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3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15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1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7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18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1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20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21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3256" windowHeight="13176" tabRatio="708" firstSheet="2" activeTab="10"/>
  </bookViews>
  <sheets>
    <sheet name="Model" sheetId="1" r:id="rId1"/>
    <sheet name="Data CHN" sheetId="7" r:id="rId2"/>
    <sheet name="Data KOR" sheetId="9" r:id="rId3"/>
    <sheet name="Data ITA" sheetId="4" r:id="rId4"/>
    <sheet name="Data ESP" sheetId="5" r:id="rId5"/>
    <sheet name="Data FRA" sheetId="12" r:id="rId6"/>
    <sheet name="Data GER" sheetId="3" r:id="rId7"/>
    <sheet name="Data AUT" sheetId="8" r:id="rId8"/>
    <sheet name="Data CH" sheetId="11" r:id="rId9"/>
    <sheet name="Data UK" sheetId="6" r:id="rId10"/>
    <sheet name="Data SWE" sheetId="10" r:id="rId11"/>
    <sheet name="data CZE" sheetId="18" r:id="rId12"/>
    <sheet name="Data USA" sheetId="15" r:id="rId13"/>
    <sheet name="Data ISR" sheetId="19" r:id="rId14"/>
    <sheet name="data AUS" sheetId="20" r:id="rId15"/>
    <sheet name="data BRA" sheetId="21" r:id="rId16"/>
    <sheet name="data SRB" sheetId="22" r:id="rId17"/>
    <sheet name="data RUS" sheetId="23" r:id="rId18"/>
    <sheet name="data IND" sheetId="24" r:id="rId19"/>
    <sheet name="data BAL" sheetId="25" r:id="rId20"/>
    <sheet name="Case Fatality Rates" sheetId="14" r:id="rId21"/>
    <sheet name="Country Statistics" sheetId="17" r:id="rId22"/>
    <sheet name="References" sheetId="16" r:id="rId23"/>
  </sheets>
  <externalReferences>
    <externalReference r:id="rId24"/>
  </externalReferences>
  <definedNames>
    <definedName name="solver_adj" localSheetId="0" hidden="1">Model!$R$6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Model!$R$7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45621"/>
</workbook>
</file>

<file path=xl/calcChain.xml><?xml version="1.0" encoding="utf-8"?>
<calcChain xmlns="http://schemas.openxmlformats.org/spreadsheetml/2006/main">
  <c r="F271" i="24" l="1"/>
  <c r="G271" i="24"/>
  <c r="H271" i="24"/>
  <c r="I271" i="24"/>
  <c r="N271" i="24"/>
  <c r="Q271" i="24" s="1"/>
  <c r="P271" i="24"/>
  <c r="F272" i="24"/>
  <c r="G272" i="24"/>
  <c r="H272" i="24"/>
  <c r="I272" i="24"/>
  <c r="J272" i="24"/>
  <c r="K272" i="24"/>
  <c r="L272" i="24"/>
  <c r="N272" i="24"/>
  <c r="P272" i="24"/>
  <c r="R272" i="24" s="1"/>
  <c r="Q272" i="24"/>
  <c r="F273" i="24"/>
  <c r="G273" i="24"/>
  <c r="AC277" i="24" s="1"/>
  <c r="H273" i="24"/>
  <c r="I273" i="24"/>
  <c r="J274" i="24" s="1"/>
  <c r="J273" i="24"/>
  <c r="K273" i="24"/>
  <c r="L273" i="24"/>
  <c r="N273" i="24"/>
  <c r="Q273" i="24" s="1"/>
  <c r="P273" i="24"/>
  <c r="F274" i="24"/>
  <c r="G274" i="24"/>
  <c r="AC280" i="24" s="1"/>
  <c r="H274" i="24"/>
  <c r="I274" i="24"/>
  <c r="J275" i="24" s="1"/>
  <c r="N274" i="24"/>
  <c r="Q274" i="24" s="1"/>
  <c r="P274" i="24"/>
  <c r="F275" i="24"/>
  <c r="G275" i="24"/>
  <c r="AC281" i="24" s="1"/>
  <c r="H275" i="24"/>
  <c r="I275" i="24"/>
  <c r="J276" i="24" s="1"/>
  <c r="N275" i="24"/>
  <c r="Q275" i="24" s="1"/>
  <c r="P275" i="24"/>
  <c r="F276" i="24"/>
  <c r="G276" i="24"/>
  <c r="AC282" i="24" s="1"/>
  <c r="H276" i="24"/>
  <c r="I276" i="24"/>
  <c r="J277" i="24" s="1"/>
  <c r="N276" i="24"/>
  <c r="Q276" i="24" s="1"/>
  <c r="P276" i="24"/>
  <c r="F277" i="24"/>
  <c r="G277" i="24"/>
  <c r="H277" i="24"/>
  <c r="I277" i="24"/>
  <c r="J278" i="24" s="1"/>
  <c r="N277" i="24"/>
  <c r="Q277" i="24" s="1"/>
  <c r="P277" i="24"/>
  <c r="AB277" i="24"/>
  <c r="F278" i="24"/>
  <c r="G278" i="24"/>
  <c r="AC284" i="24" s="1"/>
  <c r="H278" i="24"/>
  <c r="I278" i="24"/>
  <c r="J279" i="24" s="1"/>
  <c r="N278" i="24"/>
  <c r="Q278" i="24" s="1"/>
  <c r="P278" i="24"/>
  <c r="AB278" i="24"/>
  <c r="F279" i="24"/>
  <c r="G279" i="24"/>
  <c r="H279" i="24"/>
  <c r="I279" i="24"/>
  <c r="J280" i="24" s="1"/>
  <c r="N279" i="24"/>
  <c r="Q279" i="24" s="1"/>
  <c r="P279" i="24"/>
  <c r="AB279" i="24"/>
  <c r="F280" i="24"/>
  <c r="G280" i="24"/>
  <c r="H280" i="24"/>
  <c r="I280" i="24"/>
  <c r="J281" i="24" s="1"/>
  <c r="N280" i="24"/>
  <c r="Q280" i="24" s="1"/>
  <c r="P280" i="24"/>
  <c r="AB280" i="24"/>
  <c r="F281" i="24"/>
  <c r="G281" i="24"/>
  <c r="H281" i="24"/>
  <c r="I281" i="24"/>
  <c r="J282" i="24" s="1"/>
  <c r="N281" i="24"/>
  <c r="Q281" i="24" s="1"/>
  <c r="P281" i="24"/>
  <c r="AB281" i="24"/>
  <c r="F282" i="24"/>
  <c r="G282" i="24"/>
  <c r="H282" i="24"/>
  <c r="I282" i="24"/>
  <c r="K283" i="24" s="1"/>
  <c r="N282" i="24"/>
  <c r="Q282" i="24" s="1"/>
  <c r="P282" i="24"/>
  <c r="AB282" i="24"/>
  <c r="F283" i="24"/>
  <c r="AB283" i="24" s="1"/>
  <c r="G283" i="24"/>
  <c r="H283" i="24"/>
  <c r="I283" i="24"/>
  <c r="J283" i="24"/>
  <c r="N283" i="24"/>
  <c r="Q283" i="24" s="1"/>
  <c r="P283" i="24"/>
  <c r="R283" i="24" s="1"/>
  <c r="AC283" i="24"/>
  <c r="F284" i="24"/>
  <c r="G284" i="24"/>
  <c r="H284" i="24"/>
  <c r="I284" i="24"/>
  <c r="J284" i="24"/>
  <c r="K284" i="24"/>
  <c r="L284" i="24"/>
  <c r="N284" i="24"/>
  <c r="Q284" i="24" s="1"/>
  <c r="P284" i="24"/>
  <c r="AB284" i="24"/>
  <c r="F271" i="23"/>
  <c r="G271" i="23"/>
  <c r="H271" i="23"/>
  <c r="I271" i="23"/>
  <c r="N271" i="23"/>
  <c r="Q271" i="23" s="1"/>
  <c r="P271" i="23"/>
  <c r="F272" i="23"/>
  <c r="G272" i="23"/>
  <c r="H272" i="23"/>
  <c r="I272" i="23"/>
  <c r="J272" i="23"/>
  <c r="K272" i="23"/>
  <c r="L272" i="23"/>
  <c r="N272" i="23"/>
  <c r="P272" i="23"/>
  <c r="R272" i="23" s="1"/>
  <c r="Q272" i="23"/>
  <c r="F273" i="23"/>
  <c r="G273" i="23"/>
  <c r="AC277" i="23" s="1"/>
  <c r="H273" i="23"/>
  <c r="I273" i="23"/>
  <c r="J274" i="23" s="1"/>
  <c r="J273" i="23"/>
  <c r="K273" i="23"/>
  <c r="L273" i="23"/>
  <c r="N273" i="23"/>
  <c r="Q273" i="23" s="1"/>
  <c r="P273" i="23"/>
  <c r="F274" i="23"/>
  <c r="G274" i="23"/>
  <c r="H274" i="23"/>
  <c r="I274" i="23"/>
  <c r="J275" i="23" s="1"/>
  <c r="M275" i="23" s="1"/>
  <c r="L274" i="23"/>
  <c r="N274" i="23"/>
  <c r="Q274" i="23" s="1"/>
  <c r="P274" i="23"/>
  <c r="F275" i="23"/>
  <c r="G275" i="23"/>
  <c r="AC280" i="23" s="1"/>
  <c r="H275" i="23"/>
  <c r="I275" i="23"/>
  <c r="J276" i="23" s="1"/>
  <c r="K275" i="23"/>
  <c r="L275" i="23"/>
  <c r="N275" i="23"/>
  <c r="Q275" i="23" s="1"/>
  <c r="P275" i="23"/>
  <c r="F276" i="23"/>
  <c r="G276" i="23"/>
  <c r="AC282" i="23" s="1"/>
  <c r="H276" i="23"/>
  <c r="I276" i="23"/>
  <c r="J277" i="23" s="1"/>
  <c r="K276" i="23"/>
  <c r="N276" i="23"/>
  <c r="Q276" i="23" s="1"/>
  <c r="P276" i="23"/>
  <c r="F277" i="23"/>
  <c r="G277" i="23"/>
  <c r="AC283" i="23" s="1"/>
  <c r="H277" i="23"/>
  <c r="I277" i="23"/>
  <c r="J278" i="23" s="1"/>
  <c r="K277" i="23"/>
  <c r="N277" i="23"/>
  <c r="Q277" i="23" s="1"/>
  <c r="P277" i="23"/>
  <c r="AB277" i="23"/>
  <c r="F278" i="23"/>
  <c r="G278" i="23"/>
  <c r="AC284" i="23" s="1"/>
  <c r="H278" i="23"/>
  <c r="I278" i="23"/>
  <c r="J279" i="23" s="1"/>
  <c r="K278" i="23"/>
  <c r="N278" i="23"/>
  <c r="Q278" i="23" s="1"/>
  <c r="P278" i="23"/>
  <c r="AB278" i="23"/>
  <c r="F279" i="23"/>
  <c r="G279" i="23"/>
  <c r="H279" i="23"/>
  <c r="I279" i="23"/>
  <c r="J280" i="23" s="1"/>
  <c r="K279" i="23"/>
  <c r="N279" i="23"/>
  <c r="Q279" i="23" s="1"/>
  <c r="P279" i="23"/>
  <c r="AB279" i="23"/>
  <c r="F280" i="23"/>
  <c r="G280" i="23"/>
  <c r="H280" i="23"/>
  <c r="I280" i="23"/>
  <c r="J281" i="23" s="1"/>
  <c r="K280" i="23"/>
  <c r="N280" i="23"/>
  <c r="Q280" i="23" s="1"/>
  <c r="P280" i="23"/>
  <c r="AB280" i="23"/>
  <c r="F281" i="23"/>
  <c r="G281" i="23"/>
  <c r="H281" i="23"/>
  <c r="I281" i="23"/>
  <c r="J282" i="23" s="1"/>
  <c r="K281" i="23"/>
  <c r="N281" i="23"/>
  <c r="Q281" i="23" s="1"/>
  <c r="P281" i="23"/>
  <c r="AB281" i="23"/>
  <c r="F282" i="23"/>
  <c r="G282" i="23"/>
  <c r="H282" i="23"/>
  <c r="I282" i="23"/>
  <c r="J283" i="23" s="1"/>
  <c r="K282" i="23"/>
  <c r="N282" i="23"/>
  <c r="Q282" i="23" s="1"/>
  <c r="P282" i="23"/>
  <c r="AB282" i="23"/>
  <c r="F283" i="23"/>
  <c r="G283" i="23"/>
  <c r="H283" i="23"/>
  <c r="I283" i="23"/>
  <c r="J284" i="23" s="1"/>
  <c r="K283" i="23"/>
  <c r="N283" i="23"/>
  <c r="Q283" i="23" s="1"/>
  <c r="P283" i="23"/>
  <c r="AB283" i="23"/>
  <c r="F284" i="23"/>
  <c r="G284" i="23"/>
  <c r="H284" i="23"/>
  <c r="I284" i="23"/>
  <c r="K284" i="23"/>
  <c r="N284" i="23"/>
  <c r="Q284" i="23" s="1"/>
  <c r="P284" i="23"/>
  <c r="AB284" i="23"/>
  <c r="F271" i="22"/>
  <c r="G271" i="22"/>
  <c r="H271" i="22"/>
  <c r="I271" i="22"/>
  <c r="J272" i="22" s="1"/>
  <c r="N271" i="22"/>
  <c r="Q271" i="22" s="1"/>
  <c r="P271" i="22"/>
  <c r="F272" i="22"/>
  <c r="G272" i="22"/>
  <c r="H272" i="22"/>
  <c r="I272" i="22"/>
  <c r="K273" i="22" s="1"/>
  <c r="K272" i="22"/>
  <c r="N272" i="22"/>
  <c r="P272" i="22"/>
  <c r="Q272" i="22"/>
  <c r="F273" i="22"/>
  <c r="AB277" i="22" s="1"/>
  <c r="G273" i="22"/>
  <c r="H273" i="22"/>
  <c r="I273" i="22"/>
  <c r="J273" i="22"/>
  <c r="L273" i="22"/>
  <c r="N273" i="22"/>
  <c r="Q273" i="22" s="1"/>
  <c r="P273" i="22"/>
  <c r="F274" i="22"/>
  <c r="G274" i="22"/>
  <c r="H274" i="22"/>
  <c r="I274" i="22"/>
  <c r="J275" i="22" s="1"/>
  <c r="J274" i="22"/>
  <c r="K274" i="22"/>
  <c r="L274" i="22"/>
  <c r="N274" i="22"/>
  <c r="Q274" i="22" s="1"/>
  <c r="P274" i="22"/>
  <c r="F275" i="22"/>
  <c r="AB280" i="22" s="1"/>
  <c r="G275" i="22"/>
  <c r="H275" i="22"/>
  <c r="I275" i="22"/>
  <c r="L275" i="22"/>
  <c r="N275" i="22"/>
  <c r="Q275" i="22" s="1"/>
  <c r="P275" i="22"/>
  <c r="F276" i="22"/>
  <c r="G276" i="22"/>
  <c r="H276" i="22"/>
  <c r="I276" i="22"/>
  <c r="K277" i="22" s="1"/>
  <c r="J276" i="22"/>
  <c r="K276" i="22"/>
  <c r="L276" i="22"/>
  <c r="N276" i="22"/>
  <c r="P276" i="22"/>
  <c r="Q276" i="22"/>
  <c r="F277" i="22"/>
  <c r="AB282" i="22" s="1"/>
  <c r="G277" i="22"/>
  <c r="H277" i="22"/>
  <c r="I277" i="22"/>
  <c r="J277" i="22"/>
  <c r="L277" i="22"/>
  <c r="N277" i="22"/>
  <c r="Q277" i="22" s="1"/>
  <c r="P277" i="22"/>
  <c r="AC277" i="22"/>
  <c r="F278" i="22"/>
  <c r="AB284" i="22" s="1"/>
  <c r="G278" i="22"/>
  <c r="H278" i="22"/>
  <c r="I278" i="22"/>
  <c r="J278" i="22"/>
  <c r="M278" i="22" s="1"/>
  <c r="K278" i="22"/>
  <c r="L278" i="22"/>
  <c r="N278" i="22"/>
  <c r="Q278" i="22" s="1"/>
  <c r="P278" i="22"/>
  <c r="AC278" i="22"/>
  <c r="F279" i="22"/>
  <c r="G279" i="22"/>
  <c r="H279" i="22"/>
  <c r="I279" i="22"/>
  <c r="J279" i="22"/>
  <c r="M279" i="22" s="1"/>
  <c r="K279" i="22"/>
  <c r="L279" i="22"/>
  <c r="N279" i="22"/>
  <c r="Q279" i="22" s="1"/>
  <c r="P279" i="22"/>
  <c r="AC279" i="22"/>
  <c r="F280" i="22"/>
  <c r="G280" i="22"/>
  <c r="H280" i="22"/>
  <c r="I280" i="22"/>
  <c r="J280" i="22"/>
  <c r="M280" i="22" s="1"/>
  <c r="K280" i="22"/>
  <c r="L280" i="22"/>
  <c r="N280" i="22"/>
  <c r="Q280" i="22" s="1"/>
  <c r="P280" i="22"/>
  <c r="AC280" i="22"/>
  <c r="F281" i="22"/>
  <c r="G281" i="22"/>
  <c r="H281" i="22"/>
  <c r="I281" i="22"/>
  <c r="J281" i="22"/>
  <c r="M281" i="22" s="1"/>
  <c r="K281" i="22"/>
  <c r="L281" i="22"/>
  <c r="N281" i="22"/>
  <c r="Q281" i="22" s="1"/>
  <c r="P281" i="22"/>
  <c r="AC281" i="22"/>
  <c r="F282" i="22"/>
  <c r="G282" i="22"/>
  <c r="H282" i="22"/>
  <c r="I282" i="22"/>
  <c r="J282" i="22"/>
  <c r="M282" i="22" s="1"/>
  <c r="K282" i="22"/>
  <c r="L282" i="22"/>
  <c r="N282" i="22"/>
  <c r="Q282" i="22" s="1"/>
  <c r="P282" i="22"/>
  <c r="AC282" i="22"/>
  <c r="F283" i="22"/>
  <c r="G283" i="22"/>
  <c r="H283" i="22"/>
  <c r="I283" i="22"/>
  <c r="J283" i="22"/>
  <c r="M283" i="22" s="1"/>
  <c r="K283" i="22"/>
  <c r="L283" i="22"/>
  <c r="N283" i="22"/>
  <c r="Q283" i="22" s="1"/>
  <c r="P283" i="22"/>
  <c r="AC283" i="22"/>
  <c r="F284" i="22"/>
  <c r="G284" i="22"/>
  <c r="H284" i="22"/>
  <c r="I284" i="22"/>
  <c r="J284" i="22"/>
  <c r="M284" i="22" s="1"/>
  <c r="K284" i="22"/>
  <c r="L284" i="22"/>
  <c r="N284" i="22"/>
  <c r="Q284" i="22" s="1"/>
  <c r="P284" i="22"/>
  <c r="AC284" i="22"/>
  <c r="F271" i="21"/>
  <c r="G271" i="21"/>
  <c r="H271" i="21"/>
  <c r="I271" i="21"/>
  <c r="N271" i="21"/>
  <c r="Q271" i="21" s="1"/>
  <c r="R271" i="21" s="1"/>
  <c r="P271" i="21"/>
  <c r="F272" i="21"/>
  <c r="G272" i="21"/>
  <c r="H272" i="21"/>
  <c r="I272" i="21"/>
  <c r="N272" i="21"/>
  <c r="Q272" i="21" s="1"/>
  <c r="R272" i="21" s="1"/>
  <c r="P272" i="21"/>
  <c r="F273" i="21"/>
  <c r="G273" i="21"/>
  <c r="H273" i="21"/>
  <c r="I273" i="21"/>
  <c r="N273" i="21"/>
  <c r="Q273" i="21" s="1"/>
  <c r="R273" i="21" s="1"/>
  <c r="P273" i="21"/>
  <c r="F274" i="21"/>
  <c r="G274" i="21"/>
  <c r="H274" i="21"/>
  <c r="I274" i="21"/>
  <c r="N274" i="21"/>
  <c r="Q274" i="21" s="1"/>
  <c r="R274" i="21" s="1"/>
  <c r="P274" i="21"/>
  <c r="F275" i="21"/>
  <c r="G275" i="21"/>
  <c r="H275" i="21"/>
  <c r="I275" i="21"/>
  <c r="N275" i="21"/>
  <c r="Q275" i="21" s="1"/>
  <c r="R275" i="21" s="1"/>
  <c r="P275" i="21"/>
  <c r="F276" i="21"/>
  <c r="G276" i="21"/>
  <c r="H276" i="21"/>
  <c r="I276" i="21"/>
  <c r="N276" i="21"/>
  <c r="Q276" i="21" s="1"/>
  <c r="R276" i="21" s="1"/>
  <c r="P276" i="21"/>
  <c r="F277" i="21"/>
  <c r="G277" i="21"/>
  <c r="H277" i="21"/>
  <c r="I277" i="21"/>
  <c r="N277" i="21"/>
  <c r="Q277" i="21" s="1"/>
  <c r="R277" i="21" s="1"/>
  <c r="P277" i="21"/>
  <c r="AB277" i="21"/>
  <c r="AC277" i="21"/>
  <c r="F278" i="21"/>
  <c r="G278" i="21"/>
  <c r="H278" i="21"/>
  <c r="I278" i="21"/>
  <c r="N278" i="21"/>
  <c r="Q278" i="21" s="1"/>
  <c r="R278" i="21" s="1"/>
  <c r="P278" i="21"/>
  <c r="AB278" i="21"/>
  <c r="AC278" i="21"/>
  <c r="F279" i="21"/>
  <c r="G279" i="21"/>
  <c r="H279" i="21"/>
  <c r="I279" i="21"/>
  <c r="N279" i="21"/>
  <c r="Q279" i="21" s="1"/>
  <c r="R279" i="21" s="1"/>
  <c r="P279" i="21"/>
  <c r="AB279" i="21"/>
  <c r="AC279" i="21"/>
  <c r="F280" i="21"/>
  <c r="G280" i="21"/>
  <c r="H280" i="21"/>
  <c r="I280" i="21"/>
  <c r="N280" i="21"/>
  <c r="Q280" i="21" s="1"/>
  <c r="R280" i="21" s="1"/>
  <c r="P280" i="21"/>
  <c r="AB280" i="21"/>
  <c r="AC280" i="21"/>
  <c r="F281" i="21"/>
  <c r="G281" i="21"/>
  <c r="H281" i="21"/>
  <c r="I281" i="21"/>
  <c r="N281" i="21"/>
  <c r="Q281" i="21" s="1"/>
  <c r="R281" i="21" s="1"/>
  <c r="P281" i="21"/>
  <c r="AB281" i="21"/>
  <c r="AC281" i="21"/>
  <c r="F282" i="21"/>
  <c r="G282" i="21"/>
  <c r="H282" i="21"/>
  <c r="I282" i="21"/>
  <c r="N282" i="21"/>
  <c r="Q282" i="21" s="1"/>
  <c r="R282" i="21" s="1"/>
  <c r="P282" i="21"/>
  <c r="AB282" i="21"/>
  <c r="AC282" i="21"/>
  <c r="F283" i="21"/>
  <c r="G283" i="21"/>
  <c r="H283" i="21"/>
  <c r="I283" i="21"/>
  <c r="N283" i="21"/>
  <c r="Q283" i="21" s="1"/>
  <c r="R283" i="21" s="1"/>
  <c r="P283" i="21"/>
  <c r="AB283" i="21"/>
  <c r="AC283" i="21"/>
  <c r="F284" i="21"/>
  <c r="G284" i="21"/>
  <c r="H284" i="21"/>
  <c r="I284" i="21"/>
  <c r="N284" i="21"/>
  <c r="Q284" i="21" s="1"/>
  <c r="R284" i="21" s="1"/>
  <c r="P284" i="21"/>
  <c r="AB284" i="21"/>
  <c r="AC284" i="21"/>
  <c r="F271" i="20"/>
  <c r="AB277" i="20" s="1"/>
  <c r="G271" i="20"/>
  <c r="AC277" i="20" s="1"/>
  <c r="H271" i="20"/>
  <c r="I271" i="20"/>
  <c r="N271" i="20"/>
  <c r="Q271" i="20" s="1"/>
  <c r="P271" i="20"/>
  <c r="R271" i="20" s="1"/>
  <c r="F272" i="20"/>
  <c r="G272" i="20"/>
  <c r="AC278" i="20" s="1"/>
  <c r="H272" i="20"/>
  <c r="I272" i="20"/>
  <c r="J273" i="20" s="1"/>
  <c r="J272" i="20"/>
  <c r="K272" i="20"/>
  <c r="L272" i="20"/>
  <c r="N272" i="20"/>
  <c r="Q272" i="20" s="1"/>
  <c r="P272" i="20"/>
  <c r="F273" i="20"/>
  <c r="AB278" i="20" s="1"/>
  <c r="G273" i="20"/>
  <c r="AC279" i="20" s="1"/>
  <c r="H273" i="20"/>
  <c r="I273" i="20"/>
  <c r="J274" i="20" s="1"/>
  <c r="M274" i="20" s="1"/>
  <c r="L273" i="20"/>
  <c r="N273" i="20"/>
  <c r="Q273" i="20" s="1"/>
  <c r="P273" i="20"/>
  <c r="R273" i="20" s="1"/>
  <c r="F274" i="20"/>
  <c r="G274" i="20"/>
  <c r="AC280" i="20" s="1"/>
  <c r="H274" i="20"/>
  <c r="I274" i="20"/>
  <c r="K275" i="20" s="1"/>
  <c r="K274" i="20"/>
  <c r="L274" i="20"/>
  <c r="N274" i="20"/>
  <c r="Q274" i="20" s="1"/>
  <c r="P274" i="20"/>
  <c r="F275" i="20"/>
  <c r="AB280" i="20" s="1"/>
  <c r="G275" i="20"/>
  <c r="AC281" i="20" s="1"/>
  <c r="H275" i="20"/>
  <c r="I275" i="20"/>
  <c r="J275" i="20"/>
  <c r="L275" i="20"/>
  <c r="N275" i="20"/>
  <c r="Q275" i="20" s="1"/>
  <c r="P275" i="20"/>
  <c r="R275" i="20" s="1"/>
  <c r="F276" i="20"/>
  <c r="G276" i="20"/>
  <c r="K276" i="20" s="1"/>
  <c r="H276" i="20"/>
  <c r="I276" i="20"/>
  <c r="J277" i="20" s="1"/>
  <c r="J276" i="20"/>
  <c r="L276" i="20"/>
  <c r="N276" i="20"/>
  <c r="Q276" i="20" s="1"/>
  <c r="P276" i="20"/>
  <c r="F277" i="20"/>
  <c r="AB282" i="20" s="1"/>
  <c r="G277" i="20"/>
  <c r="AC283" i="20" s="1"/>
  <c r="H277" i="20"/>
  <c r="I277" i="20"/>
  <c r="J278" i="20" s="1"/>
  <c r="M278" i="20" s="1"/>
  <c r="L277" i="20"/>
  <c r="N277" i="20"/>
  <c r="Q277" i="20" s="1"/>
  <c r="P277" i="20"/>
  <c r="R277" i="20" s="1"/>
  <c r="F278" i="20"/>
  <c r="G278" i="20"/>
  <c r="AC284" i="20" s="1"/>
  <c r="H278" i="20"/>
  <c r="I278" i="20"/>
  <c r="K279" i="20" s="1"/>
  <c r="K278" i="20"/>
  <c r="L278" i="20"/>
  <c r="N278" i="20"/>
  <c r="Q278" i="20" s="1"/>
  <c r="P278" i="20"/>
  <c r="F279" i="20"/>
  <c r="AB284" i="20" s="1"/>
  <c r="G279" i="20"/>
  <c r="H279" i="20"/>
  <c r="I279" i="20"/>
  <c r="J279" i="20"/>
  <c r="L279" i="20"/>
  <c r="N279" i="20"/>
  <c r="Q279" i="20" s="1"/>
  <c r="P279" i="20"/>
  <c r="R279" i="20" s="1"/>
  <c r="F280" i="20"/>
  <c r="G280" i="20"/>
  <c r="H280" i="20"/>
  <c r="I280" i="20"/>
  <c r="J281" i="20" s="1"/>
  <c r="J280" i="20"/>
  <c r="K280" i="20"/>
  <c r="L280" i="20"/>
  <c r="N280" i="20"/>
  <c r="Q280" i="20" s="1"/>
  <c r="P280" i="20"/>
  <c r="F281" i="20"/>
  <c r="G281" i="20"/>
  <c r="H281" i="20"/>
  <c r="I281" i="20"/>
  <c r="J282" i="20" s="1"/>
  <c r="M282" i="20" s="1"/>
  <c r="L281" i="20"/>
  <c r="N281" i="20"/>
  <c r="Q281" i="20" s="1"/>
  <c r="P281" i="20"/>
  <c r="R281" i="20" s="1"/>
  <c r="F282" i="20"/>
  <c r="G282" i="20"/>
  <c r="K282" i="20" s="1"/>
  <c r="H282" i="20"/>
  <c r="I282" i="20"/>
  <c r="K283" i="20" s="1"/>
  <c r="L282" i="20"/>
  <c r="N282" i="20"/>
  <c r="Q282" i="20" s="1"/>
  <c r="P282" i="20"/>
  <c r="F283" i="20"/>
  <c r="G283" i="20"/>
  <c r="H283" i="20"/>
  <c r="I283" i="20"/>
  <c r="J283" i="20"/>
  <c r="L283" i="20"/>
  <c r="N283" i="20"/>
  <c r="Q283" i="20" s="1"/>
  <c r="P283" i="20"/>
  <c r="R283" i="20" s="1"/>
  <c r="F284" i="20"/>
  <c r="G284" i="20"/>
  <c r="H284" i="20"/>
  <c r="I284" i="20"/>
  <c r="J284" i="20"/>
  <c r="K284" i="20"/>
  <c r="L284" i="20"/>
  <c r="N284" i="20"/>
  <c r="Q284" i="20" s="1"/>
  <c r="P284" i="20"/>
  <c r="F271" i="19"/>
  <c r="G271" i="19"/>
  <c r="H271" i="19"/>
  <c r="I271" i="19"/>
  <c r="N271" i="19"/>
  <c r="Q271" i="19" s="1"/>
  <c r="P271" i="19"/>
  <c r="F272" i="19"/>
  <c r="G272" i="19"/>
  <c r="H272" i="19"/>
  <c r="I272" i="19"/>
  <c r="J272" i="19"/>
  <c r="K272" i="19"/>
  <c r="L272" i="19"/>
  <c r="N272" i="19"/>
  <c r="P272" i="19"/>
  <c r="Q272" i="19"/>
  <c r="F273" i="19"/>
  <c r="G273" i="19"/>
  <c r="H273" i="19"/>
  <c r="I273" i="19"/>
  <c r="J273" i="19"/>
  <c r="K273" i="19"/>
  <c r="L273" i="19"/>
  <c r="N273" i="19"/>
  <c r="P273" i="19"/>
  <c r="R273" i="19" s="1"/>
  <c r="Q273" i="19"/>
  <c r="F274" i="19"/>
  <c r="G274" i="19"/>
  <c r="H274" i="19"/>
  <c r="I274" i="19"/>
  <c r="K275" i="19" s="1"/>
  <c r="J274" i="19"/>
  <c r="M274" i="19" s="1"/>
  <c r="K274" i="19"/>
  <c r="L274" i="19"/>
  <c r="N274" i="19"/>
  <c r="Q274" i="19" s="1"/>
  <c r="P274" i="19"/>
  <c r="F275" i="19"/>
  <c r="G275" i="19"/>
  <c r="H275" i="19"/>
  <c r="I275" i="19"/>
  <c r="J276" i="19" s="1"/>
  <c r="M276" i="19" s="1"/>
  <c r="L275" i="19"/>
  <c r="N275" i="19"/>
  <c r="Q275" i="19" s="1"/>
  <c r="P275" i="19"/>
  <c r="F276" i="19"/>
  <c r="G276" i="19"/>
  <c r="AC277" i="19" s="1"/>
  <c r="H276" i="19"/>
  <c r="I276" i="19"/>
  <c r="K276" i="19"/>
  <c r="L276" i="19"/>
  <c r="N276" i="19"/>
  <c r="P276" i="19"/>
  <c r="Q276" i="19"/>
  <c r="F277" i="19"/>
  <c r="AB277" i="19" s="1"/>
  <c r="G277" i="19"/>
  <c r="H277" i="19"/>
  <c r="I277" i="19"/>
  <c r="J277" i="19"/>
  <c r="M277" i="19" s="1"/>
  <c r="K277" i="19"/>
  <c r="L277" i="19"/>
  <c r="N277" i="19"/>
  <c r="P277" i="19"/>
  <c r="R277" i="19" s="1"/>
  <c r="Q277" i="19"/>
  <c r="F278" i="19"/>
  <c r="G278" i="19"/>
  <c r="H278" i="19"/>
  <c r="I278" i="19"/>
  <c r="L279" i="19" s="1"/>
  <c r="J278" i="19"/>
  <c r="M278" i="19" s="1"/>
  <c r="K278" i="19"/>
  <c r="L278" i="19"/>
  <c r="N278" i="19"/>
  <c r="Q278" i="19" s="1"/>
  <c r="P278" i="19"/>
  <c r="F279" i="19"/>
  <c r="AB279" i="19" s="1"/>
  <c r="G279" i="19"/>
  <c r="H279" i="19"/>
  <c r="I279" i="19"/>
  <c r="L280" i="19" s="1"/>
  <c r="N279" i="19"/>
  <c r="Q279" i="19" s="1"/>
  <c r="P279" i="19"/>
  <c r="F280" i="19"/>
  <c r="AB280" i="19" s="1"/>
  <c r="G280" i="19"/>
  <c r="AC282" i="19" s="1"/>
  <c r="H280" i="19"/>
  <c r="I280" i="19"/>
  <c r="L281" i="19" s="1"/>
  <c r="J280" i="19"/>
  <c r="N280" i="19"/>
  <c r="Q280" i="19" s="1"/>
  <c r="P280" i="19"/>
  <c r="R280" i="19" s="1"/>
  <c r="F281" i="19"/>
  <c r="AB281" i="19" s="1"/>
  <c r="G281" i="19"/>
  <c r="H281" i="19"/>
  <c r="I281" i="19"/>
  <c r="L282" i="19" s="1"/>
  <c r="J281" i="19"/>
  <c r="N281" i="19"/>
  <c r="Q281" i="19" s="1"/>
  <c r="P281" i="19"/>
  <c r="R281" i="19" s="1"/>
  <c r="F282" i="19"/>
  <c r="G282" i="19"/>
  <c r="H282" i="19"/>
  <c r="I282" i="19"/>
  <c r="L283" i="19" s="1"/>
  <c r="J282" i="19"/>
  <c r="N282" i="19"/>
  <c r="Q282" i="19" s="1"/>
  <c r="P282" i="19"/>
  <c r="R282" i="19" s="1"/>
  <c r="F283" i="19"/>
  <c r="G283" i="19"/>
  <c r="H283" i="19"/>
  <c r="I283" i="19"/>
  <c r="L284" i="19" s="1"/>
  <c r="J283" i="19"/>
  <c r="N283" i="19"/>
  <c r="Q283" i="19" s="1"/>
  <c r="P283" i="19"/>
  <c r="R283" i="19" s="1"/>
  <c r="F284" i="19"/>
  <c r="J284" i="19" s="1"/>
  <c r="G284" i="19"/>
  <c r="H284" i="19"/>
  <c r="I284" i="19"/>
  <c r="K284" i="19"/>
  <c r="N284" i="19"/>
  <c r="Q284" i="19" s="1"/>
  <c r="P284" i="19"/>
  <c r="AC284" i="19"/>
  <c r="F271" i="15"/>
  <c r="G271" i="15"/>
  <c r="H271" i="15"/>
  <c r="I271" i="15"/>
  <c r="N271" i="15"/>
  <c r="Q271" i="15" s="1"/>
  <c r="P271" i="15"/>
  <c r="R271" i="15" s="1"/>
  <c r="F272" i="15"/>
  <c r="G272" i="15"/>
  <c r="H272" i="15"/>
  <c r="I272" i="15"/>
  <c r="J272" i="15"/>
  <c r="M272" i="15" s="1"/>
  <c r="K272" i="15"/>
  <c r="L272" i="15"/>
  <c r="N272" i="15"/>
  <c r="Q272" i="15" s="1"/>
  <c r="P272" i="15"/>
  <c r="R272" i="15" s="1"/>
  <c r="F273" i="15"/>
  <c r="G273" i="15"/>
  <c r="H273" i="15"/>
  <c r="I273" i="15"/>
  <c r="J273" i="15"/>
  <c r="M273" i="15" s="1"/>
  <c r="K273" i="15"/>
  <c r="L273" i="15"/>
  <c r="N273" i="15"/>
  <c r="Q273" i="15" s="1"/>
  <c r="P273" i="15"/>
  <c r="R273" i="15" s="1"/>
  <c r="F274" i="15"/>
  <c r="G274" i="15"/>
  <c r="H274" i="15"/>
  <c r="I274" i="15"/>
  <c r="J274" i="15"/>
  <c r="M274" i="15" s="1"/>
  <c r="K274" i="15"/>
  <c r="L274" i="15"/>
  <c r="N274" i="15"/>
  <c r="Q274" i="15" s="1"/>
  <c r="P274" i="15"/>
  <c r="R274" i="15" s="1"/>
  <c r="F275" i="15"/>
  <c r="G275" i="15"/>
  <c r="H275" i="15"/>
  <c r="I275" i="15"/>
  <c r="J275" i="15"/>
  <c r="M275" i="15" s="1"/>
  <c r="K275" i="15"/>
  <c r="L275" i="15"/>
  <c r="N275" i="15"/>
  <c r="Q275" i="15" s="1"/>
  <c r="P275" i="15"/>
  <c r="R275" i="15" s="1"/>
  <c r="F276" i="15"/>
  <c r="AB277" i="15" s="1"/>
  <c r="G276" i="15"/>
  <c r="H276" i="15"/>
  <c r="I276" i="15"/>
  <c r="J276" i="15"/>
  <c r="M276" i="15" s="1"/>
  <c r="K276" i="15"/>
  <c r="L276" i="15"/>
  <c r="N276" i="15"/>
  <c r="Q276" i="15" s="1"/>
  <c r="P276" i="15"/>
  <c r="R276" i="15" s="1"/>
  <c r="F277" i="15"/>
  <c r="G277" i="15"/>
  <c r="H277" i="15"/>
  <c r="I277" i="15"/>
  <c r="J277" i="15"/>
  <c r="M277" i="15" s="1"/>
  <c r="K277" i="15"/>
  <c r="L277" i="15"/>
  <c r="N277" i="15"/>
  <c r="Q277" i="15" s="1"/>
  <c r="P277" i="15"/>
  <c r="R277" i="15" s="1"/>
  <c r="AC277" i="15"/>
  <c r="F278" i="15"/>
  <c r="G278" i="15"/>
  <c r="AC278" i="15" s="1"/>
  <c r="H278" i="15"/>
  <c r="I278" i="15"/>
  <c r="K279" i="15" s="1"/>
  <c r="J278" i="15"/>
  <c r="K278" i="15"/>
  <c r="L278" i="15"/>
  <c r="N278" i="15"/>
  <c r="Q278" i="15" s="1"/>
  <c r="P278" i="15"/>
  <c r="AB278" i="15"/>
  <c r="F279" i="15"/>
  <c r="G279" i="15"/>
  <c r="H279" i="15"/>
  <c r="I279" i="15"/>
  <c r="L280" i="15" s="1"/>
  <c r="J279" i="15"/>
  <c r="L279" i="15"/>
  <c r="N279" i="15"/>
  <c r="Q279" i="15" s="1"/>
  <c r="P279" i="15"/>
  <c r="AC279" i="15"/>
  <c r="F280" i="15"/>
  <c r="G280" i="15"/>
  <c r="H280" i="15"/>
  <c r="I280" i="15"/>
  <c r="K281" i="15" s="1"/>
  <c r="J280" i="15"/>
  <c r="K280" i="15"/>
  <c r="N280" i="15"/>
  <c r="Q280" i="15" s="1"/>
  <c r="P280" i="15"/>
  <c r="AB280" i="15"/>
  <c r="F281" i="15"/>
  <c r="AB281" i="15" s="1"/>
  <c r="G281" i="15"/>
  <c r="H281" i="15"/>
  <c r="I281" i="15"/>
  <c r="J281" i="15"/>
  <c r="N281" i="15"/>
  <c r="Q281" i="15" s="1"/>
  <c r="P281" i="15"/>
  <c r="R281" i="15" s="1"/>
  <c r="AC281" i="15"/>
  <c r="F282" i="15"/>
  <c r="G282" i="15"/>
  <c r="AC282" i="15" s="1"/>
  <c r="H282" i="15"/>
  <c r="I282" i="15"/>
  <c r="K283" i="15" s="1"/>
  <c r="J282" i="15"/>
  <c r="K282" i="15"/>
  <c r="L282" i="15"/>
  <c r="N282" i="15"/>
  <c r="Q282" i="15" s="1"/>
  <c r="P282" i="15"/>
  <c r="AB282" i="15"/>
  <c r="F283" i="15"/>
  <c r="G283" i="15"/>
  <c r="H283" i="15"/>
  <c r="I283" i="15"/>
  <c r="L284" i="15" s="1"/>
  <c r="J283" i="15"/>
  <c r="L283" i="15"/>
  <c r="N283" i="15"/>
  <c r="Q283" i="15" s="1"/>
  <c r="P283" i="15"/>
  <c r="AC283" i="15"/>
  <c r="F284" i="15"/>
  <c r="G284" i="15"/>
  <c r="H284" i="15"/>
  <c r="I284" i="15"/>
  <c r="J284" i="15"/>
  <c r="K284" i="15"/>
  <c r="N284" i="15"/>
  <c r="Q284" i="15" s="1"/>
  <c r="P284" i="15"/>
  <c r="AB284" i="15"/>
  <c r="F242" i="18"/>
  <c r="G242" i="18"/>
  <c r="H242" i="18"/>
  <c r="I242" i="18"/>
  <c r="N242" i="18"/>
  <c r="Q242" i="18" s="1"/>
  <c r="O242" i="18"/>
  <c r="P242" i="18"/>
  <c r="S242" i="18"/>
  <c r="X242" i="18"/>
  <c r="AG242" i="18"/>
  <c r="F243" i="18"/>
  <c r="G243" i="18"/>
  <c r="H243" i="18"/>
  <c r="I243" i="18"/>
  <c r="J244" i="18" s="1"/>
  <c r="J243" i="18"/>
  <c r="K243" i="18"/>
  <c r="L243" i="18"/>
  <c r="N243" i="18"/>
  <c r="Q243" i="18" s="1"/>
  <c r="O243" i="18"/>
  <c r="P243" i="18"/>
  <c r="S243" i="18"/>
  <c r="X243" i="18"/>
  <c r="AG243" i="18"/>
  <c r="F244" i="18"/>
  <c r="G244" i="18"/>
  <c r="H244" i="18"/>
  <c r="I244" i="18"/>
  <c r="K245" i="18" s="1"/>
  <c r="L244" i="18"/>
  <c r="N244" i="18"/>
  <c r="O244" i="18"/>
  <c r="P244" i="18"/>
  <c r="Q244" i="18"/>
  <c r="S244" i="18"/>
  <c r="X244" i="18"/>
  <c r="AG244" i="18"/>
  <c r="F245" i="18"/>
  <c r="AB249" i="18" s="1"/>
  <c r="G245" i="18"/>
  <c r="H245" i="18"/>
  <c r="I245" i="18"/>
  <c r="J245" i="18"/>
  <c r="N245" i="18"/>
  <c r="O245" i="18"/>
  <c r="P245" i="18"/>
  <c r="Q245" i="18"/>
  <c r="R245" i="18" s="1"/>
  <c r="S245" i="18"/>
  <c r="X245" i="18"/>
  <c r="AG245" i="18"/>
  <c r="F246" i="18"/>
  <c r="AB252" i="18" s="1"/>
  <c r="G246" i="18"/>
  <c r="AC249" i="18" s="1"/>
  <c r="H246" i="18"/>
  <c r="AJ251" i="18" s="1"/>
  <c r="I246" i="18"/>
  <c r="J246" i="18"/>
  <c r="N246" i="18"/>
  <c r="Q246" i="18" s="1"/>
  <c r="R246" i="18" s="1"/>
  <c r="O246" i="18"/>
  <c r="P246" i="18"/>
  <c r="S246" i="18"/>
  <c r="X246" i="18"/>
  <c r="AG246" i="18"/>
  <c r="F247" i="18"/>
  <c r="G247" i="18"/>
  <c r="AC248" i="18" s="1"/>
  <c r="H247" i="18"/>
  <c r="I247" i="18"/>
  <c r="J247" i="18"/>
  <c r="K247" i="18"/>
  <c r="L247" i="18"/>
  <c r="N247" i="18"/>
  <c r="O247" i="18"/>
  <c r="P247" i="18"/>
  <c r="Q247" i="18"/>
  <c r="S247" i="18"/>
  <c r="X247" i="18"/>
  <c r="AG247" i="18"/>
  <c r="F248" i="18"/>
  <c r="G248" i="18"/>
  <c r="H248" i="18"/>
  <c r="AJ249" i="18" s="1"/>
  <c r="I248" i="18"/>
  <c r="J249" i="18" s="1"/>
  <c r="J248" i="18"/>
  <c r="N248" i="18"/>
  <c r="Q248" i="18" s="1"/>
  <c r="O248" i="18"/>
  <c r="P248" i="18"/>
  <c r="S248" i="18"/>
  <c r="X248" i="18"/>
  <c r="AG248" i="18"/>
  <c r="F249" i="18"/>
  <c r="G249" i="18"/>
  <c r="AC254" i="18" s="1"/>
  <c r="H249" i="18"/>
  <c r="I249" i="18"/>
  <c r="J250" i="18" s="1"/>
  <c r="N249" i="18"/>
  <c r="Q249" i="18" s="1"/>
  <c r="R249" i="18" s="1"/>
  <c r="O249" i="18"/>
  <c r="P249" i="18"/>
  <c r="S249" i="18"/>
  <c r="X249" i="18"/>
  <c r="AG249" i="18"/>
  <c r="F250" i="18"/>
  <c r="G250" i="18"/>
  <c r="H250" i="18"/>
  <c r="I250" i="18"/>
  <c r="J251" i="18" s="1"/>
  <c r="N250" i="18"/>
  <c r="Q250" i="18" s="1"/>
  <c r="R250" i="18" s="1"/>
  <c r="O250" i="18"/>
  <c r="P250" i="18"/>
  <c r="S250" i="18"/>
  <c r="X250" i="18"/>
  <c r="AC250" i="18"/>
  <c r="AG250" i="18"/>
  <c r="AJ250" i="18"/>
  <c r="F251" i="18"/>
  <c r="G251" i="18"/>
  <c r="AC252" i="18" s="1"/>
  <c r="H251" i="18"/>
  <c r="AJ252" i="18" s="1"/>
  <c r="I251" i="18"/>
  <c r="K251" i="18"/>
  <c r="L251" i="18"/>
  <c r="N251" i="18"/>
  <c r="O251" i="18"/>
  <c r="P251" i="18"/>
  <c r="Q251" i="18"/>
  <c r="S251" i="18"/>
  <c r="X251" i="18"/>
  <c r="AG251" i="18"/>
  <c r="F252" i="18"/>
  <c r="AB253" i="18" s="1"/>
  <c r="G252" i="18"/>
  <c r="H252" i="18"/>
  <c r="I252" i="18"/>
  <c r="K253" i="18" s="1"/>
  <c r="J252" i="18"/>
  <c r="L252" i="18"/>
  <c r="N252" i="18"/>
  <c r="O252" i="18"/>
  <c r="P252" i="18"/>
  <c r="R252" i="18" s="1"/>
  <c r="Q252" i="18"/>
  <c r="S252" i="18"/>
  <c r="X252" i="18"/>
  <c r="AG252" i="18"/>
  <c r="F253" i="18"/>
  <c r="G253" i="18"/>
  <c r="H253" i="18"/>
  <c r="I253" i="18"/>
  <c r="K254" i="18" s="1"/>
  <c r="J253" i="18"/>
  <c r="N253" i="18"/>
  <c r="O253" i="18"/>
  <c r="P253" i="18"/>
  <c r="Q253" i="18"/>
  <c r="R253" i="18" s="1"/>
  <c r="S253" i="18"/>
  <c r="X253" i="18"/>
  <c r="AC253" i="18"/>
  <c r="AG253" i="18"/>
  <c r="F254" i="18"/>
  <c r="G254" i="18"/>
  <c r="H254" i="18"/>
  <c r="I254" i="18"/>
  <c r="K255" i="18" s="1"/>
  <c r="J254" i="18"/>
  <c r="N254" i="18"/>
  <c r="Q254" i="18" s="1"/>
  <c r="O254" i="18"/>
  <c r="P254" i="18"/>
  <c r="S254" i="18"/>
  <c r="X254" i="18"/>
  <c r="AG254" i="18"/>
  <c r="F255" i="18"/>
  <c r="G255" i="18"/>
  <c r="H255" i="18"/>
  <c r="I255" i="18"/>
  <c r="J255" i="18"/>
  <c r="N255" i="18"/>
  <c r="Q255" i="18" s="1"/>
  <c r="O255" i="18"/>
  <c r="P255" i="18"/>
  <c r="S255" i="18"/>
  <c r="X255" i="18"/>
  <c r="AG255" i="18"/>
  <c r="AJ255" i="18"/>
  <c r="F271" i="10"/>
  <c r="G271" i="10"/>
  <c r="AC277" i="10" s="1"/>
  <c r="H271" i="10"/>
  <c r="I271" i="10"/>
  <c r="L272" i="10" s="1"/>
  <c r="N271" i="10"/>
  <c r="Q271" i="10" s="1"/>
  <c r="P271" i="10"/>
  <c r="F272" i="10"/>
  <c r="G272" i="10"/>
  <c r="AC278" i="10" s="1"/>
  <c r="H272" i="10"/>
  <c r="I272" i="10"/>
  <c r="K273" i="10" s="1"/>
  <c r="K272" i="10"/>
  <c r="N272" i="10"/>
  <c r="P272" i="10"/>
  <c r="Q272" i="10"/>
  <c r="F273" i="10"/>
  <c r="G273" i="10"/>
  <c r="H273" i="10"/>
  <c r="I273" i="10"/>
  <c r="K274" i="10" s="1"/>
  <c r="J273" i="10"/>
  <c r="L273" i="10"/>
  <c r="N273" i="10"/>
  <c r="Q273" i="10" s="1"/>
  <c r="P273" i="10"/>
  <c r="F274" i="10"/>
  <c r="G274" i="10"/>
  <c r="H274" i="10"/>
  <c r="I274" i="10"/>
  <c r="K275" i="10" s="1"/>
  <c r="J274" i="10"/>
  <c r="L274" i="10"/>
  <c r="N274" i="10"/>
  <c r="Q274" i="10" s="1"/>
  <c r="P274" i="10"/>
  <c r="F275" i="10"/>
  <c r="AB281" i="10" s="1"/>
  <c r="G275" i="10"/>
  <c r="H275" i="10"/>
  <c r="I275" i="10"/>
  <c r="K276" i="10" s="1"/>
  <c r="J275" i="10"/>
  <c r="L275" i="10"/>
  <c r="N275" i="10"/>
  <c r="Q275" i="10" s="1"/>
  <c r="P275" i="10"/>
  <c r="F276" i="10"/>
  <c r="AB282" i="10" s="1"/>
  <c r="G276" i="10"/>
  <c r="H276" i="10"/>
  <c r="L276" i="10" s="1"/>
  <c r="I276" i="10"/>
  <c r="L277" i="10" s="1"/>
  <c r="J276" i="10"/>
  <c r="N276" i="10"/>
  <c r="Q276" i="10" s="1"/>
  <c r="P276" i="10"/>
  <c r="F277" i="10"/>
  <c r="G277" i="10"/>
  <c r="AC279" i="10" s="1"/>
  <c r="H277" i="10"/>
  <c r="I277" i="10"/>
  <c r="L278" i="10" s="1"/>
  <c r="J277" i="10"/>
  <c r="K277" i="10"/>
  <c r="N277" i="10"/>
  <c r="Q277" i="10" s="1"/>
  <c r="P277" i="10"/>
  <c r="AB277" i="10"/>
  <c r="F278" i="10"/>
  <c r="G278" i="10"/>
  <c r="H278" i="10"/>
  <c r="I278" i="10"/>
  <c r="L279" i="10" s="1"/>
  <c r="K278" i="10"/>
  <c r="N278" i="10"/>
  <c r="Q278" i="10" s="1"/>
  <c r="P278" i="10"/>
  <c r="AB278" i="10"/>
  <c r="F279" i="10"/>
  <c r="G279" i="10"/>
  <c r="H279" i="10"/>
  <c r="I279" i="10"/>
  <c r="L280" i="10" s="1"/>
  <c r="K279" i="10"/>
  <c r="N279" i="10"/>
  <c r="Q279" i="10" s="1"/>
  <c r="P279" i="10"/>
  <c r="AB279" i="10"/>
  <c r="F280" i="10"/>
  <c r="G280" i="10"/>
  <c r="H280" i="10"/>
  <c r="I280" i="10"/>
  <c r="K280" i="10"/>
  <c r="N280" i="10"/>
  <c r="Q280" i="10" s="1"/>
  <c r="P280" i="10"/>
  <c r="AB280" i="10"/>
  <c r="F281" i="10"/>
  <c r="G281" i="10"/>
  <c r="K281" i="10" s="1"/>
  <c r="H281" i="10"/>
  <c r="I281" i="10"/>
  <c r="K282" i="10" s="1"/>
  <c r="L281" i="10"/>
  <c r="N281" i="10"/>
  <c r="Q281" i="10" s="1"/>
  <c r="P281" i="10"/>
  <c r="AC281" i="10"/>
  <c r="F282" i="10"/>
  <c r="AB283" i="10" s="1"/>
  <c r="G282" i="10"/>
  <c r="H282" i="10"/>
  <c r="I282" i="10"/>
  <c r="J282" i="10"/>
  <c r="L282" i="10"/>
  <c r="N282" i="10"/>
  <c r="Q282" i="10" s="1"/>
  <c r="P282" i="10"/>
  <c r="AC282" i="10"/>
  <c r="F283" i="10"/>
  <c r="G283" i="10"/>
  <c r="H283" i="10"/>
  <c r="I283" i="10"/>
  <c r="J283" i="10"/>
  <c r="K283" i="10"/>
  <c r="L283" i="10"/>
  <c r="N283" i="10"/>
  <c r="Q283" i="10" s="1"/>
  <c r="P283" i="10"/>
  <c r="AC283" i="10"/>
  <c r="F284" i="10"/>
  <c r="G284" i="10"/>
  <c r="H284" i="10"/>
  <c r="I284" i="10"/>
  <c r="J284" i="10"/>
  <c r="K284" i="10"/>
  <c r="L284" i="10"/>
  <c r="N284" i="10"/>
  <c r="Q284" i="10" s="1"/>
  <c r="P284" i="10"/>
  <c r="AC284" i="10"/>
  <c r="F271" i="6"/>
  <c r="AB277" i="6" s="1"/>
  <c r="G271" i="6"/>
  <c r="H271" i="6"/>
  <c r="I271" i="6"/>
  <c r="N271" i="6"/>
  <c r="Q271" i="6" s="1"/>
  <c r="P271" i="6"/>
  <c r="R271" i="6" s="1"/>
  <c r="F272" i="6"/>
  <c r="AB278" i="6" s="1"/>
  <c r="G272" i="6"/>
  <c r="H272" i="6"/>
  <c r="I272" i="6"/>
  <c r="J272" i="6"/>
  <c r="M272" i="6" s="1"/>
  <c r="K272" i="6"/>
  <c r="L272" i="6"/>
  <c r="N272" i="6"/>
  <c r="Q272" i="6" s="1"/>
  <c r="P272" i="6"/>
  <c r="R272" i="6" s="1"/>
  <c r="F273" i="6"/>
  <c r="AB279" i="6" s="1"/>
  <c r="G273" i="6"/>
  <c r="H273" i="6"/>
  <c r="I273" i="6"/>
  <c r="J273" i="6"/>
  <c r="M273" i="6" s="1"/>
  <c r="K273" i="6"/>
  <c r="L273" i="6"/>
  <c r="N273" i="6"/>
  <c r="Q273" i="6" s="1"/>
  <c r="P273" i="6"/>
  <c r="R273" i="6" s="1"/>
  <c r="F274" i="6"/>
  <c r="AB280" i="6" s="1"/>
  <c r="G274" i="6"/>
  <c r="H274" i="6"/>
  <c r="I274" i="6"/>
  <c r="J274" i="6"/>
  <c r="M274" i="6" s="1"/>
  <c r="K274" i="6"/>
  <c r="L274" i="6"/>
  <c r="N274" i="6"/>
  <c r="Q274" i="6" s="1"/>
  <c r="P274" i="6"/>
  <c r="R274" i="6" s="1"/>
  <c r="F275" i="6"/>
  <c r="AB281" i="6" s="1"/>
  <c r="G275" i="6"/>
  <c r="H275" i="6"/>
  <c r="I275" i="6"/>
  <c r="J275" i="6"/>
  <c r="M275" i="6" s="1"/>
  <c r="K275" i="6"/>
  <c r="L275" i="6"/>
  <c r="N275" i="6"/>
  <c r="Q275" i="6" s="1"/>
  <c r="P275" i="6"/>
  <c r="R275" i="6" s="1"/>
  <c r="F276" i="6"/>
  <c r="AB282" i="6" s="1"/>
  <c r="G276" i="6"/>
  <c r="H276" i="6"/>
  <c r="I276" i="6"/>
  <c r="J276" i="6"/>
  <c r="M276" i="6" s="1"/>
  <c r="K276" i="6"/>
  <c r="L276" i="6"/>
  <c r="N276" i="6"/>
  <c r="Q276" i="6" s="1"/>
  <c r="P276" i="6"/>
  <c r="R276" i="6" s="1"/>
  <c r="F277" i="6"/>
  <c r="J277" i="6" s="1"/>
  <c r="M277" i="6" s="1"/>
  <c r="G277" i="6"/>
  <c r="H277" i="6"/>
  <c r="I277" i="6"/>
  <c r="K277" i="6"/>
  <c r="L277" i="6"/>
  <c r="N277" i="6"/>
  <c r="Q277" i="6" s="1"/>
  <c r="P277" i="6"/>
  <c r="R277" i="6" s="1"/>
  <c r="AC277" i="6"/>
  <c r="F278" i="6"/>
  <c r="J278" i="6" s="1"/>
  <c r="M278" i="6" s="1"/>
  <c r="G278" i="6"/>
  <c r="H278" i="6"/>
  <c r="I278" i="6"/>
  <c r="K278" i="6"/>
  <c r="L278" i="6"/>
  <c r="N278" i="6"/>
  <c r="Q278" i="6" s="1"/>
  <c r="P278" i="6"/>
  <c r="R278" i="6" s="1"/>
  <c r="AC278" i="6"/>
  <c r="F279" i="6"/>
  <c r="J279" i="6" s="1"/>
  <c r="M279" i="6" s="1"/>
  <c r="G279" i="6"/>
  <c r="H279" i="6"/>
  <c r="I279" i="6"/>
  <c r="K279" i="6"/>
  <c r="L279" i="6"/>
  <c r="N279" i="6"/>
  <c r="Q279" i="6" s="1"/>
  <c r="P279" i="6"/>
  <c r="R279" i="6" s="1"/>
  <c r="AC279" i="6"/>
  <c r="F280" i="6"/>
  <c r="J280" i="6" s="1"/>
  <c r="M280" i="6" s="1"/>
  <c r="G280" i="6"/>
  <c r="H280" i="6"/>
  <c r="I280" i="6"/>
  <c r="K280" i="6"/>
  <c r="L280" i="6"/>
  <c r="N280" i="6"/>
  <c r="Q280" i="6" s="1"/>
  <c r="P280" i="6"/>
  <c r="R280" i="6" s="1"/>
  <c r="AC280" i="6"/>
  <c r="F281" i="6"/>
  <c r="G281" i="6"/>
  <c r="H281" i="6"/>
  <c r="I281" i="6"/>
  <c r="J281" i="6"/>
  <c r="M281" i="6" s="1"/>
  <c r="K281" i="6"/>
  <c r="L281" i="6"/>
  <c r="N281" i="6"/>
  <c r="Q281" i="6" s="1"/>
  <c r="P281" i="6"/>
  <c r="R281" i="6" s="1"/>
  <c r="AC281" i="6"/>
  <c r="F282" i="6"/>
  <c r="G282" i="6"/>
  <c r="H282" i="6"/>
  <c r="I282" i="6"/>
  <c r="J282" i="6"/>
  <c r="M282" i="6" s="1"/>
  <c r="K282" i="6"/>
  <c r="L282" i="6"/>
  <c r="N282" i="6"/>
  <c r="Q282" i="6" s="1"/>
  <c r="P282" i="6"/>
  <c r="R282" i="6" s="1"/>
  <c r="AC282" i="6"/>
  <c r="F283" i="6"/>
  <c r="J283" i="6" s="1"/>
  <c r="M283" i="6" s="1"/>
  <c r="G283" i="6"/>
  <c r="H283" i="6"/>
  <c r="I283" i="6"/>
  <c r="K283" i="6"/>
  <c r="L283" i="6"/>
  <c r="N283" i="6"/>
  <c r="Q283" i="6" s="1"/>
  <c r="P283" i="6"/>
  <c r="R283" i="6" s="1"/>
  <c r="AC283" i="6"/>
  <c r="F284" i="6"/>
  <c r="J284" i="6" s="1"/>
  <c r="M284" i="6" s="1"/>
  <c r="G284" i="6"/>
  <c r="H284" i="6"/>
  <c r="I284" i="6"/>
  <c r="K284" i="6"/>
  <c r="L284" i="6"/>
  <c r="N284" i="6"/>
  <c r="Q284" i="6" s="1"/>
  <c r="P284" i="6"/>
  <c r="R284" i="6" s="1"/>
  <c r="AC284" i="6"/>
  <c r="F271" i="11"/>
  <c r="G271" i="11"/>
  <c r="H271" i="11"/>
  <c r="I271" i="11"/>
  <c r="N271" i="11"/>
  <c r="Q271" i="11" s="1"/>
  <c r="P271" i="11"/>
  <c r="R271" i="11" s="1"/>
  <c r="F272" i="11"/>
  <c r="G272" i="11"/>
  <c r="AC277" i="11" s="1"/>
  <c r="H272" i="11"/>
  <c r="I272" i="11"/>
  <c r="J273" i="11" s="1"/>
  <c r="M273" i="11" s="1"/>
  <c r="J272" i="11"/>
  <c r="K272" i="11"/>
  <c r="L272" i="11"/>
  <c r="N272" i="11"/>
  <c r="P272" i="11"/>
  <c r="Q272" i="11"/>
  <c r="R272" i="11" s="1"/>
  <c r="F273" i="11"/>
  <c r="G273" i="11"/>
  <c r="AC279" i="11" s="1"/>
  <c r="H273" i="11"/>
  <c r="I273" i="11"/>
  <c r="K274" i="11" s="1"/>
  <c r="K273" i="11"/>
  <c r="L273" i="11"/>
  <c r="N273" i="11"/>
  <c r="Q273" i="11" s="1"/>
  <c r="P273" i="11"/>
  <c r="F274" i="11"/>
  <c r="G274" i="11"/>
  <c r="H274" i="11"/>
  <c r="L274" i="11" s="1"/>
  <c r="I274" i="11"/>
  <c r="L275" i="11" s="1"/>
  <c r="J274" i="11"/>
  <c r="N274" i="11"/>
  <c r="Q274" i="11" s="1"/>
  <c r="R274" i="11" s="1"/>
  <c r="P274" i="11"/>
  <c r="F275" i="11"/>
  <c r="G275" i="11"/>
  <c r="H275" i="11"/>
  <c r="I275" i="11"/>
  <c r="L276" i="11" s="1"/>
  <c r="J275" i="11"/>
  <c r="K275" i="11"/>
  <c r="N275" i="11"/>
  <c r="Q275" i="11" s="1"/>
  <c r="P275" i="11"/>
  <c r="F276" i="11"/>
  <c r="AB281" i="11" s="1"/>
  <c r="G276" i="11"/>
  <c r="H276" i="11"/>
  <c r="I276" i="11"/>
  <c r="N276" i="11"/>
  <c r="P276" i="11"/>
  <c r="Q276" i="11"/>
  <c r="F277" i="11"/>
  <c r="G277" i="11"/>
  <c r="AC278" i="11" s="1"/>
  <c r="H277" i="11"/>
  <c r="I277" i="11"/>
  <c r="K278" i="11" s="1"/>
  <c r="J277" i="11"/>
  <c r="L277" i="11"/>
  <c r="N277" i="11"/>
  <c r="Q277" i="11" s="1"/>
  <c r="P277" i="11"/>
  <c r="AB277" i="11"/>
  <c r="F278" i="11"/>
  <c r="G278" i="11"/>
  <c r="H278" i="11"/>
  <c r="L278" i="11" s="1"/>
  <c r="I278" i="11"/>
  <c r="J278" i="11"/>
  <c r="N278" i="11"/>
  <c r="Q278" i="11" s="1"/>
  <c r="R278" i="11" s="1"/>
  <c r="P278" i="11"/>
  <c r="F279" i="11"/>
  <c r="AB283" i="11" s="1"/>
  <c r="G279" i="11"/>
  <c r="H279" i="11"/>
  <c r="L279" i="11" s="1"/>
  <c r="I279" i="11"/>
  <c r="J279" i="11"/>
  <c r="M279" i="11" s="1"/>
  <c r="K279" i="11"/>
  <c r="N279" i="11"/>
  <c r="Q279" i="11" s="1"/>
  <c r="P279" i="11"/>
  <c r="AB279" i="11"/>
  <c r="F280" i="11"/>
  <c r="G280" i="11"/>
  <c r="H280" i="11"/>
  <c r="L280" i="11" s="1"/>
  <c r="I280" i="11"/>
  <c r="L281" i="11" s="1"/>
  <c r="J280" i="11"/>
  <c r="K280" i="11"/>
  <c r="N280" i="11"/>
  <c r="Q280" i="11" s="1"/>
  <c r="R280" i="11" s="1"/>
  <c r="P280" i="11"/>
  <c r="AB280" i="11"/>
  <c r="F281" i="11"/>
  <c r="G281" i="11"/>
  <c r="H281" i="11"/>
  <c r="I281" i="11"/>
  <c r="L282" i="11" s="1"/>
  <c r="J281" i="11"/>
  <c r="K281" i="11"/>
  <c r="N281" i="11"/>
  <c r="Q281" i="11" s="1"/>
  <c r="P281" i="11"/>
  <c r="F282" i="11"/>
  <c r="G282" i="11"/>
  <c r="H282" i="11"/>
  <c r="I282" i="11"/>
  <c r="J282" i="11"/>
  <c r="N282" i="11"/>
  <c r="P282" i="11"/>
  <c r="Q282" i="11"/>
  <c r="F283" i="11"/>
  <c r="J283" i="11" s="1"/>
  <c r="G283" i="11"/>
  <c r="AC284" i="11" s="1"/>
  <c r="H283" i="11"/>
  <c r="I283" i="11"/>
  <c r="L284" i="11" s="1"/>
  <c r="L283" i="11"/>
  <c r="N283" i="11"/>
  <c r="Q283" i="11" s="1"/>
  <c r="P283" i="11"/>
  <c r="R283" i="11" s="1"/>
  <c r="AC283" i="11"/>
  <c r="F284" i="11"/>
  <c r="G284" i="11"/>
  <c r="H284" i="11"/>
  <c r="I284" i="11"/>
  <c r="K284" i="11"/>
  <c r="N284" i="11"/>
  <c r="Q284" i="11" s="1"/>
  <c r="R284" i="11" s="1"/>
  <c r="P284" i="11"/>
  <c r="F271" i="8"/>
  <c r="G271" i="8"/>
  <c r="H271" i="8"/>
  <c r="I271" i="8"/>
  <c r="N271" i="8"/>
  <c r="Q271" i="8" s="1"/>
  <c r="P271" i="8"/>
  <c r="F272" i="8"/>
  <c r="G272" i="8"/>
  <c r="H272" i="8"/>
  <c r="I272" i="8"/>
  <c r="J273" i="8" s="1"/>
  <c r="J272" i="8"/>
  <c r="K272" i="8"/>
  <c r="L272" i="8"/>
  <c r="N272" i="8"/>
  <c r="Q272" i="8" s="1"/>
  <c r="R272" i="8" s="1"/>
  <c r="P272" i="8"/>
  <c r="F273" i="8"/>
  <c r="G273" i="8"/>
  <c r="H273" i="8"/>
  <c r="I273" i="8"/>
  <c r="K274" i="8" s="1"/>
  <c r="L273" i="8"/>
  <c r="N273" i="8"/>
  <c r="Q273" i="8" s="1"/>
  <c r="P273" i="8"/>
  <c r="F274" i="8"/>
  <c r="G274" i="8"/>
  <c r="H274" i="8"/>
  <c r="I274" i="8"/>
  <c r="K275" i="8" s="1"/>
  <c r="J274" i="8"/>
  <c r="N274" i="8"/>
  <c r="Q274" i="8" s="1"/>
  <c r="R274" i="8" s="1"/>
  <c r="P274" i="8"/>
  <c r="F275" i="8"/>
  <c r="AB277" i="8" s="1"/>
  <c r="G275" i="8"/>
  <c r="H275" i="8"/>
  <c r="I275" i="8"/>
  <c r="K276" i="8" s="1"/>
  <c r="J275" i="8"/>
  <c r="N275" i="8"/>
  <c r="Q275" i="8" s="1"/>
  <c r="P275" i="8"/>
  <c r="F276" i="8"/>
  <c r="G276" i="8"/>
  <c r="H276" i="8"/>
  <c r="I276" i="8"/>
  <c r="L277" i="8" s="1"/>
  <c r="J276" i="8"/>
  <c r="L276" i="8"/>
  <c r="N276" i="8"/>
  <c r="Q276" i="8" s="1"/>
  <c r="P276" i="8"/>
  <c r="F277" i="8"/>
  <c r="G277" i="8"/>
  <c r="AC278" i="8" s="1"/>
  <c r="H277" i="8"/>
  <c r="I277" i="8"/>
  <c r="J277" i="8"/>
  <c r="K277" i="8"/>
  <c r="N277" i="8"/>
  <c r="P277" i="8"/>
  <c r="Q277" i="8"/>
  <c r="R277" i="8" s="1"/>
  <c r="F278" i="8"/>
  <c r="G278" i="8"/>
  <c r="H278" i="8"/>
  <c r="I278" i="8"/>
  <c r="J278" i="8"/>
  <c r="K278" i="8"/>
  <c r="L278" i="8"/>
  <c r="N278" i="8"/>
  <c r="Q278" i="8" s="1"/>
  <c r="P278" i="8"/>
  <c r="AB278" i="8"/>
  <c r="F279" i="8"/>
  <c r="G279" i="8"/>
  <c r="H279" i="8"/>
  <c r="I279" i="8"/>
  <c r="J279" i="8"/>
  <c r="K279" i="8"/>
  <c r="L279" i="8"/>
  <c r="N279" i="8"/>
  <c r="P279" i="8"/>
  <c r="Q279" i="8"/>
  <c r="R279" i="8" s="1"/>
  <c r="AB279" i="8"/>
  <c r="F280" i="8"/>
  <c r="G280" i="8"/>
  <c r="H280" i="8"/>
  <c r="I280" i="8"/>
  <c r="J280" i="8"/>
  <c r="K280" i="8"/>
  <c r="L280" i="8"/>
  <c r="N280" i="8"/>
  <c r="Q280" i="8" s="1"/>
  <c r="P280" i="8"/>
  <c r="R280" i="8" s="1"/>
  <c r="AB280" i="8"/>
  <c r="AC280" i="8"/>
  <c r="F281" i="8"/>
  <c r="G281" i="8"/>
  <c r="H281" i="8"/>
  <c r="I281" i="8"/>
  <c r="J282" i="8" s="1"/>
  <c r="J281" i="8"/>
  <c r="K281" i="8"/>
  <c r="L281" i="8"/>
  <c r="N281" i="8"/>
  <c r="Q281" i="8" s="1"/>
  <c r="R281" i="8" s="1"/>
  <c r="P281" i="8"/>
  <c r="AB281" i="8"/>
  <c r="AC281" i="8"/>
  <c r="F282" i="8"/>
  <c r="G282" i="8"/>
  <c r="H282" i="8"/>
  <c r="I282" i="8"/>
  <c r="K283" i="8" s="1"/>
  <c r="N282" i="8"/>
  <c r="Q282" i="8" s="1"/>
  <c r="P282" i="8"/>
  <c r="AB282" i="8"/>
  <c r="AC282" i="8"/>
  <c r="F283" i="8"/>
  <c r="AB284" i="8" s="1"/>
  <c r="G283" i="8"/>
  <c r="H283" i="8"/>
  <c r="I283" i="8"/>
  <c r="K284" i="8" s="1"/>
  <c r="J283" i="8"/>
  <c r="N283" i="8"/>
  <c r="Q283" i="8" s="1"/>
  <c r="R283" i="8" s="1"/>
  <c r="P283" i="8"/>
  <c r="AC283" i="8"/>
  <c r="F284" i="8"/>
  <c r="G284" i="8"/>
  <c r="H284" i="8"/>
  <c r="I284" i="8"/>
  <c r="J284" i="8"/>
  <c r="N284" i="8"/>
  <c r="Q284" i="8" s="1"/>
  <c r="P284" i="8"/>
  <c r="AC284" i="8"/>
  <c r="F271" i="3"/>
  <c r="G271" i="3"/>
  <c r="H271" i="3"/>
  <c r="I271" i="3"/>
  <c r="N271" i="3"/>
  <c r="Q271" i="3" s="1"/>
  <c r="P271" i="3"/>
  <c r="R271" i="3" s="1"/>
  <c r="F272" i="3"/>
  <c r="G272" i="3"/>
  <c r="H272" i="3"/>
  <c r="I272" i="3"/>
  <c r="J273" i="3" s="1"/>
  <c r="M273" i="3" s="1"/>
  <c r="J272" i="3"/>
  <c r="K272" i="3"/>
  <c r="L272" i="3"/>
  <c r="M272" i="3" s="1"/>
  <c r="N272" i="3"/>
  <c r="Q272" i="3" s="1"/>
  <c r="R272" i="3" s="1"/>
  <c r="P272" i="3"/>
  <c r="F273" i="3"/>
  <c r="G273" i="3"/>
  <c r="AC279" i="3" s="1"/>
  <c r="H273" i="3"/>
  <c r="I273" i="3"/>
  <c r="K273" i="3"/>
  <c r="L273" i="3"/>
  <c r="N273" i="3"/>
  <c r="Q273" i="3" s="1"/>
  <c r="P273" i="3"/>
  <c r="R273" i="3" s="1"/>
  <c r="F274" i="3"/>
  <c r="G274" i="3"/>
  <c r="H274" i="3"/>
  <c r="I274" i="3"/>
  <c r="J275" i="3" s="1"/>
  <c r="J274" i="3"/>
  <c r="K274" i="3"/>
  <c r="L274" i="3"/>
  <c r="M274" i="3" s="1"/>
  <c r="N274" i="3"/>
  <c r="P274" i="3"/>
  <c r="Q274" i="3"/>
  <c r="R274" i="3" s="1"/>
  <c r="F275" i="3"/>
  <c r="G275" i="3"/>
  <c r="AC281" i="3" s="1"/>
  <c r="H275" i="3"/>
  <c r="I275" i="3"/>
  <c r="N275" i="3"/>
  <c r="Q275" i="3" s="1"/>
  <c r="P275" i="3"/>
  <c r="F276" i="3"/>
  <c r="AB278" i="3" s="1"/>
  <c r="G276" i="3"/>
  <c r="H276" i="3"/>
  <c r="I276" i="3"/>
  <c r="J276" i="3"/>
  <c r="M276" i="3" s="1"/>
  <c r="K276" i="3"/>
  <c r="L276" i="3"/>
  <c r="N276" i="3"/>
  <c r="Q276" i="3" s="1"/>
  <c r="R276" i="3" s="1"/>
  <c r="P276" i="3"/>
  <c r="F277" i="3"/>
  <c r="AB283" i="3" s="1"/>
  <c r="G277" i="3"/>
  <c r="AC278" i="3" s="1"/>
  <c r="H277" i="3"/>
  <c r="I277" i="3"/>
  <c r="N277" i="3"/>
  <c r="Q277" i="3" s="1"/>
  <c r="P277" i="3"/>
  <c r="AB277" i="3"/>
  <c r="AC277" i="3"/>
  <c r="F278" i="3"/>
  <c r="G278" i="3"/>
  <c r="H278" i="3"/>
  <c r="I278" i="3"/>
  <c r="J279" i="3" s="1"/>
  <c r="J278" i="3"/>
  <c r="K278" i="3"/>
  <c r="L278" i="3"/>
  <c r="M278" i="3"/>
  <c r="N278" i="3"/>
  <c r="P278" i="3"/>
  <c r="Q278" i="3"/>
  <c r="R278" i="3"/>
  <c r="F279" i="3"/>
  <c r="G279" i="3"/>
  <c r="K279" i="3" s="1"/>
  <c r="H279" i="3"/>
  <c r="I279" i="3"/>
  <c r="N279" i="3"/>
  <c r="Q279" i="3" s="1"/>
  <c r="P279" i="3"/>
  <c r="F280" i="3"/>
  <c r="G280" i="3"/>
  <c r="H280" i="3"/>
  <c r="I280" i="3"/>
  <c r="J280" i="3"/>
  <c r="M280" i="3" s="1"/>
  <c r="K280" i="3"/>
  <c r="L280" i="3"/>
  <c r="N280" i="3"/>
  <c r="Q280" i="3" s="1"/>
  <c r="P280" i="3"/>
  <c r="R280" i="3" s="1"/>
  <c r="AB280" i="3"/>
  <c r="F281" i="3"/>
  <c r="G281" i="3"/>
  <c r="H281" i="3"/>
  <c r="I281" i="3"/>
  <c r="J282" i="3" s="1"/>
  <c r="M282" i="3" s="1"/>
  <c r="K281" i="3"/>
  <c r="N281" i="3"/>
  <c r="P281" i="3"/>
  <c r="Q281" i="3"/>
  <c r="AB281" i="3"/>
  <c r="F282" i="3"/>
  <c r="G282" i="3"/>
  <c r="H282" i="3"/>
  <c r="I282" i="3"/>
  <c r="K282" i="3"/>
  <c r="L282" i="3"/>
  <c r="N282" i="3"/>
  <c r="P282" i="3"/>
  <c r="R282" i="3" s="1"/>
  <c r="Q282" i="3"/>
  <c r="F283" i="3"/>
  <c r="G283" i="3"/>
  <c r="AC284" i="3" s="1"/>
  <c r="H283" i="3"/>
  <c r="I283" i="3"/>
  <c r="N283" i="3"/>
  <c r="Q283" i="3" s="1"/>
  <c r="P283" i="3"/>
  <c r="F284" i="3"/>
  <c r="G284" i="3"/>
  <c r="H284" i="3"/>
  <c r="I284" i="3"/>
  <c r="J284" i="3"/>
  <c r="M284" i="3" s="1"/>
  <c r="K284" i="3"/>
  <c r="L284" i="3"/>
  <c r="N284" i="3"/>
  <c r="Q284" i="3" s="1"/>
  <c r="R284" i="3" s="1"/>
  <c r="P284" i="3"/>
  <c r="AB284" i="3"/>
  <c r="F271" i="12"/>
  <c r="G271" i="12"/>
  <c r="H271" i="12"/>
  <c r="I271" i="12"/>
  <c r="N271" i="12"/>
  <c r="Q271" i="12" s="1"/>
  <c r="P271" i="12"/>
  <c r="F272" i="12"/>
  <c r="G272" i="12"/>
  <c r="AC277" i="12" s="1"/>
  <c r="H272" i="12"/>
  <c r="I272" i="12"/>
  <c r="L273" i="12" s="1"/>
  <c r="J272" i="12"/>
  <c r="K272" i="12"/>
  <c r="M272" i="12" s="1"/>
  <c r="L272" i="12"/>
  <c r="N272" i="12"/>
  <c r="P272" i="12"/>
  <c r="R272" i="12" s="1"/>
  <c r="Q272" i="12"/>
  <c r="F273" i="12"/>
  <c r="G273" i="12"/>
  <c r="H273" i="12"/>
  <c r="I273" i="12"/>
  <c r="L274" i="12" s="1"/>
  <c r="N273" i="12"/>
  <c r="Q273" i="12" s="1"/>
  <c r="P273" i="12"/>
  <c r="R273" i="12" s="1"/>
  <c r="F274" i="12"/>
  <c r="G274" i="12"/>
  <c r="H274" i="12"/>
  <c r="I274" i="12"/>
  <c r="L275" i="12" s="1"/>
  <c r="K274" i="12"/>
  <c r="N274" i="12"/>
  <c r="Q274" i="12" s="1"/>
  <c r="R274" i="12" s="1"/>
  <c r="P274" i="12"/>
  <c r="F275" i="12"/>
  <c r="G275" i="12"/>
  <c r="H275" i="12"/>
  <c r="I275" i="12"/>
  <c r="L276" i="12" s="1"/>
  <c r="N275" i="12"/>
  <c r="Q275" i="12" s="1"/>
  <c r="P275" i="12"/>
  <c r="F276" i="12"/>
  <c r="G276" i="12"/>
  <c r="K276" i="12" s="1"/>
  <c r="H276" i="12"/>
  <c r="I276" i="12"/>
  <c r="L277" i="12" s="1"/>
  <c r="N276" i="12"/>
  <c r="P276" i="12"/>
  <c r="Q276" i="12"/>
  <c r="R276" i="12"/>
  <c r="F277" i="12"/>
  <c r="G277" i="12"/>
  <c r="K277" i="12" s="1"/>
  <c r="H277" i="12"/>
  <c r="I277" i="12"/>
  <c r="K278" i="12" s="1"/>
  <c r="N277" i="12"/>
  <c r="Q277" i="12" s="1"/>
  <c r="P277" i="12"/>
  <c r="AB277" i="12"/>
  <c r="F278" i="12"/>
  <c r="AB279" i="12" s="1"/>
  <c r="G278" i="12"/>
  <c r="H278" i="12"/>
  <c r="L278" i="12" s="1"/>
  <c r="I278" i="12"/>
  <c r="J278" i="12"/>
  <c r="N278" i="12"/>
  <c r="Q278" i="12" s="1"/>
  <c r="R278" i="12" s="1"/>
  <c r="P278" i="12"/>
  <c r="F279" i="12"/>
  <c r="G279" i="12"/>
  <c r="H279" i="12"/>
  <c r="I279" i="12"/>
  <c r="K279" i="12"/>
  <c r="N279" i="12"/>
  <c r="Q279" i="12" s="1"/>
  <c r="P279" i="12"/>
  <c r="R279" i="12" s="1"/>
  <c r="AC279" i="12"/>
  <c r="F280" i="12"/>
  <c r="G280" i="12"/>
  <c r="H280" i="12"/>
  <c r="L280" i="12" s="1"/>
  <c r="I280" i="12"/>
  <c r="L281" i="12" s="1"/>
  <c r="J280" i="12"/>
  <c r="K280" i="12"/>
  <c r="N280" i="12"/>
  <c r="Q280" i="12" s="1"/>
  <c r="P280" i="12"/>
  <c r="R280" i="12" s="1"/>
  <c r="F281" i="12"/>
  <c r="G281" i="12"/>
  <c r="K281" i="12" s="1"/>
  <c r="H281" i="12"/>
  <c r="I281" i="12"/>
  <c r="K282" i="12" s="1"/>
  <c r="N281" i="12"/>
  <c r="Q281" i="12" s="1"/>
  <c r="P281" i="12"/>
  <c r="AB281" i="12"/>
  <c r="F282" i="12"/>
  <c r="J282" i="12" s="1"/>
  <c r="M282" i="12" s="1"/>
  <c r="G282" i="12"/>
  <c r="H282" i="12"/>
  <c r="L282" i="12" s="1"/>
  <c r="I282" i="12"/>
  <c r="N282" i="12"/>
  <c r="Q282" i="12" s="1"/>
  <c r="R282" i="12" s="1"/>
  <c r="P282" i="12"/>
  <c r="F283" i="12"/>
  <c r="J283" i="12" s="1"/>
  <c r="G283" i="12"/>
  <c r="H283" i="12"/>
  <c r="I283" i="12"/>
  <c r="J284" i="12" s="1"/>
  <c r="M284" i="12" s="1"/>
  <c r="K283" i="12"/>
  <c r="N283" i="12"/>
  <c r="Q283" i="12" s="1"/>
  <c r="P283" i="12"/>
  <c r="R283" i="12" s="1"/>
  <c r="AC283" i="12"/>
  <c r="F284" i="12"/>
  <c r="G284" i="12"/>
  <c r="H284" i="12"/>
  <c r="I284" i="12"/>
  <c r="K284" i="12"/>
  <c r="L284" i="12"/>
  <c r="N284" i="12"/>
  <c r="P284" i="12"/>
  <c r="Q284" i="12"/>
  <c r="R284" i="12"/>
  <c r="F271" i="5"/>
  <c r="G271" i="5"/>
  <c r="AC277" i="5" s="1"/>
  <c r="H271" i="5"/>
  <c r="I271" i="5"/>
  <c r="K272" i="5" s="1"/>
  <c r="N271" i="5"/>
  <c r="Q271" i="5" s="1"/>
  <c r="P271" i="5"/>
  <c r="F272" i="5"/>
  <c r="AB278" i="5" s="1"/>
  <c r="G272" i="5"/>
  <c r="H272" i="5"/>
  <c r="I272" i="5"/>
  <c r="J272" i="5"/>
  <c r="L272" i="5"/>
  <c r="N272" i="5"/>
  <c r="P272" i="5"/>
  <c r="Q272" i="5"/>
  <c r="F273" i="5"/>
  <c r="AB279" i="5" s="1"/>
  <c r="G273" i="5"/>
  <c r="H273" i="5"/>
  <c r="I273" i="5"/>
  <c r="J273" i="5"/>
  <c r="M273" i="5" s="1"/>
  <c r="K273" i="5"/>
  <c r="L273" i="5"/>
  <c r="N273" i="5"/>
  <c r="Q273" i="5" s="1"/>
  <c r="P273" i="5"/>
  <c r="F274" i="5"/>
  <c r="G274" i="5"/>
  <c r="AC280" i="5" s="1"/>
  <c r="H274" i="5"/>
  <c r="I274" i="5"/>
  <c r="L275" i="5" s="1"/>
  <c r="J274" i="5"/>
  <c r="K274" i="5"/>
  <c r="L274" i="5"/>
  <c r="N274" i="5"/>
  <c r="Q274" i="5" s="1"/>
  <c r="R274" i="5" s="1"/>
  <c r="P274" i="5"/>
  <c r="F275" i="5"/>
  <c r="G275" i="5"/>
  <c r="AC281" i="5" s="1"/>
  <c r="H275" i="5"/>
  <c r="I275" i="5"/>
  <c r="L276" i="5" s="1"/>
  <c r="K275" i="5"/>
  <c r="N275" i="5"/>
  <c r="P275" i="5"/>
  <c r="Q275" i="5"/>
  <c r="F276" i="5"/>
  <c r="G276" i="5"/>
  <c r="H276" i="5"/>
  <c r="I276" i="5"/>
  <c r="K277" i="5" s="1"/>
  <c r="K276" i="5"/>
  <c r="N276" i="5"/>
  <c r="Q276" i="5" s="1"/>
  <c r="R276" i="5" s="1"/>
  <c r="P276" i="5"/>
  <c r="F277" i="5"/>
  <c r="AB277" i="5" s="1"/>
  <c r="G277" i="5"/>
  <c r="H277" i="5"/>
  <c r="L277" i="5" s="1"/>
  <c r="I277" i="5"/>
  <c r="K278" i="5" s="1"/>
  <c r="N277" i="5"/>
  <c r="Q277" i="5" s="1"/>
  <c r="P277" i="5"/>
  <c r="F278" i="5"/>
  <c r="G278" i="5"/>
  <c r="H278" i="5"/>
  <c r="I278" i="5"/>
  <c r="L279" i="5" s="1"/>
  <c r="J278" i="5"/>
  <c r="L278" i="5"/>
  <c r="N278" i="5"/>
  <c r="Q278" i="5" s="1"/>
  <c r="P278" i="5"/>
  <c r="AC278" i="5"/>
  <c r="F279" i="5"/>
  <c r="G279" i="5"/>
  <c r="AC284" i="5" s="1"/>
  <c r="H279" i="5"/>
  <c r="I279" i="5"/>
  <c r="J280" i="5" s="1"/>
  <c r="J279" i="5"/>
  <c r="K279" i="5"/>
  <c r="N279" i="5"/>
  <c r="P279" i="5"/>
  <c r="Q279" i="5"/>
  <c r="AC279" i="5"/>
  <c r="F280" i="5"/>
  <c r="G280" i="5"/>
  <c r="K280" i="5" s="1"/>
  <c r="H280" i="5"/>
  <c r="I280" i="5"/>
  <c r="K281" i="5" s="1"/>
  <c r="N280" i="5"/>
  <c r="Q280" i="5" s="1"/>
  <c r="P280" i="5"/>
  <c r="AB280" i="5"/>
  <c r="F281" i="5"/>
  <c r="G281" i="5"/>
  <c r="H281" i="5"/>
  <c r="I281" i="5"/>
  <c r="J281" i="5"/>
  <c r="L281" i="5"/>
  <c r="N281" i="5"/>
  <c r="P281" i="5"/>
  <c r="R281" i="5" s="1"/>
  <c r="Q281" i="5"/>
  <c r="AB281" i="5"/>
  <c r="F282" i="5"/>
  <c r="G282" i="5"/>
  <c r="H282" i="5"/>
  <c r="I282" i="5"/>
  <c r="J282" i="5"/>
  <c r="M282" i="5" s="1"/>
  <c r="K282" i="5"/>
  <c r="L282" i="5"/>
  <c r="N282" i="5"/>
  <c r="Q282" i="5" s="1"/>
  <c r="P282" i="5"/>
  <c r="AC282" i="5"/>
  <c r="F283" i="5"/>
  <c r="G283" i="5"/>
  <c r="H283" i="5"/>
  <c r="I283" i="5"/>
  <c r="L284" i="5" s="1"/>
  <c r="J283" i="5"/>
  <c r="K283" i="5"/>
  <c r="L283" i="5"/>
  <c r="N283" i="5"/>
  <c r="P283" i="5"/>
  <c r="Q283" i="5"/>
  <c r="AC283" i="5"/>
  <c r="F284" i="5"/>
  <c r="G284" i="5"/>
  <c r="H284" i="5"/>
  <c r="I284" i="5"/>
  <c r="K284" i="5"/>
  <c r="N284" i="5"/>
  <c r="Q284" i="5" s="1"/>
  <c r="P284" i="5"/>
  <c r="AB284" i="5"/>
  <c r="F271" i="4"/>
  <c r="G271" i="4"/>
  <c r="H271" i="4"/>
  <c r="I271" i="4"/>
  <c r="N271" i="4"/>
  <c r="Q271" i="4" s="1"/>
  <c r="P271" i="4"/>
  <c r="R271" i="4" s="1"/>
  <c r="F272" i="4"/>
  <c r="G272" i="4"/>
  <c r="H272" i="4"/>
  <c r="I272" i="4"/>
  <c r="J272" i="4"/>
  <c r="K272" i="4"/>
  <c r="M272" i="4" s="1"/>
  <c r="L272" i="4"/>
  <c r="N272" i="4"/>
  <c r="P272" i="4"/>
  <c r="R272" i="4" s="1"/>
  <c r="Q272" i="4"/>
  <c r="F273" i="4"/>
  <c r="G273" i="4"/>
  <c r="H273" i="4"/>
  <c r="I273" i="4"/>
  <c r="J273" i="4"/>
  <c r="K273" i="4"/>
  <c r="N273" i="4"/>
  <c r="Q273" i="4" s="1"/>
  <c r="P273" i="4"/>
  <c r="F274" i="4"/>
  <c r="G274" i="4"/>
  <c r="H274" i="4"/>
  <c r="I274" i="4"/>
  <c r="J275" i="4" s="1"/>
  <c r="J274" i="4"/>
  <c r="K274" i="4"/>
  <c r="L274" i="4"/>
  <c r="M274" i="4"/>
  <c r="N274" i="4"/>
  <c r="P274" i="4"/>
  <c r="Q274" i="4"/>
  <c r="R274" i="4"/>
  <c r="F275" i="4"/>
  <c r="G275" i="4"/>
  <c r="H275" i="4"/>
  <c r="I275" i="4"/>
  <c r="J276" i="4" s="1"/>
  <c r="N275" i="4"/>
  <c r="Q275" i="4" s="1"/>
  <c r="P275" i="4"/>
  <c r="F276" i="4"/>
  <c r="G276" i="4"/>
  <c r="H276" i="4"/>
  <c r="I276" i="4"/>
  <c r="L276" i="4"/>
  <c r="N276" i="4"/>
  <c r="P276" i="4"/>
  <c r="Q276" i="4"/>
  <c r="R276" i="4" s="1"/>
  <c r="F277" i="4"/>
  <c r="G277" i="4"/>
  <c r="H277" i="4"/>
  <c r="I277" i="4"/>
  <c r="J278" i="4" s="1"/>
  <c r="M278" i="4" s="1"/>
  <c r="K277" i="4"/>
  <c r="N277" i="4"/>
  <c r="Q277" i="4" s="1"/>
  <c r="P277" i="4"/>
  <c r="R277" i="4" s="1"/>
  <c r="AB277" i="4"/>
  <c r="AC277" i="4"/>
  <c r="F278" i="4"/>
  <c r="G278" i="4"/>
  <c r="AC281" i="4" s="1"/>
  <c r="H278" i="4"/>
  <c r="I278" i="4"/>
  <c r="K278" i="4"/>
  <c r="L278" i="4"/>
  <c r="N278" i="4"/>
  <c r="P278" i="4"/>
  <c r="R278" i="4" s="1"/>
  <c r="Q278" i="4"/>
  <c r="F279" i="4"/>
  <c r="G279" i="4"/>
  <c r="AC279" i="4" s="1"/>
  <c r="H279" i="4"/>
  <c r="I279" i="4"/>
  <c r="N279" i="4"/>
  <c r="Q279" i="4" s="1"/>
  <c r="P279" i="4"/>
  <c r="R279" i="4" s="1"/>
  <c r="AB279" i="4"/>
  <c r="F280" i="4"/>
  <c r="G280" i="4"/>
  <c r="H280" i="4"/>
  <c r="L280" i="4" s="1"/>
  <c r="M280" i="4" s="1"/>
  <c r="I280" i="4"/>
  <c r="L281" i="4" s="1"/>
  <c r="J280" i="4"/>
  <c r="K280" i="4"/>
  <c r="N280" i="4"/>
  <c r="Q280" i="4" s="1"/>
  <c r="P280" i="4"/>
  <c r="R280" i="4" s="1"/>
  <c r="F281" i="4"/>
  <c r="J281" i="4" s="1"/>
  <c r="G281" i="4"/>
  <c r="K281" i="4" s="1"/>
  <c r="H281" i="4"/>
  <c r="I281" i="4"/>
  <c r="N281" i="4"/>
  <c r="Q281" i="4" s="1"/>
  <c r="P281" i="4"/>
  <c r="F282" i="4"/>
  <c r="G282" i="4"/>
  <c r="H282" i="4"/>
  <c r="L282" i="4" s="1"/>
  <c r="I282" i="4"/>
  <c r="J282" i="4"/>
  <c r="K282" i="4"/>
  <c r="N282" i="4"/>
  <c r="P282" i="4"/>
  <c r="Q282" i="4"/>
  <c r="R282" i="4" s="1"/>
  <c r="F283" i="4"/>
  <c r="J283" i="4" s="1"/>
  <c r="G283" i="4"/>
  <c r="K283" i="4" s="1"/>
  <c r="H283" i="4"/>
  <c r="I283" i="4"/>
  <c r="J284" i="4" s="1"/>
  <c r="N283" i="4"/>
  <c r="Q283" i="4" s="1"/>
  <c r="P283" i="4"/>
  <c r="AB283" i="4"/>
  <c r="AC283" i="4"/>
  <c r="F284" i="4"/>
  <c r="G284" i="4"/>
  <c r="H284" i="4"/>
  <c r="L284" i="4" s="1"/>
  <c r="I284" i="4"/>
  <c r="N284" i="4"/>
  <c r="Q284" i="4" s="1"/>
  <c r="P284" i="4"/>
  <c r="F271" i="9"/>
  <c r="AB272" i="9" s="1"/>
  <c r="G271" i="9"/>
  <c r="AC272" i="9" s="1"/>
  <c r="H271" i="9"/>
  <c r="I271" i="9"/>
  <c r="J271" i="9"/>
  <c r="M271" i="9" s="1"/>
  <c r="K271" i="9"/>
  <c r="L271" i="9"/>
  <c r="N271" i="9"/>
  <c r="Q271" i="9" s="1"/>
  <c r="P271" i="9"/>
  <c r="AB271" i="9"/>
  <c r="AC271" i="9"/>
  <c r="F272" i="9"/>
  <c r="G272" i="9"/>
  <c r="H272" i="9"/>
  <c r="I272" i="9"/>
  <c r="L273" i="9" s="1"/>
  <c r="J272" i="9"/>
  <c r="K272" i="9"/>
  <c r="L272" i="9"/>
  <c r="M272" i="9"/>
  <c r="N272" i="9"/>
  <c r="P272" i="9"/>
  <c r="Q272" i="9"/>
  <c r="R272" i="9"/>
  <c r="F273" i="9"/>
  <c r="AB278" i="9" s="1"/>
  <c r="G273" i="9"/>
  <c r="AC278" i="9" s="1"/>
  <c r="H273" i="9"/>
  <c r="I273" i="9"/>
  <c r="J273" i="9"/>
  <c r="M273" i="9" s="1"/>
  <c r="K273" i="9"/>
  <c r="N273" i="9"/>
  <c r="Q273" i="9" s="1"/>
  <c r="P273" i="9"/>
  <c r="R273" i="9" s="1"/>
  <c r="AB273" i="9"/>
  <c r="AC273" i="9"/>
  <c r="F274" i="9"/>
  <c r="G274" i="9"/>
  <c r="H274" i="9"/>
  <c r="I274" i="9"/>
  <c r="L275" i="9" s="1"/>
  <c r="J274" i="9"/>
  <c r="K274" i="9"/>
  <c r="L274" i="9"/>
  <c r="M274" i="9"/>
  <c r="N274" i="9"/>
  <c r="P274" i="9"/>
  <c r="Q274" i="9"/>
  <c r="R274" i="9"/>
  <c r="F275" i="9"/>
  <c r="AB280" i="9" s="1"/>
  <c r="G275" i="9"/>
  <c r="AC280" i="9" s="1"/>
  <c r="H275" i="9"/>
  <c r="I275" i="9"/>
  <c r="N275" i="9"/>
  <c r="Q275" i="9" s="1"/>
  <c r="P275" i="9"/>
  <c r="R275" i="9" s="1"/>
  <c r="AB275" i="9"/>
  <c r="AC275" i="9"/>
  <c r="F276" i="9"/>
  <c r="G276" i="9"/>
  <c r="H276" i="9"/>
  <c r="I276" i="9"/>
  <c r="L277" i="9" s="1"/>
  <c r="J276" i="9"/>
  <c r="K276" i="9"/>
  <c r="L276" i="9"/>
  <c r="M276" i="9"/>
  <c r="N276" i="9"/>
  <c r="P276" i="9"/>
  <c r="Q276" i="9"/>
  <c r="R276" i="9"/>
  <c r="F277" i="9"/>
  <c r="AB282" i="9" s="1"/>
  <c r="G277" i="9"/>
  <c r="AC282" i="9" s="1"/>
  <c r="H277" i="9"/>
  <c r="I277" i="9"/>
  <c r="K277" i="9"/>
  <c r="N277" i="9"/>
  <c r="Q277" i="9" s="1"/>
  <c r="P277" i="9"/>
  <c r="R277" i="9" s="1"/>
  <c r="AB277" i="9"/>
  <c r="AC277" i="9"/>
  <c r="F278" i="9"/>
  <c r="G278" i="9"/>
  <c r="H278" i="9"/>
  <c r="I278" i="9"/>
  <c r="L279" i="9" s="1"/>
  <c r="J278" i="9"/>
  <c r="K278" i="9"/>
  <c r="L278" i="9"/>
  <c r="M278" i="9"/>
  <c r="N278" i="9"/>
  <c r="P278" i="9"/>
  <c r="Q278" i="9"/>
  <c r="R278" i="9"/>
  <c r="F279" i="9"/>
  <c r="AB284" i="9" s="1"/>
  <c r="G279" i="9"/>
  <c r="AC284" i="9" s="1"/>
  <c r="H279" i="9"/>
  <c r="I279" i="9"/>
  <c r="K279" i="9"/>
  <c r="N279" i="9"/>
  <c r="Q279" i="9" s="1"/>
  <c r="P279" i="9"/>
  <c r="AB279" i="9"/>
  <c r="AC279" i="9"/>
  <c r="F280" i="9"/>
  <c r="G280" i="9"/>
  <c r="H280" i="9"/>
  <c r="I280" i="9"/>
  <c r="L281" i="9" s="1"/>
  <c r="J280" i="9"/>
  <c r="K280" i="9"/>
  <c r="L280" i="9"/>
  <c r="M280" i="9"/>
  <c r="N280" i="9"/>
  <c r="P280" i="9"/>
  <c r="Q280" i="9"/>
  <c r="R280" i="9"/>
  <c r="F281" i="9"/>
  <c r="G281" i="9"/>
  <c r="K281" i="9" s="1"/>
  <c r="H281" i="9"/>
  <c r="I281" i="9"/>
  <c r="N281" i="9"/>
  <c r="Q281" i="9" s="1"/>
  <c r="P281" i="9"/>
  <c r="AB281" i="9"/>
  <c r="AC281" i="9"/>
  <c r="F282" i="9"/>
  <c r="G282" i="9"/>
  <c r="H282" i="9"/>
  <c r="I282" i="9"/>
  <c r="L283" i="9" s="1"/>
  <c r="J282" i="9"/>
  <c r="K282" i="9"/>
  <c r="L282" i="9"/>
  <c r="M282" i="9"/>
  <c r="N282" i="9"/>
  <c r="P282" i="9"/>
  <c r="Q282" i="9"/>
  <c r="R282" i="9"/>
  <c r="F283" i="9"/>
  <c r="J283" i="9" s="1"/>
  <c r="G283" i="9"/>
  <c r="H283" i="9"/>
  <c r="I283" i="9"/>
  <c r="N283" i="9"/>
  <c r="Q283" i="9" s="1"/>
  <c r="P283" i="9"/>
  <c r="AB283" i="9"/>
  <c r="AC283" i="9"/>
  <c r="F284" i="9"/>
  <c r="G284" i="9"/>
  <c r="H284" i="9"/>
  <c r="I284" i="9"/>
  <c r="J284" i="9"/>
  <c r="K284" i="9"/>
  <c r="L284" i="9"/>
  <c r="M284" i="9"/>
  <c r="N284" i="9"/>
  <c r="P284" i="9"/>
  <c r="Q284" i="9"/>
  <c r="R284" i="9"/>
  <c r="F271" i="25"/>
  <c r="G271" i="25"/>
  <c r="H271" i="25"/>
  <c r="I271" i="25"/>
  <c r="N271" i="25"/>
  <c r="Q271" i="25" s="1"/>
  <c r="P271" i="25"/>
  <c r="F272" i="25"/>
  <c r="G272" i="25"/>
  <c r="H272" i="25"/>
  <c r="I272" i="25"/>
  <c r="J272" i="25"/>
  <c r="K272" i="25"/>
  <c r="L272" i="25"/>
  <c r="N272" i="25"/>
  <c r="P272" i="25"/>
  <c r="Q272" i="25"/>
  <c r="F273" i="25"/>
  <c r="G273" i="25"/>
  <c r="H273" i="25"/>
  <c r="L273" i="25" s="1"/>
  <c r="I273" i="25"/>
  <c r="J273" i="25"/>
  <c r="K273" i="25"/>
  <c r="N273" i="25"/>
  <c r="P273" i="25"/>
  <c r="Q273" i="25"/>
  <c r="F274" i="25"/>
  <c r="G274" i="25"/>
  <c r="H274" i="25"/>
  <c r="I274" i="25"/>
  <c r="J274" i="25"/>
  <c r="M274" i="25" s="1"/>
  <c r="K274" i="25"/>
  <c r="L274" i="25"/>
  <c r="N274" i="25"/>
  <c r="P274" i="25"/>
  <c r="R274" i="25" s="1"/>
  <c r="Q274" i="25"/>
  <c r="F275" i="25"/>
  <c r="G275" i="25"/>
  <c r="H275" i="25"/>
  <c r="I275" i="25"/>
  <c r="J276" i="25" s="1"/>
  <c r="J275" i="25"/>
  <c r="M275" i="25" s="1"/>
  <c r="K275" i="25"/>
  <c r="L275" i="25"/>
  <c r="N275" i="25"/>
  <c r="Q275" i="25" s="1"/>
  <c r="P275" i="25"/>
  <c r="F276" i="25"/>
  <c r="G276" i="25"/>
  <c r="H276" i="25"/>
  <c r="I276" i="25"/>
  <c r="J277" i="25" s="1"/>
  <c r="M277" i="25" s="1"/>
  <c r="L276" i="25"/>
  <c r="N276" i="25"/>
  <c r="Q276" i="25" s="1"/>
  <c r="P276" i="25"/>
  <c r="F277" i="25"/>
  <c r="G277" i="25"/>
  <c r="AC277" i="25" s="1"/>
  <c r="H277" i="25"/>
  <c r="I277" i="25"/>
  <c r="K277" i="25"/>
  <c r="L277" i="25"/>
  <c r="N277" i="25"/>
  <c r="P277" i="25"/>
  <c r="Q277" i="25"/>
  <c r="AB277" i="25"/>
  <c r="F278" i="25"/>
  <c r="J278" i="25" s="1"/>
  <c r="G278" i="25"/>
  <c r="H278" i="25"/>
  <c r="I278" i="25"/>
  <c r="K278" i="25"/>
  <c r="L278" i="25"/>
  <c r="N278" i="25"/>
  <c r="P278" i="25"/>
  <c r="Q278" i="25"/>
  <c r="F279" i="25"/>
  <c r="G279" i="25"/>
  <c r="H279" i="25"/>
  <c r="I279" i="25"/>
  <c r="J279" i="25"/>
  <c r="M279" i="25" s="1"/>
  <c r="K279" i="25"/>
  <c r="L279" i="25"/>
  <c r="N279" i="25"/>
  <c r="P279" i="25"/>
  <c r="R279" i="25" s="1"/>
  <c r="Q279" i="25"/>
  <c r="F280" i="25"/>
  <c r="J280" i="25" s="1"/>
  <c r="G280" i="25"/>
  <c r="H280" i="25"/>
  <c r="I280" i="25"/>
  <c r="K281" i="25" s="1"/>
  <c r="K280" i="25"/>
  <c r="L280" i="25"/>
  <c r="N280" i="25"/>
  <c r="P280" i="25"/>
  <c r="R280" i="25" s="1"/>
  <c r="Q280" i="25"/>
  <c r="F281" i="25"/>
  <c r="G281" i="25"/>
  <c r="H281" i="25"/>
  <c r="I281" i="25"/>
  <c r="J282" i="25" s="1"/>
  <c r="N281" i="25"/>
  <c r="Q281" i="25" s="1"/>
  <c r="R281" i="25" s="1"/>
  <c r="P281" i="25"/>
  <c r="AC281" i="25"/>
  <c r="F282" i="25"/>
  <c r="G282" i="25"/>
  <c r="H282" i="25"/>
  <c r="I282" i="25"/>
  <c r="J283" i="25" s="1"/>
  <c r="L282" i="25"/>
  <c r="N282" i="25"/>
  <c r="Q282" i="25" s="1"/>
  <c r="R282" i="25" s="1"/>
  <c r="P282" i="25"/>
  <c r="AB282" i="25"/>
  <c r="AC282" i="25"/>
  <c r="F283" i="25"/>
  <c r="G283" i="25"/>
  <c r="AC283" i="25" s="1"/>
  <c r="H283" i="25"/>
  <c r="I283" i="25"/>
  <c r="L283" i="25"/>
  <c r="N283" i="25"/>
  <c r="P283" i="25"/>
  <c r="Q283" i="25"/>
  <c r="R283" i="25" s="1"/>
  <c r="AB283" i="25"/>
  <c r="F284" i="25"/>
  <c r="J284" i="25" s="1"/>
  <c r="M284" i="25" s="1"/>
  <c r="G284" i="25"/>
  <c r="H284" i="25"/>
  <c r="L284" i="25" s="1"/>
  <c r="I284" i="25"/>
  <c r="K284" i="25"/>
  <c r="N284" i="25"/>
  <c r="Q284" i="25" s="1"/>
  <c r="R284" i="25" s="1"/>
  <c r="P284" i="25"/>
  <c r="AB284" i="25"/>
  <c r="I4" i="20"/>
  <c r="R4" i="20"/>
  <c r="M283" i="25" l="1"/>
  <c r="AC284" i="25"/>
  <c r="J281" i="25"/>
  <c r="M280" i="25"/>
  <c r="AB278" i="25"/>
  <c r="R275" i="25"/>
  <c r="M278" i="25"/>
  <c r="K283" i="25"/>
  <c r="K282" i="25"/>
  <c r="M282" i="25" s="1"/>
  <c r="AB281" i="25"/>
  <c r="L281" i="25"/>
  <c r="AC280" i="25"/>
  <c r="AC279" i="25"/>
  <c r="R278" i="25"/>
  <c r="R277" i="25"/>
  <c r="K276" i="25"/>
  <c r="M276" i="25" s="1"/>
  <c r="R273" i="25"/>
  <c r="R272" i="25"/>
  <c r="M272" i="25"/>
  <c r="AB280" i="25"/>
  <c r="AB279" i="25"/>
  <c r="AC278" i="25"/>
  <c r="R276" i="25"/>
  <c r="R271" i="25"/>
  <c r="M284" i="24"/>
  <c r="L282" i="24"/>
  <c r="L281" i="24"/>
  <c r="L280" i="24"/>
  <c r="AC279" i="24"/>
  <c r="L279" i="24"/>
  <c r="AC278" i="24"/>
  <c r="L278" i="24"/>
  <c r="L277" i="24"/>
  <c r="L276" i="24"/>
  <c r="L275" i="24"/>
  <c r="L274" i="24"/>
  <c r="R271" i="24"/>
  <c r="L283" i="24"/>
  <c r="K282" i="24"/>
  <c r="M282" i="24" s="1"/>
  <c r="K281" i="24"/>
  <c r="M281" i="24" s="1"/>
  <c r="K280" i="24"/>
  <c r="M280" i="24" s="1"/>
  <c r="K279" i="24"/>
  <c r="M279" i="24" s="1"/>
  <c r="K278" i="24"/>
  <c r="M278" i="24" s="1"/>
  <c r="K277" i="24"/>
  <c r="M277" i="24" s="1"/>
  <c r="K276" i="24"/>
  <c r="M276" i="24" s="1"/>
  <c r="K275" i="24"/>
  <c r="M275" i="24" s="1"/>
  <c r="K274" i="24"/>
  <c r="M274" i="24" s="1"/>
  <c r="M273" i="24"/>
  <c r="M283" i="24"/>
  <c r="M272" i="24"/>
  <c r="M282" i="23"/>
  <c r="M278" i="23"/>
  <c r="L284" i="23"/>
  <c r="M284" i="23" s="1"/>
  <c r="L283" i="23"/>
  <c r="M283" i="23" s="1"/>
  <c r="L282" i="23"/>
  <c r="AC281" i="23"/>
  <c r="L281" i="23"/>
  <c r="M281" i="23" s="1"/>
  <c r="L280" i="23"/>
  <c r="M280" i="23" s="1"/>
  <c r="AC279" i="23"/>
  <c r="L279" i="23"/>
  <c r="M279" i="23" s="1"/>
  <c r="AC278" i="23"/>
  <c r="L278" i="23"/>
  <c r="L277" i="23"/>
  <c r="M277" i="23" s="1"/>
  <c r="L276" i="23"/>
  <c r="M276" i="23" s="1"/>
  <c r="R273" i="23"/>
  <c r="M273" i="23"/>
  <c r="M272" i="23"/>
  <c r="K274" i="23"/>
  <c r="M274" i="23" s="1"/>
  <c r="R271" i="23"/>
  <c r="R274" i="23"/>
  <c r="AB283" i="22"/>
  <c r="AB281" i="22"/>
  <c r="AB279" i="22"/>
  <c r="AB278" i="22"/>
  <c r="R274" i="22"/>
  <c r="M274" i="22"/>
  <c r="L272" i="22"/>
  <c r="M272" i="22" s="1"/>
  <c r="M277" i="22"/>
  <c r="R273" i="22"/>
  <c r="M273" i="22"/>
  <c r="R276" i="22"/>
  <c r="M276" i="22"/>
  <c r="K275" i="22"/>
  <c r="M275" i="22" s="1"/>
  <c r="R272" i="22"/>
  <c r="R271" i="22"/>
  <c r="R275" i="22"/>
  <c r="J275" i="21"/>
  <c r="J273" i="21"/>
  <c r="J284" i="21"/>
  <c r="J283" i="21"/>
  <c r="J282" i="21"/>
  <c r="J281" i="21"/>
  <c r="J280" i="21"/>
  <c r="J279" i="21"/>
  <c r="J278" i="21"/>
  <c r="J277" i="21"/>
  <c r="J276" i="21"/>
  <c r="J274" i="21"/>
  <c r="J272" i="21"/>
  <c r="M284" i="20"/>
  <c r="M280" i="20"/>
  <c r="M276" i="20"/>
  <c r="M272" i="20"/>
  <c r="AC282" i="20"/>
  <c r="M279" i="20"/>
  <c r="M275" i="20"/>
  <c r="AB283" i="20"/>
  <c r="AB281" i="20"/>
  <c r="AB279" i="20"/>
  <c r="M283" i="20"/>
  <c r="K281" i="20"/>
  <c r="M281" i="20" s="1"/>
  <c r="K277" i="20"/>
  <c r="M277" i="20" s="1"/>
  <c r="K273" i="20"/>
  <c r="M273" i="20" s="1"/>
  <c r="AB283" i="19"/>
  <c r="K283" i="19"/>
  <c r="AB282" i="19"/>
  <c r="K282" i="19"/>
  <c r="K281" i="19"/>
  <c r="K280" i="19"/>
  <c r="K279" i="19"/>
  <c r="AB278" i="19"/>
  <c r="R275" i="19"/>
  <c r="J275" i="19"/>
  <c r="M275" i="19" s="1"/>
  <c r="R271" i="19"/>
  <c r="M284" i="19"/>
  <c r="M283" i="19"/>
  <c r="M282" i="19"/>
  <c r="M281" i="19"/>
  <c r="M280" i="19"/>
  <c r="R279" i="19"/>
  <c r="J279" i="19"/>
  <c r="M279" i="19" s="1"/>
  <c r="R278" i="19"/>
  <c r="R274" i="19"/>
  <c r="M273" i="19"/>
  <c r="AC283" i="19"/>
  <c r="AC281" i="19"/>
  <c r="AC280" i="19"/>
  <c r="AC279" i="19"/>
  <c r="AC278" i="19"/>
  <c r="R276" i="19"/>
  <c r="R272" i="19"/>
  <c r="M272" i="19"/>
  <c r="AC284" i="15"/>
  <c r="AB283" i="15"/>
  <c r="R282" i="15"/>
  <c r="M282" i="15"/>
  <c r="AC280" i="15"/>
  <c r="AB279" i="15"/>
  <c r="R278" i="15"/>
  <c r="M278" i="15"/>
  <c r="M283" i="15"/>
  <c r="L281" i="15"/>
  <c r="M279" i="15"/>
  <c r="R284" i="15"/>
  <c r="M284" i="15"/>
  <c r="M280" i="15"/>
  <c r="M281" i="15"/>
  <c r="T250" i="18"/>
  <c r="T251" i="18"/>
  <c r="M255" i="18"/>
  <c r="T249" i="18"/>
  <c r="T252" i="18"/>
  <c r="T255" i="18"/>
  <c r="AH254" i="18"/>
  <c r="L255" i="18"/>
  <c r="AJ254" i="18"/>
  <c r="AH253" i="18"/>
  <c r="AJ253" i="18"/>
  <c r="AB251" i="18"/>
  <c r="AB250" i="18"/>
  <c r="AB248" i="18"/>
  <c r="L248" i="18"/>
  <c r="K248" i="18"/>
  <c r="K246" i="18"/>
  <c r="U252" i="18" s="1"/>
  <c r="M243" i="18"/>
  <c r="R242" i="18"/>
  <c r="R255" i="18"/>
  <c r="R254" i="18"/>
  <c r="AC255" i="18"/>
  <c r="K252" i="18"/>
  <c r="M252" i="18" s="1"/>
  <c r="K250" i="18"/>
  <c r="U253" i="18" s="1"/>
  <c r="R248" i="18"/>
  <c r="AJ248" i="18"/>
  <c r="R243" i="18"/>
  <c r="T254" i="18"/>
  <c r="AB255" i="18"/>
  <c r="T253" i="18"/>
  <c r="AB254" i="18"/>
  <c r="AH249" i="18"/>
  <c r="K249" i="18"/>
  <c r="R247" i="18"/>
  <c r="M247" i="18"/>
  <c r="R244" i="18"/>
  <c r="R251" i="18"/>
  <c r="M251" i="18"/>
  <c r="AH250" i="18"/>
  <c r="AC251" i="18"/>
  <c r="AB247" i="18"/>
  <c r="K244" i="18"/>
  <c r="U249" i="18" s="1"/>
  <c r="AB284" i="10"/>
  <c r="J281" i="10"/>
  <c r="M281" i="10" s="1"/>
  <c r="R280" i="10"/>
  <c r="J280" i="10"/>
  <c r="M280" i="10" s="1"/>
  <c r="R279" i="10"/>
  <c r="J279" i="10"/>
  <c r="M279" i="10" s="1"/>
  <c r="R278" i="10"/>
  <c r="J278" i="10"/>
  <c r="M278" i="10" s="1"/>
  <c r="R277" i="10"/>
  <c r="M277" i="10"/>
  <c r="R276" i="10"/>
  <c r="R272" i="10"/>
  <c r="J272" i="10"/>
  <c r="M272" i="10" s="1"/>
  <c r="R271" i="10"/>
  <c r="M284" i="10"/>
  <c r="M283" i="10"/>
  <c r="M282" i="10"/>
  <c r="AC280" i="10"/>
  <c r="M276" i="10"/>
  <c r="M275" i="10"/>
  <c r="M274" i="10"/>
  <c r="M273" i="10"/>
  <c r="AB284" i="6"/>
  <c r="AB283" i="6"/>
  <c r="K277" i="11"/>
  <c r="J284" i="11"/>
  <c r="M284" i="11" s="1"/>
  <c r="R282" i="11"/>
  <c r="K282" i="11"/>
  <c r="M281" i="11"/>
  <c r="AC280" i="11"/>
  <c r="R276" i="11"/>
  <c r="K276" i="11"/>
  <c r="M275" i="11"/>
  <c r="J276" i="11"/>
  <c r="M276" i="11" s="1"/>
  <c r="AB284" i="11"/>
  <c r="K283" i="11"/>
  <c r="M283" i="11" s="1"/>
  <c r="AC281" i="11"/>
  <c r="AB278" i="11"/>
  <c r="M277" i="11"/>
  <c r="M272" i="11"/>
  <c r="M282" i="11"/>
  <c r="AB282" i="11"/>
  <c r="AC282" i="11"/>
  <c r="M280" i="11"/>
  <c r="M274" i="11"/>
  <c r="M282" i="8"/>
  <c r="R284" i="8"/>
  <c r="L282" i="8"/>
  <c r="M278" i="8"/>
  <c r="M277" i="8"/>
  <c r="R276" i="8"/>
  <c r="L284" i="8"/>
  <c r="AB283" i="8"/>
  <c r="L283" i="8"/>
  <c r="M283" i="8" s="1"/>
  <c r="K282" i="8"/>
  <c r="M280" i="8"/>
  <c r="M279" i="8"/>
  <c r="R278" i="8"/>
  <c r="AC277" i="8"/>
  <c r="L275" i="8"/>
  <c r="L274" i="8"/>
  <c r="M274" i="8" s="1"/>
  <c r="K273" i="8"/>
  <c r="M273" i="8" s="1"/>
  <c r="M281" i="8"/>
  <c r="AC279" i="8"/>
  <c r="M272" i="8"/>
  <c r="R271" i="8"/>
  <c r="M284" i="8"/>
  <c r="M276" i="8"/>
  <c r="R275" i="8"/>
  <c r="M275" i="8"/>
  <c r="AB282" i="3"/>
  <c r="R281" i="3"/>
  <c r="J281" i="3"/>
  <c r="K275" i="3"/>
  <c r="J283" i="3"/>
  <c r="AC282" i="3"/>
  <c r="AB279" i="3"/>
  <c r="R277" i="3"/>
  <c r="R275" i="3"/>
  <c r="AC283" i="3"/>
  <c r="K283" i="3"/>
  <c r="AC280" i="3"/>
  <c r="K277" i="3"/>
  <c r="J277" i="3"/>
  <c r="AC280" i="12"/>
  <c r="AC284" i="12"/>
  <c r="L279" i="12"/>
  <c r="AB282" i="12"/>
  <c r="J276" i="12"/>
  <c r="M276" i="12" s="1"/>
  <c r="K275" i="12"/>
  <c r="J274" i="12"/>
  <c r="M274" i="12" s="1"/>
  <c r="AB284" i="12"/>
  <c r="M278" i="12"/>
  <c r="AC278" i="12"/>
  <c r="K273" i="12"/>
  <c r="AB283" i="12"/>
  <c r="L283" i="12"/>
  <c r="AC281" i="12"/>
  <c r="J281" i="12"/>
  <c r="M281" i="12" s="1"/>
  <c r="M280" i="12"/>
  <c r="R277" i="12"/>
  <c r="R275" i="12"/>
  <c r="J273" i="12"/>
  <c r="M273" i="12" s="1"/>
  <c r="AB278" i="12"/>
  <c r="AC282" i="12"/>
  <c r="M280" i="5"/>
  <c r="M281" i="5"/>
  <c r="R284" i="5"/>
  <c r="J284" i="5"/>
  <c r="M284" i="5" s="1"/>
  <c r="R283" i="5"/>
  <c r="M283" i="5"/>
  <c r="R282" i="5"/>
  <c r="L280" i="5"/>
  <c r="J276" i="5"/>
  <c r="M276" i="5" s="1"/>
  <c r="R275" i="5"/>
  <c r="J275" i="5"/>
  <c r="M275" i="5" s="1"/>
  <c r="R272" i="5"/>
  <c r="R271" i="5"/>
  <c r="M278" i="5"/>
  <c r="R277" i="5"/>
  <c r="J277" i="5"/>
  <c r="M277" i="5" s="1"/>
  <c r="M272" i="5"/>
  <c r="AB283" i="5"/>
  <c r="AB282" i="5"/>
  <c r="R280" i="5"/>
  <c r="R279" i="5"/>
  <c r="M279" i="5"/>
  <c r="R278" i="5"/>
  <c r="M274" i="5"/>
  <c r="R284" i="4"/>
  <c r="R281" i="4"/>
  <c r="L277" i="4"/>
  <c r="K275" i="4"/>
  <c r="AB280" i="4"/>
  <c r="M284" i="4"/>
  <c r="AC278" i="4"/>
  <c r="K284" i="4"/>
  <c r="L283" i="4"/>
  <c r="M283" i="4" s="1"/>
  <c r="AB284" i="4"/>
  <c r="AC282" i="4"/>
  <c r="K276" i="4"/>
  <c r="M276" i="4" s="1"/>
  <c r="AB278" i="4"/>
  <c r="M282" i="4"/>
  <c r="AB281" i="4"/>
  <c r="L279" i="4"/>
  <c r="AB282" i="4"/>
  <c r="AC280" i="4"/>
  <c r="L273" i="4"/>
  <c r="M273" i="4" s="1"/>
  <c r="R284" i="24"/>
  <c r="R282" i="24"/>
  <c r="R281" i="24"/>
  <c r="R280" i="24"/>
  <c r="R279" i="24"/>
  <c r="R278" i="24"/>
  <c r="R277" i="24"/>
  <c r="R276" i="24"/>
  <c r="R275" i="24"/>
  <c r="R274" i="24"/>
  <c r="R273" i="24"/>
  <c r="R284" i="23"/>
  <c r="R283" i="23"/>
  <c r="R282" i="23"/>
  <c r="R281" i="23"/>
  <c r="R280" i="23"/>
  <c r="R279" i="23"/>
  <c r="R278" i="23"/>
  <c r="R277" i="23"/>
  <c r="R276" i="23"/>
  <c r="R275" i="23"/>
  <c r="R284" i="22"/>
  <c r="R283" i="22"/>
  <c r="R282" i="22"/>
  <c r="R281" i="22"/>
  <c r="R280" i="22"/>
  <c r="R279" i="22"/>
  <c r="R278" i="22"/>
  <c r="R277" i="22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K284" i="21"/>
  <c r="M284" i="21" s="1"/>
  <c r="K283" i="21"/>
  <c r="M283" i="21" s="1"/>
  <c r="K282" i="21"/>
  <c r="M282" i="21" s="1"/>
  <c r="K281" i="21"/>
  <c r="M281" i="21" s="1"/>
  <c r="K280" i="21"/>
  <c r="M280" i="21" s="1"/>
  <c r="K279" i="21"/>
  <c r="M279" i="21" s="1"/>
  <c r="K278" i="21"/>
  <c r="M278" i="21" s="1"/>
  <c r="K277" i="21"/>
  <c r="M277" i="21" s="1"/>
  <c r="K276" i="21"/>
  <c r="M276" i="21" s="1"/>
  <c r="K275" i="21"/>
  <c r="M275" i="21" s="1"/>
  <c r="K274" i="21"/>
  <c r="M274" i="21" s="1"/>
  <c r="K273" i="21"/>
  <c r="M273" i="21" s="1"/>
  <c r="K272" i="21"/>
  <c r="M272" i="21" s="1"/>
  <c r="R282" i="20"/>
  <c r="R278" i="20"/>
  <c r="R274" i="20"/>
  <c r="R284" i="20"/>
  <c r="R280" i="20"/>
  <c r="R276" i="20"/>
  <c r="R272" i="20"/>
  <c r="R284" i="19"/>
  <c r="AB284" i="19"/>
  <c r="R283" i="15"/>
  <c r="R279" i="15"/>
  <c r="R280" i="15"/>
  <c r="M248" i="18"/>
  <c r="U254" i="18"/>
  <c r="AH255" i="18"/>
  <c r="AH248" i="18"/>
  <c r="AH252" i="18"/>
  <c r="AH251" i="18"/>
  <c r="M245" i="18"/>
  <c r="U251" i="18"/>
  <c r="M244" i="18"/>
  <c r="U250" i="18"/>
  <c r="L253" i="18"/>
  <c r="M253" i="18" s="1"/>
  <c r="L249" i="18"/>
  <c r="L245" i="18"/>
  <c r="L254" i="18"/>
  <c r="M254" i="18" s="1"/>
  <c r="L250" i="18"/>
  <c r="M250" i="18" s="1"/>
  <c r="L246" i="18"/>
  <c r="R284" i="10"/>
  <c r="R283" i="10"/>
  <c r="R282" i="10"/>
  <c r="R281" i="10"/>
  <c r="R275" i="10"/>
  <c r="R274" i="10"/>
  <c r="R273" i="10"/>
  <c r="R279" i="11"/>
  <c r="R277" i="11"/>
  <c r="R273" i="11"/>
  <c r="M278" i="11"/>
  <c r="R281" i="11"/>
  <c r="R275" i="11"/>
  <c r="R282" i="8"/>
  <c r="R273" i="8"/>
  <c r="R283" i="3"/>
  <c r="R279" i="3"/>
  <c r="L283" i="3"/>
  <c r="M283" i="3" s="1"/>
  <c r="L281" i="3"/>
  <c r="M281" i="3" s="1"/>
  <c r="L279" i="3"/>
  <c r="M279" i="3" s="1"/>
  <c r="L277" i="3"/>
  <c r="M277" i="3" s="1"/>
  <c r="L275" i="3"/>
  <c r="M275" i="3" s="1"/>
  <c r="R281" i="12"/>
  <c r="M283" i="12"/>
  <c r="R271" i="12"/>
  <c r="J277" i="12"/>
  <c r="M277" i="12" s="1"/>
  <c r="J279" i="12"/>
  <c r="M279" i="12" s="1"/>
  <c r="J275" i="12"/>
  <c r="M275" i="12" s="1"/>
  <c r="AB280" i="12"/>
  <c r="R273" i="5"/>
  <c r="R283" i="4"/>
  <c r="R275" i="4"/>
  <c r="M281" i="4"/>
  <c r="R273" i="4"/>
  <c r="K279" i="4"/>
  <c r="J279" i="4"/>
  <c r="AC284" i="4"/>
  <c r="J277" i="4"/>
  <c r="AB276" i="4"/>
  <c r="L275" i="4"/>
  <c r="M275" i="4" s="1"/>
  <c r="R283" i="9"/>
  <c r="R281" i="9"/>
  <c r="R279" i="9"/>
  <c r="R271" i="9"/>
  <c r="K275" i="9"/>
  <c r="J281" i="9"/>
  <c r="M281" i="9" s="1"/>
  <c r="J277" i="9"/>
  <c r="M277" i="9" s="1"/>
  <c r="AC276" i="9"/>
  <c r="AC274" i="9"/>
  <c r="K283" i="9"/>
  <c r="M283" i="9" s="1"/>
  <c r="J279" i="9"/>
  <c r="M279" i="9" s="1"/>
  <c r="J275" i="9"/>
  <c r="M275" i="9" s="1"/>
  <c r="AB276" i="9"/>
  <c r="AB274" i="9"/>
  <c r="M273" i="25"/>
  <c r="F250" i="25"/>
  <c r="G250" i="25"/>
  <c r="H250" i="25"/>
  <c r="I250" i="25"/>
  <c r="N250" i="25"/>
  <c r="Q250" i="25" s="1"/>
  <c r="P250" i="25"/>
  <c r="F251" i="25"/>
  <c r="G251" i="25"/>
  <c r="H251" i="25"/>
  <c r="I251" i="25"/>
  <c r="N251" i="25"/>
  <c r="Q251" i="25" s="1"/>
  <c r="P251" i="25"/>
  <c r="F252" i="25"/>
  <c r="G252" i="25"/>
  <c r="H252" i="25"/>
  <c r="I252" i="25"/>
  <c r="K252" i="25"/>
  <c r="N252" i="25"/>
  <c r="Q252" i="25" s="1"/>
  <c r="P252" i="25"/>
  <c r="F253" i="25"/>
  <c r="G253" i="25"/>
  <c r="H253" i="25"/>
  <c r="I253" i="25"/>
  <c r="N253" i="25"/>
  <c r="Q253" i="25" s="1"/>
  <c r="P253" i="25"/>
  <c r="F254" i="25"/>
  <c r="G254" i="25"/>
  <c r="H254" i="25"/>
  <c r="I254" i="25"/>
  <c r="N254" i="25"/>
  <c r="P254" i="25"/>
  <c r="Q254" i="25"/>
  <c r="F255" i="25"/>
  <c r="G255" i="25"/>
  <c r="H255" i="25"/>
  <c r="I255" i="25"/>
  <c r="N255" i="25"/>
  <c r="Q255" i="25" s="1"/>
  <c r="P255" i="25"/>
  <c r="F256" i="25"/>
  <c r="G256" i="25"/>
  <c r="AC256" i="25" s="1"/>
  <c r="H256" i="25"/>
  <c r="I256" i="25"/>
  <c r="J257" i="25" s="1"/>
  <c r="N256" i="25"/>
  <c r="Q256" i="25" s="1"/>
  <c r="P256" i="25"/>
  <c r="F257" i="25"/>
  <c r="G257" i="25"/>
  <c r="H257" i="25"/>
  <c r="I257" i="25"/>
  <c r="N257" i="25"/>
  <c r="Q257" i="25" s="1"/>
  <c r="P257" i="25"/>
  <c r="AB257" i="25"/>
  <c r="F258" i="25"/>
  <c r="G258" i="25"/>
  <c r="H258" i="25"/>
  <c r="I258" i="25"/>
  <c r="K258" i="25"/>
  <c r="N258" i="25"/>
  <c r="Q258" i="25" s="1"/>
  <c r="P258" i="25"/>
  <c r="F259" i="25"/>
  <c r="G259" i="25"/>
  <c r="H259" i="25"/>
  <c r="I259" i="25"/>
  <c r="J259" i="25"/>
  <c r="N259" i="25"/>
  <c r="P259" i="25"/>
  <c r="Q259" i="25"/>
  <c r="F260" i="25"/>
  <c r="G260" i="25"/>
  <c r="H260" i="25"/>
  <c r="I260" i="25"/>
  <c r="J260" i="25"/>
  <c r="L260" i="25"/>
  <c r="N260" i="25"/>
  <c r="Q260" i="25" s="1"/>
  <c r="P260" i="25"/>
  <c r="F261" i="25"/>
  <c r="AB261" i="25" s="1"/>
  <c r="G261" i="25"/>
  <c r="H261" i="25"/>
  <c r="I261" i="25"/>
  <c r="J262" i="25" s="1"/>
  <c r="N261" i="25"/>
  <c r="Q261" i="25" s="1"/>
  <c r="P261" i="25"/>
  <c r="AC261" i="25"/>
  <c r="F262" i="25"/>
  <c r="G262" i="25"/>
  <c r="H262" i="25"/>
  <c r="I262" i="25"/>
  <c r="J263" i="25" s="1"/>
  <c r="N262" i="25"/>
  <c r="Q262" i="25" s="1"/>
  <c r="P262" i="25"/>
  <c r="AC262" i="25"/>
  <c r="F263" i="25"/>
  <c r="AB263" i="25" s="1"/>
  <c r="G263" i="25"/>
  <c r="H263" i="25"/>
  <c r="I263" i="25"/>
  <c r="J264" i="25" s="1"/>
  <c r="N263" i="25"/>
  <c r="Q263" i="25" s="1"/>
  <c r="P263" i="25"/>
  <c r="AC263" i="25"/>
  <c r="F264" i="25"/>
  <c r="G264" i="25"/>
  <c r="H264" i="25"/>
  <c r="I264" i="25"/>
  <c r="J265" i="25" s="1"/>
  <c r="N264" i="25"/>
  <c r="Q264" i="25" s="1"/>
  <c r="P264" i="25"/>
  <c r="AC264" i="25"/>
  <c r="F265" i="25"/>
  <c r="G265" i="25"/>
  <c r="H265" i="25"/>
  <c r="I265" i="25"/>
  <c r="J266" i="25" s="1"/>
  <c r="N265" i="25"/>
  <c r="Q265" i="25" s="1"/>
  <c r="P265" i="25"/>
  <c r="F266" i="25"/>
  <c r="G266" i="25"/>
  <c r="AC272" i="25" s="1"/>
  <c r="H266" i="25"/>
  <c r="I266" i="25"/>
  <c r="N266" i="25"/>
  <c r="Q266" i="25" s="1"/>
  <c r="P266" i="25"/>
  <c r="F267" i="25"/>
  <c r="G267" i="25"/>
  <c r="H267" i="25"/>
  <c r="I267" i="25"/>
  <c r="J268" i="25" s="1"/>
  <c r="N267" i="25"/>
  <c r="Q267" i="25" s="1"/>
  <c r="P267" i="25"/>
  <c r="AB267" i="25"/>
  <c r="F268" i="25"/>
  <c r="G268" i="25"/>
  <c r="H268" i="25"/>
  <c r="I268" i="25"/>
  <c r="J269" i="25" s="1"/>
  <c r="N268" i="25"/>
  <c r="Q268" i="25" s="1"/>
  <c r="P268" i="25"/>
  <c r="AB268" i="25"/>
  <c r="F269" i="25"/>
  <c r="G269" i="25"/>
  <c r="H269" i="25"/>
  <c r="I269" i="25"/>
  <c r="J270" i="25" s="1"/>
  <c r="N269" i="25"/>
  <c r="Q269" i="25" s="1"/>
  <c r="P269" i="25"/>
  <c r="AB269" i="25"/>
  <c r="AC269" i="25"/>
  <c r="F270" i="25"/>
  <c r="AB276" i="25" s="1"/>
  <c r="G270" i="25"/>
  <c r="AC276" i="25" s="1"/>
  <c r="H270" i="25"/>
  <c r="I270" i="25"/>
  <c r="N270" i="25"/>
  <c r="Q270" i="25" s="1"/>
  <c r="P270" i="25"/>
  <c r="AB270" i="25"/>
  <c r="AC270" i="25"/>
  <c r="F250" i="24"/>
  <c r="G250" i="24"/>
  <c r="H250" i="24"/>
  <c r="I250" i="24"/>
  <c r="N250" i="24"/>
  <c r="Q250" i="24" s="1"/>
  <c r="P250" i="24"/>
  <c r="F251" i="24"/>
  <c r="G251" i="24"/>
  <c r="H251" i="24"/>
  <c r="I251" i="24"/>
  <c r="J251" i="24"/>
  <c r="K251" i="24"/>
  <c r="L251" i="24"/>
  <c r="N251" i="24"/>
  <c r="Q251" i="24" s="1"/>
  <c r="P251" i="24"/>
  <c r="F252" i="24"/>
  <c r="G252" i="24"/>
  <c r="H252" i="24"/>
  <c r="I252" i="24"/>
  <c r="J252" i="24"/>
  <c r="K252" i="24"/>
  <c r="L252" i="24"/>
  <c r="N252" i="24"/>
  <c r="Q252" i="24" s="1"/>
  <c r="P252" i="24"/>
  <c r="F253" i="24"/>
  <c r="G253" i="24"/>
  <c r="H253" i="24"/>
  <c r="I253" i="24"/>
  <c r="J253" i="24"/>
  <c r="L253" i="24"/>
  <c r="N253" i="24"/>
  <c r="Q253" i="24" s="1"/>
  <c r="P253" i="24"/>
  <c r="F254" i="24"/>
  <c r="G254" i="24"/>
  <c r="H254" i="24"/>
  <c r="I254" i="24"/>
  <c r="K255" i="24" s="1"/>
  <c r="L254" i="24"/>
  <c r="N254" i="24"/>
  <c r="Q254" i="24" s="1"/>
  <c r="P254" i="24"/>
  <c r="F255" i="24"/>
  <c r="G255" i="24"/>
  <c r="H255" i="24"/>
  <c r="I255" i="24"/>
  <c r="J255" i="24"/>
  <c r="L255" i="24"/>
  <c r="N255" i="24"/>
  <c r="Q255" i="24" s="1"/>
  <c r="P255" i="24"/>
  <c r="F256" i="24"/>
  <c r="AB256" i="24" s="1"/>
  <c r="G256" i="24"/>
  <c r="H256" i="24"/>
  <c r="I256" i="24"/>
  <c r="J256" i="24"/>
  <c r="M256" i="24" s="1"/>
  <c r="K256" i="24"/>
  <c r="L256" i="24"/>
  <c r="N256" i="24"/>
  <c r="Q256" i="24" s="1"/>
  <c r="P256" i="24"/>
  <c r="AC256" i="24"/>
  <c r="F257" i="24"/>
  <c r="G257" i="24"/>
  <c r="H257" i="24"/>
  <c r="L257" i="24" s="1"/>
  <c r="I257" i="24"/>
  <c r="J257" i="24"/>
  <c r="N257" i="24"/>
  <c r="Q257" i="24" s="1"/>
  <c r="P257" i="24"/>
  <c r="AC257" i="24"/>
  <c r="F258" i="24"/>
  <c r="AB258" i="24" s="1"/>
  <c r="G258" i="24"/>
  <c r="AC258" i="24" s="1"/>
  <c r="H258" i="24"/>
  <c r="I258" i="24"/>
  <c r="L258" i="24"/>
  <c r="N258" i="24"/>
  <c r="Q258" i="24" s="1"/>
  <c r="P258" i="24"/>
  <c r="F259" i="24"/>
  <c r="G259" i="24"/>
  <c r="H259" i="24"/>
  <c r="I259" i="24"/>
  <c r="L259" i="24"/>
  <c r="N259" i="24"/>
  <c r="Q259" i="24" s="1"/>
  <c r="P259" i="24"/>
  <c r="AC259" i="24"/>
  <c r="F260" i="24"/>
  <c r="G260" i="24"/>
  <c r="H260" i="24"/>
  <c r="I260" i="24"/>
  <c r="L260" i="24"/>
  <c r="N260" i="24"/>
  <c r="Q260" i="24" s="1"/>
  <c r="P260" i="24"/>
  <c r="AC260" i="24"/>
  <c r="F261" i="24"/>
  <c r="G261" i="24"/>
  <c r="H261" i="24"/>
  <c r="I261" i="24"/>
  <c r="L261" i="24"/>
  <c r="N261" i="24"/>
  <c r="Q261" i="24" s="1"/>
  <c r="P261" i="24"/>
  <c r="AC261" i="24"/>
  <c r="F262" i="24"/>
  <c r="G262" i="24"/>
  <c r="AC264" i="24" s="1"/>
  <c r="H262" i="24"/>
  <c r="I262" i="24"/>
  <c r="K263" i="24" s="1"/>
  <c r="J262" i="24"/>
  <c r="L262" i="24"/>
  <c r="N262" i="24"/>
  <c r="Q262" i="24" s="1"/>
  <c r="P262" i="24"/>
  <c r="AC262" i="24"/>
  <c r="F263" i="24"/>
  <c r="G263" i="24"/>
  <c r="H263" i="24"/>
  <c r="L263" i="24" s="1"/>
  <c r="I263" i="24"/>
  <c r="J264" i="24" s="1"/>
  <c r="J263" i="24"/>
  <c r="N263" i="24"/>
  <c r="Q263" i="24" s="1"/>
  <c r="P263" i="24"/>
  <c r="R263" i="24" s="1"/>
  <c r="AC263" i="24"/>
  <c r="F264" i="24"/>
  <c r="G264" i="24"/>
  <c r="H264" i="24"/>
  <c r="L264" i="24" s="1"/>
  <c r="I264" i="24"/>
  <c r="N264" i="24"/>
  <c r="Q264" i="24" s="1"/>
  <c r="P264" i="24"/>
  <c r="R264" i="24" s="1"/>
  <c r="F265" i="24"/>
  <c r="G265" i="24"/>
  <c r="H265" i="24"/>
  <c r="I265" i="24"/>
  <c r="J265" i="24"/>
  <c r="L265" i="24"/>
  <c r="N265" i="24"/>
  <c r="Q265" i="24" s="1"/>
  <c r="P265" i="24"/>
  <c r="F266" i="24"/>
  <c r="G266" i="24"/>
  <c r="AC268" i="24" s="1"/>
  <c r="H266" i="24"/>
  <c r="I266" i="24"/>
  <c r="K267" i="24" s="1"/>
  <c r="J266" i="24"/>
  <c r="L266" i="24"/>
  <c r="N266" i="24"/>
  <c r="Q266" i="24" s="1"/>
  <c r="P266" i="24"/>
  <c r="R266" i="24" s="1"/>
  <c r="AC266" i="24"/>
  <c r="F267" i="24"/>
  <c r="G267" i="24"/>
  <c r="H267" i="24"/>
  <c r="L267" i="24" s="1"/>
  <c r="I267" i="24"/>
  <c r="K268" i="24" s="1"/>
  <c r="J267" i="24"/>
  <c r="N267" i="24"/>
  <c r="Q267" i="24" s="1"/>
  <c r="P267" i="24"/>
  <c r="R267" i="24" s="1"/>
  <c r="AC267" i="24"/>
  <c r="F268" i="24"/>
  <c r="G268" i="24"/>
  <c r="H268" i="24"/>
  <c r="L268" i="24" s="1"/>
  <c r="I268" i="24"/>
  <c r="N268" i="24"/>
  <c r="Q268" i="24" s="1"/>
  <c r="P268" i="24"/>
  <c r="F269" i="24"/>
  <c r="G269" i="24"/>
  <c r="H269" i="24"/>
  <c r="I269" i="24"/>
  <c r="J269" i="24"/>
  <c r="K269" i="24"/>
  <c r="N269" i="24"/>
  <c r="Q269" i="24" s="1"/>
  <c r="P269" i="24"/>
  <c r="AB269" i="24"/>
  <c r="F270" i="24"/>
  <c r="AB276" i="24" s="1"/>
  <c r="G270" i="24"/>
  <c r="AC276" i="24" s="1"/>
  <c r="H270" i="24"/>
  <c r="I270" i="24"/>
  <c r="K270" i="24"/>
  <c r="N270" i="24"/>
  <c r="Q270" i="24" s="1"/>
  <c r="P270" i="24"/>
  <c r="F250" i="23"/>
  <c r="G250" i="23"/>
  <c r="H250" i="23"/>
  <c r="I250" i="23"/>
  <c r="N250" i="23"/>
  <c r="Q250" i="23" s="1"/>
  <c r="P250" i="23"/>
  <c r="F251" i="23"/>
  <c r="G251" i="23"/>
  <c r="H251" i="23"/>
  <c r="I251" i="23"/>
  <c r="J251" i="23"/>
  <c r="K251" i="23"/>
  <c r="L251" i="23"/>
  <c r="N251" i="23"/>
  <c r="Q251" i="23" s="1"/>
  <c r="P251" i="23"/>
  <c r="F252" i="23"/>
  <c r="G252" i="23"/>
  <c r="H252" i="23"/>
  <c r="L252" i="23" s="1"/>
  <c r="I252" i="23"/>
  <c r="K253" i="23" s="1"/>
  <c r="N252" i="23"/>
  <c r="Q252" i="23" s="1"/>
  <c r="P252" i="23"/>
  <c r="F253" i="23"/>
  <c r="G253" i="23"/>
  <c r="H253" i="23"/>
  <c r="I253" i="23"/>
  <c r="J253" i="23"/>
  <c r="L253" i="23"/>
  <c r="N253" i="23"/>
  <c r="Q253" i="23" s="1"/>
  <c r="P253" i="23"/>
  <c r="F254" i="23"/>
  <c r="G254" i="23"/>
  <c r="H254" i="23"/>
  <c r="I254" i="23"/>
  <c r="J254" i="23"/>
  <c r="K254" i="23"/>
  <c r="L254" i="23"/>
  <c r="N254" i="23"/>
  <c r="Q254" i="23" s="1"/>
  <c r="P254" i="23"/>
  <c r="F255" i="23"/>
  <c r="G255" i="23"/>
  <c r="H255" i="23"/>
  <c r="I255" i="23"/>
  <c r="K256" i="23" s="1"/>
  <c r="J255" i="23"/>
  <c r="K255" i="23"/>
  <c r="L255" i="23"/>
  <c r="N255" i="23"/>
  <c r="Q255" i="23" s="1"/>
  <c r="P255" i="23"/>
  <c r="F256" i="23"/>
  <c r="G256" i="23"/>
  <c r="H256" i="23"/>
  <c r="L256" i="23" s="1"/>
  <c r="I256" i="23"/>
  <c r="J257" i="23" s="1"/>
  <c r="N256" i="23"/>
  <c r="Q256" i="23" s="1"/>
  <c r="P256" i="23"/>
  <c r="AB256" i="23"/>
  <c r="AC256" i="23"/>
  <c r="F257" i="23"/>
  <c r="G257" i="23"/>
  <c r="AC258" i="23" s="1"/>
  <c r="H257" i="23"/>
  <c r="I257" i="23"/>
  <c r="K258" i="23" s="1"/>
  <c r="K257" i="23"/>
  <c r="L257" i="23"/>
  <c r="N257" i="23"/>
  <c r="P257" i="23"/>
  <c r="Q257" i="23"/>
  <c r="AB257" i="23"/>
  <c r="F258" i="23"/>
  <c r="G258" i="23"/>
  <c r="H258" i="23"/>
  <c r="I258" i="23"/>
  <c r="J258" i="23"/>
  <c r="L258" i="23"/>
  <c r="N258" i="23"/>
  <c r="Q258" i="23" s="1"/>
  <c r="P258" i="23"/>
  <c r="F259" i="23"/>
  <c r="G259" i="23"/>
  <c r="H259" i="23"/>
  <c r="I259" i="23"/>
  <c r="J259" i="23"/>
  <c r="K259" i="23"/>
  <c r="L259" i="23"/>
  <c r="N259" i="23"/>
  <c r="Q259" i="23" s="1"/>
  <c r="P259" i="23"/>
  <c r="AC259" i="23"/>
  <c r="F260" i="23"/>
  <c r="G260" i="23"/>
  <c r="H260" i="23"/>
  <c r="L260" i="23" s="1"/>
  <c r="I260" i="23"/>
  <c r="J261" i="23" s="1"/>
  <c r="N260" i="23"/>
  <c r="Q260" i="23" s="1"/>
  <c r="P260" i="23"/>
  <c r="AB260" i="23"/>
  <c r="AC260" i="23"/>
  <c r="F261" i="23"/>
  <c r="G261" i="23"/>
  <c r="AC261" i="23" s="1"/>
  <c r="H261" i="23"/>
  <c r="L261" i="23" s="1"/>
  <c r="I261" i="23"/>
  <c r="L262" i="23" s="1"/>
  <c r="N261" i="23"/>
  <c r="Q261" i="23" s="1"/>
  <c r="P261" i="23"/>
  <c r="AB261" i="23"/>
  <c r="F262" i="23"/>
  <c r="AB262" i="23" s="1"/>
  <c r="G262" i="23"/>
  <c r="H262" i="23"/>
  <c r="I262" i="23"/>
  <c r="J263" i="23" s="1"/>
  <c r="M263" i="23" s="1"/>
  <c r="J262" i="23"/>
  <c r="K262" i="23"/>
  <c r="N262" i="23"/>
  <c r="Q262" i="23" s="1"/>
  <c r="P262" i="23"/>
  <c r="R262" i="23" s="1"/>
  <c r="F263" i="23"/>
  <c r="G263" i="23"/>
  <c r="AC263" i="23" s="1"/>
  <c r="H263" i="23"/>
  <c r="I263" i="23"/>
  <c r="K263" i="23"/>
  <c r="L263" i="23"/>
  <c r="N263" i="23"/>
  <c r="Q263" i="23" s="1"/>
  <c r="P263" i="23"/>
  <c r="F264" i="23"/>
  <c r="G264" i="23"/>
  <c r="AC264" i="23" s="1"/>
  <c r="H264" i="23"/>
  <c r="I264" i="23"/>
  <c r="J264" i="23"/>
  <c r="K264" i="23"/>
  <c r="L264" i="23"/>
  <c r="N264" i="23"/>
  <c r="Q264" i="23" s="1"/>
  <c r="P264" i="23"/>
  <c r="R264" i="23" s="1"/>
  <c r="F265" i="23"/>
  <c r="G265" i="23"/>
  <c r="H265" i="23"/>
  <c r="I265" i="23"/>
  <c r="K266" i="23" s="1"/>
  <c r="J265" i="23"/>
  <c r="M265" i="23" s="1"/>
  <c r="K265" i="23"/>
  <c r="L265" i="23"/>
  <c r="N265" i="23"/>
  <c r="Q265" i="23" s="1"/>
  <c r="P265" i="23"/>
  <c r="R265" i="23" s="1"/>
  <c r="F266" i="23"/>
  <c r="G266" i="23"/>
  <c r="H266" i="23"/>
  <c r="I266" i="23"/>
  <c r="J267" i="23" s="1"/>
  <c r="L266" i="23"/>
  <c r="N266" i="23"/>
  <c r="Q266" i="23" s="1"/>
  <c r="P266" i="23"/>
  <c r="F267" i="23"/>
  <c r="G267" i="23"/>
  <c r="H267" i="23"/>
  <c r="I267" i="23"/>
  <c r="L267" i="23"/>
  <c r="N267" i="23"/>
  <c r="Q267" i="23" s="1"/>
  <c r="P267" i="23"/>
  <c r="F268" i="23"/>
  <c r="G268" i="23"/>
  <c r="H268" i="23"/>
  <c r="I268" i="23"/>
  <c r="J268" i="23"/>
  <c r="K268" i="23"/>
  <c r="L268" i="23"/>
  <c r="N268" i="23"/>
  <c r="Q268" i="23" s="1"/>
  <c r="P268" i="23"/>
  <c r="R268" i="23" s="1"/>
  <c r="F269" i="23"/>
  <c r="AB275" i="23" s="1"/>
  <c r="G269" i="23"/>
  <c r="H269" i="23"/>
  <c r="I269" i="23"/>
  <c r="K270" i="23" s="1"/>
  <c r="J269" i="23"/>
  <c r="M269" i="23" s="1"/>
  <c r="K269" i="23"/>
  <c r="L269" i="23"/>
  <c r="N269" i="23"/>
  <c r="Q269" i="23" s="1"/>
  <c r="P269" i="23"/>
  <c r="R269" i="23" s="1"/>
  <c r="F270" i="23"/>
  <c r="AB276" i="23" s="1"/>
  <c r="G270" i="23"/>
  <c r="H270" i="23"/>
  <c r="I270" i="23"/>
  <c r="L270" i="23"/>
  <c r="N270" i="23"/>
  <c r="Q270" i="23" s="1"/>
  <c r="P270" i="23"/>
  <c r="F250" i="22"/>
  <c r="G250" i="22"/>
  <c r="H250" i="22"/>
  <c r="I250" i="22"/>
  <c r="N250" i="22"/>
  <c r="Q250" i="22" s="1"/>
  <c r="P250" i="22"/>
  <c r="R250" i="22" s="1"/>
  <c r="F251" i="22"/>
  <c r="G251" i="22"/>
  <c r="H251" i="22"/>
  <c r="I251" i="22"/>
  <c r="J252" i="22" s="1"/>
  <c r="M252" i="22" s="1"/>
  <c r="J251" i="22"/>
  <c r="K251" i="22"/>
  <c r="L251" i="22"/>
  <c r="N251" i="22"/>
  <c r="Q251" i="22" s="1"/>
  <c r="P251" i="22"/>
  <c r="R251" i="22" s="1"/>
  <c r="F252" i="22"/>
  <c r="G252" i="22"/>
  <c r="H252" i="22"/>
  <c r="I252" i="22"/>
  <c r="K252" i="22"/>
  <c r="L252" i="22"/>
  <c r="N252" i="22"/>
  <c r="Q252" i="22" s="1"/>
  <c r="P252" i="22"/>
  <c r="F253" i="22"/>
  <c r="G253" i="22"/>
  <c r="H253" i="22"/>
  <c r="I253" i="22"/>
  <c r="J253" i="22"/>
  <c r="K253" i="22"/>
  <c r="L253" i="22"/>
  <c r="N253" i="22"/>
  <c r="Q253" i="22" s="1"/>
  <c r="P253" i="22"/>
  <c r="R253" i="22" s="1"/>
  <c r="F254" i="22"/>
  <c r="G254" i="22"/>
  <c r="H254" i="22"/>
  <c r="I254" i="22"/>
  <c r="K255" i="22" s="1"/>
  <c r="J254" i="22"/>
  <c r="K254" i="22"/>
  <c r="L254" i="22"/>
  <c r="N254" i="22"/>
  <c r="Q254" i="22" s="1"/>
  <c r="P254" i="22"/>
  <c r="F255" i="22"/>
  <c r="G255" i="22"/>
  <c r="H255" i="22"/>
  <c r="I255" i="22"/>
  <c r="J256" i="22" s="1"/>
  <c r="J255" i="22"/>
  <c r="L255" i="22"/>
  <c r="N255" i="22"/>
  <c r="Q255" i="22" s="1"/>
  <c r="P255" i="22"/>
  <c r="R255" i="22" s="1"/>
  <c r="F256" i="22"/>
  <c r="G256" i="22"/>
  <c r="H256" i="22"/>
  <c r="I256" i="22"/>
  <c r="L257" i="22" s="1"/>
  <c r="K256" i="22"/>
  <c r="L256" i="22"/>
  <c r="N256" i="22"/>
  <c r="Q256" i="22" s="1"/>
  <c r="P256" i="22"/>
  <c r="AB256" i="22"/>
  <c r="F257" i="22"/>
  <c r="G257" i="22"/>
  <c r="H257" i="22"/>
  <c r="I257" i="22"/>
  <c r="J258" i="22" s="1"/>
  <c r="M258" i="22" s="1"/>
  <c r="J257" i="22"/>
  <c r="K257" i="22"/>
  <c r="N257" i="22"/>
  <c r="Q257" i="22" s="1"/>
  <c r="P257" i="22"/>
  <c r="AC257" i="22"/>
  <c r="F258" i="22"/>
  <c r="G258" i="22"/>
  <c r="AC261" i="22" s="1"/>
  <c r="H258" i="22"/>
  <c r="I258" i="22"/>
  <c r="K258" i="22"/>
  <c r="L258" i="22"/>
  <c r="N258" i="22"/>
  <c r="Q258" i="22" s="1"/>
  <c r="P258" i="22"/>
  <c r="AB258" i="22"/>
  <c r="F259" i="22"/>
  <c r="G259" i="22"/>
  <c r="H259" i="22"/>
  <c r="I259" i="22"/>
  <c r="L260" i="22" s="1"/>
  <c r="J259" i="22"/>
  <c r="N259" i="22"/>
  <c r="Q259" i="22" s="1"/>
  <c r="P259" i="22"/>
  <c r="AC259" i="22"/>
  <c r="F260" i="22"/>
  <c r="G260" i="22"/>
  <c r="H260" i="22"/>
  <c r="I260" i="22"/>
  <c r="J260" i="22"/>
  <c r="K260" i="22"/>
  <c r="N260" i="22"/>
  <c r="Q260" i="22" s="1"/>
  <c r="P260" i="22"/>
  <c r="AB260" i="22"/>
  <c r="F261" i="22"/>
  <c r="G261" i="22"/>
  <c r="AC265" i="22" s="1"/>
  <c r="H261" i="22"/>
  <c r="I261" i="22"/>
  <c r="L261" i="22"/>
  <c r="N261" i="22"/>
  <c r="Q261" i="22" s="1"/>
  <c r="P261" i="22"/>
  <c r="F262" i="22"/>
  <c r="G262" i="22"/>
  <c r="H262" i="22"/>
  <c r="I262" i="22"/>
  <c r="J262" i="22"/>
  <c r="N262" i="22"/>
  <c r="Q262" i="22" s="1"/>
  <c r="P262" i="22"/>
  <c r="AB262" i="22"/>
  <c r="F263" i="22"/>
  <c r="G263" i="22"/>
  <c r="H263" i="22"/>
  <c r="I263" i="22"/>
  <c r="L264" i="22" s="1"/>
  <c r="J263" i="22"/>
  <c r="N263" i="22"/>
  <c r="Q263" i="22" s="1"/>
  <c r="P263" i="22"/>
  <c r="AC263" i="22"/>
  <c r="F264" i="22"/>
  <c r="G264" i="22"/>
  <c r="H264" i="22"/>
  <c r="I264" i="22"/>
  <c r="K264" i="22"/>
  <c r="N264" i="22"/>
  <c r="Q264" i="22" s="1"/>
  <c r="P264" i="22"/>
  <c r="AB264" i="22"/>
  <c r="F265" i="22"/>
  <c r="G265" i="22"/>
  <c r="H265" i="22"/>
  <c r="I265" i="22"/>
  <c r="L265" i="22"/>
  <c r="N265" i="22"/>
  <c r="Q265" i="22" s="1"/>
  <c r="P265" i="22"/>
  <c r="F266" i="22"/>
  <c r="G266" i="22"/>
  <c r="H266" i="22"/>
  <c r="I266" i="22"/>
  <c r="J266" i="22"/>
  <c r="N266" i="22"/>
  <c r="Q266" i="22" s="1"/>
  <c r="P266" i="22"/>
  <c r="AB266" i="22"/>
  <c r="F267" i="22"/>
  <c r="G267" i="22"/>
  <c r="H267" i="22"/>
  <c r="I267" i="22"/>
  <c r="L268" i="22" s="1"/>
  <c r="J267" i="22"/>
  <c r="N267" i="22"/>
  <c r="Q267" i="22" s="1"/>
  <c r="P267" i="22"/>
  <c r="AC267" i="22"/>
  <c r="F268" i="22"/>
  <c r="G268" i="22"/>
  <c r="H268" i="22"/>
  <c r="I268" i="22"/>
  <c r="N268" i="22"/>
  <c r="Q268" i="22" s="1"/>
  <c r="P268" i="22"/>
  <c r="AB268" i="22"/>
  <c r="F269" i="22"/>
  <c r="G269" i="22"/>
  <c r="AC275" i="22" s="1"/>
  <c r="H269" i="22"/>
  <c r="I269" i="22"/>
  <c r="L269" i="22"/>
  <c r="N269" i="22"/>
  <c r="Q269" i="22" s="1"/>
  <c r="P269" i="22"/>
  <c r="R269" i="22" s="1"/>
  <c r="F270" i="22"/>
  <c r="AB276" i="22" s="1"/>
  <c r="G270" i="22"/>
  <c r="AC276" i="22" s="1"/>
  <c r="H270" i="22"/>
  <c r="I270" i="22"/>
  <c r="J270" i="22"/>
  <c r="K270" i="22"/>
  <c r="N270" i="22"/>
  <c r="Q270" i="22" s="1"/>
  <c r="P270" i="22"/>
  <c r="AB270" i="22"/>
  <c r="F250" i="21"/>
  <c r="G250" i="21"/>
  <c r="H250" i="21"/>
  <c r="I250" i="21"/>
  <c r="N250" i="21"/>
  <c r="Q250" i="21" s="1"/>
  <c r="P250" i="21"/>
  <c r="R250" i="21" s="1"/>
  <c r="F251" i="21"/>
  <c r="G251" i="21"/>
  <c r="H251" i="21"/>
  <c r="I251" i="21"/>
  <c r="J252" i="21" s="1"/>
  <c r="J251" i="21"/>
  <c r="K251" i="21"/>
  <c r="L251" i="21"/>
  <c r="N251" i="21"/>
  <c r="Q251" i="21" s="1"/>
  <c r="P251" i="21"/>
  <c r="F252" i="21"/>
  <c r="G252" i="21"/>
  <c r="H252" i="21"/>
  <c r="I252" i="21"/>
  <c r="L252" i="21"/>
  <c r="N252" i="21"/>
  <c r="Q252" i="21" s="1"/>
  <c r="P252" i="21"/>
  <c r="F253" i="21"/>
  <c r="G253" i="21"/>
  <c r="H253" i="21"/>
  <c r="I253" i="21"/>
  <c r="J253" i="21"/>
  <c r="L253" i="21"/>
  <c r="N253" i="21"/>
  <c r="Q253" i="21" s="1"/>
  <c r="P253" i="21"/>
  <c r="F254" i="21"/>
  <c r="AB256" i="21" s="1"/>
  <c r="G254" i="21"/>
  <c r="H254" i="21"/>
  <c r="I254" i="21"/>
  <c r="K254" i="21"/>
  <c r="L254" i="21"/>
  <c r="N254" i="21"/>
  <c r="Q254" i="21" s="1"/>
  <c r="P254" i="21"/>
  <c r="F255" i="21"/>
  <c r="G255" i="21"/>
  <c r="H255" i="21"/>
  <c r="L255" i="21" s="1"/>
  <c r="I255" i="21"/>
  <c r="N255" i="21"/>
  <c r="Q255" i="21" s="1"/>
  <c r="P255" i="21"/>
  <c r="F256" i="21"/>
  <c r="G256" i="21"/>
  <c r="H256" i="21"/>
  <c r="I256" i="21"/>
  <c r="J256" i="21"/>
  <c r="L256" i="21"/>
  <c r="N256" i="21"/>
  <c r="Q256" i="21" s="1"/>
  <c r="P256" i="21"/>
  <c r="F257" i="21"/>
  <c r="AB257" i="21" s="1"/>
  <c r="G257" i="21"/>
  <c r="K257" i="21" s="1"/>
  <c r="H257" i="21"/>
  <c r="I257" i="21"/>
  <c r="L258" i="21" s="1"/>
  <c r="J257" i="21"/>
  <c r="N257" i="21"/>
  <c r="Q257" i="21" s="1"/>
  <c r="P257" i="21"/>
  <c r="F258" i="21"/>
  <c r="G258" i="21"/>
  <c r="K258" i="21" s="1"/>
  <c r="H258" i="21"/>
  <c r="I258" i="21"/>
  <c r="L259" i="21" s="1"/>
  <c r="J258" i="21"/>
  <c r="N258" i="21"/>
  <c r="Q258" i="21" s="1"/>
  <c r="P258" i="21"/>
  <c r="F259" i="21"/>
  <c r="AB259" i="21" s="1"/>
  <c r="G259" i="21"/>
  <c r="K259" i="21" s="1"/>
  <c r="H259" i="21"/>
  <c r="I259" i="21"/>
  <c r="L260" i="21" s="1"/>
  <c r="J259" i="21"/>
  <c r="N259" i="21"/>
  <c r="Q259" i="21" s="1"/>
  <c r="P259" i="21"/>
  <c r="F260" i="21"/>
  <c r="G260" i="21"/>
  <c r="AC261" i="21" s="1"/>
  <c r="H260" i="21"/>
  <c r="I260" i="21"/>
  <c r="K261" i="21" s="1"/>
  <c r="J260" i="21"/>
  <c r="K260" i="21"/>
  <c r="N260" i="21"/>
  <c r="Q260" i="21" s="1"/>
  <c r="P260" i="21"/>
  <c r="AB260" i="21"/>
  <c r="F261" i="21"/>
  <c r="G261" i="21"/>
  <c r="H261" i="21"/>
  <c r="L261" i="21" s="1"/>
  <c r="I261" i="21"/>
  <c r="J262" i="21" s="1"/>
  <c r="J261" i="21"/>
  <c r="N261" i="21"/>
  <c r="Q261" i="21" s="1"/>
  <c r="P261" i="21"/>
  <c r="R261" i="21" s="1"/>
  <c r="AB261" i="21"/>
  <c r="F262" i="21"/>
  <c r="G262" i="21"/>
  <c r="AC263" i="21" s="1"/>
  <c r="H262" i="21"/>
  <c r="I262" i="21"/>
  <c r="K262" i="21"/>
  <c r="N262" i="21"/>
  <c r="Q262" i="21" s="1"/>
  <c r="P262" i="21"/>
  <c r="AB262" i="21"/>
  <c r="AC262" i="21"/>
  <c r="F263" i="21"/>
  <c r="AB263" i="21" s="1"/>
  <c r="G263" i="21"/>
  <c r="H263" i="21"/>
  <c r="I263" i="21"/>
  <c r="L264" i="21" s="1"/>
  <c r="J263" i="21"/>
  <c r="K263" i="21"/>
  <c r="L263" i="21"/>
  <c r="N263" i="21"/>
  <c r="Q263" i="21" s="1"/>
  <c r="P263" i="21"/>
  <c r="R263" i="21" s="1"/>
  <c r="F264" i="21"/>
  <c r="G264" i="21"/>
  <c r="H264" i="21"/>
  <c r="I264" i="21"/>
  <c r="J265" i="21" s="1"/>
  <c r="J264" i="21"/>
  <c r="K264" i="21"/>
  <c r="N264" i="21"/>
  <c r="Q264" i="21" s="1"/>
  <c r="P264" i="21"/>
  <c r="AB264" i="21"/>
  <c r="F265" i="21"/>
  <c r="G265" i="21"/>
  <c r="H265" i="21"/>
  <c r="I265" i="21"/>
  <c r="L266" i="21" s="1"/>
  <c r="N265" i="21"/>
  <c r="Q265" i="21" s="1"/>
  <c r="P265" i="21"/>
  <c r="R265" i="21" s="1"/>
  <c r="F266" i="21"/>
  <c r="G266" i="21"/>
  <c r="H266" i="21"/>
  <c r="I266" i="21"/>
  <c r="K267" i="21" s="1"/>
  <c r="J266" i="21"/>
  <c r="N266" i="21"/>
  <c r="Q266" i="21" s="1"/>
  <c r="P266" i="21"/>
  <c r="AB266" i="21"/>
  <c r="F267" i="21"/>
  <c r="G267" i="21"/>
  <c r="H267" i="21"/>
  <c r="L267" i="21" s="1"/>
  <c r="I267" i="21"/>
  <c r="K268" i="21" s="1"/>
  <c r="N267" i="21"/>
  <c r="Q267" i="21" s="1"/>
  <c r="P267" i="21"/>
  <c r="R267" i="21" s="1"/>
  <c r="AC267" i="21"/>
  <c r="F268" i="21"/>
  <c r="G268" i="21"/>
  <c r="H268" i="21"/>
  <c r="I268" i="21"/>
  <c r="K269" i="21" s="1"/>
  <c r="L268" i="21"/>
  <c r="N268" i="21"/>
  <c r="Q268" i="21" s="1"/>
  <c r="P268" i="21"/>
  <c r="F269" i="21"/>
  <c r="G269" i="21"/>
  <c r="AC275" i="21" s="1"/>
  <c r="H269" i="21"/>
  <c r="I269" i="21"/>
  <c r="N269" i="21"/>
  <c r="Q269" i="21" s="1"/>
  <c r="P269" i="21"/>
  <c r="R269" i="21" s="1"/>
  <c r="F270" i="21"/>
  <c r="AB276" i="21" s="1"/>
  <c r="G270" i="21"/>
  <c r="H270" i="21"/>
  <c r="I270" i="21"/>
  <c r="J270" i="21"/>
  <c r="N270" i="21"/>
  <c r="Q270" i="21" s="1"/>
  <c r="P270" i="21"/>
  <c r="AB270" i="21"/>
  <c r="F250" i="20"/>
  <c r="G250" i="20"/>
  <c r="H250" i="20"/>
  <c r="I250" i="20"/>
  <c r="N250" i="20"/>
  <c r="Q250" i="20" s="1"/>
  <c r="P250" i="20"/>
  <c r="F251" i="20"/>
  <c r="G251" i="20"/>
  <c r="H251" i="20"/>
  <c r="I251" i="20"/>
  <c r="J251" i="20"/>
  <c r="K251" i="20"/>
  <c r="N251" i="20"/>
  <c r="Q251" i="20" s="1"/>
  <c r="P251" i="20"/>
  <c r="F252" i="20"/>
  <c r="G252" i="20"/>
  <c r="H252" i="20"/>
  <c r="I252" i="20"/>
  <c r="N252" i="20"/>
  <c r="Q252" i="20" s="1"/>
  <c r="P252" i="20"/>
  <c r="F253" i="20"/>
  <c r="G253" i="20"/>
  <c r="H253" i="20"/>
  <c r="I253" i="20"/>
  <c r="N253" i="20"/>
  <c r="Q253" i="20" s="1"/>
  <c r="P253" i="20"/>
  <c r="F254" i="20"/>
  <c r="G254" i="20"/>
  <c r="H254" i="20"/>
  <c r="I254" i="20"/>
  <c r="J254" i="20"/>
  <c r="K254" i="20"/>
  <c r="N254" i="20"/>
  <c r="Q254" i="20" s="1"/>
  <c r="P254" i="20"/>
  <c r="F255" i="20"/>
  <c r="G255" i="20"/>
  <c r="H255" i="20"/>
  <c r="I255" i="20"/>
  <c r="J255" i="20"/>
  <c r="K255" i="20"/>
  <c r="N255" i="20"/>
  <c r="Q255" i="20" s="1"/>
  <c r="P255" i="20"/>
  <c r="F256" i="20"/>
  <c r="AB256" i="20" s="1"/>
  <c r="G256" i="20"/>
  <c r="H256" i="20"/>
  <c r="I256" i="20"/>
  <c r="K256" i="20"/>
  <c r="N256" i="20"/>
  <c r="Q256" i="20" s="1"/>
  <c r="P256" i="20"/>
  <c r="AC256" i="20"/>
  <c r="F257" i="20"/>
  <c r="AB257" i="20" s="1"/>
  <c r="G257" i="20"/>
  <c r="H257" i="20"/>
  <c r="I257" i="20"/>
  <c r="J257" i="20"/>
  <c r="N257" i="20"/>
  <c r="Q257" i="20" s="1"/>
  <c r="P257" i="20"/>
  <c r="AC257" i="20"/>
  <c r="F258" i="20"/>
  <c r="AB259" i="20" s="1"/>
  <c r="G258" i="20"/>
  <c r="H258" i="20"/>
  <c r="I258" i="20"/>
  <c r="N258" i="20"/>
  <c r="Q258" i="20" s="1"/>
  <c r="P258" i="20"/>
  <c r="AC258" i="20"/>
  <c r="F259" i="20"/>
  <c r="G259" i="20"/>
  <c r="H259" i="20"/>
  <c r="L259" i="20" s="1"/>
  <c r="I259" i="20"/>
  <c r="J259" i="20"/>
  <c r="N259" i="20"/>
  <c r="Q259" i="20" s="1"/>
  <c r="P259" i="20"/>
  <c r="F260" i="20"/>
  <c r="G260" i="20"/>
  <c r="H260" i="20"/>
  <c r="L260" i="20" s="1"/>
  <c r="I260" i="20"/>
  <c r="N260" i="20"/>
  <c r="Q260" i="20" s="1"/>
  <c r="P260" i="20"/>
  <c r="AB260" i="20"/>
  <c r="AC260" i="20"/>
  <c r="F261" i="20"/>
  <c r="G261" i="20"/>
  <c r="H261" i="20"/>
  <c r="I261" i="20"/>
  <c r="N261" i="20"/>
  <c r="Q261" i="20" s="1"/>
  <c r="P261" i="20"/>
  <c r="AB261" i="20"/>
  <c r="F262" i="20"/>
  <c r="AB263" i="20" s="1"/>
  <c r="G262" i="20"/>
  <c r="H262" i="20"/>
  <c r="I262" i="20"/>
  <c r="J262" i="20"/>
  <c r="N262" i="20"/>
  <c r="Q262" i="20" s="1"/>
  <c r="P262" i="20"/>
  <c r="F263" i="20"/>
  <c r="G263" i="20"/>
  <c r="H263" i="20"/>
  <c r="I263" i="20"/>
  <c r="J263" i="20"/>
  <c r="N263" i="20"/>
  <c r="Q263" i="20" s="1"/>
  <c r="P263" i="20"/>
  <c r="F264" i="20"/>
  <c r="AB264" i="20" s="1"/>
  <c r="G264" i="20"/>
  <c r="H264" i="20"/>
  <c r="L264" i="20" s="1"/>
  <c r="I264" i="20"/>
  <c r="N264" i="20"/>
  <c r="Q264" i="20" s="1"/>
  <c r="P264" i="20"/>
  <c r="AC264" i="20"/>
  <c r="F265" i="20"/>
  <c r="G265" i="20"/>
  <c r="H265" i="20"/>
  <c r="I265" i="20"/>
  <c r="N265" i="20"/>
  <c r="Q265" i="20" s="1"/>
  <c r="P265" i="20"/>
  <c r="F266" i="20"/>
  <c r="G266" i="20"/>
  <c r="H266" i="20"/>
  <c r="I266" i="20"/>
  <c r="J266" i="20"/>
  <c r="N266" i="20"/>
  <c r="Q266" i="20" s="1"/>
  <c r="P266" i="20"/>
  <c r="F267" i="20"/>
  <c r="G267" i="20"/>
  <c r="H267" i="20"/>
  <c r="I267" i="20"/>
  <c r="K268" i="20" s="1"/>
  <c r="N267" i="20"/>
  <c r="Q267" i="20" s="1"/>
  <c r="P267" i="20"/>
  <c r="F268" i="20"/>
  <c r="G268" i="20"/>
  <c r="H268" i="20"/>
  <c r="I268" i="20"/>
  <c r="J269" i="20" s="1"/>
  <c r="J268" i="20"/>
  <c r="N268" i="20"/>
  <c r="Q268" i="20" s="1"/>
  <c r="P268" i="20"/>
  <c r="F269" i="20"/>
  <c r="G269" i="20"/>
  <c r="H269" i="20"/>
  <c r="I269" i="20"/>
  <c r="N269" i="20"/>
  <c r="Q269" i="20" s="1"/>
  <c r="P269" i="20"/>
  <c r="AC269" i="20"/>
  <c r="F270" i="20"/>
  <c r="AB276" i="20" s="1"/>
  <c r="G270" i="20"/>
  <c r="AC276" i="20" s="1"/>
  <c r="H270" i="20"/>
  <c r="I270" i="20"/>
  <c r="N270" i="20"/>
  <c r="Q270" i="20" s="1"/>
  <c r="P270" i="20"/>
  <c r="F250" i="19"/>
  <c r="G250" i="19"/>
  <c r="H250" i="19"/>
  <c r="I250" i="19"/>
  <c r="N250" i="19"/>
  <c r="Q250" i="19" s="1"/>
  <c r="P250" i="19"/>
  <c r="F251" i="19"/>
  <c r="G251" i="19"/>
  <c r="H251" i="19"/>
  <c r="I251" i="19"/>
  <c r="J252" i="19" s="1"/>
  <c r="N251" i="19"/>
  <c r="P251" i="19"/>
  <c r="Q251" i="19"/>
  <c r="F252" i="19"/>
  <c r="G252" i="19"/>
  <c r="H252" i="19"/>
  <c r="I252" i="19"/>
  <c r="J253" i="19" s="1"/>
  <c r="L252" i="19"/>
  <c r="N252" i="19"/>
  <c r="Q252" i="19" s="1"/>
  <c r="P252" i="19"/>
  <c r="F253" i="19"/>
  <c r="G253" i="19"/>
  <c r="H253" i="19"/>
  <c r="I253" i="19"/>
  <c r="K253" i="19"/>
  <c r="L253" i="19"/>
  <c r="N253" i="19"/>
  <c r="Q253" i="19" s="1"/>
  <c r="P253" i="19"/>
  <c r="F254" i="19"/>
  <c r="G254" i="19"/>
  <c r="H254" i="19"/>
  <c r="L254" i="19" s="1"/>
  <c r="I254" i="19"/>
  <c r="N254" i="19"/>
  <c r="Q254" i="19" s="1"/>
  <c r="P254" i="19"/>
  <c r="F255" i="19"/>
  <c r="G255" i="19"/>
  <c r="H255" i="19"/>
  <c r="I255" i="19"/>
  <c r="K256" i="19" s="1"/>
  <c r="L255" i="19"/>
  <c r="N255" i="19"/>
  <c r="Q255" i="19" s="1"/>
  <c r="P255" i="19"/>
  <c r="F256" i="19"/>
  <c r="AB256" i="19" s="1"/>
  <c r="G256" i="19"/>
  <c r="H256" i="19"/>
  <c r="L256" i="19" s="1"/>
  <c r="I256" i="19"/>
  <c r="J256" i="19"/>
  <c r="N256" i="19"/>
  <c r="P256" i="19"/>
  <c r="Q256" i="19"/>
  <c r="F257" i="19"/>
  <c r="G257" i="19"/>
  <c r="H257" i="19"/>
  <c r="L257" i="19" s="1"/>
  <c r="I257" i="19"/>
  <c r="K258" i="19" s="1"/>
  <c r="J257" i="19"/>
  <c r="K257" i="19"/>
  <c r="N257" i="19"/>
  <c r="P257" i="19"/>
  <c r="R257" i="19" s="1"/>
  <c r="Q257" i="19"/>
  <c r="F258" i="19"/>
  <c r="G258" i="19"/>
  <c r="H258" i="19"/>
  <c r="I258" i="19"/>
  <c r="K259" i="19" s="1"/>
  <c r="N258" i="19"/>
  <c r="P258" i="19"/>
  <c r="Q258" i="19"/>
  <c r="AB258" i="19"/>
  <c r="F259" i="19"/>
  <c r="G259" i="19"/>
  <c r="H259" i="19"/>
  <c r="I259" i="19"/>
  <c r="K260" i="19" s="1"/>
  <c r="N259" i="19"/>
  <c r="P259" i="19"/>
  <c r="Q259" i="19"/>
  <c r="AB259" i="19"/>
  <c r="F260" i="19"/>
  <c r="G260" i="19"/>
  <c r="H260" i="19"/>
  <c r="I260" i="19"/>
  <c r="N260" i="19"/>
  <c r="P260" i="19"/>
  <c r="Q260" i="19"/>
  <c r="AB260" i="19"/>
  <c r="F261" i="19"/>
  <c r="G261" i="19"/>
  <c r="H261" i="19"/>
  <c r="I261" i="19"/>
  <c r="K262" i="19" s="1"/>
  <c r="N261" i="19"/>
  <c r="Q261" i="19" s="1"/>
  <c r="P261" i="19"/>
  <c r="AB261" i="19"/>
  <c r="F262" i="19"/>
  <c r="AB263" i="19" s="1"/>
  <c r="G262" i="19"/>
  <c r="H262" i="19"/>
  <c r="I262" i="19"/>
  <c r="N262" i="19"/>
  <c r="Q262" i="19" s="1"/>
  <c r="P262" i="19"/>
  <c r="F263" i="19"/>
  <c r="G263" i="19"/>
  <c r="AC264" i="19" s="1"/>
  <c r="H263" i="19"/>
  <c r="I263" i="19"/>
  <c r="N263" i="19"/>
  <c r="Q263" i="19" s="1"/>
  <c r="P263" i="19"/>
  <c r="F264" i="19"/>
  <c r="G264" i="19"/>
  <c r="H264" i="19"/>
  <c r="I264" i="19"/>
  <c r="N264" i="19"/>
  <c r="Q264" i="19" s="1"/>
  <c r="P264" i="19"/>
  <c r="AB264" i="19"/>
  <c r="F265" i="19"/>
  <c r="G265" i="19"/>
  <c r="H265" i="19"/>
  <c r="L265" i="19" s="1"/>
  <c r="I265" i="19"/>
  <c r="N265" i="19"/>
  <c r="Q265" i="19" s="1"/>
  <c r="P265" i="19"/>
  <c r="AC265" i="19"/>
  <c r="F266" i="19"/>
  <c r="G266" i="19"/>
  <c r="H266" i="19"/>
  <c r="I266" i="19"/>
  <c r="K267" i="19" s="1"/>
  <c r="J266" i="19"/>
  <c r="K266" i="19"/>
  <c r="L266" i="19"/>
  <c r="N266" i="19"/>
  <c r="Q266" i="19" s="1"/>
  <c r="P266" i="19"/>
  <c r="AB266" i="19"/>
  <c r="F267" i="19"/>
  <c r="G267" i="19"/>
  <c r="H267" i="19"/>
  <c r="L267" i="19" s="1"/>
  <c r="I267" i="19"/>
  <c r="J268" i="19" s="1"/>
  <c r="J267" i="19"/>
  <c r="N267" i="19"/>
  <c r="P267" i="19"/>
  <c r="R267" i="19" s="1"/>
  <c r="Q267" i="19"/>
  <c r="F268" i="19"/>
  <c r="G268" i="19"/>
  <c r="H268" i="19"/>
  <c r="I268" i="19"/>
  <c r="N268" i="19"/>
  <c r="Q268" i="19" s="1"/>
  <c r="P268" i="19"/>
  <c r="AB268" i="19"/>
  <c r="F269" i="19"/>
  <c r="G269" i="19"/>
  <c r="H269" i="19"/>
  <c r="I269" i="19"/>
  <c r="K269" i="19"/>
  <c r="N269" i="19"/>
  <c r="Q269" i="19" s="1"/>
  <c r="P269" i="19"/>
  <c r="F270" i="19"/>
  <c r="G270" i="19"/>
  <c r="AC276" i="19" s="1"/>
  <c r="H270" i="19"/>
  <c r="I270" i="19"/>
  <c r="J270" i="19"/>
  <c r="L270" i="19"/>
  <c r="N270" i="19"/>
  <c r="Q270" i="19" s="1"/>
  <c r="P270" i="19"/>
  <c r="F250" i="15"/>
  <c r="G250" i="15"/>
  <c r="H250" i="15"/>
  <c r="I250" i="15"/>
  <c r="L251" i="15" s="1"/>
  <c r="N250" i="15"/>
  <c r="Q250" i="15" s="1"/>
  <c r="P250" i="15"/>
  <c r="F251" i="15"/>
  <c r="G251" i="15"/>
  <c r="AC257" i="15" s="1"/>
  <c r="H251" i="15"/>
  <c r="I251" i="15"/>
  <c r="N251" i="15"/>
  <c r="Q251" i="15" s="1"/>
  <c r="P251" i="15"/>
  <c r="F252" i="15"/>
  <c r="G252" i="15"/>
  <c r="H252" i="15"/>
  <c r="L252" i="15" s="1"/>
  <c r="I252" i="15"/>
  <c r="N252" i="15"/>
  <c r="P252" i="15"/>
  <c r="R252" i="15" s="1"/>
  <c r="Q252" i="15"/>
  <c r="F253" i="15"/>
  <c r="G253" i="15"/>
  <c r="H253" i="15"/>
  <c r="L253" i="15" s="1"/>
  <c r="I253" i="15"/>
  <c r="J253" i="15"/>
  <c r="K253" i="15"/>
  <c r="N253" i="15"/>
  <c r="Q253" i="15" s="1"/>
  <c r="P253" i="15"/>
  <c r="F254" i="15"/>
  <c r="AB257" i="15" s="1"/>
  <c r="G254" i="15"/>
  <c r="H254" i="15"/>
  <c r="I254" i="15"/>
  <c r="J254" i="15"/>
  <c r="L254" i="15"/>
  <c r="N254" i="15"/>
  <c r="Q254" i="15" s="1"/>
  <c r="P254" i="15"/>
  <c r="F255" i="15"/>
  <c r="AB261" i="15" s="1"/>
  <c r="G255" i="15"/>
  <c r="H255" i="15"/>
  <c r="I255" i="15"/>
  <c r="K255" i="15"/>
  <c r="L255" i="15"/>
  <c r="N255" i="15"/>
  <c r="Q255" i="15" s="1"/>
  <c r="P255" i="15"/>
  <c r="F256" i="15"/>
  <c r="AB262" i="15" s="1"/>
  <c r="G256" i="15"/>
  <c r="H256" i="15"/>
  <c r="I256" i="15"/>
  <c r="L256" i="15"/>
  <c r="N256" i="15"/>
  <c r="Q256" i="15" s="1"/>
  <c r="P256" i="15"/>
  <c r="AB256" i="15"/>
  <c r="F257" i="15"/>
  <c r="G257" i="15"/>
  <c r="H257" i="15"/>
  <c r="I257" i="15"/>
  <c r="J258" i="15" s="1"/>
  <c r="J257" i="15"/>
  <c r="K257" i="15"/>
  <c r="L257" i="15"/>
  <c r="N257" i="15"/>
  <c r="Q257" i="15" s="1"/>
  <c r="P257" i="15"/>
  <c r="F258" i="15"/>
  <c r="G258" i="15"/>
  <c r="K258" i="15" s="1"/>
  <c r="H258" i="15"/>
  <c r="I258" i="15"/>
  <c r="J259" i="15" s="1"/>
  <c r="N258" i="15"/>
  <c r="Q258" i="15" s="1"/>
  <c r="P258" i="15"/>
  <c r="F259" i="15"/>
  <c r="G259" i="15"/>
  <c r="K259" i="15" s="1"/>
  <c r="H259" i="15"/>
  <c r="I259" i="15"/>
  <c r="J260" i="15" s="1"/>
  <c r="N259" i="15"/>
  <c r="Q259" i="15" s="1"/>
  <c r="P259" i="15"/>
  <c r="F260" i="15"/>
  <c r="G260" i="15"/>
  <c r="K260" i="15" s="1"/>
  <c r="H260" i="15"/>
  <c r="I260" i="15"/>
  <c r="J261" i="15" s="1"/>
  <c r="N260" i="15"/>
  <c r="Q260" i="15" s="1"/>
  <c r="P260" i="15"/>
  <c r="F261" i="15"/>
  <c r="G261" i="15"/>
  <c r="K261" i="15" s="1"/>
  <c r="H261" i="15"/>
  <c r="I261" i="15"/>
  <c r="J262" i="15" s="1"/>
  <c r="N261" i="15"/>
  <c r="Q261" i="15" s="1"/>
  <c r="P261" i="15"/>
  <c r="F262" i="15"/>
  <c r="G262" i="15"/>
  <c r="H262" i="15"/>
  <c r="I262" i="15"/>
  <c r="J263" i="15" s="1"/>
  <c r="N262" i="15"/>
  <c r="Q262" i="15" s="1"/>
  <c r="P262" i="15"/>
  <c r="F263" i="15"/>
  <c r="G263" i="15"/>
  <c r="K263" i="15" s="1"/>
  <c r="H263" i="15"/>
  <c r="I263" i="15"/>
  <c r="J264" i="15" s="1"/>
  <c r="N263" i="15"/>
  <c r="Q263" i="15" s="1"/>
  <c r="P263" i="15"/>
  <c r="AB263" i="15"/>
  <c r="F264" i="15"/>
  <c r="G264" i="15"/>
  <c r="K264" i="15" s="1"/>
  <c r="H264" i="15"/>
  <c r="I264" i="15"/>
  <c r="J265" i="15" s="1"/>
  <c r="N264" i="15"/>
  <c r="Q264" i="15" s="1"/>
  <c r="P264" i="15"/>
  <c r="AB264" i="15"/>
  <c r="F265" i="15"/>
  <c r="G265" i="15"/>
  <c r="K265" i="15" s="1"/>
  <c r="H265" i="15"/>
  <c r="I265" i="15"/>
  <c r="J266" i="15" s="1"/>
  <c r="N265" i="15"/>
  <c r="Q265" i="15" s="1"/>
  <c r="P265" i="15"/>
  <c r="AB265" i="15"/>
  <c r="F266" i="15"/>
  <c r="G266" i="15"/>
  <c r="H266" i="15"/>
  <c r="I266" i="15"/>
  <c r="J267" i="15" s="1"/>
  <c r="N266" i="15"/>
  <c r="Q266" i="15" s="1"/>
  <c r="P266" i="15"/>
  <c r="AB266" i="15"/>
  <c r="F267" i="15"/>
  <c r="G267" i="15"/>
  <c r="K267" i="15" s="1"/>
  <c r="H267" i="15"/>
  <c r="I267" i="15"/>
  <c r="J268" i="15" s="1"/>
  <c r="N267" i="15"/>
  <c r="Q267" i="15" s="1"/>
  <c r="P267" i="15"/>
  <c r="AB267" i="15"/>
  <c r="F268" i="15"/>
  <c r="G268" i="15"/>
  <c r="K268" i="15" s="1"/>
  <c r="H268" i="15"/>
  <c r="I268" i="15"/>
  <c r="J269" i="15" s="1"/>
  <c r="N268" i="15"/>
  <c r="Q268" i="15" s="1"/>
  <c r="P268" i="15"/>
  <c r="AB268" i="15"/>
  <c r="F269" i="15"/>
  <c r="G269" i="15"/>
  <c r="K269" i="15" s="1"/>
  <c r="H269" i="15"/>
  <c r="I269" i="15"/>
  <c r="J270" i="15" s="1"/>
  <c r="N269" i="15"/>
  <c r="Q269" i="15" s="1"/>
  <c r="P269" i="15"/>
  <c r="AB269" i="15"/>
  <c r="F270" i="15"/>
  <c r="AB276" i="15" s="1"/>
  <c r="G270" i="15"/>
  <c r="AC276" i="15" s="1"/>
  <c r="H270" i="15"/>
  <c r="I270" i="15"/>
  <c r="N270" i="15"/>
  <c r="Q270" i="15" s="1"/>
  <c r="P270" i="15"/>
  <c r="AB270" i="15"/>
  <c r="F221" i="18"/>
  <c r="G221" i="18"/>
  <c r="H221" i="18"/>
  <c r="I221" i="18"/>
  <c r="J222" i="18" s="1"/>
  <c r="N221" i="18"/>
  <c r="O221" i="18"/>
  <c r="P221" i="18"/>
  <c r="Q221" i="18"/>
  <c r="R221" i="18" s="1"/>
  <c r="S221" i="18"/>
  <c r="X221" i="18"/>
  <c r="F222" i="18"/>
  <c r="G222" i="18"/>
  <c r="H222" i="18"/>
  <c r="I222" i="18"/>
  <c r="N222" i="18"/>
  <c r="Q222" i="18" s="1"/>
  <c r="R222" i="18" s="1"/>
  <c r="O222" i="18"/>
  <c r="P222" i="18"/>
  <c r="S222" i="18"/>
  <c r="X222" i="18"/>
  <c r="F223" i="18"/>
  <c r="AB229" i="18" s="1"/>
  <c r="G223" i="18"/>
  <c r="H223" i="18"/>
  <c r="I223" i="18"/>
  <c r="L223" i="18"/>
  <c r="N223" i="18"/>
  <c r="O223" i="18"/>
  <c r="P223" i="18"/>
  <c r="Q223" i="18"/>
  <c r="S223" i="18"/>
  <c r="X223" i="18"/>
  <c r="F224" i="18"/>
  <c r="G224" i="18"/>
  <c r="AC230" i="18" s="1"/>
  <c r="H224" i="18"/>
  <c r="I224" i="18"/>
  <c r="J225" i="18" s="1"/>
  <c r="M225" i="18" s="1"/>
  <c r="J224" i="18"/>
  <c r="N224" i="18"/>
  <c r="Q224" i="18" s="1"/>
  <c r="O224" i="18"/>
  <c r="P224" i="18"/>
  <c r="S224" i="18"/>
  <c r="X224" i="18"/>
  <c r="F225" i="18"/>
  <c r="G225" i="18"/>
  <c r="H225" i="18"/>
  <c r="I225" i="18"/>
  <c r="K225" i="18"/>
  <c r="L225" i="18"/>
  <c r="N225" i="18"/>
  <c r="Q225" i="18" s="1"/>
  <c r="R225" i="18" s="1"/>
  <c r="O225" i="18"/>
  <c r="P225" i="18"/>
  <c r="S225" i="18"/>
  <c r="X225" i="18"/>
  <c r="F226" i="18"/>
  <c r="G226" i="18"/>
  <c r="H226" i="18"/>
  <c r="I226" i="18"/>
  <c r="J227" i="18" s="1"/>
  <c r="N226" i="18"/>
  <c r="Q226" i="18" s="1"/>
  <c r="R226" i="18" s="1"/>
  <c r="O226" i="18"/>
  <c r="P226" i="18"/>
  <c r="S226" i="18"/>
  <c r="X226" i="18"/>
  <c r="F227" i="18"/>
  <c r="G227" i="18"/>
  <c r="H227" i="18"/>
  <c r="AJ227" i="18" s="1"/>
  <c r="I227" i="18"/>
  <c r="K228" i="18" s="1"/>
  <c r="N227" i="18"/>
  <c r="O227" i="18"/>
  <c r="P227" i="18"/>
  <c r="Q227" i="18"/>
  <c r="S227" i="18"/>
  <c r="X227" i="18"/>
  <c r="F228" i="18"/>
  <c r="G228" i="18"/>
  <c r="H228" i="18"/>
  <c r="L228" i="18" s="1"/>
  <c r="I228" i="18"/>
  <c r="N228" i="18"/>
  <c r="Q228" i="18" s="1"/>
  <c r="O228" i="18"/>
  <c r="P228" i="18"/>
  <c r="S228" i="18"/>
  <c r="X228" i="18"/>
  <c r="F229" i="18"/>
  <c r="G229" i="18"/>
  <c r="H229" i="18"/>
  <c r="I229" i="18"/>
  <c r="J229" i="18"/>
  <c r="K229" i="18"/>
  <c r="N229" i="18"/>
  <c r="Q229" i="18" s="1"/>
  <c r="O229" i="18"/>
  <c r="P229" i="18"/>
  <c r="S229" i="18"/>
  <c r="X229" i="18"/>
  <c r="F230" i="18"/>
  <c r="G230" i="18"/>
  <c r="H230" i="18"/>
  <c r="I230" i="18"/>
  <c r="N230" i="18"/>
  <c r="Q230" i="18" s="1"/>
  <c r="R230" i="18" s="1"/>
  <c r="O230" i="18"/>
  <c r="P230" i="18"/>
  <c r="S230" i="18"/>
  <c r="X230" i="18"/>
  <c r="F231" i="18"/>
  <c r="G231" i="18"/>
  <c r="K231" i="18" s="1"/>
  <c r="H231" i="18"/>
  <c r="I231" i="18"/>
  <c r="N231" i="18"/>
  <c r="Q231" i="18" s="1"/>
  <c r="O231" i="18"/>
  <c r="P231" i="18"/>
  <c r="S231" i="18"/>
  <c r="X231" i="18"/>
  <c r="F232" i="18"/>
  <c r="G232" i="18"/>
  <c r="H232" i="18"/>
  <c r="I232" i="18"/>
  <c r="N232" i="18"/>
  <c r="Q232" i="18" s="1"/>
  <c r="O232" i="18"/>
  <c r="P232" i="18"/>
  <c r="S232" i="18"/>
  <c r="X232" i="18"/>
  <c r="F233" i="18"/>
  <c r="G233" i="18"/>
  <c r="H233" i="18"/>
  <c r="I233" i="18"/>
  <c r="K233" i="18"/>
  <c r="N233" i="18"/>
  <c r="O233" i="18"/>
  <c r="P233" i="18"/>
  <c r="Q233" i="18"/>
  <c r="S233" i="18"/>
  <c r="X233" i="18"/>
  <c r="F234" i="18"/>
  <c r="G234" i="18"/>
  <c r="H234" i="18"/>
  <c r="I234" i="18"/>
  <c r="N234" i="18"/>
  <c r="Q234" i="18" s="1"/>
  <c r="O234" i="18"/>
  <c r="P234" i="18"/>
  <c r="S234" i="18"/>
  <c r="X234" i="18"/>
  <c r="F235" i="18"/>
  <c r="AB241" i="18" s="1"/>
  <c r="G235" i="18"/>
  <c r="H235" i="18"/>
  <c r="I235" i="18"/>
  <c r="K236" i="18" s="1"/>
  <c r="N235" i="18"/>
  <c r="Q235" i="18" s="1"/>
  <c r="O235" i="18"/>
  <c r="P235" i="18"/>
  <c r="S235" i="18"/>
  <c r="X235" i="18"/>
  <c r="F236" i="18"/>
  <c r="G236" i="18"/>
  <c r="H236" i="18"/>
  <c r="I236" i="18"/>
  <c r="K237" i="18" s="1"/>
  <c r="N236" i="18"/>
  <c r="Q236" i="18" s="1"/>
  <c r="O236" i="18"/>
  <c r="P236" i="18"/>
  <c r="S236" i="18"/>
  <c r="X236" i="18"/>
  <c r="F237" i="18"/>
  <c r="G237" i="18"/>
  <c r="AC243" i="18" s="1"/>
  <c r="H237" i="18"/>
  <c r="I237" i="18"/>
  <c r="N237" i="18"/>
  <c r="Q237" i="18" s="1"/>
  <c r="O237" i="18"/>
  <c r="P237" i="18"/>
  <c r="S237" i="18"/>
  <c r="X237" i="18"/>
  <c r="F238" i="18"/>
  <c r="AB244" i="18" s="1"/>
  <c r="G238" i="18"/>
  <c r="H238" i="18"/>
  <c r="I238" i="18"/>
  <c r="J239" i="18" s="1"/>
  <c r="N238" i="18"/>
  <c r="Q238" i="18" s="1"/>
  <c r="O238" i="18"/>
  <c r="P238" i="18"/>
  <c r="S238" i="18"/>
  <c r="X238" i="18"/>
  <c r="F239" i="18"/>
  <c r="G239" i="18"/>
  <c r="H239" i="18"/>
  <c r="AJ245" i="18" s="1"/>
  <c r="I239" i="18"/>
  <c r="K240" i="18" s="1"/>
  <c r="L239" i="18"/>
  <c r="N239" i="18"/>
  <c r="Q239" i="18" s="1"/>
  <c r="O239" i="18"/>
  <c r="P239" i="18"/>
  <c r="S239" i="18"/>
  <c r="X239" i="18"/>
  <c r="F240" i="18"/>
  <c r="AB246" i="18" s="1"/>
  <c r="G240" i="18"/>
  <c r="H240" i="18"/>
  <c r="I240" i="18"/>
  <c r="K241" i="18" s="1"/>
  <c r="N240" i="18"/>
  <c r="Q240" i="18" s="1"/>
  <c r="O240" i="18"/>
  <c r="P240" i="18"/>
  <c r="S240" i="18"/>
  <c r="X240" i="18"/>
  <c r="F241" i="18"/>
  <c r="G241" i="18"/>
  <c r="AC247" i="18" s="1"/>
  <c r="H241" i="18"/>
  <c r="AJ247" i="18" s="1"/>
  <c r="I241" i="18"/>
  <c r="N241" i="18"/>
  <c r="Q241" i="18" s="1"/>
  <c r="O241" i="18"/>
  <c r="P241" i="18"/>
  <c r="S241" i="18"/>
  <c r="X241" i="18"/>
  <c r="F250" i="10"/>
  <c r="G250" i="10"/>
  <c r="H250" i="10"/>
  <c r="I250" i="10"/>
  <c r="J251" i="10" s="1"/>
  <c r="N250" i="10"/>
  <c r="Q250" i="10" s="1"/>
  <c r="P250" i="10"/>
  <c r="F251" i="10"/>
  <c r="G251" i="10"/>
  <c r="H251" i="10"/>
  <c r="L251" i="10" s="1"/>
  <c r="I251" i="10"/>
  <c r="N251" i="10"/>
  <c r="Q251" i="10" s="1"/>
  <c r="P251" i="10"/>
  <c r="F252" i="10"/>
  <c r="G252" i="10"/>
  <c r="H252" i="10"/>
  <c r="L252" i="10" s="1"/>
  <c r="I252" i="10"/>
  <c r="K252" i="10"/>
  <c r="N252" i="10"/>
  <c r="Q252" i="10" s="1"/>
  <c r="P252" i="10"/>
  <c r="F253" i="10"/>
  <c r="G253" i="10"/>
  <c r="H253" i="10"/>
  <c r="L253" i="10" s="1"/>
  <c r="I253" i="10"/>
  <c r="K253" i="10"/>
  <c r="N253" i="10"/>
  <c r="Q253" i="10" s="1"/>
  <c r="P253" i="10"/>
  <c r="F254" i="10"/>
  <c r="G254" i="10"/>
  <c r="K254" i="10" s="1"/>
  <c r="H254" i="10"/>
  <c r="L254" i="10" s="1"/>
  <c r="I254" i="10"/>
  <c r="N254" i="10"/>
  <c r="Q254" i="10" s="1"/>
  <c r="P254" i="10"/>
  <c r="F255" i="10"/>
  <c r="G255" i="10"/>
  <c r="AC260" i="10" s="1"/>
  <c r="H255" i="10"/>
  <c r="I255" i="10"/>
  <c r="K256" i="10" s="1"/>
  <c r="J255" i="10"/>
  <c r="L255" i="10"/>
  <c r="N255" i="10"/>
  <c r="Q255" i="10" s="1"/>
  <c r="P255" i="10"/>
  <c r="F256" i="10"/>
  <c r="G256" i="10"/>
  <c r="H256" i="10"/>
  <c r="I256" i="10"/>
  <c r="L257" i="10" s="1"/>
  <c r="N256" i="10"/>
  <c r="Q256" i="10" s="1"/>
  <c r="P256" i="10"/>
  <c r="F257" i="10"/>
  <c r="AB262" i="10" s="1"/>
  <c r="G257" i="10"/>
  <c r="H257" i="10"/>
  <c r="I257" i="10"/>
  <c r="J257" i="10"/>
  <c r="N257" i="10"/>
  <c r="Q257" i="10" s="1"/>
  <c r="P257" i="10"/>
  <c r="AB257" i="10"/>
  <c r="F258" i="10"/>
  <c r="G258" i="10"/>
  <c r="H258" i="10"/>
  <c r="I258" i="10"/>
  <c r="J259" i="10" s="1"/>
  <c r="J258" i="10"/>
  <c r="K258" i="10"/>
  <c r="L258" i="10"/>
  <c r="N258" i="10"/>
  <c r="Q258" i="10" s="1"/>
  <c r="P258" i="10"/>
  <c r="AB258" i="10"/>
  <c r="F259" i="10"/>
  <c r="G259" i="10"/>
  <c r="AC259" i="10" s="1"/>
  <c r="H259" i="10"/>
  <c r="I259" i="10"/>
  <c r="J260" i="10" s="1"/>
  <c r="K259" i="10"/>
  <c r="N259" i="10"/>
  <c r="Q259" i="10" s="1"/>
  <c r="P259" i="10"/>
  <c r="AB259" i="10"/>
  <c r="F260" i="10"/>
  <c r="G260" i="10"/>
  <c r="AC266" i="10" s="1"/>
  <c r="H260" i="10"/>
  <c r="I260" i="10"/>
  <c r="K261" i="10" s="1"/>
  <c r="L260" i="10"/>
  <c r="N260" i="10"/>
  <c r="Q260" i="10" s="1"/>
  <c r="P260" i="10"/>
  <c r="F261" i="10"/>
  <c r="AB267" i="10" s="1"/>
  <c r="G261" i="10"/>
  <c r="H261" i="10"/>
  <c r="I261" i="10"/>
  <c r="N261" i="10"/>
  <c r="Q261" i="10" s="1"/>
  <c r="P261" i="10"/>
  <c r="F262" i="10"/>
  <c r="G262" i="10"/>
  <c r="H262" i="10"/>
  <c r="L262" i="10" s="1"/>
  <c r="I262" i="10"/>
  <c r="J263" i="10" s="1"/>
  <c r="N262" i="10"/>
  <c r="Q262" i="10" s="1"/>
  <c r="P262" i="10"/>
  <c r="AC262" i="10"/>
  <c r="F263" i="10"/>
  <c r="G263" i="10"/>
  <c r="H263" i="10"/>
  <c r="I263" i="10"/>
  <c r="L264" i="10" s="1"/>
  <c r="L263" i="10"/>
  <c r="N263" i="10"/>
  <c r="Q263" i="10" s="1"/>
  <c r="P263" i="10"/>
  <c r="AB263" i="10"/>
  <c r="F264" i="10"/>
  <c r="G264" i="10"/>
  <c r="H264" i="10"/>
  <c r="I264" i="10"/>
  <c r="J265" i="10" s="1"/>
  <c r="K264" i="10"/>
  <c r="N264" i="10"/>
  <c r="Q264" i="10" s="1"/>
  <c r="P264" i="10"/>
  <c r="F265" i="10"/>
  <c r="G265" i="10"/>
  <c r="H265" i="10"/>
  <c r="I265" i="10"/>
  <c r="J266" i="10" s="1"/>
  <c r="K265" i="10"/>
  <c r="N265" i="10"/>
  <c r="Q265" i="10" s="1"/>
  <c r="P265" i="10"/>
  <c r="AC265" i="10"/>
  <c r="F266" i="10"/>
  <c r="G266" i="10"/>
  <c r="H266" i="10"/>
  <c r="I266" i="10"/>
  <c r="J267" i="10" s="1"/>
  <c r="N266" i="10"/>
  <c r="Q266" i="10" s="1"/>
  <c r="P266" i="10"/>
  <c r="AB266" i="10"/>
  <c r="F267" i="10"/>
  <c r="G267" i="10"/>
  <c r="H267" i="10"/>
  <c r="L267" i="10" s="1"/>
  <c r="I267" i="10"/>
  <c r="N267" i="10"/>
  <c r="Q267" i="10" s="1"/>
  <c r="P267" i="10"/>
  <c r="F268" i="10"/>
  <c r="AB274" i="10" s="1"/>
  <c r="G268" i="10"/>
  <c r="H268" i="10"/>
  <c r="I268" i="10"/>
  <c r="J268" i="10"/>
  <c r="M268" i="10" s="1"/>
  <c r="K268" i="10"/>
  <c r="L268" i="10"/>
  <c r="N268" i="10"/>
  <c r="P268" i="10"/>
  <c r="R268" i="10" s="1"/>
  <c r="Q268" i="10"/>
  <c r="F269" i="10"/>
  <c r="G269" i="10"/>
  <c r="H269" i="10"/>
  <c r="L269" i="10" s="1"/>
  <c r="I269" i="10"/>
  <c r="K269" i="10"/>
  <c r="N269" i="10"/>
  <c r="Q269" i="10" s="1"/>
  <c r="P269" i="10"/>
  <c r="F270" i="10"/>
  <c r="AB276" i="10" s="1"/>
  <c r="G270" i="10"/>
  <c r="AC276" i="10" s="1"/>
  <c r="H270" i="10"/>
  <c r="I270" i="10"/>
  <c r="N270" i="10"/>
  <c r="Q270" i="10" s="1"/>
  <c r="P270" i="10"/>
  <c r="F250" i="6"/>
  <c r="G250" i="6"/>
  <c r="H250" i="6"/>
  <c r="I250" i="6"/>
  <c r="N250" i="6"/>
  <c r="Q250" i="6" s="1"/>
  <c r="P250" i="6"/>
  <c r="F251" i="6"/>
  <c r="G251" i="6"/>
  <c r="H251" i="6"/>
  <c r="I251" i="6"/>
  <c r="J251" i="6"/>
  <c r="M251" i="6" s="1"/>
  <c r="K251" i="6"/>
  <c r="L251" i="6"/>
  <c r="N251" i="6"/>
  <c r="Q251" i="6" s="1"/>
  <c r="P251" i="6"/>
  <c r="F252" i="6"/>
  <c r="G252" i="6"/>
  <c r="H252" i="6"/>
  <c r="I252" i="6"/>
  <c r="J252" i="6"/>
  <c r="K252" i="6"/>
  <c r="L252" i="6"/>
  <c r="N252" i="6"/>
  <c r="Q252" i="6" s="1"/>
  <c r="P252" i="6"/>
  <c r="F253" i="6"/>
  <c r="G253" i="6"/>
  <c r="AC257" i="6" s="1"/>
  <c r="H253" i="6"/>
  <c r="I253" i="6"/>
  <c r="K254" i="6" s="1"/>
  <c r="L253" i="6"/>
  <c r="N253" i="6"/>
  <c r="Q253" i="6" s="1"/>
  <c r="P253" i="6"/>
  <c r="F254" i="6"/>
  <c r="G254" i="6"/>
  <c r="H254" i="6"/>
  <c r="L254" i="6" s="1"/>
  <c r="I254" i="6"/>
  <c r="J254" i="6"/>
  <c r="N254" i="6"/>
  <c r="Q254" i="6" s="1"/>
  <c r="P254" i="6"/>
  <c r="F255" i="6"/>
  <c r="G255" i="6"/>
  <c r="H255" i="6"/>
  <c r="L255" i="6" s="1"/>
  <c r="I255" i="6"/>
  <c r="J255" i="6"/>
  <c r="N255" i="6"/>
  <c r="Q255" i="6" s="1"/>
  <c r="P255" i="6"/>
  <c r="F256" i="6"/>
  <c r="G256" i="6"/>
  <c r="H256" i="6"/>
  <c r="L256" i="6" s="1"/>
  <c r="I256" i="6"/>
  <c r="J256" i="6"/>
  <c r="N256" i="6"/>
  <c r="Q256" i="6" s="1"/>
  <c r="P256" i="6"/>
  <c r="AC256" i="6"/>
  <c r="F257" i="6"/>
  <c r="G257" i="6"/>
  <c r="AC260" i="6" s="1"/>
  <c r="H257" i="6"/>
  <c r="I257" i="6"/>
  <c r="J257" i="6"/>
  <c r="L257" i="6"/>
  <c r="N257" i="6"/>
  <c r="Q257" i="6" s="1"/>
  <c r="P257" i="6"/>
  <c r="R257" i="6" s="1"/>
  <c r="F258" i="6"/>
  <c r="J258" i="6" s="1"/>
  <c r="G258" i="6"/>
  <c r="H258" i="6"/>
  <c r="L258" i="6" s="1"/>
  <c r="I258" i="6"/>
  <c r="K258" i="6"/>
  <c r="N258" i="6"/>
  <c r="Q258" i="6" s="1"/>
  <c r="P258" i="6"/>
  <c r="F259" i="6"/>
  <c r="G259" i="6"/>
  <c r="H259" i="6"/>
  <c r="I259" i="6"/>
  <c r="J259" i="6"/>
  <c r="K259" i="6"/>
  <c r="L259" i="6"/>
  <c r="N259" i="6"/>
  <c r="Q259" i="6" s="1"/>
  <c r="P259" i="6"/>
  <c r="R259" i="6" s="1"/>
  <c r="F260" i="6"/>
  <c r="G260" i="6"/>
  <c r="H260" i="6"/>
  <c r="I260" i="6"/>
  <c r="J260" i="6"/>
  <c r="K260" i="6"/>
  <c r="L260" i="6"/>
  <c r="N260" i="6"/>
  <c r="Q260" i="6" s="1"/>
  <c r="P260" i="6"/>
  <c r="F261" i="6"/>
  <c r="G261" i="6"/>
  <c r="H261" i="6"/>
  <c r="L261" i="6" s="1"/>
  <c r="I261" i="6"/>
  <c r="J261" i="6"/>
  <c r="N261" i="6"/>
  <c r="Q261" i="6" s="1"/>
  <c r="P261" i="6"/>
  <c r="F262" i="6"/>
  <c r="AB268" i="6" s="1"/>
  <c r="G262" i="6"/>
  <c r="H262" i="6"/>
  <c r="I262" i="6"/>
  <c r="J262" i="6"/>
  <c r="K262" i="6"/>
  <c r="L262" i="6"/>
  <c r="N262" i="6"/>
  <c r="Q262" i="6" s="1"/>
  <c r="P262" i="6"/>
  <c r="R262" i="6" s="1"/>
  <c r="F263" i="6"/>
  <c r="G263" i="6"/>
  <c r="H263" i="6"/>
  <c r="I263" i="6"/>
  <c r="J263" i="6"/>
  <c r="K263" i="6"/>
  <c r="L263" i="6"/>
  <c r="N263" i="6"/>
  <c r="Q263" i="6" s="1"/>
  <c r="P263" i="6"/>
  <c r="R263" i="6" s="1"/>
  <c r="F264" i="6"/>
  <c r="J264" i="6" s="1"/>
  <c r="G264" i="6"/>
  <c r="H264" i="6"/>
  <c r="L264" i="6" s="1"/>
  <c r="I264" i="6"/>
  <c r="L265" i="6" s="1"/>
  <c r="K264" i="6"/>
  <c r="N264" i="6"/>
  <c r="Q264" i="6" s="1"/>
  <c r="P264" i="6"/>
  <c r="F265" i="6"/>
  <c r="G265" i="6"/>
  <c r="H265" i="6"/>
  <c r="I265" i="6"/>
  <c r="K266" i="6" s="1"/>
  <c r="J265" i="6"/>
  <c r="K265" i="6"/>
  <c r="N265" i="6"/>
  <c r="Q265" i="6" s="1"/>
  <c r="P265" i="6"/>
  <c r="F266" i="6"/>
  <c r="G266" i="6"/>
  <c r="H266" i="6"/>
  <c r="L266" i="6" s="1"/>
  <c r="I266" i="6"/>
  <c r="J266" i="6"/>
  <c r="N266" i="6"/>
  <c r="Q266" i="6" s="1"/>
  <c r="P266" i="6"/>
  <c r="AC266" i="6"/>
  <c r="F267" i="6"/>
  <c r="G267" i="6"/>
  <c r="H267" i="6"/>
  <c r="L267" i="6" s="1"/>
  <c r="I267" i="6"/>
  <c r="J268" i="6" s="1"/>
  <c r="N267" i="6"/>
  <c r="Q267" i="6" s="1"/>
  <c r="P267" i="6"/>
  <c r="AC267" i="6"/>
  <c r="F268" i="6"/>
  <c r="G268" i="6"/>
  <c r="H268" i="6"/>
  <c r="I268" i="6"/>
  <c r="K269" i="6" s="1"/>
  <c r="N268" i="6"/>
  <c r="Q268" i="6" s="1"/>
  <c r="P268" i="6"/>
  <c r="F269" i="6"/>
  <c r="AB275" i="6" s="1"/>
  <c r="G269" i="6"/>
  <c r="H269" i="6"/>
  <c r="L269" i="6" s="1"/>
  <c r="I269" i="6"/>
  <c r="J269" i="6"/>
  <c r="N269" i="6"/>
  <c r="Q269" i="6" s="1"/>
  <c r="P269" i="6"/>
  <c r="AC269" i="6"/>
  <c r="F270" i="6"/>
  <c r="G270" i="6"/>
  <c r="AC276" i="6" s="1"/>
  <c r="H270" i="6"/>
  <c r="L270" i="6" s="1"/>
  <c r="I270" i="6"/>
  <c r="N270" i="6"/>
  <c r="Q270" i="6" s="1"/>
  <c r="P270" i="6"/>
  <c r="AB270" i="6"/>
  <c r="F250" i="11"/>
  <c r="G250" i="11"/>
  <c r="H250" i="11"/>
  <c r="I250" i="11"/>
  <c r="N250" i="11"/>
  <c r="Q250" i="11" s="1"/>
  <c r="R250" i="11" s="1"/>
  <c r="P250" i="11"/>
  <c r="F251" i="11"/>
  <c r="G251" i="11"/>
  <c r="H251" i="11"/>
  <c r="L251" i="11" s="1"/>
  <c r="I251" i="11"/>
  <c r="K251" i="11"/>
  <c r="N251" i="11"/>
  <c r="Q251" i="11" s="1"/>
  <c r="P251" i="11"/>
  <c r="F252" i="11"/>
  <c r="G252" i="11"/>
  <c r="H252" i="11"/>
  <c r="I252" i="11"/>
  <c r="L253" i="11" s="1"/>
  <c r="J252" i="11"/>
  <c r="K252" i="11"/>
  <c r="N252" i="11"/>
  <c r="Q252" i="11" s="1"/>
  <c r="P252" i="11"/>
  <c r="F253" i="11"/>
  <c r="G253" i="11"/>
  <c r="H253" i="11"/>
  <c r="I253" i="11"/>
  <c r="L254" i="11" s="1"/>
  <c r="N253" i="11"/>
  <c r="P253" i="11"/>
  <c r="Q253" i="11"/>
  <c r="F254" i="11"/>
  <c r="G254" i="11"/>
  <c r="H254" i="11"/>
  <c r="I254" i="11"/>
  <c r="J255" i="11" s="1"/>
  <c r="K254" i="11"/>
  <c r="N254" i="11"/>
  <c r="Q254" i="11" s="1"/>
  <c r="P254" i="11"/>
  <c r="F255" i="11"/>
  <c r="G255" i="11"/>
  <c r="H255" i="11"/>
  <c r="I255" i="11"/>
  <c r="J256" i="11" s="1"/>
  <c r="N255" i="11"/>
  <c r="Q255" i="11" s="1"/>
  <c r="P255" i="11"/>
  <c r="F256" i="11"/>
  <c r="G256" i="11"/>
  <c r="H256" i="11"/>
  <c r="I256" i="11"/>
  <c r="K256" i="11"/>
  <c r="N256" i="11"/>
  <c r="Q256" i="11" s="1"/>
  <c r="P256" i="11"/>
  <c r="AB256" i="11"/>
  <c r="F257" i="11"/>
  <c r="G257" i="11"/>
  <c r="H257" i="11"/>
  <c r="I257" i="11"/>
  <c r="L257" i="11"/>
  <c r="N257" i="11"/>
  <c r="P257" i="11"/>
  <c r="R257" i="11" s="1"/>
  <c r="Q257" i="11"/>
  <c r="AC257" i="11"/>
  <c r="F258" i="11"/>
  <c r="G258" i="11"/>
  <c r="K258" i="11" s="1"/>
  <c r="H258" i="11"/>
  <c r="I258" i="11"/>
  <c r="J259" i="11" s="1"/>
  <c r="N258" i="11"/>
  <c r="Q258" i="11" s="1"/>
  <c r="R258" i="11" s="1"/>
  <c r="P258" i="11"/>
  <c r="AB258" i="11"/>
  <c r="F259" i="11"/>
  <c r="G259" i="11"/>
  <c r="AC259" i="11" s="1"/>
  <c r="H259" i="11"/>
  <c r="L259" i="11" s="1"/>
  <c r="I259" i="11"/>
  <c r="J260" i="11" s="1"/>
  <c r="N259" i="11"/>
  <c r="P259" i="11"/>
  <c r="Q259" i="11"/>
  <c r="F260" i="11"/>
  <c r="AB260" i="11" s="1"/>
  <c r="G260" i="11"/>
  <c r="H260" i="11"/>
  <c r="I260" i="11"/>
  <c r="N260" i="11"/>
  <c r="Q260" i="11" s="1"/>
  <c r="P260" i="11"/>
  <c r="F261" i="11"/>
  <c r="G261" i="11"/>
  <c r="K261" i="11" s="1"/>
  <c r="H261" i="11"/>
  <c r="L261" i="11" s="1"/>
  <c r="I261" i="11"/>
  <c r="N261" i="11"/>
  <c r="Q261" i="11" s="1"/>
  <c r="P261" i="11"/>
  <c r="AC261" i="11"/>
  <c r="F262" i="11"/>
  <c r="G262" i="11"/>
  <c r="AC263" i="11" s="1"/>
  <c r="H262" i="11"/>
  <c r="I262" i="11"/>
  <c r="J263" i="11" s="1"/>
  <c r="N262" i="11"/>
  <c r="Q262" i="11" s="1"/>
  <c r="R262" i="11" s="1"/>
  <c r="P262" i="11"/>
  <c r="AB262" i="11"/>
  <c r="F263" i="11"/>
  <c r="G263" i="11"/>
  <c r="K263" i="11" s="1"/>
  <c r="H263" i="11"/>
  <c r="I263" i="11"/>
  <c r="J264" i="11" s="1"/>
  <c r="L263" i="11"/>
  <c r="N263" i="11"/>
  <c r="Q263" i="11" s="1"/>
  <c r="P263" i="11"/>
  <c r="F264" i="11"/>
  <c r="G264" i="11"/>
  <c r="AC265" i="11" s="1"/>
  <c r="H264" i="11"/>
  <c r="I264" i="11"/>
  <c r="J265" i="11" s="1"/>
  <c r="N264" i="11"/>
  <c r="Q264" i="11" s="1"/>
  <c r="R264" i="11" s="1"/>
  <c r="P264" i="11"/>
  <c r="AB264" i="11"/>
  <c r="F265" i="11"/>
  <c r="G265" i="11"/>
  <c r="H265" i="11"/>
  <c r="I265" i="11"/>
  <c r="J266" i="11" s="1"/>
  <c r="N265" i="11"/>
  <c r="Q265" i="11" s="1"/>
  <c r="P265" i="11"/>
  <c r="F266" i="11"/>
  <c r="G266" i="11"/>
  <c r="H266" i="11"/>
  <c r="I266" i="11"/>
  <c r="J267" i="11" s="1"/>
  <c r="N266" i="11"/>
  <c r="Q266" i="11" s="1"/>
  <c r="R266" i="11" s="1"/>
  <c r="P266" i="11"/>
  <c r="AB266" i="11"/>
  <c r="F267" i="11"/>
  <c r="G267" i="11"/>
  <c r="H267" i="11"/>
  <c r="I267" i="11"/>
  <c r="N267" i="11"/>
  <c r="Q267" i="11" s="1"/>
  <c r="P267" i="11"/>
  <c r="F268" i="11"/>
  <c r="AB268" i="11" s="1"/>
  <c r="G268" i="11"/>
  <c r="AC274" i="11" s="1"/>
  <c r="H268" i="11"/>
  <c r="I268" i="11"/>
  <c r="K268" i="11"/>
  <c r="N268" i="11"/>
  <c r="Q268" i="11" s="1"/>
  <c r="P268" i="11"/>
  <c r="F269" i="11"/>
  <c r="G269" i="11"/>
  <c r="H269" i="11"/>
  <c r="L269" i="11" s="1"/>
  <c r="I269" i="11"/>
  <c r="N269" i="11"/>
  <c r="Q269" i="11" s="1"/>
  <c r="P269" i="11"/>
  <c r="F270" i="11"/>
  <c r="AB276" i="11" s="1"/>
  <c r="G270" i="11"/>
  <c r="AC276" i="11" s="1"/>
  <c r="H270" i="11"/>
  <c r="I270" i="11"/>
  <c r="K270" i="11"/>
  <c r="N270" i="11"/>
  <c r="Q270" i="11" s="1"/>
  <c r="P270" i="11"/>
  <c r="F250" i="8"/>
  <c r="G250" i="8"/>
  <c r="H250" i="8"/>
  <c r="I250" i="8"/>
  <c r="N250" i="8"/>
  <c r="Q250" i="8" s="1"/>
  <c r="P250" i="8"/>
  <c r="F251" i="8"/>
  <c r="G251" i="8"/>
  <c r="H251" i="8"/>
  <c r="I251" i="8"/>
  <c r="J251" i="8"/>
  <c r="N251" i="8"/>
  <c r="Q251" i="8" s="1"/>
  <c r="P251" i="8"/>
  <c r="F252" i="8"/>
  <c r="G252" i="8"/>
  <c r="AC257" i="8" s="1"/>
  <c r="H252" i="8"/>
  <c r="I252" i="8"/>
  <c r="J252" i="8"/>
  <c r="L252" i="8"/>
  <c r="N252" i="8"/>
  <c r="Q252" i="8" s="1"/>
  <c r="P252" i="8"/>
  <c r="F253" i="8"/>
  <c r="J253" i="8" s="1"/>
  <c r="G253" i="8"/>
  <c r="H253" i="8"/>
  <c r="I253" i="8"/>
  <c r="N253" i="8"/>
  <c r="Q253" i="8" s="1"/>
  <c r="R253" i="8" s="1"/>
  <c r="P253" i="8"/>
  <c r="F254" i="8"/>
  <c r="G254" i="8"/>
  <c r="H254" i="8"/>
  <c r="I254" i="8"/>
  <c r="N254" i="8"/>
  <c r="Q254" i="8" s="1"/>
  <c r="P254" i="8"/>
  <c r="F255" i="8"/>
  <c r="G255" i="8"/>
  <c r="H255" i="8"/>
  <c r="L255" i="8" s="1"/>
  <c r="I255" i="8"/>
  <c r="J255" i="8"/>
  <c r="N255" i="8"/>
  <c r="Q255" i="8" s="1"/>
  <c r="P255" i="8"/>
  <c r="F256" i="8"/>
  <c r="G256" i="8"/>
  <c r="H256" i="8"/>
  <c r="I256" i="8"/>
  <c r="J257" i="8" s="1"/>
  <c r="J256" i="8"/>
  <c r="K256" i="8"/>
  <c r="L256" i="8"/>
  <c r="N256" i="8"/>
  <c r="Q256" i="8" s="1"/>
  <c r="P256" i="8"/>
  <c r="AC256" i="8"/>
  <c r="F257" i="8"/>
  <c r="G257" i="8"/>
  <c r="H257" i="8"/>
  <c r="I257" i="8"/>
  <c r="K257" i="8"/>
  <c r="L257" i="8"/>
  <c r="N257" i="8"/>
  <c r="Q257" i="8" s="1"/>
  <c r="R257" i="8" s="1"/>
  <c r="P257" i="8"/>
  <c r="F258" i="8"/>
  <c r="G258" i="8"/>
  <c r="AC263" i="8" s="1"/>
  <c r="H258" i="8"/>
  <c r="I258" i="8"/>
  <c r="N258" i="8"/>
  <c r="Q258" i="8" s="1"/>
  <c r="P258" i="8"/>
  <c r="F259" i="8"/>
  <c r="G259" i="8"/>
  <c r="H259" i="8"/>
  <c r="I259" i="8"/>
  <c r="N259" i="8"/>
  <c r="Q259" i="8" s="1"/>
  <c r="P259" i="8"/>
  <c r="F260" i="8"/>
  <c r="J260" i="8" s="1"/>
  <c r="G260" i="8"/>
  <c r="H260" i="8"/>
  <c r="I260" i="8"/>
  <c r="L260" i="8"/>
  <c r="N260" i="8"/>
  <c r="Q260" i="8" s="1"/>
  <c r="P260" i="8"/>
  <c r="F261" i="8"/>
  <c r="J261" i="8" s="1"/>
  <c r="G261" i="8"/>
  <c r="AC261" i="8" s="1"/>
  <c r="H261" i="8"/>
  <c r="I261" i="8"/>
  <c r="K261" i="8"/>
  <c r="N261" i="8"/>
  <c r="P261" i="8"/>
  <c r="Q261" i="8"/>
  <c r="R261" i="8" s="1"/>
  <c r="F262" i="8"/>
  <c r="AB262" i="8" s="1"/>
  <c r="G262" i="8"/>
  <c r="H262" i="8"/>
  <c r="I262" i="8"/>
  <c r="K263" i="8" s="1"/>
  <c r="K262" i="8"/>
  <c r="N262" i="8"/>
  <c r="Q262" i="8" s="1"/>
  <c r="P262" i="8"/>
  <c r="F263" i="8"/>
  <c r="G263" i="8"/>
  <c r="H263" i="8"/>
  <c r="I263" i="8"/>
  <c r="K264" i="8" s="1"/>
  <c r="J263" i="8"/>
  <c r="N263" i="8"/>
  <c r="Q263" i="8" s="1"/>
  <c r="R263" i="8" s="1"/>
  <c r="P263" i="8"/>
  <c r="F264" i="8"/>
  <c r="G264" i="8"/>
  <c r="H264" i="8"/>
  <c r="I264" i="8"/>
  <c r="J264" i="8"/>
  <c r="N264" i="8"/>
  <c r="Q264" i="8" s="1"/>
  <c r="P264" i="8"/>
  <c r="F265" i="8"/>
  <c r="G265" i="8"/>
  <c r="H265" i="8"/>
  <c r="I265" i="8"/>
  <c r="J266" i="8" s="1"/>
  <c r="N265" i="8"/>
  <c r="Q265" i="8" s="1"/>
  <c r="R265" i="8" s="1"/>
  <c r="P265" i="8"/>
  <c r="F266" i="8"/>
  <c r="G266" i="8"/>
  <c r="H266" i="8"/>
  <c r="I266" i="8"/>
  <c r="N266" i="8"/>
  <c r="Q266" i="8" s="1"/>
  <c r="P266" i="8"/>
  <c r="F267" i="8"/>
  <c r="AB273" i="8" s="1"/>
  <c r="G267" i="8"/>
  <c r="AC273" i="8" s="1"/>
  <c r="H267" i="8"/>
  <c r="I267" i="8"/>
  <c r="J267" i="8"/>
  <c r="L267" i="8"/>
  <c r="N267" i="8"/>
  <c r="P267" i="8"/>
  <c r="Q267" i="8"/>
  <c r="AB267" i="8"/>
  <c r="F268" i="8"/>
  <c r="G268" i="8"/>
  <c r="H268" i="8"/>
  <c r="L268" i="8" s="1"/>
  <c r="I268" i="8"/>
  <c r="L269" i="8" s="1"/>
  <c r="K268" i="8"/>
  <c r="N268" i="8"/>
  <c r="Q268" i="8" s="1"/>
  <c r="P268" i="8"/>
  <c r="AB268" i="8"/>
  <c r="F269" i="8"/>
  <c r="G269" i="8"/>
  <c r="H269" i="8"/>
  <c r="I269" i="8"/>
  <c r="K270" i="8" s="1"/>
  <c r="N269" i="8"/>
  <c r="Q269" i="8" s="1"/>
  <c r="R269" i="8" s="1"/>
  <c r="P269" i="8"/>
  <c r="F270" i="8"/>
  <c r="AB276" i="8" s="1"/>
  <c r="G270" i="8"/>
  <c r="AC276" i="8" s="1"/>
  <c r="H270" i="8"/>
  <c r="L270" i="8" s="1"/>
  <c r="I270" i="8"/>
  <c r="N270" i="8"/>
  <c r="Q270" i="8" s="1"/>
  <c r="P270" i="8"/>
  <c r="F250" i="3"/>
  <c r="G250" i="3"/>
  <c r="H250" i="3"/>
  <c r="I250" i="3"/>
  <c r="N250" i="3"/>
  <c r="Q250" i="3" s="1"/>
  <c r="R250" i="3" s="1"/>
  <c r="P250" i="3"/>
  <c r="F251" i="3"/>
  <c r="G251" i="3"/>
  <c r="H251" i="3"/>
  <c r="L251" i="3" s="1"/>
  <c r="I251" i="3"/>
  <c r="J251" i="3"/>
  <c r="N251" i="3"/>
  <c r="Q251" i="3" s="1"/>
  <c r="R251" i="3" s="1"/>
  <c r="P251" i="3"/>
  <c r="F252" i="3"/>
  <c r="G252" i="3"/>
  <c r="H252" i="3"/>
  <c r="L252" i="3" s="1"/>
  <c r="I252" i="3"/>
  <c r="J252" i="3"/>
  <c r="N252" i="3"/>
  <c r="Q252" i="3" s="1"/>
  <c r="P252" i="3"/>
  <c r="F253" i="3"/>
  <c r="G253" i="3"/>
  <c r="H253" i="3"/>
  <c r="I253" i="3"/>
  <c r="J253" i="3"/>
  <c r="K253" i="3"/>
  <c r="N253" i="3"/>
  <c r="P253" i="3"/>
  <c r="Q253" i="3"/>
  <c r="R253" i="3" s="1"/>
  <c r="F254" i="3"/>
  <c r="G254" i="3"/>
  <c r="K254" i="3" s="1"/>
  <c r="H254" i="3"/>
  <c r="I254" i="3"/>
  <c r="K255" i="3" s="1"/>
  <c r="N254" i="3"/>
  <c r="Q254" i="3" s="1"/>
  <c r="R254" i="3" s="1"/>
  <c r="P254" i="3"/>
  <c r="F255" i="3"/>
  <c r="G255" i="3"/>
  <c r="H255" i="3"/>
  <c r="L255" i="3" s="1"/>
  <c r="I255" i="3"/>
  <c r="J255" i="3"/>
  <c r="N255" i="3"/>
  <c r="P255" i="3"/>
  <c r="Q255" i="3"/>
  <c r="F256" i="3"/>
  <c r="G256" i="3"/>
  <c r="H256" i="3"/>
  <c r="I256" i="3"/>
  <c r="L257" i="3" s="1"/>
  <c r="J256" i="3"/>
  <c r="K256" i="3"/>
  <c r="L256" i="3"/>
  <c r="N256" i="3"/>
  <c r="Q256" i="3" s="1"/>
  <c r="P256" i="3"/>
  <c r="AC256" i="3"/>
  <c r="F257" i="3"/>
  <c r="G257" i="3"/>
  <c r="AC257" i="3" s="1"/>
  <c r="H257" i="3"/>
  <c r="I257" i="3"/>
  <c r="K257" i="3"/>
  <c r="N257" i="3"/>
  <c r="P257" i="3"/>
  <c r="Q257" i="3"/>
  <c r="F258" i="3"/>
  <c r="AB258" i="3" s="1"/>
  <c r="G258" i="3"/>
  <c r="H258" i="3"/>
  <c r="I258" i="3"/>
  <c r="K258" i="3"/>
  <c r="N258" i="3"/>
  <c r="Q258" i="3" s="1"/>
  <c r="P258" i="3"/>
  <c r="F259" i="3"/>
  <c r="G259" i="3"/>
  <c r="H259" i="3"/>
  <c r="L259" i="3" s="1"/>
  <c r="I259" i="3"/>
  <c r="J259" i="3"/>
  <c r="N259" i="3"/>
  <c r="Q259" i="3" s="1"/>
  <c r="P259" i="3"/>
  <c r="AB259" i="3"/>
  <c r="F260" i="3"/>
  <c r="G260" i="3"/>
  <c r="H260" i="3"/>
  <c r="I260" i="3"/>
  <c r="J260" i="3"/>
  <c r="M260" i="3" s="1"/>
  <c r="K260" i="3"/>
  <c r="L260" i="3"/>
  <c r="N260" i="3"/>
  <c r="Q260" i="3" s="1"/>
  <c r="P260" i="3"/>
  <c r="AC260" i="3"/>
  <c r="F261" i="3"/>
  <c r="G261" i="3"/>
  <c r="H261" i="3"/>
  <c r="I261" i="3"/>
  <c r="J261" i="3"/>
  <c r="K261" i="3"/>
  <c r="L261" i="3"/>
  <c r="N261" i="3"/>
  <c r="Q261" i="3" s="1"/>
  <c r="P261" i="3"/>
  <c r="F262" i="3"/>
  <c r="G262" i="3"/>
  <c r="K262" i="3" s="1"/>
  <c r="H262" i="3"/>
  <c r="I262" i="3"/>
  <c r="J263" i="3" s="1"/>
  <c r="N262" i="3"/>
  <c r="Q262" i="3" s="1"/>
  <c r="R262" i="3" s="1"/>
  <c r="P262" i="3"/>
  <c r="AB262" i="3"/>
  <c r="F263" i="3"/>
  <c r="G263" i="3"/>
  <c r="H263" i="3"/>
  <c r="I263" i="3"/>
  <c r="L263" i="3"/>
  <c r="N263" i="3"/>
  <c r="Q263" i="3" s="1"/>
  <c r="P263" i="3"/>
  <c r="F264" i="3"/>
  <c r="AB265" i="3" s="1"/>
  <c r="G264" i="3"/>
  <c r="H264" i="3"/>
  <c r="L264" i="3" s="1"/>
  <c r="I264" i="3"/>
  <c r="J264" i="3"/>
  <c r="N264" i="3"/>
  <c r="Q264" i="3" s="1"/>
  <c r="R264" i="3" s="1"/>
  <c r="P264" i="3"/>
  <c r="AB264" i="3"/>
  <c r="F265" i="3"/>
  <c r="G265" i="3"/>
  <c r="H265" i="3"/>
  <c r="I265" i="3"/>
  <c r="K266" i="3" s="1"/>
  <c r="J265" i="3"/>
  <c r="L265" i="3"/>
  <c r="N265" i="3"/>
  <c r="Q265" i="3" s="1"/>
  <c r="P265" i="3"/>
  <c r="F266" i="3"/>
  <c r="G266" i="3"/>
  <c r="H266" i="3"/>
  <c r="L266" i="3" s="1"/>
  <c r="I266" i="3"/>
  <c r="N266" i="3"/>
  <c r="Q266" i="3" s="1"/>
  <c r="P266" i="3"/>
  <c r="AC266" i="3"/>
  <c r="F267" i="3"/>
  <c r="G267" i="3"/>
  <c r="H267" i="3"/>
  <c r="L267" i="3" s="1"/>
  <c r="I267" i="3"/>
  <c r="N267" i="3"/>
  <c r="P267" i="3"/>
  <c r="R267" i="3" s="1"/>
  <c r="Q267" i="3"/>
  <c r="AB267" i="3"/>
  <c r="F268" i="3"/>
  <c r="G268" i="3"/>
  <c r="AC269" i="3" s="1"/>
  <c r="H268" i="3"/>
  <c r="I268" i="3"/>
  <c r="J268" i="3"/>
  <c r="L268" i="3"/>
  <c r="N268" i="3"/>
  <c r="Q268" i="3" s="1"/>
  <c r="P268" i="3"/>
  <c r="F269" i="3"/>
  <c r="AB275" i="3" s="1"/>
  <c r="G269" i="3"/>
  <c r="H269" i="3"/>
  <c r="L269" i="3" s="1"/>
  <c r="I269" i="3"/>
  <c r="J269" i="3"/>
  <c r="N269" i="3"/>
  <c r="P269" i="3"/>
  <c r="Q269" i="3"/>
  <c r="F270" i="3"/>
  <c r="AB276" i="3" s="1"/>
  <c r="G270" i="3"/>
  <c r="AC276" i="3" s="1"/>
  <c r="H270" i="3"/>
  <c r="I270" i="3"/>
  <c r="K270" i="3"/>
  <c r="N270" i="3"/>
  <c r="Q270" i="3" s="1"/>
  <c r="P270" i="3"/>
  <c r="AC270" i="3"/>
  <c r="F250" i="12"/>
  <c r="G250" i="12"/>
  <c r="H250" i="12"/>
  <c r="I250" i="12"/>
  <c r="L251" i="12" s="1"/>
  <c r="N250" i="12"/>
  <c r="Q250" i="12" s="1"/>
  <c r="P250" i="12"/>
  <c r="R250" i="12" s="1"/>
  <c r="F251" i="12"/>
  <c r="G251" i="12"/>
  <c r="H251" i="12"/>
  <c r="I251" i="12"/>
  <c r="J252" i="12" s="1"/>
  <c r="K251" i="12"/>
  <c r="N251" i="12"/>
  <c r="Q251" i="12" s="1"/>
  <c r="R251" i="12" s="1"/>
  <c r="P251" i="12"/>
  <c r="F252" i="12"/>
  <c r="G252" i="12"/>
  <c r="H252" i="12"/>
  <c r="I252" i="12"/>
  <c r="K253" i="12" s="1"/>
  <c r="N252" i="12"/>
  <c r="Q252" i="12" s="1"/>
  <c r="P252" i="12"/>
  <c r="F253" i="12"/>
  <c r="G253" i="12"/>
  <c r="H253" i="12"/>
  <c r="I253" i="12"/>
  <c r="J253" i="12"/>
  <c r="L253" i="12"/>
  <c r="N253" i="12"/>
  <c r="P253" i="12"/>
  <c r="Q253" i="12"/>
  <c r="F254" i="12"/>
  <c r="G254" i="12"/>
  <c r="H254" i="12"/>
  <c r="I254" i="12"/>
  <c r="J254" i="12"/>
  <c r="K254" i="12"/>
  <c r="L254" i="12"/>
  <c r="N254" i="12"/>
  <c r="Q254" i="12" s="1"/>
  <c r="P254" i="12"/>
  <c r="F255" i="12"/>
  <c r="J255" i="12" s="1"/>
  <c r="G255" i="12"/>
  <c r="AC260" i="12" s="1"/>
  <c r="H255" i="12"/>
  <c r="I255" i="12"/>
  <c r="K256" i="12" s="1"/>
  <c r="N255" i="12"/>
  <c r="Q255" i="12" s="1"/>
  <c r="P255" i="12"/>
  <c r="F256" i="12"/>
  <c r="G256" i="12"/>
  <c r="H256" i="12"/>
  <c r="I256" i="12"/>
  <c r="J256" i="12"/>
  <c r="N256" i="12"/>
  <c r="Q256" i="12" s="1"/>
  <c r="P256" i="12"/>
  <c r="AC256" i="12"/>
  <c r="F257" i="12"/>
  <c r="G257" i="12"/>
  <c r="H257" i="12"/>
  <c r="I257" i="12"/>
  <c r="J257" i="12"/>
  <c r="K257" i="12"/>
  <c r="L257" i="12"/>
  <c r="N257" i="12"/>
  <c r="Q257" i="12" s="1"/>
  <c r="R257" i="12" s="1"/>
  <c r="P257" i="12"/>
  <c r="F258" i="12"/>
  <c r="AB264" i="12" s="1"/>
  <c r="G258" i="12"/>
  <c r="H258" i="12"/>
  <c r="L258" i="12" s="1"/>
  <c r="I258" i="12"/>
  <c r="N258" i="12"/>
  <c r="Q258" i="12" s="1"/>
  <c r="P258" i="12"/>
  <c r="F259" i="12"/>
  <c r="J259" i="12" s="1"/>
  <c r="G259" i="12"/>
  <c r="K259" i="12" s="1"/>
  <c r="H259" i="12"/>
  <c r="I259" i="12"/>
  <c r="K260" i="12" s="1"/>
  <c r="L259" i="12"/>
  <c r="N259" i="12"/>
  <c r="P259" i="12"/>
  <c r="Q259" i="12"/>
  <c r="F260" i="12"/>
  <c r="AB266" i="12" s="1"/>
  <c r="G260" i="12"/>
  <c r="H260" i="12"/>
  <c r="I260" i="12"/>
  <c r="L260" i="12"/>
  <c r="N260" i="12"/>
  <c r="Q260" i="12" s="1"/>
  <c r="P260" i="12"/>
  <c r="F261" i="12"/>
  <c r="G261" i="12"/>
  <c r="H261" i="12"/>
  <c r="L261" i="12" s="1"/>
  <c r="I261" i="12"/>
  <c r="J261" i="12"/>
  <c r="K261" i="12"/>
  <c r="N261" i="12"/>
  <c r="Q261" i="12" s="1"/>
  <c r="P261" i="12"/>
  <c r="F262" i="12"/>
  <c r="G262" i="12"/>
  <c r="H262" i="12"/>
  <c r="I262" i="12"/>
  <c r="J263" i="12" s="1"/>
  <c r="L262" i="12"/>
  <c r="N262" i="12"/>
  <c r="Q262" i="12" s="1"/>
  <c r="P262" i="12"/>
  <c r="AC262" i="12"/>
  <c r="F263" i="12"/>
  <c r="G263" i="12"/>
  <c r="K263" i="12" s="1"/>
  <c r="H263" i="12"/>
  <c r="I263" i="12"/>
  <c r="L264" i="12" s="1"/>
  <c r="N263" i="12"/>
  <c r="Q263" i="12" s="1"/>
  <c r="P263" i="12"/>
  <c r="F264" i="12"/>
  <c r="G264" i="12"/>
  <c r="AC265" i="12" s="1"/>
  <c r="H264" i="12"/>
  <c r="I264" i="12"/>
  <c r="K265" i="12" s="1"/>
  <c r="N264" i="12"/>
  <c r="Q264" i="12" s="1"/>
  <c r="P264" i="12"/>
  <c r="F265" i="12"/>
  <c r="G265" i="12"/>
  <c r="H265" i="12"/>
  <c r="I265" i="12"/>
  <c r="J265" i="12"/>
  <c r="N265" i="12"/>
  <c r="Q265" i="12" s="1"/>
  <c r="R265" i="12" s="1"/>
  <c r="P265" i="12"/>
  <c r="F266" i="12"/>
  <c r="AB272" i="12" s="1"/>
  <c r="G266" i="12"/>
  <c r="K266" i="12" s="1"/>
  <c r="H266" i="12"/>
  <c r="I266" i="12"/>
  <c r="L266" i="12"/>
  <c r="N266" i="12"/>
  <c r="Q266" i="12" s="1"/>
  <c r="P266" i="12"/>
  <c r="AC266" i="12"/>
  <c r="F267" i="12"/>
  <c r="G267" i="12"/>
  <c r="H267" i="12"/>
  <c r="I267" i="12"/>
  <c r="K268" i="12" s="1"/>
  <c r="L267" i="12"/>
  <c r="N267" i="12"/>
  <c r="Q267" i="12" s="1"/>
  <c r="P267" i="12"/>
  <c r="F268" i="12"/>
  <c r="G268" i="12"/>
  <c r="AC274" i="12" s="1"/>
  <c r="H268" i="12"/>
  <c r="I268" i="12"/>
  <c r="J269" i="12" s="1"/>
  <c r="N268" i="12"/>
  <c r="Q268" i="12" s="1"/>
  <c r="P268" i="12"/>
  <c r="R268" i="12" s="1"/>
  <c r="F269" i="12"/>
  <c r="AB275" i="12" s="1"/>
  <c r="G269" i="12"/>
  <c r="AC275" i="12" s="1"/>
  <c r="H269" i="12"/>
  <c r="I269" i="12"/>
  <c r="K269" i="12"/>
  <c r="N269" i="12"/>
  <c r="Q269" i="12" s="1"/>
  <c r="R269" i="12" s="1"/>
  <c r="P269" i="12"/>
  <c r="AC269" i="12"/>
  <c r="F270" i="12"/>
  <c r="AB276" i="12" s="1"/>
  <c r="G270" i="12"/>
  <c r="K270" i="12" s="1"/>
  <c r="H270" i="12"/>
  <c r="I270" i="12"/>
  <c r="N270" i="12"/>
  <c r="Q270" i="12" s="1"/>
  <c r="P270" i="12"/>
  <c r="R270" i="12" s="1"/>
  <c r="F250" i="5"/>
  <c r="G250" i="5"/>
  <c r="H250" i="5"/>
  <c r="I250" i="5"/>
  <c r="N250" i="5"/>
  <c r="Q250" i="5" s="1"/>
  <c r="P250" i="5"/>
  <c r="F251" i="5"/>
  <c r="J251" i="5" s="1"/>
  <c r="G251" i="5"/>
  <c r="H251" i="5"/>
  <c r="I251" i="5"/>
  <c r="N251" i="5"/>
  <c r="Q251" i="5" s="1"/>
  <c r="P251" i="5"/>
  <c r="F252" i="5"/>
  <c r="G252" i="5"/>
  <c r="H252" i="5"/>
  <c r="I252" i="5"/>
  <c r="J252" i="5"/>
  <c r="N252" i="5"/>
  <c r="Q252" i="5" s="1"/>
  <c r="P252" i="5"/>
  <c r="F253" i="5"/>
  <c r="J253" i="5" s="1"/>
  <c r="G253" i="5"/>
  <c r="H253" i="5"/>
  <c r="I253" i="5"/>
  <c r="K253" i="5"/>
  <c r="N253" i="5"/>
  <c r="Q253" i="5" s="1"/>
  <c r="P253" i="5"/>
  <c r="F254" i="5"/>
  <c r="G254" i="5"/>
  <c r="H254" i="5"/>
  <c r="I254" i="5"/>
  <c r="J254" i="5"/>
  <c r="L254" i="5"/>
  <c r="N254" i="5"/>
  <c r="Q254" i="5" s="1"/>
  <c r="P254" i="5"/>
  <c r="F255" i="5"/>
  <c r="J255" i="5" s="1"/>
  <c r="G255" i="5"/>
  <c r="H255" i="5"/>
  <c r="I255" i="5"/>
  <c r="L255" i="5"/>
  <c r="N255" i="5"/>
  <c r="Q255" i="5" s="1"/>
  <c r="P255" i="5"/>
  <c r="F256" i="5"/>
  <c r="J256" i="5" s="1"/>
  <c r="G256" i="5"/>
  <c r="K256" i="5" s="1"/>
  <c r="H256" i="5"/>
  <c r="L256" i="5" s="1"/>
  <c r="I256" i="5"/>
  <c r="L257" i="5" s="1"/>
  <c r="N256" i="5"/>
  <c r="Q256" i="5" s="1"/>
  <c r="P256" i="5"/>
  <c r="AB256" i="5"/>
  <c r="F257" i="5"/>
  <c r="G257" i="5"/>
  <c r="K257" i="5" s="1"/>
  <c r="H257" i="5"/>
  <c r="I257" i="5"/>
  <c r="N257" i="5"/>
  <c r="Q257" i="5" s="1"/>
  <c r="R257" i="5" s="1"/>
  <c r="P257" i="5"/>
  <c r="AB257" i="5"/>
  <c r="F258" i="5"/>
  <c r="G258" i="5"/>
  <c r="K258" i="5" s="1"/>
  <c r="H258" i="5"/>
  <c r="I258" i="5"/>
  <c r="L258" i="5"/>
  <c r="N258" i="5"/>
  <c r="Q258" i="5" s="1"/>
  <c r="P258" i="5"/>
  <c r="R258" i="5" s="1"/>
  <c r="F259" i="5"/>
  <c r="AB259" i="5" s="1"/>
  <c r="G259" i="5"/>
  <c r="H259" i="5"/>
  <c r="L259" i="5" s="1"/>
  <c r="I259" i="5"/>
  <c r="N259" i="5"/>
  <c r="Q259" i="5" s="1"/>
  <c r="R259" i="5" s="1"/>
  <c r="P259" i="5"/>
  <c r="F260" i="5"/>
  <c r="J260" i="5" s="1"/>
  <c r="G260" i="5"/>
  <c r="K260" i="5" s="1"/>
  <c r="H260" i="5"/>
  <c r="I260" i="5"/>
  <c r="L260" i="5"/>
  <c r="N260" i="5"/>
  <c r="Q260" i="5" s="1"/>
  <c r="P260" i="5"/>
  <c r="R260" i="5" s="1"/>
  <c r="F261" i="5"/>
  <c r="G261" i="5"/>
  <c r="H261" i="5"/>
  <c r="L261" i="5" s="1"/>
  <c r="I261" i="5"/>
  <c r="K261" i="5"/>
  <c r="N261" i="5"/>
  <c r="P261" i="5"/>
  <c r="Q261" i="5"/>
  <c r="R261" i="5" s="1"/>
  <c r="F262" i="5"/>
  <c r="G262" i="5"/>
  <c r="H262" i="5"/>
  <c r="L262" i="5" s="1"/>
  <c r="I262" i="5"/>
  <c r="J262" i="5"/>
  <c r="K262" i="5"/>
  <c r="N262" i="5"/>
  <c r="Q262" i="5" s="1"/>
  <c r="P262" i="5"/>
  <c r="F263" i="5"/>
  <c r="G263" i="5"/>
  <c r="H263" i="5"/>
  <c r="I263" i="5"/>
  <c r="K263" i="5"/>
  <c r="N263" i="5"/>
  <c r="Q263" i="5" s="1"/>
  <c r="R263" i="5" s="1"/>
  <c r="P263" i="5"/>
  <c r="F264" i="5"/>
  <c r="J264" i="5" s="1"/>
  <c r="G264" i="5"/>
  <c r="H264" i="5"/>
  <c r="L264" i="5" s="1"/>
  <c r="I264" i="5"/>
  <c r="N264" i="5"/>
  <c r="Q264" i="5" s="1"/>
  <c r="P264" i="5"/>
  <c r="F265" i="5"/>
  <c r="G265" i="5"/>
  <c r="H265" i="5"/>
  <c r="I265" i="5"/>
  <c r="J265" i="5"/>
  <c r="M265" i="5" s="1"/>
  <c r="K265" i="5"/>
  <c r="L265" i="5"/>
  <c r="N265" i="5"/>
  <c r="Q265" i="5" s="1"/>
  <c r="P265" i="5"/>
  <c r="F266" i="5"/>
  <c r="G266" i="5"/>
  <c r="H266" i="5"/>
  <c r="L266" i="5" s="1"/>
  <c r="I266" i="5"/>
  <c r="K267" i="5" s="1"/>
  <c r="N266" i="5"/>
  <c r="Q266" i="5" s="1"/>
  <c r="P266" i="5"/>
  <c r="F267" i="5"/>
  <c r="AB273" i="5" s="1"/>
  <c r="G267" i="5"/>
  <c r="H267" i="5"/>
  <c r="I267" i="5"/>
  <c r="N267" i="5"/>
  <c r="Q267" i="5" s="1"/>
  <c r="P267" i="5"/>
  <c r="F268" i="5"/>
  <c r="G268" i="5"/>
  <c r="K268" i="5" s="1"/>
  <c r="H268" i="5"/>
  <c r="I268" i="5"/>
  <c r="N268" i="5"/>
  <c r="P268" i="5"/>
  <c r="Q268" i="5"/>
  <c r="AB268" i="5"/>
  <c r="F269" i="5"/>
  <c r="G269" i="5"/>
  <c r="H269" i="5"/>
  <c r="I269" i="5"/>
  <c r="J270" i="5" s="1"/>
  <c r="N269" i="5"/>
  <c r="Q269" i="5" s="1"/>
  <c r="P269" i="5"/>
  <c r="F270" i="5"/>
  <c r="AB276" i="5" s="1"/>
  <c r="G270" i="5"/>
  <c r="AC276" i="5" s="1"/>
  <c r="H270" i="5"/>
  <c r="I270" i="5"/>
  <c r="N270" i="5"/>
  <c r="P270" i="5"/>
  <c r="Q270" i="5"/>
  <c r="F250" i="4"/>
  <c r="G250" i="4"/>
  <c r="AC256" i="4" s="1"/>
  <c r="H250" i="4"/>
  <c r="I250" i="4"/>
  <c r="N250" i="4"/>
  <c r="Q250" i="4" s="1"/>
  <c r="P250" i="4"/>
  <c r="F251" i="4"/>
  <c r="G251" i="4"/>
  <c r="H251" i="4"/>
  <c r="I251" i="4"/>
  <c r="J252" i="4" s="1"/>
  <c r="J251" i="4"/>
  <c r="K251" i="4"/>
  <c r="L251" i="4"/>
  <c r="N251" i="4"/>
  <c r="Q251" i="4" s="1"/>
  <c r="R251" i="4" s="1"/>
  <c r="P251" i="4"/>
  <c r="F252" i="4"/>
  <c r="G252" i="4"/>
  <c r="AC257" i="4" s="1"/>
  <c r="H252" i="4"/>
  <c r="L252" i="4" s="1"/>
  <c r="I252" i="4"/>
  <c r="K253" i="4" s="1"/>
  <c r="N252" i="4"/>
  <c r="Q252" i="4" s="1"/>
  <c r="P252" i="4"/>
  <c r="F253" i="4"/>
  <c r="G253" i="4"/>
  <c r="H253" i="4"/>
  <c r="I253" i="4"/>
  <c r="L254" i="4" s="1"/>
  <c r="J253" i="4"/>
  <c r="N253" i="4"/>
  <c r="Q253" i="4" s="1"/>
  <c r="P253" i="4"/>
  <c r="F254" i="4"/>
  <c r="G254" i="4"/>
  <c r="H254" i="4"/>
  <c r="I254" i="4"/>
  <c r="K255" i="4" s="1"/>
  <c r="N254" i="4"/>
  <c r="Q254" i="4" s="1"/>
  <c r="P254" i="4"/>
  <c r="R254" i="4" s="1"/>
  <c r="F255" i="4"/>
  <c r="G255" i="4"/>
  <c r="H255" i="4"/>
  <c r="I255" i="4"/>
  <c r="J255" i="4"/>
  <c r="N255" i="4"/>
  <c r="Q255" i="4" s="1"/>
  <c r="R255" i="4" s="1"/>
  <c r="P255" i="4"/>
  <c r="F256" i="4"/>
  <c r="G256" i="4"/>
  <c r="H256" i="4"/>
  <c r="L256" i="4" s="1"/>
  <c r="I256" i="4"/>
  <c r="N256" i="4"/>
  <c r="Q256" i="4" s="1"/>
  <c r="P256" i="4"/>
  <c r="F257" i="4"/>
  <c r="J257" i="4" s="1"/>
  <c r="G257" i="4"/>
  <c r="H257" i="4"/>
  <c r="I257" i="4"/>
  <c r="N257" i="4"/>
  <c r="Q257" i="4" s="1"/>
  <c r="R257" i="4" s="1"/>
  <c r="P257" i="4"/>
  <c r="F258" i="4"/>
  <c r="AB264" i="4" s="1"/>
  <c r="G258" i="4"/>
  <c r="H258" i="4"/>
  <c r="I258" i="4"/>
  <c r="N258" i="4"/>
  <c r="Q258" i="4" s="1"/>
  <c r="P258" i="4"/>
  <c r="F259" i="4"/>
  <c r="G259" i="4"/>
  <c r="H259" i="4"/>
  <c r="I259" i="4"/>
  <c r="J260" i="4" s="1"/>
  <c r="J259" i="4"/>
  <c r="N259" i="4"/>
  <c r="P259" i="4"/>
  <c r="Q259" i="4"/>
  <c r="F260" i="4"/>
  <c r="G260" i="4"/>
  <c r="H260" i="4"/>
  <c r="L260" i="4" s="1"/>
  <c r="I260" i="4"/>
  <c r="L261" i="4" s="1"/>
  <c r="N260" i="4"/>
  <c r="Q260" i="4" s="1"/>
  <c r="P260" i="4"/>
  <c r="F261" i="4"/>
  <c r="G261" i="4"/>
  <c r="AC267" i="4" s="1"/>
  <c r="H261" i="4"/>
  <c r="I261" i="4"/>
  <c r="K261" i="4"/>
  <c r="N261" i="4"/>
  <c r="Q261" i="4" s="1"/>
  <c r="P261" i="4"/>
  <c r="F262" i="4"/>
  <c r="AB263" i="4" s="1"/>
  <c r="G262" i="4"/>
  <c r="H262" i="4"/>
  <c r="I262" i="4"/>
  <c r="J263" i="4" s="1"/>
  <c r="K262" i="4"/>
  <c r="L262" i="4"/>
  <c r="N262" i="4"/>
  <c r="Q262" i="4" s="1"/>
  <c r="P262" i="4"/>
  <c r="F263" i="4"/>
  <c r="G263" i="4"/>
  <c r="H263" i="4"/>
  <c r="I263" i="4"/>
  <c r="L264" i="4" s="1"/>
  <c r="L263" i="4"/>
  <c r="N263" i="4"/>
  <c r="Q263" i="4" s="1"/>
  <c r="R263" i="4" s="1"/>
  <c r="P263" i="4"/>
  <c r="F264" i="4"/>
  <c r="AB269" i="4" s="1"/>
  <c r="G264" i="4"/>
  <c r="H264" i="4"/>
  <c r="I264" i="4"/>
  <c r="J265" i="4" s="1"/>
  <c r="K264" i="4"/>
  <c r="N264" i="4"/>
  <c r="Q264" i="4" s="1"/>
  <c r="P264" i="4"/>
  <c r="F265" i="4"/>
  <c r="G265" i="4"/>
  <c r="H265" i="4"/>
  <c r="L265" i="4" s="1"/>
  <c r="I265" i="4"/>
  <c r="N265" i="4"/>
  <c r="Q265" i="4" s="1"/>
  <c r="P265" i="4"/>
  <c r="F266" i="4"/>
  <c r="J266" i="4" s="1"/>
  <c r="G266" i="4"/>
  <c r="AC272" i="4" s="1"/>
  <c r="H266" i="4"/>
  <c r="I266" i="4"/>
  <c r="J267" i="4" s="1"/>
  <c r="K266" i="4"/>
  <c r="L266" i="4"/>
  <c r="N266" i="4"/>
  <c r="P266" i="4"/>
  <c r="Q266" i="4"/>
  <c r="F267" i="4"/>
  <c r="G267" i="4"/>
  <c r="H267" i="4"/>
  <c r="L267" i="4" s="1"/>
  <c r="I267" i="4"/>
  <c r="L268" i="4" s="1"/>
  <c r="N267" i="4"/>
  <c r="Q267" i="4" s="1"/>
  <c r="R267" i="4" s="1"/>
  <c r="P267" i="4"/>
  <c r="F268" i="4"/>
  <c r="G268" i="4"/>
  <c r="K268" i="4" s="1"/>
  <c r="H268" i="4"/>
  <c r="I268" i="4"/>
  <c r="N268" i="4"/>
  <c r="Q268" i="4" s="1"/>
  <c r="P268" i="4"/>
  <c r="F269" i="4"/>
  <c r="G269" i="4"/>
  <c r="H269" i="4"/>
  <c r="I269" i="4"/>
  <c r="N269" i="4"/>
  <c r="Q269" i="4" s="1"/>
  <c r="R269" i="4" s="1"/>
  <c r="P269" i="4"/>
  <c r="F270" i="4"/>
  <c r="G270" i="4"/>
  <c r="AC276" i="4" s="1"/>
  <c r="H270" i="4"/>
  <c r="I270" i="4"/>
  <c r="J270" i="4"/>
  <c r="L270" i="4"/>
  <c r="N270" i="4"/>
  <c r="Q270" i="4" s="1"/>
  <c r="P270" i="4"/>
  <c r="AB256" i="9"/>
  <c r="AB258" i="9"/>
  <c r="AB260" i="9"/>
  <c r="AB262" i="9"/>
  <c r="AB264" i="9"/>
  <c r="AB266" i="9"/>
  <c r="AB268" i="9"/>
  <c r="AB270" i="9"/>
  <c r="F250" i="9"/>
  <c r="G250" i="9"/>
  <c r="AC256" i="9" s="1"/>
  <c r="H250" i="9"/>
  <c r="I250" i="9"/>
  <c r="N250" i="9"/>
  <c r="Q250" i="9" s="1"/>
  <c r="R250" i="9" s="1"/>
  <c r="P250" i="9"/>
  <c r="F251" i="9"/>
  <c r="AB257" i="9" s="1"/>
  <c r="G251" i="9"/>
  <c r="AC257" i="9" s="1"/>
  <c r="H251" i="9"/>
  <c r="I251" i="9"/>
  <c r="J251" i="9"/>
  <c r="M251" i="9" s="1"/>
  <c r="K251" i="9"/>
  <c r="L251" i="9"/>
  <c r="N251" i="9"/>
  <c r="Q251" i="9" s="1"/>
  <c r="P251" i="9"/>
  <c r="F252" i="9"/>
  <c r="G252" i="9"/>
  <c r="AC258" i="9" s="1"/>
  <c r="H252" i="9"/>
  <c r="I252" i="9"/>
  <c r="J253" i="9" s="1"/>
  <c r="N252" i="9"/>
  <c r="Q252" i="9" s="1"/>
  <c r="R252" i="9" s="1"/>
  <c r="P252" i="9"/>
  <c r="F253" i="9"/>
  <c r="AB259" i="9" s="1"/>
  <c r="G253" i="9"/>
  <c r="AC259" i="9" s="1"/>
  <c r="H253" i="9"/>
  <c r="I253" i="9"/>
  <c r="N253" i="9"/>
  <c r="Q253" i="9" s="1"/>
  <c r="P253" i="9"/>
  <c r="F254" i="9"/>
  <c r="G254" i="9"/>
  <c r="AC260" i="9" s="1"/>
  <c r="H254" i="9"/>
  <c r="I254" i="9"/>
  <c r="J255" i="9" s="1"/>
  <c r="N254" i="9"/>
  <c r="Q254" i="9" s="1"/>
  <c r="R254" i="9" s="1"/>
  <c r="P254" i="9"/>
  <c r="F255" i="9"/>
  <c r="AB261" i="9" s="1"/>
  <c r="G255" i="9"/>
  <c r="AC261" i="9" s="1"/>
  <c r="H255" i="9"/>
  <c r="I255" i="9"/>
  <c r="N255" i="9"/>
  <c r="P255" i="9"/>
  <c r="R255" i="9" s="1"/>
  <c r="Q255" i="9"/>
  <c r="F256" i="9"/>
  <c r="G256" i="9"/>
  <c r="AC262" i="9" s="1"/>
  <c r="H256" i="9"/>
  <c r="I256" i="9"/>
  <c r="N256" i="9"/>
  <c r="P256" i="9"/>
  <c r="R256" i="9" s="1"/>
  <c r="Q256" i="9"/>
  <c r="F257" i="9"/>
  <c r="AB263" i="9" s="1"/>
  <c r="G257" i="9"/>
  <c r="AC263" i="9" s="1"/>
  <c r="H257" i="9"/>
  <c r="I257" i="9"/>
  <c r="N257" i="9"/>
  <c r="P257" i="9"/>
  <c r="R257" i="9" s="1"/>
  <c r="Q257" i="9"/>
  <c r="F258" i="9"/>
  <c r="G258" i="9"/>
  <c r="AC264" i="9" s="1"/>
  <c r="H258" i="9"/>
  <c r="I258" i="9"/>
  <c r="N258" i="9"/>
  <c r="Q258" i="9" s="1"/>
  <c r="P258" i="9"/>
  <c r="F259" i="9"/>
  <c r="AB265" i="9" s="1"/>
  <c r="G259" i="9"/>
  <c r="AC265" i="9" s="1"/>
  <c r="H259" i="9"/>
  <c r="I259" i="9"/>
  <c r="J260" i="9" s="1"/>
  <c r="N259" i="9"/>
  <c r="Q259" i="9" s="1"/>
  <c r="R259" i="9" s="1"/>
  <c r="P259" i="9"/>
  <c r="F260" i="9"/>
  <c r="G260" i="9"/>
  <c r="AC266" i="9" s="1"/>
  <c r="H260" i="9"/>
  <c r="I260" i="9"/>
  <c r="N260" i="9"/>
  <c r="P260" i="9"/>
  <c r="R260" i="9" s="1"/>
  <c r="Q260" i="9"/>
  <c r="F261" i="9"/>
  <c r="AB267" i="9" s="1"/>
  <c r="G261" i="9"/>
  <c r="AC267" i="9" s="1"/>
  <c r="H261" i="9"/>
  <c r="I261" i="9"/>
  <c r="N261" i="9"/>
  <c r="P261" i="9"/>
  <c r="R261" i="9" s="1"/>
  <c r="Q261" i="9"/>
  <c r="F262" i="9"/>
  <c r="G262" i="9"/>
  <c r="AC268" i="9" s="1"/>
  <c r="H262" i="9"/>
  <c r="I262" i="9"/>
  <c r="J263" i="9" s="1"/>
  <c r="N262" i="9"/>
  <c r="P262" i="9"/>
  <c r="R262" i="9" s="1"/>
  <c r="Q262" i="9"/>
  <c r="F263" i="9"/>
  <c r="AB269" i="9" s="1"/>
  <c r="G263" i="9"/>
  <c r="AC269" i="9" s="1"/>
  <c r="H263" i="9"/>
  <c r="I263" i="9"/>
  <c r="J264" i="9" s="1"/>
  <c r="N263" i="9"/>
  <c r="P263" i="9"/>
  <c r="R263" i="9" s="1"/>
  <c r="Q263" i="9"/>
  <c r="F264" i="9"/>
  <c r="G264" i="9"/>
  <c r="AC270" i="9" s="1"/>
  <c r="H264" i="9"/>
  <c r="I264" i="9"/>
  <c r="J265" i="9" s="1"/>
  <c r="N264" i="9"/>
  <c r="P264" i="9"/>
  <c r="R264" i="9" s="1"/>
  <c r="Q264" i="9"/>
  <c r="F265" i="9"/>
  <c r="G265" i="9"/>
  <c r="H265" i="9"/>
  <c r="I265" i="9"/>
  <c r="J266" i="9" s="1"/>
  <c r="N265" i="9"/>
  <c r="P265" i="9"/>
  <c r="R265" i="9" s="1"/>
  <c r="Q265" i="9"/>
  <c r="F266" i="9"/>
  <c r="G266" i="9"/>
  <c r="H266" i="9"/>
  <c r="I266" i="9"/>
  <c r="J267" i="9" s="1"/>
  <c r="N266" i="9"/>
  <c r="P266" i="9"/>
  <c r="R266" i="9" s="1"/>
  <c r="Q266" i="9"/>
  <c r="F267" i="9"/>
  <c r="G267" i="9"/>
  <c r="H267" i="9"/>
  <c r="I267" i="9"/>
  <c r="J268" i="9" s="1"/>
  <c r="N267" i="9"/>
  <c r="P267" i="9"/>
  <c r="R267" i="9" s="1"/>
  <c r="Q267" i="9"/>
  <c r="F268" i="9"/>
  <c r="G268" i="9"/>
  <c r="H268" i="9"/>
  <c r="I268" i="9"/>
  <c r="J269" i="9" s="1"/>
  <c r="N268" i="9"/>
  <c r="P268" i="9"/>
  <c r="R268" i="9" s="1"/>
  <c r="Q268" i="9"/>
  <c r="F269" i="9"/>
  <c r="G269" i="9"/>
  <c r="H269" i="9"/>
  <c r="I269" i="9"/>
  <c r="J270" i="9" s="1"/>
  <c r="N269" i="9"/>
  <c r="P269" i="9"/>
  <c r="R269" i="9" s="1"/>
  <c r="Q269" i="9"/>
  <c r="F270" i="9"/>
  <c r="G270" i="9"/>
  <c r="H270" i="9"/>
  <c r="I270" i="9"/>
  <c r="N270" i="9"/>
  <c r="P270" i="9"/>
  <c r="R270" i="9" s="1"/>
  <c r="Q270" i="9"/>
  <c r="J261" i="25" l="1"/>
  <c r="K260" i="25"/>
  <c r="AB258" i="25"/>
  <c r="J253" i="25"/>
  <c r="K251" i="25"/>
  <c r="AC275" i="25"/>
  <c r="AC274" i="25"/>
  <c r="AC273" i="25"/>
  <c r="AB272" i="25"/>
  <c r="L262" i="25"/>
  <c r="L261" i="25"/>
  <c r="AB262" i="25"/>
  <c r="K256" i="25"/>
  <c r="L255" i="25"/>
  <c r="J254" i="25"/>
  <c r="AB275" i="25"/>
  <c r="AB274" i="25"/>
  <c r="AB273" i="25"/>
  <c r="J267" i="25"/>
  <c r="AC271" i="25"/>
  <c r="K262" i="25"/>
  <c r="M262" i="25" s="1"/>
  <c r="J258" i="25"/>
  <c r="AC257" i="25"/>
  <c r="L253" i="25"/>
  <c r="J252" i="25"/>
  <c r="M252" i="25" s="1"/>
  <c r="M281" i="25"/>
  <c r="J271" i="25"/>
  <c r="M271" i="25" s="1"/>
  <c r="K271" i="25"/>
  <c r="L271" i="25"/>
  <c r="AC268" i="25"/>
  <c r="AC267" i="25"/>
  <c r="AC266" i="25"/>
  <c r="AB271" i="25"/>
  <c r="K264" i="25"/>
  <c r="L263" i="25"/>
  <c r="AB259" i="25"/>
  <c r="L259" i="25"/>
  <c r="AB260" i="25"/>
  <c r="AB256" i="25"/>
  <c r="L270" i="24"/>
  <c r="J268" i="24"/>
  <c r="AB274" i="24"/>
  <c r="AC273" i="24"/>
  <c r="R265" i="24"/>
  <c r="K266" i="24"/>
  <c r="AB266" i="24"/>
  <c r="K258" i="24"/>
  <c r="K253" i="24"/>
  <c r="R268" i="24"/>
  <c r="L269" i="24"/>
  <c r="AB273" i="24"/>
  <c r="AC272" i="24"/>
  <c r="K265" i="24"/>
  <c r="AB265" i="24"/>
  <c r="R251" i="24"/>
  <c r="AC269" i="24"/>
  <c r="AC275" i="24"/>
  <c r="AB272" i="24"/>
  <c r="AC271" i="24"/>
  <c r="K264" i="24"/>
  <c r="AB263" i="24"/>
  <c r="AB262" i="24"/>
  <c r="AB261" i="24"/>
  <c r="AB260" i="24"/>
  <c r="K257" i="24"/>
  <c r="AB270" i="24"/>
  <c r="J271" i="24"/>
  <c r="M271" i="24" s="1"/>
  <c r="K271" i="24"/>
  <c r="L271" i="24"/>
  <c r="AB275" i="24"/>
  <c r="AC274" i="24"/>
  <c r="AC265" i="24"/>
  <c r="AB271" i="24"/>
  <c r="K262" i="24"/>
  <c r="K261" i="24"/>
  <c r="K260" i="24"/>
  <c r="K259" i="24"/>
  <c r="J254" i="24"/>
  <c r="M252" i="24"/>
  <c r="R270" i="23"/>
  <c r="J270" i="23"/>
  <c r="M270" i="23" s="1"/>
  <c r="AC269" i="23"/>
  <c r="AC275" i="23"/>
  <c r="R266" i="23"/>
  <c r="J266" i="23"/>
  <c r="M266" i="23" s="1"/>
  <c r="AB269" i="23"/>
  <c r="AB272" i="23"/>
  <c r="AC265" i="23"/>
  <c r="AC271" i="23"/>
  <c r="R258" i="23"/>
  <c r="M258" i="23"/>
  <c r="AB259" i="23"/>
  <c r="L271" i="23"/>
  <c r="J271" i="23"/>
  <c r="M271" i="23" s="1"/>
  <c r="K271" i="23"/>
  <c r="AC268" i="23"/>
  <c r="AC274" i="23"/>
  <c r="AB267" i="23"/>
  <c r="AB271" i="23"/>
  <c r="M262" i="23"/>
  <c r="K252" i="23"/>
  <c r="M268" i="23"/>
  <c r="AB274" i="23"/>
  <c r="K267" i="23"/>
  <c r="M267" i="23" s="1"/>
  <c r="AC267" i="23"/>
  <c r="AC273" i="23"/>
  <c r="M264" i="23"/>
  <c r="AB265" i="23"/>
  <c r="M259" i="23"/>
  <c r="M254" i="23"/>
  <c r="R250" i="23"/>
  <c r="AC270" i="23"/>
  <c r="AC276" i="23"/>
  <c r="R267" i="23"/>
  <c r="AB273" i="23"/>
  <c r="AC266" i="23"/>
  <c r="AC272" i="23"/>
  <c r="R263" i="23"/>
  <c r="AB263" i="23"/>
  <c r="K261" i="23"/>
  <c r="M261" i="23" s="1"/>
  <c r="K260" i="23"/>
  <c r="L270" i="22"/>
  <c r="K268" i="22"/>
  <c r="AC268" i="22"/>
  <c r="AC274" i="22"/>
  <c r="AC270" i="22"/>
  <c r="AC273" i="22"/>
  <c r="L266" i="22"/>
  <c r="AC266" i="22"/>
  <c r="L262" i="22"/>
  <c r="AC262" i="22"/>
  <c r="K259" i="22"/>
  <c r="M255" i="22"/>
  <c r="AB257" i="22"/>
  <c r="M251" i="22"/>
  <c r="J268" i="22"/>
  <c r="AB274" i="22"/>
  <c r="AB269" i="22"/>
  <c r="AB273" i="22"/>
  <c r="K266" i="22"/>
  <c r="AC272" i="22"/>
  <c r="J264" i="22"/>
  <c r="AB265" i="22"/>
  <c r="K262" i="22"/>
  <c r="AB261" i="22"/>
  <c r="R254" i="22"/>
  <c r="M254" i="22"/>
  <c r="K269" i="22"/>
  <c r="AB272" i="22"/>
  <c r="AC271" i="22"/>
  <c r="K265" i="22"/>
  <c r="K261" i="22"/>
  <c r="AC258" i="22"/>
  <c r="M253" i="22"/>
  <c r="J271" i="22"/>
  <c r="M271" i="22" s="1"/>
  <c r="K271" i="22"/>
  <c r="L271" i="22"/>
  <c r="AC269" i="22"/>
  <c r="J269" i="22"/>
  <c r="AB275" i="22"/>
  <c r="R267" i="22"/>
  <c r="K267" i="22"/>
  <c r="J265" i="22"/>
  <c r="AB271" i="22"/>
  <c r="R263" i="22"/>
  <c r="K263" i="22"/>
  <c r="J261" i="22"/>
  <c r="R259" i="22"/>
  <c r="R252" i="22"/>
  <c r="K270" i="21"/>
  <c r="AC276" i="21"/>
  <c r="L270" i="21"/>
  <c r="J268" i="21"/>
  <c r="AB274" i="21"/>
  <c r="J267" i="21"/>
  <c r="AB273" i="21"/>
  <c r="K266" i="21"/>
  <c r="AC270" i="21"/>
  <c r="AC272" i="21"/>
  <c r="AB269" i="21"/>
  <c r="AB271" i="21"/>
  <c r="R262" i="21"/>
  <c r="L257" i="21"/>
  <c r="K253" i="21"/>
  <c r="AB272" i="21"/>
  <c r="AB265" i="21"/>
  <c r="L262" i="21"/>
  <c r="AC266" i="21"/>
  <c r="R251" i="21"/>
  <c r="L271" i="21"/>
  <c r="J271" i="21"/>
  <c r="M271" i="21" s="1"/>
  <c r="K271" i="21"/>
  <c r="AC259" i="21"/>
  <c r="AC256" i="21"/>
  <c r="J269" i="21"/>
  <c r="AB275" i="21"/>
  <c r="AC274" i="21"/>
  <c r="AC273" i="21"/>
  <c r="AC271" i="21"/>
  <c r="K265" i="21"/>
  <c r="AB258" i="21"/>
  <c r="J255" i="21"/>
  <c r="J254" i="21"/>
  <c r="M254" i="21" s="1"/>
  <c r="AB275" i="20"/>
  <c r="AB269" i="20"/>
  <c r="AB274" i="20"/>
  <c r="AC271" i="20"/>
  <c r="AC267" i="20"/>
  <c r="L262" i="20"/>
  <c r="K260" i="20"/>
  <c r="AB258" i="20"/>
  <c r="AC272" i="20"/>
  <c r="AB271" i="20"/>
  <c r="L263" i="20"/>
  <c r="J261" i="20"/>
  <c r="L251" i="20"/>
  <c r="L271" i="20"/>
  <c r="J271" i="20"/>
  <c r="M271" i="20" s="1"/>
  <c r="K271" i="20"/>
  <c r="AC270" i="20"/>
  <c r="AC273" i="20"/>
  <c r="AB266" i="20"/>
  <c r="AB272" i="20"/>
  <c r="L266" i="20"/>
  <c r="AC262" i="20"/>
  <c r="AC275" i="20"/>
  <c r="AC268" i="20"/>
  <c r="AC274" i="20"/>
  <c r="K267" i="20"/>
  <c r="AB267" i="20"/>
  <c r="AB273" i="20"/>
  <c r="AB265" i="20"/>
  <c r="J265" i="20"/>
  <c r="L257" i="20"/>
  <c r="L256" i="20"/>
  <c r="L252" i="20"/>
  <c r="AC275" i="19"/>
  <c r="R268" i="19"/>
  <c r="AB273" i="19"/>
  <c r="K261" i="19"/>
  <c r="R250" i="19"/>
  <c r="AB270" i="19"/>
  <c r="AB276" i="19"/>
  <c r="AB275" i="19"/>
  <c r="AC274" i="19"/>
  <c r="AC271" i="19"/>
  <c r="AC270" i="19"/>
  <c r="K263" i="19"/>
  <c r="AC260" i="19"/>
  <c r="AC258" i="19"/>
  <c r="AC257" i="19"/>
  <c r="J251" i="19"/>
  <c r="J271" i="19"/>
  <c r="M271" i="19" s="1"/>
  <c r="K271" i="19"/>
  <c r="L271" i="19"/>
  <c r="K270" i="19"/>
  <c r="K268" i="19"/>
  <c r="AB274" i="19"/>
  <c r="AC272" i="19"/>
  <c r="AB265" i="19"/>
  <c r="AB271" i="19"/>
  <c r="K264" i="19"/>
  <c r="AB262" i="19"/>
  <c r="AC267" i="19"/>
  <c r="R260" i="19"/>
  <c r="AC266" i="19"/>
  <c r="R259" i="19"/>
  <c r="R258" i="19"/>
  <c r="R256" i="19"/>
  <c r="K255" i="19"/>
  <c r="J255" i="19"/>
  <c r="M255" i="19" s="1"/>
  <c r="K251" i="19"/>
  <c r="J269" i="19"/>
  <c r="AB267" i="19"/>
  <c r="AC269" i="19"/>
  <c r="AC273" i="19"/>
  <c r="R266" i="19"/>
  <c r="AB272" i="19"/>
  <c r="J265" i="19"/>
  <c r="AC268" i="19"/>
  <c r="AC262" i="19"/>
  <c r="J254" i="19"/>
  <c r="K252" i="19"/>
  <c r="AC256" i="19"/>
  <c r="AC272" i="15"/>
  <c r="AC268" i="15"/>
  <c r="K270" i="15"/>
  <c r="AB275" i="15"/>
  <c r="AB274" i="15"/>
  <c r="AB273" i="15"/>
  <c r="K266" i="15"/>
  <c r="AB272" i="15"/>
  <c r="AB271" i="15"/>
  <c r="K262" i="15"/>
  <c r="J256" i="15"/>
  <c r="J255" i="15"/>
  <c r="M255" i="15" s="1"/>
  <c r="AC258" i="15"/>
  <c r="K251" i="15"/>
  <c r="AC275" i="15"/>
  <c r="AC271" i="15"/>
  <c r="AC267" i="15"/>
  <c r="AC265" i="15"/>
  <c r="AC264" i="15"/>
  <c r="J271" i="15"/>
  <c r="M271" i="15" s="1"/>
  <c r="K271" i="15"/>
  <c r="L271" i="15"/>
  <c r="AB260" i="15"/>
  <c r="AB259" i="15"/>
  <c r="AB258" i="15"/>
  <c r="AC262" i="15"/>
  <c r="R256" i="15"/>
  <c r="J252" i="15"/>
  <c r="AC256" i="15"/>
  <c r="AC274" i="15"/>
  <c r="AC273" i="15"/>
  <c r="AC270" i="15"/>
  <c r="AC269" i="15"/>
  <c r="AC266" i="15"/>
  <c r="AC260" i="15"/>
  <c r="K254" i="15"/>
  <c r="M254" i="15" s="1"/>
  <c r="R250" i="15"/>
  <c r="AH247" i="18"/>
  <c r="AH243" i="18"/>
  <c r="AJ243" i="18"/>
  <c r="AJ246" i="18"/>
  <c r="AB237" i="18"/>
  <c r="R241" i="18"/>
  <c r="AC246" i="18"/>
  <c r="K239" i="18"/>
  <c r="AC245" i="18"/>
  <c r="AJ239" i="18"/>
  <c r="R237" i="18"/>
  <c r="AB243" i="18"/>
  <c r="AC242" i="18"/>
  <c r="J235" i="18"/>
  <c r="L233" i="18"/>
  <c r="L231" i="18"/>
  <c r="AJ231" i="18"/>
  <c r="K224" i="18"/>
  <c r="AJ242" i="18"/>
  <c r="AB242" i="18"/>
  <c r="J242" i="18"/>
  <c r="K242" i="18"/>
  <c r="U248" i="18" s="1"/>
  <c r="L242" i="18"/>
  <c r="AB245" i="18"/>
  <c r="AC244" i="18"/>
  <c r="J238" i="18"/>
  <c r="R229" i="18"/>
  <c r="AJ235" i="18"/>
  <c r="J228" i="18"/>
  <c r="AB233" i="18"/>
  <c r="L227" i="18"/>
  <c r="J223" i="18"/>
  <c r="U255" i="18"/>
  <c r="AJ244" i="18"/>
  <c r="R233" i="18"/>
  <c r="AC238" i="18"/>
  <c r="J232" i="18"/>
  <c r="AC234" i="18"/>
  <c r="V252" i="18"/>
  <c r="R269" i="10"/>
  <c r="K270" i="10"/>
  <c r="AC274" i="10"/>
  <c r="L266" i="10"/>
  <c r="AB272" i="10"/>
  <c r="L265" i="10"/>
  <c r="M265" i="10" s="1"/>
  <c r="R264" i="10"/>
  <c r="J264" i="10"/>
  <c r="M264" i="10" s="1"/>
  <c r="AB268" i="10"/>
  <c r="M263" i="10"/>
  <c r="AC261" i="10"/>
  <c r="J262" i="10"/>
  <c r="L259" i="10"/>
  <c r="R258" i="10"/>
  <c r="M258" i="10"/>
  <c r="AB264" i="10"/>
  <c r="K257" i="10"/>
  <c r="AC263" i="10"/>
  <c r="J256" i="10"/>
  <c r="AB260" i="10"/>
  <c r="K255" i="10"/>
  <c r="J253" i="10"/>
  <c r="M253" i="10" s="1"/>
  <c r="AC271" i="10"/>
  <c r="AC267" i="10"/>
  <c r="J270" i="10"/>
  <c r="AC275" i="10"/>
  <c r="AC273" i="10"/>
  <c r="AB271" i="10"/>
  <c r="K263" i="10"/>
  <c r="R257" i="10"/>
  <c r="AC256" i="10"/>
  <c r="AC270" i="10"/>
  <c r="K271" i="10"/>
  <c r="L271" i="10"/>
  <c r="J271" i="10"/>
  <c r="J269" i="10"/>
  <c r="AB275" i="10"/>
  <c r="K267" i="10"/>
  <c r="M267" i="10" s="1"/>
  <c r="AB273" i="10"/>
  <c r="AC272" i="10"/>
  <c r="J261" i="10"/>
  <c r="AB265" i="10"/>
  <c r="K260" i="10"/>
  <c r="AC264" i="10"/>
  <c r="J252" i="10"/>
  <c r="M252" i="10" s="1"/>
  <c r="K270" i="6"/>
  <c r="J270" i="6"/>
  <c r="AB276" i="6"/>
  <c r="AC275" i="6"/>
  <c r="AB274" i="6"/>
  <c r="J267" i="6"/>
  <c r="AB273" i="6"/>
  <c r="AC272" i="6"/>
  <c r="AC262" i="6"/>
  <c r="K261" i="6"/>
  <c r="AC259" i="6"/>
  <c r="R256" i="6"/>
  <c r="K257" i="6"/>
  <c r="R255" i="6"/>
  <c r="K256" i="6"/>
  <c r="R254" i="6"/>
  <c r="K255" i="6"/>
  <c r="R253" i="6"/>
  <c r="J253" i="6"/>
  <c r="L271" i="6"/>
  <c r="J271" i="6"/>
  <c r="K271" i="6"/>
  <c r="AB272" i="6"/>
  <c r="AC270" i="6"/>
  <c r="AC271" i="6"/>
  <c r="AB266" i="6"/>
  <c r="R251" i="6"/>
  <c r="AB257" i="6"/>
  <c r="R269" i="6"/>
  <c r="R267" i="6"/>
  <c r="R266" i="6"/>
  <c r="AB271" i="6"/>
  <c r="AC263" i="6"/>
  <c r="AC261" i="6"/>
  <c r="AC264" i="6"/>
  <c r="AC258" i="6"/>
  <c r="AB263" i="6"/>
  <c r="R250" i="6"/>
  <c r="K268" i="6"/>
  <c r="AC274" i="6"/>
  <c r="K267" i="6"/>
  <c r="AC273" i="6"/>
  <c r="M263" i="6"/>
  <c r="AB269" i="6"/>
  <c r="AB262" i="6"/>
  <c r="AB256" i="6"/>
  <c r="AB270" i="11"/>
  <c r="L271" i="11"/>
  <c r="J271" i="11"/>
  <c r="M271" i="11" s="1"/>
  <c r="K271" i="11"/>
  <c r="AC269" i="11"/>
  <c r="J270" i="11"/>
  <c r="J269" i="11"/>
  <c r="M269" i="11" s="1"/>
  <c r="J262" i="11"/>
  <c r="J261" i="11"/>
  <c r="K257" i="11"/>
  <c r="R256" i="11"/>
  <c r="J254" i="11"/>
  <c r="AC267" i="11"/>
  <c r="AC273" i="11"/>
  <c r="AC272" i="11"/>
  <c r="K265" i="11"/>
  <c r="AC271" i="11"/>
  <c r="R261" i="11"/>
  <c r="R270" i="11"/>
  <c r="K269" i="11"/>
  <c r="AC275" i="11"/>
  <c r="R268" i="11"/>
  <c r="L267" i="11"/>
  <c r="AB273" i="11"/>
  <c r="K266" i="11"/>
  <c r="AB272" i="11"/>
  <c r="L265" i="11"/>
  <c r="AB271" i="11"/>
  <c r="K264" i="11"/>
  <c r="K262" i="11"/>
  <c r="R260" i="11"/>
  <c r="R259" i="11"/>
  <c r="J258" i="11"/>
  <c r="L255" i="11"/>
  <c r="R253" i="11"/>
  <c r="R252" i="11"/>
  <c r="AB275" i="11"/>
  <c r="AB274" i="11"/>
  <c r="J268" i="11"/>
  <c r="K260" i="11"/>
  <c r="K259" i="11"/>
  <c r="AB272" i="8"/>
  <c r="J270" i="8"/>
  <c r="K269" i="8"/>
  <c r="AC275" i="8"/>
  <c r="AC274" i="8"/>
  <c r="AB266" i="8"/>
  <c r="K267" i="8"/>
  <c r="L264" i="8"/>
  <c r="L263" i="8"/>
  <c r="J262" i="8"/>
  <c r="L261" i="8"/>
  <c r="L259" i="8"/>
  <c r="AC262" i="8"/>
  <c r="AB260" i="8"/>
  <c r="K255" i="8"/>
  <c r="J254" i="8"/>
  <c r="L253" i="8"/>
  <c r="R250" i="8"/>
  <c r="L271" i="8"/>
  <c r="J271" i="8"/>
  <c r="K271" i="8"/>
  <c r="J269" i="8"/>
  <c r="AB269" i="8"/>
  <c r="AB275" i="8"/>
  <c r="J268" i="8"/>
  <c r="AB274" i="8"/>
  <c r="K265" i="8"/>
  <c r="AC271" i="8"/>
  <c r="AC269" i="8"/>
  <c r="AC268" i="8"/>
  <c r="R259" i="8"/>
  <c r="AB259" i="8"/>
  <c r="R251" i="8"/>
  <c r="L251" i="8"/>
  <c r="AC272" i="8"/>
  <c r="AB270" i="8"/>
  <c r="AB271" i="8"/>
  <c r="K260" i="8"/>
  <c r="K258" i="8"/>
  <c r="AC260" i="8"/>
  <c r="AC258" i="8"/>
  <c r="AB256" i="8"/>
  <c r="K266" i="8"/>
  <c r="M266" i="8" s="1"/>
  <c r="J265" i="8"/>
  <c r="K254" i="8"/>
  <c r="AB258" i="8"/>
  <c r="K252" i="8"/>
  <c r="J270" i="3"/>
  <c r="AC268" i="3"/>
  <c r="AB274" i="3"/>
  <c r="K267" i="3"/>
  <c r="AC273" i="3"/>
  <c r="AC272" i="3"/>
  <c r="K265" i="3"/>
  <c r="AC263" i="3"/>
  <c r="AB268" i="3"/>
  <c r="AC267" i="3"/>
  <c r="R258" i="3"/>
  <c r="AC264" i="3"/>
  <c r="J257" i="3"/>
  <c r="R255" i="3"/>
  <c r="L254" i="3"/>
  <c r="L253" i="3"/>
  <c r="K252" i="3"/>
  <c r="AC274" i="3"/>
  <c r="J267" i="3"/>
  <c r="AB273" i="3"/>
  <c r="J266" i="3"/>
  <c r="AB272" i="3"/>
  <c r="AC271" i="3"/>
  <c r="K263" i="3"/>
  <c r="AB263" i="3"/>
  <c r="J258" i="3"/>
  <c r="K271" i="3"/>
  <c r="L271" i="3"/>
  <c r="J271" i="3"/>
  <c r="M271" i="3" s="1"/>
  <c r="K269" i="3"/>
  <c r="AC275" i="3"/>
  <c r="K268" i="3"/>
  <c r="AB270" i="3"/>
  <c r="AB271" i="3"/>
  <c r="K264" i="3"/>
  <c r="L262" i="3"/>
  <c r="R259" i="3"/>
  <c r="K259" i="3"/>
  <c r="M256" i="3"/>
  <c r="AC258" i="3"/>
  <c r="K251" i="3"/>
  <c r="AB266" i="3"/>
  <c r="AC262" i="3"/>
  <c r="AB260" i="3"/>
  <c r="AB256" i="3"/>
  <c r="AC273" i="12"/>
  <c r="AC263" i="12"/>
  <c r="J260" i="12"/>
  <c r="AB268" i="12"/>
  <c r="K267" i="12"/>
  <c r="AB273" i="12"/>
  <c r="AC271" i="12"/>
  <c r="M259" i="12"/>
  <c r="J251" i="12"/>
  <c r="L271" i="12"/>
  <c r="J271" i="12"/>
  <c r="K271" i="12"/>
  <c r="AB274" i="12"/>
  <c r="AB271" i="12"/>
  <c r="L270" i="12"/>
  <c r="R267" i="12"/>
  <c r="J267" i="12"/>
  <c r="M267" i="12" s="1"/>
  <c r="R263" i="12"/>
  <c r="R261" i="12"/>
  <c r="AC259" i="12"/>
  <c r="K255" i="12"/>
  <c r="L252" i="12"/>
  <c r="L265" i="12"/>
  <c r="L263" i="12"/>
  <c r="M263" i="12" s="1"/>
  <c r="L256" i="12"/>
  <c r="AC276" i="12"/>
  <c r="AC272" i="12"/>
  <c r="K271" i="5"/>
  <c r="L271" i="5"/>
  <c r="J271" i="5"/>
  <c r="M271" i="5" s="1"/>
  <c r="L267" i="5"/>
  <c r="AB267" i="5"/>
  <c r="L270" i="5"/>
  <c r="R269" i="5"/>
  <c r="J269" i="5"/>
  <c r="AB275" i="5"/>
  <c r="AB274" i="5"/>
  <c r="AC273" i="5"/>
  <c r="AB272" i="5"/>
  <c r="AC271" i="5"/>
  <c r="L263" i="5"/>
  <c r="AB261" i="5"/>
  <c r="K259" i="5"/>
  <c r="R256" i="5"/>
  <c r="R255" i="5"/>
  <c r="K255" i="5"/>
  <c r="R253" i="5"/>
  <c r="AC256" i="5"/>
  <c r="K252" i="5"/>
  <c r="AC274" i="5"/>
  <c r="K270" i="5"/>
  <c r="J267" i="5"/>
  <c r="AC260" i="5"/>
  <c r="AB266" i="5"/>
  <c r="AB271" i="5"/>
  <c r="K254" i="5"/>
  <c r="L269" i="5"/>
  <c r="R267" i="5"/>
  <c r="L268" i="5"/>
  <c r="AC266" i="5"/>
  <c r="AC268" i="5"/>
  <c r="AB260" i="5"/>
  <c r="AB258" i="5"/>
  <c r="J258" i="5"/>
  <c r="R254" i="5"/>
  <c r="M254" i="5"/>
  <c r="R251" i="5"/>
  <c r="K251" i="5"/>
  <c r="K269" i="5"/>
  <c r="AC275" i="5"/>
  <c r="K266" i="5"/>
  <c r="AC272" i="5"/>
  <c r="J261" i="5"/>
  <c r="M261" i="5" s="1"/>
  <c r="AC269" i="4"/>
  <c r="AC275" i="4"/>
  <c r="J268" i="4"/>
  <c r="J261" i="4"/>
  <c r="M261" i="4" s="1"/>
  <c r="AB256" i="4"/>
  <c r="M277" i="4"/>
  <c r="J264" i="4"/>
  <c r="J262" i="4"/>
  <c r="J254" i="4"/>
  <c r="AB260" i="4"/>
  <c r="AC270" i="4"/>
  <c r="AB275" i="4"/>
  <c r="AC266" i="4"/>
  <c r="AB262" i="4"/>
  <c r="K256" i="4"/>
  <c r="L271" i="4"/>
  <c r="J271" i="4"/>
  <c r="M271" i="4" s="1"/>
  <c r="K271" i="4"/>
  <c r="K270" i="4"/>
  <c r="L269" i="4"/>
  <c r="K267" i="4"/>
  <c r="AC273" i="4"/>
  <c r="R265" i="4"/>
  <c r="AB271" i="4"/>
  <c r="K260" i="4"/>
  <c r="M260" i="4" s="1"/>
  <c r="AC262" i="4"/>
  <c r="K259" i="4"/>
  <c r="J258" i="4"/>
  <c r="J256" i="4"/>
  <c r="L255" i="4"/>
  <c r="R253" i="4"/>
  <c r="AB274" i="4"/>
  <c r="AC274" i="4"/>
  <c r="AB272" i="4"/>
  <c r="K269" i="4"/>
  <c r="AC271" i="4"/>
  <c r="K263" i="4"/>
  <c r="R268" i="4"/>
  <c r="AB273" i="4"/>
  <c r="AC263" i="4"/>
  <c r="R260" i="4"/>
  <c r="AB261" i="4"/>
  <c r="AB265" i="4"/>
  <c r="K257" i="4"/>
  <c r="AC261" i="4"/>
  <c r="K254" i="4"/>
  <c r="AC258" i="4"/>
  <c r="AB258" i="4"/>
  <c r="V254" i="18"/>
  <c r="V253" i="18"/>
  <c r="V255" i="18"/>
  <c r="M249" i="18"/>
  <c r="V250" i="18"/>
  <c r="V249" i="18"/>
  <c r="V248" i="18"/>
  <c r="V251" i="18"/>
  <c r="W254" i="18"/>
  <c r="M246" i="18"/>
  <c r="W250" i="18" s="1"/>
  <c r="M279" i="4"/>
  <c r="J251" i="25"/>
  <c r="L256" i="25"/>
  <c r="M256" i="25" s="1"/>
  <c r="K254" i="25"/>
  <c r="L264" i="25"/>
  <c r="M264" i="25" s="1"/>
  <c r="AC260" i="25"/>
  <c r="AC258" i="25"/>
  <c r="L258" i="25"/>
  <c r="M258" i="25" s="1"/>
  <c r="J256" i="25"/>
  <c r="L252" i="25"/>
  <c r="R263" i="25"/>
  <c r="K255" i="25"/>
  <c r="M255" i="25" s="1"/>
  <c r="AC265" i="25"/>
  <c r="AC259" i="25"/>
  <c r="K259" i="25"/>
  <c r="L257" i="25"/>
  <c r="J255" i="25"/>
  <c r="L251" i="25"/>
  <c r="M251" i="25" s="1"/>
  <c r="K263" i="25"/>
  <c r="R255" i="25"/>
  <c r="L254" i="25"/>
  <c r="M254" i="25" s="1"/>
  <c r="L270" i="25"/>
  <c r="L269" i="25"/>
  <c r="L268" i="25"/>
  <c r="L267" i="25"/>
  <c r="L266" i="25"/>
  <c r="L265" i="25"/>
  <c r="R262" i="25"/>
  <c r="K261" i="25"/>
  <c r="M261" i="25" s="1"/>
  <c r="R258" i="25"/>
  <c r="K257" i="25"/>
  <c r="R254" i="25"/>
  <c r="K253" i="25"/>
  <c r="R250" i="25"/>
  <c r="K270" i="25"/>
  <c r="K269" i="25"/>
  <c r="K268" i="25"/>
  <c r="K267" i="25"/>
  <c r="M267" i="25" s="1"/>
  <c r="AB266" i="25"/>
  <c r="K266" i="25"/>
  <c r="AB265" i="25"/>
  <c r="K265" i="25"/>
  <c r="M265" i="25" s="1"/>
  <c r="AB264" i="25"/>
  <c r="R261" i="25"/>
  <c r="R257" i="25"/>
  <c r="R253" i="25"/>
  <c r="R260" i="25"/>
  <c r="M260" i="25"/>
  <c r="R259" i="25"/>
  <c r="R256" i="25"/>
  <c r="R252" i="25"/>
  <c r="R251" i="25"/>
  <c r="M268" i="24"/>
  <c r="M267" i="24"/>
  <c r="M266" i="24"/>
  <c r="M265" i="24"/>
  <c r="M264" i="24"/>
  <c r="M263" i="24"/>
  <c r="R262" i="24"/>
  <c r="M262" i="24"/>
  <c r="R261" i="24"/>
  <c r="J261" i="24"/>
  <c r="M261" i="24" s="1"/>
  <c r="R260" i="24"/>
  <c r="J260" i="24"/>
  <c r="M260" i="24" s="1"/>
  <c r="R259" i="24"/>
  <c r="J259" i="24"/>
  <c r="M259" i="24" s="1"/>
  <c r="R258" i="24"/>
  <c r="J258" i="24"/>
  <c r="M258" i="24" s="1"/>
  <c r="R257" i="24"/>
  <c r="M257" i="24"/>
  <c r="R253" i="24"/>
  <c r="M253" i="24"/>
  <c r="J270" i="24"/>
  <c r="M270" i="24" s="1"/>
  <c r="M269" i="24"/>
  <c r="R256" i="24"/>
  <c r="R252" i="24"/>
  <c r="R255" i="24"/>
  <c r="M255" i="24"/>
  <c r="K254" i="24"/>
  <c r="M254" i="24" s="1"/>
  <c r="M251" i="24"/>
  <c r="AC270" i="24"/>
  <c r="AB268" i="24"/>
  <c r="AB267" i="24"/>
  <c r="AB264" i="24"/>
  <c r="AB259" i="24"/>
  <c r="AB257" i="24"/>
  <c r="R254" i="24"/>
  <c r="R250" i="24"/>
  <c r="AC262" i="23"/>
  <c r="R260" i="23"/>
  <c r="J260" i="23"/>
  <c r="M260" i="23" s="1"/>
  <c r="AB258" i="23"/>
  <c r="AC257" i="23"/>
  <c r="R256" i="23"/>
  <c r="J256" i="23"/>
  <c r="M256" i="23" s="1"/>
  <c r="R252" i="23"/>
  <c r="J252" i="23"/>
  <c r="M252" i="23" s="1"/>
  <c r="AB270" i="23"/>
  <c r="AB268" i="23"/>
  <c r="AB266" i="23"/>
  <c r="AB264" i="23"/>
  <c r="R259" i="23"/>
  <c r="R255" i="23"/>
  <c r="M255" i="23"/>
  <c r="R251" i="23"/>
  <c r="M251" i="23"/>
  <c r="R254" i="23"/>
  <c r="R261" i="23"/>
  <c r="R257" i="23"/>
  <c r="M257" i="23"/>
  <c r="R253" i="23"/>
  <c r="M253" i="23"/>
  <c r="M269" i="22"/>
  <c r="L267" i="22"/>
  <c r="M265" i="22"/>
  <c r="L263" i="22"/>
  <c r="M261" i="22"/>
  <c r="L259" i="22"/>
  <c r="M257" i="22"/>
  <c r="M270" i="22"/>
  <c r="AB267" i="22"/>
  <c r="M266" i="22"/>
  <c r="AC264" i="22"/>
  <c r="AB263" i="22"/>
  <c r="M262" i="22"/>
  <c r="AC260" i="22"/>
  <c r="AB259" i="22"/>
  <c r="AC256" i="22"/>
  <c r="M267" i="22"/>
  <c r="M263" i="22"/>
  <c r="M259" i="22"/>
  <c r="R268" i="22"/>
  <c r="M268" i="22"/>
  <c r="R264" i="22"/>
  <c r="M264" i="22"/>
  <c r="R260" i="22"/>
  <c r="M260" i="22"/>
  <c r="R256" i="22"/>
  <c r="M256" i="22"/>
  <c r="K256" i="21"/>
  <c r="M256" i="21" s="1"/>
  <c r="M253" i="21"/>
  <c r="M270" i="21"/>
  <c r="AC268" i="21"/>
  <c r="AB267" i="21"/>
  <c r="M266" i="21"/>
  <c r="AC264" i="21"/>
  <c r="M260" i="21"/>
  <c r="M259" i="21"/>
  <c r="M258" i="21"/>
  <c r="M257" i="21"/>
  <c r="K255" i="21"/>
  <c r="M255" i="21" s="1"/>
  <c r="R252" i="21"/>
  <c r="R253" i="21"/>
  <c r="AC269" i="21"/>
  <c r="L269" i="21"/>
  <c r="M269" i="21" s="1"/>
  <c r="AB268" i="21"/>
  <c r="M267" i="21"/>
  <c r="AC265" i="21"/>
  <c r="L265" i="21"/>
  <c r="M265" i="21" s="1"/>
  <c r="M263" i="21"/>
  <c r="M262" i="21"/>
  <c r="M261" i="21"/>
  <c r="R255" i="21"/>
  <c r="M251" i="21"/>
  <c r="K252" i="21"/>
  <c r="M252" i="21" s="1"/>
  <c r="M268" i="21"/>
  <c r="M264" i="21"/>
  <c r="AC260" i="21"/>
  <c r="AC258" i="21"/>
  <c r="AC257" i="21"/>
  <c r="R254" i="21"/>
  <c r="L258" i="20"/>
  <c r="L255" i="20"/>
  <c r="K269" i="20"/>
  <c r="L267" i="20"/>
  <c r="K261" i="20"/>
  <c r="L253" i="20"/>
  <c r="L268" i="20"/>
  <c r="K265" i="20"/>
  <c r="K257" i="20"/>
  <c r="K253" i="20"/>
  <c r="L270" i="20"/>
  <c r="L269" i="20"/>
  <c r="L254" i="20"/>
  <c r="J270" i="20"/>
  <c r="AC266" i="20"/>
  <c r="K266" i="20"/>
  <c r="M266" i="20" s="1"/>
  <c r="K262" i="20"/>
  <c r="J258" i="20"/>
  <c r="R262" i="20"/>
  <c r="M262" i="20"/>
  <c r="R258" i="20"/>
  <c r="K259" i="20"/>
  <c r="J253" i="20"/>
  <c r="K252" i="20"/>
  <c r="AC265" i="20"/>
  <c r="AC263" i="20"/>
  <c r="K263" i="20"/>
  <c r="M263" i="20" s="1"/>
  <c r="AC261" i="20"/>
  <c r="AC259" i="20"/>
  <c r="J256" i="20"/>
  <c r="J252" i="20"/>
  <c r="K270" i="20"/>
  <c r="J267" i="20"/>
  <c r="M267" i="20" s="1"/>
  <c r="L265" i="20"/>
  <c r="M265" i="20" s="1"/>
  <c r="K264" i="20"/>
  <c r="L261" i="20"/>
  <c r="M261" i="20" s="1"/>
  <c r="K258" i="20"/>
  <c r="M258" i="20" s="1"/>
  <c r="R264" i="20"/>
  <c r="J264" i="20"/>
  <c r="M264" i="20" s="1"/>
  <c r="AB262" i="20"/>
  <c r="R260" i="20"/>
  <c r="J260" i="20"/>
  <c r="M260" i="20" s="1"/>
  <c r="AB270" i="20"/>
  <c r="AB268" i="20"/>
  <c r="R263" i="20"/>
  <c r="R259" i="20"/>
  <c r="M259" i="20"/>
  <c r="M270" i="20"/>
  <c r="M269" i="20"/>
  <c r="M268" i="20"/>
  <c r="M257" i="20"/>
  <c r="M256" i="20"/>
  <c r="M255" i="20"/>
  <c r="M254" i="20"/>
  <c r="M253" i="20"/>
  <c r="M252" i="20"/>
  <c r="M251" i="20"/>
  <c r="R265" i="20"/>
  <c r="R261" i="20"/>
  <c r="AB269" i="19"/>
  <c r="L269" i="19"/>
  <c r="M269" i="19" s="1"/>
  <c r="L268" i="19"/>
  <c r="R265" i="19"/>
  <c r="R264" i="19"/>
  <c r="J264" i="19"/>
  <c r="J263" i="19"/>
  <c r="J262" i="19"/>
  <c r="J261" i="19"/>
  <c r="J260" i="19"/>
  <c r="J259" i="19"/>
  <c r="J258" i="19"/>
  <c r="M257" i="19"/>
  <c r="R253" i="19"/>
  <c r="M253" i="19"/>
  <c r="L251" i="19"/>
  <c r="M251" i="19" s="1"/>
  <c r="R270" i="19"/>
  <c r="M270" i="19"/>
  <c r="R263" i="19"/>
  <c r="R262" i="19"/>
  <c r="R261" i="19"/>
  <c r="M256" i="19"/>
  <c r="R252" i="19"/>
  <c r="M252" i="19"/>
  <c r="R269" i="19"/>
  <c r="K265" i="19"/>
  <c r="L264" i="19"/>
  <c r="AC263" i="19"/>
  <c r="L263" i="19"/>
  <c r="L262" i="19"/>
  <c r="AC261" i="19"/>
  <c r="L261" i="19"/>
  <c r="L260" i="19"/>
  <c r="AC259" i="19"/>
  <c r="L259" i="19"/>
  <c r="L258" i="19"/>
  <c r="R255" i="19"/>
  <c r="K254" i="19"/>
  <c r="M254" i="19" s="1"/>
  <c r="R251" i="19"/>
  <c r="M266" i="19"/>
  <c r="AB257" i="19"/>
  <c r="R254" i="19"/>
  <c r="M269" i="15"/>
  <c r="L270" i="15"/>
  <c r="M270" i="15" s="1"/>
  <c r="L269" i="15"/>
  <c r="L268" i="15"/>
  <c r="M268" i="15" s="1"/>
  <c r="L267" i="15"/>
  <c r="M267" i="15" s="1"/>
  <c r="L266" i="15"/>
  <c r="M266" i="15" s="1"/>
  <c r="L265" i="15"/>
  <c r="M265" i="15" s="1"/>
  <c r="L264" i="15"/>
  <c r="M264" i="15" s="1"/>
  <c r="AC263" i="15"/>
  <c r="L263" i="15"/>
  <c r="M263" i="15" s="1"/>
  <c r="L262" i="15"/>
  <c r="M262" i="15" s="1"/>
  <c r="AC261" i="15"/>
  <c r="L261" i="15"/>
  <c r="M261" i="15" s="1"/>
  <c r="L260" i="15"/>
  <c r="M260" i="15" s="1"/>
  <c r="AC259" i="15"/>
  <c r="L259" i="15"/>
  <c r="M259" i="15" s="1"/>
  <c r="L258" i="15"/>
  <c r="M258" i="15" s="1"/>
  <c r="R255" i="15"/>
  <c r="R251" i="15"/>
  <c r="J251" i="15"/>
  <c r="M251" i="15" s="1"/>
  <c r="R254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M257" i="15"/>
  <c r="K256" i="15"/>
  <c r="M256" i="15" s="1"/>
  <c r="R253" i="15"/>
  <c r="M253" i="15"/>
  <c r="K252" i="15"/>
  <c r="L240" i="18"/>
  <c r="V246" i="18" s="1"/>
  <c r="L235" i="18"/>
  <c r="J233" i="18"/>
  <c r="J231" i="18"/>
  <c r="AB236" i="18"/>
  <c r="K230" i="18"/>
  <c r="R227" i="18"/>
  <c r="AB232" i="18"/>
  <c r="R239" i="18"/>
  <c r="R238" i="18"/>
  <c r="R235" i="18"/>
  <c r="K235" i="18"/>
  <c r="R234" i="18"/>
  <c r="K234" i="18"/>
  <c r="U239" i="18" s="1"/>
  <c r="R232" i="18"/>
  <c r="K232" i="18"/>
  <c r="R228" i="18"/>
  <c r="J241" i="18"/>
  <c r="T247" i="18" s="1"/>
  <c r="J240" i="18"/>
  <c r="T245" i="18" s="1"/>
  <c r="J237" i="18"/>
  <c r="J236" i="18"/>
  <c r="J234" i="18"/>
  <c r="T237" i="18" s="1"/>
  <c r="AJ238" i="18"/>
  <c r="L229" i="18"/>
  <c r="K226" i="18"/>
  <c r="L224" i="18"/>
  <c r="M224" i="18" s="1"/>
  <c r="R223" i="18"/>
  <c r="R240" i="18"/>
  <c r="R236" i="18"/>
  <c r="R231" i="18"/>
  <c r="M231" i="18"/>
  <c r="AC237" i="18"/>
  <c r="AJ234" i="18"/>
  <c r="AC233" i="18"/>
  <c r="K222" i="18"/>
  <c r="AB270" i="10"/>
  <c r="L270" i="10"/>
  <c r="AC269" i="10"/>
  <c r="AC268" i="10"/>
  <c r="R267" i="10"/>
  <c r="K266" i="10"/>
  <c r="M266" i="10" s="1"/>
  <c r="R263" i="10"/>
  <c r="K262" i="10"/>
  <c r="M262" i="10" s="1"/>
  <c r="AB261" i="10"/>
  <c r="L261" i="10"/>
  <c r="M259" i="10"/>
  <c r="L256" i="10"/>
  <c r="J254" i="10"/>
  <c r="M254" i="10" s="1"/>
  <c r="K251" i="10"/>
  <c r="M251" i="10" s="1"/>
  <c r="AB269" i="10"/>
  <c r="R266" i="10"/>
  <c r="R262" i="10"/>
  <c r="R260" i="10"/>
  <c r="M260" i="10"/>
  <c r="AC258" i="10"/>
  <c r="AC257" i="10"/>
  <c r="R255" i="10"/>
  <c r="M255" i="10"/>
  <c r="R254" i="10"/>
  <c r="R251" i="10"/>
  <c r="R250" i="10"/>
  <c r="R270" i="10"/>
  <c r="M270" i="10"/>
  <c r="M269" i="10"/>
  <c r="R265" i="10"/>
  <c r="R261" i="10"/>
  <c r="M261" i="10"/>
  <c r="M256" i="10"/>
  <c r="M257" i="10"/>
  <c r="M270" i="6"/>
  <c r="M269" i="6"/>
  <c r="AC268" i="6"/>
  <c r="L268" i="6"/>
  <c r="AB267" i="6"/>
  <c r="M267" i="6"/>
  <c r="AC265" i="6"/>
  <c r="R252" i="6"/>
  <c r="M252" i="6"/>
  <c r="AB265" i="6"/>
  <c r="AB264" i="6"/>
  <c r="M262" i="6"/>
  <c r="M259" i="6"/>
  <c r="M264" i="6"/>
  <c r="M265" i="6"/>
  <c r="M260" i="6"/>
  <c r="K253" i="6"/>
  <c r="M266" i="6"/>
  <c r="M261" i="6"/>
  <c r="M258" i="6"/>
  <c r="M257" i="6"/>
  <c r="M256" i="6"/>
  <c r="M255" i="6"/>
  <c r="M254" i="6"/>
  <c r="L270" i="11"/>
  <c r="M270" i="11" s="1"/>
  <c r="L268" i="11"/>
  <c r="M268" i="11" s="1"/>
  <c r="K267" i="11"/>
  <c r="L266" i="11"/>
  <c r="M266" i="11" s="1"/>
  <c r="L264" i="11"/>
  <c r="L262" i="11"/>
  <c r="M262" i="11" s="1"/>
  <c r="L260" i="11"/>
  <c r="M260" i="11" s="1"/>
  <c r="L258" i="11"/>
  <c r="M258" i="11" s="1"/>
  <c r="R255" i="11"/>
  <c r="L256" i="11"/>
  <c r="M254" i="11"/>
  <c r="AB259" i="11"/>
  <c r="J253" i="11"/>
  <c r="R269" i="11"/>
  <c r="R267" i="11"/>
  <c r="R265" i="11"/>
  <c r="R263" i="11"/>
  <c r="AB261" i="11"/>
  <c r="AC258" i="11"/>
  <c r="J251" i="11"/>
  <c r="M251" i="11" s="1"/>
  <c r="AB269" i="11"/>
  <c r="AB267" i="11"/>
  <c r="AB265" i="11"/>
  <c r="AB263" i="11"/>
  <c r="J257" i="11"/>
  <c r="M257" i="11" s="1"/>
  <c r="AC260" i="11"/>
  <c r="R254" i="11"/>
  <c r="K253" i="11"/>
  <c r="R251" i="11"/>
  <c r="L252" i="11"/>
  <c r="M252" i="11" s="1"/>
  <c r="M267" i="11"/>
  <c r="AC270" i="11"/>
  <c r="M265" i="11"/>
  <c r="AC268" i="11"/>
  <c r="M263" i="11"/>
  <c r="AC266" i="11"/>
  <c r="M261" i="11"/>
  <c r="AC264" i="11"/>
  <c r="M259" i="11"/>
  <c r="AC262" i="11"/>
  <c r="K255" i="11"/>
  <c r="M255" i="11" s="1"/>
  <c r="AB257" i="11"/>
  <c r="AC270" i="8"/>
  <c r="M267" i="8"/>
  <c r="AC265" i="8"/>
  <c r="AC267" i="8"/>
  <c r="AC266" i="8"/>
  <c r="L266" i="8"/>
  <c r="AB265" i="8"/>
  <c r="L265" i="8"/>
  <c r="M265" i="8" s="1"/>
  <c r="AB264" i="8"/>
  <c r="L262" i="8"/>
  <c r="M262" i="8" s="1"/>
  <c r="AB261" i="8"/>
  <c r="K259" i="8"/>
  <c r="J258" i="8"/>
  <c r="M257" i="8"/>
  <c r="L254" i="8"/>
  <c r="M254" i="8" s="1"/>
  <c r="K251" i="8"/>
  <c r="M270" i="8"/>
  <c r="K253" i="8"/>
  <c r="M252" i="8"/>
  <c r="M251" i="8"/>
  <c r="M260" i="8"/>
  <c r="J259" i="8"/>
  <c r="M259" i="8" s="1"/>
  <c r="R267" i="8"/>
  <c r="R266" i="8"/>
  <c r="AB263" i="8"/>
  <c r="R262" i="8"/>
  <c r="M261" i="8"/>
  <c r="AC259" i="8"/>
  <c r="L258" i="8"/>
  <c r="AB257" i="8"/>
  <c r="R255" i="8"/>
  <c r="R254" i="8"/>
  <c r="M253" i="8"/>
  <c r="M268" i="8"/>
  <c r="AC264" i="8"/>
  <c r="M256" i="8"/>
  <c r="M255" i="8"/>
  <c r="M266" i="3"/>
  <c r="M265" i="3"/>
  <c r="R270" i="3"/>
  <c r="L270" i="3"/>
  <c r="AB269" i="3"/>
  <c r="M267" i="3"/>
  <c r="R266" i="3"/>
  <c r="AC265" i="3"/>
  <c r="J262" i="3"/>
  <c r="M262" i="3" s="1"/>
  <c r="R261" i="3"/>
  <c r="M261" i="3"/>
  <c r="R260" i="3"/>
  <c r="AC259" i="3"/>
  <c r="L258" i="3"/>
  <c r="M258" i="3" s="1"/>
  <c r="AB257" i="3"/>
  <c r="J254" i="3"/>
  <c r="M254" i="3" s="1"/>
  <c r="M253" i="3"/>
  <c r="M268" i="3"/>
  <c r="M263" i="3"/>
  <c r="AC261" i="3"/>
  <c r="M255" i="3"/>
  <c r="R269" i="3"/>
  <c r="M269" i="3"/>
  <c r="R268" i="3"/>
  <c r="M264" i="3"/>
  <c r="AB261" i="3"/>
  <c r="R257" i="3"/>
  <c r="M257" i="3"/>
  <c r="R265" i="3"/>
  <c r="M259" i="3"/>
  <c r="M252" i="3"/>
  <c r="M251" i="3"/>
  <c r="K264" i="12"/>
  <c r="AC267" i="12"/>
  <c r="AB269" i="12"/>
  <c r="J264" i="12"/>
  <c r="AB267" i="12"/>
  <c r="AB262" i="12"/>
  <c r="K262" i="12"/>
  <c r="J262" i="12"/>
  <c r="M262" i="12" s="1"/>
  <c r="AB260" i="12"/>
  <c r="AC261" i="12"/>
  <c r="AC258" i="12"/>
  <c r="K258" i="12"/>
  <c r="AB261" i="12"/>
  <c r="AB256" i="12"/>
  <c r="AC257" i="12"/>
  <c r="R253" i="12"/>
  <c r="R252" i="12"/>
  <c r="M251" i="12"/>
  <c r="K252" i="12"/>
  <c r="M252" i="12" s="1"/>
  <c r="AC270" i="12"/>
  <c r="AC268" i="12"/>
  <c r="L268" i="12"/>
  <c r="M260" i="12"/>
  <c r="M256" i="12"/>
  <c r="AB259" i="12"/>
  <c r="L255" i="12"/>
  <c r="M255" i="12" s="1"/>
  <c r="M253" i="12"/>
  <c r="J268" i="12"/>
  <c r="AB270" i="12"/>
  <c r="J270" i="12"/>
  <c r="M270" i="12" s="1"/>
  <c r="L269" i="12"/>
  <c r="M269" i="12" s="1"/>
  <c r="AC264" i="12"/>
  <c r="M261" i="12"/>
  <c r="R259" i="12"/>
  <c r="M257" i="12"/>
  <c r="R255" i="12"/>
  <c r="R254" i="12"/>
  <c r="M254" i="12"/>
  <c r="J268" i="5"/>
  <c r="M268" i="5" s="1"/>
  <c r="R265" i="5"/>
  <c r="AC265" i="5"/>
  <c r="J263" i="5"/>
  <c r="M263" i="5" s="1"/>
  <c r="AC270" i="5"/>
  <c r="AB269" i="5"/>
  <c r="M269" i="5"/>
  <c r="R268" i="5"/>
  <c r="J266" i="5"/>
  <c r="M266" i="5" s="1"/>
  <c r="AB264" i="5"/>
  <c r="K264" i="5"/>
  <c r="M264" i="5"/>
  <c r="AC262" i="5"/>
  <c r="AC263" i="5"/>
  <c r="J259" i="5"/>
  <c r="M259" i="5" s="1"/>
  <c r="J257" i="5"/>
  <c r="M257" i="5" s="1"/>
  <c r="M255" i="5"/>
  <c r="L252" i="5"/>
  <c r="L251" i="5"/>
  <c r="M270" i="5"/>
  <c r="AC267" i="5"/>
  <c r="AC264" i="5"/>
  <c r="AB270" i="5"/>
  <c r="M267" i="5"/>
  <c r="R266" i="5"/>
  <c r="AB265" i="5"/>
  <c r="AB263" i="5"/>
  <c r="AB262" i="5"/>
  <c r="M262" i="5"/>
  <c r="AC261" i="5"/>
  <c r="AC258" i="5"/>
  <c r="AC259" i="5"/>
  <c r="AC257" i="5"/>
  <c r="L253" i="5"/>
  <c r="R250" i="5"/>
  <c r="R264" i="5"/>
  <c r="M260" i="5"/>
  <c r="M258" i="5"/>
  <c r="M256" i="5"/>
  <c r="M252" i="5"/>
  <c r="M251" i="5"/>
  <c r="R270" i="5"/>
  <c r="J269" i="4"/>
  <c r="M269" i="4" s="1"/>
  <c r="AB267" i="4"/>
  <c r="R266" i="4"/>
  <c r="AC265" i="4"/>
  <c r="K265" i="4"/>
  <c r="M265" i="4" s="1"/>
  <c r="M263" i="4"/>
  <c r="R262" i="4"/>
  <c r="M262" i="4"/>
  <c r="R261" i="4"/>
  <c r="AC260" i="4"/>
  <c r="AC259" i="4"/>
  <c r="L258" i="4"/>
  <c r="AB257" i="4"/>
  <c r="L257" i="4"/>
  <c r="M255" i="4"/>
  <c r="L253" i="4"/>
  <c r="K252" i="4"/>
  <c r="M252" i="4" s="1"/>
  <c r="R270" i="4"/>
  <c r="M270" i="4"/>
  <c r="AC268" i="4"/>
  <c r="M267" i="4"/>
  <c r="AB268" i="4"/>
  <c r="AB266" i="4"/>
  <c r="R264" i="4"/>
  <c r="M264" i="4"/>
  <c r="AB259" i="4"/>
  <c r="L259" i="4"/>
  <c r="K258" i="4"/>
  <c r="R256" i="4"/>
  <c r="M256" i="4"/>
  <c r="R252" i="4"/>
  <c r="M251" i="4"/>
  <c r="M268" i="4"/>
  <c r="AC264" i="4"/>
  <c r="R259" i="4"/>
  <c r="M257" i="4"/>
  <c r="M253" i="4"/>
  <c r="M266" i="4"/>
  <c r="M259" i="4"/>
  <c r="M254" i="4"/>
  <c r="R258" i="9"/>
  <c r="R253" i="9"/>
  <c r="R251" i="9"/>
  <c r="J262" i="9"/>
  <c r="J261" i="9"/>
  <c r="J259" i="9"/>
  <c r="J258" i="9"/>
  <c r="J257" i="9"/>
  <c r="J256" i="9"/>
  <c r="J254" i="9"/>
  <c r="J252" i="9"/>
  <c r="R270" i="25"/>
  <c r="R269" i="25"/>
  <c r="R268" i="25"/>
  <c r="R267" i="25"/>
  <c r="R266" i="25"/>
  <c r="R265" i="25"/>
  <c r="R264" i="25"/>
  <c r="R270" i="24"/>
  <c r="R269" i="24"/>
  <c r="R265" i="22"/>
  <c r="R261" i="22"/>
  <c r="R257" i="22"/>
  <c r="R270" i="22"/>
  <c r="R266" i="22"/>
  <c r="R262" i="22"/>
  <c r="R258" i="22"/>
  <c r="R268" i="21"/>
  <c r="R264" i="21"/>
  <c r="R270" i="21"/>
  <c r="R266" i="21"/>
  <c r="R260" i="21"/>
  <c r="R259" i="21"/>
  <c r="R258" i="21"/>
  <c r="R257" i="21"/>
  <c r="R256" i="21"/>
  <c r="R270" i="20"/>
  <c r="R269" i="20"/>
  <c r="R268" i="20"/>
  <c r="R267" i="20"/>
  <c r="R266" i="20"/>
  <c r="R257" i="20"/>
  <c r="R256" i="20"/>
  <c r="R255" i="20"/>
  <c r="R254" i="20"/>
  <c r="R253" i="20"/>
  <c r="R252" i="20"/>
  <c r="R251" i="20"/>
  <c r="R250" i="20"/>
  <c r="M265" i="19"/>
  <c r="M263" i="19"/>
  <c r="M262" i="19"/>
  <c r="M261" i="19"/>
  <c r="M260" i="19"/>
  <c r="M259" i="19"/>
  <c r="M258" i="19"/>
  <c r="M268" i="19"/>
  <c r="M267" i="19"/>
  <c r="AC241" i="18"/>
  <c r="U236" i="18"/>
  <c r="R224" i="18"/>
  <c r="M229" i="18"/>
  <c r="M228" i="18"/>
  <c r="U237" i="18"/>
  <c r="K238" i="18"/>
  <c r="U243" i="18" s="1"/>
  <c r="L238" i="18"/>
  <c r="AJ241" i="18"/>
  <c r="AJ240" i="18"/>
  <c r="L236" i="18"/>
  <c r="M236" i="18" s="1"/>
  <c r="AB240" i="18"/>
  <c r="U240" i="18"/>
  <c r="M233" i="18"/>
  <c r="J226" i="18"/>
  <c r="K223" i="18"/>
  <c r="L241" i="18"/>
  <c r="AC239" i="18"/>
  <c r="AB238" i="18"/>
  <c r="L237" i="18"/>
  <c r="M237" i="18" s="1"/>
  <c r="AJ236" i="18"/>
  <c r="AC235" i="18"/>
  <c r="AB234" i="18"/>
  <c r="AJ232" i="18"/>
  <c r="AC231" i="18"/>
  <c r="AB230" i="18"/>
  <c r="AJ228" i="18"/>
  <c r="AC227" i="18"/>
  <c r="J230" i="18"/>
  <c r="AC240" i="18"/>
  <c r="AB239" i="18"/>
  <c r="AJ237" i="18"/>
  <c r="AC236" i="18"/>
  <c r="AB235" i="18"/>
  <c r="L234" i="18"/>
  <c r="AJ233" i="18"/>
  <c r="AC232" i="18"/>
  <c r="AB231" i="18"/>
  <c r="L230" i="18"/>
  <c r="AJ229" i="18"/>
  <c r="AC228" i="18"/>
  <c r="AB227" i="18"/>
  <c r="L226" i="18"/>
  <c r="L222" i="18"/>
  <c r="M222" i="18" s="1"/>
  <c r="L232" i="18"/>
  <c r="M232" i="18" s="1"/>
  <c r="K227" i="18"/>
  <c r="U231" i="18" s="1"/>
  <c r="AJ230" i="18"/>
  <c r="AC229" i="18"/>
  <c r="AB228" i="18"/>
  <c r="R256" i="10"/>
  <c r="R259" i="10"/>
  <c r="R253" i="10"/>
  <c r="R252" i="10"/>
  <c r="AB256" i="10"/>
  <c r="R268" i="6"/>
  <c r="R265" i="6"/>
  <c r="R264" i="6"/>
  <c r="R260" i="6"/>
  <c r="R270" i="6"/>
  <c r="R261" i="6"/>
  <c r="R258" i="6"/>
  <c r="AB261" i="6"/>
  <c r="AB260" i="6"/>
  <c r="AB259" i="6"/>
  <c r="AB258" i="6"/>
  <c r="M256" i="11"/>
  <c r="AC256" i="11"/>
  <c r="R270" i="8"/>
  <c r="R264" i="8"/>
  <c r="R260" i="8"/>
  <c r="R252" i="8"/>
  <c r="M263" i="8"/>
  <c r="R256" i="8"/>
  <c r="R268" i="8"/>
  <c r="M264" i="8"/>
  <c r="R258" i="8"/>
  <c r="R252" i="3"/>
  <c r="R263" i="3"/>
  <c r="R256" i="3"/>
  <c r="M270" i="3"/>
  <c r="R264" i="12"/>
  <c r="R266" i="12"/>
  <c r="M265" i="12"/>
  <c r="R262" i="12"/>
  <c r="R260" i="12"/>
  <c r="R258" i="12"/>
  <c r="R256" i="12"/>
  <c r="J266" i="12"/>
  <c r="M266" i="12" s="1"/>
  <c r="AB258" i="12"/>
  <c r="J258" i="12"/>
  <c r="AB257" i="12"/>
  <c r="AB265" i="12"/>
  <c r="AB263" i="12"/>
  <c r="R262" i="5"/>
  <c r="R252" i="5"/>
  <c r="M253" i="5"/>
  <c r="AC269" i="5"/>
  <c r="R250" i="4"/>
  <c r="R258" i="4"/>
  <c r="AB270" i="4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K270" i="9"/>
  <c r="K269" i="9"/>
  <c r="M269" i="9" s="1"/>
  <c r="K268" i="9"/>
  <c r="M268" i="9" s="1"/>
  <c r="K267" i="9"/>
  <c r="M267" i="9" s="1"/>
  <c r="K266" i="9"/>
  <c r="K265" i="9"/>
  <c r="M265" i="9" s="1"/>
  <c r="K264" i="9"/>
  <c r="M264" i="9" s="1"/>
  <c r="K263" i="9"/>
  <c r="M263" i="9" s="1"/>
  <c r="K262" i="9"/>
  <c r="K261" i="9"/>
  <c r="M261" i="9" s="1"/>
  <c r="K260" i="9"/>
  <c r="M260" i="9" s="1"/>
  <c r="K259" i="9"/>
  <c r="M259" i="9" s="1"/>
  <c r="K258" i="9"/>
  <c r="K257" i="9"/>
  <c r="M257" i="9" s="1"/>
  <c r="K256" i="9"/>
  <c r="M256" i="9" s="1"/>
  <c r="K255" i="9"/>
  <c r="M255" i="9" s="1"/>
  <c r="K254" i="9"/>
  <c r="K253" i="9"/>
  <c r="M253" i="9" s="1"/>
  <c r="K252" i="9"/>
  <c r="M252" i="9" s="1"/>
  <c r="F243" i="4"/>
  <c r="G243" i="4"/>
  <c r="H243" i="4"/>
  <c r="I243" i="4"/>
  <c r="N243" i="4"/>
  <c r="Q243" i="4" s="1"/>
  <c r="P243" i="4"/>
  <c r="R243" i="4" s="1"/>
  <c r="F244" i="4"/>
  <c r="G244" i="4"/>
  <c r="H244" i="4"/>
  <c r="I244" i="4"/>
  <c r="K244" i="4"/>
  <c r="N244" i="4"/>
  <c r="Q244" i="4" s="1"/>
  <c r="P244" i="4"/>
  <c r="F245" i="4"/>
  <c r="G245" i="4"/>
  <c r="H245" i="4"/>
  <c r="I245" i="4"/>
  <c r="L245" i="4"/>
  <c r="N245" i="4"/>
  <c r="Q245" i="4" s="1"/>
  <c r="P245" i="4"/>
  <c r="F246" i="4"/>
  <c r="G246" i="4"/>
  <c r="H246" i="4"/>
  <c r="I246" i="4"/>
  <c r="L246" i="4"/>
  <c r="N246" i="4"/>
  <c r="Q246" i="4" s="1"/>
  <c r="P246" i="4"/>
  <c r="F247" i="4"/>
  <c r="G247" i="4"/>
  <c r="H247" i="4"/>
  <c r="I247" i="4"/>
  <c r="N247" i="4"/>
  <c r="Q247" i="4" s="1"/>
  <c r="P247" i="4"/>
  <c r="F248" i="4"/>
  <c r="G248" i="4"/>
  <c r="H248" i="4"/>
  <c r="L248" i="4" s="1"/>
  <c r="I248" i="4"/>
  <c r="J248" i="4"/>
  <c r="N248" i="4"/>
  <c r="Q248" i="4" s="1"/>
  <c r="R248" i="4" s="1"/>
  <c r="P248" i="4"/>
  <c r="F249" i="4"/>
  <c r="AB255" i="4" s="1"/>
  <c r="G249" i="4"/>
  <c r="AC255" i="4" s="1"/>
  <c r="H249" i="4"/>
  <c r="I249" i="4"/>
  <c r="L250" i="4" s="1"/>
  <c r="J249" i="4"/>
  <c r="K249" i="4"/>
  <c r="L249" i="4"/>
  <c r="N249" i="4"/>
  <c r="Q249" i="4" s="1"/>
  <c r="P249" i="4"/>
  <c r="R249" i="4" s="1"/>
  <c r="AC249" i="4"/>
  <c r="F243" i="5"/>
  <c r="G243" i="5"/>
  <c r="H243" i="5"/>
  <c r="I243" i="5"/>
  <c r="N243" i="5"/>
  <c r="Q243" i="5" s="1"/>
  <c r="P243" i="5"/>
  <c r="F244" i="5"/>
  <c r="G244" i="5"/>
  <c r="H244" i="5"/>
  <c r="I244" i="5"/>
  <c r="J245" i="5" s="1"/>
  <c r="J244" i="5"/>
  <c r="K244" i="5"/>
  <c r="L244" i="5"/>
  <c r="N244" i="5"/>
  <c r="Q244" i="5" s="1"/>
  <c r="P244" i="5"/>
  <c r="F245" i="5"/>
  <c r="G245" i="5"/>
  <c r="H245" i="5"/>
  <c r="L245" i="5" s="1"/>
  <c r="I245" i="5"/>
  <c r="N245" i="5"/>
  <c r="Q245" i="5" s="1"/>
  <c r="P245" i="5"/>
  <c r="F246" i="5"/>
  <c r="G246" i="5"/>
  <c r="H246" i="5"/>
  <c r="L246" i="5" s="1"/>
  <c r="I246" i="5"/>
  <c r="N246" i="5"/>
  <c r="Q246" i="5" s="1"/>
  <c r="R246" i="5" s="1"/>
  <c r="P246" i="5"/>
  <c r="F247" i="5"/>
  <c r="AB253" i="5" s="1"/>
  <c r="G247" i="5"/>
  <c r="H247" i="5"/>
  <c r="L247" i="5" s="1"/>
  <c r="I247" i="5"/>
  <c r="K247" i="5"/>
  <c r="N247" i="5"/>
  <c r="Q247" i="5" s="1"/>
  <c r="P247" i="5"/>
  <c r="F248" i="5"/>
  <c r="G248" i="5"/>
  <c r="K248" i="5" s="1"/>
  <c r="H248" i="5"/>
  <c r="I248" i="5"/>
  <c r="N248" i="5"/>
  <c r="Q248" i="5" s="1"/>
  <c r="P248" i="5"/>
  <c r="F249" i="5"/>
  <c r="AB255" i="5" s="1"/>
  <c r="G249" i="5"/>
  <c r="AC255" i="5" s="1"/>
  <c r="H249" i="5"/>
  <c r="I249" i="5"/>
  <c r="N249" i="5"/>
  <c r="Q249" i="5" s="1"/>
  <c r="P249" i="5"/>
  <c r="AB249" i="5"/>
  <c r="F243" i="12"/>
  <c r="G243" i="12"/>
  <c r="H243" i="12"/>
  <c r="I243" i="12"/>
  <c r="J244" i="12" s="1"/>
  <c r="N243" i="12"/>
  <c r="Q243" i="12" s="1"/>
  <c r="P243" i="12"/>
  <c r="F244" i="12"/>
  <c r="G244" i="12"/>
  <c r="H244" i="12"/>
  <c r="I244" i="12"/>
  <c r="K244" i="12"/>
  <c r="L244" i="12"/>
  <c r="N244" i="12"/>
  <c r="Q244" i="12" s="1"/>
  <c r="R244" i="12" s="1"/>
  <c r="P244" i="12"/>
  <c r="F245" i="12"/>
  <c r="G245" i="12"/>
  <c r="H245" i="12"/>
  <c r="I245" i="12"/>
  <c r="L245" i="12"/>
  <c r="N245" i="12"/>
  <c r="Q245" i="12" s="1"/>
  <c r="P245" i="12"/>
  <c r="F246" i="12"/>
  <c r="G246" i="12"/>
  <c r="H246" i="12"/>
  <c r="L246" i="12" s="1"/>
  <c r="I246" i="12"/>
  <c r="J246" i="12"/>
  <c r="N246" i="12"/>
  <c r="Q246" i="12" s="1"/>
  <c r="R246" i="12" s="1"/>
  <c r="P246" i="12"/>
  <c r="F247" i="12"/>
  <c r="G247" i="12"/>
  <c r="H247" i="12"/>
  <c r="I247" i="12"/>
  <c r="J247" i="12"/>
  <c r="K247" i="12"/>
  <c r="N247" i="12"/>
  <c r="Q247" i="12" s="1"/>
  <c r="P247" i="12"/>
  <c r="F248" i="12"/>
  <c r="G248" i="12"/>
  <c r="H248" i="12"/>
  <c r="I248" i="12"/>
  <c r="J248" i="12"/>
  <c r="N248" i="12"/>
  <c r="Q248" i="12" s="1"/>
  <c r="P248" i="12"/>
  <c r="F249" i="12"/>
  <c r="AB255" i="12" s="1"/>
  <c r="G249" i="12"/>
  <c r="K249" i="12" s="1"/>
  <c r="H249" i="12"/>
  <c r="L249" i="12" s="1"/>
  <c r="I249" i="12"/>
  <c r="J249" i="12"/>
  <c r="N249" i="12"/>
  <c r="Q249" i="12" s="1"/>
  <c r="P249" i="12"/>
  <c r="F243" i="3"/>
  <c r="G243" i="3"/>
  <c r="H243" i="3"/>
  <c r="I243" i="3"/>
  <c r="L244" i="3" s="1"/>
  <c r="N243" i="3"/>
  <c r="Q243" i="3" s="1"/>
  <c r="P243" i="3"/>
  <c r="R243" i="3" s="1"/>
  <c r="F244" i="3"/>
  <c r="G244" i="3"/>
  <c r="H244" i="3"/>
  <c r="I244" i="3"/>
  <c r="J244" i="3"/>
  <c r="K244" i="3"/>
  <c r="N244" i="3"/>
  <c r="Q244" i="3" s="1"/>
  <c r="P244" i="3"/>
  <c r="R244" i="3" s="1"/>
  <c r="F245" i="3"/>
  <c r="G245" i="3"/>
  <c r="H245" i="3"/>
  <c r="I245" i="3"/>
  <c r="L246" i="3" s="1"/>
  <c r="J245" i="3"/>
  <c r="K245" i="3"/>
  <c r="N245" i="3"/>
  <c r="Q245" i="3" s="1"/>
  <c r="P245" i="3"/>
  <c r="F246" i="3"/>
  <c r="G246" i="3"/>
  <c r="H246" i="3"/>
  <c r="I246" i="3"/>
  <c r="K247" i="3" s="1"/>
  <c r="N246" i="3"/>
  <c r="P246" i="3"/>
  <c r="Q246" i="3"/>
  <c r="F247" i="3"/>
  <c r="G247" i="3"/>
  <c r="H247" i="3"/>
  <c r="I247" i="3"/>
  <c r="L248" i="3" s="1"/>
  <c r="N247" i="3"/>
  <c r="Q247" i="3" s="1"/>
  <c r="P247" i="3"/>
  <c r="R247" i="3" s="1"/>
  <c r="F248" i="3"/>
  <c r="G248" i="3"/>
  <c r="H248" i="3"/>
  <c r="I248" i="3"/>
  <c r="K248" i="3"/>
  <c r="N248" i="3"/>
  <c r="Q248" i="3" s="1"/>
  <c r="R248" i="3" s="1"/>
  <c r="P248" i="3"/>
  <c r="F249" i="3"/>
  <c r="AB255" i="3" s="1"/>
  <c r="G249" i="3"/>
  <c r="H249" i="3"/>
  <c r="I249" i="3"/>
  <c r="N249" i="3"/>
  <c r="Q249" i="3" s="1"/>
  <c r="P249" i="3"/>
  <c r="F243" i="8"/>
  <c r="G243" i="8"/>
  <c r="H243" i="8"/>
  <c r="I243" i="8"/>
  <c r="J244" i="8" s="1"/>
  <c r="N243" i="8"/>
  <c r="Q243" i="8" s="1"/>
  <c r="P243" i="8"/>
  <c r="F244" i="8"/>
  <c r="G244" i="8"/>
  <c r="H244" i="8"/>
  <c r="I244" i="8"/>
  <c r="J245" i="8" s="1"/>
  <c r="K244" i="8"/>
  <c r="N244" i="8"/>
  <c r="Q244" i="8" s="1"/>
  <c r="P244" i="8"/>
  <c r="F245" i="8"/>
  <c r="G245" i="8"/>
  <c r="H245" i="8"/>
  <c r="I245" i="8"/>
  <c r="N245" i="8"/>
  <c r="Q245" i="8" s="1"/>
  <c r="P245" i="8"/>
  <c r="F246" i="8"/>
  <c r="AB249" i="8" s="1"/>
  <c r="G246" i="8"/>
  <c r="H246" i="8"/>
  <c r="L246" i="8" s="1"/>
  <c r="I246" i="8"/>
  <c r="L247" i="8" s="1"/>
  <c r="K246" i="8"/>
  <c r="N246" i="8"/>
  <c r="Q246" i="8" s="1"/>
  <c r="P246" i="8"/>
  <c r="F247" i="8"/>
  <c r="G247" i="8"/>
  <c r="H247" i="8"/>
  <c r="I247" i="8"/>
  <c r="J247" i="8"/>
  <c r="K247" i="8"/>
  <c r="N247" i="8"/>
  <c r="Q247" i="8" s="1"/>
  <c r="P247" i="8"/>
  <c r="F248" i="8"/>
  <c r="G248" i="8"/>
  <c r="H248" i="8"/>
  <c r="I248" i="8"/>
  <c r="N248" i="8"/>
  <c r="Q248" i="8" s="1"/>
  <c r="R248" i="8" s="1"/>
  <c r="P248" i="8"/>
  <c r="F249" i="8"/>
  <c r="G249" i="8"/>
  <c r="H249" i="8"/>
  <c r="L249" i="8" s="1"/>
  <c r="I249" i="8"/>
  <c r="N249" i="8"/>
  <c r="Q249" i="8" s="1"/>
  <c r="P249" i="8"/>
  <c r="AC249" i="8"/>
  <c r="F243" i="11"/>
  <c r="G243" i="11"/>
  <c r="H243" i="11"/>
  <c r="I243" i="11"/>
  <c r="N243" i="11"/>
  <c r="Q243" i="11" s="1"/>
  <c r="P243" i="11"/>
  <c r="F244" i="11"/>
  <c r="G244" i="11"/>
  <c r="H244" i="11"/>
  <c r="L244" i="11" s="1"/>
  <c r="I244" i="11"/>
  <c r="J244" i="11"/>
  <c r="K244" i="11"/>
  <c r="N244" i="11"/>
  <c r="Q244" i="11" s="1"/>
  <c r="P244" i="11"/>
  <c r="F245" i="11"/>
  <c r="G245" i="11"/>
  <c r="K245" i="11" s="1"/>
  <c r="H245" i="11"/>
  <c r="L245" i="11" s="1"/>
  <c r="I245" i="11"/>
  <c r="N245" i="11"/>
  <c r="Q245" i="11" s="1"/>
  <c r="P245" i="11"/>
  <c r="F246" i="11"/>
  <c r="G246" i="11"/>
  <c r="H246" i="11"/>
  <c r="L246" i="11" s="1"/>
  <c r="I246" i="11"/>
  <c r="K247" i="11" s="1"/>
  <c r="J246" i="11"/>
  <c r="N246" i="11"/>
  <c r="Q246" i="11" s="1"/>
  <c r="R246" i="11" s="1"/>
  <c r="P246" i="11"/>
  <c r="F247" i="11"/>
  <c r="G247" i="11"/>
  <c r="H247" i="11"/>
  <c r="I247" i="11"/>
  <c r="J247" i="11"/>
  <c r="N247" i="11"/>
  <c r="Q247" i="11" s="1"/>
  <c r="P247" i="11"/>
  <c r="F248" i="11"/>
  <c r="G248" i="11"/>
  <c r="H248" i="11"/>
  <c r="L248" i="11" s="1"/>
  <c r="I248" i="11"/>
  <c r="J248" i="11"/>
  <c r="N248" i="11"/>
  <c r="Q248" i="11" s="1"/>
  <c r="P248" i="11"/>
  <c r="F249" i="11"/>
  <c r="AB255" i="11" s="1"/>
  <c r="G249" i="11"/>
  <c r="H249" i="11"/>
  <c r="I249" i="11"/>
  <c r="J249" i="11"/>
  <c r="K249" i="11"/>
  <c r="L249" i="11"/>
  <c r="N249" i="11"/>
  <c r="Q249" i="11" s="1"/>
  <c r="P249" i="11"/>
  <c r="AB249" i="11"/>
  <c r="F243" i="6"/>
  <c r="G243" i="6"/>
  <c r="H243" i="6"/>
  <c r="I243" i="6"/>
  <c r="L244" i="6" s="1"/>
  <c r="N243" i="6"/>
  <c r="Q243" i="6" s="1"/>
  <c r="P243" i="6"/>
  <c r="R243" i="6" s="1"/>
  <c r="F244" i="6"/>
  <c r="G244" i="6"/>
  <c r="K244" i="6" s="1"/>
  <c r="H244" i="6"/>
  <c r="I244" i="6"/>
  <c r="N244" i="6"/>
  <c r="Q244" i="6" s="1"/>
  <c r="P244" i="6"/>
  <c r="R244" i="6" s="1"/>
  <c r="F245" i="6"/>
  <c r="G245" i="6"/>
  <c r="H245" i="6"/>
  <c r="I245" i="6"/>
  <c r="J246" i="6" s="1"/>
  <c r="J245" i="6"/>
  <c r="M245" i="6" s="1"/>
  <c r="K245" i="6"/>
  <c r="L245" i="6"/>
  <c r="N245" i="6"/>
  <c r="Q245" i="6" s="1"/>
  <c r="P245" i="6"/>
  <c r="R245" i="6" s="1"/>
  <c r="F246" i="6"/>
  <c r="G246" i="6"/>
  <c r="H246" i="6"/>
  <c r="L246" i="6" s="1"/>
  <c r="I246" i="6"/>
  <c r="N246" i="6"/>
  <c r="Q246" i="6" s="1"/>
  <c r="P246" i="6"/>
  <c r="F247" i="6"/>
  <c r="G247" i="6"/>
  <c r="H247" i="6"/>
  <c r="I247" i="6"/>
  <c r="J248" i="6" s="1"/>
  <c r="N247" i="6"/>
  <c r="Q247" i="6" s="1"/>
  <c r="P247" i="6"/>
  <c r="F248" i="6"/>
  <c r="G248" i="6"/>
  <c r="H248" i="6"/>
  <c r="I248" i="6"/>
  <c r="K248" i="6"/>
  <c r="L248" i="6"/>
  <c r="N248" i="6"/>
  <c r="Q248" i="6" s="1"/>
  <c r="P248" i="6"/>
  <c r="F249" i="6"/>
  <c r="AB255" i="6" s="1"/>
  <c r="G249" i="6"/>
  <c r="AC255" i="6" s="1"/>
  <c r="H249" i="6"/>
  <c r="L249" i="6" s="1"/>
  <c r="I249" i="6"/>
  <c r="N249" i="6"/>
  <c r="Q249" i="6" s="1"/>
  <c r="P249" i="6"/>
  <c r="F243" i="10"/>
  <c r="G243" i="10"/>
  <c r="AC249" i="10" s="1"/>
  <c r="H243" i="10"/>
  <c r="I243" i="10"/>
  <c r="J244" i="10" s="1"/>
  <c r="N243" i="10"/>
  <c r="Q243" i="10" s="1"/>
  <c r="P243" i="10"/>
  <c r="F244" i="10"/>
  <c r="G244" i="10"/>
  <c r="H244" i="10"/>
  <c r="I244" i="10"/>
  <c r="L245" i="10" s="1"/>
  <c r="K244" i="10"/>
  <c r="N244" i="10"/>
  <c r="Q244" i="10" s="1"/>
  <c r="P244" i="10"/>
  <c r="F245" i="10"/>
  <c r="G245" i="10"/>
  <c r="H245" i="10"/>
  <c r="I245" i="10"/>
  <c r="J246" i="10" s="1"/>
  <c r="K245" i="10"/>
  <c r="N245" i="10"/>
  <c r="P245" i="10"/>
  <c r="Q245" i="10"/>
  <c r="F246" i="10"/>
  <c r="G246" i="10"/>
  <c r="H246" i="10"/>
  <c r="I246" i="10"/>
  <c r="K246" i="10"/>
  <c r="N246" i="10"/>
  <c r="Q246" i="10" s="1"/>
  <c r="P246" i="10"/>
  <c r="F247" i="10"/>
  <c r="G247" i="10"/>
  <c r="H247" i="10"/>
  <c r="I247" i="10"/>
  <c r="J247" i="10"/>
  <c r="N247" i="10"/>
  <c r="Q247" i="10" s="1"/>
  <c r="P247" i="10"/>
  <c r="F248" i="10"/>
  <c r="G248" i="10"/>
  <c r="H248" i="10"/>
  <c r="L248" i="10" s="1"/>
  <c r="I248" i="10"/>
  <c r="N248" i="10"/>
  <c r="Q248" i="10" s="1"/>
  <c r="P248" i="10"/>
  <c r="F249" i="10"/>
  <c r="AB255" i="10" s="1"/>
  <c r="G249" i="10"/>
  <c r="AC255" i="10" s="1"/>
  <c r="H249" i="10"/>
  <c r="I249" i="10"/>
  <c r="J249" i="10"/>
  <c r="N249" i="10"/>
  <c r="Q249" i="10" s="1"/>
  <c r="P249" i="10"/>
  <c r="F214" i="18"/>
  <c r="G214" i="18"/>
  <c r="H214" i="18"/>
  <c r="I214" i="18"/>
  <c r="N214" i="18"/>
  <c r="Q214" i="18" s="1"/>
  <c r="O214" i="18"/>
  <c r="P214" i="18"/>
  <c r="S214" i="18"/>
  <c r="X214" i="18"/>
  <c r="F215" i="18"/>
  <c r="G215" i="18"/>
  <c r="H215" i="18"/>
  <c r="I215" i="18"/>
  <c r="J215" i="18"/>
  <c r="M215" i="18" s="1"/>
  <c r="K215" i="18"/>
  <c r="L215" i="18"/>
  <c r="N215" i="18"/>
  <c r="Q215" i="18" s="1"/>
  <c r="O215" i="18"/>
  <c r="P215" i="18"/>
  <c r="S215" i="18"/>
  <c r="X215" i="18"/>
  <c r="F216" i="18"/>
  <c r="G216" i="18"/>
  <c r="H216" i="18"/>
  <c r="L216" i="18" s="1"/>
  <c r="I216" i="18"/>
  <c r="N216" i="18"/>
  <c r="Q216" i="18" s="1"/>
  <c r="O216" i="18"/>
  <c r="P216" i="18"/>
  <c r="S216" i="18"/>
  <c r="X216" i="18"/>
  <c r="F217" i="18"/>
  <c r="G217" i="18"/>
  <c r="H217" i="18"/>
  <c r="I217" i="18"/>
  <c r="N217" i="18"/>
  <c r="Q217" i="18" s="1"/>
  <c r="R217" i="18" s="1"/>
  <c r="O217" i="18"/>
  <c r="P217" i="18"/>
  <c r="S217" i="18"/>
  <c r="X217" i="18"/>
  <c r="F218" i="18"/>
  <c r="AB224" i="18" s="1"/>
  <c r="G218" i="18"/>
  <c r="H218" i="18"/>
  <c r="L218" i="18" s="1"/>
  <c r="I218" i="18"/>
  <c r="J218" i="18"/>
  <c r="N218" i="18"/>
  <c r="Q218" i="18" s="1"/>
  <c r="O218" i="18"/>
  <c r="P218" i="18"/>
  <c r="S218" i="18"/>
  <c r="X218" i="18"/>
  <c r="F219" i="18"/>
  <c r="G219" i="18"/>
  <c r="H219" i="18"/>
  <c r="I219" i="18"/>
  <c r="N219" i="18"/>
  <c r="Q219" i="18" s="1"/>
  <c r="O219" i="18"/>
  <c r="P219" i="18"/>
  <c r="S219" i="18"/>
  <c r="X219" i="18"/>
  <c r="F220" i="18"/>
  <c r="AB226" i="18" s="1"/>
  <c r="G220" i="18"/>
  <c r="H220" i="18"/>
  <c r="L220" i="18" s="1"/>
  <c r="I220" i="18"/>
  <c r="N220" i="18"/>
  <c r="Q220" i="18" s="1"/>
  <c r="O220" i="18"/>
  <c r="P220" i="18"/>
  <c r="S220" i="18"/>
  <c r="X220" i="18"/>
  <c r="F243" i="15"/>
  <c r="AB249" i="15" s="1"/>
  <c r="G243" i="15"/>
  <c r="H243" i="15"/>
  <c r="I243" i="15"/>
  <c r="N243" i="15"/>
  <c r="Q243" i="15" s="1"/>
  <c r="P243" i="15"/>
  <c r="F244" i="15"/>
  <c r="G244" i="15"/>
  <c r="K244" i="15" s="1"/>
  <c r="H244" i="15"/>
  <c r="I244" i="15"/>
  <c r="L244" i="15"/>
  <c r="N244" i="15"/>
  <c r="Q244" i="15" s="1"/>
  <c r="P244" i="15"/>
  <c r="F245" i="15"/>
  <c r="G245" i="15"/>
  <c r="K245" i="15" s="1"/>
  <c r="H245" i="15"/>
  <c r="L245" i="15" s="1"/>
  <c r="I245" i="15"/>
  <c r="N245" i="15"/>
  <c r="Q245" i="15" s="1"/>
  <c r="P245" i="15"/>
  <c r="F246" i="15"/>
  <c r="G246" i="15"/>
  <c r="H246" i="15"/>
  <c r="I246" i="15"/>
  <c r="J246" i="15"/>
  <c r="K246" i="15"/>
  <c r="L246" i="15"/>
  <c r="N246" i="15"/>
  <c r="Q246" i="15" s="1"/>
  <c r="P246" i="15"/>
  <c r="F247" i="15"/>
  <c r="G247" i="15"/>
  <c r="H247" i="15"/>
  <c r="I247" i="15"/>
  <c r="N247" i="15"/>
  <c r="Q247" i="15" s="1"/>
  <c r="P247" i="15"/>
  <c r="R247" i="15" s="1"/>
  <c r="F248" i="15"/>
  <c r="J248" i="15" s="1"/>
  <c r="G248" i="15"/>
  <c r="H248" i="15"/>
  <c r="I248" i="15"/>
  <c r="N248" i="15"/>
  <c r="Q248" i="15" s="1"/>
  <c r="P248" i="15"/>
  <c r="F249" i="15"/>
  <c r="G249" i="15"/>
  <c r="AC255" i="15" s="1"/>
  <c r="H249" i="15"/>
  <c r="I249" i="15"/>
  <c r="L249" i="15"/>
  <c r="N249" i="15"/>
  <c r="Q249" i="15" s="1"/>
  <c r="P249" i="15"/>
  <c r="F243" i="19"/>
  <c r="G243" i="19"/>
  <c r="H243" i="19"/>
  <c r="I243" i="19"/>
  <c r="N243" i="19"/>
  <c r="Q243" i="19" s="1"/>
  <c r="P243" i="19"/>
  <c r="R243" i="19" s="1"/>
  <c r="F244" i="19"/>
  <c r="G244" i="19"/>
  <c r="H244" i="19"/>
  <c r="I244" i="19"/>
  <c r="K245" i="19" s="1"/>
  <c r="J244" i="19"/>
  <c r="K244" i="19"/>
  <c r="N244" i="19"/>
  <c r="Q244" i="19" s="1"/>
  <c r="P244" i="19"/>
  <c r="F245" i="19"/>
  <c r="G245" i="19"/>
  <c r="H245" i="19"/>
  <c r="I245" i="19"/>
  <c r="K246" i="19" s="1"/>
  <c r="J245" i="19"/>
  <c r="N245" i="19"/>
  <c r="Q245" i="19" s="1"/>
  <c r="P245" i="19"/>
  <c r="F246" i="19"/>
  <c r="G246" i="19"/>
  <c r="H246" i="19"/>
  <c r="I246" i="19"/>
  <c r="K247" i="19" s="1"/>
  <c r="J246" i="19"/>
  <c r="N246" i="19"/>
  <c r="Q246" i="19" s="1"/>
  <c r="P246" i="19"/>
  <c r="F247" i="19"/>
  <c r="G247" i="19"/>
  <c r="H247" i="19"/>
  <c r="I247" i="19"/>
  <c r="K248" i="19" s="1"/>
  <c r="J247" i="19"/>
  <c r="N247" i="19"/>
  <c r="Q247" i="19" s="1"/>
  <c r="P247" i="19"/>
  <c r="R247" i="19" s="1"/>
  <c r="F248" i="19"/>
  <c r="G248" i="19"/>
  <c r="H248" i="19"/>
  <c r="I248" i="19"/>
  <c r="J248" i="19"/>
  <c r="N248" i="19"/>
  <c r="Q248" i="19" s="1"/>
  <c r="P248" i="19"/>
  <c r="R248" i="19" s="1"/>
  <c r="F249" i="19"/>
  <c r="G249" i="19"/>
  <c r="H249" i="19"/>
  <c r="I249" i="19"/>
  <c r="N249" i="19"/>
  <c r="Q249" i="19" s="1"/>
  <c r="P249" i="19"/>
  <c r="AC249" i="19"/>
  <c r="F243" i="20"/>
  <c r="G243" i="20"/>
  <c r="H243" i="20"/>
  <c r="I243" i="20"/>
  <c r="N243" i="20"/>
  <c r="Q243" i="20" s="1"/>
  <c r="P243" i="20"/>
  <c r="R243" i="20" s="1"/>
  <c r="F244" i="20"/>
  <c r="G244" i="20"/>
  <c r="H244" i="20"/>
  <c r="L244" i="20" s="1"/>
  <c r="I244" i="20"/>
  <c r="N244" i="20"/>
  <c r="Q244" i="20" s="1"/>
  <c r="P244" i="20"/>
  <c r="F245" i="20"/>
  <c r="G245" i="20"/>
  <c r="H245" i="20"/>
  <c r="I245" i="20"/>
  <c r="N245" i="20"/>
  <c r="Q245" i="20" s="1"/>
  <c r="P245" i="20"/>
  <c r="F246" i="20"/>
  <c r="G246" i="20"/>
  <c r="H246" i="20"/>
  <c r="I246" i="20"/>
  <c r="N246" i="20"/>
  <c r="Q246" i="20" s="1"/>
  <c r="P246" i="20"/>
  <c r="F247" i="20"/>
  <c r="G247" i="20"/>
  <c r="H247" i="20"/>
  <c r="I247" i="20"/>
  <c r="N247" i="20"/>
  <c r="Q247" i="20" s="1"/>
  <c r="P247" i="20"/>
  <c r="F248" i="20"/>
  <c r="G248" i="20"/>
  <c r="H248" i="20"/>
  <c r="I248" i="20"/>
  <c r="N248" i="20"/>
  <c r="Q248" i="20" s="1"/>
  <c r="P248" i="20"/>
  <c r="F249" i="20"/>
  <c r="AB255" i="20" s="1"/>
  <c r="G249" i="20"/>
  <c r="AC255" i="20" s="1"/>
  <c r="H249" i="20"/>
  <c r="I249" i="20"/>
  <c r="N249" i="20"/>
  <c r="Q249" i="20" s="1"/>
  <c r="P249" i="20"/>
  <c r="F243" i="21"/>
  <c r="G243" i="21"/>
  <c r="H243" i="21"/>
  <c r="I243" i="21"/>
  <c r="N243" i="21"/>
  <c r="Q243" i="21" s="1"/>
  <c r="P243" i="21"/>
  <c r="F244" i="21"/>
  <c r="G244" i="21"/>
  <c r="H244" i="21"/>
  <c r="L244" i="21" s="1"/>
  <c r="I244" i="21"/>
  <c r="J244" i="21"/>
  <c r="K244" i="21"/>
  <c r="N244" i="21"/>
  <c r="Q244" i="21" s="1"/>
  <c r="P244" i="21"/>
  <c r="F245" i="21"/>
  <c r="G245" i="21"/>
  <c r="H245" i="21"/>
  <c r="I245" i="21"/>
  <c r="J245" i="21"/>
  <c r="K245" i="21"/>
  <c r="L245" i="21"/>
  <c r="N245" i="21"/>
  <c r="Q245" i="21" s="1"/>
  <c r="P245" i="21"/>
  <c r="R245" i="21" s="1"/>
  <c r="F246" i="21"/>
  <c r="G246" i="21"/>
  <c r="H246" i="21"/>
  <c r="L246" i="21" s="1"/>
  <c r="I246" i="21"/>
  <c r="N246" i="21"/>
  <c r="Q246" i="21" s="1"/>
  <c r="P246" i="21"/>
  <c r="F247" i="21"/>
  <c r="G247" i="21"/>
  <c r="H247" i="21"/>
  <c r="I247" i="21"/>
  <c r="N247" i="21"/>
  <c r="Q247" i="21" s="1"/>
  <c r="P247" i="21"/>
  <c r="F248" i="21"/>
  <c r="G248" i="21"/>
  <c r="H248" i="21"/>
  <c r="L248" i="21" s="1"/>
  <c r="I248" i="21"/>
  <c r="N248" i="21"/>
  <c r="Q248" i="21" s="1"/>
  <c r="P248" i="21"/>
  <c r="F249" i="21"/>
  <c r="AB255" i="21" s="1"/>
  <c r="G249" i="21"/>
  <c r="AC255" i="21" s="1"/>
  <c r="H249" i="21"/>
  <c r="I249" i="21"/>
  <c r="N249" i="21"/>
  <c r="Q249" i="21" s="1"/>
  <c r="P249" i="21"/>
  <c r="AB249" i="21"/>
  <c r="F243" i="22"/>
  <c r="G243" i="22"/>
  <c r="H243" i="22"/>
  <c r="I243" i="22"/>
  <c r="N243" i="22"/>
  <c r="Q243" i="22" s="1"/>
  <c r="P243" i="22"/>
  <c r="F244" i="22"/>
  <c r="G244" i="22"/>
  <c r="H244" i="22"/>
  <c r="I244" i="22"/>
  <c r="J244" i="22"/>
  <c r="K244" i="22"/>
  <c r="L244" i="22"/>
  <c r="N244" i="22"/>
  <c r="Q244" i="22" s="1"/>
  <c r="P244" i="22"/>
  <c r="F245" i="22"/>
  <c r="G245" i="22"/>
  <c r="H245" i="22"/>
  <c r="L245" i="22" s="1"/>
  <c r="I245" i="22"/>
  <c r="K245" i="22"/>
  <c r="N245" i="22"/>
  <c r="Q245" i="22" s="1"/>
  <c r="P245" i="22"/>
  <c r="F246" i="22"/>
  <c r="G246" i="22"/>
  <c r="H246" i="22"/>
  <c r="I246" i="22"/>
  <c r="J246" i="22"/>
  <c r="K246" i="22"/>
  <c r="L246" i="22"/>
  <c r="N246" i="22"/>
  <c r="Q246" i="22" s="1"/>
  <c r="P246" i="22"/>
  <c r="F247" i="22"/>
  <c r="G247" i="22"/>
  <c r="H247" i="22"/>
  <c r="L247" i="22" s="1"/>
  <c r="I247" i="22"/>
  <c r="N247" i="22"/>
  <c r="Q247" i="22" s="1"/>
  <c r="P247" i="22"/>
  <c r="F248" i="22"/>
  <c r="G248" i="22"/>
  <c r="K248" i="22" s="1"/>
  <c r="H248" i="22"/>
  <c r="I248" i="22"/>
  <c r="N248" i="22"/>
  <c r="Q248" i="22" s="1"/>
  <c r="P248" i="22"/>
  <c r="F249" i="22"/>
  <c r="AB255" i="22" s="1"/>
  <c r="G249" i="22"/>
  <c r="H249" i="22"/>
  <c r="L249" i="22" s="1"/>
  <c r="I249" i="22"/>
  <c r="N249" i="22"/>
  <c r="Q249" i="22" s="1"/>
  <c r="P249" i="22"/>
  <c r="AB249" i="22"/>
  <c r="F243" i="23"/>
  <c r="G243" i="23"/>
  <c r="H243" i="23"/>
  <c r="I243" i="23"/>
  <c r="N243" i="23"/>
  <c r="Q243" i="23" s="1"/>
  <c r="P243" i="23"/>
  <c r="F244" i="23"/>
  <c r="G244" i="23"/>
  <c r="H244" i="23"/>
  <c r="I244" i="23"/>
  <c r="K245" i="23" s="1"/>
  <c r="J244" i="23"/>
  <c r="K244" i="23"/>
  <c r="L244" i="23"/>
  <c r="N244" i="23"/>
  <c r="Q244" i="23" s="1"/>
  <c r="P244" i="23"/>
  <c r="F245" i="23"/>
  <c r="G245" i="23"/>
  <c r="H245" i="23"/>
  <c r="I245" i="23"/>
  <c r="L245" i="23"/>
  <c r="N245" i="23"/>
  <c r="Q245" i="23" s="1"/>
  <c r="P245" i="23"/>
  <c r="F246" i="23"/>
  <c r="G246" i="23"/>
  <c r="H246" i="23"/>
  <c r="I246" i="23"/>
  <c r="J246" i="23"/>
  <c r="K246" i="23"/>
  <c r="L246" i="23"/>
  <c r="N246" i="23"/>
  <c r="Q246" i="23" s="1"/>
  <c r="P246" i="23"/>
  <c r="F247" i="23"/>
  <c r="G247" i="23"/>
  <c r="H247" i="23"/>
  <c r="I247" i="23"/>
  <c r="L247" i="23"/>
  <c r="N247" i="23"/>
  <c r="Q247" i="23" s="1"/>
  <c r="P247" i="23"/>
  <c r="F248" i="23"/>
  <c r="G248" i="23"/>
  <c r="K248" i="23" s="1"/>
  <c r="H248" i="23"/>
  <c r="I248" i="23"/>
  <c r="L249" i="23" s="1"/>
  <c r="N248" i="23"/>
  <c r="Q248" i="23" s="1"/>
  <c r="P248" i="23"/>
  <c r="F249" i="23"/>
  <c r="G249" i="23"/>
  <c r="AC255" i="23" s="1"/>
  <c r="H249" i="23"/>
  <c r="I249" i="23"/>
  <c r="J249" i="23"/>
  <c r="N249" i="23"/>
  <c r="P249" i="23"/>
  <c r="Q249" i="23"/>
  <c r="F243" i="24"/>
  <c r="G243" i="24"/>
  <c r="H243" i="24"/>
  <c r="I243" i="24"/>
  <c r="N243" i="24"/>
  <c r="Q243" i="24" s="1"/>
  <c r="P243" i="24"/>
  <c r="F244" i="24"/>
  <c r="G244" i="24"/>
  <c r="H244" i="24"/>
  <c r="I244" i="24"/>
  <c r="J244" i="24"/>
  <c r="M244" i="24" s="1"/>
  <c r="K244" i="24"/>
  <c r="L244" i="24"/>
  <c r="N244" i="24"/>
  <c r="Q244" i="24" s="1"/>
  <c r="P244" i="24"/>
  <c r="F245" i="24"/>
  <c r="G245" i="24"/>
  <c r="H245" i="24"/>
  <c r="L245" i="24" s="1"/>
  <c r="I245" i="24"/>
  <c r="N245" i="24"/>
  <c r="Q245" i="24" s="1"/>
  <c r="P245" i="24"/>
  <c r="F246" i="24"/>
  <c r="G246" i="24"/>
  <c r="K246" i="24" s="1"/>
  <c r="H246" i="24"/>
  <c r="I246" i="24"/>
  <c r="N246" i="24"/>
  <c r="Q246" i="24" s="1"/>
  <c r="P246" i="24"/>
  <c r="F247" i="24"/>
  <c r="G247" i="24"/>
  <c r="H247" i="24"/>
  <c r="L247" i="24" s="1"/>
  <c r="I247" i="24"/>
  <c r="N247" i="24"/>
  <c r="Q247" i="24" s="1"/>
  <c r="P247" i="24"/>
  <c r="F248" i="24"/>
  <c r="G248" i="24"/>
  <c r="H248" i="24"/>
  <c r="I248" i="24"/>
  <c r="K248" i="24"/>
  <c r="N248" i="24"/>
  <c r="Q248" i="24" s="1"/>
  <c r="P248" i="24"/>
  <c r="F249" i="24"/>
  <c r="G249" i="24"/>
  <c r="H249" i="24"/>
  <c r="L249" i="24" s="1"/>
  <c r="I249" i="24"/>
  <c r="N249" i="24"/>
  <c r="Q249" i="24" s="1"/>
  <c r="P249" i="24"/>
  <c r="F243" i="25"/>
  <c r="G243" i="25"/>
  <c r="H243" i="25"/>
  <c r="I243" i="25"/>
  <c r="N243" i="25"/>
  <c r="Q243" i="25" s="1"/>
  <c r="P243" i="25"/>
  <c r="F244" i="25"/>
  <c r="G244" i="25"/>
  <c r="H244" i="25"/>
  <c r="I244" i="25"/>
  <c r="N244" i="25"/>
  <c r="Q244" i="25" s="1"/>
  <c r="P244" i="25"/>
  <c r="F245" i="25"/>
  <c r="G245" i="25"/>
  <c r="H245" i="25"/>
  <c r="L245" i="25" s="1"/>
  <c r="I245" i="25"/>
  <c r="N245" i="25"/>
  <c r="Q245" i="25" s="1"/>
  <c r="P245" i="25"/>
  <c r="R245" i="25" s="1"/>
  <c r="F246" i="25"/>
  <c r="G246" i="25"/>
  <c r="H246" i="25"/>
  <c r="I246" i="25"/>
  <c r="N246" i="25"/>
  <c r="Q246" i="25" s="1"/>
  <c r="P246" i="25"/>
  <c r="F247" i="25"/>
  <c r="G247" i="25"/>
  <c r="H247" i="25"/>
  <c r="I247" i="25"/>
  <c r="J248" i="25" s="1"/>
  <c r="N247" i="25"/>
  <c r="Q247" i="25" s="1"/>
  <c r="P247" i="25"/>
  <c r="R247" i="25" s="1"/>
  <c r="F248" i="25"/>
  <c r="G248" i="25"/>
  <c r="AC254" i="25" s="1"/>
  <c r="H248" i="25"/>
  <c r="I248" i="25"/>
  <c r="J249" i="25" s="1"/>
  <c r="N248" i="25"/>
  <c r="Q248" i="25" s="1"/>
  <c r="P248" i="25"/>
  <c r="F249" i="25"/>
  <c r="AB255" i="25" s="1"/>
  <c r="G249" i="25"/>
  <c r="AC255" i="25" s="1"/>
  <c r="H249" i="25"/>
  <c r="I249" i="25"/>
  <c r="N249" i="25"/>
  <c r="Q249" i="25" s="1"/>
  <c r="P249" i="25"/>
  <c r="F243" i="9"/>
  <c r="G243" i="9"/>
  <c r="H243" i="9"/>
  <c r="I243" i="9"/>
  <c r="N243" i="9"/>
  <c r="Q243" i="9" s="1"/>
  <c r="P243" i="9"/>
  <c r="R243" i="9" s="1"/>
  <c r="F244" i="9"/>
  <c r="G244" i="9"/>
  <c r="H244" i="9"/>
  <c r="L244" i="9" s="1"/>
  <c r="I244" i="9"/>
  <c r="J244" i="9"/>
  <c r="K244" i="9"/>
  <c r="N244" i="9"/>
  <c r="P244" i="9"/>
  <c r="Q244" i="9"/>
  <c r="F245" i="9"/>
  <c r="G245" i="9"/>
  <c r="H245" i="9"/>
  <c r="I245" i="9"/>
  <c r="N245" i="9"/>
  <c r="Q245" i="9" s="1"/>
  <c r="P245" i="9"/>
  <c r="F246" i="9"/>
  <c r="G246" i="9"/>
  <c r="H246" i="9"/>
  <c r="L246" i="9" s="1"/>
  <c r="I246" i="9"/>
  <c r="J246" i="9"/>
  <c r="N246" i="9"/>
  <c r="Q246" i="9" s="1"/>
  <c r="P246" i="9"/>
  <c r="F247" i="9"/>
  <c r="G247" i="9"/>
  <c r="H247" i="9"/>
  <c r="I247" i="9"/>
  <c r="N247" i="9"/>
  <c r="Q247" i="9" s="1"/>
  <c r="P247" i="9"/>
  <c r="F248" i="9"/>
  <c r="G248" i="9"/>
  <c r="H248" i="9"/>
  <c r="I248" i="9"/>
  <c r="J248" i="9"/>
  <c r="M248" i="9" s="1"/>
  <c r="K248" i="9"/>
  <c r="L248" i="9"/>
  <c r="N248" i="9"/>
  <c r="Q248" i="9" s="1"/>
  <c r="P248" i="9"/>
  <c r="F249" i="9"/>
  <c r="G249" i="9"/>
  <c r="AC255" i="9" s="1"/>
  <c r="H249" i="9"/>
  <c r="I249" i="9"/>
  <c r="N249" i="9"/>
  <c r="Q249" i="9" s="1"/>
  <c r="P249" i="9"/>
  <c r="AC249" i="9"/>
  <c r="AB254" i="25" l="1"/>
  <c r="L246" i="25"/>
  <c r="R244" i="25"/>
  <c r="M257" i="25"/>
  <c r="M263" i="25"/>
  <c r="M259" i="25"/>
  <c r="K247" i="25"/>
  <c r="M268" i="25"/>
  <c r="M253" i="25"/>
  <c r="AB249" i="25"/>
  <c r="L248" i="24"/>
  <c r="J245" i="23"/>
  <c r="M245" i="23" s="1"/>
  <c r="AB254" i="23"/>
  <c r="L248" i="23"/>
  <c r="K249" i="23"/>
  <c r="R245" i="22"/>
  <c r="M246" i="22"/>
  <c r="AB254" i="21"/>
  <c r="K247" i="21"/>
  <c r="M245" i="21"/>
  <c r="K248" i="21"/>
  <c r="AC249" i="20"/>
  <c r="L247" i="20"/>
  <c r="AC254" i="20"/>
  <c r="AC249" i="15"/>
  <c r="R243" i="15"/>
  <c r="M252" i="15"/>
  <c r="J220" i="18"/>
  <c r="T224" i="18" s="1"/>
  <c r="AC225" i="18"/>
  <c r="L219" i="18"/>
  <c r="AB223" i="18"/>
  <c r="T240" i="18"/>
  <c r="T242" i="18"/>
  <c r="V245" i="18"/>
  <c r="AH244" i="18"/>
  <c r="M242" i="18"/>
  <c r="T248" i="18"/>
  <c r="AH246" i="18"/>
  <c r="U246" i="18"/>
  <c r="R220" i="18"/>
  <c r="J216" i="18"/>
  <c r="M234" i="18"/>
  <c r="W237" i="18" s="1"/>
  <c r="T238" i="18"/>
  <c r="M241" i="18"/>
  <c r="W242" i="18" s="1"/>
  <c r="V244" i="18"/>
  <c r="T241" i="18"/>
  <c r="T243" i="18"/>
  <c r="AC224" i="18"/>
  <c r="AB222" i="18"/>
  <c r="V242" i="18"/>
  <c r="U241" i="18"/>
  <c r="U244" i="18"/>
  <c r="M240" i="18"/>
  <c r="T246" i="18"/>
  <c r="V243" i="18"/>
  <c r="U242" i="18"/>
  <c r="AH242" i="18"/>
  <c r="AH245" i="18"/>
  <c r="K217" i="18"/>
  <c r="U235" i="18"/>
  <c r="V247" i="18"/>
  <c r="T244" i="18"/>
  <c r="M239" i="18"/>
  <c r="U245" i="18"/>
  <c r="U247" i="18"/>
  <c r="L246" i="10"/>
  <c r="M246" i="10" s="1"/>
  <c r="R245" i="10"/>
  <c r="J245" i="10"/>
  <c r="L244" i="10"/>
  <c r="AB254" i="10"/>
  <c r="K248" i="10"/>
  <c r="R246" i="10"/>
  <c r="M271" i="10"/>
  <c r="K249" i="6"/>
  <c r="J244" i="6"/>
  <c r="M244" i="6" s="1"/>
  <c r="M253" i="6"/>
  <c r="L247" i="6"/>
  <c r="M268" i="6"/>
  <c r="M271" i="6"/>
  <c r="K247" i="6"/>
  <c r="AC254" i="11"/>
  <c r="AC252" i="11"/>
  <c r="AB251" i="11"/>
  <c r="M264" i="11"/>
  <c r="AB253" i="11"/>
  <c r="R244" i="11"/>
  <c r="R243" i="11"/>
  <c r="R246" i="8"/>
  <c r="M271" i="8"/>
  <c r="R244" i="8"/>
  <c r="L244" i="8"/>
  <c r="M269" i="8"/>
  <c r="R246" i="3"/>
  <c r="J246" i="3"/>
  <c r="M244" i="3"/>
  <c r="AB250" i="12"/>
  <c r="M268" i="12"/>
  <c r="M264" i="12"/>
  <c r="J245" i="12"/>
  <c r="R243" i="12"/>
  <c r="M271" i="12"/>
  <c r="AC253" i="12"/>
  <c r="L249" i="5"/>
  <c r="AC253" i="5"/>
  <c r="R244" i="5"/>
  <c r="R243" i="5"/>
  <c r="K249" i="5"/>
  <c r="AC252" i="5"/>
  <c r="AB254" i="4"/>
  <c r="K248" i="4"/>
  <c r="J245" i="4"/>
  <c r="AC253" i="4"/>
  <c r="J246" i="4"/>
  <c r="K247" i="4"/>
  <c r="L247" i="4"/>
  <c r="R244" i="4"/>
  <c r="J244" i="4"/>
  <c r="M258" i="4"/>
  <c r="W255" i="18"/>
  <c r="W253" i="18"/>
  <c r="W247" i="18"/>
  <c r="W251" i="18"/>
  <c r="W249" i="18"/>
  <c r="W252" i="18"/>
  <c r="W248" i="18"/>
  <c r="W246" i="18"/>
  <c r="L244" i="25"/>
  <c r="M266" i="25"/>
  <c r="L249" i="25"/>
  <c r="J247" i="25"/>
  <c r="M270" i="25"/>
  <c r="AC252" i="25"/>
  <c r="AC251" i="25"/>
  <c r="K245" i="25"/>
  <c r="AC249" i="25"/>
  <c r="R248" i="25"/>
  <c r="AC253" i="25"/>
  <c r="K246" i="25"/>
  <c r="J245" i="25"/>
  <c r="AC250" i="25"/>
  <c r="K248" i="25"/>
  <c r="R246" i="25"/>
  <c r="M269" i="25"/>
  <c r="R249" i="25"/>
  <c r="L248" i="25"/>
  <c r="AB250" i="25"/>
  <c r="L247" i="25"/>
  <c r="J250" i="25"/>
  <c r="K250" i="25"/>
  <c r="L250" i="25"/>
  <c r="AB253" i="25"/>
  <c r="AB252" i="25"/>
  <c r="AB251" i="25"/>
  <c r="J246" i="25"/>
  <c r="AC254" i="24"/>
  <c r="R246" i="24"/>
  <c r="AB251" i="24"/>
  <c r="AC250" i="24"/>
  <c r="K249" i="24"/>
  <c r="AC255" i="24"/>
  <c r="AB249" i="24"/>
  <c r="AB254" i="24"/>
  <c r="AC252" i="24"/>
  <c r="L246" i="24"/>
  <c r="AB250" i="24"/>
  <c r="J249" i="24"/>
  <c r="AB255" i="24"/>
  <c r="K247" i="24"/>
  <c r="AC253" i="24"/>
  <c r="AB252" i="24"/>
  <c r="K245" i="24"/>
  <c r="AC249" i="24"/>
  <c r="J250" i="24"/>
  <c r="K250" i="24"/>
  <c r="L250" i="24"/>
  <c r="J247" i="24"/>
  <c r="AB253" i="24"/>
  <c r="AC251" i="24"/>
  <c r="K247" i="23"/>
  <c r="AC251" i="23"/>
  <c r="AC253" i="23"/>
  <c r="AB251" i="23"/>
  <c r="R249" i="23"/>
  <c r="M249" i="23"/>
  <c r="AB249" i="23"/>
  <c r="AB255" i="23"/>
  <c r="AC249" i="23"/>
  <c r="AC254" i="23"/>
  <c r="AB253" i="23"/>
  <c r="AC252" i="23"/>
  <c r="R244" i="23"/>
  <c r="AC250" i="23"/>
  <c r="J250" i="23"/>
  <c r="K250" i="23"/>
  <c r="L250" i="23"/>
  <c r="J248" i="23"/>
  <c r="M248" i="23" s="1"/>
  <c r="M246" i="23"/>
  <c r="AB252" i="23"/>
  <c r="AB250" i="23"/>
  <c r="J250" i="22"/>
  <c r="K250" i="22"/>
  <c r="L250" i="22"/>
  <c r="L248" i="22"/>
  <c r="AB253" i="22"/>
  <c r="AC252" i="22"/>
  <c r="AB250" i="22"/>
  <c r="AC254" i="22"/>
  <c r="J248" i="22"/>
  <c r="AB252" i="22"/>
  <c r="AC251" i="22"/>
  <c r="K249" i="22"/>
  <c r="AC255" i="22"/>
  <c r="AB254" i="22"/>
  <c r="J247" i="22"/>
  <c r="J245" i="22"/>
  <c r="M245" i="22" s="1"/>
  <c r="AB251" i="22"/>
  <c r="R243" i="22"/>
  <c r="J249" i="22"/>
  <c r="AC253" i="22"/>
  <c r="AC249" i="22"/>
  <c r="AC250" i="22"/>
  <c r="J250" i="21"/>
  <c r="K250" i="21"/>
  <c r="AB253" i="21"/>
  <c r="AB250" i="21"/>
  <c r="K249" i="21"/>
  <c r="R246" i="21"/>
  <c r="L247" i="21"/>
  <c r="AC252" i="21"/>
  <c r="J248" i="21"/>
  <c r="J247" i="21"/>
  <c r="M247" i="21" s="1"/>
  <c r="AB251" i="21"/>
  <c r="AC249" i="21"/>
  <c r="J249" i="21"/>
  <c r="AC254" i="21"/>
  <c r="AC253" i="21"/>
  <c r="K246" i="21"/>
  <c r="J246" i="21"/>
  <c r="AB252" i="21"/>
  <c r="AC251" i="21"/>
  <c r="AC250" i="21"/>
  <c r="L250" i="21"/>
  <c r="L248" i="20"/>
  <c r="L246" i="20"/>
  <c r="AC252" i="20"/>
  <c r="AC253" i="20"/>
  <c r="AC251" i="20"/>
  <c r="AC250" i="20"/>
  <c r="K244" i="20"/>
  <c r="J249" i="20"/>
  <c r="AB253" i="20"/>
  <c r="AB251" i="20"/>
  <c r="J244" i="20"/>
  <c r="AB250" i="20"/>
  <c r="J250" i="20"/>
  <c r="K250" i="20"/>
  <c r="L250" i="20"/>
  <c r="J245" i="20"/>
  <c r="AB249" i="20"/>
  <c r="AB254" i="20"/>
  <c r="AB252" i="20"/>
  <c r="J249" i="19"/>
  <c r="AB255" i="19"/>
  <c r="AB254" i="19"/>
  <c r="AB253" i="19"/>
  <c r="AB252" i="19"/>
  <c r="AB251" i="19"/>
  <c r="AB250" i="19"/>
  <c r="J250" i="19"/>
  <c r="K250" i="19"/>
  <c r="M264" i="19"/>
  <c r="AB249" i="19"/>
  <c r="L250" i="19"/>
  <c r="M250" i="19" s="1"/>
  <c r="K249" i="19"/>
  <c r="AC255" i="19"/>
  <c r="AC254" i="19"/>
  <c r="AC253" i="19"/>
  <c r="AC252" i="19"/>
  <c r="AC251" i="19"/>
  <c r="AC250" i="19"/>
  <c r="R249" i="15"/>
  <c r="K250" i="15"/>
  <c r="L250" i="15"/>
  <c r="J250" i="15"/>
  <c r="R248" i="15"/>
  <c r="AB253" i="15"/>
  <c r="AC252" i="15"/>
  <c r="J245" i="15"/>
  <c r="AB251" i="15"/>
  <c r="J244" i="15"/>
  <c r="M244" i="15" s="1"/>
  <c r="AB250" i="15"/>
  <c r="AC254" i="15"/>
  <c r="K248" i="15"/>
  <c r="AB252" i="15"/>
  <c r="AB254" i="15"/>
  <c r="K247" i="15"/>
  <c r="K249" i="15"/>
  <c r="J249" i="15"/>
  <c r="M249" i="15" s="1"/>
  <c r="AB255" i="15"/>
  <c r="AC253" i="15"/>
  <c r="AC251" i="15"/>
  <c r="AC250" i="15"/>
  <c r="AC222" i="18"/>
  <c r="AC223" i="18"/>
  <c r="J221" i="18"/>
  <c r="K221" i="18"/>
  <c r="L221" i="18"/>
  <c r="J219" i="18"/>
  <c r="AB225" i="18"/>
  <c r="R216" i="18"/>
  <c r="R215" i="18"/>
  <c r="AJ221" i="18"/>
  <c r="AJ224" i="18"/>
  <c r="T239" i="18"/>
  <c r="U234" i="18"/>
  <c r="AJ226" i="18"/>
  <c r="AB220" i="18"/>
  <c r="R218" i="18"/>
  <c r="J217" i="18"/>
  <c r="AC221" i="18"/>
  <c r="AJ225" i="18"/>
  <c r="AC220" i="18"/>
  <c r="AC226" i="18"/>
  <c r="AJ222" i="18"/>
  <c r="T221" i="18"/>
  <c r="AB221" i="18"/>
  <c r="U230" i="18"/>
  <c r="M235" i="18"/>
  <c r="K219" i="18"/>
  <c r="M219" i="18" s="1"/>
  <c r="AJ223" i="18"/>
  <c r="AB252" i="10"/>
  <c r="AB250" i="10"/>
  <c r="L249" i="10"/>
  <c r="L247" i="10"/>
  <c r="AC251" i="10"/>
  <c r="L250" i="10"/>
  <c r="J250" i="10"/>
  <c r="M250" i="10" s="1"/>
  <c r="K250" i="10"/>
  <c r="AC253" i="10"/>
  <c r="AB251" i="10"/>
  <c r="R249" i="10"/>
  <c r="AC254" i="10"/>
  <c r="AB249" i="10"/>
  <c r="AB253" i="10"/>
  <c r="AC252" i="10"/>
  <c r="AC250" i="10"/>
  <c r="AC249" i="6"/>
  <c r="L250" i="6"/>
  <c r="J250" i="6"/>
  <c r="K250" i="6"/>
  <c r="AB254" i="6"/>
  <c r="J247" i="6"/>
  <c r="AB253" i="6"/>
  <c r="K246" i="6"/>
  <c r="M246" i="6" s="1"/>
  <c r="AC252" i="6"/>
  <c r="R249" i="6"/>
  <c r="J249" i="6"/>
  <c r="M249" i="6" s="1"/>
  <c r="R246" i="6"/>
  <c r="AB249" i="6"/>
  <c r="AB252" i="6"/>
  <c r="AC251" i="6"/>
  <c r="AB251" i="6"/>
  <c r="AC250" i="6"/>
  <c r="AC254" i="6"/>
  <c r="AC253" i="6"/>
  <c r="AB250" i="6"/>
  <c r="K250" i="11"/>
  <c r="L250" i="11"/>
  <c r="J250" i="11"/>
  <c r="M250" i="11" s="1"/>
  <c r="AB254" i="11"/>
  <c r="AB252" i="11"/>
  <c r="M253" i="11"/>
  <c r="K248" i="11"/>
  <c r="M248" i="11" s="1"/>
  <c r="L247" i="11"/>
  <c r="K246" i="11"/>
  <c r="AC250" i="11"/>
  <c r="AC249" i="11"/>
  <c r="AC255" i="11"/>
  <c r="AB250" i="11"/>
  <c r="AC253" i="11"/>
  <c r="AC251" i="11"/>
  <c r="J245" i="11"/>
  <c r="M245" i="11" s="1"/>
  <c r="K249" i="8"/>
  <c r="AC255" i="8"/>
  <c r="AC254" i="8"/>
  <c r="AC252" i="8"/>
  <c r="AB251" i="8"/>
  <c r="AB250" i="8"/>
  <c r="J249" i="8"/>
  <c r="AB255" i="8"/>
  <c r="K248" i="8"/>
  <c r="J248" i="8"/>
  <c r="AB254" i="8"/>
  <c r="AC253" i="8"/>
  <c r="AB252" i="8"/>
  <c r="J246" i="8"/>
  <c r="M246" i="8" s="1"/>
  <c r="K245" i="8"/>
  <c r="K250" i="8"/>
  <c r="L250" i="8"/>
  <c r="J250" i="8"/>
  <c r="AB253" i="8"/>
  <c r="R249" i="8"/>
  <c r="L248" i="8"/>
  <c r="AC251" i="8"/>
  <c r="AC250" i="8"/>
  <c r="M258" i="8"/>
  <c r="J250" i="3"/>
  <c r="M250" i="3" s="1"/>
  <c r="K250" i="3"/>
  <c r="L250" i="3"/>
  <c r="AC253" i="3"/>
  <c r="AB249" i="3"/>
  <c r="AC254" i="3"/>
  <c r="AB253" i="3"/>
  <c r="K246" i="3"/>
  <c r="M246" i="3" s="1"/>
  <c r="AC252" i="3"/>
  <c r="AC251" i="3"/>
  <c r="K249" i="3"/>
  <c r="AC255" i="3"/>
  <c r="AB254" i="3"/>
  <c r="AB252" i="3"/>
  <c r="AB251" i="3"/>
  <c r="AC250" i="3"/>
  <c r="J249" i="3"/>
  <c r="L247" i="3"/>
  <c r="AB250" i="3"/>
  <c r="AC254" i="12"/>
  <c r="AC252" i="12"/>
  <c r="AC251" i="12"/>
  <c r="AB249" i="12"/>
  <c r="AB254" i="12"/>
  <c r="AB253" i="12"/>
  <c r="AB252" i="12"/>
  <c r="K245" i="12"/>
  <c r="AB251" i="12"/>
  <c r="M258" i="12"/>
  <c r="AC255" i="12"/>
  <c r="M245" i="12"/>
  <c r="K250" i="12"/>
  <c r="L250" i="12"/>
  <c r="K248" i="12"/>
  <c r="L247" i="12"/>
  <c r="K246" i="12"/>
  <c r="AC249" i="12"/>
  <c r="AC250" i="12"/>
  <c r="J250" i="12"/>
  <c r="AC249" i="5"/>
  <c r="AC251" i="5"/>
  <c r="AC254" i="5"/>
  <c r="K246" i="5"/>
  <c r="AB252" i="5"/>
  <c r="K245" i="5"/>
  <c r="M245" i="5" s="1"/>
  <c r="AB251" i="5"/>
  <c r="AB254" i="5"/>
  <c r="J247" i="5"/>
  <c r="M247" i="5" s="1"/>
  <c r="AC250" i="5"/>
  <c r="L250" i="5"/>
  <c r="J250" i="5"/>
  <c r="K250" i="5"/>
  <c r="J248" i="5"/>
  <c r="AB250" i="5"/>
  <c r="AC252" i="4"/>
  <c r="AC251" i="4"/>
  <c r="AB249" i="4"/>
  <c r="R247" i="4"/>
  <c r="J247" i="4"/>
  <c r="M247" i="4" s="1"/>
  <c r="AB253" i="4"/>
  <c r="AB252" i="4"/>
  <c r="K245" i="4"/>
  <c r="M245" i="4" s="1"/>
  <c r="AB251" i="4"/>
  <c r="L244" i="4"/>
  <c r="K246" i="4"/>
  <c r="AC250" i="4"/>
  <c r="J250" i="4"/>
  <c r="K250" i="4"/>
  <c r="AC254" i="4"/>
  <c r="AB250" i="4"/>
  <c r="J247" i="9"/>
  <c r="AB253" i="9"/>
  <c r="AB252" i="9"/>
  <c r="R244" i="9"/>
  <c r="M254" i="9"/>
  <c r="M258" i="9"/>
  <c r="M262" i="9"/>
  <c r="M266" i="9"/>
  <c r="M270" i="9"/>
  <c r="K249" i="9"/>
  <c r="J249" i="9"/>
  <c r="AB255" i="9"/>
  <c r="AC254" i="9"/>
  <c r="R246" i="9"/>
  <c r="R245" i="9"/>
  <c r="K245" i="9"/>
  <c r="AC251" i="9"/>
  <c r="J250" i="9"/>
  <c r="M250" i="9" s="1"/>
  <c r="K250" i="9"/>
  <c r="AB249" i="9"/>
  <c r="AB254" i="9"/>
  <c r="AB251" i="9"/>
  <c r="AC250" i="9"/>
  <c r="R248" i="9"/>
  <c r="L249" i="9"/>
  <c r="K247" i="9"/>
  <c r="M247" i="9" s="1"/>
  <c r="AC253" i="9"/>
  <c r="K246" i="9"/>
  <c r="M246" i="9" s="1"/>
  <c r="AC252" i="9"/>
  <c r="AB250" i="9"/>
  <c r="L250" i="9"/>
  <c r="V236" i="18"/>
  <c r="M223" i="18"/>
  <c r="U229" i="18"/>
  <c r="U232" i="18"/>
  <c r="V241" i="18"/>
  <c r="U228" i="18"/>
  <c r="V234" i="18"/>
  <c r="U238" i="18"/>
  <c r="V230" i="18"/>
  <c r="V232" i="18"/>
  <c r="V231" i="18"/>
  <c r="V233" i="18"/>
  <c r="V229" i="18"/>
  <c r="V225" i="18"/>
  <c r="V226" i="18"/>
  <c r="V224" i="18"/>
  <c r="V228" i="18"/>
  <c r="V227" i="18"/>
  <c r="V240" i="18"/>
  <c r="T231" i="18"/>
  <c r="T228" i="18"/>
  <c r="T230" i="18"/>
  <c r="M226" i="18"/>
  <c r="T229" i="18"/>
  <c r="T232" i="18"/>
  <c r="V239" i="18"/>
  <c r="V235" i="18"/>
  <c r="V237" i="18"/>
  <c r="V238" i="18"/>
  <c r="U233" i="18"/>
  <c r="M227" i="18"/>
  <c r="T235" i="18"/>
  <c r="T234" i="18"/>
  <c r="M230" i="18"/>
  <c r="T233" i="18"/>
  <c r="T236" i="18"/>
  <c r="U227" i="18"/>
  <c r="M238" i="18"/>
  <c r="W243" i="18" s="1"/>
  <c r="K244" i="25"/>
  <c r="J244" i="25"/>
  <c r="M244" i="25" s="1"/>
  <c r="K249" i="25"/>
  <c r="M248" i="25"/>
  <c r="M246" i="25"/>
  <c r="R243" i="25"/>
  <c r="K246" i="20"/>
  <c r="L245" i="20"/>
  <c r="K248" i="20"/>
  <c r="K247" i="20"/>
  <c r="J246" i="20"/>
  <c r="K245" i="20"/>
  <c r="J247" i="20"/>
  <c r="L249" i="20"/>
  <c r="K249" i="20"/>
  <c r="J248" i="20"/>
  <c r="R248" i="20"/>
  <c r="M244" i="20"/>
  <c r="M246" i="20"/>
  <c r="M245" i="20"/>
  <c r="J248" i="24"/>
  <c r="M248" i="24" s="1"/>
  <c r="M249" i="24"/>
  <c r="J246" i="24"/>
  <c r="M246" i="24" s="1"/>
  <c r="R249" i="24"/>
  <c r="M247" i="24"/>
  <c r="R247" i="24"/>
  <c r="J245" i="24"/>
  <c r="M245" i="24" s="1"/>
  <c r="R244" i="24"/>
  <c r="R243" i="24"/>
  <c r="R247" i="23"/>
  <c r="J247" i="23"/>
  <c r="M247" i="23" s="1"/>
  <c r="R243" i="23"/>
  <c r="R246" i="23"/>
  <c r="R245" i="23"/>
  <c r="R248" i="23"/>
  <c r="M244" i="23"/>
  <c r="K247" i="22"/>
  <c r="M247" i="22" s="1"/>
  <c r="R244" i="22"/>
  <c r="M244" i="22"/>
  <c r="R249" i="22"/>
  <c r="R248" i="22"/>
  <c r="R247" i="22"/>
  <c r="R246" i="22"/>
  <c r="R249" i="21"/>
  <c r="L249" i="21"/>
  <c r="M249" i="21" s="1"/>
  <c r="M248" i="21"/>
  <c r="M246" i="21"/>
  <c r="R244" i="21"/>
  <c r="R243" i="21"/>
  <c r="L249" i="19"/>
  <c r="M249" i="19" s="1"/>
  <c r="R244" i="19"/>
  <c r="L245" i="19"/>
  <c r="M245" i="19" s="1"/>
  <c r="L244" i="19"/>
  <c r="L246" i="19"/>
  <c r="M246" i="19" s="1"/>
  <c r="R249" i="19"/>
  <c r="R246" i="19"/>
  <c r="L247" i="19"/>
  <c r="M247" i="19" s="1"/>
  <c r="L248" i="19"/>
  <c r="M248" i="19" s="1"/>
  <c r="M244" i="19"/>
  <c r="R244" i="15"/>
  <c r="L248" i="15"/>
  <c r="M248" i="15" s="1"/>
  <c r="L247" i="15"/>
  <c r="M245" i="15"/>
  <c r="J247" i="15"/>
  <c r="R246" i="15"/>
  <c r="M246" i="15"/>
  <c r="R245" i="15"/>
  <c r="K220" i="18"/>
  <c r="L217" i="18"/>
  <c r="V223" i="18" s="1"/>
  <c r="AJ220" i="18"/>
  <c r="K216" i="18"/>
  <c r="R219" i="18"/>
  <c r="K218" i="18"/>
  <c r="U223" i="18" s="1"/>
  <c r="R214" i="18"/>
  <c r="K249" i="10"/>
  <c r="J248" i="10"/>
  <c r="M248" i="10" s="1"/>
  <c r="K247" i="10"/>
  <c r="M247" i="10" s="1"/>
  <c r="R243" i="10"/>
  <c r="M249" i="10"/>
  <c r="R247" i="10"/>
  <c r="R248" i="10"/>
  <c r="M245" i="10"/>
  <c r="R244" i="10"/>
  <c r="M244" i="10"/>
  <c r="M247" i="6"/>
  <c r="M248" i="6"/>
  <c r="M249" i="11"/>
  <c r="M244" i="11"/>
  <c r="M246" i="11"/>
  <c r="R248" i="11"/>
  <c r="M247" i="11"/>
  <c r="M248" i="8"/>
  <c r="M249" i="8"/>
  <c r="L245" i="8"/>
  <c r="M247" i="8"/>
  <c r="M244" i="8"/>
  <c r="R243" i="8"/>
  <c r="AC249" i="3"/>
  <c r="J248" i="3"/>
  <c r="M248" i="3" s="1"/>
  <c r="L245" i="3"/>
  <c r="R249" i="3"/>
  <c r="J247" i="3"/>
  <c r="M247" i="3" s="1"/>
  <c r="M249" i="12"/>
  <c r="M244" i="12"/>
  <c r="L248" i="12"/>
  <c r="M248" i="12" s="1"/>
  <c r="M246" i="12"/>
  <c r="R248" i="12"/>
  <c r="M247" i="12"/>
  <c r="L248" i="5"/>
  <c r="M248" i="5" s="1"/>
  <c r="M244" i="5"/>
  <c r="J249" i="5"/>
  <c r="M249" i="5" s="1"/>
  <c r="R248" i="5"/>
  <c r="R246" i="4"/>
  <c r="M248" i="4"/>
  <c r="M244" i="4"/>
  <c r="M249" i="4"/>
  <c r="M246" i="4"/>
  <c r="M244" i="9"/>
  <c r="L247" i="9"/>
  <c r="J245" i="9"/>
  <c r="L245" i="9"/>
  <c r="R245" i="4"/>
  <c r="R247" i="5"/>
  <c r="R245" i="5"/>
  <c r="R249" i="5"/>
  <c r="J246" i="5"/>
  <c r="M246" i="5" s="1"/>
  <c r="R249" i="12"/>
  <c r="R245" i="12"/>
  <c r="R247" i="12"/>
  <c r="M245" i="3"/>
  <c r="R245" i="3"/>
  <c r="L249" i="3"/>
  <c r="M249" i="3" s="1"/>
  <c r="R247" i="8"/>
  <c r="M245" i="8"/>
  <c r="R245" i="8"/>
  <c r="R249" i="11"/>
  <c r="R245" i="11"/>
  <c r="R247" i="11"/>
  <c r="R248" i="6"/>
  <c r="R247" i="6"/>
  <c r="M217" i="18"/>
  <c r="R245" i="19"/>
  <c r="R249" i="20"/>
  <c r="M249" i="20"/>
  <c r="R247" i="20"/>
  <c r="R246" i="20"/>
  <c r="R245" i="20"/>
  <c r="R244" i="20"/>
  <c r="R248" i="21"/>
  <c r="R247" i="21"/>
  <c r="M244" i="21"/>
  <c r="M249" i="22"/>
  <c r="M248" i="22"/>
  <c r="R248" i="24"/>
  <c r="R245" i="24"/>
  <c r="R249" i="9"/>
  <c r="R247" i="9"/>
  <c r="M249" i="25" l="1"/>
  <c r="M245" i="25"/>
  <c r="M247" i="25"/>
  <c r="M250" i="24"/>
  <c r="M247" i="20"/>
  <c r="M250" i="15"/>
  <c r="M220" i="18"/>
  <c r="W225" i="18" s="1"/>
  <c r="T225" i="18"/>
  <c r="M218" i="18"/>
  <c r="W241" i="18"/>
  <c r="W244" i="18"/>
  <c r="W236" i="18"/>
  <c r="T223" i="18"/>
  <c r="W245" i="18"/>
  <c r="M250" i="6"/>
  <c r="M250" i="12"/>
  <c r="M250" i="25"/>
  <c r="M250" i="23"/>
  <c r="M250" i="22"/>
  <c r="M250" i="21"/>
  <c r="M250" i="20"/>
  <c r="M247" i="15"/>
  <c r="U226" i="18"/>
  <c r="W228" i="18"/>
  <c r="M221" i="18"/>
  <c r="W227" i="18" s="1"/>
  <c r="T227" i="18"/>
  <c r="T226" i="18"/>
  <c r="T222" i="18"/>
  <c r="W239" i="18"/>
  <c r="W240" i="18"/>
  <c r="U224" i="18"/>
  <c r="V222" i="18"/>
  <c r="W238" i="18"/>
  <c r="V221" i="18"/>
  <c r="M216" i="18"/>
  <c r="U222" i="18"/>
  <c r="U225" i="18"/>
  <c r="U221" i="18"/>
  <c r="M250" i="8"/>
  <c r="M250" i="5"/>
  <c r="M250" i="4"/>
  <c r="M245" i="9"/>
  <c r="M249" i="9"/>
  <c r="W235" i="18"/>
  <c r="W234" i="18"/>
  <c r="W226" i="18"/>
  <c r="W231" i="18"/>
  <c r="W232" i="18"/>
  <c r="W230" i="18"/>
  <c r="W229" i="18"/>
  <c r="W224" i="18"/>
  <c r="W233" i="18"/>
  <c r="W223" i="18"/>
  <c r="M248" i="20"/>
  <c r="F236" i="25"/>
  <c r="G236" i="25"/>
  <c r="H236" i="25"/>
  <c r="I236" i="25"/>
  <c r="N236" i="25"/>
  <c r="Q236" i="25" s="1"/>
  <c r="P236" i="25"/>
  <c r="F237" i="25"/>
  <c r="G237" i="25"/>
  <c r="H237" i="25"/>
  <c r="I237" i="25"/>
  <c r="N237" i="25"/>
  <c r="Q237" i="25" s="1"/>
  <c r="P237" i="25"/>
  <c r="F238" i="25"/>
  <c r="G238" i="25"/>
  <c r="H238" i="25"/>
  <c r="I238" i="25"/>
  <c r="N238" i="25"/>
  <c r="Q238" i="25" s="1"/>
  <c r="P238" i="25"/>
  <c r="F239" i="25"/>
  <c r="G239" i="25"/>
  <c r="H239" i="25"/>
  <c r="I239" i="25"/>
  <c r="N239" i="25"/>
  <c r="Q239" i="25" s="1"/>
  <c r="P239" i="25"/>
  <c r="F240" i="25"/>
  <c r="G240" i="25"/>
  <c r="H240" i="25"/>
  <c r="I240" i="25"/>
  <c r="N240" i="25"/>
  <c r="Q240" i="25" s="1"/>
  <c r="P240" i="25"/>
  <c r="F241" i="25"/>
  <c r="G241" i="25"/>
  <c r="H241" i="25"/>
  <c r="I241" i="25"/>
  <c r="N241" i="25"/>
  <c r="Q241" i="25" s="1"/>
  <c r="P241" i="25"/>
  <c r="F242" i="25"/>
  <c r="AB248" i="25" s="1"/>
  <c r="G242" i="25"/>
  <c r="H242" i="25"/>
  <c r="I242" i="25"/>
  <c r="N242" i="25"/>
  <c r="Q242" i="25" s="1"/>
  <c r="P242" i="25"/>
  <c r="F236" i="24"/>
  <c r="G236" i="24"/>
  <c r="H236" i="24"/>
  <c r="I236" i="24"/>
  <c r="N236" i="24"/>
  <c r="Q236" i="24" s="1"/>
  <c r="P236" i="24"/>
  <c r="F237" i="24"/>
  <c r="G237" i="24"/>
  <c r="H237" i="24"/>
  <c r="I237" i="24"/>
  <c r="N237" i="24"/>
  <c r="Q237" i="24" s="1"/>
  <c r="P237" i="24"/>
  <c r="F238" i="24"/>
  <c r="G238" i="24"/>
  <c r="H238" i="24"/>
  <c r="I238" i="24"/>
  <c r="N238" i="24"/>
  <c r="Q238" i="24" s="1"/>
  <c r="P238" i="24"/>
  <c r="F239" i="24"/>
  <c r="G239" i="24"/>
  <c r="H239" i="24"/>
  <c r="I239" i="24"/>
  <c r="N239" i="24"/>
  <c r="Q239" i="24" s="1"/>
  <c r="P239" i="24"/>
  <c r="F240" i="24"/>
  <c r="G240" i="24"/>
  <c r="H240" i="24"/>
  <c r="I240" i="24"/>
  <c r="N240" i="24"/>
  <c r="Q240" i="24" s="1"/>
  <c r="P240" i="24"/>
  <c r="F241" i="24"/>
  <c r="G241" i="24"/>
  <c r="H241" i="24"/>
  <c r="I241" i="24"/>
  <c r="N241" i="24"/>
  <c r="Q241" i="24" s="1"/>
  <c r="P241" i="24"/>
  <c r="F242" i="24"/>
  <c r="AB248" i="24" s="1"/>
  <c r="G242" i="24"/>
  <c r="AC248" i="24" s="1"/>
  <c r="H242" i="24"/>
  <c r="I242" i="24"/>
  <c r="N242" i="24"/>
  <c r="Q242" i="24" s="1"/>
  <c r="P242" i="24"/>
  <c r="F236" i="23"/>
  <c r="G236" i="23"/>
  <c r="H236" i="23"/>
  <c r="I236" i="23"/>
  <c r="N236" i="23"/>
  <c r="Q236" i="23" s="1"/>
  <c r="P236" i="23"/>
  <c r="F237" i="23"/>
  <c r="G237" i="23"/>
  <c r="H237" i="23"/>
  <c r="I237" i="23"/>
  <c r="N237" i="23"/>
  <c r="Q237" i="23" s="1"/>
  <c r="P237" i="23"/>
  <c r="F238" i="23"/>
  <c r="G238" i="23"/>
  <c r="H238" i="23"/>
  <c r="I238" i="23"/>
  <c r="N238" i="23"/>
  <c r="Q238" i="23" s="1"/>
  <c r="P238" i="23"/>
  <c r="F239" i="23"/>
  <c r="G239" i="23"/>
  <c r="H239" i="23"/>
  <c r="I239" i="23"/>
  <c r="N239" i="23"/>
  <c r="Q239" i="23" s="1"/>
  <c r="R239" i="23" s="1"/>
  <c r="P239" i="23"/>
  <c r="F240" i="23"/>
  <c r="G240" i="23"/>
  <c r="H240" i="23"/>
  <c r="I240" i="23"/>
  <c r="N240" i="23"/>
  <c r="Q240" i="23" s="1"/>
  <c r="P240" i="23"/>
  <c r="F241" i="23"/>
  <c r="G241" i="23"/>
  <c r="H241" i="23"/>
  <c r="I241" i="23"/>
  <c r="N241" i="23"/>
  <c r="Q241" i="23" s="1"/>
  <c r="R241" i="23" s="1"/>
  <c r="P241" i="23"/>
  <c r="F242" i="23"/>
  <c r="AB248" i="23" s="1"/>
  <c r="G242" i="23"/>
  <c r="AC248" i="23" s="1"/>
  <c r="H242" i="23"/>
  <c r="I242" i="23"/>
  <c r="N242" i="23"/>
  <c r="Q242" i="23" s="1"/>
  <c r="R242" i="23" s="1"/>
  <c r="P242" i="23"/>
  <c r="F236" i="22"/>
  <c r="G236" i="22"/>
  <c r="H236" i="22"/>
  <c r="I236" i="22"/>
  <c r="N236" i="22"/>
  <c r="Q236" i="22" s="1"/>
  <c r="P236" i="22"/>
  <c r="F237" i="22"/>
  <c r="G237" i="22"/>
  <c r="H237" i="22"/>
  <c r="I237" i="22"/>
  <c r="J238" i="22" s="1"/>
  <c r="J237" i="22"/>
  <c r="K237" i="22"/>
  <c r="L237" i="22"/>
  <c r="N237" i="22"/>
  <c r="Q237" i="22" s="1"/>
  <c r="P237" i="22"/>
  <c r="F238" i="22"/>
  <c r="G238" i="22"/>
  <c r="K238" i="22" s="1"/>
  <c r="H238" i="22"/>
  <c r="I238" i="22"/>
  <c r="J239" i="22" s="1"/>
  <c r="M239" i="22" s="1"/>
  <c r="L238" i="22"/>
  <c r="N238" i="22"/>
  <c r="Q238" i="22" s="1"/>
  <c r="P238" i="22"/>
  <c r="F239" i="22"/>
  <c r="G239" i="22"/>
  <c r="H239" i="22"/>
  <c r="I239" i="22"/>
  <c r="K239" i="22"/>
  <c r="L239" i="22"/>
  <c r="N239" i="22"/>
  <c r="Q239" i="22" s="1"/>
  <c r="P239" i="22"/>
  <c r="F240" i="22"/>
  <c r="G240" i="22"/>
  <c r="H240" i="22"/>
  <c r="L240" i="22" s="1"/>
  <c r="I240" i="22"/>
  <c r="N240" i="22"/>
  <c r="Q240" i="22" s="1"/>
  <c r="P240" i="22"/>
  <c r="F241" i="22"/>
  <c r="G241" i="22"/>
  <c r="H241" i="22"/>
  <c r="I241" i="22"/>
  <c r="N241" i="22"/>
  <c r="Q241" i="22" s="1"/>
  <c r="P241" i="22"/>
  <c r="F242" i="22"/>
  <c r="AB248" i="22" s="1"/>
  <c r="G242" i="22"/>
  <c r="H242" i="22"/>
  <c r="L242" i="22" s="1"/>
  <c r="I242" i="22"/>
  <c r="K242" i="22"/>
  <c r="N242" i="22"/>
  <c r="Q242" i="22" s="1"/>
  <c r="P242" i="22"/>
  <c r="F236" i="21"/>
  <c r="G236" i="21"/>
  <c r="H236" i="21"/>
  <c r="I236" i="21"/>
  <c r="N236" i="21"/>
  <c r="Q236" i="21" s="1"/>
  <c r="P236" i="21"/>
  <c r="F237" i="21"/>
  <c r="G237" i="21"/>
  <c r="H237" i="21"/>
  <c r="I237" i="21"/>
  <c r="J237" i="21"/>
  <c r="K237" i="21"/>
  <c r="L237" i="21"/>
  <c r="N237" i="21"/>
  <c r="Q237" i="21" s="1"/>
  <c r="P237" i="21"/>
  <c r="F238" i="21"/>
  <c r="G238" i="21"/>
  <c r="H238" i="21"/>
  <c r="I238" i="21"/>
  <c r="J238" i="21"/>
  <c r="M238" i="21" s="1"/>
  <c r="K238" i="21"/>
  <c r="L238" i="21"/>
  <c r="N238" i="21"/>
  <c r="Q238" i="21" s="1"/>
  <c r="P238" i="21"/>
  <c r="F239" i="21"/>
  <c r="G239" i="21"/>
  <c r="K239" i="21" s="1"/>
  <c r="H239" i="21"/>
  <c r="L239" i="21" s="1"/>
  <c r="I239" i="21"/>
  <c r="N239" i="21"/>
  <c r="Q239" i="21" s="1"/>
  <c r="P239" i="21"/>
  <c r="F240" i="21"/>
  <c r="G240" i="21"/>
  <c r="H240" i="21"/>
  <c r="L240" i="21" s="1"/>
  <c r="I240" i="21"/>
  <c r="N240" i="21"/>
  <c r="Q240" i="21" s="1"/>
  <c r="R240" i="21" s="1"/>
  <c r="P240" i="21"/>
  <c r="F241" i="21"/>
  <c r="G241" i="21"/>
  <c r="H241" i="21"/>
  <c r="I241" i="21"/>
  <c r="N241" i="21"/>
  <c r="Q241" i="21" s="1"/>
  <c r="P241" i="21"/>
  <c r="F242" i="21"/>
  <c r="G242" i="21"/>
  <c r="AC248" i="21" s="1"/>
  <c r="H242" i="21"/>
  <c r="L242" i="21" s="1"/>
  <c r="I242" i="21"/>
  <c r="J242" i="21"/>
  <c r="K242" i="21"/>
  <c r="N242" i="21"/>
  <c r="P242" i="21"/>
  <c r="Q242" i="21"/>
  <c r="F236" i="20"/>
  <c r="G236" i="20"/>
  <c r="H236" i="20"/>
  <c r="I236" i="20"/>
  <c r="N236" i="20"/>
  <c r="Q236" i="20" s="1"/>
  <c r="P236" i="20"/>
  <c r="F237" i="20"/>
  <c r="G237" i="20"/>
  <c r="H237" i="20"/>
  <c r="I237" i="20"/>
  <c r="N237" i="20"/>
  <c r="Q237" i="20" s="1"/>
  <c r="R237" i="20" s="1"/>
  <c r="P237" i="20"/>
  <c r="F238" i="20"/>
  <c r="G238" i="20"/>
  <c r="H238" i="20"/>
  <c r="I238" i="20"/>
  <c r="N238" i="20"/>
  <c r="Q238" i="20" s="1"/>
  <c r="P238" i="20"/>
  <c r="F239" i="20"/>
  <c r="G239" i="20"/>
  <c r="H239" i="20"/>
  <c r="I239" i="20"/>
  <c r="N239" i="20"/>
  <c r="Q239" i="20" s="1"/>
  <c r="R239" i="20" s="1"/>
  <c r="P239" i="20"/>
  <c r="F240" i="20"/>
  <c r="G240" i="20"/>
  <c r="H240" i="20"/>
  <c r="I240" i="20"/>
  <c r="N240" i="20"/>
  <c r="Q240" i="20" s="1"/>
  <c r="P240" i="20"/>
  <c r="F241" i="20"/>
  <c r="G241" i="20"/>
  <c r="H241" i="20"/>
  <c r="I241" i="20"/>
  <c r="N241" i="20"/>
  <c r="Q241" i="20" s="1"/>
  <c r="R241" i="20" s="1"/>
  <c r="P241" i="20"/>
  <c r="F242" i="20"/>
  <c r="AB248" i="20" s="1"/>
  <c r="G242" i="20"/>
  <c r="AC248" i="20" s="1"/>
  <c r="H242" i="20"/>
  <c r="I242" i="20"/>
  <c r="N242" i="20"/>
  <c r="Q242" i="20" s="1"/>
  <c r="P242" i="20"/>
  <c r="F236" i="19"/>
  <c r="G236" i="19"/>
  <c r="H236" i="19"/>
  <c r="I236" i="19"/>
  <c r="N236" i="19"/>
  <c r="Q236" i="19" s="1"/>
  <c r="R236" i="19" s="1"/>
  <c r="P236" i="19"/>
  <c r="F237" i="19"/>
  <c r="G237" i="19"/>
  <c r="H237" i="19"/>
  <c r="L237" i="19" s="1"/>
  <c r="I237" i="19"/>
  <c r="J237" i="19"/>
  <c r="N237" i="19"/>
  <c r="Q237" i="19" s="1"/>
  <c r="P237" i="19"/>
  <c r="F238" i="19"/>
  <c r="G238" i="19"/>
  <c r="H238" i="19"/>
  <c r="I238" i="19"/>
  <c r="K239" i="19" s="1"/>
  <c r="L238" i="19"/>
  <c r="N238" i="19"/>
  <c r="P238" i="19"/>
  <c r="Q238" i="19"/>
  <c r="F239" i="19"/>
  <c r="G239" i="19"/>
  <c r="H239" i="19"/>
  <c r="I239" i="19"/>
  <c r="N239" i="19"/>
  <c r="Q239" i="19" s="1"/>
  <c r="P239" i="19"/>
  <c r="F240" i="19"/>
  <c r="G240" i="19"/>
  <c r="H240" i="19"/>
  <c r="I240" i="19"/>
  <c r="N240" i="19"/>
  <c r="Q240" i="19" s="1"/>
  <c r="P240" i="19"/>
  <c r="F241" i="19"/>
  <c r="G241" i="19"/>
  <c r="H241" i="19"/>
  <c r="I241" i="19"/>
  <c r="N241" i="19"/>
  <c r="Q241" i="19" s="1"/>
  <c r="P241" i="19"/>
  <c r="F242" i="19"/>
  <c r="G242" i="19"/>
  <c r="AC248" i="19" s="1"/>
  <c r="H242" i="19"/>
  <c r="I242" i="19"/>
  <c r="N242" i="19"/>
  <c r="P242" i="19"/>
  <c r="Q242" i="19"/>
  <c r="F236" i="15"/>
  <c r="G236" i="15"/>
  <c r="H236" i="15"/>
  <c r="I236" i="15"/>
  <c r="N236" i="15"/>
  <c r="Q236" i="15" s="1"/>
  <c r="P236" i="15"/>
  <c r="R236" i="15" s="1"/>
  <c r="F237" i="15"/>
  <c r="G237" i="15"/>
  <c r="H237" i="15"/>
  <c r="I237" i="15"/>
  <c r="K238" i="15" s="1"/>
  <c r="J237" i="15"/>
  <c r="K237" i="15"/>
  <c r="L237" i="15"/>
  <c r="N237" i="15"/>
  <c r="Q237" i="15" s="1"/>
  <c r="P237" i="15"/>
  <c r="F238" i="15"/>
  <c r="G238" i="15"/>
  <c r="H238" i="15"/>
  <c r="L238" i="15" s="1"/>
  <c r="I238" i="15"/>
  <c r="N238" i="15"/>
  <c r="Q238" i="15" s="1"/>
  <c r="P238" i="15"/>
  <c r="F239" i="15"/>
  <c r="G239" i="15"/>
  <c r="H239" i="15"/>
  <c r="L239" i="15" s="1"/>
  <c r="I239" i="15"/>
  <c r="N239" i="15"/>
  <c r="Q239" i="15" s="1"/>
  <c r="P239" i="15"/>
  <c r="F240" i="15"/>
  <c r="G240" i="15"/>
  <c r="H240" i="15"/>
  <c r="L240" i="15" s="1"/>
  <c r="I240" i="15"/>
  <c r="K241" i="15" s="1"/>
  <c r="K240" i="15"/>
  <c r="N240" i="15"/>
  <c r="Q240" i="15" s="1"/>
  <c r="P240" i="15"/>
  <c r="R240" i="15" s="1"/>
  <c r="F241" i="15"/>
  <c r="AB247" i="15" s="1"/>
  <c r="G241" i="15"/>
  <c r="H241" i="15"/>
  <c r="I241" i="15"/>
  <c r="J241" i="15"/>
  <c r="N241" i="15"/>
  <c r="Q241" i="15" s="1"/>
  <c r="P241" i="15"/>
  <c r="R241" i="15" s="1"/>
  <c r="F242" i="15"/>
  <c r="AB248" i="15" s="1"/>
  <c r="G242" i="15"/>
  <c r="AC248" i="15" s="1"/>
  <c r="H242" i="15"/>
  <c r="I242" i="15"/>
  <c r="L242" i="15"/>
  <c r="N242" i="15"/>
  <c r="Q242" i="15" s="1"/>
  <c r="P242" i="15"/>
  <c r="F207" i="18"/>
  <c r="G207" i="18"/>
  <c r="H207" i="18"/>
  <c r="I207" i="18"/>
  <c r="N207" i="18"/>
  <c r="Q207" i="18" s="1"/>
  <c r="O207" i="18"/>
  <c r="P207" i="18"/>
  <c r="S207" i="18"/>
  <c r="X207" i="18"/>
  <c r="F208" i="18"/>
  <c r="G208" i="18"/>
  <c r="H208" i="18"/>
  <c r="L208" i="18" s="1"/>
  <c r="I208" i="18"/>
  <c r="J208" i="18"/>
  <c r="N208" i="18"/>
  <c r="Q208" i="18" s="1"/>
  <c r="O208" i="18"/>
  <c r="P208" i="18"/>
  <c r="S208" i="18"/>
  <c r="X208" i="18"/>
  <c r="F209" i="18"/>
  <c r="G209" i="18"/>
  <c r="H209" i="18"/>
  <c r="I209" i="18"/>
  <c r="L209" i="18"/>
  <c r="N209" i="18"/>
  <c r="Q209" i="18" s="1"/>
  <c r="O209" i="18"/>
  <c r="P209" i="18"/>
  <c r="S209" i="18"/>
  <c r="X209" i="18"/>
  <c r="F210" i="18"/>
  <c r="G210" i="18"/>
  <c r="H210" i="18"/>
  <c r="I210" i="18"/>
  <c r="J211" i="18" s="1"/>
  <c r="N210" i="18"/>
  <c r="Q210" i="18" s="1"/>
  <c r="O210" i="18"/>
  <c r="P210" i="18"/>
  <c r="S210" i="18"/>
  <c r="X210" i="18"/>
  <c r="F211" i="18"/>
  <c r="G211" i="18"/>
  <c r="H211" i="18"/>
  <c r="I211" i="18"/>
  <c r="N211" i="18"/>
  <c r="Q211" i="18" s="1"/>
  <c r="O211" i="18"/>
  <c r="P211" i="18"/>
  <c r="S211" i="18"/>
  <c r="X211" i="18"/>
  <c r="F212" i="18"/>
  <c r="G212" i="18"/>
  <c r="K212" i="18" s="1"/>
  <c r="H212" i="18"/>
  <c r="I212" i="18"/>
  <c r="J212" i="18"/>
  <c r="L212" i="18"/>
  <c r="N212" i="18"/>
  <c r="Q212" i="18" s="1"/>
  <c r="O212" i="18"/>
  <c r="P212" i="18"/>
  <c r="S212" i="18"/>
  <c r="X212" i="18"/>
  <c r="F213" i="18"/>
  <c r="AB219" i="18" s="1"/>
  <c r="G213" i="18"/>
  <c r="AC219" i="18" s="1"/>
  <c r="H213" i="18"/>
  <c r="AJ219" i="18" s="1"/>
  <c r="I213" i="18"/>
  <c r="J213" i="18"/>
  <c r="K213" i="18"/>
  <c r="N213" i="18"/>
  <c r="Q213" i="18" s="1"/>
  <c r="O213" i="18"/>
  <c r="P213" i="18"/>
  <c r="S213" i="18"/>
  <c r="X213" i="18"/>
  <c r="F236" i="10"/>
  <c r="G236" i="10"/>
  <c r="H236" i="10"/>
  <c r="I236" i="10"/>
  <c r="J237" i="10" s="1"/>
  <c r="N236" i="10"/>
  <c r="Q236" i="10" s="1"/>
  <c r="P236" i="10"/>
  <c r="F237" i="10"/>
  <c r="G237" i="10"/>
  <c r="H237" i="10"/>
  <c r="I237" i="10"/>
  <c r="K237" i="10"/>
  <c r="N237" i="10"/>
  <c r="Q237" i="10" s="1"/>
  <c r="P237" i="10"/>
  <c r="F238" i="10"/>
  <c r="G238" i="10"/>
  <c r="H238" i="10"/>
  <c r="L238" i="10" s="1"/>
  <c r="I238" i="10"/>
  <c r="J238" i="10"/>
  <c r="N238" i="10"/>
  <c r="Q238" i="10" s="1"/>
  <c r="P238" i="10"/>
  <c r="F239" i="10"/>
  <c r="G239" i="10"/>
  <c r="H239" i="10"/>
  <c r="I239" i="10"/>
  <c r="J239" i="10"/>
  <c r="K239" i="10"/>
  <c r="L239" i="10"/>
  <c r="N239" i="10"/>
  <c r="Q239" i="10" s="1"/>
  <c r="P239" i="10"/>
  <c r="F240" i="10"/>
  <c r="G240" i="10"/>
  <c r="H240" i="10"/>
  <c r="L240" i="10" s="1"/>
  <c r="I240" i="10"/>
  <c r="N240" i="10"/>
  <c r="Q240" i="10" s="1"/>
  <c r="P240" i="10"/>
  <c r="F241" i="10"/>
  <c r="G241" i="10"/>
  <c r="K241" i="10" s="1"/>
  <c r="H241" i="10"/>
  <c r="L241" i="10" s="1"/>
  <c r="I241" i="10"/>
  <c r="K242" i="10" s="1"/>
  <c r="N241" i="10"/>
  <c r="Q241" i="10" s="1"/>
  <c r="P241" i="10"/>
  <c r="F242" i="10"/>
  <c r="G242" i="10"/>
  <c r="AC248" i="10" s="1"/>
  <c r="H242" i="10"/>
  <c r="I242" i="10"/>
  <c r="J242" i="10"/>
  <c r="L242" i="10"/>
  <c r="N242" i="10"/>
  <c r="P242" i="10"/>
  <c r="Q242" i="10"/>
  <c r="F236" i="6"/>
  <c r="G236" i="6"/>
  <c r="H236" i="6"/>
  <c r="I236" i="6"/>
  <c r="N236" i="6"/>
  <c r="Q236" i="6" s="1"/>
  <c r="P236" i="6"/>
  <c r="F237" i="6"/>
  <c r="G237" i="6"/>
  <c r="H237" i="6"/>
  <c r="L237" i="6" s="1"/>
  <c r="I237" i="6"/>
  <c r="K237" i="6"/>
  <c r="N237" i="6"/>
  <c r="Q237" i="6" s="1"/>
  <c r="P237" i="6"/>
  <c r="R237" i="6" s="1"/>
  <c r="F238" i="6"/>
  <c r="G238" i="6"/>
  <c r="K238" i="6" s="1"/>
  <c r="H238" i="6"/>
  <c r="L238" i="6" s="1"/>
  <c r="I238" i="6"/>
  <c r="N238" i="6"/>
  <c r="Q238" i="6" s="1"/>
  <c r="P238" i="6"/>
  <c r="F239" i="6"/>
  <c r="G239" i="6"/>
  <c r="H239" i="6"/>
  <c r="I239" i="6"/>
  <c r="N239" i="6"/>
  <c r="Q239" i="6" s="1"/>
  <c r="P239" i="6"/>
  <c r="F240" i="6"/>
  <c r="G240" i="6"/>
  <c r="H240" i="6"/>
  <c r="I240" i="6"/>
  <c r="K240" i="6"/>
  <c r="N240" i="6"/>
  <c r="Q240" i="6" s="1"/>
  <c r="P240" i="6"/>
  <c r="R240" i="6" s="1"/>
  <c r="F241" i="6"/>
  <c r="G241" i="6"/>
  <c r="K241" i="6" s="1"/>
  <c r="H241" i="6"/>
  <c r="I241" i="6"/>
  <c r="L241" i="6"/>
  <c r="N241" i="6"/>
  <c r="Q241" i="6" s="1"/>
  <c r="P241" i="6"/>
  <c r="R241" i="6" s="1"/>
  <c r="F242" i="6"/>
  <c r="G242" i="6"/>
  <c r="AC248" i="6" s="1"/>
  <c r="H242" i="6"/>
  <c r="L242" i="6" s="1"/>
  <c r="I242" i="6"/>
  <c r="N242" i="6"/>
  <c r="Q242" i="6" s="1"/>
  <c r="P242" i="6"/>
  <c r="AC242" i="6"/>
  <c r="F236" i="11"/>
  <c r="G236" i="11"/>
  <c r="H236" i="11"/>
  <c r="I236" i="11"/>
  <c r="N236" i="11"/>
  <c r="Q236" i="11" s="1"/>
  <c r="P236" i="11"/>
  <c r="F237" i="11"/>
  <c r="G237" i="11"/>
  <c r="H237" i="11"/>
  <c r="I237" i="11"/>
  <c r="J237" i="11"/>
  <c r="K237" i="11"/>
  <c r="L237" i="11"/>
  <c r="N237" i="11"/>
  <c r="Q237" i="11" s="1"/>
  <c r="P237" i="11"/>
  <c r="F238" i="11"/>
  <c r="G238" i="11"/>
  <c r="K238" i="11" s="1"/>
  <c r="H238" i="11"/>
  <c r="L238" i="11" s="1"/>
  <c r="I238" i="11"/>
  <c r="J239" i="11" s="1"/>
  <c r="N238" i="11"/>
  <c r="Q238" i="11" s="1"/>
  <c r="P238" i="11"/>
  <c r="F239" i="11"/>
  <c r="G239" i="11"/>
  <c r="K239" i="11" s="1"/>
  <c r="H239" i="11"/>
  <c r="I239" i="11"/>
  <c r="L239" i="11"/>
  <c r="N239" i="11"/>
  <c r="Q239" i="11" s="1"/>
  <c r="P239" i="11"/>
  <c r="F240" i="11"/>
  <c r="G240" i="11"/>
  <c r="H240" i="11"/>
  <c r="I240" i="11"/>
  <c r="J240" i="11"/>
  <c r="K240" i="11"/>
  <c r="L240" i="11"/>
  <c r="N240" i="11"/>
  <c r="Q240" i="11" s="1"/>
  <c r="P240" i="11"/>
  <c r="R240" i="11" s="1"/>
  <c r="F241" i="11"/>
  <c r="G241" i="11"/>
  <c r="H241" i="11"/>
  <c r="I241" i="11"/>
  <c r="K242" i="11" s="1"/>
  <c r="J241" i="11"/>
  <c r="K241" i="11"/>
  <c r="L241" i="11"/>
  <c r="N241" i="11"/>
  <c r="Q241" i="11" s="1"/>
  <c r="P241" i="11"/>
  <c r="F242" i="11"/>
  <c r="AB248" i="11" s="1"/>
  <c r="G242" i="11"/>
  <c r="AC248" i="11" s="1"/>
  <c r="H242" i="11"/>
  <c r="L242" i="11" s="1"/>
  <c r="I242" i="11"/>
  <c r="N242" i="11"/>
  <c r="Q242" i="11" s="1"/>
  <c r="P242" i="11"/>
  <c r="AB242" i="11"/>
  <c r="F236" i="8"/>
  <c r="G236" i="8"/>
  <c r="H236" i="8"/>
  <c r="I236" i="8"/>
  <c r="N236" i="8"/>
  <c r="Q236" i="8" s="1"/>
  <c r="P236" i="8"/>
  <c r="F237" i="8"/>
  <c r="G237" i="8"/>
  <c r="H237" i="8"/>
  <c r="I237" i="8"/>
  <c r="J237" i="8"/>
  <c r="K237" i="8"/>
  <c r="L237" i="8"/>
  <c r="N237" i="8"/>
  <c r="Q237" i="8" s="1"/>
  <c r="P237" i="8"/>
  <c r="F238" i="8"/>
  <c r="G238" i="8"/>
  <c r="H238" i="8"/>
  <c r="L238" i="8" s="1"/>
  <c r="I238" i="8"/>
  <c r="N238" i="8"/>
  <c r="Q238" i="8" s="1"/>
  <c r="P238" i="8"/>
  <c r="F239" i="8"/>
  <c r="G239" i="8"/>
  <c r="H239" i="8"/>
  <c r="L239" i="8" s="1"/>
  <c r="I239" i="8"/>
  <c r="K239" i="8"/>
  <c r="N239" i="8"/>
  <c r="Q239" i="8" s="1"/>
  <c r="P239" i="8"/>
  <c r="F240" i="8"/>
  <c r="G240" i="8"/>
  <c r="H240" i="8"/>
  <c r="I240" i="8"/>
  <c r="K240" i="8"/>
  <c r="N240" i="8"/>
  <c r="Q240" i="8" s="1"/>
  <c r="P240" i="8"/>
  <c r="F241" i="8"/>
  <c r="G241" i="8"/>
  <c r="H241" i="8"/>
  <c r="I241" i="8"/>
  <c r="N241" i="8"/>
  <c r="Q241" i="8" s="1"/>
  <c r="P241" i="8"/>
  <c r="F242" i="8"/>
  <c r="AB248" i="8" s="1"/>
  <c r="G242" i="8"/>
  <c r="H242" i="8"/>
  <c r="I242" i="8"/>
  <c r="N242" i="8"/>
  <c r="Q242" i="8" s="1"/>
  <c r="P242" i="8"/>
  <c r="F236" i="3"/>
  <c r="G236" i="3"/>
  <c r="H236" i="3"/>
  <c r="I236" i="3"/>
  <c r="N236" i="3"/>
  <c r="Q236" i="3" s="1"/>
  <c r="P236" i="3"/>
  <c r="F237" i="3"/>
  <c r="G237" i="3"/>
  <c r="H237" i="3"/>
  <c r="I237" i="3"/>
  <c r="J237" i="3"/>
  <c r="K237" i="3"/>
  <c r="L237" i="3"/>
  <c r="N237" i="3"/>
  <c r="Q237" i="3" s="1"/>
  <c r="P237" i="3"/>
  <c r="F238" i="3"/>
  <c r="G238" i="3"/>
  <c r="H238" i="3"/>
  <c r="I238" i="3"/>
  <c r="J238" i="3"/>
  <c r="K238" i="3"/>
  <c r="L238" i="3"/>
  <c r="N238" i="3"/>
  <c r="Q238" i="3" s="1"/>
  <c r="P238" i="3"/>
  <c r="R238" i="3" s="1"/>
  <c r="F239" i="3"/>
  <c r="G239" i="3"/>
  <c r="H239" i="3"/>
  <c r="L239" i="3" s="1"/>
  <c r="I239" i="3"/>
  <c r="N239" i="3"/>
  <c r="Q239" i="3" s="1"/>
  <c r="P239" i="3"/>
  <c r="F240" i="3"/>
  <c r="G240" i="3"/>
  <c r="H240" i="3"/>
  <c r="I240" i="3"/>
  <c r="N240" i="3"/>
  <c r="Q240" i="3" s="1"/>
  <c r="P240" i="3"/>
  <c r="R240" i="3" s="1"/>
  <c r="F241" i="3"/>
  <c r="G241" i="3"/>
  <c r="H241" i="3"/>
  <c r="I241" i="3"/>
  <c r="N241" i="3"/>
  <c r="Q241" i="3" s="1"/>
  <c r="P241" i="3"/>
  <c r="F242" i="3"/>
  <c r="AB248" i="3" s="1"/>
  <c r="G242" i="3"/>
  <c r="AC242" i="3" s="1"/>
  <c r="H242" i="3"/>
  <c r="I242" i="3"/>
  <c r="N242" i="3"/>
  <c r="Q242" i="3" s="1"/>
  <c r="P242" i="3"/>
  <c r="AB242" i="3"/>
  <c r="F236" i="12"/>
  <c r="G236" i="12"/>
  <c r="H236" i="12"/>
  <c r="I236" i="12"/>
  <c r="N236" i="12"/>
  <c r="Q236" i="12" s="1"/>
  <c r="P236" i="12"/>
  <c r="R236" i="12" s="1"/>
  <c r="F237" i="12"/>
  <c r="G237" i="12"/>
  <c r="H237" i="12"/>
  <c r="I237" i="12"/>
  <c r="J238" i="12" s="1"/>
  <c r="J237" i="12"/>
  <c r="K237" i="12"/>
  <c r="L237" i="12"/>
  <c r="N237" i="12"/>
  <c r="Q237" i="12" s="1"/>
  <c r="P237" i="12"/>
  <c r="F238" i="12"/>
  <c r="G238" i="12"/>
  <c r="H238" i="12"/>
  <c r="I238" i="12"/>
  <c r="N238" i="12"/>
  <c r="Q238" i="12" s="1"/>
  <c r="P238" i="12"/>
  <c r="F239" i="12"/>
  <c r="G239" i="12"/>
  <c r="H239" i="12"/>
  <c r="L239" i="12" s="1"/>
  <c r="I239" i="12"/>
  <c r="N239" i="12"/>
  <c r="Q239" i="12" s="1"/>
  <c r="P239" i="12"/>
  <c r="F240" i="12"/>
  <c r="G240" i="12"/>
  <c r="H240" i="12"/>
  <c r="I240" i="12"/>
  <c r="N240" i="12"/>
  <c r="Q240" i="12" s="1"/>
  <c r="P240" i="12"/>
  <c r="F241" i="12"/>
  <c r="G241" i="12"/>
  <c r="H241" i="12"/>
  <c r="I241" i="12"/>
  <c r="J241" i="12"/>
  <c r="K241" i="12"/>
  <c r="L241" i="12"/>
  <c r="M241" i="12" s="1"/>
  <c r="N241" i="12"/>
  <c r="Q241" i="12" s="1"/>
  <c r="P241" i="12"/>
  <c r="F242" i="12"/>
  <c r="AB248" i="12" s="1"/>
  <c r="G242" i="12"/>
  <c r="AC248" i="12" s="1"/>
  <c r="H242" i="12"/>
  <c r="I242" i="12"/>
  <c r="N242" i="12"/>
  <c r="Q242" i="12" s="1"/>
  <c r="P242" i="12"/>
  <c r="F236" i="5"/>
  <c r="G236" i="5"/>
  <c r="H236" i="5"/>
  <c r="I236" i="5"/>
  <c r="N236" i="5"/>
  <c r="Q236" i="5" s="1"/>
  <c r="R236" i="5" s="1"/>
  <c r="P236" i="5"/>
  <c r="F237" i="5"/>
  <c r="G237" i="5"/>
  <c r="K237" i="5" s="1"/>
  <c r="H237" i="5"/>
  <c r="I237" i="5"/>
  <c r="J237" i="5"/>
  <c r="L237" i="5"/>
  <c r="N237" i="5"/>
  <c r="Q237" i="5" s="1"/>
  <c r="P237" i="5"/>
  <c r="R237" i="5" s="1"/>
  <c r="F238" i="5"/>
  <c r="G238" i="5"/>
  <c r="H238" i="5"/>
  <c r="L238" i="5" s="1"/>
  <c r="I238" i="5"/>
  <c r="N238" i="5"/>
  <c r="Q238" i="5" s="1"/>
  <c r="P238" i="5"/>
  <c r="F239" i="5"/>
  <c r="G239" i="5"/>
  <c r="H239" i="5"/>
  <c r="I239" i="5"/>
  <c r="N239" i="5"/>
  <c r="P239" i="5"/>
  <c r="Q239" i="5"/>
  <c r="F240" i="5"/>
  <c r="G240" i="5"/>
  <c r="H240" i="5"/>
  <c r="I240" i="5"/>
  <c r="N240" i="5"/>
  <c r="Q240" i="5" s="1"/>
  <c r="P240" i="5"/>
  <c r="F241" i="5"/>
  <c r="G241" i="5"/>
  <c r="H241" i="5"/>
  <c r="I241" i="5"/>
  <c r="N241" i="5"/>
  <c r="Q241" i="5" s="1"/>
  <c r="P241" i="5"/>
  <c r="F242" i="5"/>
  <c r="AB248" i="5" s="1"/>
  <c r="G242" i="5"/>
  <c r="AC248" i="5" s="1"/>
  <c r="H242" i="5"/>
  <c r="I242" i="5"/>
  <c r="K242" i="5"/>
  <c r="N242" i="5"/>
  <c r="Q242" i="5" s="1"/>
  <c r="P242" i="5"/>
  <c r="F236" i="4"/>
  <c r="G236" i="4"/>
  <c r="H236" i="4"/>
  <c r="I236" i="4"/>
  <c r="N236" i="4"/>
  <c r="Q236" i="4" s="1"/>
  <c r="P236" i="4"/>
  <c r="F237" i="4"/>
  <c r="G237" i="4"/>
  <c r="H237" i="4"/>
  <c r="I237" i="4"/>
  <c r="J237" i="4"/>
  <c r="K237" i="4"/>
  <c r="L237" i="4"/>
  <c r="N237" i="4"/>
  <c r="Q237" i="4" s="1"/>
  <c r="P237" i="4"/>
  <c r="F238" i="4"/>
  <c r="G238" i="4"/>
  <c r="H238" i="4"/>
  <c r="I238" i="4"/>
  <c r="J239" i="4" s="1"/>
  <c r="J238" i="4"/>
  <c r="K238" i="4"/>
  <c r="N238" i="4"/>
  <c r="P238" i="4"/>
  <c r="Q238" i="4"/>
  <c r="F239" i="4"/>
  <c r="G239" i="4"/>
  <c r="H239" i="4"/>
  <c r="I239" i="4"/>
  <c r="N239" i="4"/>
  <c r="Q239" i="4" s="1"/>
  <c r="P239" i="4"/>
  <c r="F240" i="4"/>
  <c r="G240" i="4"/>
  <c r="K240" i="4" s="1"/>
  <c r="H240" i="4"/>
  <c r="L240" i="4" s="1"/>
  <c r="I240" i="4"/>
  <c r="N240" i="4"/>
  <c r="Q240" i="4" s="1"/>
  <c r="P240" i="4"/>
  <c r="F241" i="4"/>
  <c r="G241" i="4"/>
  <c r="H241" i="4"/>
  <c r="L241" i="4" s="1"/>
  <c r="I241" i="4"/>
  <c r="N241" i="4"/>
  <c r="Q241" i="4" s="1"/>
  <c r="R241" i="4" s="1"/>
  <c r="P241" i="4"/>
  <c r="F242" i="4"/>
  <c r="G242" i="4"/>
  <c r="H242" i="4"/>
  <c r="I242" i="4"/>
  <c r="N242" i="4"/>
  <c r="Q242" i="4" s="1"/>
  <c r="P242" i="4"/>
  <c r="F236" i="9"/>
  <c r="G236" i="9"/>
  <c r="H236" i="9"/>
  <c r="I236" i="9"/>
  <c r="J237" i="9" s="1"/>
  <c r="N236" i="9"/>
  <c r="Q236" i="9" s="1"/>
  <c r="P236" i="9"/>
  <c r="R236" i="9" s="1"/>
  <c r="F237" i="9"/>
  <c r="G237" i="9"/>
  <c r="H237" i="9"/>
  <c r="I237" i="9"/>
  <c r="K237" i="9"/>
  <c r="N237" i="9"/>
  <c r="Q237" i="9" s="1"/>
  <c r="P237" i="9"/>
  <c r="F238" i="9"/>
  <c r="AB242" i="9" s="1"/>
  <c r="G238" i="9"/>
  <c r="H238" i="9"/>
  <c r="I238" i="9"/>
  <c r="N238" i="9"/>
  <c r="Q238" i="9" s="1"/>
  <c r="P238" i="9"/>
  <c r="F239" i="9"/>
  <c r="G239" i="9"/>
  <c r="H239" i="9"/>
  <c r="L239" i="9" s="1"/>
  <c r="I239" i="9"/>
  <c r="N239" i="9"/>
  <c r="Q239" i="9" s="1"/>
  <c r="P239" i="9"/>
  <c r="F240" i="9"/>
  <c r="G240" i="9"/>
  <c r="H240" i="9"/>
  <c r="I240" i="9"/>
  <c r="L241" i="9" s="1"/>
  <c r="N240" i="9"/>
  <c r="Q240" i="9" s="1"/>
  <c r="P240" i="9"/>
  <c r="R240" i="9" s="1"/>
  <c r="F241" i="9"/>
  <c r="G241" i="9"/>
  <c r="AC247" i="9" s="1"/>
  <c r="H241" i="9"/>
  <c r="I241" i="9"/>
  <c r="N241" i="9"/>
  <c r="P241" i="9"/>
  <c r="Q241" i="9"/>
  <c r="F242" i="9"/>
  <c r="G242" i="9"/>
  <c r="H242" i="9"/>
  <c r="I242" i="9"/>
  <c r="N242" i="9"/>
  <c r="Q242" i="9" s="1"/>
  <c r="P242" i="9"/>
  <c r="R242" i="9" s="1"/>
  <c r="AB247" i="25" l="1"/>
  <c r="AC246" i="25"/>
  <c r="J239" i="25"/>
  <c r="J237" i="25"/>
  <c r="R241" i="24"/>
  <c r="R239" i="24"/>
  <c r="R238" i="22"/>
  <c r="R237" i="21"/>
  <c r="AB242" i="20"/>
  <c r="J241" i="19"/>
  <c r="L242" i="19"/>
  <c r="L239" i="19"/>
  <c r="AC242" i="15"/>
  <c r="K239" i="15"/>
  <c r="J242" i="15"/>
  <c r="K208" i="18"/>
  <c r="M208" i="18" s="1"/>
  <c r="AB213" i="18"/>
  <c r="K211" i="18"/>
  <c r="U217" i="18" s="1"/>
  <c r="J210" i="18"/>
  <c r="L237" i="10"/>
  <c r="L240" i="6"/>
  <c r="R239" i="11"/>
  <c r="L241" i="8"/>
  <c r="J239" i="8"/>
  <c r="M239" i="8" s="1"/>
  <c r="R241" i="8"/>
  <c r="R239" i="8"/>
  <c r="K238" i="8"/>
  <c r="R236" i="8"/>
  <c r="K238" i="12"/>
  <c r="R241" i="12"/>
  <c r="AC242" i="5"/>
  <c r="J242" i="5"/>
  <c r="K242" i="4"/>
  <c r="J242" i="4"/>
  <c r="K239" i="4"/>
  <c r="K237" i="25"/>
  <c r="L240" i="25"/>
  <c r="L239" i="25"/>
  <c r="K240" i="25"/>
  <c r="J240" i="25"/>
  <c r="R238" i="25"/>
  <c r="R237" i="24"/>
  <c r="AC242" i="24"/>
  <c r="R240" i="23"/>
  <c r="R238" i="23"/>
  <c r="R236" i="23"/>
  <c r="AC247" i="23"/>
  <c r="L241" i="22"/>
  <c r="AC247" i="22"/>
  <c r="J241" i="22"/>
  <c r="AB242" i="22"/>
  <c r="R239" i="22"/>
  <c r="J240" i="22"/>
  <c r="J239" i="21"/>
  <c r="M239" i="21" s="1"/>
  <c r="L241" i="21"/>
  <c r="J239" i="19"/>
  <c r="R242" i="19"/>
  <c r="L240" i="19"/>
  <c r="R238" i="19"/>
  <c r="J240" i="15"/>
  <c r="M240" i="15" s="1"/>
  <c r="R237" i="15"/>
  <c r="M237" i="15"/>
  <c r="K242" i="15"/>
  <c r="M242" i="15" s="1"/>
  <c r="L241" i="15"/>
  <c r="M241" i="15" s="1"/>
  <c r="R242" i="15"/>
  <c r="AC247" i="15"/>
  <c r="AC246" i="15"/>
  <c r="J238" i="15"/>
  <c r="L213" i="18"/>
  <c r="J209" i="18"/>
  <c r="R207" i="18"/>
  <c r="W221" i="18"/>
  <c r="W222" i="18"/>
  <c r="K238" i="10"/>
  <c r="AB247" i="10"/>
  <c r="J240" i="6"/>
  <c r="L239" i="6"/>
  <c r="R242" i="6"/>
  <c r="J238" i="6"/>
  <c r="M238" i="6" s="1"/>
  <c r="M241" i="11"/>
  <c r="M240" i="11"/>
  <c r="J238" i="8"/>
  <c r="L241" i="3"/>
  <c r="R237" i="3"/>
  <c r="R239" i="3"/>
  <c r="AC246" i="12"/>
  <c r="J239" i="12"/>
  <c r="L241" i="5"/>
  <c r="L240" i="5"/>
  <c r="R241" i="5"/>
  <c r="M237" i="4"/>
  <c r="R241" i="9"/>
  <c r="L237" i="9"/>
  <c r="M237" i="9" s="1"/>
  <c r="K241" i="9"/>
  <c r="AB247" i="9"/>
  <c r="R239" i="9"/>
  <c r="J239" i="9"/>
  <c r="R237" i="9"/>
  <c r="M240" i="25"/>
  <c r="K239" i="25"/>
  <c r="AC242" i="25"/>
  <c r="AC248" i="25"/>
  <c r="AC245" i="25"/>
  <c r="L238" i="25"/>
  <c r="AC247" i="25"/>
  <c r="AC244" i="25"/>
  <c r="AC243" i="25"/>
  <c r="AB244" i="25"/>
  <c r="AB243" i="25"/>
  <c r="AB246" i="25"/>
  <c r="J238" i="25"/>
  <c r="AB242" i="25"/>
  <c r="AB245" i="25"/>
  <c r="J241" i="25"/>
  <c r="K243" i="25"/>
  <c r="J243" i="25"/>
  <c r="L243" i="25"/>
  <c r="R236" i="20"/>
  <c r="AC242" i="20"/>
  <c r="AC247" i="20"/>
  <c r="AC245" i="20"/>
  <c r="AC243" i="20"/>
  <c r="AC246" i="20"/>
  <c r="AC244" i="20"/>
  <c r="J243" i="20"/>
  <c r="L243" i="20"/>
  <c r="K243" i="20"/>
  <c r="AB247" i="20"/>
  <c r="AB245" i="20"/>
  <c r="AB243" i="20"/>
  <c r="J242" i="20"/>
  <c r="J240" i="20"/>
  <c r="J238" i="20"/>
  <c r="AB246" i="20"/>
  <c r="AB244" i="20"/>
  <c r="AC246" i="24"/>
  <c r="R242" i="24"/>
  <c r="R240" i="24"/>
  <c r="AB246" i="24"/>
  <c r="R238" i="24"/>
  <c r="AB244" i="24"/>
  <c r="R236" i="24"/>
  <c r="AC244" i="24"/>
  <c r="J243" i="24"/>
  <c r="L243" i="24"/>
  <c r="K243" i="24"/>
  <c r="AC247" i="24"/>
  <c r="AC245" i="24"/>
  <c r="AC243" i="24"/>
  <c r="AB242" i="24"/>
  <c r="AB247" i="24"/>
  <c r="AB245" i="24"/>
  <c r="AB243" i="24"/>
  <c r="AB245" i="23"/>
  <c r="R237" i="23"/>
  <c r="AB242" i="23"/>
  <c r="AB243" i="23"/>
  <c r="AC242" i="23"/>
  <c r="J243" i="23"/>
  <c r="K243" i="23"/>
  <c r="L243" i="23"/>
  <c r="AC246" i="23"/>
  <c r="AC244" i="23"/>
  <c r="AB246" i="23"/>
  <c r="AB244" i="23"/>
  <c r="AB247" i="23"/>
  <c r="AC245" i="23"/>
  <c r="AC243" i="23"/>
  <c r="AC242" i="22"/>
  <c r="AC248" i="22"/>
  <c r="AB247" i="22"/>
  <c r="K240" i="22"/>
  <c r="M240" i="22" s="1"/>
  <c r="AC246" i="22"/>
  <c r="AB244" i="22"/>
  <c r="AC243" i="22"/>
  <c r="AC244" i="22"/>
  <c r="J242" i="22"/>
  <c r="M242" i="22" s="1"/>
  <c r="AB246" i="22"/>
  <c r="AC245" i="22"/>
  <c r="AB243" i="22"/>
  <c r="J243" i="22"/>
  <c r="K243" i="22"/>
  <c r="L243" i="22"/>
  <c r="AB245" i="22"/>
  <c r="AC246" i="21"/>
  <c r="AB244" i="21"/>
  <c r="R242" i="21"/>
  <c r="M242" i="21"/>
  <c r="AB242" i="21"/>
  <c r="AB248" i="21"/>
  <c r="AC242" i="21"/>
  <c r="AC247" i="21"/>
  <c r="AB246" i="21"/>
  <c r="AC245" i="21"/>
  <c r="AC243" i="21"/>
  <c r="J243" i="21"/>
  <c r="K243" i="21"/>
  <c r="L243" i="21"/>
  <c r="K241" i="21"/>
  <c r="AB247" i="21"/>
  <c r="J241" i="21"/>
  <c r="AB245" i="21"/>
  <c r="AB243" i="21"/>
  <c r="R239" i="21"/>
  <c r="K240" i="21"/>
  <c r="AC244" i="21"/>
  <c r="K241" i="19"/>
  <c r="AC247" i="19"/>
  <c r="M239" i="19"/>
  <c r="AB245" i="19"/>
  <c r="AC244" i="19"/>
  <c r="K242" i="19"/>
  <c r="J242" i="19"/>
  <c r="AB248" i="19"/>
  <c r="L241" i="19"/>
  <c r="AB247" i="19"/>
  <c r="J240" i="19"/>
  <c r="K238" i="19"/>
  <c r="J238" i="19"/>
  <c r="M238" i="19" s="1"/>
  <c r="AB244" i="19"/>
  <c r="K237" i="19"/>
  <c r="M237" i="19" s="1"/>
  <c r="AC243" i="19"/>
  <c r="J243" i="19"/>
  <c r="K243" i="19"/>
  <c r="L243" i="19"/>
  <c r="AC246" i="19"/>
  <c r="AB243" i="19"/>
  <c r="AB246" i="19"/>
  <c r="AC245" i="19"/>
  <c r="R239" i="15"/>
  <c r="J239" i="15"/>
  <c r="M239" i="15" s="1"/>
  <c r="AB245" i="15"/>
  <c r="AC244" i="15"/>
  <c r="R238" i="15"/>
  <c r="M238" i="15"/>
  <c r="AB244" i="15"/>
  <c r="AC243" i="15"/>
  <c r="K243" i="15"/>
  <c r="L243" i="15"/>
  <c r="J243" i="15"/>
  <c r="AB243" i="15"/>
  <c r="AB242" i="15"/>
  <c r="AB246" i="15"/>
  <c r="AC245" i="15"/>
  <c r="AB218" i="18"/>
  <c r="R210" i="18"/>
  <c r="AC216" i="18"/>
  <c r="K209" i="18"/>
  <c r="AC215" i="18"/>
  <c r="AJ214" i="18"/>
  <c r="J214" i="18"/>
  <c r="K214" i="18"/>
  <c r="U220" i="18" s="1"/>
  <c r="L214" i="18"/>
  <c r="AJ217" i="18"/>
  <c r="T216" i="18"/>
  <c r="AB216" i="18"/>
  <c r="AB215" i="18"/>
  <c r="AC214" i="18"/>
  <c r="V219" i="18"/>
  <c r="AJ218" i="18"/>
  <c r="AC217" i="18"/>
  <c r="T214" i="18"/>
  <c r="AB214" i="18"/>
  <c r="U219" i="18"/>
  <c r="AC218" i="18"/>
  <c r="AB217" i="18"/>
  <c r="AJ216" i="18"/>
  <c r="AJ215" i="18"/>
  <c r="J243" i="10"/>
  <c r="K243" i="10"/>
  <c r="L243" i="10"/>
  <c r="J241" i="10"/>
  <c r="M241" i="10" s="1"/>
  <c r="M239" i="10"/>
  <c r="AB245" i="10"/>
  <c r="J240" i="10"/>
  <c r="AC244" i="10"/>
  <c r="R236" i="10"/>
  <c r="AC246" i="10"/>
  <c r="R238" i="10"/>
  <c r="M238" i="10"/>
  <c r="AB244" i="10"/>
  <c r="AC243" i="10"/>
  <c r="R242" i="10"/>
  <c r="M242" i="10"/>
  <c r="AB242" i="10"/>
  <c r="AB248" i="10"/>
  <c r="AC242" i="10"/>
  <c r="AC247" i="10"/>
  <c r="AB246" i="10"/>
  <c r="AC245" i="10"/>
  <c r="R237" i="10"/>
  <c r="AB243" i="10"/>
  <c r="K242" i="6"/>
  <c r="J242" i="6"/>
  <c r="M242" i="6" s="1"/>
  <c r="AB248" i="6"/>
  <c r="J241" i="6"/>
  <c r="M241" i="6" s="1"/>
  <c r="AB247" i="6"/>
  <c r="AC246" i="6"/>
  <c r="AC245" i="6"/>
  <c r="AB242" i="6"/>
  <c r="L243" i="6"/>
  <c r="J243" i="6"/>
  <c r="K243" i="6"/>
  <c r="M240" i="6"/>
  <c r="AB246" i="6"/>
  <c r="K239" i="6"/>
  <c r="J239" i="6"/>
  <c r="AB245" i="6"/>
  <c r="AC244" i="6"/>
  <c r="AC243" i="6"/>
  <c r="R239" i="6"/>
  <c r="R238" i="6"/>
  <c r="AB244" i="6"/>
  <c r="J237" i="6"/>
  <c r="M237" i="6" s="1"/>
  <c r="AB243" i="6"/>
  <c r="AC247" i="6"/>
  <c r="R236" i="6"/>
  <c r="R242" i="11"/>
  <c r="J242" i="11"/>
  <c r="AC242" i="11"/>
  <c r="AC247" i="11"/>
  <c r="AB245" i="11"/>
  <c r="AB244" i="11"/>
  <c r="AC243" i="11"/>
  <c r="K243" i="11"/>
  <c r="L243" i="11"/>
  <c r="J243" i="11"/>
  <c r="M243" i="11" s="1"/>
  <c r="AB247" i="11"/>
  <c r="AC246" i="11"/>
  <c r="AB243" i="11"/>
  <c r="AB246" i="11"/>
  <c r="M239" i="11"/>
  <c r="R237" i="11"/>
  <c r="J238" i="11"/>
  <c r="M238" i="11" s="1"/>
  <c r="AC245" i="11"/>
  <c r="AC244" i="11"/>
  <c r="M237" i="11"/>
  <c r="K242" i="8"/>
  <c r="AC248" i="8"/>
  <c r="AC247" i="8"/>
  <c r="AB246" i="8"/>
  <c r="AC245" i="8"/>
  <c r="R237" i="8"/>
  <c r="AB243" i="8"/>
  <c r="AB247" i="8"/>
  <c r="J241" i="8"/>
  <c r="AB245" i="8"/>
  <c r="AC244" i="8"/>
  <c r="AC242" i="8"/>
  <c r="J243" i="8"/>
  <c r="K243" i="8"/>
  <c r="L243" i="8"/>
  <c r="AB244" i="8"/>
  <c r="AB242" i="8"/>
  <c r="AC246" i="8"/>
  <c r="M237" i="8"/>
  <c r="AC243" i="8"/>
  <c r="AC246" i="3"/>
  <c r="AB244" i="3"/>
  <c r="K242" i="3"/>
  <c r="AC248" i="3"/>
  <c r="AC247" i="3"/>
  <c r="K240" i="3"/>
  <c r="AB246" i="3"/>
  <c r="M237" i="3"/>
  <c r="K241" i="3"/>
  <c r="AB247" i="3"/>
  <c r="J241" i="3"/>
  <c r="K239" i="3"/>
  <c r="AC245" i="3"/>
  <c r="AC243" i="3"/>
  <c r="J243" i="3"/>
  <c r="K243" i="3"/>
  <c r="L243" i="3"/>
  <c r="AB245" i="3"/>
  <c r="AC244" i="3"/>
  <c r="AB243" i="3"/>
  <c r="R237" i="12"/>
  <c r="AC242" i="12"/>
  <c r="K243" i="12"/>
  <c r="J243" i="12"/>
  <c r="L243" i="12"/>
  <c r="AC247" i="12"/>
  <c r="K240" i="12"/>
  <c r="AB246" i="12"/>
  <c r="AC245" i="12"/>
  <c r="AC244" i="12"/>
  <c r="L238" i="12"/>
  <c r="AB243" i="12"/>
  <c r="AB242" i="12"/>
  <c r="AB247" i="12"/>
  <c r="K239" i="12"/>
  <c r="AB245" i="12"/>
  <c r="AB244" i="12"/>
  <c r="R239" i="12"/>
  <c r="R238" i="12"/>
  <c r="M239" i="12"/>
  <c r="M237" i="12"/>
  <c r="AC243" i="12"/>
  <c r="AC246" i="5"/>
  <c r="AC245" i="5"/>
  <c r="AC244" i="5"/>
  <c r="J243" i="5"/>
  <c r="K243" i="5"/>
  <c r="L243" i="5"/>
  <c r="K241" i="5"/>
  <c r="AC247" i="5"/>
  <c r="J240" i="5"/>
  <c r="AB246" i="5"/>
  <c r="K239" i="5"/>
  <c r="AB242" i="5"/>
  <c r="AB245" i="5"/>
  <c r="K238" i="5"/>
  <c r="AB244" i="5"/>
  <c r="AC243" i="5"/>
  <c r="AB247" i="5"/>
  <c r="J241" i="5"/>
  <c r="M241" i="5" s="1"/>
  <c r="AB243" i="5"/>
  <c r="R240" i="5"/>
  <c r="R239" i="5"/>
  <c r="L239" i="5"/>
  <c r="J238" i="5"/>
  <c r="R242" i="4"/>
  <c r="L243" i="4"/>
  <c r="J243" i="4"/>
  <c r="K243" i="4"/>
  <c r="L239" i="4"/>
  <c r="AB243" i="4"/>
  <c r="AC247" i="4"/>
  <c r="AC246" i="4"/>
  <c r="AC245" i="4"/>
  <c r="L238" i="4"/>
  <c r="AC242" i="4"/>
  <c r="AC248" i="4"/>
  <c r="AB247" i="4"/>
  <c r="AB246" i="4"/>
  <c r="AB245" i="4"/>
  <c r="AC244" i="4"/>
  <c r="R236" i="4"/>
  <c r="AB242" i="4"/>
  <c r="AB248" i="4"/>
  <c r="L242" i="4"/>
  <c r="J241" i="4"/>
  <c r="J240" i="4"/>
  <c r="M240" i="4" s="1"/>
  <c r="AB244" i="4"/>
  <c r="AC243" i="4"/>
  <c r="AB244" i="9"/>
  <c r="AB243" i="9"/>
  <c r="J241" i="9"/>
  <c r="M241" i="9" s="1"/>
  <c r="K242" i="9"/>
  <c r="AC248" i="9"/>
  <c r="K240" i="9"/>
  <c r="AC246" i="9"/>
  <c r="AC242" i="9"/>
  <c r="AC245" i="9"/>
  <c r="J242" i="9"/>
  <c r="AB248" i="9"/>
  <c r="AB246" i="9"/>
  <c r="AB245" i="9"/>
  <c r="K243" i="9"/>
  <c r="L243" i="9"/>
  <c r="J243" i="9"/>
  <c r="R238" i="9"/>
  <c r="K238" i="9"/>
  <c r="AC244" i="9"/>
  <c r="AC243" i="9"/>
  <c r="L237" i="25"/>
  <c r="M237" i="25" s="1"/>
  <c r="R240" i="25"/>
  <c r="R241" i="25"/>
  <c r="R239" i="25"/>
  <c r="R237" i="25"/>
  <c r="R236" i="25"/>
  <c r="R242" i="25"/>
  <c r="K242" i="25"/>
  <c r="M239" i="25"/>
  <c r="L241" i="25"/>
  <c r="K238" i="25"/>
  <c r="L242" i="25"/>
  <c r="K241" i="25"/>
  <c r="J242" i="25"/>
  <c r="J237" i="20"/>
  <c r="R242" i="20"/>
  <c r="R240" i="20"/>
  <c r="R238" i="20"/>
  <c r="J241" i="20"/>
  <c r="J239" i="20"/>
  <c r="J238" i="24"/>
  <c r="J242" i="24"/>
  <c r="J241" i="24"/>
  <c r="J240" i="24"/>
  <c r="J239" i="24"/>
  <c r="J237" i="24"/>
  <c r="J240" i="23"/>
  <c r="J238" i="23"/>
  <c r="J242" i="23"/>
  <c r="J241" i="23"/>
  <c r="J239" i="23"/>
  <c r="J237" i="23"/>
  <c r="R242" i="22"/>
  <c r="K241" i="22"/>
  <c r="M241" i="22" s="1"/>
  <c r="M238" i="22"/>
  <c r="M237" i="22"/>
  <c r="R241" i="22"/>
  <c r="R237" i="22"/>
  <c r="R236" i="22"/>
  <c r="R240" i="22"/>
  <c r="J240" i="21"/>
  <c r="R236" i="21"/>
  <c r="R238" i="21"/>
  <c r="R241" i="21"/>
  <c r="M237" i="21"/>
  <c r="M241" i="19"/>
  <c r="AC242" i="19"/>
  <c r="R241" i="19"/>
  <c r="K240" i="19"/>
  <c r="M240" i="19" s="1"/>
  <c r="R237" i="19"/>
  <c r="AB242" i="19"/>
  <c r="R240" i="19"/>
  <c r="R239" i="19"/>
  <c r="M212" i="18"/>
  <c r="R211" i="18"/>
  <c r="L211" i="18"/>
  <c r="K210" i="18"/>
  <c r="U216" i="18" s="1"/>
  <c r="R209" i="18"/>
  <c r="R213" i="18"/>
  <c r="R208" i="18"/>
  <c r="R239" i="10"/>
  <c r="M237" i="10"/>
  <c r="R241" i="10"/>
  <c r="K240" i="10"/>
  <c r="M240" i="10" s="1"/>
  <c r="R240" i="10"/>
  <c r="M242" i="11"/>
  <c r="R241" i="11"/>
  <c r="R238" i="11"/>
  <c r="R236" i="11"/>
  <c r="R242" i="8"/>
  <c r="J242" i="8"/>
  <c r="M238" i="8"/>
  <c r="K241" i="8"/>
  <c r="M241" i="8" s="1"/>
  <c r="R240" i="8"/>
  <c r="J240" i="8"/>
  <c r="R241" i="3"/>
  <c r="J239" i="3"/>
  <c r="M239" i="3" s="1"/>
  <c r="J242" i="3"/>
  <c r="J240" i="3"/>
  <c r="R236" i="3"/>
  <c r="R242" i="3"/>
  <c r="M238" i="3"/>
  <c r="J240" i="12"/>
  <c r="M238" i="12"/>
  <c r="J242" i="12"/>
  <c r="J239" i="5"/>
  <c r="M239" i="5" s="1"/>
  <c r="M238" i="5"/>
  <c r="L242" i="5"/>
  <c r="K240" i="5"/>
  <c r="M240" i="5" s="1"/>
  <c r="M237" i="5"/>
  <c r="M242" i="4"/>
  <c r="M239" i="4"/>
  <c r="R238" i="4"/>
  <c r="M238" i="4"/>
  <c r="R237" i="4"/>
  <c r="K241" i="4"/>
  <c r="M241" i="4" s="1"/>
  <c r="R239" i="4"/>
  <c r="R240" i="4"/>
  <c r="L238" i="9"/>
  <c r="K239" i="9"/>
  <c r="M239" i="9" s="1"/>
  <c r="L242" i="9"/>
  <c r="L240" i="9"/>
  <c r="L242" i="24"/>
  <c r="L241" i="24"/>
  <c r="L240" i="24"/>
  <c r="L239" i="24"/>
  <c r="L238" i="24"/>
  <c r="L237" i="24"/>
  <c r="K242" i="24"/>
  <c r="K241" i="24"/>
  <c r="K240" i="24"/>
  <c r="K239" i="24"/>
  <c r="K238" i="24"/>
  <c r="K237" i="24"/>
  <c r="L242" i="23"/>
  <c r="L241" i="23"/>
  <c r="L240" i="23"/>
  <c r="L239" i="23"/>
  <c r="L238" i="23"/>
  <c r="L237" i="23"/>
  <c r="K242" i="23"/>
  <c r="K241" i="23"/>
  <c r="K240" i="23"/>
  <c r="M240" i="23" s="1"/>
  <c r="K239" i="23"/>
  <c r="K238" i="23"/>
  <c r="K237" i="23"/>
  <c r="L242" i="20"/>
  <c r="L241" i="20"/>
  <c r="L240" i="20"/>
  <c r="L239" i="20"/>
  <c r="L238" i="20"/>
  <c r="L237" i="20"/>
  <c r="K242" i="20"/>
  <c r="K241" i="20"/>
  <c r="K240" i="20"/>
  <c r="K239" i="20"/>
  <c r="K238" i="20"/>
  <c r="K237" i="20"/>
  <c r="R212" i="18"/>
  <c r="AJ213" i="18"/>
  <c r="L210" i="18"/>
  <c r="V216" i="18" s="1"/>
  <c r="AC213" i="18"/>
  <c r="R238" i="8"/>
  <c r="L242" i="8"/>
  <c r="L240" i="8"/>
  <c r="M240" i="8" s="1"/>
  <c r="L242" i="3"/>
  <c r="L240" i="3"/>
  <c r="M240" i="3" s="1"/>
  <c r="R242" i="12"/>
  <c r="R240" i="12"/>
  <c r="L242" i="12"/>
  <c r="L240" i="12"/>
  <c r="K242" i="12"/>
  <c r="M242" i="5"/>
  <c r="R242" i="5"/>
  <c r="R238" i="5"/>
  <c r="M242" i="9"/>
  <c r="J240" i="9"/>
  <c r="J238" i="9"/>
  <c r="F229" i="25"/>
  <c r="G229" i="25"/>
  <c r="H229" i="25"/>
  <c r="I229" i="25"/>
  <c r="N229" i="25"/>
  <c r="Q229" i="25" s="1"/>
  <c r="P229" i="25"/>
  <c r="F230" i="25"/>
  <c r="G230" i="25"/>
  <c r="H230" i="25"/>
  <c r="I230" i="25"/>
  <c r="N230" i="25"/>
  <c r="Q230" i="25" s="1"/>
  <c r="P230" i="25"/>
  <c r="F231" i="25"/>
  <c r="G231" i="25"/>
  <c r="H231" i="25"/>
  <c r="I231" i="25"/>
  <c r="N231" i="25"/>
  <c r="Q231" i="25" s="1"/>
  <c r="P231" i="25"/>
  <c r="F232" i="25"/>
  <c r="G232" i="25"/>
  <c r="H232" i="25"/>
  <c r="I232" i="25"/>
  <c r="N232" i="25"/>
  <c r="Q232" i="25" s="1"/>
  <c r="P232" i="25"/>
  <c r="F233" i="25"/>
  <c r="G233" i="25"/>
  <c r="H233" i="25"/>
  <c r="I233" i="25"/>
  <c r="N233" i="25"/>
  <c r="Q233" i="25" s="1"/>
  <c r="P233" i="25"/>
  <c r="F234" i="25"/>
  <c r="G234" i="25"/>
  <c r="H234" i="25"/>
  <c r="I234" i="25"/>
  <c r="N234" i="25"/>
  <c r="Q234" i="25" s="1"/>
  <c r="P234" i="25"/>
  <c r="F235" i="25"/>
  <c r="AB241" i="25" s="1"/>
  <c r="G235" i="25"/>
  <c r="H235" i="25"/>
  <c r="I235" i="25"/>
  <c r="N235" i="25"/>
  <c r="Q235" i="25" s="1"/>
  <c r="P235" i="25"/>
  <c r="F229" i="24"/>
  <c r="G229" i="24"/>
  <c r="H229" i="24"/>
  <c r="I229" i="24"/>
  <c r="N229" i="24"/>
  <c r="Q229" i="24" s="1"/>
  <c r="P229" i="24"/>
  <c r="F230" i="24"/>
  <c r="G230" i="24"/>
  <c r="K230" i="24" s="1"/>
  <c r="H230" i="24"/>
  <c r="L230" i="24" s="1"/>
  <c r="I230" i="24"/>
  <c r="N230" i="24"/>
  <c r="Q230" i="24" s="1"/>
  <c r="P230" i="24"/>
  <c r="F231" i="24"/>
  <c r="G231" i="24"/>
  <c r="H231" i="24"/>
  <c r="L231" i="24" s="1"/>
  <c r="I231" i="24"/>
  <c r="N231" i="24"/>
  <c r="Q231" i="24" s="1"/>
  <c r="P231" i="24"/>
  <c r="F232" i="24"/>
  <c r="G232" i="24"/>
  <c r="K232" i="24" s="1"/>
  <c r="H232" i="24"/>
  <c r="I232" i="24"/>
  <c r="N232" i="24"/>
  <c r="Q232" i="24" s="1"/>
  <c r="P232" i="24"/>
  <c r="F233" i="24"/>
  <c r="G233" i="24"/>
  <c r="H233" i="24"/>
  <c r="L233" i="24" s="1"/>
  <c r="I233" i="24"/>
  <c r="J233" i="24"/>
  <c r="K233" i="24"/>
  <c r="N233" i="24"/>
  <c r="Q233" i="24" s="1"/>
  <c r="P233" i="24"/>
  <c r="F234" i="24"/>
  <c r="G234" i="24"/>
  <c r="H234" i="24"/>
  <c r="L234" i="24" s="1"/>
  <c r="I234" i="24"/>
  <c r="N234" i="24"/>
  <c r="Q234" i="24" s="1"/>
  <c r="P234" i="24"/>
  <c r="F235" i="24"/>
  <c r="AB241" i="24" s="1"/>
  <c r="G235" i="24"/>
  <c r="AC241" i="24" s="1"/>
  <c r="H235" i="24"/>
  <c r="L235" i="24" s="1"/>
  <c r="I235" i="24"/>
  <c r="J235" i="24"/>
  <c r="N235" i="24"/>
  <c r="Q235" i="24" s="1"/>
  <c r="P235" i="24"/>
  <c r="R235" i="24" s="1"/>
  <c r="AC235" i="24"/>
  <c r="F229" i="23"/>
  <c r="G229" i="23"/>
  <c r="H229" i="23"/>
  <c r="I229" i="23"/>
  <c r="N229" i="23"/>
  <c r="Q229" i="23" s="1"/>
  <c r="R229" i="23" s="1"/>
  <c r="P229" i="23"/>
  <c r="F230" i="23"/>
  <c r="G230" i="23"/>
  <c r="H230" i="23"/>
  <c r="I230" i="23"/>
  <c r="N230" i="23"/>
  <c r="Q230" i="23" s="1"/>
  <c r="P230" i="23"/>
  <c r="F231" i="23"/>
  <c r="G231" i="23"/>
  <c r="H231" i="23"/>
  <c r="I231" i="23"/>
  <c r="N231" i="23"/>
  <c r="Q231" i="23" s="1"/>
  <c r="P231" i="23"/>
  <c r="F232" i="23"/>
  <c r="G232" i="23"/>
  <c r="H232" i="23"/>
  <c r="I232" i="23"/>
  <c r="N232" i="23"/>
  <c r="Q232" i="23" s="1"/>
  <c r="P232" i="23"/>
  <c r="F233" i="23"/>
  <c r="G233" i="23"/>
  <c r="H233" i="23"/>
  <c r="I233" i="23"/>
  <c r="N233" i="23"/>
  <c r="Q233" i="23" s="1"/>
  <c r="P233" i="23"/>
  <c r="F234" i="23"/>
  <c r="G234" i="23"/>
  <c r="H234" i="23"/>
  <c r="I234" i="23"/>
  <c r="J234" i="23"/>
  <c r="N234" i="23"/>
  <c r="Q234" i="23" s="1"/>
  <c r="P234" i="23"/>
  <c r="F235" i="23"/>
  <c r="AB241" i="23" s="1"/>
  <c r="G235" i="23"/>
  <c r="AC241" i="23" s="1"/>
  <c r="H235" i="23"/>
  <c r="I235" i="23"/>
  <c r="L235" i="23"/>
  <c r="N235" i="23"/>
  <c r="Q235" i="23" s="1"/>
  <c r="P235" i="23"/>
  <c r="F229" i="22"/>
  <c r="G229" i="22"/>
  <c r="H229" i="22"/>
  <c r="I229" i="22"/>
  <c r="N229" i="22"/>
  <c r="Q229" i="22" s="1"/>
  <c r="P229" i="22"/>
  <c r="F230" i="22"/>
  <c r="G230" i="22"/>
  <c r="H230" i="22"/>
  <c r="I230" i="22"/>
  <c r="N230" i="22"/>
  <c r="Q230" i="22" s="1"/>
  <c r="P230" i="22"/>
  <c r="F231" i="22"/>
  <c r="G231" i="22"/>
  <c r="H231" i="22"/>
  <c r="I231" i="22"/>
  <c r="K231" i="22"/>
  <c r="N231" i="22"/>
  <c r="Q231" i="22" s="1"/>
  <c r="P231" i="22"/>
  <c r="F232" i="22"/>
  <c r="G232" i="22"/>
  <c r="H232" i="22"/>
  <c r="I232" i="22"/>
  <c r="N232" i="22"/>
  <c r="Q232" i="22" s="1"/>
  <c r="P232" i="22"/>
  <c r="F233" i="22"/>
  <c r="G233" i="22"/>
  <c r="H233" i="22"/>
  <c r="L233" i="22" s="1"/>
  <c r="I233" i="22"/>
  <c r="J233" i="22"/>
  <c r="N233" i="22"/>
  <c r="Q233" i="22" s="1"/>
  <c r="P233" i="22"/>
  <c r="F234" i="22"/>
  <c r="G234" i="22"/>
  <c r="H234" i="22"/>
  <c r="L234" i="22" s="1"/>
  <c r="I234" i="22"/>
  <c r="J234" i="22"/>
  <c r="N234" i="22"/>
  <c r="Q234" i="22" s="1"/>
  <c r="P234" i="22"/>
  <c r="F235" i="22"/>
  <c r="G235" i="22"/>
  <c r="AC241" i="22" s="1"/>
  <c r="H235" i="22"/>
  <c r="L235" i="22" s="1"/>
  <c r="I235" i="22"/>
  <c r="K236" i="22" s="1"/>
  <c r="N235" i="22"/>
  <c r="Q235" i="22" s="1"/>
  <c r="P235" i="22"/>
  <c r="AC235" i="22"/>
  <c r="F229" i="21"/>
  <c r="G229" i="21"/>
  <c r="H229" i="21"/>
  <c r="I229" i="21"/>
  <c r="N229" i="21"/>
  <c r="Q229" i="21" s="1"/>
  <c r="P229" i="21"/>
  <c r="F230" i="21"/>
  <c r="G230" i="21"/>
  <c r="H230" i="21"/>
  <c r="L230" i="21" s="1"/>
  <c r="I230" i="21"/>
  <c r="N230" i="21"/>
  <c r="Q230" i="21" s="1"/>
  <c r="P230" i="21"/>
  <c r="R230" i="21" s="1"/>
  <c r="F231" i="21"/>
  <c r="G231" i="21"/>
  <c r="H231" i="21"/>
  <c r="I231" i="21"/>
  <c r="J231" i="21"/>
  <c r="N231" i="21"/>
  <c r="Q231" i="21" s="1"/>
  <c r="P231" i="21"/>
  <c r="R231" i="21" s="1"/>
  <c r="F232" i="21"/>
  <c r="G232" i="21"/>
  <c r="H232" i="21"/>
  <c r="I232" i="21"/>
  <c r="N232" i="21"/>
  <c r="Q232" i="21" s="1"/>
  <c r="P232" i="21"/>
  <c r="F233" i="21"/>
  <c r="G233" i="21"/>
  <c r="H233" i="21"/>
  <c r="I233" i="21"/>
  <c r="N233" i="21"/>
  <c r="Q233" i="21" s="1"/>
  <c r="P233" i="21"/>
  <c r="F234" i="21"/>
  <c r="G234" i="21"/>
  <c r="H234" i="21"/>
  <c r="L234" i="21" s="1"/>
  <c r="I234" i="21"/>
  <c r="J234" i="21"/>
  <c r="N234" i="21"/>
  <c r="Q234" i="21" s="1"/>
  <c r="P234" i="21"/>
  <c r="F235" i="21"/>
  <c r="AB241" i="21" s="1"/>
  <c r="G235" i="21"/>
  <c r="H235" i="21"/>
  <c r="I235" i="21"/>
  <c r="N235" i="21"/>
  <c r="Q235" i="21" s="1"/>
  <c r="P235" i="21"/>
  <c r="F229" i="20"/>
  <c r="G229" i="20"/>
  <c r="H229" i="20"/>
  <c r="I229" i="20"/>
  <c r="N229" i="20"/>
  <c r="Q229" i="20" s="1"/>
  <c r="P229" i="20"/>
  <c r="F230" i="20"/>
  <c r="G230" i="20"/>
  <c r="H230" i="20"/>
  <c r="I230" i="20"/>
  <c r="N230" i="20"/>
  <c r="Q230" i="20" s="1"/>
  <c r="P230" i="20"/>
  <c r="F231" i="20"/>
  <c r="G231" i="20"/>
  <c r="H231" i="20"/>
  <c r="I231" i="20"/>
  <c r="N231" i="20"/>
  <c r="Q231" i="20" s="1"/>
  <c r="P231" i="20"/>
  <c r="F232" i="20"/>
  <c r="G232" i="20"/>
  <c r="H232" i="20"/>
  <c r="I232" i="20"/>
  <c r="N232" i="20"/>
  <c r="Q232" i="20" s="1"/>
  <c r="P232" i="20"/>
  <c r="F233" i="20"/>
  <c r="G233" i="20"/>
  <c r="H233" i="20"/>
  <c r="I233" i="20"/>
  <c r="N233" i="20"/>
  <c r="Q233" i="20" s="1"/>
  <c r="P233" i="20"/>
  <c r="F234" i="20"/>
  <c r="G234" i="20"/>
  <c r="H234" i="20"/>
  <c r="I234" i="20"/>
  <c r="N234" i="20"/>
  <c r="Q234" i="20" s="1"/>
  <c r="P234" i="20"/>
  <c r="F235" i="20"/>
  <c r="AB241" i="20" s="1"/>
  <c r="G235" i="20"/>
  <c r="AC241" i="20" s="1"/>
  <c r="H235" i="20"/>
  <c r="I235" i="20"/>
  <c r="N235" i="20"/>
  <c r="Q235" i="20" s="1"/>
  <c r="P235" i="20"/>
  <c r="F229" i="19"/>
  <c r="G229" i="19"/>
  <c r="H229" i="19"/>
  <c r="I229" i="19"/>
  <c r="N229" i="19"/>
  <c r="Q229" i="19" s="1"/>
  <c r="P229" i="19"/>
  <c r="F230" i="19"/>
  <c r="G230" i="19"/>
  <c r="H230" i="19"/>
  <c r="L230" i="19" s="1"/>
  <c r="I230" i="19"/>
  <c r="N230" i="19"/>
  <c r="Q230" i="19" s="1"/>
  <c r="P230" i="19"/>
  <c r="F231" i="19"/>
  <c r="G231" i="19"/>
  <c r="K231" i="19" s="1"/>
  <c r="H231" i="19"/>
  <c r="I231" i="19"/>
  <c r="N231" i="19"/>
  <c r="Q231" i="19" s="1"/>
  <c r="P231" i="19"/>
  <c r="F232" i="19"/>
  <c r="G232" i="19"/>
  <c r="H232" i="19"/>
  <c r="I232" i="19"/>
  <c r="N232" i="19"/>
  <c r="Q232" i="19" s="1"/>
  <c r="P232" i="19"/>
  <c r="F233" i="19"/>
  <c r="G233" i="19"/>
  <c r="H233" i="19"/>
  <c r="I233" i="19"/>
  <c r="N233" i="19"/>
  <c r="Q233" i="19" s="1"/>
  <c r="P233" i="19"/>
  <c r="F234" i="19"/>
  <c r="G234" i="19"/>
  <c r="K234" i="19" s="1"/>
  <c r="H234" i="19"/>
  <c r="L234" i="19" s="1"/>
  <c r="I234" i="19"/>
  <c r="N234" i="19"/>
  <c r="Q234" i="19" s="1"/>
  <c r="P234" i="19"/>
  <c r="F235" i="19"/>
  <c r="G235" i="19"/>
  <c r="H235" i="19"/>
  <c r="I235" i="19"/>
  <c r="N235" i="19"/>
  <c r="Q235" i="19" s="1"/>
  <c r="P235" i="19"/>
  <c r="F229" i="15"/>
  <c r="G229" i="15"/>
  <c r="H229" i="15"/>
  <c r="I229" i="15"/>
  <c r="N229" i="15"/>
  <c r="Q229" i="15" s="1"/>
  <c r="P229" i="15"/>
  <c r="F230" i="15"/>
  <c r="G230" i="15"/>
  <c r="K230" i="15" s="1"/>
  <c r="H230" i="15"/>
  <c r="L230" i="15" s="1"/>
  <c r="I230" i="15"/>
  <c r="N230" i="15"/>
  <c r="Q230" i="15" s="1"/>
  <c r="P230" i="15"/>
  <c r="F231" i="15"/>
  <c r="G231" i="15"/>
  <c r="H231" i="15"/>
  <c r="I231" i="15"/>
  <c r="N231" i="15"/>
  <c r="Q231" i="15" s="1"/>
  <c r="P231" i="15"/>
  <c r="F232" i="15"/>
  <c r="G232" i="15"/>
  <c r="H232" i="15"/>
  <c r="I232" i="15"/>
  <c r="N232" i="15"/>
  <c r="Q232" i="15" s="1"/>
  <c r="P232" i="15"/>
  <c r="F233" i="15"/>
  <c r="G233" i="15"/>
  <c r="H233" i="15"/>
  <c r="I233" i="15"/>
  <c r="N233" i="15"/>
  <c r="Q233" i="15" s="1"/>
  <c r="P233" i="15"/>
  <c r="F234" i="15"/>
  <c r="G234" i="15"/>
  <c r="AC240" i="15" s="1"/>
  <c r="H234" i="15"/>
  <c r="I234" i="15"/>
  <c r="N234" i="15"/>
  <c r="Q234" i="15" s="1"/>
  <c r="P234" i="15"/>
  <c r="F235" i="15"/>
  <c r="G235" i="15"/>
  <c r="AC241" i="15" s="1"/>
  <c r="H235" i="15"/>
  <c r="I235" i="15"/>
  <c r="N235" i="15"/>
  <c r="Q235" i="15" s="1"/>
  <c r="P235" i="15"/>
  <c r="F200" i="18"/>
  <c r="G200" i="18"/>
  <c r="H200" i="18"/>
  <c r="I200" i="18"/>
  <c r="N200" i="18"/>
  <c r="Q200" i="18" s="1"/>
  <c r="R200" i="18" s="1"/>
  <c r="O200" i="18"/>
  <c r="P200" i="18"/>
  <c r="S200" i="18"/>
  <c r="X200" i="18"/>
  <c r="F201" i="18"/>
  <c r="G201" i="18"/>
  <c r="H201" i="18"/>
  <c r="L201" i="18" s="1"/>
  <c r="I201" i="18"/>
  <c r="N201" i="18"/>
  <c r="Q201" i="18" s="1"/>
  <c r="O201" i="18"/>
  <c r="P201" i="18"/>
  <c r="S201" i="18"/>
  <c r="X201" i="18"/>
  <c r="F202" i="18"/>
  <c r="G202" i="18"/>
  <c r="H202" i="18"/>
  <c r="I202" i="18"/>
  <c r="J203" i="18" s="1"/>
  <c r="N202" i="18"/>
  <c r="Q202" i="18" s="1"/>
  <c r="O202" i="18"/>
  <c r="P202" i="18"/>
  <c r="S202" i="18"/>
  <c r="X202" i="18"/>
  <c r="F203" i="18"/>
  <c r="G203" i="18"/>
  <c r="H203" i="18"/>
  <c r="I203" i="18"/>
  <c r="N203" i="18"/>
  <c r="Q203" i="18" s="1"/>
  <c r="O203" i="18"/>
  <c r="P203" i="18"/>
  <c r="S203" i="18"/>
  <c r="X203" i="18"/>
  <c r="F204" i="18"/>
  <c r="G204" i="18"/>
  <c r="H204" i="18"/>
  <c r="I204" i="18"/>
  <c r="N204" i="18"/>
  <c r="Q204" i="18" s="1"/>
  <c r="O204" i="18"/>
  <c r="P204" i="18"/>
  <c r="S204" i="18"/>
  <c r="X204" i="18"/>
  <c r="F205" i="18"/>
  <c r="G205" i="18"/>
  <c r="H205" i="18"/>
  <c r="I205" i="18"/>
  <c r="N205" i="18"/>
  <c r="Q205" i="18" s="1"/>
  <c r="O205" i="18"/>
  <c r="P205" i="18"/>
  <c r="S205" i="18"/>
  <c r="X205" i="18"/>
  <c r="F206" i="18"/>
  <c r="G206" i="18"/>
  <c r="AC212" i="18" s="1"/>
  <c r="H206" i="18"/>
  <c r="AJ212" i="18" s="1"/>
  <c r="I206" i="18"/>
  <c r="N206" i="18"/>
  <c r="Q206" i="18" s="1"/>
  <c r="O206" i="18"/>
  <c r="P206" i="18"/>
  <c r="S206" i="18"/>
  <c r="X206" i="18"/>
  <c r="F228" i="10"/>
  <c r="G228" i="10"/>
  <c r="H228" i="10"/>
  <c r="I228" i="10"/>
  <c r="N228" i="10"/>
  <c r="Q228" i="10" s="1"/>
  <c r="P228" i="10"/>
  <c r="F229" i="10"/>
  <c r="G229" i="10"/>
  <c r="H229" i="10"/>
  <c r="I229" i="10"/>
  <c r="J229" i="10"/>
  <c r="K229" i="10"/>
  <c r="L229" i="10"/>
  <c r="N229" i="10"/>
  <c r="Q229" i="10" s="1"/>
  <c r="P229" i="10"/>
  <c r="F230" i="10"/>
  <c r="G230" i="10"/>
  <c r="H230" i="10"/>
  <c r="L230" i="10" s="1"/>
  <c r="I230" i="10"/>
  <c r="N230" i="10"/>
  <c r="Q230" i="10" s="1"/>
  <c r="P230" i="10"/>
  <c r="F231" i="10"/>
  <c r="G231" i="10"/>
  <c r="H231" i="10"/>
  <c r="I231" i="10"/>
  <c r="J231" i="10"/>
  <c r="N231" i="10"/>
  <c r="Q231" i="10" s="1"/>
  <c r="P231" i="10"/>
  <c r="F232" i="10"/>
  <c r="G232" i="10"/>
  <c r="H232" i="10"/>
  <c r="L232" i="10" s="1"/>
  <c r="I232" i="10"/>
  <c r="J232" i="10"/>
  <c r="N232" i="10"/>
  <c r="Q232" i="10" s="1"/>
  <c r="P232" i="10"/>
  <c r="F233" i="10"/>
  <c r="G233" i="10"/>
  <c r="H233" i="10"/>
  <c r="L233" i="10" s="1"/>
  <c r="I233" i="10"/>
  <c r="J233" i="10"/>
  <c r="N233" i="10"/>
  <c r="Q233" i="10" s="1"/>
  <c r="P233" i="10"/>
  <c r="F234" i="10"/>
  <c r="G234" i="10"/>
  <c r="H234" i="10"/>
  <c r="L234" i="10" s="1"/>
  <c r="I234" i="10"/>
  <c r="J234" i="10"/>
  <c r="N234" i="10"/>
  <c r="Q234" i="10" s="1"/>
  <c r="P234" i="10"/>
  <c r="AC234" i="10"/>
  <c r="F235" i="10"/>
  <c r="AB241" i="10" s="1"/>
  <c r="G235" i="10"/>
  <c r="AC241" i="10" s="1"/>
  <c r="H235" i="10"/>
  <c r="I235" i="10"/>
  <c r="J235" i="10"/>
  <c r="N235" i="10"/>
  <c r="Q235" i="10" s="1"/>
  <c r="P235" i="10"/>
  <c r="AC235" i="10"/>
  <c r="F229" i="6"/>
  <c r="G229" i="6"/>
  <c r="H229" i="6"/>
  <c r="I229" i="6"/>
  <c r="N229" i="6"/>
  <c r="Q229" i="6" s="1"/>
  <c r="P229" i="6"/>
  <c r="F230" i="6"/>
  <c r="G230" i="6"/>
  <c r="H230" i="6"/>
  <c r="I230" i="6"/>
  <c r="N230" i="6"/>
  <c r="Q230" i="6" s="1"/>
  <c r="P230" i="6"/>
  <c r="F231" i="6"/>
  <c r="G231" i="6"/>
  <c r="H231" i="6"/>
  <c r="I231" i="6"/>
  <c r="N231" i="6"/>
  <c r="Q231" i="6" s="1"/>
  <c r="P231" i="6"/>
  <c r="F232" i="6"/>
  <c r="G232" i="6"/>
  <c r="H232" i="6"/>
  <c r="I232" i="6"/>
  <c r="J232" i="6"/>
  <c r="K232" i="6"/>
  <c r="L232" i="6"/>
  <c r="N232" i="6"/>
  <c r="Q232" i="6" s="1"/>
  <c r="P232" i="6"/>
  <c r="F233" i="6"/>
  <c r="G233" i="6"/>
  <c r="K233" i="6" s="1"/>
  <c r="H233" i="6"/>
  <c r="L233" i="6" s="1"/>
  <c r="I233" i="6"/>
  <c r="N233" i="6"/>
  <c r="Q233" i="6" s="1"/>
  <c r="P233" i="6"/>
  <c r="F234" i="6"/>
  <c r="G234" i="6"/>
  <c r="H234" i="6"/>
  <c r="L234" i="6" s="1"/>
  <c r="I234" i="6"/>
  <c r="N234" i="6"/>
  <c r="Q234" i="6" s="1"/>
  <c r="P234" i="6"/>
  <c r="F235" i="6"/>
  <c r="G235" i="6"/>
  <c r="AC241" i="6" s="1"/>
  <c r="H235" i="6"/>
  <c r="I235" i="6"/>
  <c r="J236" i="6" s="1"/>
  <c r="N235" i="6"/>
  <c r="Q235" i="6" s="1"/>
  <c r="P235" i="6"/>
  <c r="F229" i="11"/>
  <c r="G229" i="11"/>
  <c r="H229" i="11"/>
  <c r="I229" i="11"/>
  <c r="N229" i="11"/>
  <c r="Q229" i="11" s="1"/>
  <c r="P229" i="11"/>
  <c r="F230" i="11"/>
  <c r="G230" i="11"/>
  <c r="H230" i="11"/>
  <c r="I230" i="11"/>
  <c r="J230" i="11"/>
  <c r="M230" i="11" s="1"/>
  <c r="K230" i="11"/>
  <c r="L230" i="11"/>
  <c r="N230" i="11"/>
  <c r="Q230" i="11" s="1"/>
  <c r="R230" i="11" s="1"/>
  <c r="P230" i="11"/>
  <c r="F231" i="11"/>
  <c r="G231" i="11"/>
  <c r="H231" i="11"/>
  <c r="I231" i="11"/>
  <c r="N231" i="11"/>
  <c r="Q231" i="11" s="1"/>
  <c r="P231" i="11"/>
  <c r="F232" i="11"/>
  <c r="G232" i="11"/>
  <c r="H232" i="11"/>
  <c r="I232" i="11"/>
  <c r="N232" i="11"/>
  <c r="Q232" i="11" s="1"/>
  <c r="P232" i="11"/>
  <c r="F233" i="11"/>
  <c r="G233" i="11"/>
  <c r="H233" i="11"/>
  <c r="I233" i="11"/>
  <c r="N233" i="11"/>
  <c r="Q233" i="11" s="1"/>
  <c r="P233" i="11"/>
  <c r="R233" i="11" s="1"/>
  <c r="F234" i="11"/>
  <c r="G234" i="11"/>
  <c r="H234" i="11"/>
  <c r="I234" i="11"/>
  <c r="J234" i="11"/>
  <c r="N234" i="11"/>
  <c r="Q234" i="11" s="1"/>
  <c r="P234" i="11"/>
  <c r="F235" i="11"/>
  <c r="G235" i="11"/>
  <c r="AC241" i="11" s="1"/>
  <c r="H235" i="11"/>
  <c r="I235" i="11"/>
  <c r="N235" i="11"/>
  <c r="Q235" i="11" s="1"/>
  <c r="P235" i="11"/>
  <c r="AC235" i="11"/>
  <c r="F229" i="8"/>
  <c r="G229" i="8"/>
  <c r="H229" i="8"/>
  <c r="I229" i="8"/>
  <c r="N229" i="8"/>
  <c r="Q229" i="8" s="1"/>
  <c r="P229" i="8"/>
  <c r="F230" i="8"/>
  <c r="G230" i="8"/>
  <c r="H230" i="8"/>
  <c r="I230" i="8"/>
  <c r="N230" i="8"/>
  <c r="Q230" i="8" s="1"/>
  <c r="P230" i="8"/>
  <c r="R230" i="8" s="1"/>
  <c r="F231" i="8"/>
  <c r="G231" i="8"/>
  <c r="H231" i="8"/>
  <c r="I231" i="8"/>
  <c r="N231" i="8"/>
  <c r="Q231" i="8" s="1"/>
  <c r="P231" i="8"/>
  <c r="F232" i="8"/>
  <c r="G232" i="8"/>
  <c r="H232" i="8"/>
  <c r="I232" i="8"/>
  <c r="N232" i="8"/>
  <c r="P232" i="8"/>
  <c r="Q232" i="8"/>
  <c r="F233" i="8"/>
  <c r="G233" i="8"/>
  <c r="H233" i="8"/>
  <c r="I233" i="8"/>
  <c r="N233" i="8"/>
  <c r="Q233" i="8" s="1"/>
  <c r="P233" i="8"/>
  <c r="F234" i="8"/>
  <c r="G234" i="8"/>
  <c r="H234" i="8"/>
  <c r="I234" i="8"/>
  <c r="N234" i="8"/>
  <c r="Q234" i="8" s="1"/>
  <c r="P234" i="8"/>
  <c r="F235" i="8"/>
  <c r="AB241" i="8" s="1"/>
  <c r="G235" i="8"/>
  <c r="K235" i="8" s="1"/>
  <c r="H235" i="8"/>
  <c r="I235" i="8"/>
  <c r="N235" i="8"/>
  <c r="Q235" i="8" s="1"/>
  <c r="P235" i="8"/>
  <c r="AB235" i="8"/>
  <c r="F229" i="3"/>
  <c r="G229" i="3"/>
  <c r="H229" i="3"/>
  <c r="I229" i="3"/>
  <c r="N229" i="3"/>
  <c r="Q229" i="3" s="1"/>
  <c r="P229" i="3"/>
  <c r="F230" i="3"/>
  <c r="G230" i="3"/>
  <c r="K230" i="3" s="1"/>
  <c r="H230" i="3"/>
  <c r="I230" i="3"/>
  <c r="L230" i="3"/>
  <c r="N230" i="3"/>
  <c r="Q230" i="3" s="1"/>
  <c r="P230" i="3"/>
  <c r="F231" i="3"/>
  <c r="G231" i="3"/>
  <c r="H231" i="3"/>
  <c r="L231" i="3" s="1"/>
  <c r="I231" i="3"/>
  <c r="N231" i="3"/>
  <c r="Q231" i="3" s="1"/>
  <c r="P231" i="3"/>
  <c r="F232" i="3"/>
  <c r="G232" i="3"/>
  <c r="H232" i="3"/>
  <c r="I232" i="3"/>
  <c r="J233" i="3" s="1"/>
  <c r="N232" i="3"/>
  <c r="Q232" i="3" s="1"/>
  <c r="R232" i="3" s="1"/>
  <c r="P232" i="3"/>
  <c r="F233" i="3"/>
  <c r="G233" i="3"/>
  <c r="K233" i="3" s="1"/>
  <c r="H233" i="3"/>
  <c r="I233" i="3"/>
  <c r="N233" i="3"/>
  <c r="Q233" i="3" s="1"/>
  <c r="P233" i="3"/>
  <c r="F234" i="3"/>
  <c r="G234" i="3"/>
  <c r="H234" i="3"/>
  <c r="I234" i="3"/>
  <c r="J234" i="3"/>
  <c r="N234" i="3"/>
  <c r="Q234" i="3" s="1"/>
  <c r="P234" i="3"/>
  <c r="F235" i="3"/>
  <c r="AB241" i="3" s="1"/>
  <c r="G235" i="3"/>
  <c r="AC241" i="3" s="1"/>
  <c r="H235" i="3"/>
  <c r="I235" i="3"/>
  <c r="K235" i="3"/>
  <c r="N235" i="3"/>
  <c r="Q235" i="3" s="1"/>
  <c r="P235" i="3"/>
  <c r="F229" i="12"/>
  <c r="G229" i="12"/>
  <c r="H229" i="12"/>
  <c r="I229" i="12"/>
  <c r="N229" i="12"/>
  <c r="Q229" i="12" s="1"/>
  <c r="P229" i="12"/>
  <c r="F230" i="12"/>
  <c r="G230" i="12"/>
  <c r="K230" i="12" s="1"/>
  <c r="H230" i="12"/>
  <c r="I230" i="12"/>
  <c r="N230" i="12"/>
  <c r="Q230" i="12" s="1"/>
  <c r="P230" i="12"/>
  <c r="F231" i="12"/>
  <c r="G231" i="12"/>
  <c r="H231" i="12"/>
  <c r="L231" i="12" s="1"/>
  <c r="I231" i="12"/>
  <c r="J232" i="12" s="1"/>
  <c r="J231" i="12"/>
  <c r="N231" i="12"/>
  <c r="Q231" i="12" s="1"/>
  <c r="P231" i="12"/>
  <c r="F232" i="12"/>
  <c r="G232" i="12"/>
  <c r="H232" i="12"/>
  <c r="I232" i="12"/>
  <c r="K233" i="12" s="1"/>
  <c r="N232" i="12"/>
  <c r="P232" i="12"/>
  <c r="Q232" i="12"/>
  <c r="R232" i="12" s="1"/>
  <c r="F233" i="12"/>
  <c r="G233" i="12"/>
  <c r="H233" i="12"/>
  <c r="I233" i="12"/>
  <c r="N233" i="12"/>
  <c r="Q233" i="12" s="1"/>
  <c r="P233" i="12"/>
  <c r="F234" i="12"/>
  <c r="G234" i="12"/>
  <c r="H234" i="12"/>
  <c r="I234" i="12"/>
  <c r="N234" i="12"/>
  <c r="Q234" i="12" s="1"/>
  <c r="P234" i="12"/>
  <c r="F235" i="12"/>
  <c r="AB241" i="12" s="1"/>
  <c r="G235" i="12"/>
  <c r="AC241" i="12" s="1"/>
  <c r="H235" i="12"/>
  <c r="I235" i="12"/>
  <c r="N235" i="12"/>
  <c r="Q235" i="12" s="1"/>
  <c r="P235" i="12"/>
  <c r="F229" i="5"/>
  <c r="G229" i="5"/>
  <c r="H229" i="5"/>
  <c r="I229" i="5"/>
  <c r="N229" i="5"/>
  <c r="Q229" i="5" s="1"/>
  <c r="P229" i="5"/>
  <c r="R229" i="5" s="1"/>
  <c r="F230" i="5"/>
  <c r="G230" i="5"/>
  <c r="H230" i="5"/>
  <c r="I230" i="5"/>
  <c r="J231" i="5" s="1"/>
  <c r="J230" i="5"/>
  <c r="K230" i="5"/>
  <c r="L230" i="5"/>
  <c r="N230" i="5"/>
  <c r="Q230" i="5" s="1"/>
  <c r="R230" i="5" s="1"/>
  <c r="P230" i="5"/>
  <c r="F231" i="5"/>
  <c r="G231" i="5"/>
  <c r="H231" i="5"/>
  <c r="I231" i="5"/>
  <c r="N231" i="5"/>
  <c r="Q231" i="5" s="1"/>
  <c r="P231" i="5"/>
  <c r="F232" i="5"/>
  <c r="G232" i="5"/>
  <c r="H232" i="5"/>
  <c r="I232" i="5"/>
  <c r="N232" i="5"/>
  <c r="Q232" i="5" s="1"/>
  <c r="R232" i="5" s="1"/>
  <c r="P232" i="5"/>
  <c r="F233" i="5"/>
  <c r="G233" i="5"/>
  <c r="H233" i="5"/>
  <c r="I233" i="5"/>
  <c r="N233" i="5"/>
  <c r="Q233" i="5" s="1"/>
  <c r="P233" i="5"/>
  <c r="R233" i="5" s="1"/>
  <c r="F234" i="5"/>
  <c r="AB240" i="5" s="1"/>
  <c r="G234" i="5"/>
  <c r="H234" i="5"/>
  <c r="L234" i="5" s="1"/>
  <c r="I234" i="5"/>
  <c r="K234" i="5"/>
  <c r="N234" i="5"/>
  <c r="Q234" i="5" s="1"/>
  <c r="P234" i="5"/>
  <c r="F235" i="5"/>
  <c r="G235" i="5"/>
  <c r="H235" i="5"/>
  <c r="I235" i="5"/>
  <c r="N235" i="5"/>
  <c r="Q235" i="5" s="1"/>
  <c r="P235" i="5"/>
  <c r="F229" i="4"/>
  <c r="G229" i="4"/>
  <c r="H229" i="4"/>
  <c r="I229" i="4"/>
  <c r="N229" i="4"/>
  <c r="Q229" i="4" s="1"/>
  <c r="P229" i="4"/>
  <c r="F230" i="4"/>
  <c r="G230" i="4"/>
  <c r="H230" i="4"/>
  <c r="I230" i="4"/>
  <c r="K230" i="4"/>
  <c r="N230" i="4"/>
  <c r="Q230" i="4" s="1"/>
  <c r="P230" i="4"/>
  <c r="F231" i="4"/>
  <c r="G231" i="4"/>
  <c r="H231" i="4"/>
  <c r="L231" i="4" s="1"/>
  <c r="I231" i="4"/>
  <c r="J231" i="4"/>
  <c r="N231" i="4"/>
  <c r="P231" i="4"/>
  <c r="Q231" i="4"/>
  <c r="F232" i="4"/>
  <c r="G232" i="4"/>
  <c r="H232" i="4"/>
  <c r="I232" i="4"/>
  <c r="J232" i="4"/>
  <c r="L232" i="4"/>
  <c r="N232" i="4"/>
  <c r="Q232" i="4" s="1"/>
  <c r="P232" i="4"/>
  <c r="F233" i="4"/>
  <c r="G233" i="4"/>
  <c r="H233" i="4"/>
  <c r="L233" i="4" s="1"/>
  <c r="I233" i="4"/>
  <c r="J234" i="4" s="1"/>
  <c r="N233" i="4"/>
  <c r="Q233" i="4" s="1"/>
  <c r="P233" i="4"/>
  <c r="F234" i="4"/>
  <c r="G234" i="4"/>
  <c r="H234" i="4"/>
  <c r="L234" i="4" s="1"/>
  <c r="I234" i="4"/>
  <c r="N234" i="4"/>
  <c r="Q234" i="4" s="1"/>
  <c r="P234" i="4"/>
  <c r="F235" i="4"/>
  <c r="G235" i="4"/>
  <c r="AC241" i="4" s="1"/>
  <c r="H235" i="4"/>
  <c r="L235" i="4" s="1"/>
  <c r="I235" i="4"/>
  <c r="K235" i="4"/>
  <c r="N235" i="4"/>
  <c r="Q235" i="4" s="1"/>
  <c r="P235" i="4"/>
  <c r="F229" i="9"/>
  <c r="G229" i="9"/>
  <c r="H229" i="9"/>
  <c r="I229" i="9"/>
  <c r="N229" i="9"/>
  <c r="Q229" i="9" s="1"/>
  <c r="P229" i="9"/>
  <c r="F230" i="9"/>
  <c r="G230" i="9"/>
  <c r="H230" i="9"/>
  <c r="I230" i="9"/>
  <c r="J231" i="9" s="1"/>
  <c r="J230" i="9"/>
  <c r="M230" i="9" s="1"/>
  <c r="K230" i="9"/>
  <c r="L230" i="9"/>
  <c r="N230" i="9"/>
  <c r="Q230" i="9" s="1"/>
  <c r="P230" i="9"/>
  <c r="F231" i="9"/>
  <c r="G231" i="9"/>
  <c r="H231" i="9"/>
  <c r="I231" i="9"/>
  <c r="K231" i="9"/>
  <c r="L231" i="9"/>
  <c r="N231" i="9"/>
  <c r="Q231" i="9" s="1"/>
  <c r="P231" i="9"/>
  <c r="F232" i="9"/>
  <c r="G232" i="9"/>
  <c r="H232" i="9"/>
  <c r="I232" i="9"/>
  <c r="N232" i="9"/>
  <c r="Q232" i="9" s="1"/>
  <c r="P232" i="9"/>
  <c r="F233" i="9"/>
  <c r="G233" i="9"/>
  <c r="H233" i="9"/>
  <c r="I233" i="9"/>
  <c r="K233" i="9"/>
  <c r="N233" i="9"/>
  <c r="Q233" i="9" s="1"/>
  <c r="P233" i="9"/>
  <c r="F234" i="9"/>
  <c r="G234" i="9"/>
  <c r="H234" i="9"/>
  <c r="I234" i="9"/>
  <c r="N234" i="9"/>
  <c r="Q234" i="9" s="1"/>
  <c r="P234" i="9"/>
  <c r="F235" i="9"/>
  <c r="AB241" i="9" s="1"/>
  <c r="G235" i="9"/>
  <c r="K235" i="9" s="1"/>
  <c r="H235" i="9"/>
  <c r="I235" i="9"/>
  <c r="N235" i="9"/>
  <c r="Q235" i="9" s="1"/>
  <c r="P235" i="9"/>
  <c r="AB235" i="9"/>
  <c r="J234" i="25" l="1"/>
  <c r="R235" i="25"/>
  <c r="R234" i="24"/>
  <c r="J231" i="24"/>
  <c r="R229" i="24"/>
  <c r="J234" i="24"/>
  <c r="M239" i="24"/>
  <c r="M241" i="23"/>
  <c r="J232" i="21"/>
  <c r="J230" i="21"/>
  <c r="J233" i="21"/>
  <c r="K231" i="21"/>
  <c r="M241" i="20"/>
  <c r="AB240" i="20"/>
  <c r="L233" i="20"/>
  <c r="M242" i="19"/>
  <c r="M211" i="18"/>
  <c r="U218" i="18"/>
  <c r="T215" i="18"/>
  <c r="J202" i="18"/>
  <c r="R201" i="18"/>
  <c r="V218" i="18"/>
  <c r="L235" i="10"/>
  <c r="M239" i="6"/>
  <c r="L235" i="6"/>
  <c r="R229" i="6"/>
  <c r="R234" i="11"/>
  <c r="R229" i="11"/>
  <c r="M242" i="8"/>
  <c r="R232" i="8"/>
  <c r="AC235" i="3"/>
  <c r="J230" i="3"/>
  <c r="AB235" i="3"/>
  <c r="L235" i="3"/>
  <c r="K234" i="12"/>
  <c r="K232" i="12"/>
  <c r="M243" i="5"/>
  <c r="J235" i="4"/>
  <c r="J233" i="4"/>
  <c r="K232" i="4"/>
  <c r="J232" i="25"/>
  <c r="M238" i="25"/>
  <c r="K231" i="24"/>
  <c r="J230" i="24"/>
  <c r="L232" i="24"/>
  <c r="J232" i="22"/>
  <c r="J230" i="22"/>
  <c r="R232" i="21"/>
  <c r="M240" i="21"/>
  <c r="R234" i="21"/>
  <c r="R233" i="21"/>
  <c r="M241" i="21"/>
  <c r="J235" i="20"/>
  <c r="L235" i="19"/>
  <c r="R233" i="19"/>
  <c r="J234" i="15"/>
  <c r="AB210" i="18"/>
  <c r="T217" i="18"/>
  <c r="M213" i="18"/>
  <c r="V217" i="18"/>
  <c r="L231" i="10"/>
  <c r="M243" i="6"/>
  <c r="M242" i="3"/>
  <c r="R234" i="3"/>
  <c r="J232" i="3"/>
  <c r="J231" i="3"/>
  <c r="AB235" i="12"/>
  <c r="M243" i="12"/>
  <c r="J234" i="12"/>
  <c r="L230" i="12"/>
  <c r="J233" i="12"/>
  <c r="R234" i="5"/>
  <c r="K234" i="4"/>
  <c r="M243" i="4"/>
  <c r="R234" i="9"/>
  <c r="M241" i="25"/>
  <c r="M243" i="25"/>
  <c r="AC240" i="20"/>
  <c r="J233" i="20"/>
  <c r="M243" i="20"/>
  <c r="AC240" i="24"/>
  <c r="M240" i="24"/>
  <c r="K235" i="24"/>
  <c r="M237" i="24"/>
  <c r="M243" i="24"/>
  <c r="J230" i="23"/>
  <c r="AC239" i="23"/>
  <c r="J233" i="23"/>
  <c r="M243" i="23"/>
  <c r="K233" i="22"/>
  <c r="M243" i="22"/>
  <c r="L232" i="22"/>
  <c r="R235" i="21"/>
  <c r="AB240" i="21"/>
  <c r="K234" i="21"/>
  <c r="L232" i="21"/>
  <c r="J235" i="21"/>
  <c r="L233" i="21"/>
  <c r="L235" i="21"/>
  <c r="L231" i="21"/>
  <c r="M243" i="21"/>
  <c r="AC235" i="19"/>
  <c r="AC238" i="19"/>
  <c r="M243" i="19"/>
  <c r="L233" i="19"/>
  <c r="R230" i="19"/>
  <c r="M243" i="15"/>
  <c r="J206" i="18"/>
  <c r="AC211" i="18"/>
  <c r="AJ210" i="18"/>
  <c r="U214" i="18"/>
  <c r="U215" i="18"/>
  <c r="T218" i="18"/>
  <c r="AB211" i="18"/>
  <c r="AC210" i="18"/>
  <c r="AJ208" i="18"/>
  <c r="V215" i="18"/>
  <c r="V220" i="18"/>
  <c r="T219" i="18"/>
  <c r="AJ209" i="18"/>
  <c r="V214" i="18"/>
  <c r="AJ211" i="18"/>
  <c r="L202" i="18"/>
  <c r="M214" i="18"/>
  <c r="W220" i="18" s="1"/>
  <c r="T220" i="18"/>
  <c r="M209" i="18"/>
  <c r="M243" i="10"/>
  <c r="J233" i="6"/>
  <c r="K235" i="6"/>
  <c r="L231" i="6"/>
  <c r="R232" i="11"/>
  <c r="AC240" i="8"/>
  <c r="J234" i="8"/>
  <c r="AC239" i="8"/>
  <c r="M243" i="8"/>
  <c r="AB240" i="3"/>
  <c r="K232" i="3"/>
  <c r="R229" i="3"/>
  <c r="J235" i="3"/>
  <c r="R233" i="3"/>
  <c r="L234" i="3"/>
  <c r="M243" i="3"/>
  <c r="M241" i="3"/>
  <c r="AC239" i="3"/>
  <c r="L232" i="12"/>
  <c r="J230" i="12"/>
  <c r="M230" i="12" s="1"/>
  <c r="L234" i="12"/>
  <c r="M234" i="12" s="1"/>
  <c r="R229" i="12"/>
  <c r="M240" i="12"/>
  <c r="AB235" i="5"/>
  <c r="AB240" i="4"/>
  <c r="K233" i="4"/>
  <c r="AC239" i="4"/>
  <c r="R230" i="4"/>
  <c r="AC239" i="9"/>
  <c r="AB237" i="9"/>
  <c r="M243" i="9"/>
  <c r="AB239" i="9"/>
  <c r="J232" i="9"/>
  <c r="M238" i="9"/>
  <c r="AB240" i="9"/>
  <c r="L234" i="9"/>
  <c r="AC237" i="9"/>
  <c r="AC237" i="25"/>
  <c r="AC240" i="25"/>
  <c r="K235" i="25"/>
  <c r="AC241" i="25"/>
  <c r="AC238" i="25"/>
  <c r="M242" i="25"/>
  <c r="AC239" i="25"/>
  <c r="K232" i="25"/>
  <c r="K230" i="25"/>
  <c r="AC236" i="25"/>
  <c r="L232" i="25"/>
  <c r="AB237" i="25"/>
  <c r="J231" i="25"/>
  <c r="J236" i="25"/>
  <c r="K236" i="25"/>
  <c r="L236" i="25"/>
  <c r="AB239" i="25"/>
  <c r="AB235" i="25"/>
  <c r="AB238" i="25"/>
  <c r="AB240" i="25"/>
  <c r="J233" i="25"/>
  <c r="AB236" i="25"/>
  <c r="M239" i="20"/>
  <c r="L232" i="20"/>
  <c r="M240" i="20"/>
  <c r="AC239" i="20"/>
  <c r="AC237" i="20"/>
  <c r="K234" i="20"/>
  <c r="K232" i="20"/>
  <c r="AC238" i="20"/>
  <c r="K230" i="20"/>
  <c r="AC236" i="20"/>
  <c r="AB237" i="20"/>
  <c r="AB238" i="20"/>
  <c r="AB236" i="20"/>
  <c r="M237" i="20"/>
  <c r="AB235" i="20"/>
  <c r="AB239" i="20"/>
  <c r="K236" i="20"/>
  <c r="L236" i="20"/>
  <c r="M238" i="20"/>
  <c r="M242" i="20"/>
  <c r="J236" i="20"/>
  <c r="AB235" i="24"/>
  <c r="AB240" i="24"/>
  <c r="AC239" i="24"/>
  <c r="J232" i="24"/>
  <c r="AB238" i="24"/>
  <c r="AC237" i="24"/>
  <c r="AB239" i="24"/>
  <c r="R231" i="24"/>
  <c r="AB237" i="24"/>
  <c r="AC236" i="24"/>
  <c r="M241" i="24"/>
  <c r="J236" i="24"/>
  <c r="K236" i="24"/>
  <c r="L236" i="24"/>
  <c r="R230" i="24"/>
  <c r="AB236" i="24"/>
  <c r="M238" i="24"/>
  <c r="M242" i="24"/>
  <c r="AC238" i="24"/>
  <c r="J235" i="23"/>
  <c r="AC236" i="23"/>
  <c r="AC235" i="23"/>
  <c r="J236" i="23"/>
  <c r="K236" i="23"/>
  <c r="AB239" i="23"/>
  <c r="AB237" i="23"/>
  <c r="K230" i="23"/>
  <c r="AB236" i="23"/>
  <c r="M237" i="23"/>
  <c r="AC237" i="23"/>
  <c r="L230" i="23"/>
  <c r="AC240" i="23"/>
  <c r="K234" i="23"/>
  <c r="AC238" i="23"/>
  <c r="J232" i="23"/>
  <c r="J231" i="23"/>
  <c r="M238" i="23"/>
  <c r="M242" i="23"/>
  <c r="AB235" i="23"/>
  <c r="AB240" i="23"/>
  <c r="AB238" i="23"/>
  <c r="M239" i="23"/>
  <c r="L236" i="23"/>
  <c r="AC240" i="22"/>
  <c r="AC239" i="22"/>
  <c r="AB235" i="22"/>
  <c r="AB238" i="22"/>
  <c r="K232" i="22"/>
  <c r="J236" i="22"/>
  <c r="J235" i="22"/>
  <c r="AB241" i="22"/>
  <c r="AB240" i="22"/>
  <c r="AB239" i="22"/>
  <c r="AC236" i="22"/>
  <c r="L236" i="22"/>
  <c r="K235" i="22"/>
  <c r="K234" i="22"/>
  <c r="AC237" i="22"/>
  <c r="K230" i="22"/>
  <c r="AB236" i="22"/>
  <c r="AC238" i="22"/>
  <c r="AB237" i="22"/>
  <c r="J231" i="22"/>
  <c r="AB235" i="21"/>
  <c r="AC240" i="21"/>
  <c r="K233" i="21"/>
  <c r="M233" i="21" s="1"/>
  <c r="AC239" i="21"/>
  <c r="K232" i="21"/>
  <c r="AC238" i="21"/>
  <c r="J236" i="21"/>
  <c r="K236" i="21"/>
  <c r="L236" i="21"/>
  <c r="AB239" i="21"/>
  <c r="AB238" i="21"/>
  <c r="AC237" i="21"/>
  <c r="K230" i="21"/>
  <c r="AC236" i="21"/>
  <c r="AB237" i="21"/>
  <c r="AB236" i="21"/>
  <c r="K235" i="21"/>
  <c r="AC241" i="21"/>
  <c r="AC235" i="21"/>
  <c r="J235" i="19"/>
  <c r="AB241" i="19"/>
  <c r="AC240" i="19"/>
  <c r="AB239" i="19"/>
  <c r="K230" i="19"/>
  <c r="AC236" i="19"/>
  <c r="AB237" i="19"/>
  <c r="J231" i="19"/>
  <c r="L236" i="19"/>
  <c r="J236" i="19"/>
  <c r="K233" i="19"/>
  <c r="AC239" i="19"/>
  <c r="K232" i="19"/>
  <c r="AB238" i="19"/>
  <c r="J232" i="19"/>
  <c r="K235" i="19"/>
  <c r="AC241" i="19"/>
  <c r="J234" i="19"/>
  <c r="M234" i="19" s="1"/>
  <c r="AB240" i="19"/>
  <c r="AC237" i="19"/>
  <c r="AB236" i="19"/>
  <c r="K236" i="19"/>
  <c r="J235" i="15"/>
  <c r="AB241" i="15"/>
  <c r="AB239" i="15"/>
  <c r="J231" i="15"/>
  <c r="AB237" i="15"/>
  <c r="J236" i="15"/>
  <c r="K236" i="15"/>
  <c r="L236" i="15"/>
  <c r="AC238" i="15"/>
  <c r="AB240" i="15"/>
  <c r="AB238" i="15"/>
  <c r="AC236" i="15"/>
  <c r="K233" i="15"/>
  <c r="AC239" i="15"/>
  <c r="K231" i="15"/>
  <c r="AC237" i="15"/>
  <c r="AB236" i="15"/>
  <c r="K203" i="18"/>
  <c r="AC207" i="18"/>
  <c r="AB212" i="18"/>
  <c r="K206" i="18"/>
  <c r="L206" i="18"/>
  <c r="R204" i="18"/>
  <c r="AB207" i="18"/>
  <c r="J205" i="18"/>
  <c r="K207" i="18"/>
  <c r="U213" i="18" s="1"/>
  <c r="L207" i="18"/>
  <c r="V212" i="18" s="1"/>
  <c r="J207" i="18"/>
  <c r="L205" i="18"/>
  <c r="V211" i="18" s="1"/>
  <c r="AC209" i="18"/>
  <c r="AC208" i="18"/>
  <c r="K205" i="18"/>
  <c r="AB206" i="18"/>
  <c r="AB209" i="18"/>
  <c r="R202" i="18"/>
  <c r="K202" i="18"/>
  <c r="AB208" i="18"/>
  <c r="AJ207" i="18"/>
  <c r="J201" i="18"/>
  <c r="J236" i="10"/>
  <c r="K236" i="10"/>
  <c r="L236" i="10"/>
  <c r="AB235" i="10"/>
  <c r="AB240" i="10"/>
  <c r="AB234" i="10"/>
  <c r="AB239" i="10"/>
  <c r="AB238" i="10"/>
  <c r="AB237" i="10"/>
  <c r="K231" i="10"/>
  <c r="M231" i="10" s="1"/>
  <c r="K235" i="10"/>
  <c r="M235" i="10" s="1"/>
  <c r="K234" i="10"/>
  <c r="K233" i="10"/>
  <c r="K232" i="10"/>
  <c r="R229" i="10"/>
  <c r="K230" i="10"/>
  <c r="AC236" i="10"/>
  <c r="AC240" i="10"/>
  <c r="AC239" i="10"/>
  <c r="AC238" i="10"/>
  <c r="AC237" i="10"/>
  <c r="AB236" i="10"/>
  <c r="AC237" i="6"/>
  <c r="AC236" i="6"/>
  <c r="K234" i="6"/>
  <c r="AC240" i="6"/>
  <c r="AB239" i="6"/>
  <c r="AC238" i="6"/>
  <c r="K231" i="6"/>
  <c r="J231" i="6"/>
  <c r="M231" i="6" s="1"/>
  <c r="AB237" i="6"/>
  <c r="K230" i="6"/>
  <c r="J230" i="6"/>
  <c r="AB236" i="6"/>
  <c r="AC235" i="6"/>
  <c r="AC239" i="6"/>
  <c r="J235" i="6"/>
  <c r="M235" i="6" s="1"/>
  <c r="AB241" i="6"/>
  <c r="AB240" i="6"/>
  <c r="J234" i="6"/>
  <c r="M234" i="6" s="1"/>
  <c r="AB238" i="6"/>
  <c r="R235" i="6"/>
  <c r="K236" i="6"/>
  <c r="L236" i="6"/>
  <c r="M233" i="6"/>
  <c r="L230" i="6"/>
  <c r="AC240" i="11"/>
  <c r="K234" i="11"/>
  <c r="L233" i="11"/>
  <c r="R231" i="11"/>
  <c r="AC237" i="11"/>
  <c r="AC236" i="11"/>
  <c r="AB235" i="11"/>
  <c r="AB240" i="11"/>
  <c r="AB237" i="11"/>
  <c r="AB236" i="11"/>
  <c r="J235" i="11"/>
  <c r="AB241" i="11"/>
  <c r="AC239" i="11"/>
  <c r="AC238" i="11"/>
  <c r="L232" i="11"/>
  <c r="K236" i="11"/>
  <c r="L236" i="11"/>
  <c r="J236" i="11"/>
  <c r="AB239" i="11"/>
  <c r="AB238" i="11"/>
  <c r="AB239" i="8"/>
  <c r="AB238" i="8"/>
  <c r="AC241" i="8"/>
  <c r="L236" i="8"/>
  <c r="J236" i="8"/>
  <c r="K236" i="8"/>
  <c r="L233" i="8"/>
  <c r="K231" i="8"/>
  <c r="AC237" i="8"/>
  <c r="AC236" i="8"/>
  <c r="L230" i="8"/>
  <c r="AB240" i="8"/>
  <c r="AB237" i="8"/>
  <c r="AB236" i="8"/>
  <c r="L235" i="8"/>
  <c r="AC238" i="8"/>
  <c r="K232" i="8"/>
  <c r="L231" i="8"/>
  <c r="K236" i="3"/>
  <c r="L236" i="3"/>
  <c r="J236" i="3"/>
  <c r="K234" i="3"/>
  <c r="AC240" i="3"/>
  <c r="R230" i="3"/>
  <c r="K231" i="3"/>
  <c r="AB239" i="3"/>
  <c r="AC238" i="3"/>
  <c r="AC237" i="3"/>
  <c r="AB238" i="3"/>
  <c r="AB237" i="3"/>
  <c r="AC236" i="3"/>
  <c r="L233" i="3"/>
  <c r="L232" i="3"/>
  <c r="M230" i="3"/>
  <c r="AB236" i="3"/>
  <c r="R234" i="12"/>
  <c r="AB236" i="12"/>
  <c r="R235" i="12"/>
  <c r="K235" i="12"/>
  <c r="AC240" i="12"/>
  <c r="AC235" i="12"/>
  <c r="R230" i="12"/>
  <c r="K231" i="12"/>
  <c r="AB240" i="12"/>
  <c r="AB239" i="12"/>
  <c r="AC238" i="12"/>
  <c r="AC237" i="12"/>
  <c r="AC239" i="12"/>
  <c r="J236" i="12"/>
  <c r="K236" i="12"/>
  <c r="L236" i="12"/>
  <c r="AB238" i="12"/>
  <c r="AB237" i="12"/>
  <c r="AC236" i="12"/>
  <c r="M242" i="12"/>
  <c r="AC240" i="5"/>
  <c r="J234" i="5"/>
  <c r="M234" i="5" s="1"/>
  <c r="AC238" i="5"/>
  <c r="K232" i="5"/>
  <c r="AB236" i="5"/>
  <c r="K235" i="5"/>
  <c r="AC241" i="5"/>
  <c r="J232" i="5"/>
  <c r="AB238" i="5"/>
  <c r="AC235" i="5"/>
  <c r="J235" i="5"/>
  <c r="AB241" i="5"/>
  <c r="L235" i="5"/>
  <c r="AC239" i="5"/>
  <c r="AC237" i="5"/>
  <c r="K236" i="5"/>
  <c r="L236" i="5"/>
  <c r="J236" i="5"/>
  <c r="M236" i="5" s="1"/>
  <c r="J233" i="5"/>
  <c r="AB239" i="5"/>
  <c r="AB237" i="5"/>
  <c r="AC236" i="5"/>
  <c r="R233" i="4"/>
  <c r="AB239" i="4"/>
  <c r="AC238" i="4"/>
  <c r="AC236" i="4"/>
  <c r="L230" i="4"/>
  <c r="AB235" i="4"/>
  <c r="AB241" i="4"/>
  <c r="AC240" i="4"/>
  <c r="M232" i="4"/>
  <c r="AB238" i="4"/>
  <c r="AC237" i="4"/>
  <c r="AB236" i="4"/>
  <c r="AB237" i="4"/>
  <c r="K231" i="4"/>
  <c r="AC235" i="4"/>
  <c r="K236" i="4"/>
  <c r="L236" i="4"/>
  <c r="J236" i="4"/>
  <c r="R231" i="4"/>
  <c r="K236" i="9"/>
  <c r="L236" i="9"/>
  <c r="K234" i="9"/>
  <c r="AC240" i="9"/>
  <c r="AC236" i="9"/>
  <c r="K232" i="9"/>
  <c r="AC238" i="9"/>
  <c r="AB236" i="9"/>
  <c r="AC241" i="9"/>
  <c r="R235" i="9"/>
  <c r="J235" i="9"/>
  <c r="R232" i="9"/>
  <c r="AB238" i="9"/>
  <c r="L233" i="9"/>
  <c r="AC235" i="9"/>
  <c r="R229" i="9"/>
  <c r="J236" i="9"/>
  <c r="M236" i="9" s="1"/>
  <c r="M240" i="9"/>
  <c r="M210" i="18"/>
  <c r="W216" i="18" s="1"/>
  <c r="J230" i="25"/>
  <c r="M230" i="25" s="1"/>
  <c r="L235" i="25"/>
  <c r="L230" i="25"/>
  <c r="AC235" i="25"/>
  <c r="J235" i="25"/>
  <c r="K234" i="25"/>
  <c r="L231" i="25"/>
  <c r="R234" i="25"/>
  <c r="R233" i="25"/>
  <c r="K231" i="25"/>
  <c r="R230" i="25"/>
  <c r="R229" i="25"/>
  <c r="L233" i="25"/>
  <c r="L234" i="25"/>
  <c r="M234" i="25" s="1"/>
  <c r="K233" i="25"/>
  <c r="R232" i="25"/>
  <c r="L230" i="20"/>
  <c r="L231" i="20"/>
  <c r="R229" i="20"/>
  <c r="AC235" i="20"/>
  <c r="K233" i="20"/>
  <c r="M233" i="20" s="1"/>
  <c r="L234" i="20"/>
  <c r="K231" i="20"/>
  <c r="R231" i="20"/>
  <c r="R233" i="20"/>
  <c r="L235" i="20"/>
  <c r="R232" i="20"/>
  <c r="J232" i="20"/>
  <c r="M232" i="20" s="1"/>
  <c r="J231" i="20"/>
  <c r="R230" i="20"/>
  <c r="J230" i="20"/>
  <c r="R234" i="20"/>
  <c r="K235" i="20"/>
  <c r="R235" i="20"/>
  <c r="J234" i="20"/>
  <c r="R233" i="24"/>
  <c r="M233" i="24"/>
  <c r="R232" i="24"/>
  <c r="K234" i="24"/>
  <c r="M234" i="24" s="1"/>
  <c r="M235" i="24"/>
  <c r="M232" i="24"/>
  <c r="M231" i="24"/>
  <c r="M230" i="24"/>
  <c r="K235" i="23"/>
  <c r="M235" i="23" s="1"/>
  <c r="L234" i="23"/>
  <c r="L233" i="23"/>
  <c r="L232" i="23"/>
  <c r="L231" i="23"/>
  <c r="K233" i="23"/>
  <c r="M233" i="23" s="1"/>
  <c r="K232" i="23"/>
  <c r="K231" i="23"/>
  <c r="R234" i="23"/>
  <c r="M234" i="23"/>
  <c r="R233" i="23"/>
  <c r="R232" i="23"/>
  <c r="R231" i="23"/>
  <c r="R230" i="23"/>
  <c r="L231" i="22"/>
  <c r="M231" i="22" s="1"/>
  <c r="L230" i="22"/>
  <c r="M234" i="22"/>
  <c r="M233" i="22"/>
  <c r="M232" i="22"/>
  <c r="R231" i="22"/>
  <c r="R229" i="22"/>
  <c r="R230" i="22"/>
  <c r="M235" i="21"/>
  <c r="M234" i="21"/>
  <c r="M232" i="21"/>
  <c r="M231" i="21"/>
  <c r="M230" i="21"/>
  <c r="R229" i="21"/>
  <c r="AB235" i="19"/>
  <c r="M235" i="19"/>
  <c r="R234" i="19"/>
  <c r="L232" i="19"/>
  <c r="M232" i="19" s="1"/>
  <c r="L231" i="19"/>
  <c r="M231" i="19" s="1"/>
  <c r="R229" i="19"/>
  <c r="J233" i="19"/>
  <c r="M233" i="19" s="1"/>
  <c r="R234" i="15"/>
  <c r="K232" i="15"/>
  <c r="K235" i="15"/>
  <c r="J232" i="15"/>
  <c r="R233" i="15"/>
  <c r="AC235" i="15"/>
  <c r="R229" i="15"/>
  <c r="L232" i="15"/>
  <c r="L235" i="15"/>
  <c r="L234" i="15"/>
  <c r="L233" i="15"/>
  <c r="L231" i="15"/>
  <c r="K234" i="15"/>
  <c r="J233" i="15"/>
  <c r="AB235" i="15"/>
  <c r="L204" i="18"/>
  <c r="K204" i="18"/>
  <c r="K201" i="18"/>
  <c r="J204" i="18"/>
  <c r="R203" i="18"/>
  <c r="R206" i="18"/>
  <c r="R205" i="18"/>
  <c r="R235" i="10"/>
  <c r="R234" i="10"/>
  <c r="M234" i="10"/>
  <c r="R233" i="10"/>
  <c r="M233" i="10"/>
  <c r="R232" i="10"/>
  <c r="M232" i="10"/>
  <c r="R231" i="10"/>
  <c r="R230" i="10"/>
  <c r="J230" i="10"/>
  <c r="M230" i="10" s="1"/>
  <c r="M229" i="10"/>
  <c r="R228" i="10"/>
  <c r="R234" i="6"/>
  <c r="R230" i="6"/>
  <c r="AB235" i="6"/>
  <c r="R233" i="6"/>
  <c r="R232" i="6"/>
  <c r="M232" i="6"/>
  <c r="R231" i="6"/>
  <c r="L234" i="11"/>
  <c r="M234" i="11" s="1"/>
  <c r="K233" i="11"/>
  <c r="K232" i="11"/>
  <c r="K231" i="11"/>
  <c r="R235" i="11"/>
  <c r="K235" i="11"/>
  <c r="J233" i="11"/>
  <c r="J232" i="11"/>
  <c r="L231" i="11"/>
  <c r="L235" i="11"/>
  <c r="M235" i="11" s="1"/>
  <c r="R234" i="8"/>
  <c r="K234" i="8"/>
  <c r="K233" i="8"/>
  <c r="K230" i="8"/>
  <c r="R235" i="8"/>
  <c r="J232" i="8"/>
  <c r="J230" i="8"/>
  <c r="AC235" i="8"/>
  <c r="L234" i="8"/>
  <c r="L232" i="8"/>
  <c r="M235" i="3"/>
  <c r="M234" i="3"/>
  <c r="M231" i="3"/>
  <c r="M233" i="3"/>
  <c r="M232" i="3"/>
  <c r="J235" i="12"/>
  <c r="L233" i="12"/>
  <c r="M233" i="12" s="1"/>
  <c r="M231" i="12"/>
  <c r="L235" i="12"/>
  <c r="M232" i="12"/>
  <c r="M235" i="5"/>
  <c r="L231" i="5"/>
  <c r="L232" i="5"/>
  <c r="M232" i="5" s="1"/>
  <c r="K231" i="5"/>
  <c r="K233" i="5"/>
  <c r="L233" i="5"/>
  <c r="M230" i="5"/>
  <c r="M234" i="4"/>
  <c r="M233" i="4"/>
  <c r="R234" i="4"/>
  <c r="J230" i="4"/>
  <c r="M230" i="4" s="1"/>
  <c r="R229" i="4"/>
  <c r="M235" i="4"/>
  <c r="M231" i="4"/>
  <c r="R235" i="4"/>
  <c r="R232" i="4"/>
  <c r="L235" i="9"/>
  <c r="M235" i="9" s="1"/>
  <c r="J234" i="9"/>
  <c r="M234" i="9" s="1"/>
  <c r="R233" i="9"/>
  <c r="J233" i="9"/>
  <c r="M233" i="9" s="1"/>
  <c r="L232" i="9"/>
  <c r="M232" i="9" s="1"/>
  <c r="R231" i="9"/>
  <c r="M231" i="9"/>
  <c r="R230" i="9"/>
  <c r="R231" i="25"/>
  <c r="R235" i="23"/>
  <c r="R235" i="22"/>
  <c r="R234" i="22"/>
  <c r="R233" i="22"/>
  <c r="R232" i="22"/>
  <c r="M230" i="22"/>
  <c r="R235" i="19"/>
  <c r="R232" i="19"/>
  <c r="R231" i="19"/>
  <c r="J230" i="19"/>
  <c r="M230" i="19" s="1"/>
  <c r="R235" i="15"/>
  <c r="R230" i="15"/>
  <c r="R232" i="15"/>
  <c r="R231" i="15"/>
  <c r="J230" i="15"/>
  <c r="M230" i="15" s="1"/>
  <c r="AJ206" i="18"/>
  <c r="L203" i="18"/>
  <c r="AC206" i="18"/>
  <c r="J231" i="11"/>
  <c r="R233" i="8"/>
  <c r="R231" i="8"/>
  <c r="R229" i="8"/>
  <c r="J235" i="8"/>
  <c r="M235" i="8" s="1"/>
  <c r="J233" i="8"/>
  <c r="J231" i="8"/>
  <c r="R231" i="3"/>
  <c r="R235" i="3"/>
  <c r="R231" i="12"/>
  <c r="R233" i="12"/>
  <c r="R231" i="5"/>
  <c r="R235" i="5"/>
  <c r="AL224" i="15"/>
  <c r="AM224" i="15" s="1"/>
  <c r="AL223" i="15"/>
  <c r="AM223" i="15" s="1"/>
  <c r="AL222" i="15"/>
  <c r="AM222" i="15" s="1"/>
  <c r="AL221" i="15"/>
  <c r="AM221" i="15" s="1"/>
  <c r="AL220" i="15"/>
  <c r="AM220" i="15" s="1"/>
  <c r="AL219" i="15"/>
  <c r="AM219" i="15" s="1"/>
  <c r="AL218" i="15"/>
  <c r="AL217" i="15"/>
  <c r="AM217" i="15" s="1"/>
  <c r="AL216" i="15"/>
  <c r="AL215" i="15"/>
  <c r="AM215" i="15" s="1"/>
  <c r="AL214" i="15"/>
  <c r="AM214" i="15" s="1"/>
  <c r="AL213" i="15"/>
  <c r="AM213" i="15" s="1"/>
  <c r="AL212" i="15"/>
  <c r="AM212" i="15" s="1"/>
  <c r="AL211" i="15"/>
  <c r="AM211" i="15" s="1"/>
  <c r="AL210" i="15"/>
  <c r="AM210" i="15" s="1"/>
  <c r="AL209" i="15"/>
  <c r="AM209" i="15" s="1"/>
  <c r="AL208" i="15"/>
  <c r="AM208" i="15" s="1"/>
  <c r="AL207" i="15"/>
  <c r="AM207" i="15" s="1"/>
  <c r="AL206" i="15"/>
  <c r="AM206" i="15" s="1"/>
  <c r="AN212" i="15" s="1"/>
  <c r="AO212" i="15" s="1"/>
  <c r="AL205" i="15"/>
  <c r="AM205" i="15" s="1"/>
  <c r="AL204" i="15"/>
  <c r="AM204" i="15" s="1"/>
  <c r="AL203" i="15"/>
  <c r="AM203" i="15" s="1"/>
  <c r="AL202" i="15"/>
  <c r="AM202" i="15" s="1"/>
  <c r="AN208" i="15" s="1"/>
  <c r="AO208" i="15" s="1"/>
  <c r="AL201" i="15"/>
  <c r="AM201" i="15" s="1"/>
  <c r="AL200" i="15"/>
  <c r="AL199" i="15"/>
  <c r="AM199" i="15" s="1"/>
  <c r="AL198" i="15"/>
  <c r="AM198" i="15" s="1"/>
  <c r="AL197" i="15"/>
  <c r="AM197" i="15" s="1"/>
  <c r="AL196" i="15"/>
  <c r="AM196" i="15" s="1"/>
  <c r="AL195" i="15"/>
  <c r="AM195" i="15" s="1"/>
  <c r="AL194" i="15"/>
  <c r="AL193" i="15"/>
  <c r="AM193" i="15" s="1"/>
  <c r="AL192" i="15"/>
  <c r="AM192" i="15" s="1"/>
  <c r="AL191" i="15"/>
  <c r="AM191" i="15" s="1"/>
  <c r="AL190" i="15"/>
  <c r="AM190" i="15" s="1"/>
  <c r="AL189" i="15"/>
  <c r="AM189" i="15" s="1"/>
  <c r="AL188" i="15"/>
  <c r="AM188" i="15" s="1"/>
  <c r="AL187" i="15"/>
  <c r="AM187" i="15" s="1"/>
  <c r="AL186" i="15"/>
  <c r="AM186" i="15" s="1"/>
  <c r="AN192" i="15" s="1"/>
  <c r="AO192" i="15" s="1"/>
  <c r="AL185" i="15"/>
  <c r="AM185" i="15" s="1"/>
  <c r="AL184" i="15"/>
  <c r="AL183" i="15"/>
  <c r="AM183" i="15" s="1"/>
  <c r="AL182" i="15"/>
  <c r="AL181" i="15"/>
  <c r="AM181" i="15" s="1"/>
  <c r="AL180" i="15"/>
  <c r="AM180" i="15" s="1"/>
  <c r="AL179" i="15"/>
  <c r="AM179" i="15" s="1"/>
  <c r="AL178" i="15"/>
  <c r="AM178" i="15" s="1"/>
  <c r="AL177" i="15"/>
  <c r="AM177" i="15" s="1"/>
  <c r="AL176" i="15"/>
  <c r="AM176" i="15" s="1"/>
  <c r="AL175" i="15"/>
  <c r="AM175" i="15" s="1"/>
  <c r="AL174" i="15"/>
  <c r="AL173" i="15"/>
  <c r="AM173" i="15" s="1"/>
  <c r="AL172" i="15"/>
  <c r="AM172" i="15" s="1"/>
  <c r="AL171" i="15"/>
  <c r="AM171" i="15" s="1"/>
  <c r="AL170" i="15"/>
  <c r="AM170" i="15" s="1"/>
  <c r="AL169" i="15"/>
  <c r="AM169" i="15" s="1"/>
  <c r="AL168" i="15"/>
  <c r="AL167" i="15"/>
  <c r="AM167" i="15" s="1"/>
  <c r="AL166" i="15"/>
  <c r="AM166" i="15" s="1"/>
  <c r="AL165" i="15"/>
  <c r="AM165" i="15" s="1"/>
  <c r="AL164" i="15"/>
  <c r="AL163" i="15"/>
  <c r="AM163" i="15" s="1"/>
  <c r="AL162" i="15"/>
  <c r="AL161" i="15"/>
  <c r="AM161" i="15" s="1"/>
  <c r="AL160" i="15"/>
  <c r="AM160" i="15" s="1"/>
  <c r="AL159" i="15"/>
  <c r="AM159" i="15" s="1"/>
  <c r="AL158" i="15"/>
  <c r="AM158" i="15" s="1"/>
  <c r="AL157" i="15"/>
  <c r="AM157" i="15" s="1"/>
  <c r="AL156" i="15"/>
  <c r="AM156" i="15" s="1"/>
  <c r="AL155" i="15"/>
  <c r="AM155" i="15" s="1"/>
  <c r="AL154" i="15"/>
  <c r="AM154" i="15" s="1"/>
  <c r="AL153" i="15"/>
  <c r="AM153" i="15" s="1"/>
  <c r="AL152" i="15"/>
  <c r="AM152" i="15" s="1"/>
  <c r="AL151" i="15"/>
  <c r="AM151" i="15" s="1"/>
  <c r="AL150" i="15"/>
  <c r="AM150" i="15" s="1"/>
  <c r="AL149" i="15"/>
  <c r="AM149" i="15" s="1"/>
  <c r="AL148" i="15"/>
  <c r="AM148" i="15" s="1"/>
  <c r="AL147" i="15"/>
  <c r="AM147" i="15" s="1"/>
  <c r="AL146" i="15"/>
  <c r="AL145" i="15"/>
  <c r="AL144" i="15"/>
  <c r="AM144" i="15" s="1"/>
  <c r="AL143" i="15"/>
  <c r="AL142" i="15"/>
  <c r="AM142" i="15" s="1"/>
  <c r="AL141" i="15"/>
  <c r="AL140" i="15"/>
  <c r="AM140" i="15" s="1"/>
  <c r="AL139" i="15"/>
  <c r="AL138" i="15"/>
  <c r="AM138" i="15" s="1"/>
  <c r="AL137" i="15"/>
  <c r="AL136" i="15"/>
  <c r="AM136" i="15" s="1"/>
  <c r="AL135" i="15"/>
  <c r="AL134" i="15"/>
  <c r="AM134" i="15" s="1"/>
  <c r="AL133" i="15"/>
  <c r="AL132" i="15"/>
  <c r="AM132" i="15" s="1"/>
  <c r="AL131" i="15"/>
  <c r="AL130" i="15"/>
  <c r="AM130" i="15" s="1"/>
  <c r="AL129" i="15"/>
  <c r="AL128" i="15"/>
  <c r="AM128" i="15" s="1"/>
  <c r="AL127" i="15"/>
  <c r="AL126" i="15"/>
  <c r="AM126" i="15" s="1"/>
  <c r="AL125" i="15"/>
  <c r="AL124" i="15"/>
  <c r="AM124" i="15" s="1"/>
  <c r="AL123" i="15"/>
  <c r="AL122" i="15"/>
  <c r="AM122" i="15" s="1"/>
  <c r="AL121" i="15"/>
  <c r="AL120" i="15"/>
  <c r="AM120" i="15" s="1"/>
  <c r="AL119" i="15"/>
  <c r="AL118" i="15"/>
  <c r="AM118" i="15" s="1"/>
  <c r="AL117" i="15"/>
  <c r="AL116" i="15"/>
  <c r="AM116" i="15" s="1"/>
  <c r="AL115" i="15"/>
  <c r="AL114" i="15"/>
  <c r="AM114" i="15" s="1"/>
  <c r="AL113" i="15"/>
  <c r="AL112" i="15"/>
  <c r="AM112" i="15" s="1"/>
  <c r="AL111" i="15"/>
  <c r="AL110" i="15"/>
  <c r="AM110" i="15" s="1"/>
  <c r="AL109" i="15"/>
  <c r="AL108" i="15"/>
  <c r="AM108" i="15" s="1"/>
  <c r="AL107" i="15"/>
  <c r="AL106" i="15"/>
  <c r="AM106" i="15" s="1"/>
  <c r="AL105" i="15"/>
  <c r="AL104" i="15"/>
  <c r="AM104" i="15" s="1"/>
  <c r="AL103" i="15"/>
  <c r="AL102" i="15"/>
  <c r="AM102" i="15" s="1"/>
  <c r="AL101" i="15"/>
  <c r="AL100" i="15"/>
  <c r="AM100" i="15" s="1"/>
  <c r="AL99" i="15"/>
  <c r="AL98" i="15"/>
  <c r="AM98" i="15" s="1"/>
  <c r="AL97" i="15"/>
  <c r="AL96" i="15"/>
  <c r="AM96" i="15" s="1"/>
  <c r="AL95" i="15"/>
  <c r="AL94" i="15"/>
  <c r="AM94" i="15" s="1"/>
  <c r="AL93" i="15"/>
  <c r="AL92" i="15"/>
  <c r="AM92" i="15" s="1"/>
  <c r="AL91" i="15"/>
  <c r="AL90" i="15"/>
  <c r="AM90" i="15" s="1"/>
  <c r="AL89" i="15"/>
  <c r="AL88" i="15"/>
  <c r="AM88" i="15" s="1"/>
  <c r="AL87" i="15"/>
  <c r="AL86" i="15"/>
  <c r="AM86" i="15" s="1"/>
  <c r="AL85" i="15"/>
  <c r="AL84" i="15"/>
  <c r="AM84" i="15" s="1"/>
  <c r="AL83" i="15"/>
  <c r="AL82" i="15"/>
  <c r="AM82" i="15" s="1"/>
  <c r="AL81" i="15"/>
  <c r="AL80" i="15"/>
  <c r="AM80" i="15" s="1"/>
  <c r="AL79" i="15"/>
  <c r="AL78" i="15"/>
  <c r="AM78" i="15" s="1"/>
  <c r="AL77" i="15"/>
  <c r="AL76" i="15"/>
  <c r="AM76" i="15" s="1"/>
  <c r="AL75" i="15"/>
  <c r="AL74" i="15"/>
  <c r="AM74" i="15" s="1"/>
  <c r="AL73" i="15"/>
  <c r="AL72" i="15"/>
  <c r="AM72" i="15" s="1"/>
  <c r="AL71" i="15"/>
  <c r="AL70" i="15"/>
  <c r="AM70" i="15" s="1"/>
  <c r="AL69" i="15"/>
  <c r="AM68" i="15"/>
  <c r="AL68" i="15"/>
  <c r="AM67" i="15"/>
  <c r="AL67" i="15"/>
  <c r="AL66" i="15"/>
  <c r="AM66" i="15" s="1"/>
  <c r="AM65" i="15"/>
  <c r="AL65" i="15"/>
  <c r="AL64" i="15"/>
  <c r="AM64" i="15" s="1"/>
  <c r="AL63" i="15"/>
  <c r="AL62" i="15"/>
  <c r="AM62" i="15" s="1"/>
  <c r="AL61" i="15"/>
  <c r="AM61" i="15" s="1"/>
  <c r="AL60" i="15"/>
  <c r="AM60" i="15" s="1"/>
  <c r="AL59" i="15"/>
  <c r="AM59" i="15" s="1"/>
  <c r="AL58" i="15"/>
  <c r="AM58" i="15" s="1"/>
  <c r="AL57" i="15"/>
  <c r="AM57" i="15" s="1"/>
  <c r="AL56" i="15"/>
  <c r="AM56" i="15" s="1"/>
  <c r="AL55" i="15"/>
  <c r="AM55" i="15" s="1"/>
  <c r="AL54" i="15"/>
  <c r="AM54" i="15" s="1"/>
  <c r="AL53" i="15"/>
  <c r="AM53" i="15" s="1"/>
  <c r="AN59" i="15" s="1"/>
  <c r="AO59" i="15" s="1"/>
  <c r="AL52" i="15"/>
  <c r="AM52" i="15" s="1"/>
  <c r="AL51" i="15"/>
  <c r="AM51" i="15" s="1"/>
  <c r="AL50" i="15"/>
  <c r="AM50" i="15" s="1"/>
  <c r="AL49" i="15"/>
  <c r="AM49" i="15" s="1"/>
  <c r="AN55" i="15" s="1"/>
  <c r="AO55" i="15" s="1"/>
  <c r="AL48" i="15"/>
  <c r="AM48" i="15" s="1"/>
  <c r="AL47" i="15"/>
  <c r="AL46" i="15"/>
  <c r="AM46" i="15" s="1"/>
  <c r="AL45" i="15"/>
  <c r="AM45" i="15" s="1"/>
  <c r="AL44" i="15"/>
  <c r="AM44" i="15" s="1"/>
  <c r="AL43" i="15"/>
  <c r="AM43" i="15" s="1"/>
  <c r="AL42" i="15"/>
  <c r="AM42" i="15" s="1"/>
  <c r="AL41" i="15"/>
  <c r="AM41" i="15" s="1"/>
  <c r="AL40" i="15"/>
  <c r="AM40" i="15" s="1"/>
  <c r="AL39" i="15"/>
  <c r="AM39" i="15" s="1"/>
  <c r="AL38" i="15"/>
  <c r="AM38" i="15" s="1"/>
  <c r="AL37" i="15"/>
  <c r="AL36" i="15"/>
  <c r="AM36" i="15" s="1"/>
  <c r="AL35" i="15"/>
  <c r="AL34" i="15"/>
  <c r="AM35" i="15" s="1"/>
  <c r="AL33" i="15"/>
  <c r="AL5" i="15"/>
  <c r="AL6" i="15" s="1"/>
  <c r="AL7" i="15" s="1"/>
  <c r="AL8" i="15" s="1"/>
  <c r="AL9" i="15" s="1"/>
  <c r="AL10" i="15" s="1"/>
  <c r="AL11" i="15" s="1"/>
  <c r="AL12" i="15" s="1"/>
  <c r="AL13" i="15" s="1"/>
  <c r="AL14" i="15" s="1"/>
  <c r="AL15" i="15" s="1"/>
  <c r="AL16" i="15" s="1"/>
  <c r="AL17" i="15" s="1"/>
  <c r="AL18" i="15" s="1"/>
  <c r="AL19" i="15" s="1"/>
  <c r="AL20" i="15" s="1"/>
  <c r="AL21" i="15" s="1"/>
  <c r="AL22" i="15" s="1"/>
  <c r="AL23" i="15" s="1"/>
  <c r="AL24" i="15" s="1"/>
  <c r="AL25" i="15" s="1"/>
  <c r="AL26" i="15" s="1"/>
  <c r="AL27" i="15" s="1"/>
  <c r="AL28" i="15" s="1"/>
  <c r="AL29" i="15" s="1"/>
  <c r="AL30" i="15" s="1"/>
  <c r="AL31" i="15" s="1"/>
  <c r="AL32" i="15" s="1"/>
  <c r="AL226" i="6"/>
  <c r="AM226" i="6" s="1"/>
  <c r="AL225" i="6"/>
  <c r="AL224" i="6"/>
  <c r="AM224" i="6" s="1"/>
  <c r="AL223" i="6"/>
  <c r="AL222" i="6"/>
  <c r="AM222" i="6" s="1"/>
  <c r="AL221" i="6"/>
  <c r="AL220" i="6"/>
  <c r="AM220" i="6" s="1"/>
  <c r="AL219" i="6"/>
  <c r="AM219" i="6" s="1"/>
  <c r="AL218" i="6"/>
  <c r="AM218" i="6" s="1"/>
  <c r="AL217" i="6"/>
  <c r="AM217" i="6" s="1"/>
  <c r="AL216" i="6"/>
  <c r="AM216" i="6" s="1"/>
  <c r="AL215" i="6"/>
  <c r="AM215" i="6" s="1"/>
  <c r="AL214" i="6"/>
  <c r="AM214" i="6" s="1"/>
  <c r="AN220" i="6" s="1"/>
  <c r="AO220" i="6" s="1"/>
  <c r="AL213" i="6"/>
  <c r="AM213" i="6" s="1"/>
  <c r="AN219" i="6" s="1"/>
  <c r="AO219" i="6" s="1"/>
  <c r="AL212" i="6"/>
  <c r="AM212" i="6" s="1"/>
  <c r="AL211" i="6"/>
  <c r="AM211" i="6" s="1"/>
  <c r="AL210" i="6"/>
  <c r="AM210" i="6" s="1"/>
  <c r="AN216" i="6" s="1"/>
  <c r="AO216" i="6" s="1"/>
  <c r="AL209" i="6"/>
  <c r="AM209" i="6" s="1"/>
  <c r="AN215" i="6" s="1"/>
  <c r="AO215" i="6" s="1"/>
  <c r="AL208" i="6"/>
  <c r="AM208" i="6" s="1"/>
  <c r="AL207" i="6"/>
  <c r="AM207" i="6" s="1"/>
  <c r="AL206" i="6"/>
  <c r="AM206" i="6" s="1"/>
  <c r="AN212" i="6" s="1"/>
  <c r="AO212" i="6" s="1"/>
  <c r="AL205" i="6"/>
  <c r="AM205" i="6" s="1"/>
  <c r="AN211" i="6" s="1"/>
  <c r="AO211" i="6" s="1"/>
  <c r="AL204" i="6"/>
  <c r="AM204" i="6" s="1"/>
  <c r="AL203" i="6"/>
  <c r="AM203" i="6" s="1"/>
  <c r="AL202" i="6"/>
  <c r="AM202" i="6" s="1"/>
  <c r="AN208" i="6" s="1"/>
  <c r="AO208" i="6" s="1"/>
  <c r="AL201" i="6"/>
  <c r="AM201" i="6" s="1"/>
  <c r="AN207" i="6" s="1"/>
  <c r="AO207" i="6" s="1"/>
  <c r="AL200" i="6"/>
  <c r="AM200" i="6" s="1"/>
  <c r="AL199" i="6"/>
  <c r="AM199" i="6" s="1"/>
  <c r="AL198" i="6"/>
  <c r="AM198" i="6" s="1"/>
  <c r="AN204" i="6" s="1"/>
  <c r="AO204" i="6" s="1"/>
  <c r="AL197" i="6"/>
  <c r="AM197" i="6" s="1"/>
  <c r="AN203" i="6" s="1"/>
  <c r="AO203" i="6" s="1"/>
  <c r="AL196" i="6"/>
  <c r="AM196" i="6" s="1"/>
  <c r="AL195" i="6"/>
  <c r="AM195" i="6" s="1"/>
  <c r="AL194" i="6"/>
  <c r="AM194" i="6" s="1"/>
  <c r="AN200" i="6" s="1"/>
  <c r="AO200" i="6" s="1"/>
  <c r="AL193" i="6"/>
  <c r="AM193" i="6" s="1"/>
  <c r="AN199" i="6" s="1"/>
  <c r="AO199" i="6" s="1"/>
  <c r="AL192" i="6"/>
  <c r="AM192" i="6" s="1"/>
  <c r="AL191" i="6"/>
  <c r="AM191" i="6" s="1"/>
  <c r="AL190" i="6"/>
  <c r="AM190" i="6" s="1"/>
  <c r="AN196" i="6" s="1"/>
  <c r="AO196" i="6" s="1"/>
  <c r="AL189" i="6"/>
  <c r="AM189" i="6" s="1"/>
  <c r="AN195" i="6" s="1"/>
  <c r="AO195" i="6" s="1"/>
  <c r="AL188" i="6"/>
  <c r="AM188" i="6" s="1"/>
  <c r="AL187" i="6"/>
  <c r="AM187" i="6" s="1"/>
  <c r="AL186" i="6"/>
  <c r="AM186" i="6" s="1"/>
  <c r="AN192" i="6" s="1"/>
  <c r="AO192" i="6" s="1"/>
  <c r="AL185" i="6"/>
  <c r="AM185" i="6" s="1"/>
  <c r="AN191" i="6" s="1"/>
  <c r="AO191" i="6" s="1"/>
  <c r="AL184" i="6"/>
  <c r="AM184" i="6" s="1"/>
  <c r="AL183" i="6"/>
  <c r="AM183" i="6" s="1"/>
  <c r="AL182" i="6"/>
  <c r="AM182" i="6" s="1"/>
  <c r="AN188" i="6" s="1"/>
  <c r="AO188" i="6" s="1"/>
  <c r="AL181" i="6"/>
  <c r="AM181" i="6" s="1"/>
  <c r="AL180" i="6"/>
  <c r="AM180" i="6" s="1"/>
  <c r="AL179" i="6"/>
  <c r="AM179" i="6" s="1"/>
  <c r="AL178" i="6"/>
  <c r="AM178" i="6" s="1"/>
  <c r="AN184" i="6" s="1"/>
  <c r="AO184" i="6" s="1"/>
  <c r="AL177" i="6"/>
  <c r="AM177" i="6" s="1"/>
  <c r="AL176" i="6"/>
  <c r="AM176" i="6" s="1"/>
  <c r="AL175" i="6"/>
  <c r="AM175" i="6" s="1"/>
  <c r="AL174" i="6"/>
  <c r="AM174" i="6" s="1"/>
  <c r="AL173" i="6"/>
  <c r="AM173" i="6" s="1"/>
  <c r="AL172" i="6"/>
  <c r="AM172" i="6" s="1"/>
  <c r="AL171" i="6"/>
  <c r="AM171" i="6" s="1"/>
  <c r="AL170" i="6"/>
  <c r="AM170" i="6" s="1"/>
  <c r="AN176" i="6" s="1"/>
  <c r="AO176" i="6" s="1"/>
  <c r="AL169" i="6"/>
  <c r="AM169" i="6" s="1"/>
  <c r="AN175" i="6" s="1"/>
  <c r="AO175" i="6" s="1"/>
  <c r="AL168" i="6"/>
  <c r="AM168" i="6" s="1"/>
  <c r="AL167" i="6"/>
  <c r="AM167" i="6" s="1"/>
  <c r="AL166" i="6"/>
  <c r="AM166" i="6" s="1"/>
  <c r="AN172" i="6" s="1"/>
  <c r="AO172" i="6" s="1"/>
  <c r="AL165" i="6"/>
  <c r="AM165" i="6" s="1"/>
  <c r="AN171" i="6" s="1"/>
  <c r="AO171" i="6" s="1"/>
  <c r="AL164" i="6"/>
  <c r="AM164" i="6" s="1"/>
  <c r="AL163" i="6"/>
  <c r="AM163" i="6" s="1"/>
  <c r="AL162" i="6"/>
  <c r="AM162" i="6" s="1"/>
  <c r="AN168" i="6" s="1"/>
  <c r="AO168" i="6" s="1"/>
  <c r="AL161" i="6"/>
  <c r="AM161" i="6" s="1"/>
  <c r="AN167" i="6" s="1"/>
  <c r="AO167" i="6" s="1"/>
  <c r="AL160" i="6"/>
  <c r="AM160" i="6" s="1"/>
  <c r="AL159" i="6"/>
  <c r="AM159" i="6" s="1"/>
  <c r="AL158" i="6"/>
  <c r="AM158" i="6" s="1"/>
  <c r="AN164" i="6" s="1"/>
  <c r="AO164" i="6" s="1"/>
  <c r="AL157" i="6"/>
  <c r="AM157" i="6" s="1"/>
  <c r="AN163" i="6" s="1"/>
  <c r="AO163" i="6" s="1"/>
  <c r="AL156" i="6"/>
  <c r="AM156" i="6" s="1"/>
  <c r="AL155" i="6"/>
  <c r="AM155" i="6" s="1"/>
  <c r="AL154" i="6"/>
  <c r="AM154" i="6" s="1"/>
  <c r="AN160" i="6" s="1"/>
  <c r="AO160" i="6" s="1"/>
  <c r="AL153" i="6"/>
  <c r="AM153" i="6" s="1"/>
  <c r="AN159" i="6" s="1"/>
  <c r="AO159" i="6" s="1"/>
  <c r="AL152" i="6"/>
  <c r="AM152" i="6" s="1"/>
  <c r="AL151" i="6"/>
  <c r="AM151" i="6" s="1"/>
  <c r="AL150" i="6"/>
  <c r="AM150" i="6" s="1"/>
  <c r="AL149" i="6"/>
  <c r="AM149" i="6" s="1"/>
  <c r="AN155" i="6" s="1"/>
  <c r="AO155" i="6" s="1"/>
  <c r="AL148" i="6"/>
  <c r="AM148" i="6" s="1"/>
  <c r="AL147" i="6"/>
  <c r="AM147" i="6" s="1"/>
  <c r="AL146" i="6"/>
  <c r="AM146" i="6" s="1"/>
  <c r="AL145" i="6"/>
  <c r="AM145" i="6" s="1"/>
  <c r="AN151" i="6" s="1"/>
  <c r="AO151" i="6" s="1"/>
  <c r="AL144" i="6"/>
  <c r="AM144" i="6" s="1"/>
  <c r="AL143" i="6"/>
  <c r="AM143" i="6" s="1"/>
  <c r="AL142" i="6"/>
  <c r="AM142" i="6" s="1"/>
  <c r="AL141" i="6"/>
  <c r="AM141" i="6" s="1"/>
  <c r="AL140" i="6"/>
  <c r="AM140" i="6" s="1"/>
  <c r="AL139" i="6"/>
  <c r="AM139" i="6" s="1"/>
  <c r="AL138" i="6"/>
  <c r="AM138" i="6" s="1"/>
  <c r="AL137" i="6"/>
  <c r="AM137" i="6" s="1"/>
  <c r="AL136" i="6"/>
  <c r="AM136" i="6" s="1"/>
  <c r="AL135" i="6"/>
  <c r="AM135" i="6" s="1"/>
  <c r="AL134" i="6"/>
  <c r="AM134" i="6" s="1"/>
  <c r="AL133" i="6"/>
  <c r="AM133" i="6" s="1"/>
  <c r="AL132" i="6"/>
  <c r="AM132" i="6" s="1"/>
  <c r="AL131" i="6"/>
  <c r="AM131" i="6" s="1"/>
  <c r="AL130" i="6"/>
  <c r="AM130" i="6" s="1"/>
  <c r="AL129" i="6"/>
  <c r="AM129" i="6" s="1"/>
  <c r="AL128" i="6"/>
  <c r="AM128" i="6" s="1"/>
  <c r="AL127" i="6"/>
  <c r="AM127" i="6" s="1"/>
  <c r="AL126" i="6"/>
  <c r="AM126" i="6" s="1"/>
  <c r="AN132" i="6" s="1"/>
  <c r="AO132" i="6" s="1"/>
  <c r="AL125" i="6"/>
  <c r="AM125" i="6" s="1"/>
  <c r="AL124" i="6"/>
  <c r="AM124" i="6" s="1"/>
  <c r="AL123" i="6"/>
  <c r="AM123" i="6" s="1"/>
  <c r="AL122" i="6"/>
  <c r="AM122" i="6" s="1"/>
  <c r="AN128" i="6" s="1"/>
  <c r="AO128" i="6" s="1"/>
  <c r="AL121" i="6"/>
  <c r="AM121" i="6" s="1"/>
  <c r="AL120" i="6"/>
  <c r="AM120" i="6" s="1"/>
  <c r="AL119" i="6"/>
  <c r="AM119" i="6" s="1"/>
  <c r="AL118" i="6"/>
  <c r="AM118" i="6" s="1"/>
  <c r="AN124" i="6" s="1"/>
  <c r="AO124" i="6" s="1"/>
  <c r="AL117" i="6"/>
  <c r="AM117" i="6" s="1"/>
  <c r="AL116" i="6"/>
  <c r="AM116" i="6" s="1"/>
  <c r="AL115" i="6"/>
  <c r="AM115" i="6" s="1"/>
  <c r="AL114" i="6"/>
  <c r="AM114" i="6" s="1"/>
  <c r="AN120" i="6" s="1"/>
  <c r="AO120" i="6" s="1"/>
  <c r="AL113" i="6"/>
  <c r="AM113" i="6" s="1"/>
  <c r="AL112" i="6"/>
  <c r="AM112" i="6" s="1"/>
  <c r="AL111" i="6"/>
  <c r="AM111" i="6" s="1"/>
  <c r="AL110" i="6"/>
  <c r="AM110" i="6" s="1"/>
  <c r="AN116" i="6" s="1"/>
  <c r="AO116" i="6" s="1"/>
  <c r="AL109" i="6"/>
  <c r="AM109" i="6" s="1"/>
  <c r="AL108" i="6"/>
  <c r="AM108" i="6" s="1"/>
  <c r="AL107" i="6"/>
  <c r="AM107" i="6" s="1"/>
  <c r="AL106" i="6"/>
  <c r="AM106" i="6" s="1"/>
  <c r="AN112" i="6" s="1"/>
  <c r="AO112" i="6" s="1"/>
  <c r="AL105" i="6"/>
  <c r="AM105" i="6" s="1"/>
  <c r="AL104" i="6"/>
  <c r="AM104" i="6" s="1"/>
  <c r="AL103" i="6"/>
  <c r="AM103" i="6" s="1"/>
  <c r="AL102" i="6"/>
  <c r="AM102" i="6" s="1"/>
  <c r="AN108" i="6" s="1"/>
  <c r="AO108" i="6" s="1"/>
  <c r="AL101" i="6"/>
  <c r="AM101" i="6" s="1"/>
  <c r="AL100" i="6"/>
  <c r="AM100" i="6" s="1"/>
  <c r="AL99" i="6"/>
  <c r="AM99" i="6" s="1"/>
  <c r="AL98" i="6"/>
  <c r="AM98" i="6" s="1"/>
  <c r="AN104" i="6" s="1"/>
  <c r="AO104" i="6" s="1"/>
  <c r="AL97" i="6"/>
  <c r="AM97" i="6" s="1"/>
  <c r="AL96" i="6"/>
  <c r="AM96" i="6" s="1"/>
  <c r="AL95" i="6"/>
  <c r="AM95" i="6" s="1"/>
  <c r="AL94" i="6"/>
  <c r="AM94" i="6" s="1"/>
  <c r="AN100" i="6" s="1"/>
  <c r="AO100" i="6" s="1"/>
  <c r="AL93" i="6"/>
  <c r="AM93" i="6" s="1"/>
  <c r="AL92" i="6"/>
  <c r="AM92" i="6" s="1"/>
  <c r="AL91" i="6"/>
  <c r="AM91" i="6" s="1"/>
  <c r="AL90" i="6"/>
  <c r="AM90" i="6" s="1"/>
  <c r="AN96" i="6" s="1"/>
  <c r="AO96" i="6" s="1"/>
  <c r="AL89" i="6"/>
  <c r="AM89" i="6" s="1"/>
  <c r="AL88" i="6"/>
  <c r="AM88" i="6" s="1"/>
  <c r="AL87" i="6"/>
  <c r="AM87" i="6" s="1"/>
  <c r="AL86" i="6"/>
  <c r="AM86" i="6" s="1"/>
  <c r="AN92" i="6" s="1"/>
  <c r="AO92" i="6" s="1"/>
  <c r="AL85" i="6"/>
  <c r="AM85" i="6" s="1"/>
  <c r="AL84" i="6"/>
  <c r="AM84" i="6" s="1"/>
  <c r="AL83" i="6"/>
  <c r="AM83" i="6" s="1"/>
  <c r="AL82" i="6"/>
  <c r="AM82" i="6" s="1"/>
  <c r="AN88" i="6" s="1"/>
  <c r="AO88" i="6" s="1"/>
  <c r="AL81" i="6"/>
  <c r="AM81" i="6" s="1"/>
  <c r="AL80" i="6"/>
  <c r="AM80" i="6" s="1"/>
  <c r="AL79" i="6"/>
  <c r="AM79" i="6" s="1"/>
  <c r="AL78" i="6"/>
  <c r="AM78" i="6" s="1"/>
  <c r="AN84" i="6" s="1"/>
  <c r="AO84" i="6" s="1"/>
  <c r="AL77" i="6"/>
  <c r="AM77" i="6" s="1"/>
  <c r="AL76" i="6"/>
  <c r="AM76" i="6" s="1"/>
  <c r="AL75" i="6"/>
  <c r="AM75" i="6" s="1"/>
  <c r="AL74" i="6"/>
  <c r="AM74" i="6" s="1"/>
  <c r="AN80" i="6" s="1"/>
  <c r="AO80" i="6" s="1"/>
  <c r="AL73" i="6"/>
  <c r="AM73" i="6" s="1"/>
  <c r="AL72" i="6"/>
  <c r="AM72" i="6" s="1"/>
  <c r="AL71" i="6"/>
  <c r="AM71" i="6" s="1"/>
  <c r="AL70" i="6"/>
  <c r="AM70" i="6" s="1"/>
  <c r="AN76" i="6" s="1"/>
  <c r="AO76" i="6" s="1"/>
  <c r="AL69" i="6"/>
  <c r="AM69" i="6" s="1"/>
  <c r="AL68" i="6"/>
  <c r="AM68" i="6" s="1"/>
  <c r="AL67" i="6"/>
  <c r="AM67" i="6" s="1"/>
  <c r="AL66" i="6"/>
  <c r="AM66" i="6" s="1"/>
  <c r="AN72" i="6" s="1"/>
  <c r="AO72" i="6" s="1"/>
  <c r="AL65" i="6"/>
  <c r="AM65" i="6" s="1"/>
  <c r="AL64" i="6"/>
  <c r="AL56" i="6"/>
  <c r="AL57" i="6" s="1"/>
  <c r="AL53" i="6"/>
  <c r="AL54" i="6" s="1"/>
  <c r="AL48" i="6"/>
  <c r="AL49" i="6" s="1"/>
  <c r="AL44" i="6"/>
  <c r="AL45" i="6" s="1"/>
  <c r="AL6" i="6"/>
  <c r="AL7" i="6" s="1"/>
  <c r="AL8" i="6" s="1"/>
  <c r="AL9" i="6" s="1"/>
  <c r="AL10" i="6" s="1"/>
  <c r="AL11" i="6" s="1"/>
  <c r="AL12" i="6" s="1"/>
  <c r="AL13" i="6" s="1"/>
  <c r="AL14" i="6" s="1"/>
  <c r="AL15" i="6" s="1"/>
  <c r="AL16" i="6" s="1"/>
  <c r="AL17" i="6" s="1"/>
  <c r="AL18" i="6" s="1"/>
  <c r="AL19" i="6" s="1"/>
  <c r="AL20" i="6" s="1"/>
  <c r="AL21" i="6" s="1"/>
  <c r="AL22" i="6" s="1"/>
  <c r="AL23" i="6" s="1"/>
  <c r="AL24" i="6" s="1"/>
  <c r="AL25" i="6" s="1"/>
  <c r="AL26" i="6" s="1"/>
  <c r="AL27" i="6" s="1"/>
  <c r="AL28" i="6" s="1"/>
  <c r="AL29" i="6" s="1"/>
  <c r="AL30" i="6" s="1"/>
  <c r="AL31" i="6" s="1"/>
  <c r="AL32" i="6" s="1"/>
  <c r="AL33" i="6" s="1"/>
  <c r="AL34" i="6" s="1"/>
  <c r="AL35" i="6" s="1"/>
  <c r="AL5" i="6"/>
  <c r="F33" i="15"/>
  <c r="G33" i="15"/>
  <c r="H33" i="15"/>
  <c r="I33" i="15"/>
  <c r="N33" i="15"/>
  <c r="Q33" i="15" s="1"/>
  <c r="P33" i="15"/>
  <c r="AL223" i="5"/>
  <c r="AL222" i="5"/>
  <c r="AM222" i="5" s="1"/>
  <c r="AL221" i="5"/>
  <c r="AM221" i="5" s="1"/>
  <c r="AL220" i="5"/>
  <c r="AL219" i="5"/>
  <c r="AL212" i="5"/>
  <c r="AL213" i="5" s="1"/>
  <c r="AL205" i="5"/>
  <c r="AL206" i="5" s="1"/>
  <c r="AL198" i="5"/>
  <c r="AL199" i="5" s="1"/>
  <c r="AL191" i="5"/>
  <c r="AL192" i="5" s="1"/>
  <c r="AL193" i="5" s="1"/>
  <c r="AL194" i="5" s="1"/>
  <c r="AL184" i="5"/>
  <c r="AL185" i="5" s="1"/>
  <c r="AL186" i="5" s="1"/>
  <c r="AL187" i="5" s="1"/>
  <c r="AL188" i="5" s="1"/>
  <c r="AL189" i="5" s="1"/>
  <c r="AL190" i="5" s="1"/>
  <c r="AM190" i="5" s="1"/>
  <c r="AL177" i="5"/>
  <c r="AL178" i="5" s="1"/>
  <c r="AL179" i="5" s="1"/>
  <c r="AL180" i="5" s="1"/>
  <c r="AL181" i="5" s="1"/>
  <c r="AL182" i="5" s="1"/>
  <c r="AL183" i="5" s="1"/>
  <c r="AM183" i="5" s="1"/>
  <c r="AL170" i="5"/>
  <c r="AL171" i="5" s="1"/>
  <c r="AL172" i="5" s="1"/>
  <c r="AL173" i="5" s="1"/>
  <c r="AL174" i="5" s="1"/>
  <c r="AL175" i="5" s="1"/>
  <c r="AL176" i="5" s="1"/>
  <c r="AM177" i="5" s="1"/>
  <c r="AL163" i="5"/>
  <c r="AL164" i="5" s="1"/>
  <c r="AL165" i="5" s="1"/>
  <c r="AL166" i="5" s="1"/>
  <c r="AL167" i="5" s="1"/>
  <c r="AL168" i="5" s="1"/>
  <c r="AL169" i="5" s="1"/>
  <c r="AM169" i="5" s="1"/>
  <c r="AL156" i="5"/>
  <c r="AL157" i="5" s="1"/>
  <c r="AL158" i="5" s="1"/>
  <c r="AL159" i="5" s="1"/>
  <c r="AL160" i="5" s="1"/>
  <c r="AL161" i="5" s="1"/>
  <c r="AL162" i="5" s="1"/>
  <c r="AM163" i="5" s="1"/>
  <c r="AL149" i="5"/>
  <c r="AL150" i="5" s="1"/>
  <c r="AL151" i="5" s="1"/>
  <c r="AL152" i="5" s="1"/>
  <c r="AL153" i="5" s="1"/>
  <c r="AL154" i="5" s="1"/>
  <c r="AL155" i="5" s="1"/>
  <c r="AM156" i="5" s="1"/>
  <c r="AL142" i="5"/>
  <c r="AL143" i="5" s="1"/>
  <c r="AL135" i="5"/>
  <c r="AL136" i="5" s="1"/>
  <c r="AL128" i="5"/>
  <c r="AL129" i="5" s="1"/>
  <c r="AL121" i="5"/>
  <c r="AL122" i="5" s="1"/>
  <c r="AL114" i="5"/>
  <c r="AL115" i="5" s="1"/>
  <c r="AL107" i="5"/>
  <c r="AL108" i="5" s="1"/>
  <c r="AL100" i="5"/>
  <c r="AL101" i="5" s="1"/>
  <c r="AL93" i="5"/>
  <c r="AL94" i="5" s="1"/>
  <c r="AL95" i="5" s="1"/>
  <c r="AL96" i="5" s="1"/>
  <c r="AL97" i="5" s="1"/>
  <c r="AL98" i="5" s="1"/>
  <c r="AL99" i="5" s="1"/>
  <c r="AL86" i="5"/>
  <c r="AL87" i="5" s="1"/>
  <c r="AL88" i="5" s="1"/>
  <c r="AL89" i="5" s="1"/>
  <c r="AL90" i="5" s="1"/>
  <c r="AL91" i="5" s="1"/>
  <c r="AL92" i="5" s="1"/>
  <c r="AM92" i="5" s="1"/>
  <c r="AL226" i="4"/>
  <c r="AL227" i="4"/>
  <c r="AM227" i="4" s="1"/>
  <c r="AL221" i="4"/>
  <c r="AL222" i="4"/>
  <c r="AM222" i="4" s="1"/>
  <c r="AL223" i="4"/>
  <c r="AM223" i="4" s="1"/>
  <c r="AL224" i="4"/>
  <c r="AL225" i="4"/>
  <c r="AM225" i="4" s="1"/>
  <c r="AL220" i="4"/>
  <c r="AM220" i="4" s="1"/>
  <c r="AL219" i="4"/>
  <c r="AM219" i="4" s="1"/>
  <c r="AL218" i="4"/>
  <c r="AM218" i="4" s="1"/>
  <c r="AL217" i="4"/>
  <c r="AM217" i="4" s="1"/>
  <c r="AL216" i="4"/>
  <c r="AM216" i="4" s="1"/>
  <c r="AL215" i="4"/>
  <c r="AL214" i="4"/>
  <c r="AM214" i="4" s="1"/>
  <c r="AL213" i="4"/>
  <c r="AM213" i="4" s="1"/>
  <c r="AL212" i="4"/>
  <c r="AM212" i="4" s="1"/>
  <c r="AL211" i="4"/>
  <c r="AM211" i="4" s="1"/>
  <c r="AL210" i="4"/>
  <c r="AM210" i="4" s="1"/>
  <c r="AL209" i="4"/>
  <c r="AL208" i="4"/>
  <c r="AM208" i="4" s="1"/>
  <c r="AL207" i="4"/>
  <c r="AM207" i="4" s="1"/>
  <c r="AL206" i="4"/>
  <c r="AM206" i="4" s="1"/>
  <c r="AL205" i="4"/>
  <c r="AM205" i="4" s="1"/>
  <c r="AL204" i="4"/>
  <c r="AM204" i="4" s="1"/>
  <c r="AL203" i="4"/>
  <c r="AM203" i="4" s="1"/>
  <c r="AL202" i="4"/>
  <c r="AM202" i="4" s="1"/>
  <c r="AN208" i="4" s="1"/>
  <c r="AO208" i="4" s="1"/>
  <c r="AL201" i="4"/>
  <c r="AM201" i="4" s="1"/>
  <c r="AN207" i="4" s="1"/>
  <c r="AO207" i="4" s="1"/>
  <c r="AL200" i="4"/>
  <c r="AM200" i="4" s="1"/>
  <c r="AN206" i="4" s="1"/>
  <c r="AO206" i="4" s="1"/>
  <c r="AL199" i="4"/>
  <c r="AL198" i="4"/>
  <c r="AM198" i="4" s="1"/>
  <c r="AL197" i="4"/>
  <c r="AM197" i="4" s="1"/>
  <c r="AL196" i="4"/>
  <c r="AM196" i="4" s="1"/>
  <c r="AL195" i="4"/>
  <c r="AM195" i="4" s="1"/>
  <c r="AL194" i="4"/>
  <c r="AM194" i="4" s="1"/>
  <c r="AL193" i="4"/>
  <c r="AM193" i="4" s="1"/>
  <c r="AL192" i="4"/>
  <c r="AM192" i="4" s="1"/>
  <c r="AN198" i="4" s="1"/>
  <c r="AO198" i="4" s="1"/>
  <c r="AL191" i="4"/>
  <c r="AM191" i="4" s="1"/>
  <c r="AL190" i="4"/>
  <c r="AM190" i="4" s="1"/>
  <c r="AN196" i="4" s="1"/>
  <c r="AO196" i="4" s="1"/>
  <c r="AL189" i="4"/>
  <c r="AM189" i="4" s="1"/>
  <c r="AN195" i="4" s="1"/>
  <c r="AO195" i="4" s="1"/>
  <c r="AL188" i="4"/>
  <c r="AM188" i="4" s="1"/>
  <c r="AN194" i="4" s="1"/>
  <c r="AO194" i="4" s="1"/>
  <c r="AL187" i="4"/>
  <c r="AM187" i="4" s="1"/>
  <c r="AL186" i="4"/>
  <c r="AM186" i="4" s="1"/>
  <c r="AN192" i="4" s="1"/>
  <c r="AO192" i="4" s="1"/>
  <c r="AL185" i="4"/>
  <c r="AL184" i="4"/>
  <c r="AM184" i="4" s="1"/>
  <c r="AL183" i="4"/>
  <c r="AM183" i="4" s="1"/>
  <c r="AL182" i="4"/>
  <c r="AM182" i="4" s="1"/>
  <c r="AL181" i="4"/>
  <c r="AM181" i="4" s="1"/>
  <c r="AL180" i="4"/>
  <c r="AM180" i="4" s="1"/>
  <c r="AL179" i="4"/>
  <c r="AM179" i="4" s="1"/>
  <c r="AL178" i="4"/>
  <c r="AM178" i="4" s="1"/>
  <c r="AN184" i="4" s="1"/>
  <c r="AO184" i="4" s="1"/>
  <c r="AL177" i="4"/>
  <c r="AL176" i="4"/>
  <c r="AM176" i="4" s="1"/>
  <c r="AL175" i="4"/>
  <c r="AL174" i="4"/>
  <c r="AM174" i="4" s="1"/>
  <c r="AL173" i="4"/>
  <c r="AM173" i="4" s="1"/>
  <c r="AL172" i="4"/>
  <c r="AM172" i="4" s="1"/>
  <c r="AM171" i="4"/>
  <c r="AL171" i="4"/>
  <c r="AL170" i="4"/>
  <c r="AM170" i="4" s="1"/>
  <c r="AM169" i="4"/>
  <c r="AL169" i="4"/>
  <c r="AL168" i="4"/>
  <c r="AM168" i="4" s="1"/>
  <c r="AN174" i="4" s="1"/>
  <c r="AO174" i="4" s="1"/>
  <c r="AM167" i="4"/>
  <c r="AL167" i="4"/>
  <c r="AL166" i="4"/>
  <c r="AM166" i="4" s="1"/>
  <c r="AM165" i="4"/>
  <c r="AL165" i="4"/>
  <c r="AL164" i="4"/>
  <c r="AM164" i="4" s="1"/>
  <c r="AN170" i="4" s="1"/>
  <c r="AO170" i="4" s="1"/>
  <c r="AM163" i="4"/>
  <c r="AL163" i="4"/>
  <c r="AL162" i="4"/>
  <c r="AM162" i="4" s="1"/>
  <c r="AN168" i="4" s="1"/>
  <c r="AO168" i="4" s="1"/>
  <c r="AM161" i="4"/>
  <c r="AL161" i="4"/>
  <c r="AL160" i="4"/>
  <c r="AM160" i="4" s="1"/>
  <c r="AM159" i="4"/>
  <c r="AL159" i="4"/>
  <c r="AL158" i="4"/>
  <c r="AM158" i="4" s="1"/>
  <c r="AM157" i="4"/>
  <c r="AL157" i="4"/>
  <c r="AL156" i="4"/>
  <c r="AM156" i="4" s="1"/>
  <c r="AM155" i="4"/>
  <c r="AL155" i="4"/>
  <c r="AL154" i="4"/>
  <c r="AM154" i="4" s="1"/>
  <c r="AM153" i="4"/>
  <c r="AL153" i="4"/>
  <c r="AL152" i="4"/>
  <c r="AM152" i="4" s="1"/>
  <c r="AM151" i="4"/>
  <c r="AL151" i="4"/>
  <c r="AL150" i="4"/>
  <c r="AM150" i="4" s="1"/>
  <c r="AM149" i="4"/>
  <c r="AL149" i="4"/>
  <c r="AL148" i="4"/>
  <c r="AM148" i="4" s="1"/>
  <c r="AM147" i="4"/>
  <c r="AL147" i="4"/>
  <c r="AL146" i="4"/>
  <c r="AM146" i="4" s="1"/>
  <c r="AM145" i="4"/>
  <c r="AL145" i="4"/>
  <c r="AL144" i="4"/>
  <c r="AM144" i="4" s="1"/>
  <c r="AM143" i="4"/>
  <c r="AL143" i="4"/>
  <c r="AL142" i="4"/>
  <c r="AM142" i="4" s="1"/>
  <c r="AM141" i="4"/>
  <c r="AL141" i="4"/>
  <c r="AL140" i="4"/>
  <c r="AM140" i="4" s="1"/>
  <c r="AM139" i="4"/>
  <c r="AL139" i="4"/>
  <c r="AL138" i="4"/>
  <c r="AM138" i="4" s="1"/>
  <c r="AM137" i="4"/>
  <c r="AL137" i="4"/>
  <c r="AL136" i="4"/>
  <c r="AM136" i="4" s="1"/>
  <c r="AM135" i="4"/>
  <c r="AL135" i="4"/>
  <c r="AL134" i="4"/>
  <c r="AM134" i="4" s="1"/>
  <c r="AL133" i="4"/>
  <c r="AL132" i="4"/>
  <c r="AL131" i="4"/>
  <c r="AL130" i="4"/>
  <c r="AL129" i="4"/>
  <c r="AM129" i="4" s="1"/>
  <c r="AL128" i="4"/>
  <c r="AL127" i="4"/>
  <c r="AL126" i="4"/>
  <c r="AL125" i="4"/>
  <c r="AM125" i="4" s="1"/>
  <c r="AL124" i="4"/>
  <c r="AL123" i="4"/>
  <c r="AL122" i="4"/>
  <c r="AL121" i="4"/>
  <c r="AM121" i="4" s="1"/>
  <c r="AL120" i="4"/>
  <c r="AL119" i="4"/>
  <c r="AL118" i="4"/>
  <c r="AL117" i="4"/>
  <c r="AM117" i="4" s="1"/>
  <c r="AL116" i="4"/>
  <c r="AL115" i="4"/>
  <c r="AM115" i="4" s="1"/>
  <c r="AL114" i="4"/>
  <c r="AL113" i="4"/>
  <c r="AM113" i="4" s="1"/>
  <c r="AL112" i="4"/>
  <c r="AL111" i="4"/>
  <c r="AM111" i="4" s="1"/>
  <c r="AL110" i="4"/>
  <c r="AL109" i="4"/>
  <c r="AM109" i="4" s="1"/>
  <c r="AL108" i="4"/>
  <c r="AL107" i="4"/>
  <c r="AM107" i="4" s="1"/>
  <c r="AL106" i="4"/>
  <c r="AL105" i="4"/>
  <c r="AM105" i="4" s="1"/>
  <c r="AL104" i="4"/>
  <c r="AL103" i="4"/>
  <c r="AM103" i="4" s="1"/>
  <c r="AL102" i="4"/>
  <c r="AL101" i="4"/>
  <c r="AM101" i="4" s="1"/>
  <c r="AL100" i="4"/>
  <c r="AL99" i="4"/>
  <c r="AM99" i="4" s="1"/>
  <c r="AL98" i="4"/>
  <c r="AL97" i="4"/>
  <c r="AM97" i="4" s="1"/>
  <c r="AL96" i="4"/>
  <c r="AL95" i="4"/>
  <c r="AL94" i="4"/>
  <c r="AL93" i="4"/>
  <c r="AL92" i="4"/>
  <c r="AL91" i="4"/>
  <c r="AL90" i="4"/>
  <c r="AL89" i="4"/>
  <c r="AL88" i="4"/>
  <c r="AL87" i="4"/>
  <c r="AM87" i="4" s="1"/>
  <c r="AL86" i="4"/>
  <c r="AL85" i="4"/>
  <c r="AL84" i="4"/>
  <c r="AL83" i="4"/>
  <c r="AM83" i="4" s="1"/>
  <c r="AL82" i="4"/>
  <c r="AL81" i="4"/>
  <c r="AL80" i="4"/>
  <c r="AL79" i="4"/>
  <c r="AM79" i="4" s="1"/>
  <c r="AL78" i="4"/>
  <c r="AL77" i="4"/>
  <c r="AM77" i="4" s="1"/>
  <c r="AL76" i="4"/>
  <c r="AL75" i="4"/>
  <c r="AM75" i="4" s="1"/>
  <c r="AL74" i="4"/>
  <c r="AL73" i="4"/>
  <c r="AM73" i="4" s="1"/>
  <c r="AL72" i="4"/>
  <c r="AL71" i="4"/>
  <c r="AM71" i="4" s="1"/>
  <c r="AL70" i="4"/>
  <c r="AL69" i="4"/>
  <c r="AM69" i="4" s="1"/>
  <c r="AL68" i="4"/>
  <c r="AL67" i="4"/>
  <c r="AM67" i="4" s="1"/>
  <c r="AL66" i="4"/>
  <c r="AL65" i="4"/>
  <c r="AL64" i="4"/>
  <c r="AL63" i="4"/>
  <c r="AL62" i="4"/>
  <c r="AM62" i="4" s="1"/>
  <c r="AL61" i="4"/>
  <c r="AM61" i="4" s="1"/>
  <c r="AL60" i="4"/>
  <c r="AL59" i="4"/>
  <c r="AL58" i="4"/>
  <c r="AM58" i="4" s="1"/>
  <c r="AL57" i="4"/>
  <c r="AM57" i="4" s="1"/>
  <c r="AL56" i="4"/>
  <c r="AL55" i="4"/>
  <c r="AL54" i="4"/>
  <c r="AL53" i="4"/>
  <c r="AM53" i="4" s="1"/>
  <c r="AL52" i="4"/>
  <c r="AL51" i="4"/>
  <c r="AL50" i="4"/>
  <c r="AM50" i="4" s="1"/>
  <c r="AL49" i="4"/>
  <c r="AL48" i="4"/>
  <c r="AM48" i="4" s="1"/>
  <c r="AL47" i="4"/>
  <c r="AL46" i="4"/>
  <c r="AM46" i="4" s="1"/>
  <c r="AL45" i="4"/>
  <c r="AL44" i="4"/>
  <c r="AL43" i="4"/>
  <c r="AM43" i="4" s="1"/>
  <c r="AL42" i="4"/>
  <c r="AM42" i="4" s="1"/>
  <c r="AL41" i="4"/>
  <c r="AL40" i="4"/>
  <c r="AL39" i="4"/>
  <c r="AM39" i="4" s="1"/>
  <c r="AL38" i="4"/>
  <c r="AM38" i="4" s="1"/>
  <c r="AL37" i="4"/>
  <c r="AL36" i="4"/>
  <c r="AL35" i="4"/>
  <c r="AM35" i="4" s="1"/>
  <c r="AL34" i="4"/>
  <c r="AL33" i="4"/>
  <c r="AL32" i="4"/>
  <c r="AL31" i="4"/>
  <c r="AL30" i="4"/>
  <c r="AL29" i="4"/>
  <c r="AL28" i="4"/>
  <c r="AL27" i="4"/>
  <c r="AL5" i="4"/>
  <c r="AL6" i="4" s="1"/>
  <c r="AL7" i="4" s="1"/>
  <c r="AL8" i="4" s="1"/>
  <c r="AL9" i="4" s="1"/>
  <c r="AL10" i="4" s="1"/>
  <c r="AL11" i="4" s="1"/>
  <c r="AL12" i="4" s="1"/>
  <c r="AL13" i="4" s="1"/>
  <c r="AL14" i="4" s="1"/>
  <c r="AL15" i="4" s="1"/>
  <c r="AL16" i="4" s="1"/>
  <c r="AL17" i="4" s="1"/>
  <c r="AL18" i="4" s="1"/>
  <c r="AL19" i="4" s="1"/>
  <c r="AL20" i="4" s="1"/>
  <c r="AL21" i="4" s="1"/>
  <c r="AL22" i="4" s="1"/>
  <c r="AL23" i="4" s="1"/>
  <c r="AL24" i="4" s="1"/>
  <c r="AL25" i="4" s="1"/>
  <c r="AL26" i="4" s="1"/>
  <c r="AL220" i="19"/>
  <c r="AM220" i="19" s="1"/>
  <c r="AL219" i="19"/>
  <c r="AM219" i="19" s="1"/>
  <c r="AL218" i="19"/>
  <c r="AM218" i="19" s="1"/>
  <c r="AL217" i="19"/>
  <c r="AL216" i="19"/>
  <c r="AM216" i="19" s="1"/>
  <c r="AL215" i="19"/>
  <c r="AM215" i="19" s="1"/>
  <c r="AL214" i="19"/>
  <c r="AL213" i="19"/>
  <c r="AL212" i="19"/>
  <c r="AL211" i="19"/>
  <c r="AM211" i="19" s="1"/>
  <c r="AL210" i="19"/>
  <c r="AM210" i="19" s="1"/>
  <c r="AL209" i="19"/>
  <c r="AL208" i="19"/>
  <c r="AM208" i="19" s="1"/>
  <c r="AL207" i="19"/>
  <c r="AL206" i="19"/>
  <c r="AM206" i="19" s="1"/>
  <c r="AL205" i="19"/>
  <c r="AL204" i="19"/>
  <c r="AM204" i="19" s="1"/>
  <c r="AL203" i="19"/>
  <c r="AL202" i="19"/>
  <c r="AM202" i="19" s="1"/>
  <c r="AL201" i="19"/>
  <c r="AL200" i="19"/>
  <c r="AM200" i="19" s="1"/>
  <c r="AL199" i="19"/>
  <c r="AL198" i="19"/>
  <c r="AM198" i="19" s="1"/>
  <c r="AL197" i="19"/>
  <c r="AL196" i="19"/>
  <c r="AM196" i="19" s="1"/>
  <c r="AL195" i="19"/>
  <c r="AL194" i="19"/>
  <c r="AM194" i="19" s="1"/>
  <c r="AL193" i="19"/>
  <c r="AL192" i="19"/>
  <c r="AM192" i="19" s="1"/>
  <c r="AL191" i="19"/>
  <c r="AL190" i="19"/>
  <c r="AM190" i="19" s="1"/>
  <c r="AL189" i="19"/>
  <c r="AL188" i="19"/>
  <c r="AM188" i="19" s="1"/>
  <c r="AL187" i="19"/>
  <c r="AL186" i="19"/>
  <c r="AM186" i="19" s="1"/>
  <c r="AL185" i="19"/>
  <c r="AL184" i="19"/>
  <c r="AM184" i="19" s="1"/>
  <c r="AL183" i="19"/>
  <c r="AL182" i="19"/>
  <c r="AM182" i="19" s="1"/>
  <c r="AL181" i="19"/>
  <c r="AL180" i="19"/>
  <c r="AM180" i="19" s="1"/>
  <c r="AL179" i="19"/>
  <c r="AL178" i="19"/>
  <c r="AM178" i="19" s="1"/>
  <c r="AL177" i="19"/>
  <c r="AL176" i="19"/>
  <c r="AM176" i="19" s="1"/>
  <c r="AL175" i="19"/>
  <c r="AL174" i="19"/>
  <c r="AM174" i="19" s="1"/>
  <c r="AL173" i="19"/>
  <c r="AL172" i="19"/>
  <c r="AM172" i="19" s="1"/>
  <c r="AL171" i="19"/>
  <c r="AL170" i="19"/>
  <c r="AM170" i="19" s="1"/>
  <c r="AL169" i="19"/>
  <c r="AL168" i="19"/>
  <c r="AM168" i="19" s="1"/>
  <c r="AL167" i="19"/>
  <c r="AL166" i="19"/>
  <c r="AM166" i="19" s="1"/>
  <c r="AL165" i="19"/>
  <c r="AL164" i="19"/>
  <c r="AM164" i="19" s="1"/>
  <c r="AL163" i="19"/>
  <c r="AL162" i="19"/>
  <c r="AM162" i="19" s="1"/>
  <c r="AL161" i="19"/>
  <c r="AL160" i="19"/>
  <c r="AM160" i="19" s="1"/>
  <c r="AL159" i="19"/>
  <c r="AL158" i="19"/>
  <c r="AM158" i="19" s="1"/>
  <c r="AL157" i="19"/>
  <c r="AL156" i="19"/>
  <c r="AM156" i="19" s="1"/>
  <c r="AL155" i="19"/>
  <c r="AL154" i="19"/>
  <c r="AM154" i="19" s="1"/>
  <c r="AL153" i="19"/>
  <c r="AL152" i="19"/>
  <c r="AM152" i="19" s="1"/>
  <c r="AL151" i="19"/>
  <c r="AL150" i="19"/>
  <c r="AM150" i="19" s="1"/>
  <c r="AL149" i="19"/>
  <c r="AL148" i="19"/>
  <c r="AM148" i="19" s="1"/>
  <c r="AL147" i="19"/>
  <c r="AL146" i="19"/>
  <c r="AM146" i="19" s="1"/>
  <c r="AL145" i="19"/>
  <c r="AL144" i="19"/>
  <c r="AM144" i="19" s="1"/>
  <c r="AL143" i="19"/>
  <c r="AL142" i="19"/>
  <c r="AL141" i="19"/>
  <c r="AL140" i="19"/>
  <c r="AL139" i="19"/>
  <c r="AL138" i="19"/>
  <c r="AL137" i="19"/>
  <c r="AL136" i="19"/>
  <c r="AL135" i="19"/>
  <c r="AL134" i="19"/>
  <c r="AL133" i="19"/>
  <c r="AL132" i="19"/>
  <c r="AL131" i="19"/>
  <c r="AL130" i="19"/>
  <c r="AL129" i="19"/>
  <c r="AL128" i="19"/>
  <c r="AL127" i="19"/>
  <c r="AL126" i="19"/>
  <c r="AL125" i="19"/>
  <c r="AL124" i="19"/>
  <c r="AL123" i="19"/>
  <c r="AL122" i="19"/>
  <c r="AL121" i="19"/>
  <c r="AL120" i="19"/>
  <c r="AL119" i="19"/>
  <c r="AL118" i="19"/>
  <c r="AL117" i="19"/>
  <c r="AL116" i="19"/>
  <c r="AL115" i="19"/>
  <c r="AL114" i="19"/>
  <c r="AL113" i="19"/>
  <c r="AL112" i="19"/>
  <c r="AL111" i="19"/>
  <c r="AL110" i="19"/>
  <c r="AL109" i="19"/>
  <c r="AL108" i="19"/>
  <c r="AL107" i="19"/>
  <c r="AL106" i="19"/>
  <c r="AL105" i="19"/>
  <c r="AM105" i="19" s="1"/>
  <c r="AL104" i="19"/>
  <c r="AL103" i="19"/>
  <c r="AM103" i="19" s="1"/>
  <c r="AL102" i="19"/>
  <c r="AL101" i="19"/>
  <c r="AM101" i="19" s="1"/>
  <c r="AL100" i="19"/>
  <c r="AL99" i="19"/>
  <c r="AM99" i="19" s="1"/>
  <c r="AL98" i="19"/>
  <c r="AL97" i="19"/>
  <c r="AM97" i="19" s="1"/>
  <c r="AL96" i="19"/>
  <c r="AL95" i="19"/>
  <c r="AM95" i="19" s="1"/>
  <c r="AL94" i="19"/>
  <c r="AL93" i="19"/>
  <c r="AM93" i="19" s="1"/>
  <c r="AL92" i="19"/>
  <c r="AL91" i="19"/>
  <c r="AM91" i="19" s="1"/>
  <c r="AL90" i="19"/>
  <c r="AL89" i="19"/>
  <c r="AM89" i="19" s="1"/>
  <c r="AL88" i="19"/>
  <c r="AL87" i="19"/>
  <c r="AM87" i="19" s="1"/>
  <c r="AL86" i="19"/>
  <c r="AL85" i="19"/>
  <c r="AM85" i="19" s="1"/>
  <c r="AL84" i="19"/>
  <c r="AL83" i="19"/>
  <c r="AL82" i="19"/>
  <c r="AM82" i="19" s="1"/>
  <c r="AL81" i="19"/>
  <c r="AM81" i="19" s="1"/>
  <c r="AL80" i="19"/>
  <c r="AM80" i="19" s="1"/>
  <c r="AL79" i="19"/>
  <c r="AM79" i="19" s="1"/>
  <c r="AL78" i="19"/>
  <c r="AM78" i="19" s="1"/>
  <c r="AL77" i="19"/>
  <c r="AM77" i="19" s="1"/>
  <c r="AL76" i="19"/>
  <c r="AM76" i="19" s="1"/>
  <c r="AL75" i="19"/>
  <c r="AM75" i="19" s="1"/>
  <c r="AL74" i="19"/>
  <c r="AM74" i="19" s="1"/>
  <c r="AL73" i="19"/>
  <c r="AM73" i="19" s="1"/>
  <c r="AN79" i="19" s="1"/>
  <c r="AO79" i="19" s="1"/>
  <c r="AL72" i="19"/>
  <c r="AM72" i="19" s="1"/>
  <c r="AL71" i="19"/>
  <c r="AM71" i="19" s="1"/>
  <c r="AL70" i="19"/>
  <c r="AM70" i="19" s="1"/>
  <c r="AL69" i="19"/>
  <c r="AM69" i="19" s="1"/>
  <c r="AL68" i="19"/>
  <c r="AM68" i="19" s="1"/>
  <c r="AL67" i="19"/>
  <c r="AM67" i="19" s="1"/>
  <c r="AL66" i="19"/>
  <c r="AM66" i="19" s="1"/>
  <c r="AL65" i="19"/>
  <c r="AM65" i="19" s="1"/>
  <c r="AN71" i="19" s="1"/>
  <c r="AO71" i="19" s="1"/>
  <c r="AL64" i="19"/>
  <c r="AM64" i="19" s="1"/>
  <c r="AL63" i="19"/>
  <c r="AM63" i="19" s="1"/>
  <c r="AL62" i="19"/>
  <c r="AM62" i="19" s="1"/>
  <c r="AL61" i="19"/>
  <c r="AM61" i="19" s="1"/>
  <c r="AN67" i="19" s="1"/>
  <c r="AO67" i="19" s="1"/>
  <c r="AL60" i="19"/>
  <c r="AM60" i="19" s="1"/>
  <c r="AL59" i="19"/>
  <c r="AM59" i="19" s="1"/>
  <c r="AL58" i="19"/>
  <c r="AM58" i="19" s="1"/>
  <c r="AL57" i="19"/>
  <c r="AM57" i="19" s="1"/>
  <c r="AN63" i="19" s="1"/>
  <c r="AO63" i="19" s="1"/>
  <c r="AL56" i="19"/>
  <c r="AM56" i="19" s="1"/>
  <c r="AL55" i="19"/>
  <c r="AM55" i="19" s="1"/>
  <c r="AL54" i="19"/>
  <c r="AM54" i="19" s="1"/>
  <c r="AL53" i="19"/>
  <c r="AM53" i="19" s="1"/>
  <c r="AN59" i="19" s="1"/>
  <c r="AO59" i="19" s="1"/>
  <c r="AL52" i="19"/>
  <c r="AM52" i="19" s="1"/>
  <c r="AL51" i="19"/>
  <c r="AM51" i="19" s="1"/>
  <c r="AL50" i="19"/>
  <c r="AM50" i="19" s="1"/>
  <c r="AL49" i="19"/>
  <c r="AM49" i="19" s="1"/>
  <c r="AN55" i="19" s="1"/>
  <c r="AO55" i="19" s="1"/>
  <c r="AL48" i="19"/>
  <c r="AM48" i="19" s="1"/>
  <c r="AL47" i="19"/>
  <c r="AM47" i="19" s="1"/>
  <c r="AL46" i="19"/>
  <c r="AM46" i="19" s="1"/>
  <c r="AL45" i="19"/>
  <c r="AM45" i="19" s="1"/>
  <c r="AN51" i="19" s="1"/>
  <c r="AO51" i="19" s="1"/>
  <c r="AL44" i="19"/>
  <c r="AM44" i="19" s="1"/>
  <c r="AL43" i="19"/>
  <c r="AM43" i="19" s="1"/>
  <c r="AL42" i="19"/>
  <c r="AM42" i="19" s="1"/>
  <c r="AL41" i="19"/>
  <c r="AM41" i="19" s="1"/>
  <c r="AN47" i="19" s="1"/>
  <c r="AO47" i="19" s="1"/>
  <c r="AL40" i="19"/>
  <c r="AM40" i="19" s="1"/>
  <c r="AL39" i="19"/>
  <c r="AM39" i="19" s="1"/>
  <c r="AL38" i="19"/>
  <c r="AM38" i="19" s="1"/>
  <c r="AL37" i="19"/>
  <c r="AM37" i="19" s="1"/>
  <c r="AN43" i="19" s="1"/>
  <c r="AO43" i="19" s="1"/>
  <c r="AL36" i="19"/>
  <c r="AM36" i="19" s="1"/>
  <c r="AL35" i="19"/>
  <c r="AL34" i="19"/>
  <c r="AM35" i="19" s="1"/>
  <c r="AL33" i="19"/>
  <c r="AL32" i="19"/>
  <c r="AL31" i="19"/>
  <c r="AL30" i="19"/>
  <c r="AL29" i="19"/>
  <c r="AL28" i="19"/>
  <c r="AL27" i="19"/>
  <c r="AL26" i="19"/>
  <c r="AL25" i="19"/>
  <c r="AL24" i="19"/>
  <c r="AL23" i="19"/>
  <c r="AL22" i="19"/>
  <c r="AL21" i="19"/>
  <c r="AL20" i="19"/>
  <c r="AL19" i="19"/>
  <c r="AL18" i="19"/>
  <c r="AL17" i="19"/>
  <c r="AL16" i="19"/>
  <c r="AL15" i="19"/>
  <c r="AL14" i="19"/>
  <c r="AL13" i="19"/>
  <c r="AL12" i="19"/>
  <c r="AL7" i="19"/>
  <c r="AL8" i="19" s="1"/>
  <c r="AL9" i="19" s="1"/>
  <c r="AL10" i="19" s="1"/>
  <c r="AL11" i="19" s="1"/>
  <c r="AL6" i="19"/>
  <c r="AL5" i="19"/>
  <c r="AL222" i="3"/>
  <c r="AL223" i="3" s="1"/>
  <c r="AL215" i="3"/>
  <c r="AL216" i="3" s="1"/>
  <c r="AL208" i="3"/>
  <c r="AL209" i="3" s="1"/>
  <c r="AL201" i="3"/>
  <c r="AL202" i="3" s="1"/>
  <c r="AL194" i="3"/>
  <c r="AL195" i="3" s="1"/>
  <c r="AL187" i="3"/>
  <c r="AL188" i="3" s="1"/>
  <c r="AL189" i="3" s="1"/>
  <c r="AL180" i="3"/>
  <c r="AL181" i="3" s="1"/>
  <c r="AL173" i="3"/>
  <c r="AL174" i="3" s="1"/>
  <c r="AL175" i="3" s="1"/>
  <c r="AL166" i="3"/>
  <c r="AL167" i="3" s="1"/>
  <c r="AL168" i="3" s="1"/>
  <c r="AL169" i="3" s="1"/>
  <c r="AL170" i="3" s="1"/>
  <c r="AL171" i="3" s="1"/>
  <c r="AL172" i="3" s="1"/>
  <c r="AM172" i="3" s="1"/>
  <c r="AL159" i="3"/>
  <c r="AL160" i="3" s="1"/>
  <c r="AL161" i="3" s="1"/>
  <c r="AL162" i="3" s="1"/>
  <c r="AL163" i="3" s="1"/>
  <c r="AL164" i="3" s="1"/>
  <c r="AL165" i="3" s="1"/>
  <c r="AM166" i="3" s="1"/>
  <c r="AL152" i="3"/>
  <c r="AL153" i="3" s="1"/>
  <c r="AL146" i="3"/>
  <c r="AL147" i="3" s="1"/>
  <c r="AL148" i="3" s="1"/>
  <c r="AM148" i="3" s="1"/>
  <c r="AL145" i="3"/>
  <c r="AL138" i="3"/>
  <c r="AL139" i="3" s="1"/>
  <c r="AL140" i="3" s="1"/>
  <c r="AL141" i="3" s="1"/>
  <c r="AL142" i="3" s="1"/>
  <c r="AL143" i="3" s="1"/>
  <c r="AL144" i="3" s="1"/>
  <c r="AM144" i="3" s="1"/>
  <c r="AL131" i="3"/>
  <c r="AL132" i="3" s="1"/>
  <c r="AL133" i="3" s="1"/>
  <c r="AL134" i="3" s="1"/>
  <c r="AL135" i="3" s="1"/>
  <c r="AL136" i="3" s="1"/>
  <c r="AL137" i="3" s="1"/>
  <c r="AM138" i="3" s="1"/>
  <c r="AL124" i="3"/>
  <c r="AL125" i="3" s="1"/>
  <c r="AL126" i="3" s="1"/>
  <c r="AL127" i="3" s="1"/>
  <c r="AL128" i="3" s="1"/>
  <c r="AL129" i="3" s="1"/>
  <c r="AL130" i="3" s="1"/>
  <c r="AM130" i="3" s="1"/>
  <c r="AL117" i="3"/>
  <c r="AL118" i="3" s="1"/>
  <c r="AL119" i="3" s="1"/>
  <c r="AL120" i="3" s="1"/>
  <c r="AL121" i="3" s="1"/>
  <c r="AL122" i="3" s="1"/>
  <c r="AL123" i="3" s="1"/>
  <c r="AM123" i="3" s="1"/>
  <c r="AL110" i="3"/>
  <c r="AL111" i="3" s="1"/>
  <c r="AL112" i="3" s="1"/>
  <c r="AL113" i="3" s="1"/>
  <c r="AL114" i="3" s="1"/>
  <c r="AL115" i="3" s="1"/>
  <c r="AL116" i="3" s="1"/>
  <c r="AM116" i="3" s="1"/>
  <c r="AL103" i="3"/>
  <c r="AL104" i="3" s="1"/>
  <c r="AM104" i="3" s="1"/>
  <c r="AL96" i="3"/>
  <c r="AL89" i="3"/>
  <c r="AL90" i="3" s="1"/>
  <c r="AL82" i="3"/>
  <c r="AL83" i="3" s="1"/>
  <c r="AL75" i="3"/>
  <c r="AL76" i="3" s="1"/>
  <c r="AL68" i="3"/>
  <c r="AL61" i="3"/>
  <c r="AL62" i="3" s="1"/>
  <c r="AL54" i="3"/>
  <c r="AL47" i="3"/>
  <c r="AL48" i="3" s="1"/>
  <c r="AL40" i="3"/>
  <c r="AL41" i="3" s="1"/>
  <c r="AL5" i="3"/>
  <c r="AL6" i="3" s="1"/>
  <c r="AL7" i="3" s="1"/>
  <c r="AL8" i="3" s="1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L35" i="3" s="1"/>
  <c r="AL35" i="8"/>
  <c r="AL36" i="8"/>
  <c r="AM36" i="8" s="1"/>
  <c r="AL37" i="8"/>
  <c r="AM37" i="8" s="1"/>
  <c r="AL38" i="8"/>
  <c r="AM38" i="8" s="1"/>
  <c r="AL39" i="8"/>
  <c r="AM39" i="8" s="1"/>
  <c r="AL40" i="8"/>
  <c r="AM40" i="8" s="1"/>
  <c r="AL41" i="8"/>
  <c r="AM41" i="8" s="1"/>
  <c r="AL42" i="8"/>
  <c r="AM42" i="8" s="1"/>
  <c r="AL43" i="8"/>
  <c r="AM43" i="8" s="1"/>
  <c r="AL44" i="8"/>
  <c r="AM44" i="8" s="1"/>
  <c r="AL45" i="8"/>
  <c r="AM45" i="8" s="1"/>
  <c r="AL46" i="8"/>
  <c r="AM46" i="8" s="1"/>
  <c r="AL47" i="8"/>
  <c r="AM47" i="8" s="1"/>
  <c r="AL48" i="8"/>
  <c r="AM48" i="8" s="1"/>
  <c r="AL49" i="8"/>
  <c r="AM49" i="8" s="1"/>
  <c r="AL50" i="8"/>
  <c r="AM50" i="8" s="1"/>
  <c r="AL51" i="8"/>
  <c r="AM51" i="8" s="1"/>
  <c r="AL52" i="8"/>
  <c r="AM52" i="8" s="1"/>
  <c r="AL53" i="8"/>
  <c r="AM53" i="8" s="1"/>
  <c r="AL54" i="8"/>
  <c r="AM54" i="8" s="1"/>
  <c r="AL55" i="8"/>
  <c r="AM55" i="8" s="1"/>
  <c r="AL56" i="8"/>
  <c r="AM56" i="8" s="1"/>
  <c r="AL57" i="8"/>
  <c r="AM57" i="8" s="1"/>
  <c r="AL58" i="8"/>
  <c r="AM58" i="8" s="1"/>
  <c r="AL59" i="8"/>
  <c r="AM59" i="8" s="1"/>
  <c r="AL60" i="8"/>
  <c r="AM60" i="8" s="1"/>
  <c r="AL61" i="8"/>
  <c r="AM61" i="8" s="1"/>
  <c r="AN66" i="8" s="1"/>
  <c r="AO66" i="8" s="1"/>
  <c r="AL62" i="8"/>
  <c r="AM62" i="8" s="1"/>
  <c r="AL63" i="8"/>
  <c r="AM63" i="8" s="1"/>
  <c r="AL64" i="8"/>
  <c r="AM64" i="8" s="1"/>
  <c r="AL65" i="8"/>
  <c r="AM65" i="8" s="1"/>
  <c r="AL66" i="8"/>
  <c r="AM66" i="8" s="1"/>
  <c r="AL67" i="8"/>
  <c r="AM67" i="8" s="1"/>
  <c r="AL68" i="8"/>
  <c r="AM68" i="8" s="1"/>
  <c r="AL69" i="8"/>
  <c r="AM69" i="8" s="1"/>
  <c r="AN74" i="8" s="1"/>
  <c r="AO74" i="8" s="1"/>
  <c r="AL70" i="8"/>
  <c r="AM70" i="8" s="1"/>
  <c r="AL71" i="8"/>
  <c r="AM71" i="8" s="1"/>
  <c r="AL72" i="8"/>
  <c r="AM72" i="8" s="1"/>
  <c r="AL73" i="8"/>
  <c r="AM73" i="8" s="1"/>
  <c r="AL74" i="8"/>
  <c r="AM74" i="8" s="1"/>
  <c r="AL75" i="8"/>
  <c r="AM75" i="8" s="1"/>
  <c r="AL76" i="8"/>
  <c r="AM76" i="8" s="1"/>
  <c r="AL77" i="8"/>
  <c r="AM77" i="8" s="1"/>
  <c r="AN82" i="8" s="1"/>
  <c r="AO82" i="8" s="1"/>
  <c r="AL78" i="8"/>
  <c r="AM78" i="8" s="1"/>
  <c r="AL79" i="8"/>
  <c r="AM79" i="8" s="1"/>
  <c r="AL80" i="8"/>
  <c r="AM80" i="8" s="1"/>
  <c r="AL81" i="8"/>
  <c r="AM81" i="8" s="1"/>
  <c r="AL82" i="8"/>
  <c r="AM82" i="8" s="1"/>
  <c r="AL83" i="8"/>
  <c r="AM83" i="8" s="1"/>
  <c r="AL84" i="8"/>
  <c r="AM84" i="8" s="1"/>
  <c r="AL85" i="8"/>
  <c r="AM85" i="8" s="1"/>
  <c r="AN90" i="8" s="1"/>
  <c r="AO90" i="8" s="1"/>
  <c r="AL86" i="8"/>
  <c r="AM86" i="8" s="1"/>
  <c r="AL87" i="8"/>
  <c r="AM87" i="8" s="1"/>
  <c r="AL88" i="8"/>
  <c r="AM88" i="8" s="1"/>
  <c r="AL89" i="8"/>
  <c r="AM89" i="8" s="1"/>
  <c r="AN94" i="8" s="1"/>
  <c r="AO94" i="8" s="1"/>
  <c r="AL90" i="8"/>
  <c r="AM90" i="8" s="1"/>
  <c r="AL91" i="8"/>
  <c r="AM91" i="8" s="1"/>
  <c r="AL92" i="8"/>
  <c r="AM92" i="8" s="1"/>
  <c r="AL93" i="8"/>
  <c r="AM93" i="8" s="1"/>
  <c r="AN98" i="8" s="1"/>
  <c r="AO98" i="8" s="1"/>
  <c r="AL94" i="8"/>
  <c r="AM94" i="8" s="1"/>
  <c r="AL95" i="8"/>
  <c r="AM95" i="8" s="1"/>
  <c r="AL96" i="8"/>
  <c r="AM96" i="8" s="1"/>
  <c r="AL97" i="8"/>
  <c r="AM97" i="8" s="1"/>
  <c r="AN102" i="8" s="1"/>
  <c r="AO102" i="8" s="1"/>
  <c r="AL98" i="8"/>
  <c r="AM98" i="8" s="1"/>
  <c r="AL99" i="8"/>
  <c r="AM99" i="8" s="1"/>
  <c r="AL100" i="8"/>
  <c r="AM100" i="8" s="1"/>
  <c r="AL101" i="8"/>
  <c r="AM101" i="8" s="1"/>
  <c r="AN106" i="8" s="1"/>
  <c r="AO106" i="8" s="1"/>
  <c r="AL102" i="8"/>
  <c r="AM102" i="8" s="1"/>
  <c r="AL103" i="8"/>
  <c r="AM103" i="8" s="1"/>
  <c r="AL104" i="8"/>
  <c r="AM104" i="8" s="1"/>
  <c r="AL105" i="8"/>
  <c r="AM105" i="8" s="1"/>
  <c r="AN110" i="8" s="1"/>
  <c r="AO110" i="8" s="1"/>
  <c r="AL106" i="8"/>
  <c r="AM106" i="8" s="1"/>
  <c r="AL107" i="8"/>
  <c r="AM107" i="8" s="1"/>
  <c r="AL108" i="8"/>
  <c r="AM108" i="8" s="1"/>
  <c r="AL109" i="8"/>
  <c r="AM109" i="8" s="1"/>
  <c r="AL110" i="8"/>
  <c r="AM110" i="8" s="1"/>
  <c r="AL111" i="8"/>
  <c r="AM111" i="8" s="1"/>
  <c r="AL112" i="8"/>
  <c r="AM112" i="8" s="1"/>
  <c r="AL113" i="8"/>
  <c r="AM113" i="8" s="1"/>
  <c r="AL115" i="8"/>
  <c r="AL116" i="8"/>
  <c r="AM116" i="8" s="1"/>
  <c r="AL117" i="8"/>
  <c r="AM117" i="8" s="1"/>
  <c r="AL118" i="8"/>
  <c r="AM118" i="8" s="1"/>
  <c r="AN122" i="8" s="1"/>
  <c r="AO122" i="8" s="1"/>
  <c r="AL119" i="8"/>
  <c r="AM119" i="8" s="1"/>
  <c r="AN125" i="8" s="1"/>
  <c r="AO125" i="8" s="1"/>
  <c r="AL120" i="8"/>
  <c r="AM120" i="8" s="1"/>
  <c r="AL121" i="8"/>
  <c r="AM121" i="8" s="1"/>
  <c r="AL122" i="8"/>
  <c r="AM122" i="8" s="1"/>
  <c r="AL123" i="8"/>
  <c r="AM123" i="8" s="1"/>
  <c r="AL124" i="8"/>
  <c r="AM124" i="8" s="1"/>
  <c r="AL125" i="8"/>
  <c r="AM125" i="8" s="1"/>
  <c r="AL126" i="8"/>
  <c r="AM126" i="8" s="1"/>
  <c r="AL127" i="8"/>
  <c r="AM127" i="8" s="1"/>
  <c r="AL128" i="8"/>
  <c r="AM128" i="8" s="1"/>
  <c r="AL129" i="8"/>
  <c r="AM129" i="8" s="1"/>
  <c r="AL130" i="8"/>
  <c r="AM130" i="8" s="1"/>
  <c r="AL131" i="8"/>
  <c r="AM131" i="8" s="1"/>
  <c r="AL132" i="8"/>
  <c r="AM132" i="8" s="1"/>
  <c r="AL133" i="8"/>
  <c r="AM133" i="8" s="1"/>
  <c r="AL134" i="8"/>
  <c r="AM134" i="8" s="1"/>
  <c r="AL135" i="8"/>
  <c r="AL136" i="8" s="1"/>
  <c r="AM136" i="8" s="1"/>
  <c r="AL137" i="8"/>
  <c r="AM137" i="8" s="1"/>
  <c r="AL138" i="8"/>
  <c r="AM138" i="8" s="1"/>
  <c r="AL139" i="8"/>
  <c r="AM139" i="8" s="1"/>
  <c r="AL140" i="8"/>
  <c r="AM140" i="8" s="1"/>
  <c r="AL141" i="8"/>
  <c r="AM141" i="8" s="1"/>
  <c r="AL142" i="8"/>
  <c r="AM142" i="8" s="1"/>
  <c r="AL143" i="8"/>
  <c r="AM143" i="8" s="1"/>
  <c r="AL144" i="8"/>
  <c r="AM144" i="8" s="1"/>
  <c r="AL145" i="8"/>
  <c r="AM145" i="8" s="1"/>
  <c r="AL146" i="8"/>
  <c r="AM146" i="8" s="1"/>
  <c r="AL147" i="8"/>
  <c r="AM147" i="8" s="1"/>
  <c r="AL148" i="8"/>
  <c r="AM148" i="8" s="1"/>
  <c r="AL149" i="8"/>
  <c r="AM149" i="8" s="1"/>
  <c r="AL150" i="8"/>
  <c r="AM150" i="8" s="1"/>
  <c r="AL151" i="8"/>
  <c r="AM151" i="8" s="1"/>
  <c r="AN157" i="8" s="1"/>
  <c r="AO157" i="8" s="1"/>
  <c r="AL152" i="8"/>
  <c r="AM152" i="8" s="1"/>
  <c r="AL153" i="8"/>
  <c r="AM153" i="8" s="1"/>
  <c r="AL154" i="8"/>
  <c r="AM154" i="8" s="1"/>
  <c r="AL155" i="8"/>
  <c r="AM155" i="8" s="1"/>
  <c r="AN161" i="8" s="1"/>
  <c r="AO161" i="8" s="1"/>
  <c r="AL156" i="8"/>
  <c r="AM156" i="8" s="1"/>
  <c r="AL157" i="8"/>
  <c r="AM157" i="8" s="1"/>
  <c r="AL158" i="8"/>
  <c r="AM158" i="8" s="1"/>
  <c r="AL159" i="8"/>
  <c r="AM159" i="8" s="1"/>
  <c r="AL160" i="8"/>
  <c r="AM160" i="8" s="1"/>
  <c r="AL161" i="8"/>
  <c r="AM161" i="8" s="1"/>
  <c r="AL162" i="8"/>
  <c r="AM162" i="8" s="1"/>
  <c r="AL163" i="8"/>
  <c r="AM163" i="8" s="1"/>
  <c r="AL164" i="8"/>
  <c r="AM164" i="8" s="1"/>
  <c r="AL165" i="8"/>
  <c r="AM165" i="8" s="1"/>
  <c r="AL166" i="8"/>
  <c r="AM166" i="8" s="1"/>
  <c r="AL167" i="8"/>
  <c r="AL168" i="8" s="1"/>
  <c r="AM168" i="8" s="1"/>
  <c r="AL169" i="8"/>
  <c r="AM169" i="8" s="1"/>
  <c r="AL170" i="8"/>
  <c r="AM170" i="8" s="1"/>
  <c r="AL171" i="8"/>
  <c r="AM171" i="8" s="1"/>
  <c r="AL172" i="8"/>
  <c r="AM172" i="8" s="1"/>
  <c r="AL173" i="8"/>
  <c r="AM173" i="8" s="1"/>
  <c r="AL174" i="8"/>
  <c r="AM174" i="8" s="1"/>
  <c r="AL175" i="8"/>
  <c r="AM175" i="8" s="1"/>
  <c r="AL176" i="8"/>
  <c r="AM176" i="8" s="1"/>
  <c r="AL177" i="8"/>
  <c r="AM177" i="8" s="1"/>
  <c r="AL178" i="8"/>
  <c r="AM178" i="8" s="1"/>
  <c r="AL179" i="8"/>
  <c r="AM179" i="8" s="1"/>
  <c r="AL180" i="8"/>
  <c r="AM180" i="8" s="1"/>
  <c r="AL181" i="8"/>
  <c r="AM181" i="8" s="1"/>
  <c r="AL182" i="8"/>
  <c r="AM182" i="8" s="1"/>
  <c r="AL183" i="8"/>
  <c r="AM183" i="8" s="1"/>
  <c r="AL184" i="8"/>
  <c r="AM184" i="8" s="1"/>
  <c r="AL185" i="8"/>
  <c r="AM185" i="8" s="1"/>
  <c r="AL186" i="8"/>
  <c r="AM186" i="8" s="1"/>
  <c r="AL187" i="8"/>
  <c r="AM187" i="8" s="1"/>
  <c r="AL188" i="8"/>
  <c r="AM188" i="8" s="1"/>
  <c r="AL189" i="8"/>
  <c r="AM189" i="8" s="1"/>
  <c r="AL190" i="8"/>
  <c r="AM190" i="8" s="1"/>
  <c r="AL191" i="8"/>
  <c r="AM191" i="8" s="1"/>
  <c r="AL192" i="8"/>
  <c r="AM192" i="8" s="1"/>
  <c r="AL193" i="8"/>
  <c r="AM193" i="8" s="1"/>
  <c r="AL194" i="8"/>
  <c r="AM194" i="8" s="1"/>
  <c r="AL195" i="8"/>
  <c r="AM195" i="8" s="1"/>
  <c r="AL196" i="8"/>
  <c r="AM196" i="8" s="1"/>
  <c r="AL197" i="8"/>
  <c r="AM197" i="8" s="1"/>
  <c r="AL198" i="8"/>
  <c r="AM198" i="8" s="1"/>
  <c r="AL199" i="8"/>
  <c r="AM199" i="8" s="1"/>
  <c r="AL200" i="8"/>
  <c r="AM200" i="8" s="1"/>
  <c r="AL201" i="8"/>
  <c r="AM201" i="8" s="1"/>
  <c r="AL202" i="8"/>
  <c r="AM202" i="8" s="1"/>
  <c r="AL203" i="8"/>
  <c r="AM203" i="8" s="1"/>
  <c r="AL204" i="8"/>
  <c r="AM204" i="8" s="1"/>
  <c r="AL205" i="8"/>
  <c r="AM205" i="8" s="1"/>
  <c r="AL206" i="8"/>
  <c r="AM206" i="8" s="1"/>
  <c r="AL207" i="8"/>
  <c r="AM207" i="8" s="1"/>
  <c r="AL208" i="8"/>
  <c r="AM208" i="8" s="1"/>
  <c r="AL209" i="8"/>
  <c r="AM209" i="8" s="1"/>
  <c r="AL210" i="8"/>
  <c r="AM210" i="8" s="1"/>
  <c r="AL211" i="8"/>
  <c r="AM211" i="8" s="1"/>
  <c r="AL212" i="8"/>
  <c r="AM212" i="8" s="1"/>
  <c r="AL213" i="8"/>
  <c r="AM213" i="8" s="1"/>
  <c r="AL214" i="8"/>
  <c r="AM214" i="8" s="1"/>
  <c r="AL215" i="8"/>
  <c r="AM215" i="8" s="1"/>
  <c r="AL216" i="8"/>
  <c r="AM216" i="8" s="1"/>
  <c r="AL217" i="8"/>
  <c r="AM217" i="8" s="1"/>
  <c r="AL218" i="8"/>
  <c r="AM218" i="8" s="1"/>
  <c r="AL219" i="8"/>
  <c r="AM219" i="8" s="1"/>
  <c r="AL220" i="8"/>
  <c r="AM220" i="8" s="1"/>
  <c r="AL221" i="8"/>
  <c r="AM221" i="8" s="1"/>
  <c r="AL222" i="8"/>
  <c r="AM222" i="8" s="1"/>
  <c r="AL223" i="8"/>
  <c r="AM223" i="8" s="1"/>
  <c r="AL224" i="8"/>
  <c r="AM224" i="8" s="1"/>
  <c r="AL225" i="8"/>
  <c r="AM225" i="8" s="1"/>
  <c r="AL226" i="8"/>
  <c r="AM226" i="8" s="1"/>
  <c r="AL227" i="8"/>
  <c r="AM227" i="8" s="1"/>
  <c r="AL5" i="8"/>
  <c r="AL6" i="8" s="1"/>
  <c r="AL7" i="8" s="1"/>
  <c r="AL8" i="8" s="1"/>
  <c r="AL9" i="8" s="1"/>
  <c r="AL10" i="8" s="1"/>
  <c r="AL11" i="8" s="1"/>
  <c r="AL12" i="8" s="1"/>
  <c r="AL13" i="8" s="1"/>
  <c r="AL14" i="8" s="1"/>
  <c r="AL15" i="8" s="1"/>
  <c r="AL16" i="8" s="1"/>
  <c r="AL17" i="8" s="1"/>
  <c r="AL18" i="8" s="1"/>
  <c r="AL19" i="8" s="1"/>
  <c r="AL20" i="8" s="1"/>
  <c r="AL21" i="8" s="1"/>
  <c r="AL22" i="8" s="1"/>
  <c r="AL23" i="8" s="1"/>
  <c r="AL24" i="8" s="1"/>
  <c r="AL25" i="8" s="1"/>
  <c r="AL26" i="8" s="1"/>
  <c r="AL27" i="8" s="1"/>
  <c r="AL28" i="8" s="1"/>
  <c r="AL29" i="8" s="1"/>
  <c r="AL30" i="8" s="1"/>
  <c r="AL31" i="8" s="1"/>
  <c r="AL32" i="8" s="1"/>
  <c r="AL33" i="8" s="1"/>
  <c r="AL34" i="8" s="1"/>
  <c r="AN71" i="8"/>
  <c r="AO71" i="8" s="1"/>
  <c r="AN70" i="8"/>
  <c r="AO70" i="8" s="1"/>
  <c r="AN79" i="8"/>
  <c r="AO79" i="8" s="1"/>
  <c r="AN78" i="8"/>
  <c r="AO78" i="8" s="1"/>
  <c r="AN87" i="8"/>
  <c r="AO87" i="8" s="1"/>
  <c r="AN86" i="8"/>
  <c r="AO86" i="8" s="1"/>
  <c r="AN95" i="8"/>
  <c r="AO95" i="8" s="1"/>
  <c r="AN92" i="8"/>
  <c r="AO92" i="8" s="1"/>
  <c r="AN99" i="8"/>
  <c r="AO99" i="8" s="1"/>
  <c r="AN96" i="8"/>
  <c r="AO96" i="8" s="1"/>
  <c r="AN103" i="8"/>
  <c r="AO103" i="8" s="1"/>
  <c r="AN100" i="8"/>
  <c r="AO100" i="8" s="1"/>
  <c r="AN107" i="8"/>
  <c r="AO107" i="8" s="1"/>
  <c r="AN104" i="8"/>
  <c r="AO104" i="8" s="1"/>
  <c r="AN111" i="8"/>
  <c r="AO111" i="8" s="1"/>
  <c r="AN108" i="8"/>
  <c r="AO108" i="8" s="1"/>
  <c r="AN112" i="8"/>
  <c r="AO112" i="8" s="1"/>
  <c r="AN123" i="8"/>
  <c r="AO123" i="8" s="1"/>
  <c r="AN127" i="8"/>
  <c r="AO127" i="8" s="1"/>
  <c r="AN126" i="8"/>
  <c r="AO126" i="8" s="1"/>
  <c r="AM195" i="18"/>
  <c r="AM194" i="18"/>
  <c r="AM193" i="18"/>
  <c r="AM192" i="18"/>
  <c r="AM191" i="18"/>
  <c r="AM190" i="18"/>
  <c r="AN196" i="18" s="1"/>
  <c r="AO196" i="18" s="1"/>
  <c r="AM189" i="18"/>
  <c r="AN195" i="18" s="1"/>
  <c r="AO195" i="18" s="1"/>
  <c r="AM188" i="18"/>
  <c r="AN194" i="18" s="1"/>
  <c r="AO194" i="18" s="1"/>
  <c r="AM187" i="18"/>
  <c r="AN193" i="18" s="1"/>
  <c r="AO193" i="18" s="1"/>
  <c r="AM186" i="18"/>
  <c r="AN192" i="18" s="1"/>
  <c r="AO192" i="18" s="1"/>
  <c r="AM185" i="18"/>
  <c r="AN191" i="18" s="1"/>
  <c r="AO191" i="18" s="1"/>
  <c r="AM184" i="18"/>
  <c r="AN190" i="18" s="1"/>
  <c r="AO190" i="18" s="1"/>
  <c r="AM183" i="18"/>
  <c r="AN189" i="18" s="1"/>
  <c r="AO189" i="18" s="1"/>
  <c r="AM182" i="18"/>
  <c r="AN188" i="18" s="1"/>
  <c r="AO188" i="18" s="1"/>
  <c r="AM181" i="18"/>
  <c r="AN187" i="18" s="1"/>
  <c r="AO187" i="18" s="1"/>
  <c r="AM180" i="18"/>
  <c r="AN186" i="18" s="1"/>
  <c r="AO186" i="18" s="1"/>
  <c r="AM179" i="18"/>
  <c r="AN185" i="18" s="1"/>
  <c r="AO185" i="18" s="1"/>
  <c r="AM178" i="18"/>
  <c r="AN184" i="18" s="1"/>
  <c r="AO184" i="18" s="1"/>
  <c r="AM177" i="18"/>
  <c r="AN183" i="18" s="1"/>
  <c r="AO183" i="18" s="1"/>
  <c r="AM176" i="18"/>
  <c r="AN182" i="18" s="1"/>
  <c r="AO182" i="18" s="1"/>
  <c r="AM175" i="18"/>
  <c r="AN181" i="18" s="1"/>
  <c r="AO181" i="18" s="1"/>
  <c r="AM174" i="18"/>
  <c r="AN180" i="18" s="1"/>
  <c r="AO180" i="18" s="1"/>
  <c r="AM173" i="18"/>
  <c r="AN179" i="18" s="1"/>
  <c r="AO179" i="18" s="1"/>
  <c r="AM172" i="18"/>
  <c r="AN178" i="18" s="1"/>
  <c r="AO178" i="18" s="1"/>
  <c r="AM171" i="18"/>
  <c r="AN177" i="18" s="1"/>
  <c r="AO177" i="18" s="1"/>
  <c r="AM170" i="18"/>
  <c r="AN176" i="18" s="1"/>
  <c r="AO176" i="18" s="1"/>
  <c r="AM169" i="18"/>
  <c r="AN175" i="18" s="1"/>
  <c r="AO175" i="18" s="1"/>
  <c r="AM168" i="18"/>
  <c r="AN174" i="18" s="1"/>
  <c r="AO174" i="18" s="1"/>
  <c r="AM167" i="18"/>
  <c r="AN173" i="18" s="1"/>
  <c r="AO173" i="18" s="1"/>
  <c r="AM166" i="18"/>
  <c r="AN172" i="18" s="1"/>
  <c r="AO172" i="18" s="1"/>
  <c r="AM165" i="18"/>
  <c r="AN171" i="18" s="1"/>
  <c r="AO171" i="18" s="1"/>
  <c r="AM164" i="18"/>
  <c r="AN170" i="18" s="1"/>
  <c r="AO170" i="18" s="1"/>
  <c r="AM163" i="18"/>
  <c r="AN169" i="18" s="1"/>
  <c r="AO169" i="18" s="1"/>
  <c r="AM162" i="18"/>
  <c r="AN168" i="18" s="1"/>
  <c r="AO168" i="18" s="1"/>
  <c r="AM161" i="18"/>
  <c r="AN167" i="18" s="1"/>
  <c r="AO167" i="18" s="1"/>
  <c r="AM160" i="18"/>
  <c r="AN166" i="18" s="1"/>
  <c r="AO166" i="18" s="1"/>
  <c r="AM159" i="18"/>
  <c r="AN165" i="18" s="1"/>
  <c r="AO165" i="18" s="1"/>
  <c r="AM158" i="18"/>
  <c r="AN164" i="18" s="1"/>
  <c r="AO164" i="18" s="1"/>
  <c r="AM157" i="18"/>
  <c r="AN163" i="18" s="1"/>
  <c r="AO163" i="18" s="1"/>
  <c r="AM156" i="18"/>
  <c r="AN162" i="18" s="1"/>
  <c r="AO162" i="18" s="1"/>
  <c r="AM155" i="18"/>
  <c r="AM154" i="18"/>
  <c r="AN160" i="18" s="1"/>
  <c r="AO160" i="18" s="1"/>
  <c r="AM153" i="18"/>
  <c r="AM152" i="18"/>
  <c r="AN158" i="18" s="1"/>
  <c r="AO158" i="18" s="1"/>
  <c r="AM151" i="18"/>
  <c r="AM150" i="18"/>
  <c r="AN156" i="18" s="1"/>
  <c r="AO156" i="18" s="1"/>
  <c r="AM149" i="18"/>
  <c r="AM148" i="18"/>
  <c r="AN154" i="18" s="1"/>
  <c r="AO154" i="18" s="1"/>
  <c r="AM147" i="18"/>
  <c r="AM146" i="18"/>
  <c r="AN152" i="18" s="1"/>
  <c r="AO152" i="18" s="1"/>
  <c r="AM145" i="18"/>
  <c r="AM144" i="18"/>
  <c r="AN150" i="18" s="1"/>
  <c r="AO150" i="18" s="1"/>
  <c r="AM143" i="18"/>
  <c r="AM142" i="18"/>
  <c r="AN148" i="18" s="1"/>
  <c r="AO148" i="18" s="1"/>
  <c r="AM141" i="18"/>
  <c r="AM140" i="18"/>
  <c r="AN146" i="18" s="1"/>
  <c r="AO146" i="18" s="1"/>
  <c r="AM139" i="18"/>
  <c r="AM138" i="18"/>
  <c r="AN144" i="18" s="1"/>
  <c r="AO144" i="18" s="1"/>
  <c r="AM137" i="18"/>
  <c r="AM136" i="18"/>
  <c r="AN142" i="18" s="1"/>
  <c r="AO142" i="18" s="1"/>
  <c r="AM135" i="18"/>
  <c r="AM134" i="18"/>
  <c r="AN140" i="18" s="1"/>
  <c r="AO140" i="18" s="1"/>
  <c r="AM133" i="18"/>
  <c r="AM132" i="18"/>
  <c r="AN138" i="18" s="1"/>
  <c r="AO138" i="18" s="1"/>
  <c r="AM131" i="18"/>
  <c r="AN137" i="18" s="1"/>
  <c r="AO137" i="18" s="1"/>
  <c r="AM130" i="18"/>
  <c r="AN136" i="18" s="1"/>
  <c r="AO136" i="18" s="1"/>
  <c r="AM129" i="18"/>
  <c r="AM128" i="18"/>
  <c r="AN134" i="18" s="1"/>
  <c r="AO134" i="18" s="1"/>
  <c r="AM127" i="18"/>
  <c r="AN133" i="18" s="1"/>
  <c r="AO133" i="18" s="1"/>
  <c r="AM126" i="18"/>
  <c r="AN132" i="18" s="1"/>
  <c r="AO132" i="18" s="1"/>
  <c r="AM125" i="18"/>
  <c r="AM124" i="18"/>
  <c r="AN130" i="18" s="1"/>
  <c r="AO130" i="18" s="1"/>
  <c r="AM123" i="18"/>
  <c r="AN129" i="18" s="1"/>
  <c r="AO129" i="18" s="1"/>
  <c r="AM122" i="18"/>
  <c r="AN128" i="18" s="1"/>
  <c r="AO128" i="18" s="1"/>
  <c r="AM121" i="18"/>
  <c r="AM120" i="18"/>
  <c r="AN126" i="18" s="1"/>
  <c r="AO126" i="18" s="1"/>
  <c r="AM119" i="18"/>
  <c r="AN125" i="18" s="1"/>
  <c r="AO125" i="18" s="1"/>
  <c r="AM118" i="18"/>
  <c r="AN124" i="18" s="1"/>
  <c r="AO124" i="18" s="1"/>
  <c r="AM117" i="18"/>
  <c r="AM116" i="18"/>
  <c r="AN122" i="18" s="1"/>
  <c r="AO122" i="18" s="1"/>
  <c r="AM115" i="18"/>
  <c r="AN121" i="18" s="1"/>
  <c r="AO121" i="18" s="1"/>
  <c r="AM114" i="18"/>
  <c r="AN120" i="18" s="1"/>
  <c r="AO120" i="18" s="1"/>
  <c r="AM113" i="18"/>
  <c r="AM112" i="18"/>
  <c r="AN118" i="18" s="1"/>
  <c r="AO118" i="18" s="1"/>
  <c r="AM111" i="18"/>
  <c r="AN117" i="18" s="1"/>
  <c r="AO117" i="18" s="1"/>
  <c r="AM110" i="18"/>
  <c r="AN116" i="18" s="1"/>
  <c r="AO116" i="18" s="1"/>
  <c r="AM109" i="18"/>
  <c r="AM108" i="18"/>
  <c r="AN114" i="18" s="1"/>
  <c r="AO114" i="18" s="1"/>
  <c r="AM107" i="18"/>
  <c r="AN113" i="18" s="1"/>
  <c r="AO113" i="18" s="1"/>
  <c r="AM106" i="18"/>
  <c r="AN112" i="18" s="1"/>
  <c r="AO112" i="18" s="1"/>
  <c r="AM105" i="18"/>
  <c r="AM104" i="18"/>
  <c r="AN110" i="18" s="1"/>
  <c r="AO110" i="18" s="1"/>
  <c r="AM103" i="18"/>
  <c r="AN109" i="18" s="1"/>
  <c r="AO109" i="18" s="1"/>
  <c r="AM102" i="18"/>
  <c r="AN108" i="18" s="1"/>
  <c r="AO108" i="18" s="1"/>
  <c r="AM101" i="18"/>
  <c r="AN107" i="18" s="1"/>
  <c r="AO107" i="18" s="1"/>
  <c r="AM100" i="18"/>
  <c r="AN106" i="18" s="1"/>
  <c r="AO106" i="18" s="1"/>
  <c r="AM99" i="18"/>
  <c r="AN105" i="18" s="1"/>
  <c r="AO105" i="18" s="1"/>
  <c r="AM98" i="18"/>
  <c r="AN104" i="18" s="1"/>
  <c r="AO104" i="18" s="1"/>
  <c r="AM97" i="18"/>
  <c r="AN103" i="18" s="1"/>
  <c r="AO103" i="18" s="1"/>
  <c r="AM96" i="18"/>
  <c r="AN102" i="18" s="1"/>
  <c r="AO102" i="18" s="1"/>
  <c r="AM95" i="18"/>
  <c r="AN101" i="18" s="1"/>
  <c r="AO101" i="18" s="1"/>
  <c r="AM94" i="18"/>
  <c r="AN100" i="18" s="1"/>
  <c r="AO100" i="18" s="1"/>
  <c r="AM93" i="18"/>
  <c r="AN99" i="18" s="1"/>
  <c r="AO99" i="18" s="1"/>
  <c r="AM92" i="18"/>
  <c r="AN98" i="18" s="1"/>
  <c r="AO98" i="18" s="1"/>
  <c r="AM91" i="18"/>
  <c r="AN97" i="18" s="1"/>
  <c r="AO97" i="18" s="1"/>
  <c r="AM90" i="18"/>
  <c r="AN96" i="18" s="1"/>
  <c r="AO96" i="18" s="1"/>
  <c r="AM89" i="18"/>
  <c r="AN95" i="18" s="1"/>
  <c r="AO95" i="18" s="1"/>
  <c r="AM88" i="18"/>
  <c r="AM87" i="18"/>
  <c r="AN93" i="18" s="1"/>
  <c r="AO93" i="18" s="1"/>
  <c r="AM86" i="18"/>
  <c r="AN92" i="18" s="1"/>
  <c r="AO92" i="18" s="1"/>
  <c r="AM85" i="18"/>
  <c r="AN91" i="18" s="1"/>
  <c r="AO91" i="18" s="1"/>
  <c r="AM84" i="18"/>
  <c r="AM83" i="18"/>
  <c r="AN89" i="18" s="1"/>
  <c r="AO89" i="18" s="1"/>
  <c r="AM82" i="18"/>
  <c r="AN88" i="18" s="1"/>
  <c r="AO88" i="18" s="1"/>
  <c r="AM81" i="18"/>
  <c r="AN87" i="18" s="1"/>
  <c r="AO87" i="18" s="1"/>
  <c r="AM80" i="18"/>
  <c r="AM79" i="18"/>
  <c r="AN85" i="18" s="1"/>
  <c r="AO85" i="18" s="1"/>
  <c r="AM78" i="18"/>
  <c r="AN84" i="18" s="1"/>
  <c r="AO84" i="18" s="1"/>
  <c r="AM77" i="18"/>
  <c r="AN83" i="18" s="1"/>
  <c r="AO83" i="18" s="1"/>
  <c r="AM76" i="18"/>
  <c r="AM75" i="18"/>
  <c r="AN81" i="18" s="1"/>
  <c r="AO81" i="18" s="1"/>
  <c r="AM74" i="18"/>
  <c r="AN80" i="18" s="1"/>
  <c r="AO80" i="18" s="1"/>
  <c r="AM73" i="18"/>
  <c r="AN79" i="18" s="1"/>
  <c r="AO79" i="18" s="1"/>
  <c r="AM72" i="18"/>
  <c r="AM71" i="18"/>
  <c r="AN77" i="18" s="1"/>
  <c r="AO77" i="18" s="1"/>
  <c r="AM70" i="18"/>
  <c r="AN76" i="18" s="1"/>
  <c r="AO76" i="18" s="1"/>
  <c r="AM69" i="18"/>
  <c r="AN75" i="18" s="1"/>
  <c r="AO75" i="18" s="1"/>
  <c r="AM68" i="18"/>
  <c r="AM67" i="18"/>
  <c r="AN73" i="18" s="1"/>
  <c r="AO73" i="18" s="1"/>
  <c r="AM66" i="18"/>
  <c r="AN72" i="18" s="1"/>
  <c r="AO72" i="18" s="1"/>
  <c r="AM65" i="18"/>
  <c r="AN71" i="18" s="1"/>
  <c r="AO71" i="18" s="1"/>
  <c r="AM64" i="18"/>
  <c r="AM63" i="18"/>
  <c r="AN69" i="18" s="1"/>
  <c r="AO69" i="18" s="1"/>
  <c r="AM62" i="18"/>
  <c r="AN68" i="18" s="1"/>
  <c r="AO68" i="18" s="1"/>
  <c r="AM61" i="18"/>
  <c r="AN67" i="18" s="1"/>
  <c r="AO67" i="18" s="1"/>
  <c r="AM60" i="18"/>
  <c r="AM59" i="18"/>
  <c r="AN65" i="18" s="1"/>
  <c r="AO65" i="18" s="1"/>
  <c r="AM58" i="18"/>
  <c r="AN64" i="18" s="1"/>
  <c r="AO64" i="18" s="1"/>
  <c r="AM57" i="18"/>
  <c r="AN63" i="18" s="1"/>
  <c r="AO63" i="18" s="1"/>
  <c r="AM56" i="18"/>
  <c r="AM55" i="18"/>
  <c r="AN61" i="18" s="1"/>
  <c r="AO61" i="18" s="1"/>
  <c r="AM54" i="18"/>
  <c r="AN60" i="18" s="1"/>
  <c r="AO60" i="18" s="1"/>
  <c r="AM53" i="18"/>
  <c r="AN59" i="18" s="1"/>
  <c r="AO59" i="18" s="1"/>
  <c r="AM52" i="18"/>
  <c r="AM51" i="18"/>
  <c r="AN57" i="18" s="1"/>
  <c r="AO57" i="18" s="1"/>
  <c r="AM50" i="18"/>
  <c r="AN56" i="18" s="1"/>
  <c r="AO56" i="18" s="1"/>
  <c r="AM49" i="18"/>
  <c r="AN55" i="18" s="1"/>
  <c r="AO55" i="18" s="1"/>
  <c r="AM48" i="18"/>
  <c r="AM47" i="18"/>
  <c r="AN53" i="18" s="1"/>
  <c r="AO53" i="18" s="1"/>
  <c r="AM46" i="18"/>
  <c r="AN52" i="18" s="1"/>
  <c r="AO52" i="18" s="1"/>
  <c r="AM45" i="18"/>
  <c r="AN51" i="18" s="1"/>
  <c r="AO51" i="18" s="1"/>
  <c r="AM44" i="18"/>
  <c r="AM43" i="18"/>
  <c r="AN49" i="18" s="1"/>
  <c r="AO49" i="18" s="1"/>
  <c r="AM42" i="18"/>
  <c r="AN48" i="18" s="1"/>
  <c r="AO48" i="18" s="1"/>
  <c r="AM41" i="18"/>
  <c r="AN47" i="18" s="1"/>
  <c r="AO47" i="18" s="1"/>
  <c r="AM40" i="18"/>
  <c r="AM39" i="18"/>
  <c r="AN45" i="18" s="1"/>
  <c r="AO45" i="18" s="1"/>
  <c r="AM38" i="18"/>
  <c r="AN44" i="18" s="1"/>
  <c r="AO44" i="18" s="1"/>
  <c r="AM37" i="18"/>
  <c r="AN43" i="18" s="1"/>
  <c r="AO43" i="18" s="1"/>
  <c r="AM36" i="18"/>
  <c r="AM35" i="18"/>
  <c r="AN41" i="18" s="1"/>
  <c r="AO41" i="18" s="1"/>
  <c r="AM34" i="18"/>
  <c r="AN40" i="18" s="1"/>
  <c r="AO40" i="18" s="1"/>
  <c r="AM33" i="18"/>
  <c r="AN39" i="18" s="1"/>
  <c r="AO39" i="18" s="1"/>
  <c r="AM32" i="18"/>
  <c r="AM31" i="18"/>
  <c r="AN37" i="18" s="1"/>
  <c r="AO37" i="18" s="1"/>
  <c r="AM30" i="18"/>
  <c r="AN36" i="18" s="1"/>
  <c r="AO36" i="18" s="1"/>
  <c r="AM29" i="18"/>
  <c r="AN35" i="18" s="1"/>
  <c r="AO35" i="18" s="1"/>
  <c r="AM28" i="18"/>
  <c r="AM27" i="18"/>
  <c r="AN33" i="18" s="1"/>
  <c r="AO33" i="18" s="1"/>
  <c r="AM26" i="18"/>
  <c r="AN32" i="18" s="1"/>
  <c r="AO32" i="18" s="1"/>
  <c r="AM25" i="18"/>
  <c r="AN31" i="18" s="1"/>
  <c r="AO31" i="18" s="1"/>
  <c r="AM24" i="18"/>
  <c r="AM23" i="18"/>
  <c r="AN29" i="18" s="1"/>
  <c r="AO29" i="18" s="1"/>
  <c r="AM22" i="18"/>
  <c r="AN28" i="18" s="1"/>
  <c r="AO28" i="18" s="1"/>
  <c r="AM21" i="18"/>
  <c r="AN27" i="18" s="1"/>
  <c r="AO27" i="18" s="1"/>
  <c r="AM20" i="18"/>
  <c r="AM19" i="18"/>
  <c r="AN25" i="18" s="1"/>
  <c r="AO25" i="18" s="1"/>
  <c r="AM18" i="18"/>
  <c r="AN24" i="18" s="1"/>
  <c r="AO24" i="18" s="1"/>
  <c r="AM17" i="18"/>
  <c r="AN23" i="18" s="1"/>
  <c r="AO23" i="18" s="1"/>
  <c r="AM16" i="18"/>
  <c r="AM15" i="18"/>
  <c r="AN21" i="18" s="1"/>
  <c r="AO21" i="18" s="1"/>
  <c r="AM14" i="18"/>
  <c r="AN20" i="18" s="1"/>
  <c r="AO20" i="18" s="1"/>
  <c r="AM13" i="18"/>
  <c r="AN19" i="18" s="1"/>
  <c r="AO19" i="18" s="1"/>
  <c r="AM12" i="18"/>
  <c r="AM11" i="18"/>
  <c r="AN17" i="18" s="1"/>
  <c r="AO17" i="18" s="1"/>
  <c r="AM10" i="18"/>
  <c r="AN16" i="18" s="1"/>
  <c r="AO16" i="18" s="1"/>
  <c r="AM9" i="18"/>
  <c r="AN15" i="18" s="1"/>
  <c r="AO15" i="18" s="1"/>
  <c r="AM8" i="18"/>
  <c r="AM7" i="18"/>
  <c r="AN13" i="18" s="1"/>
  <c r="AO13" i="18" s="1"/>
  <c r="AM6" i="18"/>
  <c r="AN12" i="18" s="1"/>
  <c r="AO12" i="18" s="1"/>
  <c r="AM5" i="18"/>
  <c r="AM196" i="18"/>
  <c r="F222" i="25"/>
  <c r="G222" i="25"/>
  <c r="H222" i="25"/>
  <c r="I222" i="25"/>
  <c r="N222" i="25"/>
  <c r="Q222" i="25" s="1"/>
  <c r="P222" i="25"/>
  <c r="F223" i="25"/>
  <c r="G223" i="25"/>
  <c r="K223" i="25" s="1"/>
  <c r="H223" i="25"/>
  <c r="I223" i="25"/>
  <c r="N223" i="25"/>
  <c r="Q223" i="25" s="1"/>
  <c r="P223" i="25"/>
  <c r="F224" i="25"/>
  <c r="G224" i="25"/>
  <c r="H224" i="25"/>
  <c r="I224" i="25"/>
  <c r="N224" i="25"/>
  <c r="Q224" i="25" s="1"/>
  <c r="P224" i="25"/>
  <c r="F225" i="25"/>
  <c r="G225" i="25"/>
  <c r="H225" i="25"/>
  <c r="I225" i="25"/>
  <c r="N225" i="25"/>
  <c r="Q225" i="25" s="1"/>
  <c r="P225" i="25"/>
  <c r="F226" i="25"/>
  <c r="G226" i="25"/>
  <c r="H226" i="25"/>
  <c r="I226" i="25"/>
  <c r="L227" i="25" s="1"/>
  <c r="N226" i="25"/>
  <c r="Q226" i="25" s="1"/>
  <c r="P226" i="25"/>
  <c r="F227" i="25"/>
  <c r="G227" i="25"/>
  <c r="AC233" i="25" s="1"/>
  <c r="H227" i="25"/>
  <c r="I227" i="25"/>
  <c r="N227" i="25"/>
  <c r="Q227" i="25" s="1"/>
  <c r="P227" i="25"/>
  <c r="F228" i="25"/>
  <c r="AB234" i="25" s="1"/>
  <c r="G228" i="25"/>
  <c r="H228" i="25"/>
  <c r="I228" i="25"/>
  <c r="N228" i="25"/>
  <c r="Q228" i="25" s="1"/>
  <c r="P228" i="25"/>
  <c r="F222" i="24"/>
  <c r="G222" i="24"/>
  <c r="H222" i="24"/>
  <c r="I222" i="24"/>
  <c r="N222" i="24"/>
  <c r="Q222" i="24" s="1"/>
  <c r="P222" i="24"/>
  <c r="R222" i="24" s="1"/>
  <c r="F223" i="24"/>
  <c r="G223" i="24"/>
  <c r="H223" i="24"/>
  <c r="I223" i="24"/>
  <c r="J224" i="24" s="1"/>
  <c r="J223" i="24"/>
  <c r="K223" i="24"/>
  <c r="L223" i="24"/>
  <c r="N223" i="24"/>
  <c r="Q223" i="24" s="1"/>
  <c r="P223" i="24"/>
  <c r="F224" i="24"/>
  <c r="G224" i="24"/>
  <c r="H224" i="24"/>
  <c r="L224" i="24" s="1"/>
  <c r="I224" i="24"/>
  <c r="N224" i="24"/>
  <c r="Q224" i="24" s="1"/>
  <c r="P224" i="24"/>
  <c r="F225" i="24"/>
  <c r="G225" i="24"/>
  <c r="K225" i="24" s="1"/>
  <c r="H225" i="24"/>
  <c r="L225" i="24" s="1"/>
  <c r="I225" i="24"/>
  <c r="N225" i="24"/>
  <c r="Q225" i="24" s="1"/>
  <c r="P225" i="24"/>
  <c r="F226" i="24"/>
  <c r="G226" i="24"/>
  <c r="H226" i="24"/>
  <c r="L226" i="24" s="1"/>
  <c r="I226" i="24"/>
  <c r="N226" i="24"/>
  <c r="Q226" i="24" s="1"/>
  <c r="P226" i="24"/>
  <c r="F227" i="24"/>
  <c r="G227" i="24"/>
  <c r="H227" i="24"/>
  <c r="L227" i="24" s="1"/>
  <c r="I227" i="24"/>
  <c r="K227" i="24"/>
  <c r="N227" i="24"/>
  <c r="Q227" i="24" s="1"/>
  <c r="P227" i="24"/>
  <c r="R227" i="24" s="1"/>
  <c r="F228" i="24"/>
  <c r="AB234" i="24" s="1"/>
  <c r="G228" i="24"/>
  <c r="AC234" i="24" s="1"/>
  <c r="H228" i="24"/>
  <c r="I228" i="24"/>
  <c r="L228" i="24"/>
  <c r="N228" i="24"/>
  <c r="Q228" i="24" s="1"/>
  <c r="P228" i="24"/>
  <c r="F222" i="23"/>
  <c r="G222" i="23"/>
  <c r="H222" i="23"/>
  <c r="I222" i="23"/>
  <c r="N222" i="23"/>
  <c r="Q222" i="23" s="1"/>
  <c r="P222" i="23"/>
  <c r="R222" i="23" s="1"/>
  <c r="F223" i="23"/>
  <c r="G223" i="23"/>
  <c r="H223" i="23"/>
  <c r="I223" i="23"/>
  <c r="J224" i="23" s="1"/>
  <c r="J223" i="23"/>
  <c r="K223" i="23"/>
  <c r="L223" i="23"/>
  <c r="N223" i="23"/>
  <c r="Q223" i="23" s="1"/>
  <c r="P223" i="23"/>
  <c r="F224" i="23"/>
  <c r="G224" i="23"/>
  <c r="H224" i="23"/>
  <c r="L224" i="23" s="1"/>
  <c r="I224" i="23"/>
  <c r="N224" i="23"/>
  <c r="Q224" i="23" s="1"/>
  <c r="P224" i="23"/>
  <c r="F225" i="23"/>
  <c r="G225" i="23"/>
  <c r="H225" i="23"/>
  <c r="I225" i="23"/>
  <c r="N225" i="23"/>
  <c r="Q225" i="23" s="1"/>
  <c r="P225" i="23"/>
  <c r="F226" i="23"/>
  <c r="G226" i="23"/>
  <c r="K226" i="23" s="1"/>
  <c r="H226" i="23"/>
  <c r="L226" i="23" s="1"/>
  <c r="I226" i="23"/>
  <c r="N226" i="23"/>
  <c r="Q226" i="23" s="1"/>
  <c r="P226" i="23"/>
  <c r="F227" i="23"/>
  <c r="G227" i="23"/>
  <c r="H227" i="23"/>
  <c r="I227" i="23"/>
  <c r="J228" i="23" s="1"/>
  <c r="N227" i="23"/>
  <c r="Q227" i="23" s="1"/>
  <c r="P227" i="23"/>
  <c r="F228" i="23"/>
  <c r="AB234" i="23" s="1"/>
  <c r="G228" i="23"/>
  <c r="AC234" i="23" s="1"/>
  <c r="H228" i="23"/>
  <c r="L228" i="23" s="1"/>
  <c r="I228" i="23"/>
  <c r="N228" i="23"/>
  <c r="Q228" i="23" s="1"/>
  <c r="P228" i="23"/>
  <c r="F222" i="22"/>
  <c r="G222" i="22"/>
  <c r="H222" i="22"/>
  <c r="I222" i="22"/>
  <c r="N222" i="22"/>
  <c r="Q222" i="22" s="1"/>
  <c r="P222" i="22"/>
  <c r="R222" i="22" s="1"/>
  <c r="F223" i="22"/>
  <c r="G223" i="22"/>
  <c r="H223" i="22"/>
  <c r="I223" i="22"/>
  <c r="J223" i="22"/>
  <c r="K223" i="22"/>
  <c r="N223" i="22"/>
  <c r="Q223" i="22" s="1"/>
  <c r="P223" i="22"/>
  <c r="F224" i="22"/>
  <c r="G224" i="22"/>
  <c r="H224" i="22"/>
  <c r="L224" i="22" s="1"/>
  <c r="I224" i="22"/>
  <c r="N224" i="22"/>
  <c r="Q224" i="22" s="1"/>
  <c r="P224" i="22"/>
  <c r="F225" i="22"/>
  <c r="G225" i="22"/>
  <c r="H225" i="22"/>
  <c r="L225" i="22" s="1"/>
  <c r="I225" i="22"/>
  <c r="N225" i="22"/>
  <c r="Q225" i="22" s="1"/>
  <c r="P225" i="22"/>
  <c r="F226" i="22"/>
  <c r="G226" i="22"/>
  <c r="H226" i="22"/>
  <c r="I226" i="22"/>
  <c r="K226" i="22"/>
  <c r="N226" i="22"/>
  <c r="Q226" i="22" s="1"/>
  <c r="P226" i="22"/>
  <c r="F227" i="22"/>
  <c r="G227" i="22"/>
  <c r="H227" i="22"/>
  <c r="I227" i="22"/>
  <c r="N227" i="22"/>
  <c r="Q227" i="22" s="1"/>
  <c r="P227" i="22"/>
  <c r="F228" i="22"/>
  <c r="AB234" i="22" s="1"/>
  <c r="G228" i="22"/>
  <c r="H228" i="22"/>
  <c r="L228" i="22" s="1"/>
  <c r="I228" i="22"/>
  <c r="J228" i="22"/>
  <c r="N228" i="22"/>
  <c r="Q228" i="22" s="1"/>
  <c r="P228" i="22"/>
  <c r="F222" i="21"/>
  <c r="G222" i="21"/>
  <c r="H222" i="21"/>
  <c r="I222" i="21"/>
  <c r="N222" i="21"/>
  <c r="Q222" i="21" s="1"/>
  <c r="P222" i="21"/>
  <c r="F223" i="21"/>
  <c r="G223" i="21"/>
  <c r="H223" i="21"/>
  <c r="I223" i="21"/>
  <c r="N223" i="21"/>
  <c r="Q223" i="21" s="1"/>
  <c r="R223" i="21" s="1"/>
  <c r="P223" i="21"/>
  <c r="F224" i="21"/>
  <c r="G224" i="21"/>
  <c r="H224" i="21"/>
  <c r="I224" i="21"/>
  <c r="N224" i="21"/>
  <c r="Q224" i="21" s="1"/>
  <c r="P224" i="21"/>
  <c r="F225" i="21"/>
  <c r="G225" i="21"/>
  <c r="H225" i="21"/>
  <c r="I225" i="21"/>
  <c r="N225" i="21"/>
  <c r="Q225" i="21" s="1"/>
  <c r="R225" i="21" s="1"/>
  <c r="P225" i="21"/>
  <c r="F226" i="21"/>
  <c r="G226" i="21"/>
  <c r="H226" i="21"/>
  <c r="I226" i="21"/>
  <c r="N226" i="21"/>
  <c r="Q226" i="21" s="1"/>
  <c r="P226" i="21"/>
  <c r="F227" i="21"/>
  <c r="G227" i="21"/>
  <c r="H227" i="21"/>
  <c r="I227" i="21"/>
  <c r="N227" i="21"/>
  <c r="Q227" i="21" s="1"/>
  <c r="R227" i="21" s="1"/>
  <c r="P227" i="21"/>
  <c r="F228" i="21"/>
  <c r="AB234" i="21" s="1"/>
  <c r="G228" i="21"/>
  <c r="AC234" i="21" s="1"/>
  <c r="H228" i="21"/>
  <c r="I228" i="21"/>
  <c r="K229" i="21" s="1"/>
  <c r="N228" i="21"/>
  <c r="Q228" i="21" s="1"/>
  <c r="P228" i="21"/>
  <c r="AB228" i="21"/>
  <c r="F222" i="20"/>
  <c r="G222" i="20"/>
  <c r="H222" i="20"/>
  <c r="I222" i="20"/>
  <c r="N222" i="20"/>
  <c r="Q222" i="20" s="1"/>
  <c r="P222" i="20"/>
  <c r="F223" i="20"/>
  <c r="G223" i="20"/>
  <c r="H223" i="20"/>
  <c r="I223" i="20"/>
  <c r="N223" i="20"/>
  <c r="Q223" i="20" s="1"/>
  <c r="P223" i="20"/>
  <c r="F224" i="20"/>
  <c r="G224" i="20"/>
  <c r="H224" i="20"/>
  <c r="I224" i="20"/>
  <c r="N224" i="20"/>
  <c r="Q224" i="20" s="1"/>
  <c r="P224" i="20"/>
  <c r="F225" i="20"/>
  <c r="G225" i="20"/>
  <c r="H225" i="20"/>
  <c r="I225" i="20"/>
  <c r="N225" i="20"/>
  <c r="Q225" i="20" s="1"/>
  <c r="P225" i="20"/>
  <c r="F226" i="20"/>
  <c r="G226" i="20"/>
  <c r="H226" i="20"/>
  <c r="I226" i="20"/>
  <c r="N226" i="20"/>
  <c r="Q226" i="20" s="1"/>
  <c r="P226" i="20"/>
  <c r="F227" i="20"/>
  <c r="G227" i="20"/>
  <c r="H227" i="20"/>
  <c r="I227" i="20"/>
  <c r="N227" i="20"/>
  <c r="Q227" i="20" s="1"/>
  <c r="P227" i="20"/>
  <c r="F228" i="20"/>
  <c r="AB234" i="20" s="1"/>
  <c r="G228" i="20"/>
  <c r="K228" i="20" s="1"/>
  <c r="H228" i="20"/>
  <c r="I228" i="20"/>
  <c r="K229" i="20" s="1"/>
  <c r="N228" i="20"/>
  <c r="Q228" i="20" s="1"/>
  <c r="P228" i="20"/>
  <c r="F222" i="19"/>
  <c r="G222" i="19"/>
  <c r="H222" i="19"/>
  <c r="I222" i="19"/>
  <c r="N222" i="19"/>
  <c r="Q222" i="19" s="1"/>
  <c r="P222" i="19"/>
  <c r="F223" i="19"/>
  <c r="G223" i="19"/>
  <c r="K223" i="19" s="1"/>
  <c r="H223" i="19"/>
  <c r="L223" i="19" s="1"/>
  <c r="I223" i="19"/>
  <c r="N223" i="19"/>
  <c r="Q223" i="19" s="1"/>
  <c r="P223" i="19"/>
  <c r="F224" i="19"/>
  <c r="G224" i="19"/>
  <c r="H224" i="19"/>
  <c r="I224" i="19"/>
  <c r="J225" i="19" s="1"/>
  <c r="N224" i="19"/>
  <c r="Q224" i="19" s="1"/>
  <c r="P224" i="19"/>
  <c r="F225" i="19"/>
  <c r="G225" i="19"/>
  <c r="K225" i="19" s="1"/>
  <c r="H225" i="19"/>
  <c r="L225" i="19" s="1"/>
  <c r="I225" i="19"/>
  <c r="N225" i="19"/>
  <c r="Q225" i="19" s="1"/>
  <c r="P225" i="19"/>
  <c r="F226" i="19"/>
  <c r="G226" i="19"/>
  <c r="H226" i="19"/>
  <c r="I226" i="19"/>
  <c r="N226" i="19"/>
  <c r="Q226" i="19" s="1"/>
  <c r="P226" i="19"/>
  <c r="F227" i="19"/>
  <c r="G227" i="19"/>
  <c r="H227" i="19"/>
  <c r="L227" i="19" s="1"/>
  <c r="I227" i="19"/>
  <c r="N227" i="19"/>
  <c r="Q227" i="19" s="1"/>
  <c r="P227" i="19"/>
  <c r="F228" i="19"/>
  <c r="AB234" i="19" s="1"/>
  <c r="G228" i="19"/>
  <c r="AC234" i="19" s="1"/>
  <c r="H228" i="19"/>
  <c r="I228" i="19"/>
  <c r="J228" i="19"/>
  <c r="K228" i="19"/>
  <c r="N228" i="19"/>
  <c r="Q228" i="19" s="1"/>
  <c r="P228" i="19"/>
  <c r="F222" i="15"/>
  <c r="G222" i="15"/>
  <c r="H222" i="15"/>
  <c r="I222" i="15"/>
  <c r="N222" i="15"/>
  <c r="Q222" i="15" s="1"/>
  <c r="P222" i="15"/>
  <c r="F223" i="15"/>
  <c r="G223" i="15"/>
  <c r="H223" i="15"/>
  <c r="I223" i="15"/>
  <c r="J224" i="15" s="1"/>
  <c r="J223" i="15"/>
  <c r="K223" i="15"/>
  <c r="L223" i="15"/>
  <c r="N223" i="15"/>
  <c r="Q223" i="15" s="1"/>
  <c r="P223" i="15"/>
  <c r="R223" i="15" s="1"/>
  <c r="F224" i="15"/>
  <c r="G224" i="15"/>
  <c r="H224" i="15"/>
  <c r="L224" i="15" s="1"/>
  <c r="I224" i="15"/>
  <c r="N224" i="15"/>
  <c r="Q224" i="15" s="1"/>
  <c r="P224" i="15"/>
  <c r="F225" i="15"/>
  <c r="G225" i="15"/>
  <c r="H225" i="15"/>
  <c r="I225" i="15"/>
  <c r="N225" i="15"/>
  <c r="Q225" i="15" s="1"/>
  <c r="P225" i="15"/>
  <c r="F226" i="15"/>
  <c r="G226" i="15"/>
  <c r="K226" i="15" s="1"/>
  <c r="H226" i="15"/>
  <c r="I226" i="15"/>
  <c r="N226" i="15"/>
  <c r="Q226" i="15" s="1"/>
  <c r="P226" i="15"/>
  <c r="F227" i="15"/>
  <c r="G227" i="15"/>
  <c r="H227" i="15"/>
  <c r="I227" i="15"/>
  <c r="J227" i="15"/>
  <c r="K227" i="15"/>
  <c r="L227" i="15"/>
  <c r="N227" i="15"/>
  <c r="Q227" i="15" s="1"/>
  <c r="P227" i="15"/>
  <c r="F228" i="15"/>
  <c r="AB234" i="15" s="1"/>
  <c r="G228" i="15"/>
  <c r="AC234" i="15" s="1"/>
  <c r="H228" i="15"/>
  <c r="L228" i="15" s="1"/>
  <c r="I228" i="15"/>
  <c r="N228" i="15"/>
  <c r="Q228" i="15" s="1"/>
  <c r="P228" i="15"/>
  <c r="F193" i="18"/>
  <c r="G193" i="18"/>
  <c r="H193" i="18"/>
  <c r="I193" i="18"/>
  <c r="N193" i="18"/>
  <c r="Q193" i="18" s="1"/>
  <c r="O193" i="18"/>
  <c r="P193" i="18"/>
  <c r="S193" i="18"/>
  <c r="X193" i="18"/>
  <c r="F194" i="18"/>
  <c r="G194" i="18"/>
  <c r="H194" i="18"/>
  <c r="I194" i="18"/>
  <c r="J194" i="18"/>
  <c r="K194" i="18"/>
  <c r="L194" i="18"/>
  <c r="N194" i="18"/>
  <c r="Q194" i="18" s="1"/>
  <c r="O194" i="18"/>
  <c r="P194" i="18"/>
  <c r="S194" i="18"/>
  <c r="X194" i="18"/>
  <c r="F195" i="18"/>
  <c r="G195" i="18"/>
  <c r="H195" i="18"/>
  <c r="I195" i="18"/>
  <c r="N195" i="18"/>
  <c r="Q195" i="18" s="1"/>
  <c r="O195" i="18"/>
  <c r="P195" i="18"/>
  <c r="S195" i="18"/>
  <c r="X195" i="18"/>
  <c r="F196" i="18"/>
  <c r="G196" i="18"/>
  <c r="H196" i="18"/>
  <c r="L196" i="18" s="1"/>
  <c r="I196" i="18"/>
  <c r="J197" i="18" s="1"/>
  <c r="N196" i="18"/>
  <c r="Q196" i="18" s="1"/>
  <c r="O196" i="18"/>
  <c r="P196" i="18"/>
  <c r="S196" i="18"/>
  <c r="X196" i="18"/>
  <c r="F197" i="18"/>
  <c r="G197" i="18"/>
  <c r="H197" i="18"/>
  <c r="I197" i="18"/>
  <c r="N197" i="18"/>
  <c r="Q197" i="18" s="1"/>
  <c r="O197" i="18"/>
  <c r="P197" i="18"/>
  <c r="S197" i="18"/>
  <c r="X197" i="18"/>
  <c r="F198" i="18"/>
  <c r="G198" i="18"/>
  <c r="H198" i="18"/>
  <c r="I198" i="18"/>
  <c r="N198" i="18"/>
  <c r="Q198" i="18" s="1"/>
  <c r="O198" i="18"/>
  <c r="P198" i="18"/>
  <c r="S198" i="18"/>
  <c r="X198" i="18"/>
  <c r="F199" i="18"/>
  <c r="AB205" i="18" s="1"/>
  <c r="G199" i="18"/>
  <c r="AC205" i="18" s="1"/>
  <c r="H199" i="18"/>
  <c r="AJ205" i="18" s="1"/>
  <c r="I199" i="18"/>
  <c r="N199" i="18"/>
  <c r="Q199" i="18" s="1"/>
  <c r="O199" i="18"/>
  <c r="P199" i="18"/>
  <c r="S199" i="18"/>
  <c r="X199" i="18"/>
  <c r="F222" i="10"/>
  <c r="G222" i="10"/>
  <c r="H222" i="10"/>
  <c r="I222" i="10"/>
  <c r="N222" i="10"/>
  <c r="Q222" i="10" s="1"/>
  <c r="R222" i="10" s="1"/>
  <c r="P222" i="10"/>
  <c r="F223" i="10"/>
  <c r="G223" i="10"/>
  <c r="H223" i="10"/>
  <c r="I223" i="10"/>
  <c r="N223" i="10"/>
  <c r="Q223" i="10" s="1"/>
  <c r="P223" i="10"/>
  <c r="F224" i="10"/>
  <c r="G224" i="10"/>
  <c r="H224" i="10"/>
  <c r="I224" i="10"/>
  <c r="N224" i="10"/>
  <c r="Q224" i="10" s="1"/>
  <c r="R224" i="10" s="1"/>
  <c r="P224" i="10"/>
  <c r="F225" i="10"/>
  <c r="G225" i="10"/>
  <c r="H225" i="10"/>
  <c r="I225" i="10"/>
  <c r="N225" i="10"/>
  <c r="Q225" i="10" s="1"/>
  <c r="R225" i="10" s="1"/>
  <c r="P225" i="10"/>
  <c r="F226" i="10"/>
  <c r="G226" i="10"/>
  <c r="H226" i="10"/>
  <c r="I226" i="10"/>
  <c r="N226" i="10"/>
  <c r="Q226" i="10" s="1"/>
  <c r="R226" i="10" s="1"/>
  <c r="P226" i="10"/>
  <c r="F227" i="10"/>
  <c r="AB233" i="10" s="1"/>
  <c r="G227" i="10"/>
  <c r="AC233" i="10" s="1"/>
  <c r="H227" i="10"/>
  <c r="I227" i="10"/>
  <c r="N227" i="10"/>
  <c r="Q227" i="10" s="1"/>
  <c r="R227" i="10" s="1"/>
  <c r="P227" i="10"/>
  <c r="F222" i="6"/>
  <c r="G222" i="6"/>
  <c r="H222" i="6"/>
  <c r="I222" i="6"/>
  <c r="N222" i="6"/>
  <c r="Q222" i="6" s="1"/>
  <c r="P222" i="6"/>
  <c r="R222" i="6" s="1"/>
  <c r="F223" i="6"/>
  <c r="G223" i="6"/>
  <c r="H223" i="6"/>
  <c r="I223" i="6"/>
  <c r="J223" i="6"/>
  <c r="K223" i="6"/>
  <c r="L223" i="6"/>
  <c r="N223" i="6"/>
  <c r="Q223" i="6" s="1"/>
  <c r="P223" i="6"/>
  <c r="F224" i="6"/>
  <c r="G224" i="6"/>
  <c r="K224" i="6" s="1"/>
  <c r="H224" i="6"/>
  <c r="I224" i="6"/>
  <c r="N224" i="6"/>
  <c r="Q224" i="6" s="1"/>
  <c r="P224" i="6"/>
  <c r="F225" i="6"/>
  <c r="G225" i="6"/>
  <c r="H225" i="6"/>
  <c r="I225" i="6"/>
  <c r="N225" i="6"/>
  <c r="Q225" i="6" s="1"/>
  <c r="P225" i="6"/>
  <c r="F226" i="6"/>
  <c r="G226" i="6"/>
  <c r="H226" i="6"/>
  <c r="I226" i="6"/>
  <c r="N226" i="6"/>
  <c r="Q226" i="6" s="1"/>
  <c r="P226" i="6"/>
  <c r="F227" i="6"/>
  <c r="G227" i="6"/>
  <c r="H227" i="6"/>
  <c r="I227" i="6"/>
  <c r="N227" i="6"/>
  <c r="Q227" i="6" s="1"/>
  <c r="P227" i="6"/>
  <c r="F228" i="6"/>
  <c r="G228" i="6"/>
  <c r="AC234" i="6" s="1"/>
  <c r="H228" i="6"/>
  <c r="L228" i="6" s="1"/>
  <c r="I228" i="6"/>
  <c r="N228" i="6"/>
  <c r="Q228" i="6" s="1"/>
  <c r="P228" i="6"/>
  <c r="F222" i="11"/>
  <c r="G222" i="11"/>
  <c r="H222" i="11"/>
  <c r="I222" i="11"/>
  <c r="N222" i="11"/>
  <c r="Q222" i="11" s="1"/>
  <c r="P222" i="11"/>
  <c r="R222" i="11" s="1"/>
  <c r="F223" i="11"/>
  <c r="G223" i="11"/>
  <c r="H223" i="11"/>
  <c r="I223" i="11"/>
  <c r="J224" i="11" s="1"/>
  <c r="J223" i="11"/>
  <c r="K223" i="11"/>
  <c r="L223" i="11"/>
  <c r="N223" i="11"/>
  <c r="Q223" i="11" s="1"/>
  <c r="R223" i="11" s="1"/>
  <c r="P223" i="11"/>
  <c r="F224" i="11"/>
  <c r="G224" i="11"/>
  <c r="H224" i="11"/>
  <c r="L224" i="11" s="1"/>
  <c r="I224" i="11"/>
  <c r="N224" i="11"/>
  <c r="Q224" i="11" s="1"/>
  <c r="P224" i="11"/>
  <c r="F225" i="11"/>
  <c r="G225" i="11"/>
  <c r="H225" i="11"/>
  <c r="I225" i="11"/>
  <c r="J225" i="11"/>
  <c r="K225" i="11"/>
  <c r="L225" i="11"/>
  <c r="N225" i="11"/>
  <c r="Q225" i="11" s="1"/>
  <c r="P225" i="11"/>
  <c r="F226" i="11"/>
  <c r="G226" i="11"/>
  <c r="K226" i="11" s="1"/>
  <c r="H226" i="11"/>
  <c r="I226" i="11"/>
  <c r="J227" i="11" s="1"/>
  <c r="N226" i="11"/>
  <c r="Q226" i="11" s="1"/>
  <c r="P226" i="11"/>
  <c r="F227" i="11"/>
  <c r="G227" i="11"/>
  <c r="AC228" i="11" s="1"/>
  <c r="H227" i="11"/>
  <c r="I227" i="11"/>
  <c r="N227" i="11"/>
  <c r="Q227" i="11" s="1"/>
  <c r="P227" i="11"/>
  <c r="F228" i="11"/>
  <c r="G228" i="11"/>
  <c r="AC234" i="11" s="1"/>
  <c r="H228" i="11"/>
  <c r="L228" i="11" s="1"/>
  <c r="I228" i="11"/>
  <c r="J229" i="11" s="1"/>
  <c r="N228" i="11"/>
  <c r="P228" i="11"/>
  <c r="Q228" i="11"/>
  <c r="F222" i="8"/>
  <c r="G222" i="8"/>
  <c r="H222" i="8"/>
  <c r="I222" i="8"/>
  <c r="N222" i="8"/>
  <c r="Q222" i="8" s="1"/>
  <c r="P222" i="8"/>
  <c r="F223" i="8"/>
  <c r="G223" i="8"/>
  <c r="H223" i="8"/>
  <c r="I223" i="8"/>
  <c r="N223" i="8"/>
  <c r="Q223" i="8" s="1"/>
  <c r="P223" i="8"/>
  <c r="R223" i="8" s="1"/>
  <c r="F224" i="8"/>
  <c r="G224" i="8"/>
  <c r="H224" i="8"/>
  <c r="I224" i="8"/>
  <c r="K224" i="8"/>
  <c r="N224" i="8"/>
  <c r="Q224" i="8" s="1"/>
  <c r="P224" i="8"/>
  <c r="F225" i="8"/>
  <c r="G225" i="8"/>
  <c r="K225" i="8" s="1"/>
  <c r="H225" i="8"/>
  <c r="I225" i="8"/>
  <c r="J225" i="8"/>
  <c r="N225" i="8"/>
  <c r="Q225" i="8" s="1"/>
  <c r="P225" i="8"/>
  <c r="F226" i="8"/>
  <c r="J226" i="8" s="1"/>
  <c r="G226" i="8"/>
  <c r="K226" i="8" s="1"/>
  <c r="H226" i="8"/>
  <c r="I226" i="8"/>
  <c r="N226" i="8"/>
  <c r="Q226" i="8" s="1"/>
  <c r="P226" i="8"/>
  <c r="F227" i="8"/>
  <c r="G227" i="8"/>
  <c r="K227" i="8" s="1"/>
  <c r="H227" i="8"/>
  <c r="I227" i="8"/>
  <c r="J227" i="8"/>
  <c r="N227" i="8"/>
  <c r="Q227" i="8" s="1"/>
  <c r="R227" i="8" s="1"/>
  <c r="P227" i="8"/>
  <c r="F228" i="8"/>
  <c r="AB234" i="8" s="1"/>
  <c r="G228" i="8"/>
  <c r="K228" i="8" s="1"/>
  <c r="H228" i="8"/>
  <c r="I228" i="8"/>
  <c r="L229" i="8" s="1"/>
  <c r="N228" i="8"/>
  <c r="Q228" i="8" s="1"/>
  <c r="P228" i="8"/>
  <c r="AB228" i="8"/>
  <c r="F222" i="3"/>
  <c r="G222" i="3"/>
  <c r="H222" i="3"/>
  <c r="I222" i="3"/>
  <c r="N222" i="3"/>
  <c r="Q222" i="3" s="1"/>
  <c r="P222" i="3"/>
  <c r="R222" i="3" s="1"/>
  <c r="F223" i="3"/>
  <c r="G223" i="3"/>
  <c r="K223" i="3" s="1"/>
  <c r="H223" i="3"/>
  <c r="I223" i="3"/>
  <c r="N223" i="3"/>
  <c r="Q223" i="3" s="1"/>
  <c r="P223" i="3"/>
  <c r="F224" i="3"/>
  <c r="G224" i="3"/>
  <c r="H224" i="3"/>
  <c r="I224" i="3"/>
  <c r="N224" i="3"/>
  <c r="Q224" i="3" s="1"/>
  <c r="P224" i="3"/>
  <c r="F225" i="3"/>
  <c r="G225" i="3"/>
  <c r="K225" i="3" s="1"/>
  <c r="H225" i="3"/>
  <c r="I225" i="3"/>
  <c r="N225" i="3"/>
  <c r="Q225" i="3" s="1"/>
  <c r="P225" i="3"/>
  <c r="F226" i="3"/>
  <c r="G226" i="3"/>
  <c r="H226" i="3"/>
  <c r="L226" i="3" s="1"/>
  <c r="I226" i="3"/>
  <c r="N226" i="3"/>
  <c r="Q226" i="3" s="1"/>
  <c r="P226" i="3"/>
  <c r="F227" i="3"/>
  <c r="G227" i="3"/>
  <c r="H227" i="3"/>
  <c r="I227" i="3"/>
  <c r="N227" i="3"/>
  <c r="Q227" i="3" s="1"/>
  <c r="P227" i="3"/>
  <c r="F228" i="3"/>
  <c r="G228" i="3"/>
  <c r="AC234" i="3" s="1"/>
  <c r="H228" i="3"/>
  <c r="L228" i="3" s="1"/>
  <c r="I228" i="3"/>
  <c r="J228" i="3"/>
  <c r="N228" i="3"/>
  <c r="Q228" i="3" s="1"/>
  <c r="P228" i="3"/>
  <c r="F222" i="12"/>
  <c r="G222" i="12"/>
  <c r="H222" i="12"/>
  <c r="I222" i="12"/>
  <c r="N222" i="12"/>
  <c r="Q222" i="12" s="1"/>
  <c r="P222" i="12"/>
  <c r="F223" i="12"/>
  <c r="G223" i="12"/>
  <c r="H223" i="12"/>
  <c r="I223" i="12"/>
  <c r="N223" i="12"/>
  <c r="Q223" i="12" s="1"/>
  <c r="P223" i="12"/>
  <c r="F224" i="12"/>
  <c r="G224" i="12"/>
  <c r="H224" i="12"/>
  <c r="I224" i="12"/>
  <c r="J224" i="12"/>
  <c r="K224" i="12"/>
  <c r="L224" i="12"/>
  <c r="N224" i="12"/>
  <c r="Q224" i="12" s="1"/>
  <c r="P224" i="12"/>
  <c r="F225" i="12"/>
  <c r="G225" i="12"/>
  <c r="H225" i="12"/>
  <c r="L225" i="12" s="1"/>
  <c r="I225" i="12"/>
  <c r="N225" i="12"/>
  <c r="Q225" i="12" s="1"/>
  <c r="P225" i="12"/>
  <c r="F226" i="12"/>
  <c r="G226" i="12"/>
  <c r="H226" i="12"/>
  <c r="I226" i="12"/>
  <c r="J227" i="12" s="1"/>
  <c r="N226" i="12"/>
  <c r="Q226" i="12" s="1"/>
  <c r="P226" i="12"/>
  <c r="F227" i="12"/>
  <c r="G227" i="12"/>
  <c r="K227" i="12" s="1"/>
  <c r="H227" i="12"/>
  <c r="I227" i="12"/>
  <c r="N227" i="12"/>
  <c r="Q227" i="12" s="1"/>
  <c r="P227" i="12"/>
  <c r="F228" i="12"/>
  <c r="AB234" i="12" s="1"/>
  <c r="G228" i="12"/>
  <c r="AC234" i="12" s="1"/>
  <c r="H228" i="12"/>
  <c r="I228" i="12"/>
  <c r="K228" i="12"/>
  <c r="N228" i="12"/>
  <c r="Q228" i="12" s="1"/>
  <c r="P228" i="12"/>
  <c r="F222" i="5"/>
  <c r="G222" i="5"/>
  <c r="H222" i="5"/>
  <c r="I222" i="5"/>
  <c r="N222" i="5"/>
  <c r="Q222" i="5" s="1"/>
  <c r="P222" i="5"/>
  <c r="R222" i="5" s="1"/>
  <c r="F223" i="5"/>
  <c r="G223" i="5"/>
  <c r="H223" i="5"/>
  <c r="I223" i="5"/>
  <c r="J224" i="5" s="1"/>
  <c r="J223" i="5"/>
  <c r="K223" i="5"/>
  <c r="L223" i="5"/>
  <c r="N223" i="5"/>
  <c r="Q223" i="5" s="1"/>
  <c r="R223" i="5" s="1"/>
  <c r="P223" i="5"/>
  <c r="F224" i="5"/>
  <c r="G224" i="5"/>
  <c r="K224" i="5" s="1"/>
  <c r="H224" i="5"/>
  <c r="L224" i="5" s="1"/>
  <c r="I224" i="5"/>
  <c r="K225" i="5" s="1"/>
  <c r="N224" i="5"/>
  <c r="Q224" i="5" s="1"/>
  <c r="P224" i="5"/>
  <c r="F225" i="5"/>
  <c r="G225" i="5"/>
  <c r="H225" i="5"/>
  <c r="L225" i="5" s="1"/>
  <c r="I225" i="5"/>
  <c r="J225" i="5"/>
  <c r="N225" i="5"/>
  <c r="Q225" i="5" s="1"/>
  <c r="P225" i="5"/>
  <c r="F226" i="5"/>
  <c r="G226" i="5"/>
  <c r="H226" i="5"/>
  <c r="L226" i="5" s="1"/>
  <c r="I226" i="5"/>
  <c r="N226" i="5"/>
  <c r="Q226" i="5" s="1"/>
  <c r="P226" i="5"/>
  <c r="F227" i="5"/>
  <c r="G227" i="5"/>
  <c r="H227" i="5"/>
  <c r="I227" i="5"/>
  <c r="N227" i="5"/>
  <c r="Q227" i="5" s="1"/>
  <c r="R227" i="5" s="1"/>
  <c r="P227" i="5"/>
  <c r="F228" i="5"/>
  <c r="G228" i="5"/>
  <c r="AC234" i="5" s="1"/>
  <c r="H228" i="5"/>
  <c r="L228" i="5" s="1"/>
  <c r="I228" i="5"/>
  <c r="N228" i="5"/>
  <c r="Q228" i="5" s="1"/>
  <c r="P228" i="5"/>
  <c r="F222" i="4"/>
  <c r="G222" i="4"/>
  <c r="H222" i="4"/>
  <c r="I222" i="4"/>
  <c r="N222" i="4"/>
  <c r="Q222" i="4" s="1"/>
  <c r="P222" i="4"/>
  <c r="F223" i="4"/>
  <c r="G223" i="4"/>
  <c r="H223" i="4"/>
  <c r="I223" i="4"/>
  <c r="J223" i="4"/>
  <c r="K223" i="4"/>
  <c r="L223" i="4"/>
  <c r="N223" i="4"/>
  <c r="Q223" i="4" s="1"/>
  <c r="P223" i="4"/>
  <c r="F224" i="4"/>
  <c r="G224" i="4"/>
  <c r="K224" i="4" s="1"/>
  <c r="H224" i="4"/>
  <c r="I224" i="4"/>
  <c r="N224" i="4"/>
  <c r="Q224" i="4" s="1"/>
  <c r="P224" i="4"/>
  <c r="F225" i="4"/>
  <c r="G225" i="4"/>
  <c r="H225" i="4"/>
  <c r="L225" i="4" s="1"/>
  <c r="I225" i="4"/>
  <c r="N225" i="4"/>
  <c r="Q225" i="4" s="1"/>
  <c r="P225" i="4"/>
  <c r="F226" i="4"/>
  <c r="G226" i="4"/>
  <c r="H226" i="4"/>
  <c r="I226" i="4"/>
  <c r="N226" i="4"/>
  <c r="Q226" i="4" s="1"/>
  <c r="P226" i="4"/>
  <c r="F227" i="4"/>
  <c r="G227" i="4"/>
  <c r="H227" i="4"/>
  <c r="L227" i="4" s="1"/>
  <c r="I227" i="4"/>
  <c r="N227" i="4"/>
  <c r="Q227" i="4" s="1"/>
  <c r="P227" i="4"/>
  <c r="F228" i="4"/>
  <c r="G228" i="4"/>
  <c r="K228" i="4" s="1"/>
  <c r="H228" i="4"/>
  <c r="I228" i="4"/>
  <c r="N228" i="4"/>
  <c r="Q228" i="4" s="1"/>
  <c r="P228" i="4"/>
  <c r="F222" i="9"/>
  <c r="G222" i="9"/>
  <c r="H222" i="9"/>
  <c r="I222" i="9"/>
  <c r="N222" i="9"/>
  <c r="Q222" i="9" s="1"/>
  <c r="P222" i="9"/>
  <c r="F223" i="9"/>
  <c r="G223" i="9"/>
  <c r="H223" i="9"/>
  <c r="I223" i="9"/>
  <c r="N223" i="9"/>
  <c r="Q223" i="9" s="1"/>
  <c r="R223" i="9" s="1"/>
  <c r="P223" i="9"/>
  <c r="F224" i="9"/>
  <c r="G224" i="9"/>
  <c r="K224" i="9" s="1"/>
  <c r="H224" i="9"/>
  <c r="L224" i="9" s="1"/>
  <c r="I224" i="9"/>
  <c r="N224" i="9"/>
  <c r="Q224" i="9" s="1"/>
  <c r="P224" i="9"/>
  <c r="F225" i="9"/>
  <c r="G225" i="9"/>
  <c r="H225" i="9"/>
  <c r="I225" i="9"/>
  <c r="N225" i="9"/>
  <c r="Q225" i="9" s="1"/>
  <c r="P225" i="9"/>
  <c r="F226" i="9"/>
  <c r="G226" i="9"/>
  <c r="H226" i="9"/>
  <c r="I226" i="9"/>
  <c r="N226" i="9"/>
  <c r="Q226" i="9" s="1"/>
  <c r="P226" i="9"/>
  <c r="F227" i="9"/>
  <c r="G227" i="9"/>
  <c r="H227" i="9"/>
  <c r="I227" i="9"/>
  <c r="N227" i="9"/>
  <c r="Q227" i="9" s="1"/>
  <c r="P227" i="9"/>
  <c r="F228" i="9"/>
  <c r="AB234" i="9" s="1"/>
  <c r="G228" i="9"/>
  <c r="AC234" i="9" s="1"/>
  <c r="H228" i="9"/>
  <c r="I228" i="9"/>
  <c r="N228" i="9"/>
  <c r="Q228" i="9" s="1"/>
  <c r="P228" i="9"/>
  <c r="J223" i="25" l="1"/>
  <c r="M236" i="24"/>
  <c r="J225" i="22"/>
  <c r="AN75" i="19"/>
  <c r="AO75" i="19" s="1"/>
  <c r="AN44" i="19"/>
  <c r="AO44" i="19" s="1"/>
  <c r="AN48" i="19"/>
  <c r="AO48" i="19" s="1"/>
  <c r="AN52" i="19"/>
  <c r="AO52" i="19" s="1"/>
  <c r="AN56" i="19"/>
  <c r="AO56" i="19" s="1"/>
  <c r="AN60" i="19"/>
  <c r="AO60" i="19" s="1"/>
  <c r="AN64" i="19"/>
  <c r="AO64" i="19" s="1"/>
  <c r="AN68" i="19"/>
  <c r="AO68" i="19" s="1"/>
  <c r="AN72" i="19"/>
  <c r="AO72" i="19" s="1"/>
  <c r="AN76" i="19"/>
  <c r="AO76" i="19" s="1"/>
  <c r="AN80" i="19"/>
  <c r="AO80" i="19" s="1"/>
  <c r="AN45" i="19"/>
  <c r="AO45" i="19" s="1"/>
  <c r="AN49" i="19"/>
  <c r="AO49" i="19" s="1"/>
  <c r="AN53" i="19"/>
  <c r="AO53" i="19" s="1"/>
  <c r="AN57" i="19"/>
  <c r="AO57" i="19" s="1"/>
  <c r="AN61" i="19"/>
  <c r="AO61" i="19" s="1"/>
  <c r="AN65" i="19"/>
  <c r="AO65" i="19" s="1"/>
  <c r="AN69" i="19"/>
  <c r="AO69" i="19" s="1"/>
  <c r="AN73" i="19"/>
  <c r="AO73" i="19" s="1"/>
  <c r="AN77" i="19"/>
  <c r="AO77" i="19" s="1"/>
  <c r="AN81" i="19"/>
  <c r="AO81" i="19" s="1"/>
  <c r="AN42" i="19"/>
  <c r="AO42" i="19" s="1"/>
  <c r="AN46" i="19"/>
  <c r="AO46" i="19" s="1"/>
  <c r="AN50" i="19"/>
  <c r="AO50" i="19" s="1"/>
  <c r="AN54" i="19"/>
  <c r="AO54" i="19" s="1"/>
  <c r="AN58" i="19"/>
  <c r="AO58" i="19" s="1"/>
  <c r="AN62" i="19"/>
  <c r="AO62" i="19" s="1"/>
  <c r="AN66" i="19"/>
  <c r="AO66" i="19" s="1"/>
  <c r="AN70" i="19"/>
  <c r="AO70" i="19" s="1"/>
  <c r="AN74" i="19"/>
  <c r="AO74" i="19" s="1"/>
  <c r="AN78" i="19"/>
  <c r="AO78" i="19" s="1"/>
  <c r="AN82" i="19"/>
  <c r="AO82" i="19" s="1"/>
  <c r="AM109" i="19"/>
  <c r="AM113" i="19"/>
  <c r="AM117" i="19"/>
  <c r="AM121" i="19"/>
  <c r="AM125" i="19"/>
  <c r="AM129" i="19"/>
  <c r="AM133" i="19"/>
  <c r="AM137" i="19"/>
  <c r="AM181" i="19"/>
  <c r="AM185" i="19"/>
  <c r="AM189" i="19"/>
  <c r="AM193" i="19"/>
  <c r="AM197" i="19"/>
  <c r="AM201" i="19"/>
  <c r="AM205" i="19"/>
  <c r="AM209" i="19"/>
  <c r="AM213" i="19"/>
  <c r="AM217" i="19"/>
  <c r="AN188" i="19"/>
  <c r="AO188" i="19" s="1"/>
  <c r="AN204" i="19"/>
  <c r="AO204" i="19" s="1"/>
  <c r="AM214" i="19"/>
  <c r="AN220" i="19" s="1"/>
  <c r="AO220" i="19" s="1"/>
  <c r="AM107" i="19"/>
  <c r="AM111" i="19"/>
  <c r="AM115" i="19"/>
  <c r="AM119" i="19"/>
  <c r="AM123" i="19"/>
  <c r="AM127" i="19"/>
  <c r="AM131" i="19"/>
  <c r="AM135" i="19"/>
  <c r="AM179" i="19"/>
  <c r="AN184" i="19" s="1"/>
  <c r="AO184" i="19" s="1"/>
  <c r="AM183" i="19"/>
  <c r="AM187" i="19"/>
  <c r="AN190" i="19" s="1"/>
  <c r="AO190" i="19" s="1"/>
  <c r="AM191" i="19"/>
  <c r="AN192" i="19" s="1"/>
  <c r="AO192" i="19" s="1"/>
  <c r="AM195" i="19"/>
  <c r="AN200" i="19" s="1"/>
  <c r="AO200" i="19" s="1"/>
  <c r="AM199" i="19"/>
  <c r="AM203" i="19"/>
  <c r="AN206" i="19" s="1"/>
  <c r="AO206" i="19" s="1"/>
  <c r="AM207" i="19"/>
  <c r="AN208" i="19" s="1"/>
  <c r="AO208" i="19" s="1"/>
  <c r="AN186" i="19"/>
  <c r="AO186" i="19" s="1"/>
  <c r="AN198" i="19"/>
  <c r="AO198" i="19" s="1"/>
  <c r="AN202" i="19"/>
  <c r="AO202" i="19" s="1"/>
  <c r="AN214" i="19"/>
  <c r="AO214" i="19" s="1"/>
  <c r="AM212" i="19"/>
  <c r="AN216" i="19" s="1"/>
  <c r="AO216" i="19" s="1"/>
  <c r="AN45" i="15"/>
  <c r="AO45" i="15" s="1"/>
  <c r="AN57" i="15"/>
  <c r="AO57" i="15" s="1"/>
  <c r="AN61" i="15"/>
  <c r="AO61" i="15" s="1"/>
  <c r="AN210" i="15"/>
  <c r="AO210" i="15" s="1"/>
  <c r="AN214" i="15"/>
  <c r="AO214" i="15" s="1"/>
  <c r="AN218" i="15"/>
  <c r="AO218" i="15" s="1"/>
  <c r="AN46" i="15"/>
  <c r="AO46" i="15" s="1"/>
  <c r="AN54" i="15"/>
  <c r="AO54" i="15" s="1"/>
  <c r="AN58" i="15"/>
  <c r="AO58" i="15" s="1"/>
  <c r="AN62" i="15"/>
  <c r="AO62" i="15" s="1"/>
  <c r="AN155" i="15"/>
  <c r="AO155" i="15" s="1"/>
  <c r="AN159" i="15"/>
  <c r="AO159" i="15" s="1"/>
  <c r="AN163" i="15"/>
  <c r="AO163" i="15" s="1"/>
  <c r="AN167" i="15"/>
  <c r="AO167" i="15" s="1"/>
  <c r="AN183" i="15"/>
  <c r="AO183" i="15" s="1"/>
  <c r="AN191" i="15"/>
  <c r="AO191" i="15" s="1"/>
  <c r="AN207" i="15"/>
  <c r="AO207" i="15" s="1"/>
  <c r="AN211" i="15"/>
  <c r="AO211" i="15" s="1"/>
  <c r="AN215" i="15"/>
  <c r="AO215" i="15" s="1"/>
  <c r="AN216" i="15"/>
  <c r="AO216" i="15" s="1"/>
  <c r="AN44" i="15"/>
  <c r="AO44" i="15" s="1"/>
  <c r="AN56" i="15"/>
  <c r="AO56" i="15" s="1"/>
  <c r="AN60" i="15"/>
  <c r="AO60" i="15" s="1"/>
  <c r="AN181" i="15"/>
  <c r="AO181" i="15" s="1"/>
  <c r="AN185" i="15"/>
  <c r="AO185" i="15" s="1"/>
  <c r="AN193" i="15"/>
  <c r="AO193" i="15" s="1"/>
  <c r="AN209" i="15"/>
  <c r="AO209" i="15" s="1"/>
  <c r="AN213" i="15"/>
  <c r="AO213" i="15" s="1"/>
  <c r="AN217" i="15"/>
  <c r="AO217" i="15" s="1"/>
  <c r="AM37" i="15"/>
  <c r="AN43" i="15" s="1"/>
  <c r="AO43" i="15" s="1"/>
  <c r="AM47" i="15"/>
  <c r="AN53" i="15" s="1"/>
  <c r="AO53" i="15" s="1"/>
  <c r="AM63" i="15"/>
  <c r="AN63" i="15" s="1"/>
  <c r="AO63" i="15" s="1"/>
  <c r="AM162" i="15"/>
  <c r="AM164" i="15"/>
  <c r="AM168" i="15"/>
  <c r="AN171" i="15" s="1"/>
  <c r="AO171" i="15" s="1"/>
  <c r="AM174" i="15"/>
  <c r="AN180" i="15" s="1"/>
  <c r="AO180" i="15" s="1"/>
  <c r="AM182" i="15"/>
  <c r="AN186" i="15" s="1"/>
  <c r="AO186" i="15" s="1"/>
  <c r="AM184" i="15"/>
  <c r="AN190" i="15" s="1"/>
  <c r="AO190" i="15" s="1"/>
  <c r="AM194" i="15"/>
  <c r="AN198" i="15" s="1"/>
  <c r="AO198" i="15" s="1"/>
  <c r="AM200" i="15"/>
  <c r="AN206" i="15" s="1"/>
  <c r="AO206" i="15" s="1"/>
  <c r="AM216" i="15"/>
  <c r="AM218" i="15"/>
  <c r="AN224" i="15" s="1"/>
  <c r="AO224" i="15" s="1"/>
  <c r="AM69" i="15"/>
  <c r="AN70" i="15" s="1"/>
  <c r="AO70" i="15" s="1"/>
  <c r="AM146" i="15"/>
  <c r="AN152" i="15" s="1"/>
  <c r="AO152" i="15" s="1"/>
  <c r="K198" i="18"/>
  <c r="AN14" i="18"/>
  <c r="AO14" i="18" s="1"/>
  <c r="AN18" i="18"/>
  <c r="AO18" i="18" s="1"/>
  <c r="AN22" i="18"/>
  <c r="AO22" i="18" s="1"/>
  <c r="AN26" i="18"/>
  <c r="AO26" i="18" s="1"/>
  <c r="AN30" i="18"/>
  <c r="AO30" i="18" s="1"/>
  <c r="AN34" i="18"/>
  <c r="AO34" i="18" s="1"/>
  <c r="AN38" i="18"/>
  <c r="AO38" i="18" s="1"/>
  <c r="AN42" i="18"/>
  <c r="AO42" i="18" s="1"/>
  <c r="AN46" i="18"/>
  <c r="AO46" i="18" s="1"/>
  <c r="AN50" i="18"/>
  <c r="AO50" i="18" s="1"/>
  <c r="AN54" i="18"/>
  <c r="AO54" i="18" s="1"/>
  <c r="AN58" i="18"/>
  <c r="AO58" i="18" s="1"/>
  <c r="AN62" i="18"/>
  <c r="AO62" i="18" s="1"/>
  <c r="AN66" i="18"/>
  <c r="AO66" i="18" s="1"/>
  <c r="AN70" i="18"/>
  <c r="AO70" i="18" s="1"/>
  <c r="AN74" i="18"/>
  <c r="AO74" i="18" s="1"/>
  <c r="AN78" i="18"/>
  <c r="AO78" i="18" s="1"/>
  <c r="AN82" i="18"/>
  <c r="AO82" i="18" s="1"/>
  <c r="AN86" i="18"/>
  <c r="AO86" i="18" s="1"/>
  <c r="AN90" i="18"/>
  <c r="AO90" i="18" s="1"/>
  <c r="AN94" i="18"/>
  <c r="AO94" i="18" s="1"/>
  <c r="J196" i="18"/>
  <c r="M196" i="18" s="1"/>
  <c r="AN111" i="18"/>
  <c r="AO111" i="18" s="1"/>
  <c r="AN115" i="18"/>
  <c r="AO115" i="18" s="1"/>
  <c r="AN119" i="18"/>
  <c r="AO119" i="18" s="1"/>
  <c r="AN123" i="18"/>
  <c r="AO123" i="18" s="1"/>
  <c r="AN127" i="18"/>
  <c r="AO127" i="18" s="1"/>
  <c r="AN131" i="18"/>
  <c r="AO131" i="18" s="1"/>
  <c r="AN135" i="18"/>
  <c r="AO135" i="18" s="1"/>
  <c r="AN139" i="18"/>
  <c r="AO139" i="18" s="1"/>
  <c r="AN143" i="18"/>
  <c r="AO143" i="18" s="1"/>
  <c r="AN147" i="18"/>
  <c r="AO147" i="18" s="1"/>
  <c r="AN151" i="18"/>
  <c r="AO151" i="18" s="1"/>
  <c r="AN155" i="18"/>
  <c r="AO155" i="18" s="1"/>
  <c r="AN159" i="18"/>
  <c r="AO159" i="18" s="1"/>
  <c r="AN141" i="18"/>
  <c r="AO141" i="18" s="1"/>
  <c r="AN145" i="18"/>
  <c r="AO145" i="18" s="1"/>
  <c r="AN149" i="18"/>
  <c r="AO149" i="18" s="1"/>
  <c r="AN153" i="18"/>
  <c r="AO153" i="18" s="1"/>
  <c r="AN157" i="18"/>
  <c r="AO157" i="18" s="1"/>
  <c r="AN161" i="18"/>
  <c r="AO161" i="18" s="1"/>
  <c r="M205" i="18"/>
  <c r="V213" i="18"/>
  <c r="V210" i="18"/>
  <c r="AN161" i="6"/>
  <c r="AO161" i="6" s="1"/>
  <c r="AN165" i="6"/>
  <c r="AO165" i="6" s="1"/>
  <c r="AN169" i="6"/>
  <c r="AO169" i="6" s="1"/>
  <c r="AN173" i="6"/>
  <c r="AO173" i="6" s="1"/>
  <c r="AN177" i="6"/>
  <c r="AO177" i="6" s="1"/>
  <c r="AN181" i="6"/>
  <c r="AO181" i="6" s="1"/>
  <c r="AN185" i="6"/>
  <c r="AO185" i="6" s="1"/>
  <c r="AN189" i="6"/>
  <c r="AO189" i="6" s="1"/>
  <c r="AN193" i="6"/>
  <c r="AO193" i="6" s="1"/>
  <c r="AN197" i="6"/>
  <c r="AO197" i="6" s="1"/>
  <c r="AN201" i="6"/>
  <c r="AO201" i="6" s="1"/>
  <c r="AN205" i="6"/>
  <c r="AO205" i="6" s="1"/>
  <c r="AN209" i="6"/>
  <c r="AO209" i="6" s="1"/>
  <c r="AN213" i="6"/>
  <c r="AO213" i="6" s="1"/>
  <c r="AN217" i="6"/>
  <c r="AO217" i="6" s="1"/>
  <c r="AN74" i="6"/>
  <c r="AO74" i="6" s="1"/>
  <c r="AN78" i="6"/>
  <c r="AO78" i="6" s="1"/>
  <c r="AN82" i="6"/>
  <c r="AO82" i="6" s="1"/>
  <c r="AN86" i="6"/>
  <c r="AO86" i="6" s="1"/>
  <c r="AN90" i="6"/>
  <c r="AO90" i="6" s="1"/>
  <c r="AN94" i="6"/>
  <c r="AO94" i="6" s="1"/>
  <c r="AN98" i="6"/>
  <c r="AO98" i="6" s="1"/>
  <c r="AN102" i="6"/>
  <c r="AO102" i="6" s="1"/>
  <c r="AN106" i="6"/>
  <c r="AO106" i="6" s="1"/>
  <c r="AN110" i="6"/>
  <c r="AO110" i="6" s="1"/>
  <c r="AN114" i="6"/>
  <c r="AO114" i="6" s="1"/>
  <c r="AN118" i="6"/>
  <c r="AO118" i="6" s="1"/>
  <c r="AN122" i="6"/>
  <c r="AO122" i="6" s="1"/>
  <c r="AN126" i="6"/>
  <c r="AO126" i="6" s="1"/>
  <c r="AN130" i="6"/>
  <c r="AO130" i="6" s="1"/>
  <c r="AN134" i="6"/>
  <c r="AO134" i="6" s="1"/>
  <c r="AN138" i="6"/>
  <c r="AO138" i="6" s="1"/>
  <c r="AN142" i="6"/>
  <c r="AO142" i="6" s="1"/>
  <c r="AN146" i="6"/>
  <c r="AO146" i="6" s="1"/>
  <c r="AN162" i="6"/>
  <c r="AO162" i="6" s="1"/>
  <c r="AN166" i="6"/>
  <c r="AO166" i="6" s="1"/>
  <c r="AN170" i="6"/>
  <c r="AO170" i="6" s="1"/>
  <c r="AN174" i="6"/>
  <c r="AO174" i="6" s="1"/>
  <c r="AN178" i="6"/>
  <c r="AO178" i="6" s="1"/>
  <c r="AN182" i="6"/>
  <c r="AO182" i="6" s="1"/>
  <c r="AN186" i="6"/>
  <c r="AO186" i="6" s="1"/>
  <c r="AN190" i="6"/>
  <c r="AO190" i="6" s="1"/>
  <c r="AN194" i="6"/>
  <c r="AO194" i="6" s="1"/>
  <c r="AN198" i="6"/>
  <c r="AO198" i="6" s="1"/>
  <c r="AN202" i="6"/>
  <c r="AO202" i="6" s="1"/>
  <c r="AN206" i="6"/>
  <c r="AO206" i="6" s="1"/>
  <c r="AN210" i="6"/>
  <c r="AO210" i="6" s="1"/>
  <c r="AN214" i="6"/>
  <c r="AO214" i="6" s="1"/>
  <c r="AN218" i="6"/>
  <c r="AO218" i="6" s="1"/>
  <c r="AN179" i="6"/>
  <c r="AO179" i="6" s="1"/>
  <c r="AN183" i="6"/>
  <c r="AO183" i="6" s="1"/>
  <c r="AN187" i="6"/>
  <c r="AO187" i="6" s="1"/>
  <c r="AN136" i="6"/>
  <c r="AO136" i="6" s="1"/>
  <c r="AN140" i="6"/>
  <c r="AO140" i="6" s="1"/>
  <c r="AN144" i="6"/>
  <c r="AO144" i="6" s="1"/>
  <c r="AN148" i="6"/>
  <c r="AO148" i="6" s="1"/>
  <c r="AN180" i="6"/>
  <c r="AO180" i="6" s="1"/>
  <c r="M223" i="6"/>
  <c r="AM221" i="6"/>
  <c r="AN225" i="6" s="1"/>
  <c r="AO225" i="6" s="1"/>
  <c r="AM223" i="6"/>
  <c r="AM225" i="6"/>
  <c r="R227" i="11"/>
  <c r="AN226" i="8"/>
  <c r="AO226" i="8" s="1"/>
  <c r="AN124" i="8"/>
  <c r="AO124" i="8" s="1"/>
  <c r="AN113" i="8"/>
  <c r="AO113" i="8" s="1"/>
  <c r="AN109" i="8"/>
  <c r="AO109" i="8" s="1"/>
  <c r="AN105" i="8"/>
  <c r="AO105" i="8" s="1"/>
  <c r="AN101" i="8"/>
  <c r="AO101" i="8" s="1"/>
  <c r="AN97" i="8"/>
  <c r="AO97" i="8" s="1"/>
  <c r="AN91" i="8"/>
  <c r="AO91" i="8" s="1"/>
  <c r="AN83" i="8"/>
  <c r="AO83" i="8" s="1"/>
  <c r="AN75" i="8"/>
  <c r="AO75" i="8" s="1"/>
  <c r="AN225" i="8"/>
  <c r="AO225" i="8" s="1"/>
  <c r="AN221" i="8"/>
  <c r="AO221" i="8" s="1"/>
  <c r="AN217" i="8"/>
  <c r="AO217" i="8" s="1"/>
  <c r="AN213" i="8"/>
  <c r="AO213" i="8" s="1"/>
  <c r="AN209" i="8"/>
  <c r="AO209" i="8" s="1"/>
  <c r="AN205" i="8"/>
  <c r="AO205" i="8" s="1"/>
  <c r="AN201" i="8"/>
  <c r="AO201" i="8" s="1"/>
  <c r="AN197" i="8"/>
  <c r="AO197" i="8" s="1"/>
  <c r="AN193" i="8"/>
  <c r="AO193" i="8" s="1"/>
  <c r="AN189" i="8"/>
  <c r="AO189" i="8" s="1"/>
  <c r="AN185" i="8"/>
  <c r="AO185" i="8" s="1"/>
  <c r="AN181" i="8"/>
  <c r="AO181" i="8" s="1"/>
  <c r="AN177" i="8"/>
  <c r="AO177" i="8" s="1"/>
  <c r="AN164" i="8"/>
  <c r="AO164" i="8" s="1"/>
  <c r="AN160" i="8"/>
  <c r="AO160" i="8" s="1"/>
  <c r="AN156" i="8"/>
  <c r="AO156" i="8" s="1"/>
  <c r="AN152" i="8"/>
  <c r="AO152" i="8" s="1"/>
  <c r="AN148" i="8"/>
  <c r="AO148" i="8" s="1"/>
  <c r="AN144" i="8"/>
  <c r="AO144" i="8" s="1"/>
  <c r="AN131" i="8"/>
  <c r="AO131" i="8" s="1"/>
  <c r="AN62" i="8"/>
  <c r="AO62" i="8" s="1"/>
  <c r="AN58" i="8"/>
  <c r="AO58" i="8" s="1"/>
  <c r="AN54" i="8"/>
  <c r="AO54" i="8" s="1"/>
  <c r="AN50" i="8"/>
  <c r="AO50" i="8" s="1"/>
  <c r="AN46" i="8"/>
  <c r="AO46" i="8" s="1"/>
  <c r="AN42" i="8"/>
  <c r="AO42" i="8" s="1"/>
  <c r="AN224" i="8"/>
  <c r="AO224" i="8" s="1"/>
  <c r="AN220" i="8"/>
  <c r="AO220" i="8" s="1"/>
  <c r="AN216" i="8"/>
  <c r="AO216" i="8" s="1"/>
  <c r="AN212" i="8"/>
  <c r="AO212" i="8" s="1"/>
  <c r="AN208" i="8"/>
  <c r="AO208" i="8" s="1"/>
  <c r="AN204" i="8"/>
  <c r="AO204" i="8" s="1"/>
  <c r="AN200" i="8"/>
  <c r="AO200" i="8" s="1"/>
  <c r="AN196" i="8"/>
  <c r="AO196" i="8" s="1"/>
  <c r="AN192" i="8"/>
  <c r="AO192" i="8" s="1"/>
  <c r="AN188" i="8"/>
  <c r="AO188" i="8" s="1"/>
  <c r="AN184" i="8"/>
  <c r="AO184" i="8" s="1"/>
  <c r="AN180" i="8"/>
  <c r="AO180" i="8" s="1"/>
  <c r="AN176" i="8"/>
  <c r="AO176" i="8" s="1"/>
  <c r="AN163" i="8"/>
  <c r="AO163" i="8" s="1"/>
  <c r="AN159" i="8"/>
  <c r="AO159" i="8" s="1"/>
  <c r="AN155" i="8"/>
  <c r="AO155" i="8" s="1"/>
  <c r="AN151" i="8"/>
  <c r="AO151" i="8" s="1"/>
  <c r="AN147" i="8"/>
  <c r="AO147" i="8" s="1"/>
  <c r="AN143" i="8"/>
  <c r="AO143" i="8" s="1"/>
  <c r="AN93" i="8"/>
  <c r="AO93" i="8" s="1"/>
  <c r="AN89" i="8"/>
  <c r="AO89" i="8" s="1"/>
  <c r="AN85" i="8"/>
  <c r="AO85" i="8" s="1"/>
  <c r="AN81" i="8"/>
  <c r="AO81" i="8" s="1"/>
  <c r="AN77" i="8"/>
  <c r="AO77" i="8" s="1"/>
  <c r="AN73" i="8"/>
  <c r="AO73" i="8" s="1"/>
  <c r="AN69" i="8"/>
  <c r="AO69" i="8" s="1"/>
  <c r="AN65" i="8"/>
  <c r="AO65" i="8" s="1"/>
  <c r="AN61" i="8"/>
  <c r="AO61" i="8" s="1"/>
  <c r="AN57" i="8"/>
  <c r="AO57" i="8" s="1"/>
  <c r="AN53" i="8"/>
  <c r="AO53" i="8" s="1"/>
  <c r="AN49" i="8"/>
  <c r="AO49" i="8" s="1"/>
  <c r="AN45" i="8"/>
  <c r="AO45" i="8" s="1"/>
  <c r="AM35" i="8"/>
  <c r="AN227" i="8"/>
  <c r="AO227" i="8" s="1"/>
  <c r="AN223" i="8"/>
  <c r="AO223" i="8" s="1"/>
  <c r="AN219" i="8"/>
  <c r="AO219" i="8" s="1"/>
  <c r="AN215" i="8"/>
  <c r="AO215" i="8" s="1"/>
  <c r="AN211" i="8"/>
  <c r="AO211" i="8" s="1"/>
  <c r="AN207" i="8"/>
  <c r="AO207" i="8" s="1"/>
  <c r="AN203" i="8"/>
  <c r="AO203" i="8" s="1"/>
  <c r="AN199" i="8"/>
  <c r="AO199" i="8" s="1"/>
  <c r="AN195" i="8"/>
  <c r="AO195" i="8" s="1"/>
  <c r="AN191" i="8"/>
  <c r="AO191" i="8" s="1"/>
  <c r="AN187" i="8"/>
  <c r="AO187" i="8" s="1"/>
  <c r="AN183" i="8"/>
  <c r="AO183" i="8" s="1"/>
  <c r="AN179" i="8"/>
  <c r="AO179" i="8" s="1"/>
  <c r="AN175" i="8"/>
  <c r="AO175" i="8" s="1"/>
  <c r="AN166" i="8"/>
  <c r="AO166" i="8" s="1"/>
  <c r="AN162" i="8"/>
  <c r="AO162" i="8" s="1"/>
  <c r="AN158" i="8"/>
  <c r="AO158" i="8" s="1"/>
  <c r="AN154" i="8"/>
  <c r="AO154" i="8" s="1"/>
  <c r="AN150" i="8"/>
  <c r="AO150" i="8" s="1"/>
  <c r="AN146" i="8"/>
  <c r="AO146" i="8" s="1"/>
  <c r="AN133" i="8"/>
  <c r="AO133" i="8" s="1"/>
  <c r="AN129" i="8"/>
  <c r="AO129" i="8" s="1"/>
  <c r="AN88" i="8"/>
  <c r="AO88" i="8" s="1"/>
  <c r="AN84" i="8"/>
  <c r="AO84" i="8" s="1"/>
  <c r="AN80" i="8"/>
  <c r="AO80" i="8" s="1"/>
  <c r="AN76" i="8"/>
  <c r="AO76" i="8" s="1"/>
  <c r="AN72" i="8"/>
  <c r="AO72" i="8" s="1"/>
  <c r="AN68" i="8"/>
  <c r="AO68" i="8" s="1"/>
  <c r="AN64" i="8"/>
  <c r="AO64" i="8" s="1"/>
  <c r="AN60" i="8"/>
  <c r="AO60" i="8" s="1"/>
  <c r="AN56" i="8"/>
  <c r="AO56" i="8" s="1"/>
  <c r="AN52" i="8"/>
  <c r="AO52" i="8" s="1"/>
  <c r="AN48" i="8"/>
  <c r="AO48" i="8" s="1"/>
  <c r="AN44" i="8"/>
  <c r="AO44" i="8" s="1"/>
  <c r="AN222" i="8"/>
  <c r="AO222" i="8" s="1"/>
  <c r="AN218" i="8"/>
  <c r="AO218" i="8" s="1"/>
  <c r="AN214" i="8"/>
  <c r="AO214" i="8" s="1"/>
  <c r="AN210" i="8"/>
  <c r="AO210" i="8" s="1"/>
  <c r="AN206" i="8"/>
  <c r="AO206" i="8" s="1"/>
  <c r="AN202" i="8"/>
  <c r="AO202" i="8" s="1"/>
  <c r="AN198" i="8"/>
  <c r="AO198" i="8" s="1"/>
  <c r="AN194" i="8"/>
  <c r="AO194" i="8" s="1"/>
  <c r="AN190" i="8"/>
  <c r="AO190" i="8" s="1"/>
  <c r="AN186" i="8"/>
  <c r="AO186" i="8" s="1"/>
  <c r="AN182" i="8"/>
  <c r="AO182" i="8" s="1"/>
  <c r="AN178" i="8"/>
  <c r="AO178" i="8" s="1"/>
  <c r="AN174" i="8"/>
  <c r="AO174" i="8" s="1"/>
  <c r="AN165" i="8"/>
  <c r="AO165" i="8" s="1"/>
  <c r="AN153" i="8"/>
  <c r="AO153" i="8" s="1"/>
  <c r="AN149" i="8"/>
  <c r="AO149" i="8" s="1"/>
  <c r="AN145" i="8"/>
  <c r="AO145" i="8" s="1"/>
  <c r="AN136" i="8"/>
  <c r="AO136" i="8" s="1"/>
  <c r="AN128" i="8"/>
  <c r="AO128" i="8" s="1"/>
  <c r="AN67" i="8"/>
  <c r="AO67" i="8" s="1"/>
  <c r="AN63" i="8"/>
  <c r="AO63" i="8" s="1"/>
  <c r="AN59" i="8"/>
  <c r="AO59" i="8" s="1"/>
  <c r="AN55" i="8"/>
  <c r="AO55" i="8" s="1"/>
  <c r="AN51" i="8"/>
  <c r="AO51" i="8" s="1"/>
  <c r="AN47" i="8"/>
  <c r="AO47" i="8" s="1"/>
  <c r="AN43" i="8"/>
  <c r="AO43" i="8" s="1"/>
  <c r="AL114" i="8"/>
  <c r="AM114" i="8" s="1"/>
  <c r="AN114" i="8" s="1"/>
  <c r="AO114" i="8" s="1"/>
  <c r="M231" i="8"/>
  <c r="M233" i="8"/>
  <c r="M234" i="8"/>
  <c r="AM167" i="8"/>
  <c r="AN173" i="8" s="1"/>
  <c r="AO173" i="8" s="1"/>
  <c r="AM135" i="8"/>
  <c r="AN141" i="8" s="1"/>
  <c r="AO141" i="8" s="1"/>
  <c r="AM134" i="3"/>
  <c r="AM126" i="3"/>
  <c r="AM136" i="3"/>
  <c r="M236" i="3"/>
  <c r="AM132" i="3"/>
  <c r="AM161" i="3"/>
  <c r="M236" i="12"/>
  <c r="R225" i="5"/>
  <c r="M233" i="5"/>
  <c r="K226" i="5"/>
  <c r="AM192" i="5"/>
  <c r="L227" i="5"/>
  <c r="AM193" i="5"/>
  <c r="AN212" i="4"/>
  <c r="AO212" i="4" s="1"/>
  <c r="AN172" i="4"/>
  <c r="AO172" i="4" s="1"/>
  <c r="AN193" i="4"/>
  <c r="AO193" i="4" s="1"/>
  <c r="AN197" i="4"/>
  <c r="AO197" i="4" s="1"/>
  <c r="AN201" i="4"/>
  <c r="AO201" i="4" s="1"/>
  <c r="AN209" i="4"/>
  <c r="AO209" i="4" s="1"/>
  <c r="AN202" i="4"/>
  <c r="AO202" i="4" s="1"/>
  <c r="AN210" i="4"/>
  <c r="AO210" i="4" s="1"/>
  <c r="AN176" i="4"/>
  <c r="AO176" i="4" s="1"/>
  <c r="AN203" i="4"/>
  <c r="AO203" i="4" s="1"/>
  <c r="AN211" i="4"/>
  <c r="AO211" i="4" s="1"/>
  <c r="AM37" i="4"/>
  <c r="AM41" i="4"/>
  <c r="AM45" i="4"/>
  <c r="AN51" i="4" s="1"/>
  <c r="AO51" i="4" s="1"/>
  <c r="AM49" i="4"/>
  <c r="AM65" i="4"/>
  <c r="AM81" i="4"/>
  <c r="AM85" i="4"/>
  <c r="AN143" i="4"/>
  <c r="AO143" i="4" s="1"/>
  <c r="AN147" i="4"/>
  <c r="AO147" i="4" s="1"/>
  <c r="AN151" i="4"/>
  <c r="AO151" i="4" s="1"/>
  <c r="AN155" i="4"/>
  <c r="AO155" i="4" s="1"/>
  <c r="AN159" i="4"/>
  <c r="AO159" i="4" s="1"/>
  <c r="AN163" i="4"/>
  <c r="AO163" i="4" s="1"/>
  <c r="AN167" i="4"/>
  <c r="AO167" i="4" s="1"/>
  <c r="AN169" i="4"/>
  <c r="AO169" i="4" s="1"/>
  <c r="AN171" i="4"/>
  <c r="AO171" i="4" s="1"/>
  <c r="AN173" i="4"/>
  <c r="AO173" i="4" s="1"/>
  <c r="AN175" i="4"/>
  <c r="AO175" i="4" s="1"/>
  <c r="AM175" i="4"/>
  <c r="AM177" i="4"/>
  <c r="AN183" i="4" s="1"/>
  <c r="AO183" i="4" s="1"/>
  <c r="AM185" i="4"/>
  <c r="AN191" i="4" s="1"/>
  <c r="AO191" i="4" s="1"/>
  <c r="AM199" i="4"/>
  <c r="AN205" i="4" s="1"/>
  <c r="AO205" i="4" s="1"/>
  <c r="AM209" i="4"/>
  <c r="AM215" i="4"/>
  <c r="AN216" i="4" s="1"/>
  <c r="AO216" i="4" s="1"/>
  <c r="AM224" i="4"/>
  <c r="AM54" i="4"/>
  <c r="AN59" i="4" s="1"/>
  <c r="AO59" i="4" s="1"/>
  <c r="AM226" i="4"/>
  <c r="AM47" i="4"/>
  <c r="AM51" i="4"/>
  <c r="AM55" i="4"/>
  <c r="AN61" i="4" s="1"/>
  <c r="AO61" i="4" s="1"/>
  <c r="AM59" i="4"/>
  <c r="AM119" i="4"/>
  <c r="AM123" i="4"/>
  <c r="AM127" i="4"/>
  <c r="AM131" i="4"/>
  <c r="AM36" i="4"/>
  <c r="AM40" i="4"/>
  <c r="AM44" i="4"/>
  <c r="AN45" i="4" s="1"/>
  <c r="AO45" i="4" s="1"/>
  <c r="AM52" i="4"/>
  <c r="AM56" i="4"/>
  <c r="AM60" i="4"/>
  <c r="AM221" i="4"/>
  <c r="L228" i="25"/>
  <c r="J226" i="24"/>
  <c r="AC228" i="24"/>
  <c r="M223" i="23"/>
  <c r="L227" i="22"/>
  <c r="L223" i="22"/>
  <c r="M235" i="22"/>
  <c r="J224" i="22"/>
  <c r="M236" i="22"/>
  <c r="K228" i="22"/>
  <c r="L226" i="19"/>
  <c r="J224" i="19"/>
  <c r="U210" i="18"/>
  <c r="M206" i="18"/>
  <c r="V209" i="18"/>
  <c r="T210" i="18"/>
  <c r="U211" i="18"/>
  <c r="W214" i="18"/>
  <c r="AB204" i="18"/>
  <c r="L225" i="6"/>
  <c r="K227" i="11"/>
  <c r="AC228" i="12"/>
  <c r="L223" i="12"/>
  <c r="K223" i="12"/>
  <c r="AB228" i="12"/>
  <c r="K225" i="12"/>
  <c r="R223" i="12"/>
  <c r="M223" i="4"/>
  <c r="M236" i="4"/>
  <c r="R228" i="9"/>
  <c r="M232" i="25"/>
  <c r="J227" i="24"/>
  <c r="M227" i="24" s="1"/>
  <c r="R225" i="24"/>
  <c r="J225" i="24"/>
  <c r="K224" i="24"/>
  <c r="M224" i="24" s="1"/>
  <c r="AC228" i="23"/>
  <c r="L225" i="23"/>
  <c r="M230" i="23"/>
  <c r="M236" i="23"/>
  <c r="J227" i="23"/>
  <c r="J225" i="23"/>
  <c r="R223" i="23"/>
  <c r="M231" i="23"/>
  <c r="J227" i="22"/>
  <c r="L226" i="22"/>
  <c r="K224" i="22"/>
  <c r="M224" i="22" s="1"/>
  <c r="R223" i="22"/>
  <c r="R228" i="19"/>
  <c r="L228" i="19"/>
  <c r="AC228" i="19"/>
  <c r="L225" i="15"/>
  <c r="M236" i="15"/>
  <c r="M231" i="15"/>
  <c r="M232" i="15"/>
  <c r="T211" i="18"/>
  <c r="W218" i="18"/>
  <c r="W215" i="18"/>
  <c r="W217" i="18"/>
  <c r="W219" i="18"/>
  <c r="AC232" i="10"/>
  <c r="AB232" i="10"/>
  <c r="L226" i="6"/>
  <c r="L224" i="6"/>
  <c r="AC228" i="6"/>
  <c r="M236" i="6"/>
  <c r="AB228" i="11"/>
  <c r="L225" i="3"/>
  <c r="L223" i="3"/>
  <c r="L227" i="3"/>
  <c r="AC228" i="3"/>
  <c r="J223" i="12"/>
  <c r="M223" i="12" s="1"/>
  <c r="R226" i="4"/>
  <c r="K226" i="4"/>
  <c r="J227" i="4"/>
  <c r="AB228" i="4"/>
  <c r="J227" i="9"/>
  <c r="L226" i="25"/>
  <c r="M236" i="25"/>
  <c r="AB233" i="25"/>
  <c r="AB231" i="25"/>
  <c r="R226" i="25"/>
  <c r="R224" i="25"/>
  <c r="AB230" i="25"/>
  <c r="R222" i="25"/>
  <c r="R223" i="25"/>
  <c r="M235" i="25"/>
  <c r="L228" i="20"/>
  <c r="L226" i="20"/>
  <c r="L224" i="20"/>
  <c r="M235" i="20"/>
  <c r="K223" i="20"/>
  <c r="M236" i="20"/>
  <c r="R222" i="20"/>
  <c r="M231" i="20"/>
  <c r="K228" i="24"/>
  <c r="AB233" i="24"/>
  <c r="K226" i="24"/>
  <c r="M226" i="24" s="1"/>
  <c r="J228" i="24"/>
  <c r="M228" i="24" s="1"/>
  <c r="R226" i="24"/>
  <c r="M225" i="24"/>
  <c r="R223" i="24"/>
  <c r="M223" i="24"/>
  <c r="K228" i="23"/>
  <c r="M228" i="23" s="1"/>
  <c r="L227" i="23"/>
  <c r="K227" i="23"/>
  <c r="M227" i="23" s="1"/>
  <c r="AC233" i="23"/>
  <c r="AC232" i="23"/>
  <c r="K224" i="23"/>
  <c r="M224" i="23" s="1"/>
  <c r="R227" i="23"/>
  <c r="AB233" i="23"/>
  <c r="J226" i="23"/>
  <c r="M226" i="23" s="1"/>
  <c r="M232" i="23"/>
  <c r="M223" i="22"/>
  <c r="K227" i="22"/>
  <c r="AC233" i="22"/>
  <c r="R227" i="22"/>
  <c r="J226" i="22"/>
  <c r="R224" i="22"/>
  <c r="AC232" i="21"/>
  <c r="AC228" i="21"/>
  <c r="M236" i="21"/>
  <c r="M225" i="19"/>
  <c r="L224" i="19"/>
  <c r="R222" i="19"/>
  <c r="K227" i="19"/>
  <c r="AB231" i="19"/>
  <c r="K224" i="19"/>
  <c r="J223" i="19"/>
  <c r="M236" i="19"/>
  <c r="J226" i="19"/>
  <c r="R224" i="19"/>
  <c r="AB230" i="19"/>
  <c r="K225" i="15"/>
  <c r="M235" i="15"/>
  <c r="L226" i="15"/>
  <c r="J226" i="15"/>
  <c r="AC201" i="18"/>
  <c r="U208" i="18"/>
  <c r="T209" i="18"/>
  <c r="V207" i="18"/>
  <c r="U209" i="18"/>
  <c r="AJ203" i="18"/>
  <c r="AB201" i="18"/>
  <c r="AB200" i="18"/>
  <c r="T207" i="18"/>
  <c r="U212" i="18"/>
  <c r="J195" i="18"/>
  <c r="T208" i="18"/>
  <c r="V208" i="18"/>
  <c r="AJ204" i="18"/>
  <c r="AB203" i="18"/>
  <c r="AC202" i="18"/>
  <c r="R195" i="18"/>
  <c r="M203" i="18"/>
  <c r="M201" i="18"/>
  <c r="U207" i="18"/>
  <c r="M202" i="18"/>
  <c r="M207" i="18"/>
  <c r="W213" i="18" s="1"/>
  <c r="T213" i="18"/>
  <c r="T212" i="18"/>
  <c r="M236" i="10"/>
  <c r="AB231" i="6"/>
  <c r="J224" i="6"/>
  <c r="L227" i="6"/>
  <c r="R223" i="6"/>
  <c r="M230" i="6"/>
  <c r="AC233" i="11"/>
  <c r="J226" i="11"/>
  <c r="AC230" i="11"/>
  <c r="L227" i="11"/>
  <c r="AB230" i="11"/>
  <c r="K228" i="11"/>
  <c r="L226" i="11"/>
  <c r="M236" i="11"/>
  <c r="AC232" i="11"/>
  <c r="M231" i="11"/>
  <c r="M233" i="11"/>
  <c r="AC230" i="8"/>
  <c r="AC232" i="8"/>
  <c r="AB230" i="8"/>
  <c r="AC233" i="8"/>
  <c r="L225" i="8"/>
  <c r="M232" i="8"/>
  <c r="AB233" i="8"/>
  <c r="L227" i="8"/>
  <c r="M227" i="8" s="1"/>
  <c r="R225" i="8"/>
  <c r="M236" i="8"/>
  <c r="J225" i="3"/>
  <c r="L224" i="3"/>
  <c r="J223" i="3"/>
  <c r="AC233" i="12"/>
  <c r="L227" i="12"/>
  <c r="J225" i="12"/>
  <c r="AB233" i="12"/>
  <c r="R224" i="12"/>
  <c r="AC228" i="5"/>
  <c r="K228" i="5"/>
  <c r="M231" i="5"/>
  <c r="R225" i="4"/>
  <c r="AB228" i="9"/>
  <c r="AC229" i="9"/>
  <c r="L223" i="9"/>
  <c r="K223" i="9"/>
  <c r="J228" i="9"/>
  <c r="M228" i="9" s="1"/>
  <c r="AC232" i="9"/>
  <c r="L226" i="9"/>
  <c r="K225" i="9"/>
  <c r="W212" i="18"/>
  <c r="W211" i="18"/>
  <c r="L225" i="25"/>
  <c r="M233" i="25"/>
  <c r="M231" i="25"/>
  <c r="AC231" i="25"/>
  <c r="K224" i="25"/>
  <c r="AC228" i="25"/>
  <c r="AC234" i="25"/>
  <c r="AC232" i="25"/>
  <c r="AC230" i="25"/>
  <c r="AC229" i="25"/>
  <c r="J225" i="25"/>
  <c r="AB232" i="25"/>
  <c r="AB228" i="25"/>
  <c r="J229" i="25"/>
  <c r="K229" i="25"/>
  <c r="L229" i="25"/>
  <c r="AB229" i="25"/>
  <c r="L223" i="20"/>
  <c r="M234" i="20"/>
  <c r="M230" i="20"/>
  <c r="L227" i="20"/>
  <c r="L225" i="20"/>
  <c r="J223" i="20"/>
  <c r="AC233" i="20"/>
  <c r="AC231" i="20"/>
  <c r="R228" i="20"/>
  <c r="AC228" i="20"/>
  <c r="AC234" i="20"/>
  <c r="AC232" i="20"/>
  <c r="AC230" i="20"/>
  <c r="AC229" i="20"/>
  <c r="AB233" i="20"/>
  <c r="AB228" i="20"/>
  <c r="AB231" i="20"/>
  <c r="L229" i="20"/>
  <c r="R226" i="20"/>
  <c r="R224" i="20"/>
  <c r="J229" i="20"/>
  <c r="AB232" i="20"/>
  <c r="AB230" i="20"/>
  <c r="AB229" i="20"/>
  <c r="AB228" i="24"/>
  <c r="AB232" i="24"/>
  <c r="AC231" i="24"/>
  <c r="AB231" i="24"/>
  <c r="AC230" i="24"/>
  <c r="R228" i="24"/>
  <c r="AC233" i="24"/>
  <c r="R224" i="24"/>
  <c r="AB230" i="24"/>
  <c r="AC229" i="24"/>
  <c r="J229" i="24"/>
  <c r="K229" i="24"/>
  <c r="L229" i="24"/>
  <c r="AC232" i="24"/>
  <c r="AB229" i="24"/>
  <c r="J229" i="23"/>
  <c r="K229" i="23"/>
  <c r="L229" i="23"/>
  <c r="AB229" i="23"/>
  <c r="R226" i="23"/>
  <c r="AB228" i="23"/>
  <c r="AB232" i="23"/>
  <c r="K225" i="23"/>
  <c r="M225" i="23" s="1"/>
  <c r="AC231" i="23"/>
  <c r="R225" i="23"/>
  <c r="AB231" i="23"/>
  <c r="AC230" i="23"/>
  <c r="R228" i="23"/>
  <c r="R224" i="23"/>
  <c r="AB230" i="23"/>
  <c r="AC229" i="23"/>
  <c r="J229" i="22"/>
  <c r="K229" i="22"/>
  <c r="L229" i="22"/>
  <c r="M227" i="22"/>
  <c r="AB233" i="22"/>
  <c r="AC232" i="22"/>
  <c r="AB229" i="22"/>
  <c r="R226" i="22"/>
  <c r="AB232" i="22"/>
  <c r="K225" i="22"/>
  <c r="M225" i="22" s="1"/>
  <c r="AC231" i="22"/>
  <c r="AB228" i="22"/>
  <c r="AC228" i="22"/>
  <c r="AC234" i="22"/>
  <c r="R225" i="22"/>
  <c r="AB231" i="22"/>
  <c r="AC230" i="22"/>
  <c r="AB230" i="22"/>
  <c r="AC229" i="22"/>
  <c r="AC230" i="21"/>
  <c r="R228" i="21"/>
  <c r="R226" i="21"/>
  <c r="AB232" i="21"/>
  <c r="R224" i="21"/>
  <c r="AB230" i="21"/>
  <c r="R222" i="21"/>
  <c r="L229" i="21"/>
  <c r="J229" i="21"/>
  <c r="M229" i="21" s="1"/>
  <c r="AC233" i="21"/>
  <c r="AC231" i="21"/>
  <c r="AC229" i="21"/>
  <c r="AB233" i="21"/>
  <c r="AB231" i="21"/>
  <c r="AB229" i="21"/>
  <c r="AC230" i="19"/>
  <c r="M228" i="19"/>
  <c r="AC233" i="19"/>
  <c r="L229" i="19"/>
  <c r="J229" i="19"/>
  <c r="J227" i="19"/>
  <c r="M227" i="19" s="1"/>
  <c r="AB228" i="19"/>
  <c r="AB233" i="19"/>
  <c r="K226" i="19"/>
  <c r="AC232" i="19"/>
  <c r="AB229" i="19"/>
  <c r="M224" i="19"/>
  <c r="AC229" i="19"/>
  <c r="AB232" i="19"/>
  <c r="AC231" i="19"/>
  <c r="K229" i="19"/>
  <c r="AC233" i="15"/>
  <c r="R228" i="15"/>
  <c r="J228" i="15"/>
  <c r="R226" i="15"/>
  <c r="M233" i="15"/>
  <c r="M234" i="15"/>
  <c r="AC228" i="15"/>
  <c r="K224" i="15"/>
  <c r="M224" i="15" s="1"/>
  <c r="K228" i="15"/>
  <c r="R224" i="15"/>
  <c r="AB230" i="15"/>
  <c r="J225" i="15"/>
  <c r="M225" i="15" s="1"/>
  <c r="M223" i="15"/>
  <c r="R227" i="15"/>
  <c r="R222" i="15"/>
  <c r="L229" i="15"/>
  <c r="J229" i="15"/>
  <c r="K229" i="15"/>
  <c r="M227" i="15"/>
  <c r="AB233" i="15"/>
  <c r="AC232" i="15"/>
  <c r="AB229" i="15"/>
  <c r="M226" i="15"/>
  <c r="AB232" i="15"/>
  <c r="AC231" i="15"/>
  <c r="R225" i="15"/>
  <c r="AB228" i="15"/>
  <c r="AB231" i="15"/>
  <c r="AC230" i="15"/>
  <c r="AC229" i="15"/>
  <c r="AJ202" i="18"/>
  <c r="AC204" i="18"/>
  <c r="J200" i="18"/>
  <c r="K200" i="18"/>
  <c r="AJ201" i="18"/>
  <c r="AJ200" i="18"/>
  <c r="M204" i="18"/>
  <c r="AB202" i="18"/>
  <c r="AC200" i="18"/>
  <c r="L200" i="18"/>
  <c r="V206" i="18" s="1"/>
  <c r="AC199" i="18"/>
  <c r="AC203" i="18"/>
  <c r="AB230" i="10"/>
  <c r="AB228" i="10"/>
  <c r="AC231" i="10"/>
  <c r="AC229" i="10"/>
  <c r="AB231" i="10"/>
  <c r="AB229" i="10"/>
  <c r="J228" i="10"/>
  <c r="M228" i="10" s="1"/>
  <c r="K228" i="10"/>
  <c r="L228" i="10"/>
  <c r="AC230" i="10"/>
  <c r="AC228" i="10"/>
  <c r="AB233" i="6"/>
  <c r="J227" i="6"/>
  <c r="J225" i="6"/>
  <c r="AC229" i="6"/>
  <c r="AB228" i="6"/>
  <c r="AB234" i="6"/>
  <c r="J228" i="6"/>
  <c r="AC231" i="6"/>
  <c r="AB229" i="6"/>
  <c r="K229" i="6"/>
  <c r="L229" i="6"/>
  <c r="AC232" i="6"/>
  <c r="AC230" i="6"/>
  <c r="J229" i="6"/>
  <c r="AC233" i="6"/>
  <c r="AB232" i="6"/>
  <c r="J226" i="6"/>
  <c r="M224" i="6"/>
  <c r="AB230" i="6"/>
  <c r="K224" i="11"/>
  <c r="J228" i="11"/>
  <c r="AC229" i="11"/>
  <c r="K229" i="11"/>
  <c r="L229" i="11"/>
  <c r="M227" i="11"/>
  <c r="AB233" i="11"/>
  <c r="R225" i="11"/>
  <c r="AC231" i="11"/>
  <c r="AB229" i="11"/>
  <c r="AB232" i="11"/>
  <c r="AB231" i="11"/>
  <c r="M224" i="11"/>
  <c r="AB234" i="11"/>
  <c r="M232" i="11"/>
  <c r="AC234" i="8"/>
  <c r="K229" i="8"/>
  <c r="AC231" i="8"/>
  <c r="AB232" i="8"/>
  <c r="M230" i="8"/>
  <c r="M225" i="8"/>
  <c r="AB231" i="8"/>
  <c r="AC229" i="8"/>
  <c r="L223" i="8"/>
  <c r="L228" i="8"/>
  <c r="AB229" i="8"/>
  <c r="J229" i="8"/>
  <c r="M229" i="8" s="1"/>
  <c r="K227" i="3"/>
  <c r="AC233" i="3"/>
  <c r="AC232" i="3"/>
  <c r="R224" i="3"/>
  <c r="AB229" i="3"/>
  <c r="J227" i="3"/>
  <c r="AB233" i="3"/>
  <c r="K226" i="3"/>
  <c r="J226" i="3"/>
  <c r="AB232" i="3"/>
  <c r="AC231" i="3"/>
  <c r="AC230" i="3"/>
  <c r="AB228" i="3"/>
  <c r="AB234" i="3"/>
  <c r="K228" i="3"/>
  <c r="AB231" i="3"/>
  <c r="J224" i="3"/>
  <c r="AB230" i="3"/>
  <c r="L229" i="3"/>
  <c r="J229" i="3"/>
  <c r="K229" i="3"/>
  <c r="R223" i="3"/>
  <c r="AC229" i="3"/>
  <c r="AB232" i="12"/>
  <c r="M225" i="12"/>
  <c r="AC231" i="12"/>
  <c r="M227" i="12"/>
  <c r="R225" i="12"/>
  <c r="AB231" i="12"/>
  <c r="M224" i="12"/>
  <c r="AC230" i="12"/>
  <c r="AC229" i="12"/>
  <c r="L229" i="12"/>
  <c r="J229" i="12"/>
  <c r="K229" i="12"/>
  <c r="R227" i="12"/>
  <c r="K226" i="12"/>
  <c r="AC232" i="12"/>
  <c r="AB230" i="12"/>
  <c r="AB229" i="12"/>
  <c r="M235" i="12"/>
  <c r="AC231" i="5"/>
  <c r="AB229" i="5"/>
  <c r="J228" i="5"/>
  <c r="M228" i="5" s="1"/>
  <c r="AB234" i="5"/>
  <c r="J226" i="5"/>
  <c r="AB232" i="5"/>
  <c r="AB231" i="5"/>
  <c r="AC230" i="5"/>
  <c r="R228" i="5"/>
  <c r="L229" i="5"/>
  <c r="J229" i="5"/>
  <c r="AC233" i="5"/>
  <c r="K227" i="5"/>
  <c r="AB230" i="5"/>
  <c r="K229" i="5"/>
  <c r="AB233" i="5"/>
  <c r="AC229" i="5"/>
  <c r="AC232" i="5"/>
  <c r="L229" i="4"/>
  <c r="J229" i="4"/>
  <c r="AC230" i="4"/>
  <c r="R227" i="4"/>
  <c r="AB232" i="4"/>
  <c r="AC231" i="4"/>
  <c r="AB230" i="4"/>
  <c r="AC229" i="4"/>
  <c r="AC234" i="4"/>
  <c r="K229" i="4"/>
  <c r="AB231" i="4"/>
  <c r="J225" i="4"/>
  <c r="AB229" i="4"/>
  <c r="K227" i="4"/>
  <c r="M227" i="4" s="1"/>
  <c r="AC233" i="4"/>
  <c r="J228" i="4"/>
  <c r="AB234" i="4"/>
  <c r="AB233" i="4"/>
  <c r="R223" i="4"/>
  <c r="L224" i="4"/>
  <c r="AC232" i="4"/>
  <c r="L229" i="9"/>
  <c r="K229" i="9"/>
  <c r="AC228" i="9"/>
  <c r="L228" i="9"/>
  <c r="L227" i="9"/>
  <c r="J223" i="9"/>
  <c r="AB229" i="9"/>
  <c r="K228" i="9"/>
  <c r="K227" i="9"/>
  <c r="AC233" i="9"/>
  <c r="K226" i="9"/>
  <c r="M226" i="9" s="1"/>
  <c r="L225" i="9"/>
  <c r="AC231" i="9"/>
  <c r="AC230" i="9"/>
  <c r="J224" i="9"/>
  <c r="M224" i="9" s="1"/>
  <c r="R222" i="9"/>
  <c r="AB233" i="9"/>
  <c r="J226" i="9"/>
  <c r="AB232" i="9"/>
  <c r="J225" i="9"/>
  <c r="M225" i="9" s="1"/>
  <c r="AB231" i="9"/>
  <c r="AB230" i="9"/>
  <c r="J229" i="9"/>
  <c r="M229" i="9" s="1"/>
  <c r="K228" i="25"/>
  <c r="L223" i="25"/>
  <c r="M223" i="25" s="1"/>
  <c r="K226" i="25"/>
  <c r="K225" i="25"/>
  <c r="M225" i="25" s="1"/>
  <c r="J226" i="25"/>
  <c r="L224" i="25"/>
  <c r="J228" i="25"/>
  <c r="K227" i="25"/>
  <c r="R225" i="25"/>
  <c r="J224" i="25"/>
  <c r="R228" i="25"/>
  <c r="J227" i="25"/>
  <c r="M227" i="25" s="1"/>
  <c r="R227" i="25"/>
  <c r="M224" i="25"/>
  <c r="R228" i="22"/>
  <c r="M228" i="22"/>
  <c r="J227" i="21"/>
  <c r="J223" i="21"/>
  <c r="J228" i="21"/>
  <c r="J226" i="21"/>
  <c r="J225" i="21"/>
  <c r="J224" i="21"/>
  <c r="J228" i="20"/>
  <c r="K226" i="20"/>
  <c r="K225" i="20"/>
  <c r="K224" i="20"/>
  <c r="J226" i="20"/>
  <c r="M226" i="20" s="1"/>
  <c r="J225" i="20"/>
  <c r="J224" i="20"/>
  <c r="M224" i="20" s="1"/>
  <c r="K227" i="20"/>
  <c r="R225" i="20"/>
  <c r="J227" i="20"/>
  <c r="R227" i="20"/>
  <c r="R223" i="20"/>
  <c r="M228" i="20"/>
  <c r="R223" i="19"/>
  <c r="M223" i="19"/>
  <c r="R227" i="19"/>
  <c r="R226" i="19"/>
  <c r="R225" i="19"/>
  <c r="L198" i="18"/>
  <c r="J199" i="18"/>
  <c r="T205" i="18" s="1"/>
  <c r="L195" i="18"/>
  <c r="J198" i="18"/>
  <c r="T204" i="18" s="1"/>
  <c r="K196" i="18"/>
  <c r="K199" i="18"/>
  <c r="R197" i="18"/>
  <c r="L199" i="18"/>
  <c r="V205" i="18" s="1"/>
  <c r="R196" i="18"/>
  <c r="R194" i="18"/>
  <c r="K195" i="18"/>
  <c r="R198" i="18"/>
  <c r="AJ199" i="18"/>
  <c r="K197" i="18"/>
  <c r="U203" i="18" s="1"/>
  <c r="R193" i="18"/>
  <c r="AB199" i="18"/>
  <c r="J224" i="10"/>
  <c r="J227" i="10"/>
  <c r="J226" i="10"/>
  <c r="J225" i="10"/>
  <c r="J223" i="10"/>
  <c r="R223" i="10"/>
  <c r="R224" i="6"/>
  <c r="K228" i="6"/>
  <c r="M228" i="6" s="1"/>
  <c r="K227" i="6"/>
  <c r="K226" i="6"/>
  <c r="M226" i="6" s="1"/>
  <c r="K225" i="6"/>
  <c r="M225" i="6" s="1"/>
  <c r="R228" i="6"/>
  <c r="R227" i="6"/>
  <c r="R226" i="6"/>
  <c r="R225" i="6"/>
  <c r="R228" i="11"/>
  <c r="M226" i="11"/>
  <c r="M225" i="11"/>
  <c r="R224" i="11"/>
  <c r="M223" i="11"/>
  <c r="M228" i="11"/>
  <c r="AC228" i="8"/>
  <c r="J228" i="8"/>
  <c r="M228" i="8" s="1"/>
  <c r="K223" i="8"/>
  <c r="R222" i="8"/>
  <c r="J223" i="8"/>
  <c r="M223" i="8" s="1"/>
  <c r="L226" i="8"/>
  <c r="M226" i="8" s="1"/>
  <c r="L224" i="8"/>
  <c r="R226" i="8"/>
  <c r="R224" i="8"/>
  <c r="R227" i="3"/>
  <c r="R225" i="3"/>
  <c r="R228" i="3"/>
  <c r="M228" i="3"/>
  <c r="M226" i="3"/>
  <c r="M227" i="3"/>
  <c r="R226" i="3"/>
  <c r="K224" i="3"/>
  <c r="M224" i="3" s="1"/>
  <c r="M223" i="3"/>
  <c r="M225" i="3"/>
  <c r="J228" i="12"/>
  <c r="R228" i="12"/>
  <c r="R226" i="12"/>
  <c r="J226" i="12"/>
  <c r="R222" i="12"/>
  <c r="M224" i="5"/>
  <c r="M223" i="5"/>
  <c r="AB228" i="5"/>
  <c r="J227" i="5"/>
  <c r="AC228" i="4"/>
  <c r="K225" i="4"/>
  <c r="L228" i="4"/>
  <c r="J226" i="4"/>
  <c r="L226" i="4"/>
  <c r="R227" i="9"/>
  <c r="R225" i="9"/>
  <c r="R226" i="9"/>
  <c r="AM143" i="15"/>
  <c r="AN149" i="15" s="1"/>
  <c r="AO149" i="15" s="1"/>
  <c r="AM145" i="15"/>
  <c r="AN151" i="15" s="1"/>
  <c r="AO151" i="15" s="1"/>
  <c r="AN153" i="15"/>
  <c r="AO153" i="15" s="1"/>
  <c r="AN161" i="15"/>
  <c r="AO161" i="15" s="1"/>
  <c r="AN169" i="15"/>
  <c r="AO169" i="15" s="1"/>
  <c r="AN148" i="15"/>
  <c r="AO148" i="15" s="1"/>
  <c r="AN150" i="15"/>
  <c r="AO150" i="15" s="1"/>
  <c r="AN157" i="15"/>
  <c r="AO157" i="15" s="1"/>
  <c r="AN165" i="15"/>
  <c r="AO165" i="15" s="1"/>
  <c r="AM71" i="15"/>
  <c r="AM73" i="15"/>
  <c r="AM75" i="15"/>
  <c r="AM77" i="15"/>
  <c r="AN82" i="15" s="1"/>
  <c r="AO82" i="15" s="1"/>
  <c r="AM79" i="15"/>
  <c r="AM81" i="15"/>
  <c r="AM83" i="15"/>
  <c r="AM85" i="15"/>
  <c r="AM87" i="15"/>
  <c r="AN93" i="15" s="1"/>
  <c r="AO93" i="15" s="1"/>
  <c r="AM89" i="15"/>
  <c r="AM91" i="15"/>
  <c r="AN94" i="15" s="1"/>
  <c r="AO94" i="15" s="1"/>
  <c r="AM93" i="15"/>
  <c r="AM95" i="15"/>
  <c r="AN101" i="15" s="1"/>
  <c r="AO101" i="15" s="1"/>
  <c r="AM97" i="15"/>
  <c r="AM99" i="15"/>
  <c r="AM101" i="15"/>
  <c r="AM103" i="15"/>
  <c r="AN109" i="15" s="1"/>
  <c r="AO109" i="15" s="1"/>
  <c r="AM105" i="15"/>
  <c r="AM107" i="15"/>
  <c r="AN110" i="15" s="1"/>
  <c r="AO110" i="15" s="1"/>
  <c r="AM109" i="15"/>
  <c r="AM111" i="15"/>
  <c r="AN117" i="15" s="1"/>
  <c r="AO117" i="15" s="1"/>
  <c r="AM113" i="15"/>
  <c r="AM115" i="15"/>
  <c r="AM117" i="15"/>
  <c r="AM119" i="15"/>
  <c r="AN125" i="15" s="1"/>
  <c r="AO125" i="15" s="1"/>
  <c r="AM121" i="15"/>
  <c r="AM123" i="15"/>
  <c r="AN126" i="15" s="1"/>
  <c r="AO126" i="15" s="1"/>
  <c r="AM125" i="15"/>
  <c r="AM127" i="15"/>
  <c r="AN133" i="15" s="1"/>
  <c r="AO133" i="15" s="1"/>
  <c r="AM129" i="15"/>
  <c r="AM131" i="15"/>
  <c r="AM133" i="15"/>
  <c r="AM135" i="15"/>
  <c r="AN141" i="15" s="1"/>
  <c r="AO141" i="15" s="1"/>
  <c r="AM137" i="15"/>
  <c r="AM139" i="15"/>
  <c r="AN145" i="15" s="1"/>
  <c r="AO145" i="15" s="1"/>
  <c r="AM141" i="15"/>
  <c r="AN156" i="15"/>
  <c r="AO156" i="15" s="1"/>
  <c r="AN160" i="15"/>
  <c r="AO160" i="15" s="1"/>
  <c r="AN164" i="15"/>
  <c r="AO164" i="15" s="1"/>
  <c r="AN168" i="15"/>
  <c r="AO168" i="15" s="1"/>
  <c r="AN154" i="15"/>
  <c r="AO154" i="15" s="1"/>
  <c r="AN158" i="15"/>
  <c r="AO158" i="15" s="1"/>
  <c r="AN162" i="15"/>
  <c r="AO162" i="15" s="1"/>
  <c r="AN166" i="15"/>
  <c r="AO166" i="15" s="1"/>
  <c r="AN170" i="15"/>
  <c r="AO170" i="15" s="1"/>
  <c r="AM49" i="6"/>
  <c r="AN55" i="6" s="1"/>
  <c r="AO55" i="6" s="1"/>
  <c r="AL50" i="6"/>
  <c r="AM54" i="6"/>
  <c r="AN60" i="6" s="1"/>
  <c r="AO60" i="6" s="1"/>
  <c r="AL55" i="6"/>
  <c r="AM35" i="6"/>
  <c r="AL36" i="6"/>
  <c r="AM57" i="6"/>
  <c r="AN63" i="6" s="1"/>
  <c r="AO63" i="6" s="1"/>
  <c r="AL58" i="6"/>
  <c r="AM45" i="6"/>
  <c r="AN51" i="6" s="1"/>
  <c r="AO51" i="6" s="1"/>
  <c r="AL46" i="6"/>
  <c r="AN73" i="6"/>
  <c r="AO73" i="6" s="1"/>
  <c r="AN77" i="6"/>
  <c r="AO77" i="6" s="1"/>
  <c r="AN81" i="6"/>
  <c r="AO81" i="6" s="1"/>
  <c r="AN85" i="6"/>
  <c r="AO85" i="6" s="1"/>
  <c r="AN89" i="6"/>
  <c r="AO89" i="6" s="1"/>
  <c r="AN93" i="6"/>
  <c r="AO93" i="6" s="1"/>
  <c r="AN97" i="6"/>
  <c r="AO97" i="6" s="1"/>
  <c r="AN101" i="6"/>
  <c r="AO101" i="6" s="1"/>
  <c r="AN105" i="6"/>
  <c r="AO105" i="6" s="1"/>
  <c r="AN109" i="6"/>
  <c r="AO109" i="6" s="1"/>
  <c r="AN113" i="6"/>
  <c r="AO113" i="6" s="1"/>
  <c r="AN117" i="6"/>
  <c r="AO117" i="6" s="1"/>
  <c r="AN121" i="6"/>
  <c r="AO121" i="6" s="1"/>
  <c r="AN125" i="6"/>
  <c r="AO125" i="6" s="1"/>
  <c r="AN129" i="6"/>
  <c r="AO129" i="6" s="1"/>
  <c r="AN133" i="6"/>
  <c r="AO133" i="6" s="1"/>
  <c r="AN137" i="6"/>
  <c r="AO137" i="6" s="1"/>
  <c r="AN141" i="6"/>
  <c r="AO141" i="6" s="1"/>
  <c r="AN145" i="6"/>
  <c r="AO145" i="6" s="1"/>
  <c r="AN149" i="6"/>
  <c r="AO149" i="6" s="1"/>
  <c r="AN157" i="6"/>
  <c r="AO157" i="6" s="1"/>
  <c r="AN71" i="6"/>
  <c r="AO71" i="6" s="1"/>
  <c r="AN75" i="6"/>
  <c r="AO75" i="6" s="1"/>
  <c r="AN79" i="6"/>
  <c r="AO79" i="6" s="1"/>
  <c r="AN83" i="6"/>
  <c r="AO83" i="6" s="1"/>
  <c r="AN87" i="6"/>
  <c r="AO87" i="6" s="1"/>
  <c r="AN91" i="6"/>
  <c r="AO91" i="6" s="1"/>
  <c r="AN95" i="6"/>
  <c r="AO95" i="6" s="1"/>
  <c r="AN99" i="6"/>
  <c r="AO99" i="6" s="1"/>
  <c r="AN103" i="6"/>
  <c r="AO103" i="6" s="1"/>
  <c r="AN107" i="6"/>
  <c r="AO107" i="6" s="1"/>
  <c r="AN111" i="6"/>
  <c r="AO111" i="6" s="1"/>
  <c r="AN115" i="6"/>
  <c r="AO115" i="6" s="1"/>
  <c r="AN119" i="6"/>
  <c r="AO119" i="6" s="1"/>
  <c r="AN123" i="6"/>
  <c r="AO123" i="6" s="1"/>
  <c r="AN127" i="6"/>
  <c r="AO127" i="6" s="1"/>
  <c r="AN131" i="6"/>
  <c r="AO131" i="6" s="1"/>
  <c r="AN135" i="6"/>
  <c r="AO135" i="6" s="1"/>
  <c r="AN139" i="6"/>
  <c r="AO139" i="6" s="1"/>
  <c r="AN143" i="6"/>
  <c r="AO143" i="6" s="1"/>
  <c r="AN147" i="6"/>
  <c r="AO147" i="6" s="1"/>
  <c r="AN153" i="6"/>
  <c r="AO153" i="6" s="1"/>
  <c r="AN152" i="6"/>
  <c r="AO152" i="6" s="1"/>
  <c r="AN156" i="6"/>
  <c r="AO156" i="6" s="1"/>
  <c r="AN150" i="6"/>
  <c r="AO150" i="6" s="1"/>
  <c r="AN154" i="6"/>
  <c r="AO154" i="6" s="1"/>
  <c r="AN158" i="6"/>
  <c r="AO158" i="6" s="1"/>
  <c r="R33" i="15"/>
  <c r="AM159" i="5"/>
  <c r="AM220" i="5"/>
  <c r="AM157" i="5"/>
  <c r="AM161" i="5"/>
  <c r="AM171" i="5"/>
  <c r="AM175" i="5"/>
  <c r="AM185" i="5"/>
  <c r="AM158" i="5"/>
  <c r="AM162" i="5"/>
  <c r="AN163" i="5" s="1"/>
  <c r="AO163" i="5" s="1"/>
  <c r="AM172" i="5"/>
  <c r="AM176" i="5"/>
  <c r="AM186" i="5"/>
  <c r="AM191" i="5"/>
  <c r="AM173" i="5"/>
  <c r="AM188" i="5"/>
  <c r="AM160" i="5"/>
  <c r="AM174" i="5"/>
  <c r="AM223" i="5"/>
  <c r="AL77" i="5"/>
  <c r="AM90" i="5"/>
  <c r="AM93" i="5"/>
  <c r="AM97" i="5"/>
  <c r="AM115" i="5"/>
  <c r="AL116" i="5"/>
  <c r="AL144" i="5"/>
  <c r="AM143" i="5"/>
  <c r="AM87" i="5"/>
  <c r="AM91" i="5"/>
  <c r="AM94" i="5"/>
  <c r="AM98" i="5"/>
  <c r="AM122" i="5"/>
  <c r="AL123" i="5"/>
  <c r="AM88" i="5"/>
  <c r="AM95" i="5"/>
  <c r="AM101" i="5"/>
  <c r="AL102" i="5"/>
  <c r="AM129" i="5"/>
  <c r="AL130" i="5"/>
  <c r="AM89" i="5"/>
  <c r="AM100" i="5"/>
  <c r="AM99" i="5"/>
  <c r="AM96" i="5"/>
  <c r="AM108" i="5"/>
  <c r="AL109" i="5"/>
  <c r="AM136" i="5"/>
  <c r="AL137" i="5"/>
  <c r="AM151" i="5"/>
  <c r="AM153" i="5"/>
  <c r="AM155" i="5"/>
  <c r="AN161" i="5" s="1"/>
  <c r="AO161" i="5" s="1"/>
  <c r="AM164" i="5"/>
  <c r="AM166" i="5"/>
  <c r="AM168" i="5"/>
  <c r="AM179" i="5"/>
  <c r="AM181" i="5"/>
  <c r="AM187" i="5"/>
  <c r="AM194" i="5"/>
  <c r="AL195" i="5"/>
  <c r="AM199" i="5"/>
  <c r="AL200" i="5"/>
  <c r="AM170" i="5"/>
  <c r="AN176" i="5" s="1"/>
  <c r="AO176" i="5" s="1"/>
  <c r="AM184" i="5"/>
  <c r="AM206" i="5"/>
  <c r="AL207" i="5"/>
  <c r="AM150" i="5"/>
  <c r="AM152" i="5"/>
  <c r="AM154" i="5"/>
  <c r="AM165" i="5"/>
  <c r="AM167" i="5"/>
  <c r="AN173" i="5" s="1"/>
  <c r="AO173" i="5" s="1"/>
  <c r="AM178" i="5"/>
  <c r="AM180" i="5"/>
  <c r="AM182" i="5"/>
  <c r="AM189" i="5"/>
  <c r="AM213" i="5"/>
  <c r="AL214" i="5"/>
  <c r="AN164" i="5"/>
  <c r="AO164" i="5" s="1"/>
  <c r="AN166" i="5"/>
  <c r="AO166" i="5" s="1"/>
  <c r="AN226" i="4"/>
  <c r="AO226" i="4" s="1"/>
  <c r="AN227" i="4"/>
  <c r="AO227" i="4" s="1"/>
  <c r="AN221" i="4"/>
  <c r="AO221" i="4" s="1"/>
  <c r="AN222" i="4"/>
  <c r="AO222" i="4" s="1"/>
  <c r="AN223" i="4"/>
  <c r="AO223" i="4" s="1"/>
  <c r="AN224" i="4"/>
  <c r="AO224" i="4" s="1"/>
  <c r="AN225" i="4"/>
  <c r="AO225" i="4" s="1"/>
  <c r="AN42" i="4"/>
  <c r="AO42" i="4" s="1"/>
  <c r="AN46" i="4"/>
  <c r="AO46" i="4" s="1"/>
  <c r="AN50" i="4"/>
  <c r="AO50" i="4" s="1"/>
  <c r="AN54" i="4"/>
  <c r="AO54" i="4" s="1"/>
  <c r="AN58" i="4"/>
  <c r="AO58" i="4" s="1"/>
  <c r="AN62" i="4"/>
  <c r="AO62" i="4" s="1"/>
  <c r="AN44" i="4"/>
  <c r="AO44" i="4" s="1"/>
  <c r="AN48" i="4"/>
  <c r="AO48" i="4" s="1"/>
  <c r="AN52" i="4"/>
  <c r="AO52" i="4" s="1"/>
  <c r="AN56" i="4"/>
  <c r="AO56" i="4" s="1"/>
  <c r="AN60" i="4"/>
  <c r="AO60" i="4" s="1"/>
  <c r="AN149" i="4"/>
  <c r="AO149" i="4" s="1"/>
  <c r="AN157" i="4"/>
  <c r="AO157" i="4" s="1"/>
  <c r="AN165" i="4"/>
  <c r="AO165" i="4" s="1"/>
  <c r="AM63" i="4"/>
  <c r="AM89" i="4"/>
  <c r="AM91" i="4"/>
  <c r="AM93" i="4"/>
  <c r="AM95" i="4"/>
  <c r="AN145" i="4"/>
  <c r="AO145" i="4" s="1"/>
  <c r="AN153" i="4"/>
  <c r="AO153" i="4" s="1"/>
  <c r="AN161" i="4"/>
  <c r="AO161" i="4" s="1"/>
  <c r="AM64" i="4"/>
  <c r="AM66" i="4"/>
  <c r="AM68" i="4"/>
  <c r="AM70" i="4"/>
  <c r="AM72" i="4"/>
  <c r="AM74" i="4"/>
  <c r="AM76" i="4"/>
  <c r="AM78" i="4"/>
  <c r="AM80" i="4"/>
  <c r="AM82" i="4"/>
  <c r="AM84" i="4"/>
  <c r="AM86" i="4"/>
  <c r="AM88" i="4"/>
  <c r="AN94" i="4" s="1"/>
  <c r="AO94" i="4" s="1"/>
  <c r="AM90" i="4"/>
  <c r="AM92" i="4"/>
  <c r="AM94" i="4"/>
  <c r="AM96" i="4"/>
  <c r="AN102" i="4" s="1"/>
  <c r="AO102" i="4" s="1"/>
  <c r="AM98" i="4"/>
  <c r="AM100" i="4"/>
  <c r="AM102" i="4"/>
  <c r="AM104" i="4"/>
  <c r="AM106" i="4"/>
  <c r="AM108" i="4"/>
  <c r="AM110" i="4"/>
  <c r="AM112" i="4"/>
  <c r="AM114" i="4"/>
  <c r="AM116" i="4"/>
  <c r="AM118" i="4"/>
  <c r="AM120" i="4"/>
  <c r="AN126" i="4" s="1"/>
  <c r="AO126" i="4" s="1"/>
  <c r="AM122" i="4"/>
  <c r="AM124" i="4"/>
  <c r="AM126" i="4"/>
  <c r="AM128" i="4"/>
  <c r="AN134" i="4" s="1"/>
  <c r="AO134" i="4" s="1"/>
  <c r="AM130" i="4"/>
  <c r="AM133" i="4"/>
  <c r="AN139" i="4" s="1"/>
  <c r="AO139" i="4" s="1"/>
  <c r="AM132" i="4"/>
  <c r="AN137" i="4" s="1"/>
  <c r="AO137" i="4" s="1"/>
  <c r="AN144" i="4"/>
  <c r="AO144" i="4" s="1"/>
  <c r="AN148" i="4"/>
  <c r="AO148" i="4" s="1"/>
  <c r="AN152" i="4"/>
  <c r="AO152" i="4" s="1"/>
  <c r="AN156" i="4"/>
  <c r="AO156" i="4" s="1"/>
  <c r="AN160" i="4"/>
  <c r="AO160" i="4" s="1"/>
  <c r="AN164" i="4"/>
  <c r="AO164" i="4" s="1"/>
  <c r="AN140" i="4"/>
  <c r="AO140" i="4" s="1"/>
  <c r="AN141" i="4"/>
  <c r="AO141" i="4" s="1"/>
  <c r="AN142" i="4"/>
  <c r="AO142" i="4" s="1"/>
  <c r="AN146" i="4"/>
  <c r="AO146" i="4" s="1"/>
  <c r="AN150" i="4"/>
  <c r="AO150" i="4" s="1"/>
  <c r="AN154" i="4"/>
  <c r="AO154" i="4" s="1"/>
  <c r="AN158" i="4"/>
  <c r="AO158" i="4" s="1"/>
  <c r="AN162" i="4"/>
  <c r="AO162" i="4" s="1"/>
  <c r="AN166" i="4"/>
  <c r="AO166" i="4" s="1"/>
  <c r="AM84" i="19"/>
  <c r="AM86" i="19"/>
  <c r="AM88" i="19"/>
  <c r="AM90" i="19"/>
  <c r="AM92" i="19"/>
  <c r="AM94" i="19"/>
  <c r="AM96" i="19"/>
  <c r="AM98" i="19"/>
  <c r="AM100" i="19"/>
  <c r="AM102" i="19"/>
  <c r="AM104" i="19"/>
  <c r="AM106" i="19"/>
  <c r="AM108" i="19"/>
  <c r="AM110" i="19"/>
  <c r="AM112" i="19"/>
  <c r="AM114" i="19"/>
  <c r="AM116" i="19"/>
  <c r="AM118" i="19"/>
  <c r="AM120" i="19"/>
  <c r="AM122" i="19"/>
  <c r="AM124" i="19"/>
  <c r="AM126" i="19"/>
  <c r="AM128" i="19"/>
  <c r="AM130" i="19"/>
  <c r="AM132" i="19"/>
  <c r="AM134" i="19"/>
  <c r="AM136" i="19"/>
  <c r="AM138" i="19"/>
  <c r="AM140" i="19"/>
  <c r="AM142" i="19"/>
  <c r="AM145" i="19"/>
  <c r="AN150" i="19" s="1"/>
  <c r="AO150" i="19" s="1"/>
  <c r="AM149" i="19"/>
  <c r="AM153" i="19"/>
  <c r="AM157" i="19"/>
  <c r="AM161" i="19"/>
  <c r="AN167" i="19" s="1"/>
  <c r="AO167" i="19" s="1"/>
  <c r="AM83" i="19"/>
  <c r="AM139" i="19"/>
  <c r="AM141" i="19"/>
  <c r="AM143" i="19"/>
  <c r="AN149" i="19" s="1"/>
  <c r="AO149" i="19" s="1"/>
  <c r="AM147" i="19"/>
  <c r="AM151" i="19"/>
  <c r="AM155" i="19"/>
  <c r="AM159" i="19"/>
  <c r="AN165" i="19" s="1"/>
  <c r="AO165" i="19" s="1"/>
  <c r="AM163" i="19"/>
  <c r="AN158" i="19"/>
  <c r="AO158" i="19" s="1"/>
  <c r="AN166" i="19"/>
  <c r="AO166" i="19" s="1"/>
  <c r="AM165" i="19"/>
  <c r="AM169" i="19"/>
  <c r="AM173" i="19"/>
  <c r="AM177" i="19"/>
  <c r="AN183" i="19" s="1"/>
  <c r="AO183" i="19" s="1"/>
  <c r="AN187" i="19"/>
  <c r="AO187" i="19" s="1"/>
  <c r="AN199" i="19"/>
  <c r="AO199" i="19" s="1"/>
  <c r="AN203" i="19"/>
  <c r="AO203" i="19" s="1"/>
  <c r="AN215" i="19"/>
  <c r="AO215" i="19" s="1"/>
  <c r="AM167" i="19"/>
  <c r="AM171" i="19"/>
  <c r="AM175" i="19"/>
  <c r="AN180" i="19" s="1"/>
  <c r="AO180" i="19" s="1"/>
  <c r="AN185" i="19"/>
  <c r="AO185" i="19" s="1"/>
  <c r="AN189" i="19"/>
  <c r="AO189" i="19" s="1"/>
  <c r="AN197" i="19"/>
  <c r="AO197" i="19" s="1"/>
  <c r="AN201" i="19"/>
  <c r="AO201" i="19" s="1"/>
  <c r="AN205" i="19"/>
  <c r="AO205" i="19" s="1"/>
  <c r="AN213" i="19"/>
  <c r="AO213" i="19" s="1"/>
  <c r="AM119" i="3"/>
  <c r="AM135" i="3"/>
  <c r="AM162" i="3"/>
  <c r="AM167" i="3"/>
  <c r="AM121" i="3"/>
  <c r="AM163" i="3"/>
  <c r="AM169" i="3"/>
  <c r="AM133" i="3"/>
  <c r="AM137" i="3"/>
  <c r="AM146" i="3"/>
  <c r="AM160" i="3"/>
  <c r="AM165" i="3"/>
  <c r="AM171" i="3"/>
  <c r="AM188" i="3"/>
  <c r="AL149" i="3"/>
  <c r="AM41" i="3"/>
  <c r="AL42" i="3"/>
  <c r="AM48" i="3"/>
  <c r="AL49" i="3"/>
  <c r="AM76" i="3"/>
  <c r="AL77" i="3"/>
  <c r="AL36" i="3"/>
  <c r="AM35" i="3"/>
  <c r="AM62" i="3"/>
  <c r="AL63" i="3"/>
  <c r="AL55" i="3"/>
  <c r="AL69" i="3"/>
  <c r="AL84" i="3"/>
  <c r="AM83" i="3"/>
  <c r="AL91" i="3"/>
  <c r="AM90" i="3"/>
  <c r="AN139" i="3"/>
  <c r="AO139" i="3" s="1"/>
  <c r="AM118" i="3"/>
  <c r="AM120" i="3"/>
  <c r="AM122" i="3"/>
  <c r="AM131" i="3"/>
  <c r="AN137" i="3" s="1"/>
  <c r="AO137" i="3" s="1"/>
  <c r="AM145" i="3"/>
  <c r="AL176" i="3"/>
  <c r="AM175" i="3"/>
  <c r="AL97" i="3"/>
  <c r="AL105" i="3"/>
  <c r="AM111" i="3"/>
  <c r="AM113" i="3"/>
  <c r="AM115" i="3"/>
  <c r="AM124" i="3"/>
  <c r="AM128" i="3"/>
  <c r="AM139" i="3"/>
  <c r="AM141" i="3"/>
  <c r="AM143" i="3"/>
  <c r="AL154" i="3"/>
  <c r="AM153" i="3"/>
  <c r="AN167" i="3"/>
  <c r="AO167" i="3" s="1"/>
  <c r="AM174" i="3"/>
  <c r="AM117" i="3"/>
  <c r="AN123" i="3" s="1"/>
  <c r="AO123" i="3" s="1"/>
  <c r="AL150" i="3"/>
  <c r="AM149" i="3"/>
  <c r="AM216" i="3"/>
  <c r="AL217" i="3"/>
  <c r="AM112" i="3"/>
  <c r="AM114" i="3"/>
  <c r="AN120" i="3" s="1"/>
  <c r="AO120" i="3" s="1"/>
  <c r="AM125" i="3"/>
  <c r="AM127" i="3"/>
  <c r="AN133" i="3" s="1"/>
  <c r="AO133" i="3" s="1"/>
  <c r="AM129" i="3"/>
  <c r="AM140" i="3"/>
  <c r="AM142" i="3"/>
  <c r="AM147" i="3"/>
  <c r="AL182" i="3"/>
  <c r="AM181" i="3"/>
  <c r="AM195" i="3"/>
  <c r="AL196" i="3"/>
  <c r="AM223" i="3"/>
  <c r="AL224" i="3"/>
  <c r="AM164" i="3"/>
  <c r="AN166" i="3" s="1"/>
  <c r="AO166" i="3" s="1"/>
  <c r="AM173" i="3"/>
  <c r="AM189" i="3"/>
  <c r="AL190" i="3"/>
  <c r="AM202" i="3"/>
  <c r="AL203" i="3"/>
  <c r="AM168" i="3"/>
  <c r="AM170" i="3"/>
  <c r="AM209" i="3"/>
  <c r="AL210" i="3"/>
  <c r="AN142" i="8"/>
  <c r="AO142" i="8" s="1"/>
  <c r="AN134" i="8"/>
  <c r="AO134" i="8" s="1"/>
  <c r="AN130" i="8"/>
  <c r="AO130" i="8" s="1"/>
  <c r="AN132" i="8"/>
  <c r="AO132" i="8" s="1"/>
  <c r="L228" i="21"/>
  <c r="L227" i="21"/>
  <c r="L226" i="21"/>
  <c r="L225" i="21"/>
  <c r="L224" i="21"/>
  <c r="L223" i="21"/>
  <c r="K228" i="21"/>
  <c r="M228" i="21" s="1"/>
  <c r="K227" i="21"/>
  <c r="M227" i="21" s="1"/>
  <c r="K226" i="21"/>
  <c r="M226" i="21" s="1"/>
  <c r="K225" i="21"/>
  <c r="M225" i="21" s="1"/>
  <c r="K224" i="21"/>
  <c r="M224" i="21" s="1"/>
  <c r="K223" i="21"/>
  <c r="M223" i="21" s="1"/>
  <c r="R199" i="18"/>
  <c r="M199" i="18"/>
  <c r="L197" i="18"/>
  <c r="M194" i="18"/>
  <c r="L227" i="10"/>
  <c r="L226" i="10"/>
  <c r="L225" i="10"/>
  <c r="L224" i="10"/>
  <c r="L223" i="10"/>
  <c r="K227" i="10"/>
  <c r="M227" i="10" s="1"/>
  <c r="K226" i="10"/>
  <c r="K225" i="10"/>
  <c r="M225" i="10" s="1"/>
  <c r="K224" i="10"/>
  <c r="M224" i="10" s="1"/>
  <c r="K223" i="10"/>
  <c r="M223" i="10" s="1"/>
  <c r="R226" i="11"/>
  <c r="R228" i="8"/>
  <c r="J224" i="8"/>
  <c r="M224" i="8" s="1"/>
  <c r="L228" i="12"/>
  <c r="M228" i="12" s="1"/>
  <c r="L226" i="12"/>
  <c r="M226" i="5"/>
  <c r="R226" i="5"/>
  <c r="R224" i="5"/>
  <c r="M225" i="5"/>
  <c r="M228" i="4"/>
  <c r="R224" i="4"/>
  <c r="R222" i="4"/>
  <c r="R228" i="4"/>
  <c r="J224" i="4"/>
  <c r="M224" i="4" s="1"/>
  <c r="R224" i="9"/>
  <c r="F215" i="25"/>
  <c r="G215" i="25"/>
  <c r="H215" i="25"/>
  <c r="I215" i="25"/>
  <c r="N215" i="25"/>
  <c r="Q215" i="25" s="1"/>
  <c r="P215" i="25"/>
  <c r="F216" i="25"/>
  <c r="G216" i="25"/>
  <c r="H216" i="25"/>
  <c r="L216" i="25" s="1"/>
  <c r="I216" i="25"/>
  <c r="N216" i="25"/>
  <c r="Q216" i="25" s="1"/>
  <c r="P216" i="25"/>
  <c r="F217" i="25"/>
  <c r="G217" i="25"/>
  <c r="H217" i="25"/>
  <c r="I217" i="25"/>
  <c r="N217" i="25"/>
  <c r="Q217" i="25" s="1"/>
  <c r="P217" i="25"/>
  <c r="F218" i="25"/>
  <c r="G218" i="25"/>
  <c r="H218" i="25"/>
  <c r="I218" i="25"/>
  <c r="N218" i="25"/>
  <c r="Q218" i="25" s="1"/>
  <c r="P218" i="25"/>
  <c r="F219" i="25"/>
  <c r="G219" i="25"/>
  <c r="H219" i="25"/>
  <c r="I219" i="25"/>
  <c r="N219" i="25"/>
  <c r="Q219" i="25" s="1"/>
  <c r="P219" i="25"/>
  <c r="F220" i="25"/>
  <c r="G220" i="25"/>
  <c r="H220" i="25"/>
  <c r="I220" i="25"/>
  <c r="N220" i="25"/>
  <c r="Q220" i="25" s="1"/>
  <c r="P220" i="25"/>
  <c r="F221" i="25"/>
  <c r="AB227" i="25" s="1"/>
  <c r="G221" i="25"/>
  <c r="AC227" i="25" s="1"/>
  <c r="H221" i="25"/>
  <c r="I221" i="25"/>
  <c r="N221" i="25"/>
  <c r="Q221" i="25" s="1"/>
  <c r="P221" i="25"/>
  <c r="F215" i="24"/>
  <c r="G215" i="24"/>
  <c r="H215" i="24"/>
  <c r="I215" i="24"/>
  <c r="N215" i="24"/>
  <c r="Q215" i="24" s="1"/>
  <c r="P215" i="24"/>
  <c r="F216" i="24"/>
  <c r="G216" i="24"/>
  <c r="H216" i="24"/>
  <c r="I216" i="24"/>
  <c r="J216" i="24"/>
  <c r="K216" i="24"/>
  <c r="L216" i="24"/>
  <c r="N216" i="24"/>
  <c r="Q216" i="24" s="1"/>
  <c r="P216" i="24"/>
  <c r="R216" i="24" s="1"/>
  <c r="F217" i="24"/>
  <c r="G217" i="24"/>
  <c r="H217" i="24"/>
  <c r="L217" i="24" s="1"/>
  <c r="I217" i="24"/>
  <c r="L218" i="24" s="1"/>
  <c r="N217" i="24"/>
  <c r="Q217" i="24" s="1"/>
  <c r="P217" i="24"/>
  <c r="F218" i="24"/>
  <c r="G218" i="24"/>
  <c r="H218" i="24"/>
  <c r="I218" i="24"/>
  <c r="N218" i="24"/>
  <c r="Q218" i="24" s="1"/>
  <c r="P218" i="24"/>
  <c r="F219" i="24"/>
  <c r="G219" i="24"/>
  <c r="H219" i="24"/>
  <c r="I219" i="24"/>
  <c r="N219" i="24"/>
  <c r="Q219" i="24" s="1"/>
  <c r="P219" i="24"/>
  <c r="F220" i="24"/>
  <c r="G220" i="24"/>
  <c r="K220" i="24" s="1"/>
  <c r="H220" i="24"/>
  <c r="I220" i="24"/>
  <c r="J221" i="24" s="1"/>
  <c r="N220" i="24"/>
  <c r="Q220" i="24" s="1"/>
  <c r="P220" i="24"/>
  <c r="F221" i="24"/>
  <c r="AB227" i="24" s="1"/>
  <c r="G221" i="24"/>
  <c r="AC227" i="24" s="1"/>
  <c r="H221" i="24"/>
  <c r="I221" i="24"/>
  <c r="N221" i="24"/>
  <c r="Q221" i="24" s="1"/>
  <c r="P221" i="24"/>
  <c r="F215" i="23"/>
  <c r="G215" i="23"/>
  <c r="H215" i="23"/>
  <c r="I215" i="23"/>
  <c r="N215" i="23"/>
  <c r="Q215" i="23" s="1"/>
  <c r="P215" i="23"/>
  <c r="R215" i="23" s="1"/>
  <c r="F216" i="23"/>
  <c r="G216" i="23"/>
  <c r="H216" i="23"/>
  <c r="L216" i="23" s="1"/>
  <c r="I216" i="23"/>
  <c r="L217" i="23" s="1"/>
  <c r="N216" i="23"/>
  <c r="Q216" i="23" s="1"/>
  <c r="P216" i="23"/>
  <c r="F217" i="23"/>
  <c r="G217" i="23"/>
  <c r="K217" i="23" s="1"/>
  <c r="H217" i="23"/>
  <c r="I217" i="23"/>
  <c r="N217" i="23"/>
  <c r="Q217" i="23" s="1"/>
  <c r="P217" i="23"/>
  <c r="F218" i="23"/>
  <c r="G218" i="23"/>
  <c r="K218" i="23" s="1"/>
  <c r="H218" i="23"/>
  <c r="I218" i="23"/>
  <c r="N218" i="23"/>
  <c r="Q218" i="23" s="1"/>
  <c r="P218" i="23"/>
  <c r="F219" i="23"/>
  <c r="G219" i="23"/>
  <c r="H219" i="23"/>
  <c r="I219" i="23"/>
  <c r="N219" i="23"/>
  <c r="Q219" i="23" s="1"/>
  <c r="P219" i="23"/>
  <c r="F220" i="23"/>
  <c r="G220" i="23"/>
  <c r="K220" i="23" s="1"/>
  <c r="H220" i="23"/>
  <c r="L220" i="23" s="1"/>
  <c r="I220" i="23"/>
  <c r="N220" i="23"/>
  <c r="Q220" i="23" s="1"/>
  <c r="P220" i="23"/>
  <c r="F221" i="23"/>
  <c r="AB227" i="23" s="1"/>
  <c r="G221" i="23"/>
  <c r="H221" i="23"/>
  <c r="I221" i="23"/>
  <c r="N221" i="23"/>
  <c r="Q221" i="23" s="1"/>
  <c r="P221" i="23"/>
  <c r="F215" i="22"/>
  <c r="G215" i="22"/>
  <c r="H215" i="22"/>
  <c r="I215" i="22"/>
  <c r="N215" i="22"/>
  <c r="Q215" i="22" s="1"/>
  <c r="P215" i="22"/>
  <c r="F216" i="22"/>
  <c r="G216" i="22"/>
  <c r="H216" i="22"/>
  <c r="I216" i="22"/>
  <c r="N216" i="22"/>
  <c r="Q216" i="22" s="1"/>
  <c r="P216" i="22"/>
  <c r="F217" i="22"/>
  <c r="G217" i="22"/>
  <c r="K217" i="22" s="1"/>
  <c r="H217" i="22"/>
  <c r="I217" i="22"/>
  <c r="N217" i="22"/>
  <c r="Q217" i="22" s="1"/>
  <c r="P217" i="22"/>
  <c r="F218" i="22"/>
  <c r="G218" i="22"/>
  <c r="H218" i="22"/>
  <c r="I218" i="22"/>
  <c r="K218" i="22"/>
  <c r="N218" i="22"/>
  <c r="Q218" i="22" s="1"/>
  <c r="P218" i="22"/>
  <c r="F219" i="22"/>
  <c r="G219" i="22"/>
  <c r="H219" i="22"/>
  <c r="I219" i="22"/>
  <c r="N219" i="22"/>
  <c r="Q219" i="22" s="1"/>
  <c r="P219" i="22"/>
  <c r="F220" i="22"/>
  <c r="G220" i="22"/>
  <c r="H220" i="22"/>
  <c r="I220" i="22"/>
  <c r="N220" i="22"/>
  <c r="Q220" i="22" s="1"/>
  <c r="P220" i="22"/>
  <c r="F221" i="22"/>
  <c r="G221" i="22"/>
  <c r="AC227" i="22" s="1"/>
  <c r="H221" i="22"/>
  <c r="I221" i="22"/>
  <c r="N221" i="22"/>
  <c r="Q221" i="22" s="1"/>
  <c r="P221" i="22"/>
  <c r="F215" i="21"/>
  <c r="G215" i="21"/>
  <c r="H215" i="21"/>
  <c r="I215" i="21"/>
  <c r="N215" i="21"/>
  <c r="Q215" i="21" s="1"/>
  <c r="P215" i="21"/>
  <c r="R215" i="21" s="1"/>
  <c r="F216" i="21"/>
  <c r="G216" i="21"/>
  <c r="K216" i="21" s="1"/>
  <c r="H216" i="21"/>
  <c r="L216" i="21" s="1"/>
  <c r="I216" i="21"/>
  <c r="J217" i="21" s="1"/>
  <c r="N216" i="21"/>
  <c r="Q216" i="21" s="1"/>
  <c r="P216" i="21"/>
  <c r="F217" i="21"/>
  <c r="G217" i="21"/>
  <c r="H217" i="21"/>
  <c r="I217" i="21"/>
  <c r="N217" i="21"/>
  <c r="Q217" i="21" s="1"/>
  <c r="P217" i="21"/>
  <c r="F218" i="21"/>
  <c r="G218" i="21"/>
  <c r="H218" i="21"/>
  <c r="L218" i="21" s="1"/>
  <c r="I218" i="21"/>
  <c r="L219" i="21" s="1"/>
  <c r="N218" i="21"/>
  <c r="Q218" i="21" s="1"/>
  <c r="P218" i="21"/>
  <c r="R218" i="21" s="1"/>
  <c r="F219" i="21"/>
  <c r="G219" i="21"/>
  <c r="H219" i="21"/>
  <c r="I219" i="21"/>
  <c r="N219" i="21"/>
  <c r="Q219" i="21" s="1"/>
  <c r="P219" i="21"/>
  <c r="F220" i="21"/>
  <c r="G220" i="21"/>
  <c r="H220" i="21"/>
  <c r="L220" i="21" s="1"/>
  <c r="I220" i="21"/>
  <c r="N220" i="21"/>
  <c r="Q220" i="21" s="1"/>
  <c r="P220" i="21"/>
  <c r="F221" i="21"/>
  <c r="AB227" i="21" s="1"/>
  <c r="G221" i="21"/>
  <c r="H221" i="21"/>
  <c r="L221" i="21" s="1"/>
  <c r="I221" i="21"/>
  <c r="N221" i="21"/>
  <c r="Q221" i="21" s="1"/>
  <c r="P221" i="21"/>
  <c r="F215" i="20"/>
  <c r="G215" i="20"/>
  <c r="H215" i="20"/>
  <c r="I215" i="20"/>
  <c r="N215" i="20"/>
  <c r="Q215" i="20" s="1"/>
  <c r="P215" i="20"/>
  <c r="F216" i="20"/>
  <c r="G216" i="20"/>
  <c r="H216" i="20"/>
  <c r="I216" i="20"/>
  <c r="N216" i="20"/>
  <c r="Q216" i="20" s="1"/>
  <c r="P216" i="20"/>
  <c r="F217" i="20"/>
  <c r="G217" i="20"/>
  <c r="H217" i="20"/>
  <c r="I217" i="20"/>
  <c r="N217" i="20"/>
  <c r="Q217" i="20" s="1"/>
  <c r="P217" i="20"/>
  <c r="F218" i="20"/>
  <c r="G218" i="20"/>
  <c r="H218" i="20"/>
  <c r="I218" i="20"/>
  <c r="N218" i="20"/>
  <c r="Q218" i="20" s="1"/>
  <c r="P218" i="20"/>
  <c r="F219" i="20"/>
  <c r="G219" i="20"/>
  <c r="H219" i="20"/>
  <c r="I219" i="20"/>
  <c r="N219" i="20"/>
  <c r="Q219" i="20" s="1"/>
  <c r="P219" i="20"/>
  <c r="F220" i="20"/>
  <c r="G220" i="20"/>
  <c r="K220" i="20" s="1"/>
  <c r="H220" i="20"/>
  <c r="I220" i="20"/>
  <c r="N220" i="20"/>
  <c r="Q220" i="20" s="1"/>
  <c r="P220" i="20"/>
  <c r="F221" i="20"/>
  <c r="AB227" i="20" s="1"/>
  <c r="G221" i="20"/>
  <c r="AC227" i="20" s="1"/>
  <c r="H221" i="20"/>
  <c r="I221" i="20"/>
  <c r="N221" i="20"/>
  <c r="Q221" i="20" s="1"/>
  <c r="P221" i="20"/>
  <c r="F215" i="19"/>
  <c r="AB221" i="19" s="1"/>
  <c r="G215" i="19"/>
  <c r="H215" i="19"/>
  <c r="I215" i="19"/>
  <c r="N215" i="19"/>
  <c r="Q215" i="19" s="1"/>
  <c r="P215" i="19"/>
  <c r="F216" i="19"/>
  <c r="G216" i="19"/>
  <c r="H216" i="19"/>
  <c r="I216" i="19"/>
  <c r="N216" i="19"/>
  <c r="Q216" i="19" s="1"/>
  <c r="P216" i="19"/>
  <c r="F217" i="19"/>
  <c r="G217" i="19"/>
  <c r="H217" i="19"/>
  <c r="I217" i="19"/>
  <c r="N217" i="19"/>
  <c r="Q217" i="19" s="1"/>
  <c r="P217" i="19"/>
  <c r="F218" i="19"/>
  <c r="G218" i="19"/>
  <c r="H218" i="19"/>
  <c r="I218" i="19"/>
  <c r="N218" i="19"/>
  <c r="Q218" i="19" s="1"/>
  <c r="P218" i="19"/>
  <c r="F219" i="19"/>
  <c r="G219" i="19"/>
  <c r="H219" i="19"/>
  <c r="I219" i="19"/>
  <c r="N219" i="19"/>
  <c r="Q219" i="19" s="1"/>
  <c r="P219" i="19"/>
  <c r="F220" i="19"/>
  <c r="G220" i="19"/>
  <c r="H220" i="19"/>
  <c r="I220" i="19"/>
  <c r="N220" i="19"/>
  <c r="Q220" i="19" s="1"/>
  <c r="P220" i="19"/>
  <c r="F221" i="19"/>
  <c r="AB227" i="19" s="1"/>
  <c r="G221" i="19"/>
  <c r="AC227" i="19" s="1"/>
  <c r="H221" i="19"/>
  <c r="I221" i="19"/>
  <c r="N221" i="19"/>
  <c r="Q221" i="19" s="1"/>
  <c r="P221" i="19"/>
  <c r="F215" i="15"/>
  <c r="G215" i="15"/>
  <c r="H215" i="15"/>
  <c r="I215" i="15"/>
  <c r="N215" i="15"/>
  <c r="Q215" i="15" s="1"/>
  <c r="P215" i="15"/>
  <c r="F216" i="15"/>
  <c r="G216" i="15"/>
  <c r="H216" i="15"/>
  <c r="I216" i="15"/>
  <c r="J216" i="15"/>
  <c r="K216" i="15"/>
  <c r="L216" i="15"/>
  <c r="N216" i="15"/>
  <c r="Q216" i="15" s="1"/>
  <c r="P216" i="15"/>
  <c r="R216" i="15" s="1"/>
  <c r="F217" i="15"/>
  <c r="G217" i="15"/>
  <c r="H217" i="15"/>
  <c r="L217" i="15" s="1"/>
  <c r="I217" i="15"/>
  <c r="N217" i="15"/>
  <c r="Q217" i="15" s="1"/>
  <c r="P217" i="15"/>
  <c r="F218" i="15"/>
  <c r="G218" i="15"/>
  <c r="H218" i="15"/>
  <c r="I218" i="15"/>
  <c r="N218" i="15"/>
  <c r="Q218" i="15" s="1"/>
  <c r="P218" i="15"/>
  <c r="F219" i="15"/>
  <c r="G219" i="15"/>
  <c r="H219" i="15"/>
  <c r="I219" i="15"/>
  <c r="N219" i="15"/>
  <c r="Q219" i="15" s="1"/>
  <c r="P219" i="15"/>
  <c r="F220" i="15"/>
  <c r="G220" i="15"/>
  <c r="K220" i="15" s="1"/>
  <c r="H220" i="15"/>
  <c r="I220" i="15"/>
  <c r="N220" i="15"/>
  <c r="Q220" i="15" s="1"/>
  <c r="P220" i="15"/>
  <c r="F221" i="15"/>
  <c r="AB227" i="15" s="1"/>
  <c r="G221" i="15"/>
  <c r="AC227" i="15" s="1"/>
  <c r="H221" i="15"/>
  <c r="L221" i="15" s="1"/>
  <c r="I221" i="15"/>
  <c r="N221" i="15"/>
  <c r="Q221" i="15" s="1"/>
  <c r="P221" i="15"/>
  <c r="F186" i="18"/>
  <c r="G186" i="18"/>
  <c r="H186" i="18"/>
  <c r="I186" i="18"/>
  <c r="N186" i="18"/>
  <c r="Q186" i="18" s="1"/>
  <c r="O186" i="18"/>
  <c r="P186" i="18"/>
  <c r="S186" i="18"/>
  <c r="X186" i="18"/>
  <c r="F187" i="18"/>
  <c r="AB192" i="18" s="1"/>
  <c r="G187" i="18"/>
  <c r="H187" i="18"/>
  <c r="I187" i="18"/>
  <c r="N187" i="18"/>
  <c r="Q187" i="18" s="1"/>
  <c r="O187" i="18"/>
  <c r="P187" i="18"/>
  <c r="S187" i="18"/>
  <c r="X187" i="18"/>
  <c r="F188" i="18"/>
  <c r="G188" i="18"/>
  <c r="H188" i="18"/>
  <c r="L188" i="18" s="1"/>
  <c r="I188" i="18"/>
  <c r="J189" i="18" s="1"/>
  <c r="N188" i="18"/>
  <c r="Q188" i="18" s="1"/>
  <c r="O188" i="18"/>
  <c r="P188" i="18"/>
  <c r="S188" i="18"/>
  <c r="X188" i="18"/>
  <c r="F189" i="18"/>
  <c r="G189" i="18"/>
  <c r="H189" i="18"/>
  <c r="I189" i="18"/>
  <c r="N189" i="18"/>
  <c r="Q189" i="18" s="1"/>
  <c r="O189" i="18"/>
  <c r="P189" i="18"/>
  <c r="S189" i="18"/>
  <c r="X189" i="18"/>
  <c r="F190" i="18"/>
  <c r="G190" i="18"/>
  <c r="K190" i="18" s="1"/>
  <c r="H190" i="18"/>
  <c r="I190" i="18"/>
  <c r="N190" i="18"/>
  <c r="Q190" i="18" s="1"/>
  <c r="O190" i="18"/>
  <c r="P190" i="18"/>
  <c r="S190" i="18"/>
  <c r="X190" i="18"/>
  <c r="F191" i="18"/>
  <c r="G191" i="18"/>
  <c r="H191" i="18"/>
  <c r="I191" i="18"/>
  <c r="N191" i="18"/>
  <c r="Q191" i="18" s="1"/>
  <c r="O191" i="18"/>
  <c r="P191" i="18"/>
  <c r="S191" i="18"/>
  <c r="X191" i="18"/>
  <c r="F192" i="18"/>
  <c r="AB198" i="18" s="1"/>
  <c r="G192" i="18"/>
  <c r="AC198" i="18" s="1"/>
  <c r="H192" i="18"/>
  <c r="AJ198" i="18" s="1"/>
  <c r="I192" i="18"/>
  <c r="L192" i="18"/>
  <c r="N192" i="18"/>
  <c r="Q192" i="18" s="1"/>
  <c r="O192" i="18"/>
  <c r="P192" i="18"/>
  <c r="S192" i="18"/>
  <c r="X192" i="18"/>
  <c r="F215" i="10"/>
  <c r="G215" i="10"/>
  <c r="H215" i="10"/>
  <c r="I215" i="10"/>
  <c r="N215" i="10"/>
  <c r="Q215" i="10" s="1"/>
  <c r="P215" i="10"/>
  <c r="R215" i="10" s="1"/>
  <c r="F216" i="10"/>
  <c r="G216" i="10"/>
  <c r="H216" i="10"/>
  <c r="L216" i="10" s="1"/>
  <c r="I216" i="10"/>
  <c r="J217" i="10" s="1"/>
  <c r="J216" i="10"/>
  <c r="K216" i="10"/>
  <c r="N216" i="10"/>
  <c r="Q216" i="10" s="1"/>
  <c r="P216" i="10"/>
  <c r="F217" i="10"/>
  <c r="G217" i="10"/>
  <c r="H217" i="10"/>
  <c r="I217" i="10"/>
  <c r="N217" i="10"/>
  <c r="Q217" i="10" s="1"/>
  <c r="P217" i="10"/>
  <c r="F218" i="10"/>
  <c r="G218" i="10"/>
  <c r="H218" i="10"/>
  <c r="I218" i="10"/>
  <c r="N218" i="10"/>
  <c r="Q218" i="10" s="1"/>
  <c r="P218" i="10"/>
  <c r="F219" i="10"/>
  <c r="G219" i="10"/>
  <c r="H219" i="10"/>
  <c r="L219" i="10" s="1"/>
  <c r="I219" i="10"/>
  <c r="N219" i="10"/>
  <c r="Q219" i="10" s="1"/>
  <c r="P219" i="10"/>
  <c r="F220" i="10"/>
  <c r="G220" i="10"/>
  <c r="K220" i="10" s="1"/>
  <c r="H220" i="10"/>
  <c r="I220" i="10"/>
  <c r="N220" i="10"/>
  <c r="Q220" i="10" s="1"/>
  <c r="P220" i="10"/>
  <c r="F221" i="10"/>
  <c r="AB227" i="10" s="1"/>
  <c r="G221" i="10"/>
  <c r="AC227" i="10" s="1"/>
  <c r="H221" i="10"/>
  <c r="L221" i="10" s="1"/>
  <c r="I221" i="10"/>
  <c r="N221" i="10"/>
  <c r="Q221" i="10" s="1"/>
  <c r="P221" i="10"/>
  <c r="F215" i="6"/>
  <c r="AB221" i="6" s="1"/>
  <c r="G215" i="6"/>
  <c r="H215" i="6"/>
  <c r="I215" i="6"/>
  <c r="N215" i="6"/>
  <c r="Q215" i="6" s="1"/>
  <c r="P215" i="6"/>
  <c r="F216" i="6"/>
  <c r="J216" i="6" s="1"/>
  <c r="G216" i="6"/>
  <c r="H216" i="6"/>
  <c r="L216" i="6" s="1"/>
  <c r="I216" i="6"/>
  <c r="K216" i="6"/>
  <c r="N216" i="6"/>
  <c r="Q216" i="6" s="1"/>
  <c r="P216" i="6"/>
  <c r="F217" i="6"/>
  <c r="G217" i="6"/>
  <c r="H217" i="6"/>
  <c r="I217" i="6"/>
  <c r="J218" i="6" s="1"/>
  <c r="M218" i="6" s="1"/>
  <c r="N217" i="6"/>
  <c r="Q217" i="6" s="1"/>
  <c r="P217" i="6"/>
  <c r="F218" i="6"/>
  <c r="G218" i="6"/>
  <c r="H218" i="6"/>
  <c r="I218" i="6"/>
  <c r="K218" i="6"/>
  <c r="L218" i="6"/>
  <c r="N218" i="6"/>
  <c r="Q218" i="6" s="1"/>
  <c r="P218" i="6"/>
  <c r="F219" i="6"/>
  <c r="G219" i="6"/>
  <c r="H219" i="6"/>
  <c r="I219" i="6"/>
  <c r="N219" i="6"/>
  <c r="Q219" i="6" s="1"/>
  <c r="P219" i="6"/>
  <c r="F220" i="6"/>
  <c r="G220" i="6"/>
  <c r="H220" i="6"/>
  <c r="I220" i="6"/>
  <c r="N220" i="6"/>
  <c r="Q220" i="6" s="1"/>
  <c r="P220" i="6"/>
  <c r="F221" i="6"/>
  <c r="AB227" i="6" s="1"/>
  <c r="G221" i="6"/>
  <c r="AC227" i="6" s="1"/>
  <c r="H221" i="6"/>
  <c r="I221" i="6"/>
  <c r="N221" i="6"/>
  <c r="Q221" i="6" s="1"/>
  <c r="P221" i="6"/>
  <c r="F215" i="11"/>
  <c r="G215" i="11"/>
  <c r="H215" i="11"/>
  <c r="I215" i="11"/>
  <c r="N215" i="11"/>
  <c r="Q215" i="11" s="1"/>
  <c r="P215" i="11"/>
  <c r="F216" i="11"/>
  <c r="G216" i="11"/>
  <c r="H216" i="11"/>
  <c r="I216" i="11"/>
  <c r="J216" i="11"/>
  <c r="K216" i="11"/>
  <c r="L216" i="11"/>
  <c r="N216" i="11"/>
  <c r="Q216" i="11" s="1"/>
  <c r="P216" i="11"/>
  <c r="F217" i="11"/>
  <c r="G217" i="11"/>
  <c r="K217" i="11" s="1"/>
  <c r="H217" i="11"/>
  <c r="I217" i="11"/>
  <c r="N217" i="11"/>
  <c r="Q217" i="11" s="1"/>
  <c r="P217" i="11"/>
  <c r="F218" i="11"/>
  <c r="G218" i="11"/>
  <c r="H218" i="11"/>
  <c r="I218" i="11"/>
  <c r="J218" i="11"/>
  <c r="N218" i="11"/>
  <c r="Q218" i="11" s="1"/>
  <c r="P218" i="11"/>
  <c r="F219" i="11"/>
  <c r="G219" i="11"/>
  <c r="H219" i="11"/>
  <c r="L219" i="11" s="1"/>
  <c r="I219" i="11"/>
  <c r="N219" i="11"/>
  <c r="Q219" i="11" s="1"/>
  <c r="P219" i="11"/>
  <c r="F220" i="11"/>
  <c r="G220" i="11"/>
  <c r="H220" i="11"/>
  <c r="L220" i="11" s="1"/>
  <c r="I220" i="11"/>
  <c r="N220" i="11"/>
  <c r="Q220" i="11" s="1"/>
  <c r="P220" i="11"/>
  <c r="F221" i="11"/>
  <c r="AB227" i="11" s="1"/>
  <c r="G221" i="11"/>
  <c r="H221" i="11"/>
  <c r="I221" i="11"/>
  <c r="N221" i="11"/>
  <c r="Q221" i="11" s="1"/>
  <c r="P221" i="11"/>
  <c r="F215" i="8"/>
  <c r="G215" i="8"/>
  <c r="H215" i="8"/>
  <c r="I215" i="8"/>
  <c r="N215" i="8"/>
  <c r="Q215" i="8" s="1"/>
  <c r="P215" i="8"/>
  <c r="R215" i="8" s="1"/>
  <c r="F216" i="8"/>
  <c r="G216" i="8"/>
  <c r="K216" i="8" s="1"/>
  <c r="H216" i="8"/>
  <c r="I216" i="8"/>
  <c r="N216" i="8"/>
  <c r="Q216" i="8" s="1"/>
  <c r="P216" i="8"/>
  <c r="F217" i="8"/>
  <c r="G217" i="8"/>
  <c r="H217" i="8"/>
  <c r="I217" i="8"/>
  <c r="N217" i="8"/>
  <c r="Q217" i="8" s="1"/>
  <c r="P217" i="8"/>
  <c r="R217" i="8" s="1"/>
  <c r="F218" i="8"/>
  <c r="G218" i="8"/>
  <c r="H218" i="8"/>
  <c r="I218" i="8"/>
  <c r="N218" i="8"/>
  <c r="Q218" i="8" s="1"/>
  <c r="P218" i="8"/>
  <c r="F219" i="8"/>
  <c r="G219" i="8"/>
  <c r="H219" i="8"/>
  <c r="I219" i="8"/>
  <c r="N219" i="8"/>
  <c r="Q219" i="8" s="1"/>
  <c r="P219" i="8"/>
  <c r="F220" i="8"/>
  <c r="G220" i="8"/>
  <c r="K220" i="8" s="1"/>
  <c r="H220" i="8"/>
  <c r="I220" i="8"/>
  <c r="N220" i="8"/>
  <c r="Q220" i="8" s="1"/>
  <c r="P220" i="8"/>
  <c r="F221" i="8"/>
  <c r="AB227" i="8" s="1"/>
  <c r="G221" i="8"/>
  <c r="K221" i="8" s="1"/>
  <c r="H221" i="8"/>
  <c r="I221" i="8"/>
  <c r="N221" i="8"/>
  <c r="Q221" i="8" s="1"/>
  <c r="P221" i="8"/>
  <c r="F215" i="3"/>
  <c r="G215" i="3"/>
  <c r="H215" i="3"/>
  <c r="I215" i="3"/>
  <c r="N215" i="3"/>
  <c r="Q215" i="3" s="1"/>
  <c r="P215" i="3"/>
  <c r="F216" i="3"/>
  <c r="G216" i="3"/>
  <c r="H216" i="3"/>
  <c r="L216" i="3" s="1"/>
  <c r="I216" i="3"/>
  <c r="J216" i="3"/>
  <c r="N216" i="3"/>
  <c r="Q216" i="3" s="1"/>
  <c r="P216" i="3"/>
  <c r="F217" i="3"/>
  <c r="G217" i="3"/>
  <c r="H217" i="3"/>
  <c r="I217" i="3"/>
  <c r="J218" i="3" s="1"/>
  <c r="N217" i="3"/>
  <c r="Q217" i="3" s="1"/>
  <c r="P217" i="3"/>
  <c r="F218" i="3"/>
  <c r="G218" i="3"/>
  <c r="H218" i="3"/>
  <c r="I218" i="3"/>
  <c r="J219" i="3" s="1"/>
  <c r="N218" i="3"/>
  <c r="Q218" i="3" s="1"/>
  <c r="P218" i="3"/>
  <c r="F219" i="3"/>
  <c r="G219" i="3"/>
  <c r="H219" i="3"/>
  <c r="I219" i="3"/>
  <c r="N219" i="3"/>
  <c r="Q219" i="3" s="1"/>
  <c r="P219" i="3"/>
  <c r="F220" i="3"/>
  <c r="G220" i="3"/>
  <c r="H220" i="3"/>
  <c r="I220" i="3"/>
  <c r="J220" i="3"/>
  <c r="N220" i="3"/>
  <c r="Q220" i="3" s="1"/>
  <c r="P220" i="3"/>
  <c r="F221" i="3"/>
  <c r="AB227" i="3" s="1"/>
  <c r="G221" i="3"/>
  <c r="AC227" i="3" s="1"/>
  <c r="H221" i="3"/>
  <c r="I221" i="3"/>
  <c r="K222" i="3" s="1"/>
  <c r="N221" i="3"/>
  <c r="Q221" i="3" s="1"/>
  <c r="P221" i="3"/>
  <c r="F215" i="12"/>
  <c r="G215" i="12"/>
  <c r="H215" i="12"/>
  <c r="I215" i="12"/>
  <c r="N215" i="12"/>
  <c r="Q215" i="12" s="1"/>
  <c r="P215" i="12"/>
  <c r="F216" i="12"/>
  <c r="G216" i="12"/>
  <c r="H216" i="12"/>
  <c r="I216" i="12"/>
  <c r="N216" i="12"/>
  <c r="P216" i="12"/>
  <c r="Q216" i="12"/>
  <c r="F217" i="12"/>
  <c r="J217" i="12" s="1"/>
  <c r="G217" i="12"/>
  <c r="H217" i="12"/>
  <c r="L217" i="12" s="1"/>
  <c r="I217" i="12"/>
  <c r="N217" i="12"/>
  <c r="Q217" i="12" s="1"/>
  <c r="P217" i="12"/>
  <c r="F218" i="12"/>
  <c r="G218" i="12"/>
  <c r="K218" i="12" s="1"/>
  <c r="H218" i="12"/>
  <c r="I218" i="12"/>
  <c r="K219" i="12" s="1"/>
  <c r="N218" i="12"/>
  <c r="Q218" i="12" s="1"/>
  <c r="P218" i="12"/>
  <c r="F219" i="12"/>
  <c r="G219" i="12"/>
  <c r="H219" i="12"/>
  <c r="I219" i="12"/>
  <c r="J220" i="12" s="1"/>
  <c r="J219" i="12"/>
  <c r="L219" i="12"/>
  <c r="N219" i="12"/>
  <c r="Q219" i="12" s="1"/>
  <c r="P219" i="12"/>
  <c r="F220" i="12"/>
  <c r="G220" i="12"/>
  <c r="H220" i="12"/>
  <c r="L220" i="12" s="1"/>
  <c r="I220" i="12"/>
  <c r="N220" i="12"/>
  <c r="Q220" i="12" s="1"/>
  <c r="P220" i="12"/>
  <c r="F221" i="12"/>
  <c r="AB227" i="12" s="1"/>
  <c r="G221" i="12"/>
  <c r="AC227" i="12" s="1"/>
  <c r="H221" i="12"/>
  <c r="I221" i="12"/>
  <c r="N221" i="12"/>
  <c r="Q221" i="12" s="1"/>
  <c r="P221" i="12"/>
  <c r="F215" i="5"/>
  <c r="G215" i="5"/>
  <c r="H215" i="5"/>
  <c r="I215" i="5"/>
  <c r="N215" i="5"/>
  <c r="Q215" i="5" s="1"/>
  <c r="R215" i="5" s="1"/>
  <c r="P215" i="5"/>
  <c r="F216" i="5"/>
  <c r="G216" i="5"/>
  <c r="K216" i="5" s="1"/>
  <c r="H216" i="5"/>
  <c r="I216" i="5"/>
  <c r="N216" i="5"/>
  <c r="Q216" i="5" s="1"/>
  <c r="P216" i="5"/>
  <c r="F217" i="5"/>
  <c r="G217" i="5"/>
  <c r="K217" i="5" s="1"/>
  <c r="H217" i="5"/>
  <c r="I217" i="5"/>
  <c r="N217" i="5"/>
  <c r="Q217" i="5" s="1"/>
  <c r="P217" i="5"/>
  <c r="F218" i="5"/>
  <c r="G218" i="5"/>
  <c r="H218" i="5"/>
  <c r="I218" i="5"/>
  <c r="N218" i="5"/>
  <c r="Q218" i="5" s="1"/>
  <c r="P218" i="5"/>
  <c r="F219" i="5"/>
  <c r="G219" i="5"/>
  <c r="K219" i="5" s="1"/>
  <c r="H219" i="5"/>
  <c r="I219" i="5"/>
  <c r="N219" i="5"/>
  <c r="Q219" i="5" s="1"/>
  <c r="P219" i="5"/>
  <c r="F220" i="5"/>
  <c r="G220" i="5"/>
  <c r="H220" i="5"/>
  <c r="I220" i="5"/>
  <c r="N220" i="5"/>
  <c r="Q220" i="5" s="1"/>
  <c r="P220" i="5"/>
  <c r="F221" i="5"/>
  <c r="AB227" i="5" s="1"/>
  <c r="G221" i="5"/>
  <c r="H221" i="5"/>
  <c r="I221" i="5"/>
  <c r="K222" i="5" s="1"/>
  <c r="N221" i="5"/>
  <c r="Q221" i="5" s="1"/>
  <c r="P221" i="5"/>
  <c r="AB221" i="5"/>
  <c r="F215" i="4"/>
  <c r="G215" i="4"/>
  <c r="H215" i="4"/>
  <c r="I215" i="4"/>
  <c r="N215" i="4"/>
  <c r="Q215" i="4" s="1"/>
  <c r="P215" i="4"/>
  <c r="F216" i="4"/>
  <c r="G216" i="4"/>
  <c r="H216" i="4"/>
  <c r="I216" i="4"/>
  <c r="N216" i="4"/>
  <c r="P216" i="4"/>
  <c r="Q216" i="4"/>
  <c r="F217" i="4"/>
  <c r="G217" i="4"/>
  <c r="H217" i="4"/>
  <c r="I217" i="4"/>
  <c r="N217" i="4"/>
  <c r="Q217" i="4" s="1"/>
  <c r="P217" i="4"/>
  <c r="F218" i="4"/>
  <c r="G218" i="4"/>
  <c r="K218" i="4" s="1"/>
  <c r="H218" i="4"/>
  <c r="I218" i="4"/>
  <c r="N218" i="4"/>
  <c r="Q218" i="4" s="1"/>
  <c r="P218" i="4"/>
  <c r="F219" i="4"/>
  <c r="G219" i="4"/>
  <c r="K219" i="4" s="1"/>
  <c r="H219" i="4"/>
  <c r="I219" i="4"/>
  <c r="N219" i="4"/>
  <c r="Q219" i="4" s="1"/>
  <c r="P219" i="4"/>
  <c r="F220" i="4"/>
  <c r="G220" i="4"/>
  <c r="K220" i="4" s="1"/>
  <c r="H220" i="4"/>
  <c r="I220" i="4"/>
  <c r="N220" i="4"/>
  <c r="Q220" i="4" s="1"/>
  <c r="P220" i="4"/>
  <c r="F221" i="4"/>
  <c r="AB227" i="4" s="1"/>
  <c r="G221" i="4"/>
  <c r="H221" i="4"/>
  <c r="I221" i="4"/>
  <c r="L222" i="4" s="1"/>
  <c r="N221" i="4"/>
  <c r="Q221" i="4" s="1"/>
  <c r="P221" i="4"/>
  <c r="F215" i="9"/>
  <c r="G215" i="9"/>
  <c r="H215" i="9"/>
  <c r="I215" i="9"/>
  <c r="N215" i="9"/>
  <c r="Q215" i="9" s="1"/>
  <c r="P215" i="9"/>
  <c r="F216" i="9"/>
  <c r="G216" i="9"/>
  <c r="H216" i="9"/>
  <c r="I216" i="9"/>
  <c r="J216" i="9"/>
  <c r="K216" i="9"/>
  <c r="L216" i="9"/>
  <c r="N216" i="9"/>
  <c r="Q216" i="9" s="1"/>
  <c r="P216" i="9"/>
  <c r="F217" i="9"/>
  <c r="G217" i="9"/>
  <c r="H217" i="9"/>
  <c r="I217" i="9"/>
  <c r="N217" i="9"/>
  <c r="Q217" i="9" s="1"/>
  <c r="P217" i="9"/>
  <c r="R217" i="9" s="1"/>
  <c r="F218" i="9"/>
  <c r="G218" i="9"/>
  <c r="H218" i="9"/>
  <c r="I218" i="9"/>
  <c r="N218" i="9"/>
  <c r="Q218" i="9" s="1"/>
  <c r="P218" i="9"/>
  <c r="F219" i="9"/>
  <c r="G219" i="9"/>
  <c r="H219" i="9"/>
  <c r="I219" i="9"/>
  <c r="N219" i="9"/>
  <c r="Q219" i="9" s="1"/>
  <c r="P219" i="9"/>
  <c r="F220" i="9"/>
  <c r="G220" i="9"/>
  <c r="H220" i="9"/>
  <c r="I220" i="9"/>
  <c r="N220" i="9"/>
  <c r="Q220" i="9" s="1"/>
  <c r="P220" i="9"/>
  <c r="F221" i="9"/>
  <c r="G221" i="9"/>
  <c r="H221" i="9"/>
  <c r="I221" i="9"/>
  <c r="N221" i="9"/>
  <c r="Q221" i="9" s="1"/>
  <c r="P221" i="9"/>
  <c r="AB226" i="21" l="1"/>
  <c r="AN210" i="19"/>
  <c r="AO210" i="19" s="1"/>
  <c r="AN194" i="19"/>
  <c r="AO194" i="19" s="1"/>
  <c r="R220" i="19"/>
  <c r="R218" i="19"/>
  <c r="R216" i="19"/>
  <c r="AN207" i="19"/>
  <c r="AO207" i="19" s="1"/>
  <c r="AN191" i="19"/>
  <c r="AO191" i="19" s="1"/>
  <c r="AN174" i="19"/>
  <c r="AO174" i="19" s="1"/>
  <c r="AN157" i="19"/>
  <c r="AO157" i="19" s="1"/>
  <c r="AN143" i="19"/>
  <c r="AO143" i="19" s="1"/>
  <c r="AN212" i="19"/>
  <c r="AO212" i="19" s="1"/>
  <c r="AN196" i="19"/>
  <c r="AO196" i="19" s="1"/>
  <c r="AN209" i="19"/>
  <c r="AO209" i="19" s="1"/>
  <c r="AN193" i="19"/>
  <c r="AO193" i="19" s="1"/>
  <c r="AN177" i="19"/>
  <c r="AO177" i="19" s="1"/>
  <c r="AN211" i="19"/>
  <c r="AO211" i="19" s="1"/>
  <c r="AN195" i="19"/>
  <c r="AO195" i="19" s="1"/>
  <c r="AN178" i="19"/>
  <c r="AO178" i="19" s="1"/>
  <c r="AN160" i="19"/>
  <c r="AO160" i="19" s="1"/>
  <c r="AN217" i="19"/>
  <c r="AO217" i="19" s="1"/>
  <c r="AN219" i="19"/>
  <c r="AO219" i="19" s="1"/>
  <c r="AN89" i="19"/>
  <c r="AO89" i="19" s="1"/>
  <c r="AN90" i="19"/>
  <c r="AO90" i="19" s="1"/>
  <c r="AN218" i="19"/>
  <c r="AO218" i="19" s="1"/>
  <c r="AN177" i="15"/>
  <c r="AO177" i="15" s="1"/>
  <c r="AN196" i="15"/>
  <c r="AO196" i="15" s="1"/>
  <c r="AN67" i="15"/>
  <c r="AO67" i="15" s="1"/>
  <c r="AN223" i="15"/>
  <c r="AO223" i="15" s="1"/>
  <c r="AN175" i="15"/>
  <c r="AO175" i="15" s="1"/>
  <c r="AN85" i="15"/>
  <c r="AO85" i="15" s="1"/>
  <c r="AN77" i="15"/>
  <c r="AO77" i="15" s="1"/>
  <c r="AN222" i="15"/>
  <c r="AO222" i="15" s="1"/>
  <c r="AN188" i="15"/>
  <c r="AO188" i="15" s="1"/>
  <c r="AN221" i="15"/>
  <c r="AO221" i="15" s="1"/>
  <c r="AN205" i="15"/>
  <c r="AO205" i="15" s="1"/>
  <c r="AN189" i="15"/>
  <c r="AO189" i="15" s="1"/>
  <c r="AN173" i="15"/>
  <c r="AO173" i="15" s="1"/>
  <c r="AN220" i="15"/>
  <c r="AO220" i="15" s="1"/>
  <c r="AN184" i="15"/>
  <c r="AO184" i="15" s="1"/>
  <c r="AN219" i="15"/>
  <c r="AO219" i="15" s="1"/>
  <c r="AN203" i="15"/>
  <c r="AO203" i="15" s="1"/>
  <c r="AN187" i="15"/>
  <c r="AO187" i="15" s="1"/>
  <c r="AN42" i="15"/>
  <c r="AO42" i="15" s="1"/>
  <c r="AN202" i="15"/>
  <c r="AO202" i="15" s="1"/>
  <c r="AN182" i="15"/>
  <c r="AO182" i="15" s="1"/>
  <c r="L220" i="15"/>
  <c r="AN130" i="15"/>
  <c r="AO130" i="15" s="1"/>
  <c r="AN114" i="15"/>
  <c r="AO114" i="15" s="1"/>
  <c r="AN98" i="15"/>
  <c r="AO98" i="15" s="1"/>
  <c r="AN69" i="15"/>
  <c r="AO69" i="15" s="1"/>
  <c r="AN201" i="15"/>
  <c r="AO201" i="15" s="1"/>
  <c r="AN68" i="15"/>
  <c r="AO68" i="15" s="1"/>
  <c r="AN52" i="15"/>
  <c r="AO52" i="15" s="1"/>
  <c r="AN176" i="15"/>
  <c r="AO176" i="15" s="1"/>
  <c r="AN51" i="15"/>
  <c r="AO51" i="15" s="1"/>
  <c r="AN199" i="15"/>
  <c r="AO199" i="15" s="1"/>
  <c r="AN178" i="15"/>
  <c r="AO178" i="15" s="1"/>
  <c r="AN49" i="15"/>
  <c r="AO49" i="15" s="1"/>
  <c r="AN78" i="15"/>
  <c r="AO78" i="15" s="1"/>
  <c r="AN200" i="15"/>
  <c r="AO200" i="15" s="1"/>
  <c r="AN174" i="15"/>
  <c r="AO174" i="15" s="1"/>
  <c r="AN197" i="15"/>
  <c r="AO197" i="15" s="1"/>
  <c r="AN64" i="15"/>
  <c r="AO64" i="15" s="1"/>
  <c r="AN48" i="15"/>
  <c r="AO48" i="15" s="1"/>
  <c r="AN204" i="15"/>
  <c r="AO204" i="15" s="1"/>
  <c r="AN172" i="15"/>
  <c r="AO172" i="15" s="1"/>
  <c r="AN47" i="15"/>
  <c r="AO47" i="15" s="1"/>
  <c r="AN195" i="15"/>
  <c r="AO195" i="15" s="1"/>
  <c r="AN179" i="15"/>
  <c r="AO179" i="15" s="1"/>
  <c r="AN66" i="15"/>
  <c r="AO66" i="15" s="1"/>
  <c r="AN50" i="15"/>
  <c r="AO50" i="15" s="1"/>
  <c r="AN194" i="15"/>
  <c r="AO194" i="15" s="1"/>
  <c r="AN65" i="15"/>
  <c r="AO65" i="15" s="1"/>
  <c r="J191" i="18"/>
  <c r="V202" i="18"/>
  <c r="M195" i="18"/>
  <c r="J192" i="18"/>
  <c r="U205" i="18"/>
  <c r="W210" i="18"/>
  <c r="M226" i="10"/>
  <c r="AC226" i="6"/>
  <c r="L217" i="6"/>
  <c r="AN222" i="6"/>
  <c r="AO222" i="6" s="1"/>
  <c r="AN221" i="6"/>
  <c r="AO221" i="6" s="1"/>
  <c r="L221" i="6"/>
  <c r="M227" i="6"/>
  <c r="AN224" i="6"/>
  <c r="AO224" i="6" s="1"/>
  <c r="AN223" i="6"/>
  <c r="AO223" i="6" s="1"/>
  <c r="AN226" i="6"/>
  <c r="AO226" i="6" s="1"/>
  <c r="AM115" i="8"/>
  <c r="AN121" i="8" s="1"/>
  <c r="AO121" i="8" s="1"/>
  <c r="AN135" i="8"/>
  <c r="AO135" i="8" s="1"/>
  <c r="AN168" i="8"/>
  <c r="AO168" i="8" s="1"/>
  <c r="AN140" i="8"/>
  <c r="AO140" i="8" s="1"/>
  <c r="AN139" i="8"/>
  <c r="AO139" i="8" s="1"/>
  <c r="AN172" i="8"/>
  <c r="AO172" i="8" s="1"/>
  <c r="AN169" i="8"/>
  <c r="AO169" i="8" s="1"/>
  <c r="AN170" i="8"/>
  <c r="AO170" i="8" s="1"/>
  <c r="AN167" i="8"/>
  <c r="AO167" i="8" s="1"/>
  <c r="AN119" i="8"/>
  <c r="AO119" i="8" s="1"/>
  <c r="AN116" i="8"/>
  <c r="AO116" i="8" s="1"/>
  <c r="AN137" i="8"/>
  <c r="AO137" i="8" s="1"/>
  <c r="AN138" i="8"/>
  <c r="AO138" i="8" s="1"/>
  <c r="AN171" i="8"/>
  <c r="AO171" i="8" s="1"/>
  <c r="AN117" i="8"/>
  <c r="AO117" i="8" s="1"/>
  <c r="L219" i="3"/>
  <c r="AN138" i="3"/>
  <c r="AO138" i="3" s="1"/>
  <c r="R215" i="12"/>
  <c r="M226" i="12"/>
  <c r="R221" i="12"/>
  <c r="R219" i="12"/>
  <c r="R218" i="12"/>
  <c r="J216" i="12"/>
  <c r="M229" i="12"/>
  <c r="AN181" i="5"/>
  <c r="AO181" i="5" s="1"/>
  <c r="AN177" i="5"/>
  <c r="AO177" i="5" s="1"/>
  <c r="AN131" i="4"/>
  <c r="AO131" i="4" s="1"/>
  <c r="AN115" i="4"/>
  <c r="AO115" i="4" s="1"/>
  <c r="AN91" i="4"/>
  <c r="AO91" i="4" s="1"/>
  <c r="AN75" i="4"/>
  <c r="AO75" i="4" s="1"/>
  <c r="AN57" i="4"/>
  <c r="AO57" i="4" s="1"/>
  <c r="AN215" i="4"/>
  <c r="AO215" i="4" s="1"/>
  <c r="AN181" i="4"/>
  <c r="AO181" i="4" s="1"/>
  <c r="AN43" i="4"/>
  <c r="AO43" i="4" s="1"/>
  <c r="AN199" i="4"/>
  <c r="AO199" i="4" s="1"/>
  <c r="AN218" i="4"/>
  <c r="AO218" i="4" s="1"/>
  <c r="AN190" i="4"/>
  <c r="AO190" i="4" s="1"/>
  <c r="AN217" i="4"/>
  <c r="AO217" i="4" s="1"/>
  <c r="AN204" i="4"/>
  <c r="AO204" i="4" s="1"/>
  <c r="AN121" i="4"/>
  <c r="AO121" i="4" s="1"/>
  <c r="AN105" i="4"/>
  <c r="AO105" i="4" s="1"/>
  <c r="AN81" i="4"/>
  <c r="AO81" i="4" s="1"/>
  <c r="AN53" i="4"/>
  <c r="AO53" i="4" s="1"/>
  <c r="AN177" i="4"/>
  <c r="AO177" i="4" s="1"/>
  <c r="AN55" i="4"/>
  <c r="AO55" i="4" s="1"/>
  <c r="AN219" i="4"/>
  <c r="AO219" i="4" s="1"/>
  <c r="AN187" i="4"/>
  <c r="AO187" i="4" s="1"/>
  <c r="AN214" i="4"/>
  <c r="AO214" i="4" s="1"/>
  <c r="AN186" i="4"/>
  <c r="AO186" i="4" s="1"/>
  <c r="AN213" i="4"/>
  <c r="AO213" i="4" s="1"/>
  <c r="AN220" i="4"/>
  <c r="AO220" i="4" s="1"/>
  <c r="AN200" i="4"/>
  <c r="AO200" i="4" s="1"/>
  <c r="AN49" i="4"/>
  <c r="AO49" i="4" s="1"/>
  <c r="AN179" i="4"/>
  <c r="AO179" i="4" s="1"/>
  <c r="AN182" i="4"/>
  <c r="AO182" i="4" s="1"/>
  <c r="AN189" i="4"/>
  <c r="AO189" i="4" s="1"/>
  <c r="AN188" i="4"/>
  <c r="AO188" i="4" s="1"/>
  <c r="AN118" i="4"/>
  <c r="AO118" i="4" s="1"/>
  <c r="AN110" i="4"/>
  <c r="AO110" i="4" s="1"/>
  <c r="AN86" i="4"/>
  <c r="AO86" i="4" s="1"/>
  <c r="AN78" i="4"/>
  <c r="AO78" i="4" s="1"/>
  <c r="AN66" i="4"/>
  <c r="AO66" i="4" s="1"/>
  <c r="AN47" i="4"/>
  <c r="AO47" i="4" s="1"/>
  <c r="AN178" i="4"/>
  <c r="AO178" i="4" s="1"/>
  <c r="AN185" i="4"/>
  <c r="AO185" i="4" s="1"/>
  <c r="AN180" i="4"/>
  <c r="AO180" i="4" s="1"/>
  <c r="AB221" i="22"/>
  <c r="K192" i="18"/>
  <c r="M192" i="18" s="1"/>
  <c r="L217" i="10"/>
  <c r="L221" i="8"/>
  <c r="R221" i="8"/>
  <c r="L218" i="3"/>
  <c r="L218" i="12"/>
  <c r="L216" i="4"/>
  <c r="M225" i="4"/>
  <c r="K217" i="4"/>
  <c r="M226" i="4"/>
  <c r="M223" i="9"/>
  <c r="M227" i="9"/>
  <c r="L219" i="20"/>
  <c r="M223" i="20"/>
  <c r="L221" i="23"/>
  <c r="L221" i="22"/>
  <c r="M226" i="22"/>
  <c r="K221" i="22"/>
  <c r="M226" i="19"/>
  <c r="M198" i="18"/>
  <c r="R187" i="18"/>
  <c r="L220" i="10"/>
  <c r="L217" i="8"/>
  <c r="AB221" i="3"/>
  <c r="R218" i="3"/>
  <c r="M219" i="12"/>
  <c r="M227" i="5"/>
  <c r="J218" i="4"/>
  <c r="K217" i="9"/>
  <c r="R218" i="9"/>
  <c r="L220" i="9"/>
  <c r="M225" i="20"/>
  <c r="J220" i="23"/>
  <c r="AC226" i="22"/>
  <c r="J220" i="22"/>
  <c r="K217" i="21"/>
  <c r="AC221" i="19"/>
  <c r="M229" i="19"/>
  <c r="M229" i="15"/>
  <c r="M228" i="15"/>
  <c r="W209" i="18"/>
  <c r="W208" i="18"/>
  <c r="V204" i="18"/>
  <c r="U200" i="18"/>
  <c r="W207" i="18"/>
  <c r="K219" i="10"/>
  <c r="L218" i="10"/>
  <c r="M229" i="11"/>
  <c r="J217" i="3"/>
  <c r="L217" i="3"/>
  <c r="M229" i="3"/>
  <c r="K220" i="5"/>
  <c r="R221" i="4"/>
  <c r="M216" i="9"/>
  <c r="R221" i="25"/>
  <c r="L217" i="25"/>
  <c r="K221" i="25"/>
  <c r="M226" i="25"/>
  <c r="M229" i="25"/>
  <c r="AC226" i="25"/>
  <c r="J220" i="25"/>
  <c r="AB226" i="25"/>
  <c r="M228" i="25"/>
  <c r="J217" i="25"/>
  <c r="L221" i="20"/>
  <c r="M229" i="20"/>
  <c r="L218" i="20"/>
  <c r="M227" i="20"/>
  <c r="K218" i="24"/>
  <c r="M229" i="24"/>
  <c r="J218" i="24"/>
  <c r="M229" i="23"/>
  <c r="R217" i="23"/>
  <c r="J217" i="22"/>
  <c r="J216" i="22"/>
  <c r="M229" i="22"/>
  <c r="AB225" i="21"/>
  <c r="R221" i="19"/>
  <c r="R219" i="19"/>
  <c r="R217" i="19"/>
  <c r="R215" i="19"/>
  <c r="AC226" i="19"/>
  <c r="J220" i="15"/>
  <c r="J221" i="15"/>
  <c r="K221" i="15"/>
  <c r="L219" i="15"/>
  <c r="K218" i="15"/>
  <c r="J218" i="15"/>
  <c r="T203" i="18"/>
  <c r="R186" i="18"/>
  <c r="V201" i="18"/>
  <c r="V203" i="18"/>
  <c r="U201" i="18"/>
  <c r="U206" i="18"/>
  <c r="T201" i="18"/>
  <c r="T200" i="18"/>
  <c r="T206" i="18"/>
  <c r="M200" i="18"/>
  <c r="W206" i="18" s="1"/>
  <c r="T202" i="18"/>
  <c r="U202" i="18"/>
  <c r="V200" i="18"/>
  <c r="U204" i="18"/>
  <c r="AC225" i="10"/>
  <c r="M229" i="6"/>
  <c r="L220" i="6"/>
  <c r="AB226" i="6"/>
  <c r="R216" i="11"/>
  <c r="J217" i="11"/>
  <c r="AC226" i="11"/>
  <c r="J219" i="11"/>
  <c r="AB221" i="11"/>
  <c r="L218" i="11"/>
  <c r="J221" i="11"/>
  <c r="AB222" i="11"/>
  <c r="AB223" i="8"/>
  <c r="AB224" i="8"/>
  <c r="AC225" i="8"/>
  <c r="R220" i="8"/>
  <c r="R219" i="8"/>
  <c r="AB225" i="8"/>
  <c r="K217" i="8"/>
  <c r="K221" i="3"/>
  <c r="AC225" i="3"/>
  <c r="AC223" i="3"/>
  <c r="AB226" i="3"/>
  <c r="K220" i="3"/>
  <c r="AB225" i="12"/>
  <c r="J218" i="12"/>
  <c r="M218" i="12" s="1"/>
  <c r="K216" i="12"/>
  <c r="K220" i="12"/>
  <c r="AC221" i="12"/>
  <c r="M229" i="5"/>
  <c r="R219" i="5"/>
  <c r="L219" i="5"/>
  <c r="AB225" i="5"/>
  <c r="L220" i="4"/>
  <c r="AB225" i="4"/>
  <c r="AB221" i="4"/>
  <c r="J216" i="4"/>
  <c r="M229" i="4"/>
  <c r="R221" i="9"/>
  <c r="L219" i="9"/>
  <c r="AB225" i="9"/>
  <c r="J220" i="9"/>
  <c r="J221" i="25"/>
  <c r="R219" i="25"/>
  <c r="R215" i="25"/>
  <c r="AC225" i="25"/>
  <c r="K219" i="25"/>
  <c r="K218" i="25"/>
  <c r="AC222" i="25"/>
  <c r="K220" i="25"/>
  <c r="AC224" i="25"/>
  <c r="AC223" i="25"/>
  <c r="AC221" i="25"/>
  <c r="AB224" i="25"/>
  <c r="AB223" i="25"/>
  <c r="AB221" i="25"/>
  <c r="K222" i="25"/>
  <c r="L222" i="25"/>
  <c r="J222" i="25"/>
  <c r="AB225" i="25"/>
  <c r="AB222" i="25"/>
  <c r="K221" i="24"/>
  <c r="L219" i="24"/>
  <c r="R215" i="24"/>
  <c r="L222" i="24"/>
  <c r="J222" i="24"/>
  <c r="K222" i="24"/>
  <c r="AC221" i="24"/>
  <c r="AC225" i="24"/>
  <c r="AC223" i="24"/>
  <c r="AB221" i="24"/>
  <c r="R221" i="24"/>
  <c r="L221" i="24"/>
  <c r="AC226" i="24"/>
  <c r="K219" i="24"/>
  <c r="AB225" i="24"/>
  <c r="AC224" i="24"/>
  <c r="K217" i="24"/>
  <c r="J217" i="24"/>
  <c r="AB223" i="24"/>
  <c r="AC222" i="24"/>
  <c r="AB226" i="24"/>
  <c r="J220" i="24"/>
  <c r="AB224" i="24"/>
  <c r="M216" i="24"/>
  <c r="AB222" i="24"/>
  <c r="L222" i="23"/>
  <c r="J222" i="23"/>
  <c r="K222" i="23"/>
  <c r="K219" i="23"/>
  <c r="AC225" i="23"/>
  <c r="J218" i="23"/>
  <c r="AB224" i="23"/>
  <c r="AC223" i="23"/>
  <c r="AC221" i="23"/>
  <c r="J219" i="23"/>
  <c r="AB225" i="23"/>
  <c r="J217" i="23"/>
  <c r="M217" i="23" s="1"/>
  <c r="AB221" i="23"/>
  <c r="AB223" i="23"/>
  <c r="R221" i="23"/>
  <c r="K221" i="23"/>
  <c r="AC227" i="23"/>
  <c r="AC226" i="23"/>
  <c r="L218" i="23"/>
  <c r="K216" i="23"/>
  <c r="AC222" i="23"/>
  <c r="AB226" i="23"/>
  <c r="L219" i="23"/>
  <c r="AC224" i="23"/>
  <c r="AB222" i="23"/>
  <c r="K220" i="22"/>
  <c r="AB226" i="22"/>
  <c r="AC224" i="22"/>
  <c r="AB223" i="22"/>
  <c r="J221" i="22"/>
  <c r="AB227" i="22"/>
  <c r="K219" i="22"/>
  <c r="AC225" i="22"/>
  <c r="AB224" i="22"/>
  <c r="J218" i="22"/>
  <c r="K216" i="22"/>
  <c r="AC222" i="22"/>
  <c r="L222" i="22"/>
  <c r="J222" i="22"/>
  <c r="K222" i="22"/>
  <c r="AB225" i="22"/>
  <c r="J219" i="22"/>
  <c r="AB222" i="22"/>
  <c r="AC223" i="22"/>
  <c r="AC221" i="22"/>
  <c r="K220" i="21"/>
  <c r="AC226" i="21"/>
  <c r="AB221" i="21"/>
  <c r="AB223" i="21"/>
  <c r="AC221" i="21"/>
  <c r="K221" i="21"/>
  <c r="AC227" i="21"/>
  <c r="K218" i="21"/>
  <c r="AC224" i="21"/>
  <c r="L217" i="21"/>
  <c r="M217" i="21" s="1"/>
  <c r="AC222" i="21"/>
  <c r="J222" i="21"/>
  <c r="K222" i="21"/>
  <c r="L222" i="21"/>
  <c r="R220" i="21"/>
  <c r="K219" i="21"/>
  <c r="AC225" i="21"/>
  <c r="J218" i="21"/>
  <c r="AB224" i="21"/>
  <c r="AC223" i="21"/>
  <c r="J216" i="21"/>
  <c r="AB222" i="21"/>
  <c r="AC226" i="20"/>
  <c r="K218" i="20"/>
  <c r="AC224" i="20"/>
  <c r="K216" i="20"/>
  <c r="AC222" i="20"/>
  <c r="AC225" i="20"/>
  <c r="AC221" i="20"/>
  <c r="AC223" i="20"/>
  <c r="AB224" i="20"/>
  <c r="AB222" i="20"/>
  <c r="L222" i="20"/>
  <c r="J222" i="20"/>
  <c r="K222" i="20"/>
  <c r="AB225" i="20"/>
  <c r="J217" i="20"/>
  <c r="AB221" i="20"/>
  <c r="AB223" i="20"/>
  <c r="AB226" i="20"/>
  <c r="J218" i="20"/>
  <c r="AB226" i="19"/>
  <c r="AB224" i="19"/>
  <c r="AB222" i="19"/>
  <c r="AC225" i="19"/>
  <c r="AC223" i="19"/>
  <c r="AB225" i="19"/>
  <c r="AB223" i="19"/>
  <c r="L222" i="19"/>
  <c r="J222" i="19"/>
  <c r="K222" i="19"/>
  <c r="AC224" i="19"/>
  <c r="AC222" i="19"/>
  <c r="AB224" i="15"/>
  <c r="AB222" i="15"/>
  <c r="K222" i="15"/>
  <c r="L222" i="15"/>
  <c r="J222" i="15"/>
  <c r="AC226" i="15"/>
  <c r="K219" i="15"/>
  <c r="AC225" i="15"/>
  <c r="AC221" i="15"/>
  <c r="AB226" i="15"/>
  <c r="J219" i="15"/>
  <c r="AB225" i="15"/>
  <c r="L218" i="15"/>
  <c r="K217" i="15"/>
  <c r="AC223" i="15"/>
  <c r="AC224" i="15"/>
  <c r="J217" i="15"/>
  <c r="AB223" i="15"/>
  <c r="AC222" i="15"/>
  <c r="R190" i="18"/>
  <c r="AC196" i="18"/>
  <c r="AC194" i="18"/>
  <c r="AJ193" i="18"/>
  <c r="AJ197" i="18"/>
  <c r="AJ195" i="18"/>
  <c r="AB193" i="18"/>
  <c r="AB197" i="18"/>
  <c r="AJ196" i="18"/>
  <c r="AB195" i="18"/>
  <c r="L193" i="18"/>
  <c r="V199" i="18" s="1"/>
  <c r="J193" i="18"/>
  <c r="T197" i="18" s="1"/>
  <c r="K193" i="18"/>
  <c r="U199" i="18" s="1"/>
  <c r="AB196" i="18"/>
  <c r="K188" i="18"/>
  <c r="AC197" i="18"/>
  <c r="K191" i="18"/>
  <c r="R189" i="18"/>
  <c r="AC195" i="18"/>
  <c r="J188" i="18"/>
  <c r="AB194" i="18"/>
  <c r="L187" i="18"/>
  <c r="AC193" i="18"/>
  <c r="J190" i="18"/>
  <c r="T195" i="18" s="1"/>
  <c r="AJ194" i="18"/>
  <c r="K187" i="18"/>
  <c r="AC192" i="18"/>
  <c r="AC224" i="10"/>
  <c r="R216" i="10"/>
  <c r="R221" i="10"/>
  <c r="AC226" i="10"/>
  <c r="J219" i="10"/>
  <c r="M219" i="10" s="1"/>
  <c r="AB225" i="10"/>
  <c r="K218" i="10"/>
  <c r="J218" i="10"/>
  <c r="M218" i="10" s="1"/>
  <c r="AB224" i="10"/>
  <c r="AC221" i="10"/>
  <c r="AC223" i="10"/>
  <c r="AB226" i="10"/>
  <c r="J220" i="10"/>
  <c r="M220" i="10" s="1"/>
  <c r="AB223" i="10"/>
  <c r="AC222" i="10"/>
  <c r="AB221" i="10"/>
  <c r="L222" i="10"/>
  <c r="J222" i="10"/>
  <c r="K222" i="10"/>
  <c r="J221" i="10"/>
  <c r="AB222" i="10"/>
  <c r="AB225" i="6"/>
  <c r="AC224" i="6"/>
  <c r="L222" i="6"/>
  <c r="J222" i="6"/>
  <c r="K222" i="6"/>
  <c r="AB224" i="6"/>
  <c r="J219" i="6"/>
  <c r="K217" i="6"/>
  <c r="AC223" i="6"/>
  <c r="AC222" i="6"/>
  <c r="AC225" i="6"/>
  <c r="J217" i="6"/>
  <c r="AB223" i="6"/>
  <c r="AB222" i="6"/>
  <c r="J220" i="11"/>
  <c r="AB226" i="11"/>
  <c r="AC225" i="11"/>
  <c r="K221" i="11"/>
  <c r="AC227" i="11"/>
  <c r="AB225" i="11"/>
  <c r="AC224" i="11"/>
  <c r="K220" i="11"/>
  <c r="AB224" i="11"/>
  <c r="K218" i="11"/>
  <c r="AC221" i="11"/>
  <c r="AC222" i="11"/>
  <c r="J222" i="11"/>
  <c r="K222" i="11"/>
  <c r="L222" i="11"/>
  <c r="R220" i="11"/>
  <c r="K219" i="11"/>
  <c r="AC223" i="11"/>
  <c r="L221" i="11"/>
  <c r="AB223" i="11"/>
  <c r="AC226" i="8"/>
  <c r="K219" i="8"/>
  <c r="AB222" i="8"/>
  <c r="AB226" i="8"/>
  <c r="K218" i="8"/>
  <c r="AC224" i="8"/>
  <c r="J221" i="8"/>
  <c r="L219" i="8"/>
  <c r="L218" i="8"/>
  <c r="K222" i="8"/>
  <c r="L222" i="8"/>
  <c r="J222" i="8"/>
  <c r="AC222" i="8"/>
  <c r="AC227" i="8"/>
  <c r="AC223" i="8"/>
  <c r="R220" i="3"/>
  <c r="AB224" i="3"/>
  <c r="AB223" i="3"/>
  <c r="AC222" i="3"/>
  <c r="K216" i="3"/>
  <c r="M216" i="3" s="1"/>
  <c r="J222" i="3"/>
  <c r="L222" i="3"/>
  <c r="L220" i="3"/>
  <c r="M220" i="3" s="1"/>
  <c r="K219" i="3"/>
  <c r="AB222" i="3"/>
  <c r="AB225" i="3"/>
  <c r="K218" i="3"/>
  <c r="AC224" i="3"/>
  <c r="K217" i="3"/>
  <c r="J221" i="3"/>
  <c r="M221" i="3" s="1"/>
  <c r="AC226" i="3"/>
  <c r="AC221" i="3"/>
  <c r="AC225" i="12"/>
  <c r="L222" i="12"/>
  <c r="J222" i="12"/>
  <c r="K222" i="12"/>
  <c r="AB226" i="12"/>
  <c r="AB223" i="12"/>
  <c r="L216" i="12"/>
  <c r="R220" i="12"/>
  <c r="L221" i="12"/>
  <c r="R216" i="12"/>
  <c r="AC222" i="12"/>
  <c r="AB221" i="12"/>
  <c r="AC224" i="12"/>
  <c r="AB222" i="12"/>
  <c r="K221" i="12"/>
  <c r="AC226" i="12"/>
  <c r="M220" i="12"/>
  <c r="AB224" i="12"/>
  <c r="AC223" i="12"/>
  <c r="K217" i="12"/>
  <c r="M217" i="12" s="1"/>
  <c r="R221" i="5"/>
  <c r="AB226" i="5"/>
  <c r="J220" i="5"/>
  <c r="R217" i="5"/>
  <c r="AC223" i="5"/>
  <c r="AC222" i="5"/>
  <c r="J216" i="5"/>
  <c r="L221" i="5"/>
  <c r="R218" i="5"/>
  <c r="K218" i="5"/>
  <c r="AC224" i="5"/>
  <c r="AB223" i="5"/>
  <c r="AB222" i="5"/>
  <c r="R220" i="5"/>
  <c r="AC225" i="5"/>
  <c r="AB224" i="5"/>
  <c r="J218" i="5"/>
  <c r="L217" i="5"/>
  <c r="L222" i="5"/>
  <c r="K221" i="5"/>
  <c r="AC227" i="5"/>
  <c r="AC221" i="5"/>
  <c r="AC226" i="5"/>
  <c r="R216" i="5"/>
  <c r="J222" i="5"/>
  <c r="K221" i="4"/>
  <c r="AC226" i="4"/>
  <c r="J220" i="4"/>
  <c r="AB222" i="4"/>
  <c r="AC225" i="4"/>
  <c r="AC223" i="4"/>
  <c r="R220" i="4"/>
  <c r="AB224" i="4"/>
  <c r="R216" i="4"/>
  <c r="AC221" i="4"/>
  <c r="AC222" i="4"/>
  <c r="AB226" i="4"/>
  <c r="R218" i="4"/>
  <c r="L218" i="4"/>
  <c r="M218" i="4" s="1"/>
  <c r="AC227" i="4"/>
  <c r="J222" i="4"/>
  <c r="K222" i="4"/>
  <c r="AC224" i="4"/>
  <c r="AB223" i="4"/>
  <c r="K221" i="9"/>
  <c r="AC227" i="9"/>
  <c r="K220" i="9"/>
  <c r="AC226" i="9"/>
  <c r="J221" i="9"/>
  <c r="AB227" i="9"/>
  <c r="AB226" i="9"/>
  <c r="L218" i="9"/>
  <c r="AC223" i="9"/>
  <c r="R220" i="9"/>
  <c r="J222" i="9"/>
  <c r="K222" i="9"/>
  <c r="L222" i="9"/>
  <c r="R219" i="9"/>
  <c r="K219" i="9"/>
  <c r="AC225" i="9"/>
  <c r="AC224" i="9"/>
  <c r="AB223" i="9"/>
  <c r="AC222" i="9"/>
  <c r="AB224" i="9"/>
  <c r="J218" i="9"/>
  <c r="AB222" i="9"/>
  <c r="R216" i="9"/>
  <c r="L217" i="9"/>
  <c r="AC221" i="9"/>
  <c r="AN143" i="15"/>
  <c r="AO143" i="15" s="1"/>
  <c r="AN135" i="15"/>
  <c r="AO135" i="15" s="1"/>
  <c r="AN127" i="15"/>
  <c r="AO127" i="15" s="1"/>
  <c r="AN119" i="15"/>
  <c r="AO119" i="15" s="1"/>
  <c r="AN111" i="15"/>
  <c r="AO111" i="15" s="1"/>
  <c r="AN103" i="15"/>
  <c r="AO103" i="15" s="1"/>
  <c r="AN95" i="15"/>
  <c r="AO95" i="15" s="1"/>
  <c r="AN87" i="15"/>
  <c r="AO87" i="15" s="1"/>
  <c r="AN79" i="15"/>
  <c r="AO79" i="15" s="1"/>
  <c r="AN142" i="15"/>
  <c r="AO142" i="15" s="1"/>
  <c r="AN132" i="15"/>
  <c r="AO132" i="15" s="1"/>
  <c r="AN116" i="15"/>
  <c r="AO116" i="15" s="1"/>
  <c r="AN100" i="15"/>
  <c r="AO100" i="15" s="1"/>
  <c r="AN84" i="15"/>
  <c r="AO84" i="15" s="1"/>
  <c r="AN71" i="15"/>
  <c r="AO71" i="15" s="1"/>
  <c r="AN128" i="15"/>
  <c r="AO128" i="15" s="1"/>
  <c r="AN112" i="15"/>
  <c r="AO112" i="15" s="1"/>
  <c r="AN96" i="15"/>
  <c r="AO96" i="15" s="1"/>
  <c r="AN80" i="15"/>
  <c r="AO80" i="15" s="1"/>
  <c r="AN75" i="15"/>
  <c r="AO75" i="15" s="1"/>
  <c r="AN147" i="15"/>
  <c r="AO147" i="15" s="1"/>
  <c r="AN139" i="15"/>
  <c r="AO139" i="15" s="1"/>
  <c r="AN131" i="15"/>
  <c r="AO131" i="15" s="1"/>
  <c r="AN123" i="15"/>
  <c r="AO123" i="15" s="1"/>
  <c r="AN115" i="15"/>
  <c r="AO115" i="15" s="1"/>
  <c r="AN107" i="15"/>
  <c r="AO107" i="15" s="1"/>
  <c r="AN99" i="15"/>
  <c r="AO99" i="15" s="1"/>
  <c r="AN91" i="15"/>
  <c r="AO91" i="15" s="1"/>
  <c r="AN83" i="15"/>
  <c r="AO83" i="15" s="1"/>
  <c r="AN146" i="15"/>
  <c r="AO146" i="15" s="1"/>
  <c r="AN140" i="15"/>
  <c r="AO140" i="15" s="1"/>
  <c r="AN124" i="15"/>
  <c r="AO124" i="15" s="1"/>
  <c r="AN108" i="15"/>
  <c r="AO108" i="15" s="1"/>
  <c r="AN92" i="15"/>
  <c r="AO92" i="15" s="1"/>
  <c r="AN76" i="15"/>
  <c r="AO76" i="15" s="1"/>
  <c r="AN138" i="15"/>
  <c r="AO138" i="15" s="1"/>
  <c r="AN122" i="15"/>
  <c r="AO122" i="15" s="1"/>
  <c r="AN106" i="15"/>
  <c r="AO106" i="15" s="1"/>
  <c r="AN90" i="15"/>
  <c r="AO90" i="15" s="1"/>
  <c r="AN74" i="15"/>
  <c r="AO74" i="15" s="1"/>
  <c r="AN137" i="15"/>
  <c r="AO137" i="15" s="1"/>
  <c r="AN129" i="15"/>
  <c r="AO129" i="15" s="1"/>
  <c r="AN121" i="15"/>
  <c r="AO121" i="15" s="1"/>
  <c r="AN113" i="15"/>
  <c r="AO113" i="15" s="1"/>
  <c r="AN105" i="15"/>
  <c r="AO105" i="15" s="1"/>
  <c r="AN97" i="15"/>
  <c r="AO97" i="15" s="1"/>
  <c r="AN89" i="15"/>
  <c r="AO89" i="15" s="1"/>
  <c r="AN81" i="15"/>
  <c r="AO81" i="15" s="1"/>
  <c r="AN144" i="15"/>
  <c r="AO144" i="15" s="1"/>
  <c r="AN136" i="15"/>
  <c r="AO136" i="15" s="1"/>
  <c r="AN120" i="15"/>
  <c r="AO120" i="15" s="1"/>
  <c r="AN104" i="15"/>
  <c r="AO104" i="15" s="1"/>
  <c r="AN88" i="15"/>
  <c r="AO88" i="15" s="1"/>
  <c r="AN73" i="15"/>
  <c r="AO73" i="15" s="1"/>
  <c r="AN134" i="15"/>
  <c r="AO134" i="15" s="1"/>
  <c r="AN118" i="15"/>
  <c r="AO118" i="15" s="1"/>
  <c r="AN102" i="15"/>
  <c r="AO102" i="15" s="1"/>
  <c r="AN86" i="15"/>
  <c r="AO86" i="15" s="1"/>
  <c r="AN72" i="15"/>
  <c r="AO72" i="15" s="1"/>
  <c r="AM58" i="6"/>
  <c r="AN64" i="6" s="1"/>
  <c r="AO64" i="6" s="1"/>
  <c r="AL59" i="6"/>
  <c r="AM56" i="6"/>
  <c r="AN62" i="6" s="1"/>
  <c r="AO62" i="6" s="1"/>
  <c r="AM55" i="6"/>
  <c r="AN61" i="6" s="1"/>
  <c r="AO61" i="6" s="1"/>
  <c r="AM46" i="6"/>
  <c r="AN52" i="6" s="1"/>
  <c r="AO52" i="6" s="1"/>
  <c r="AL47" i="6"/>
  <c r="AL37" i="6"/>
  <c r="AM36" i="6"/>
  <c r="AM50" i="6"/>
  <c r="AN56" i="6" s="1"/>
  <c r="AO56" i="6" s="1"/>
  <c r="AL51" i="6"/>
  <c r="AN160" i="5"/>
  <c r="AO160" i="5" s="1"/>
  <c r="AN95" i="5"/>
  <c r="AO95" i="5" s="1"/>
  <c r="AN162" i="5"/>
  <c r="AO162" i="5" s="1"/>
  <c r="AN167" i="5"/>
  <c r="AO167" i="5" s="1"/>
  <c r="AN165" i="5"/>
  <c r="AO165" i="5" s="1"/>
  <c r="AN186" i="5"/>
  <c r="AO186" i="5" s="1"/>
  <c r="AN190" i="5"/>
  <c r="AO190" i="5" s="1"/>
  <c r="AN193" i="5"/>
  <c r="AO193" i="5" s="1"/>
  <c r="AN169" i="5"/>
  <c r="AO169" i="5" s="1"/>
  <c r="AN191" i="5"/>
  <c r="AO191" i="5" s="1"/>
  <c r="AN192" i="5"/>
  <c r="AO192" i="5" s="1"/>
  <c r="AN168" i="5"/>
  <c r="AO168" i="5" s="1"/>
  <c r="AN184" i="5"/>
  <c r="AO184" i="5" s="1"/>
  <c r="AN158" i="5"/>
  <c r="AO158" i="5" s="1"/>
  <c r="AN182" i="5"/>
  <c r="AO182" i="5" s="1"/>
  <c r="AN187" i="5"/>
  <c r="AO187" i="5" s="1"/>
  <c r="AN170" i="5"/>
  <c r="AO170" i="5" s="1"/>
  <c r="AN183" i="5"/>
  <c r="AO183" i="5" s="1"/>
  <c r="AM109" i="5"/>
  <c r="AL110" i="5"/>
  <c r="AM130" i="5"/>
  <c r="AL131" i="5"/>
  <c r="AN101" i="5"/>
  <c r="AO101" i="5" s="1"/>
  <c r="AN156" i="5"/>
  <c r="AO156" i="5" s="1"/>
  <c r="AN180" i="5"/>
  <c r="AO180" i="5" s="1"/>
  <c r="AM195" i="5"/>
  <c r="AL196" i="5"/>
  <c r="AN185" i="5"/>
  <c r="AO185" i="5" s="1"/>
  <c r="AN94" i="5"/>
  <c r="AO94" i="5" s="1"/>
  <c r="AN100" i="5"/>
  <c r="AO100" i="5" s="1"/>
  <c r="AL145" i="5"/>
  <c r="AM144" i="5"/>
  <c r="AN99" i="5"/>
  <c r="AO99" i="5" s="1"/>
  <c r="AM214" i="5"/>
  <c r="AL215" i="5"/>
  <c r="AN179" i="5"/>
  <c r="AO179" i="5" s="1"/>
  <c r="AN188" i="5"/>
  <c r="AO188" i="5" s="1"/>
  <c r="AN171" i="5"/>
  <c r="AO171" i="5" s="1"/>
  <c r="AN194" i="5"/>
  <c r="AO194" i="5" s="1"/>
  <c r="AN178" i="5"/>
  <c r="AO178" i="5" s="1"/>
  <c r="AN174" i="5"/>
  <c r="AO174" i="5" s="1"/>
  <c r="AN159" i="5"/>
  <c r="AO159" i="5" s="1"/>
  <c r="AM137" i="5"/>
  <c r="AL138" i="5"/>
  <c r="AN189" i="5"/>
  <c r="AO189" i="5" s="1"/>
  <c r="AM102" i="5"/>
  <c r="AL103" i="5"/>
  <c r="AM123" i="5"/>
  <c r="AL124" i="5"/>
  <c r="AN97" i="5"/>
  <c r="AO97" i="5" s="1"/>
  <c r="AM116" i="5"/>
  <c r="AL117" i="5"/>
  <c r="AN96" i="5"/>
  <c r="AO96" i="5" s="1"/>
  <c r="AM207" i="5"/>
  <c r="AL208" i="5"/>
  <c r="AM200" i="5"/>
  <c r="AL201" i="5"/>
  <c r="AN172" i="5"/>
  <c r="AO172" i="5" s="1"/>
  <c r="AN157" i="5"/>
  <c r="AO157" i="5" s="1"/>
  <c r="AN175" i="5"/>
  <c r="AO175" i="5" s="1"/>
  <c r="AN93" i="5"/>
  <c r="AO93" i="5" s="1"/>
  <c r="AL78" i="5"/>
  <c r="AM77" i="5"/>
  <c r="AN98" i="5"/>
  <c r="AO98" i="5" s="1"/>
  <c r="AN136" i="4"/>
  <c r="AO136" i="4" s="1"/>
  <c r="AN128" i="4"/>
  <c r="AO128" i="4" s="1"/>
  <c r="AN120" i="4"/>
  <c r="AO120" i="4" s="1"/>
  <c r="AN112" i="4"/>
  <c r="AO112" i="4" s="1"/>
  <c r="AN104" i="4"/>
  <c r="AO104" i="4" s="1"/>
  <c r="AN96" i="4"/>
  <c r="AO96" i="4" s="1"/>
  <c r="AN88" i="4"/>
  <c r="AO88" i="4" s="1"/>
  <c r="AN80" i="4"/>
  <c r="AO80" i="4" s="1"/>
  <c r="AN72" i="4"/>
  <c r="AO72" i="4" s="1"/>
  <c r="AN97" i="4"/>
  <c r="AO97" i="4" s="1"/>
  <c r="AN125" i="4"/>
  <c r="AO125" i="4" s="1"/>
  <c r="AN109" i="4"/>
  <c r="AO109" i="4" s="1"/>
  <c r="AN85" i="4"/>
  <c r="AO85" i="4" s="1"/>
  <c r="AN65" i="4"/>
  <c r="AO65" i="4" s="1"/>
  <c r="AN135" i="4"/>
  <c r="AO135" i="4" s="1"/>
  <c r="AN119" i="4"/>
  <c r="AO119" i="4" s="1"/>
  <c r="AN103" i="4"/>
  <c r="AO103" i="4" s="1"/>
  <c r="AN79" i="4"/>
  <c r="AO79" i="4" s="1"/>
  <c r="AN63" i="4"/>
  <c r="AO63" i="4" s="1"/>
  <c r="AN70" i="4"/>
  <c r="AO70" i="4" s="1"/>
  <c r="AN95" i="4"/>
  <c r="AO95" i="4" s="1"/>
  <c r="AN68" i="4"/>
  <c r="AO68" i="4" s="1"/>
  <c r="AN138" i="4"/>
  <c r="AO138" i="4" s="1"/>
  <c r="AN132" i="4"/>
  <c r="AO132" i="4" s="1"/>
  <c r="AN124" i="4"/>
  <c r="AO124" i="4" s="1"/>
  <c r="AN116" i="4"/>
  <c r="AO116" i="4" s="1"/>
  <c r="AN108" i="4"/>
  <c r="AO108" i="4" s="1"/>
  <c r="AN100" i="4"/>
  <c r="AO100" i="4" s="1"/>
  <c r="AN92" i="4"/>
  <c r="AO92" i="4" s="1"/>
  <c r="AN84" i="4"/>
  <c r="AO84" i="4" s="1"/>
  <c r="AN76" i="4"/>
  <c r="AO76" i="4" s="1"/>
  <c r="AN101" i="4"/>
  <c r="AO101" i="4" s="1"/>
  <c r="AN69" i="4"/>
  <c r="AO69" i="4" s="1"/>
  <c r="AN133" i="4"/>
  <c r="AO133" i="4" s="1"/>
  <c r="AN117" i="4"/>
  <c r="AO117" i="4" s="1"/>
  <c r="AN93" i="4"/>
  <c r="AO93" i="4" s="1"/>
  <c r="AN77" i="4"/>
  <c r="AO77" i="4" s="1"/>
  <c r="AN64" i="4"/>
  <c r="AO64" i="4" s="1"/>
  <c r="AN127" i="4"/>
  <c r="AO127" i="4" s="1"/>
  <c r="AN111" i="4"/>
  <c r="AO111" i="4" s="1"/>
  <c r="AN87" i="4"/>
  <c r="AO87" i="4" s="1"/>
  <c r="AN71" i="4"/>
  <c r="AO71" i="4" s="1"/>
  <c r="AN130" i="4"/>
  <c r="AO130" i="4" s="1"/>
  <c r="AN122" i="4"/>
  <c r="AO122" i="4" s="1"/>
  <c r="AN114" i="4"/>
  <c r="AO114" i="4" s="1"/>
  <c r="AN106" i="4"/>
  <c r="AO106" i="4" s="1"/>
  <c r="AN98" i="4"/>
  <c r="AO98" i="4" s="1"/>
  <c r="AN90" i="4"/>
  <c r="AO90" i="4" s="1"/>
  <c r="AN82" i="4"/>
  <c r="AO82" i="4" s="1"/>
  <c r="AN74" i="4"/>
  <c r="AO74" i="4" s="1"/>
  <c r="AN99" i="4"/>
  <c r="AO99" i="4" s="1"/>
  <c r="AN129" i="4"/>
  <c r="AO129" i="4" s="1"/>
  <c r="AN113" i="4"/>
  <c r="AO113" i="4" s="1"/>
  <c r="AN89" i="4"/>
  <c r="AO89" i="4" s="1"/>
  <c r="AN73" i="4"/>
  <c r="AO73" i="4" s="1"/>
  <c r="AN123" i="4"/>
  <c r="AO123" i="4" s="1"/>
  <c r="AN107" i="4"/>
  <c r="AO107" i="4" s="1"/>
  <c r="AN83" i="4"/>
  <c r="AO83" i="4" s="1"/>
  <c r="AN67" i="4"/>
  <c r="AO67" i="4" s="1"/>
  <c r="AN181" i="19"/>
  <c r="AO181" i="19" s="1"/>
  <c r="AN171" i="19"/>
  <c r="AO171" i="19" s="1"/>
  <c r="AN162" i="19"/>
  <c r="AO162" i="19" s="1"/>
  <c r="AN169" i="19"/>
  <c r="AO169" i="19" s="1"/>
  <c r="AN153" i="19"/>
  <c r="AO153" i="19" s="1"/>
  <c r="AN176" i="19"/>
  <c r="AO176" i="19" s="1"/>
  <c r="AN163" i="19"/>
  <c r="AO163" i="19" s="1"/>
  <c r="AN148" i="19"/>
  <c r="AO148" i="19" s="1"/>
  <c r="AN139" i="19"/>
  <c r="AO139" i="19" s="1"/>
  <c r="AN140" i="19"/>
  <c r="AO140" i="19" s="1"/>
  <c r="AN131" i="19"/>
  <c r="AO131" i="19" s="1"/>
  <c r="AN132" i="19"/>
  <c r="AO132" i="19" s="1"/>
  <c r="AN123" i="19"/>
  <c r="AO123" i="19" s="1"/>
  <c r="AN124" i="19"/>
  <c r="AO124" i="19" s="1"/>
  <c r="AN115" i="19"/>
  <c r="AO115" i="19" s="1"/>
  <c r="AN116" i="19"/>
  <c r="AO116" i="19" s="1"/>
  <c r="AN107" i="19"/>
  <c r="AO107" i="19" s="1"/>
  <c r="AN108" i="19"/>
  <c r="AO108" i="19" s="1"/>
  <c r="AN99" i="19"/>
  <c r="AO99" i="19" s="1"/>
  <c r="AN100" i="19"/>
  <c r="AO100" i="19" s="1"/>
  <c r="AN91" i="19"/>
  <c r="AO91" i="19" s="1"/>
  <c r="AN92" i="19"/>
  <c r="AO92" i="19" s="1"/>
  <c r="AN83" i="19"/>
  <c r="AO83" i="19" s="1"/>
  <c r="AN156" i="19"/>
  <c r="AO156" i="19" s="1"/>
  <c r="AN159" i="19"/>
  <c r="AO159" i="19" s="1"/>
  <c r="AN146" i="19"/>
  <c r="AO146" i="19" s="1"/>
  <c r="AN137" i="19"/>
  <c r="AO137" i="19" s="1"/>
  <c r="AN138" i="19"/>
  <c r="AO138" i="19" s="1"/>
  <c r="AN129" i="19"/>
  <c r="AO129" i="19" s="1"/>
  <c r="AN130" i="19"/>
  <c r="AO130" i="19" s="1"/>
  <c r="AN121" i="19"/>
  <c r="AO121" i="19" s="1"/>
  <c r="AN122" i="19"/>
  <c r="AO122" i="19" s="1"/>
  <c r="AN113" i="19"/>
  <c r="AO113" i="19" s="1"/>
  <c r="AN114" i="19"/>
  <c r="AO114" i="19" s="1"/>
  <c r="AN105" i="19"/>
  <c r="AO105" i="19" s="1"/>
  <c r="AN106" i="19"/>
  <c r="AO106" i="19" s="1"/>
  <c r="AN97" i="19"/>
  <c r="AO97" i="19" s="1"/>
  <c r="AN98" i="19"/>
  <c r="AO98" i="19" s="1"/>
  <c r="AN88" i="19"/>
  <c r="AO88" i="19" s="1"/>
  <c r="AN172" i="19"/>
  <c r="AO172" i="19" s="1"/>
  <c r="AN173" i="19"/>
  <c r="AO173" i="19" s="1"/>
  <c r="AN179" i="19"/>
  <c r="AO179" i="19" s="1"/>
  <c r="AN170" i="19"/>
  <c r="AO170" i="19" s="1"/>
  <c r="AN154" i="19"/>
  <c r="AO154" i="19" s="1"/>
  <c r="AN161" i="19"/>
  <c r="AO161" i="19" s="1"/>
  <c r="AN147" i="19"/>
  <c r="AO147" i="19" s="1"/>
  <c r="AN168" i="19"/>
  <c r="AO168" i="19" s="1"/>
  <c r="AN152" i="19"/>
  <c r="AO152" i="19" s="1"/>
  <c r="AN155" i="19"/>
  <c r="AO155" i="19" s="1"/>
  <c r="AN144" i="19"/>
  <c r="AO144" i="19" s="1"/>
  <c r="AN135" i="19"/>
  <c r="AO135" i="19" s="1"/>
  <c r="AN136" i="19"/>
  <c r="AO136" i="19" s="1"/>
  <c r="AN127" i="19"/>
  <c r="AO127" i="19" s="1"/>
  <c r="AN128" i="19"/>
  <c r="AO128" i="19" s="1"/>
  <c r="AN119" i="19"/>
  <c r="AO119" i="19" s="1"/>
  <c r="AN120" i="19"/>
  <c r="AO120" i="19" s="1"/>
  <c r="AN111" i="19"/>
  <c r="AO111" i="19" s="1"/>
  <c r="AN112" i="19"/>
  <c r="AO112" i="19" s="1"/>
  <c r="AN103" i="19"/>
  <c r="AO103" i="19" s="1"/>
  <c r="AN104" i="19"/>
  <c r="AO104" i="19" s="1"/>
  <c r="AN95" i="19"/>
  <c r="AO95" i="19" s="1"/>
  <c r="AN96" i="19"/>
  <c r="AO96" i="19" s="1"/>
  <c r="AN87" i="19"/>
  <c r="AO87" i="19" s="1"/>
  <c r="AN86" i="19"/>
  <c r="AO86" i="19" s="1"/>
  <c r="AN175" i="19"/>
  <c r="AO175" i="19" s="1"/>
  <c r="AN182" i="19"/>
  <c r="AO182" i="19" s="1"/>
  <c r="AN145" i="19"/>
  <c r="AO145" i="19" s="1"/>
  <c r="AN164" i="19"/>
  <c r="AO164" i="19" s="1"/>
  <c r="AN151" i="19"/>
  <c r="AO151" i="19" s="1"/>
  <c r="AN141" i="19"/>
  <c r="AO141" i="19" s="1"/>
  <c r="AN142" i="19"/>
  <c r="AO142" i="19" s="1"/>
  <c r="AN133" i="19"/>
  <c r="AO133" i="19" s="1"/>
  <c r="AN134" i="19"/>
  <c r="AO134" i="19" s="1"/>
  <c r="AN125" i="19"/>
  <c r="AO125" i="19" s="1"/>
  <c r="AN126" i="19"/>
  <c r="AO126" i="19" s="1"/>
  <c r="AN117" i="19"/>
  <c r="AO117" i="19" s="1"/>
  <c r="AN118" i="19"/>
  <c r="AO118" i="19" s="1"/>
  <c r="AN109" i="19"/>
  <c r="AO109" i="19" s="1"/>
  <c r="AN110" i="19"/>
  <c r="AO110" i="19" s="1"/>
  <c r="AN101" i="19"/>
  <c r="AO101" i="19" s="1"/>
  <c r="AN102" i="19"/>
  <c r="AO102" i="19" s="1"/>
  <c r="AN93" i="19"/>
  <c r="AO93" i="19" s="1"/>
  <c r="AN94" i="19"/>
  <c r="AO94" i="19" s="1"/>
  <c r="AN85" i="19"/>
  <c r="AO85" i="19" s="1"/>
  <c r="AN84" i="19"/>
  <c r="AO84" i="19" s="1"/>
  <c r="AN134" i="3"/>
  <c r="AO134" i="3" s="1"/>
  <c r="AN117" i="3"/>
  <c r="AO117" i="3" s="1"/>
  <c r="AN175" i="3"/>
  <c r="AO175" i="3" s="1"/>
  <c r="AN168" i="3"/>
  <c r="AO168" i="3" s="1"/>
  <c r="AN135" i="3"/>
  <c r="AO135" i="3" s="1"/>
  <c r="AN118" i="3"/>
  <c r="AO118" i="3" s="1"/>
  <c r="AN140" i="3"/>
  <c r="AO140" i="3" s="1"/>
  <c r="AN174" i="3"/>
  <c r="AO174" i="3" s="1"/>
  <c r="AN148" i="3"/>
  <c r="AO148" i="3" s="1"/>
  <c r="AN131" i="3"/>
  <c r="AO131" i="3" s="1"/>
  <c r="AN171" i="3"/>
  <c r="AO171" i="3" s="1"/>
  <c r="AN172" i="3"/>
  <c r="AO172" i="3" s="1"/>
  <c r="AN149" i="3"/>
  <c r="AO149" i="3" s="1"/>
  <c r="AN130" i="3"/>
  <c r="AO130" i="3" s="1"/>
  <c r="AM105" i="3"/>
  <c r="AL106" i="3"/>
  <c r="AN142" i="3"/>
  <c r="AO142" i="3" s="1"/>
  <c r="AN128" i="3"/>
  <c r="AO128" i="3" s="1"/>
  <c r="AN132" i="3"/>
  <c r="AO132" i="3" s="1"/>
  <c r="AN122" i="3"/>
  <c r="AO122" i="3" s="1"/>
  <c r="AN141" i="3"/>
  <c r="AO141" i="3" s="1"/>
  <c r="AM84" i="3"/>
  <c r="AL85" i="3"/>
  <c r="AN144" i="3"/>
  <c r="AO144" i="3" s="1"/>
  <c r="AL64" i="3"/>
  <c r="AM63" i="3"/>
  <c r="AM36" i="3"/>
  <c r="AL37" i="3"/>
  <c r="AL38" i="3" s="1"/>
  <c r="AL39" i="3" s="1"/>
  <c r="AL50" i="3"/>
  <c r="AM49" i="3"/>
  <c r="AM210" i="3"/>
  <c r="AL211" i="3"/>
  <c r="AM203" i="3"/>
  <c r="AL204" i="3"/>
  <c r="AM224" i="3"/>
  <c r="AL225" i="3"/>
  <c r="AN146" i="3"/>
  <c r="AO146" i="3" s="1"/>
  <c r="AN147" i="3"/>
  <c r="AO147" i="3" s="1"/>
  <c r="AN121" i="3"/>
  <c r="AO121" i="3" s="1"/>
  <c r="AM97" i="3"/>
  <c r="AL98" i="3"/>
  <c r="AN126" i="3"/>
  <c r="AO126" i="3" s="1"/>
  <c r="AN129" i="3"/>
  <c r="AO129" i="3" s="1"/>
  <c r="AN127" i="3"/>
  <c r="AO127" i="3" s="1"/>
  <c r="AN125" i="3"/>
  <c r="AO125" i="3" s="1"/>
  <c r="AN170" i="3"/>
  <c r="AO170" i="3" s="1"/>
  <c r="AL183" i="3"/>
  <c r="AM182" i="3"/>
  <c r="AL151" i="3"/>
  <c r="AM150" i="3"/>
  <c r="AL155" i="3"/>
  <c r="AM154" i="3"/>
  <c r="AN145" i="3"/>
  <c r="AO145" i="3" s="1"/>
  <c r="AN119" i="3"/>
  <c r="AO119" i="3" s="1"/>
  <c r="AN169" i="3"/>
  <c r="AO169" i="3" s="1"/>
  <c r="AN143" i="3"/>
  <c r="AO143" i="3" s="1"/>
  <c r="AN124" i="3"/>
  <c r="AO124" i="3" s="1"/>
  <c r="AL92" i="3"/>
  <c r="AM91" i="3"/>
  <c r="AL70" i="3"/>
  <c r="AM69" i="3"/>
  <c r="AM77" i="3"/>
  <c r="AL78" i="3"/>
  <c r="AL43" i="3"/>
  <c r="AM42" i="3"/>
  <c r="AM190" i="3"/>
  <c r="AL191" i="3"/>
  <c r="AM196" i="3"/>
  <c r="AL197" i="3"/>
  <c r="AM217" i="3"/>
  <c r="AL218" i="3"/>
  <c r="AN173" i="3"/>
  <c r="AO173" i="3" s="1"/>
  <c r="AL177" i="3"/>
  <c r="AM176" i="3"/>
  <c r="AN136" i="3"/>
  <c r="AO136" i="3" s="1"/>
  <c r="AL56" i="3"/>
  <c r="AM55" i="3"/>
  <c r="V198" i="18"/>
  <c r="M197" i="18"/>
  <c r="W203" i="18" s="1"/>
  <c r="R215" i="20"/>
  <c r="L216" i="20"/>
  <c r="L220" i="20"/>
  <c r="R219" i="20"/>
  <c r="J220" i="20"/>
  <c r="L217" i="20"/>
  <c r="K219" i="20"/>
  <c r="J219" i="20"/>
  <c r="K221" i="20"/>
  <c r="R217" i="20"/>
  <c r="R221" i="20"/>
  <c r="J221" i="20"/>
  <c r="R220" i="20"/>
  <c r="R216" i="20"/>
  <c r="J216" i="20"/>
  <c r="R218" i="20"/>
  <c r="K217" i="20"/>
  <c r="R220" i="25"/>
  <c r="J219" i="25"/>
  <c r="R217" i="25"/>
  <c r="R216" i="25"/>
  <c r="R218" i="25"/>
  <c r="L221" i="25"/>
  <c r="L220" i="25"/>
  <c r="L219" i="25"/>
  <c r="L218" i="25"/>
  <c r="J218" i="25"/>
  <c r="K217" i="25"/>
  <c r="K216" i="25"/>
  <c r="J216" i="25"/>
  <c r="M221" i="24"/>
  <c r="L220" i="24"/>
  <c r="M220" i="24" s="1"/>
  <c r="J219" i="24"/>
  <c r="M219" i="24" s="1"/>
  <c r="M218" i="24"/>
  <c r="M217" i="24"/>
  <c r="M219" i="23"/>
  <c r="J221" i="23"/>
  <c r="M221" i="23" s="1"/>
  <c r="M220" i="23"/>
  <c r="L220" i="22"/>
  <c r="M220" i="22" s="1"/>
  <c r="L219" i="22"/>
  <c r="M219" i="22" s="1"/>
  <c r="L218" i="22"/>
  <c r="M218" i="22" s="1"/>
  <c r="L217" i="22"/>
  <c r="M217" i="22" s="1"/>
  <c r="L216" i="22"/>
  <c r="M216" i="22" s="1"/>
  <c r="R220" i="22"/>
  <c r="R219" i="22"/>
  <c r="R218" i="22"/>
  <c r="R217" i="22"/>
  <c r="R216" i="22"/>
  <c r="R215" i="22"/>
  <c r="M221" i="22"/>
  <c r="J220" i="21"/>
  <c r="M220" i="21" s="1"/>
  <c r="M218" i="21"/>
  <c r="M216" i="21"/>
  <c r="J221" i="21"/>
  <c r="M221" i="21" s="1"/>
  <c r="J219" i="21"/>
  <c r="M219" i="21" s="1"/>
  <c r="R216" i="21"/>
  <c r="J221" i="19"/>
  <c r="J219" i="19"/>
  <c r="J217" i="19"/>
  <c r="J216" i="19"/>
  <c r="L221" i="19"/>
  <c r="L220" i="19"/>
  <c r="J220" i="19"/>
  <c r="J218" i="19"/>
  <c r="R219" i="15"/>
  <c r="R218" i="15"/>
  <c r="M218" i="15"/>
  <c r="M216" i="15"/>
  <c r="R220" i="15"/>
  <c r="AB221" i="15"/>
  <c r="R217" i="15"/>
  <c r="R215" i="15"/>
  <c r="M220" i="15"/>
  <c r="M219" i="15"/>
  <c r="R192" i="18"/>
  <c r="L190" i="18"/>
  <c r="J187" i="18"/>
  <c r="L191" i="18"/>
  <c r="R191" i="18"/>
  <c r="K189" i="18"/>
  <c r="U195" i="18" s="1"/>
  <c r="R188" i="18"/>
  <c r="K221" i="10"/>
  <c r="R218" i="10"/>
  <c r="R217" i="10"/>
  <c r="R219" i="10"/>
  <c r="K217" i="10"/>
  <c r="M217" i="10" s="1"/>
  <c r="M216" i="10"/>
  <c r="R220" i="10"/>
  <c r="K221" i="6"/>
  <c r="L219" i="6"/>
  <c r="J221" i="6"/>
  <c r="K219" i="6"/>
  <c r="M219" i="6" s="1"/>
  <c r="M217" i="6"/>
  <c r="M216" i="6"/>
  <c r="J220" i="6"/>
  <c r="R219" i="6"/>
  <c r="R218" i="6"/>
  <c r="R217" i="6"/>
  <c r="M218" i="11"/>
  <c r="M219" i="11"/>
  <c r="L217" i="11"/>
  <c r="M217" i="11" s="1"/>
  <c r="R221" i="11"/>
  <c r="M221" i="11"/>
  <c r="R218" i="11"/>
  <c r="R217" i="11"/>
  <c r="M216" i="11"/>
  <c r="J219" i="8"/>
  <c r="M219" i="8" s="1"/>
  <c r="M221" i="8"/>
  <c r="R218" i="8"/>
  <c r="L216" i="8"/>
  <c r="L220" i="8"/>
  <c r="J217" i="8"/>
  <c r="M217" i="8" s="1"/>
  <c r="L221" i="3"/>
  <c r="R216" i="3"/>
  <c r="R215" i="3"/>
  <c r="M217" i="3"/>
  <c r="R221" i="3"/>
  <c r="M219" i="3"/>
  <c r="J221" i="12"/>
  <c r="R217" i="12"/>
  <c r="M216" i="12"/>
  <c r="J221" i="5"/>
  <c r="L220" i="5"/>
  <c r="M220" i="5" s="1"/>
  <c r="J219" i="5"/>
  <c r="M219" i="5" s="1"/>
  <c r="L218" i="5"/>
  <c r="M218" i="5" s="1"/>
  <c r="J217" i="5"/>
  <c r="L216" i="5"/>
  <c r="M216" i="5" s="1"/>
  <c r="M220" i="4"/>
  <c r="K216" i="4"/>
  <c r="M216" i="4" s="1"/>
  <c r="J221" i="4"/>
  <c r="J219" i="4"/>
  <c r="J217" i="4"/>
  <c r="L221" i="4"/>
  <c r="L219" i="4"/>
  <c r="L217" i="4"/>
  <c r="M220" i="9"/>
  <c r="K218" i="9"/>
  <c r="M218" i="9" s="1"/>
  <c r="AB221" i="9"/>
  <c r="L221" i="9"/>
  <c r="M221" i="9" s="1"/>
  <c r="J219" i="9"/>
  <c r="R219" i="24"/>
  <c r="R217" i="24"/>
  <c r="R220" i="24"/>
  <c r="R218" i="24"/>
  <c r="R220" i="23"/>
  <c r="R219" i="23"/>
  <c r="R216" i="23"/>
  <c r="R218" i="23"/>
  <c r="J216" i="23"/>
  <c r="M216" i="23" s="1"/>
  <c r="R221" i="22"/>
  <c r="R221" i="21"/>
  <c r="R219" i="21"/>
  <c r="R217" i="21"/>
  <c r="L219" i="19"/>
  <c r="L218" i="19"/>
  <c r="L216" i="19"/>
  <c r="L217" i="19"/>
  <c r="K221" i="19"/>
  <c r="M221" i="19" s="1"/>
  <c r="K220" i="19"/>
  <c r="M220" i="19" s="1"/>
  <c r="K219" i="19"/>
  <c r="M219" i="19" s="1"/>
  <c r="K218" i="19"/>
  <c r="K217" i="19"/>
  <c r="K216" i="19"/>
  <c r="R221" i="15"/>
  <c r="AJ192" i="18"/>
  <c r="L189" i="18"/>
  <c r="R216" i="6"/>
  <c r="R215" i="6"/>
  <c r="R221" i="6"/>
  <c r="R220" i="6"/>
  <c r="K220" i="6"/>
  <c r="M220" i="6" s="1"/>
  <c r="AC221" i="6"/>
  <c r="R219" i="11"/>
  <c r="R215" i="11"/>
  <c r="R216" i="8"/>
  <c r="J220" i="8"/>
  <c r="M220" i="8" s="1"/>
  <c r="J218" i="8"/>
  <c r="M218" i="8" s="1"/>
  <c r="J216" i="8"/>
  <c r="AC221" i="8"/>
  <c r="AB221" i="8"/>
  <c r="R217" i="3"/>
  <c r="R219" i="3"/>
  <c r="R219" i="4"/>
  <c r="R217" i="4"/>
  <c r="R215" i="4"/>
  <c r="M219" i="4"/>
  <c r="M217" i="4"/>
  <c r="M219" i="9"/>
  <c r="R215" i="9"/>
  <c r="J217" i="9"/>
  <c r="M217" i="9" s="1"/>
  <c r="F208" i="20"/>
  <c r="G208" i="20"/>
  <c r="H208" i="20"/>
  <c r="I208" i="20"/>
  <c r="N208" i="20"/>
  <c r="Q208" i="20" s="1"/>
  <c r="P208" i="20"/>
  <c r="F209" i="20"/>
  <c r="G209" i="20"/>
  <c r="H209" i="20"/>
  <c r="I209" i="20"/>
  <c r="N209" i="20"/>
  <c r="Q209" i="20" s="1"/>
  <c r="P209" i="20"/>
  <c r="F210" i="20"/>
  <c r="G210" i="20"/>
  <c r="H210" i="20"/>
  <c r="I210" i="20"/>
  <c r="N210" i="20"/>
  <c r="Q210" i="20" s="1"/>
  <c r="P210" i="20"/>
  <c r="F211" i="20"/>
  <c r="G211" i="20"/>
  <c r="H211" i="20"/>
  <c r="I211" i="20"/>
  <c r="N211" i="20"/>
  <c r="Q211" i="20" s="1"/>
  <c r="P211" i="20"/>
  <c r="F212" i="20"/>
  <c r="G212" i="20"/>
  <c r="H212" i="20"/>
  <c r="I212" i="20"/>
  <c r="N212" i="20"/>
  <c r="Q212" i="20" s="1"/>
  <c r="P212" i="20"/>
  <c r="F213" i="20"/>
  <c r="G213" i="20"/>
  <c r="H213" i="20"/>
  <c r="I213" i="20"/>
  <c r="N213" i="20"/>
  <c r="Q213" i="20" s="1"/>
  <c r="P213" i="20"/>
  <c r="F214" i="20"/>
  <c r="AB220" i="20" s="1"/>
  <c r="G214" i="20"/>
  <c r="AC220" i="20" s="1"/>
  <c r="H214" i="20"/>
  <c r="I214" i="20"/>
  <c r="N214" i="20"/>
  <c r="Q214" i="20" s="1"/>
  <c r="P214" i="20"/>
  <c r="F208" i="25"/>
  <c r="G208" i="25"/>
  <c r="H208" i="25"/>
  <c r="I208" i="25"/>
  <c r="N208" i="25"/>
  <c r="Q208" i="25" s="1"/>
  <c r="P208" i="25"/>
  <c r="F209" i="25"/>
  <c r="G209" i="25"/>
  <c r="H209" i="25"/>
  <c r="I209" i="25"/>
  <c r="N209" i="25"/>
  <c r="Q209" i="25" s="1"/>
  <c r="P209" i="25"/>
  <c r="F210" i="25"/>
  <c r="G210" i="25"/>
  <c r="H210" i="25"/>
  <c r="I210" i="25"/>
  <c r="N210" i="25"/>
  <c r="Q210" i="25" s="1"/>
  <c r="P210" i="25"/>
  <c r="F211" i="25"/>
  <c r="G211" i="25"/>
  <c r="H211" i="25"/>
  <c r="I211" i="25"/>
  <c r="N211" i="25"/>
  <c r="Q211" i="25" s="1"/>
  <c r="P211" i="25"/>
  <c r="F212" i="25"/>
  <c r="G212" i="25"/>
  <c r="H212" i="25"/>
  <c r="I212" i="25"/>
  <c r="N212" i="25"/>
  <c r="Q212" i="25" s="1"/>
  <c r="P212" i="25"/>
  <c r="F213" i="25"/>
  <c r="G213" i="25"/>
  <c r="H213" i="25"/>
  <c r="I213" i="25"/>
  <c r="N213" i="25"/>
  <c r="Q213" i="25" s="1"/>
  <c r="P213" i="25"/>
  <c r="F214" i="25"/>
  <c r="AB220" i="25" s="1"/>
  <c r="G214" i="25"/>
  <c r="AC220" i="25" s="1"/>
  <c r="H214" i="25"/>
  <c r="I214" i="25"/>
  <c r="N214" i="25"/>
  <c r="Q214" i="25" s="1"/>
  <c r="P214" i="25"/>
  <c r="F208" i="24"/>
  <c r="G208" i="24"/>
  <c r="H208" i="24"/>
  <c r="I208" i="24"/>
  <c r="N208" i="24"/>
  <c r="Q208" i="24" s="1"/>
  <c r="P208" i="24"/>
  <c r="F209" i="24"/>
  <c r="G209" i="24"/>
  <c r="H209" i="24"/>
  <c r="L209" i="24" s="1"/>
  <c r="I209" i="24"/>
  <c r="N209" i="24"/>
  <c r="Q209" i="24" s="1"/>
  <c r="P209" i="24"/>
  <c r="F210" i="24"/>
  <c r="G210" i="24"/>
  <c r="H210" i="24"/>
  <c r="L210" i="24" s="1"/>
  <c r="I210" i="24"/>
  <c r="K210" i="24"/>
  <c r="N210" i="24"/>
  <c r="Q210" i="24" s="1"/>
  <c r="P210" i="24"/>
  <c r="F211" i="24"/>
  <c r="G211" i="24"/>
  <c r="H211" i="24"/>
  <c r="I211" i="24"/>
  <c r="J211" i="24"/>
  <c r="N211" i="24"/>
  <c r="Q211" i="24" s="1"/>
  <c r="P211" i="24"/>
  <c r="F212" i="24"/>
  <c r="G212" i="24"/>
  <c r="H212" i="24"/>
  <c r="I212" i="24"/>
  <c r="J212" i="24"/>
  <c r="K212" i="24"/>
  <c r="L212" i="24"/>
  <c r="N212" i="24"/>
  <c r="Q212" i="24" s="1"/>
  <c r="P212" i="24"/>
  <c r="F213" i="24"/>
  <c r="G213" i="24"/>
  <c r="H213" i="24"/>
  <c r="I213" i="24"/>
  <c r="N213" i="24"/>
  <c r="Q213" i="24" s="1"/>
  <c r="P213" i="24"/>
  <c r="F214" i="24"/>
  <c r="AB220" i="24" s="1"/>
  <c r="G214" i="24"/>
  <c r="AC220" i="24" s="1"/>
  <c r="H214" i="24"/>
  <c r="I214" i="24"/>
  <c r="J214" i="24"/>
  <c r="N214" i="24"/>
  <c r="Q214" i="24" s="1"/>
  <c r="P214" i="24"/>
  <c r="F208" i="23"/>
  <c r="G208" i="23"/>
  <c r="H208" i="23"/>
  <c r="I208" i="23"/>
  <c r="N208" i="23"/>
  <c r="Q208" i="23" s="1"/>
  <c r="P208" i="23"/>
  <c r="F209" i="23"/>
  <c r="G209" i="23"/>
  <c r="H209" i="23"/>
  <c r="I209" i="23"/>
  <c r="N209" i="23"/>
  <c r="Q209" i="23" s="1"/>
  <c r="P209" i="23"/>
  <c r="F210" i="23"/>
  <c r="G210" i="23"/>
  <c r="H210" i="23"/>
  <c r="I210" i="23"/>
  <c r="N210" i="23"/>
  <c r="Q210" i="23" s="1"/>
  <c r="P210" i="23"/>
  <c r="F211" i="23"/>
  <c r="G211" i="23"/>
  <c r="H211" i="23"/>
  <c r="I211" i="23"/>
  <c r="N211" i="23"/>
  <c r="Q211" i="23" s="1"/>
  <c r="P211" i="23"/>
  <c r="F212" i="23"/>
  <c r="G212" i="23"/>
  <c r="H212" i="23"/>
  <c r="I212" i="23"/>
  <c r="N212" i="23"/>
  <c r="Q212" i="23" s="1"/>
  <c r="P212" i="23"/>
  <c r="F213" i="23"/>
  <c r="G213" i="23"/>
  <c r="H213" i="23"/>
  <c r="I213" i="23"/>
  <c r="N213" i="23"/>
  <c r="Q213" i="23" s="1"/>
  <c r="P213" i="23"/>
  <c r="F214" i="23"/>
  <c r="AB220" i="23" s="1"/>
  <c r="G214" i="23"/>
  <c r="AC220" i="23" s="1"/>
  <c r="H214" i="23"/>
  <c r="I214" i="23"/>
  <c r="N214" i="23"/>
  <c r="Q214" i="23" s="1"/>
  <c r="P214" i="23"/>
  <c r="AB214" i="23"/>
  <c r="AC214" i="23"/>
  <c r="F208" i="22"/>
  <c r="G208" i="22"/>
  <c r="H208" i="22"/>
  <c r="I208" i="22"/>
  <c r="N208" i="22"/>
  <c r="Q208" i="22" s="1"/>
  <c r="P208" i="22"/>
  <c r="F209" i="22"/>
  <c r="G209" i="22"/>
  <c r="H209" i="22"/>
  <c r="I209" i="22"/>
  <c r="K209" i="22"/>
  <c r="N209" i="22"/>
  <c r="Q209" i="22" s="1"/>
  <c r="P209" i="22"/>
  <c r="F210" i="22"/>
  <c r="G210" i="22"/>
  <c r="H210" i="22"/>
  <c r="I210" i="22"/>
  <c r="N210" i="22"/>
  <c r="Q210" i="22" s="1"/>
  <c r="P210" i="22"/>
  <c r="F211" i="22"/>
  <c r="G211" i="22"/>
  <c r="H211" i="22"/>
  <c r="L211" i="22" s="1"/>
  <c r="I211" i="22"/>
  <c r="N211" i="22"/>
  <c r="Q211" i="22" s="1"/>
  <c r="P211" i="22"/>
  <c r="F212" i="22"/>
  <c r="G212" i="22"/>
  <c r="H212" i="22"/>
  <c r="I212" i="22"/>
  <c r="N212" i="22"/>
  <c r="Q212" i="22" s="1"/>
  <c r="P212" i="22"/>
  <c r="F213" i="22"/>
  <c r="G213" i="22"/>
  <c r="H213" i="22"/>
  <c r="L213" i="22" s="1"/>
  <c r="I213" i="22"/>
  <c r="N213" i="22"/>
  <c r="Q213" i="22" s="1"/>
  <c r="P213" i="22"/>
  <c r="F214" i="22"/>
  <c r="AB220" i="22" s="1"/>
  <c r="G214" i="22"/>
  <c r="AC220" i="22" s="1"/>
  <c r="H214" i="22"/>
  <c r="L214" i="22" s="1"/>
  <c r="I214" i="22"/>
  <c r="J214" i="22"/>
  <c r="N214" i="22"/>
  <c r="Q214" i="22" s="1"/>
  <c r="P214" i="22"/>
  <c r="F208" i="21"/>
  <c r="G208" i="21"/>
  <c r="H208" i="21"/>
  <c r="I208" i="21"/>
  <c r="N208" i="21"/>
  <c r="Q208" i="21" s="1"/>
  <c r="R208" i="21" s="1"/>
  <c r="P208" i="21"/>
  <c r="F209" i="21"/>
  <c r="G209" i="21"/>
  <c r="H209" i="21"/>
  <c r="L209" i="21" s="1"/>
  <c r="I209" i="21"/>
  <c r="N209" i="21"/>
  <c r="Q209" i="21" s="1"/>
  <c r="P209" i="21"/>
  <c r="F210" i="21"/>
  <c r="G210" i="21"/>
  <c r="H210" i="21"/>
  <c r="L210" i="21" s="1"/>
  <c r="I210" i="21"/>
  <c r="N210" i="21"/>
  <c r="Q210" i="21" s="1"/>
  <c r="P210" i="21"/>
  <c r="F211" i="21"/>
  <c r="G211" i="21"/>
  <c r="H211" i="21"/>
  <c r="I211" i="21"/>
  <c r="N211" i="21"/>
  <c r="Q211" i="21" s="1"/>
  <c r="P211" i="21"/>
  <c r="F212" i="21"/>
  <c r="G212" i="21"/>
  <c r="H212" i="21"/>
  <c r="L212" i="21" s="1"/>
  <c r="I212" i="21"/>
  <c r="N212" i="21"/>
  <c r="Q212" i="21" s="1"/>
  <c r="P212" i="21"/>
  <c r="F213" i="21"/>
  <c r="G213" i="21"/>
  <c r="H213" i="21"/>
  <c r="L213" i="21" s="1"/>
  <c r="I213" i="21"/>
  <c r="N213" i="21"/>
  <c r="Q213" i="21" s="1"/>
  <c r="P213" i="21"/>
  <c r="F214" i="21"/>
  <c r="G214" i="21"/>
  <c r="AC220" i="21" s="1"/>
  <c r="H214" i="21"/>
  <c r="I214" i="21"/>
  <c r="L215" i="21" s="1"/>
  <c r="N214" i="21"/>
  <c r="Q214" i="21" s="1"/>
  <c r="P214" i="21"/>
  <c r="AB214" i="21"/>
  <c r="F208" i="19"/>
  <c r="G208" i="19"/>
  <c r="H208" i="19"/>
  <c r="I208" i="19"/>
  <c r="N208" i="19"/>
  <c r="Q208" i="19" s="1"/>
  <c r="P208" i="19"/>
  <c r="R208" i="19" s="1"/>
  <c r="F209" i="19"/>
  <c r="J209" i="19" s="1"/>
  <c r="G209" i="19"/>
  <c r="H209" i="19"/>
  <c r="I209" i="19"/>
  <c r="J210" i="19" s="1"/>
  <c r="K209" i="19"/>
  <c r="L209" i="19"/>
  <c r="N209" i="19"/>
  <c r="Q209" i="19" s="1"/>
  <c r="P209" i="19"/>
  <c r="F210" i="19"/>
  <c r="G210" i="19"/>
  <c r="H210" i="19"/>
  <c r="L210" i="19" s="1"/>
  <c r="I210" i="19"/>
  <c r="N210" i="19"/>
  <c r="Q210" i="19" s="1"/>
  <c r="P210" i="19"/>
  <c r="F211" i="19"/>
  <c r="G211" i="19"/>
  <c r="K211" i="19" s="1"/>
  <c r="H211" i="19"/>
  <c r="I211" i="19"/>
  <c r="N211" i="19"/>
  <c r="Q211" i="19" s="1"/>
  <c r="P211" i="19"/>
  <c r="F212" i="19"/>
  <c r="G212" i="19"/>
  <c r="H212" i="19"/>
  <c r="L212" i="19" s="1"/>
  <c r="I212" i="19"/>
  <c r="N212" i="19"/>
  <c r="Q212" i="19" s="1"/>
  <c r="P212" i="19"/>
  <c r="F213" i="19"/>
  <c r="G213" i="19"/>
  <c r="H213" i="19"/>
  <c r="I213" i="19"/>
  <c r="J214" i="19" s="1"/>
  <c r="N213" i="19"/>
  <c r="Q213" i="19" s="1"/>
  <c r="P213" i="19"/>
  <c r="F214" i="19"/>
  <c r="AB220" i="19" s="1"/>
  <c r="G214" i="19"/>
  <c r="AC220" i="19" s="1"/>
  <c r="H214" i="19"/>
  <c r="I214" i="19"/>
  <c r="N214" i="19"/>
  <c r="Q214" i="19" s="1"/>
  <c r="P214" i="19"/>
  <c r="F208" i="15"/>
  <c r="G208" i="15"/>
  <c r="H208" i="15"/>
  <c r="I208" i="15"/>
  <c r="N208" i="15"/>
  <c r="Q208" i="15" s="1"/>
  <c r="P208" i="15"/>
  <c r="F209" i="15"/>
  <c r="G209" i="15"/>
  <c r="K209" i="15" s="1"/>
  <c r="H209" i="15"/>
  <c r="L209" i="15" s="1"/>
  <c r="I209" i="15"/>
  <c r="J210" i="15" s="1"/>
  <c r="N209" i="15"/>
  <c r="Q209" i="15" s="1"/>
  <c r="P209" i="15"/>
  <c r="F210" i="15"/>
  <c r="G210" i="15"/>
  <c r="K210" i="15" s="1"/>
  <c r="H210" i="15"/>
  <c r="I210" i="15"/>
  <c r="L210" i="15"/>
  <c r="N210" i="15"/>
  <c r="Q210" i="15" s="1"/>
  <c r="P210" i="15"/>
  <c r="F211" i="15"/>
  <c r="G211" i="15"/>
  <c r="H211" i="15"/>
  <c r="L211" i="15" s="1"/>
  <c r="I211" i="15"/>
  <c r="J212" i="15" s="1"/>
  <c r="N211" i="15"/>
  <c r="Q211" i="15" s="1"/>
  <c r="P211" i="15"/>
  <c r="F212" i="15"/>
  <c r="G212" i="15"/>
  <c r="H212" i="15"/>
  <c r="I212" i="15"/>
  <c r="K212" i="15"/>
  <c r="N212" i="15"/>
  <c r="Q212" i="15" s="1"/>
  <c r="P212" i="15"/>
  <c r="F213" i="15"/>
  <c r="G213" i="15"/>
  <c r="H213" i="15"/>
  <c r="I213" i="15"/>
  <c r="N213" i="15"/>
  <c r="Q213" i="15" s="1"/>
  <c r="P213" i="15"/>
  <c r="F214" i="15"/>
  <c r="AB220" i="15" s="1"/>
  <c r="G214" i="15"/>
  <c r="AC220" i="15" s="1"/>
  <c r="H214" i="15"/>
  <c r="I214" i="15"/>
  <c r="N214" i="15"/>
  <c r="Q214" i="15" s="1"/>
  <c r="P214" i="15"/>
  <c r="F179" i="18"/>
  <c r="G179" i="18"/>
  <c r="H179" i="18"/>
  <c r="I179" i="18"/>
  <c r="N179" i="18"/>
  <c r="Q179" i="18" s="1"/>
  <c r="O179" i="18"/>
  <c r="P179" i="18"/>
  <c r="S179" i="18"/>
  <c r="X179" i="18"/>
  <c r="F180" i="18"/>
  <c r="G180" i="18"/>
  <c r="H180" i="18"/>
  <c r="L180" i="18" s="1"/>
  <c r="I180" i="18"/>
  <c r="N180" i="18"/>
  <c r="Q180" i="18" s="1"/>
  <c r="O180" i="18"/>
  <c r="P180" i="18"/>
  <c r="S180" i="18"/>
  <c r="X180" i="18"/>
  <c r="F181" i="18"/>
  <c r="G181" i="18"/>
  <c r="H181" i="18"/>
  <c r="I181" i="18"/>
  <c r="N181" i="18"/>
  <c r="Q181" i="18" s="1"/>
  <c r="O181" i="18"/>
  <c r="P181" i="18"/>
  <c r="S181" i="18"/>
  <c r="X181" i="18"/>
  <c r="F182" i="18"/>
  <c r="G182" i="18"/>
  <c r="H182" i="18"/>
  <c r="I182" i="18"/>
  <c r="N182" i="18"/>
  <c r="Q182" i="18" s="1"/>
  <c r="O182" i="18"/>
  <c r="P182" i="18"/>
  <c r="S182" i="18"/>
  <c r="X182" i="18"/>
  <c r="F183" i="18"/>
  <c r="G183" i="18"/>
  <c r="H183" i="18"/>
  <c r="I183" i="18"/>
  <c r="N183" i="18"/>
  <c r="Q183" i="18" s="1"/>
  <c r="O183" i="18"/>
  <c r="P183" i="18"/>
  <c r="S183" i="18"/>
  <c r="X183" i="18"/>
  <c r="F184" i="18"/>
  <c r="G184" i="18"/>
  <c r="H184" i="18"/>
  <c r="I184" i="18"/>
  <c r="N184" i="18"/>
  <c r="Q184" i="18" s="1"/>
  <c r="O184" i="18"/>
  <c r="P184" i="18"/>
  <c r="S184" i="18"/>
  <c r="X184" i="18"/>
  <c r="F185" i="18"/>
  <c r="AB191" i="18" s="1"/>
  <c r="G185" i="18"/>
  <c r="H185" i="18"/>
  <c r="AJ191" i="18" s="1"/>
  <c r="I185" i="18"/>
  <c r="N185" i="18"/>
  <c r="Q185" i="18" s="1"/>
  <c r="O185" i="18"/>
  <c r="P185" i="18"/>
  <c r="S185" i="18"/>
  <c r="X185" i="18"/>
  <c r="F208" i="10"/>
  <c r="G208" i="10"/>
  <c r="H208" i="10"/>
  <c r="I208" i="10"/>
  <c r="N208" i="10"/>
  <c r="Q208" i="10" s="1"/>
  <c r="P208" i="10"/>
  <c r="F209" i="10"/>
  <c r="J209" i="10" s="1"/>
  <c r="G209" i="10"/>
  <c r="H209" i="10"/>
  <c r="L209" i="10" s="1"/>
  <c r="I209" i="10"/>
  <c r="N209" i="10"/>
  <c r="Q209" i="10" s="1"/>
  <c r="P209" i="10"/>
  <c r="F210" i="10"/>
  <c r="G210" i="10"/>
  <c r="H210" i="10"/>
  <c r="I210" i="10"/>
  <c r="N210" i="10"/>
  <c r="Q210" i="10" s="1"/>
  <c r="P210" i="10"/>
  <c r="F211" i="10"/>
  <c r="G211" i="10"/>
  <c r="H211" i="10"/>
  <c r="L211" i="10" s="1"/>
  <c r="I211" i="10"/>
  <c r="N211" i="10"/>
  <c r="Q211" i="10" s="1"/>
  <c r="P211" i="10"/>
  <c r="F212" i="10"/>
  <c r="G212" i="10"/>
  <c r="H212" i="10"/>
  <c r="I212" i="10"/>
  <c r="N212" i="10"/>
  <c r="Q212" i="10" s="1"/>
  <c r="P212" i="10"/>
  <c r="F213" i="10"/>
  <c r="G213" i="10"/>
  <c r="H213" i="10"/>
  <c r="L213" i="10" s="1"/>
  <c r="I213" i="10"/>
  <c r="J213" i="10"/>
  <c r="N213" i="10"/>
  <c r="Q213" i="10" s="1"/>
  <c r="P213" i="10"/>
  <c r="F214" i="10"/>
  <c r="G214" i="10"/>
  <c r="AC220" i="10" s="1"/>
  <c r="H214" i="10"/>
  <c r="I214" i="10"/>
  <c r="N214" i="10"/>
  <c r="Q214" i="10" s="1"/>
  <c r="P214" i="10"/>
  <c r="F208" i="6"/>
  <c r="G208" i="6"/>
  <c r="H208" i="6"/>
  <c r="I208" i="6"/>
  <c r="N208" i="6"/>
  <c r="Q208" i="6" s="1"/>
  <c r="P208" i="6"/>
  <c r="F209" i="6"/>
  <c r="G209" i="6"/>
  <c r="H209" i="6"/>
  <c r="L209" i="6" s="1"/>
  <c r="I209" i="6"/>
  <c r="N209" i="6"/>
  <c r="Q209" i="6" s="1"/>
  <c r="P209" i="6"/>
  <c r="F210" i="6"/>
  <c r="G210" i="6"/>
  <c r="K210" i="6" s="1"/>
  <c r="H210" i="6"/>
  <c r="I210" i="6"/>
  <c r="N210" i="6"/>
  <c r="Q210" i="6" s="1"/>
  <c r="P210" i="6"/>
  <c r="F211" i="6"/>
  <c r="G211" i="6"/>
  <c r="K211" i="6" s="1"/>
  <c r="H211" i="6"/>
  <c r="L211" i="6" s="1"/>
  <c r="I211" i="6"/>
  <c r="N211" i="6"/>
  <c r="Q211" i="6" s="1"/>
  <c r="P211" i="6"/>
  <c r="F212" i="6"/>
  <c r="G212" i="6"/>
  <c r="H212" i="6"/>
  <c r="I212" i="6"/>
  <c r="N212" i="6"/>
  <c r="Q212" i="6" s="1"/>
  <c r="P212" i="6"/>
  <c r="F213" i="6"/>
  <c r="G213" i="6"/>
  <c r="H213" i="6"/>
  <c r="L213" i="6" s="1"/>
  <c r="I213" i="6"/>
  <c r="N213" i="6"/>
  <c r="Q213" i="6" s="1"/>
  <c r="P213" i="6"/>
  <c r="F214" i="6"/>
  <c r="AB214" i="6" s="1"/>
  <c r="G214" i="6"/>
  <c r="K214" i="6" s="1"/>
  <c r="H214" i="6"/>
  <c r="L214" i="6" s="1"/>
  <c r="I214" i="6"/>
  <c r="L215" i="6" s="1"/>
  <c r="N214" i="6"/>
  <c r="Q214" i="6" s="1"/>
  <c r="P214" i="6"/>
  <c r="F208" i="11"/>
  <c r="G208" i="11"/>
  <c r="H208" i="11"/>
  <c r="I208" i="11"/>
  <c r="N208" i="11"/>
  <c r="Q208" i="11" s="1"/>
  <c r="P208" i="11"/>
  <c r="F209" i="11"/>
  <c r="G209" i="11"/>
  <c r="H209" i="11"/>
  <c r="L209" i="11" s="1"/>
  <c r="I209" i="11"/>
  <c r="J209" i="11"/>
  <c r="K209" i="11"/>
  <c r="N209" i="11"/>
  <c r="Q209" i="11" s="1"/>
  <c r="P209" i="11"/>
  <c r="F210" i="11"/>
  <c r="G210" i="11"/>
  <c r="H210" i="11"/>
  <c r="I210" i="11"/>
  <c r="N210" i="11"/>
  <c r="Q210" i="11" s="1"/>
  <c r="P210" i="11"/>
  <c r="F211" i="11"/>
  <c r="G211" i="11"/>
  <c r="H211" i="11"/>
  <c r="I211" i="11"/>
  <c r="N211" i="11"/>
  <c r="Q211" i="11" s="1"/>
  <c r="P211" i="11"/>
  <c r="F212" i="11"/>
  <c r="G212" i="11"/>
  <c r="H212" i="11"/>
  <c r="I212" i="11"/>
  <c r="K212" i="11"/>
  <c r="N212" i="11"/>
  <c r="Q212" i="11" s="1"/>
  <c r="P212" i="11"/>
  <c r="F213" i="11"/>
  <c r="G213" i="11"/>
  <c r="H213" i="11"/>
  <c r="I213" i="11"/>
  <c r="J213" i="11"/>
  <c r="N213" i="11"/>
  <c r="Q213" i="11" s="1"/>
  <c r="P213" i="11"/>
  <c r="F214" i="11"/>
  <c r="AB220" i="11" s="1"/>
  <c r="G214" i="11"/>
  <c r="H214" i="11"/>
  <c r="I214" i="11"/>
  <c r="K215" i="11" s="1"/>
  <c r="N214" i="11"/>
  <c r="Q214" i="11" s="1"/>
  <c r="P214" i="11"/>
  <c r="F208" i="8"/>
  <c r="G208" i="8"/>
  <c r="H208" i="8"/>
  <c r="I208" i="8"/>
  <c r="N208" i="8"/>
  <c r="Q208" i="8" s="1"/>
  <c r="P208" i="8"/>
  <c r="F209" i="8"/>
  <c r="G209" i="8"/>
  <c r="H209" i="8"/>
  <c r="L209" i="8" s="1"/>
  <c r="I209" i="8"/>
  <c r="N209" i="8"/>
  <c r="Q209" i="8" s="1"/>
  <c r="P209" i="8"/>
  <c r="F210" i="8"/>
  <c r="G210" i="8"/>
  <c r="H210" i="8"/>
  <c r="L210" i="8" s="1"/>
  <c r="I210" i="8"/>
  <c r="N210" i="8"/>
  <c r="Q210" i="8" s="1"/>
  <c r="P210" i="8"/>
  <c r="F211" i="8"/>
  <c r="G211" i="8"/>
  <c r="H211" i="8"/>
  <c r="L211" i="8" s="1"/>
  <c r="I211" i="8"/>
  <c r="N211" i="8"/>
  <c r="Q211" i="8" s="1"/>
  <c r="P211" i="8"/>
  <c r="F212" i="8"/>
  <c r="G212" i="8"/>
  <c r="H212" i="8"/>
  <c r="I212" i="8"/>
  <c r="N212" i="8"/>
  <c r="Q212" i="8" s="1"/>
  <c r="P212" i="8"/>
  <c r="F213" i="8"/>
  <c r="G213" i="8"/>
  <c r="K213" i="8" s="1"/>
  <c r="H213" i="8"/>
  <c r="I213" i="8"/>
  <c r="N213" i="8"/>
  <c r="Q213" i="8" s="1"/>
  <c r="P213" i="8"/>
  <c r="F214" i="8"/>
  <c r="AB220" i="8" s="1"/>
  <c r="G214" i="8"/>
  <c r="AC220" i="8" s="1"/>
  <c r="H214" i="8"/>
  <c r="I214" i="8"/>
  <c r="K215" i="8" s="1"/>
  <c r="N214" i="8"/>
  <c r="Q214" i="8" s="1"/>
  <c r="P214" i="8"/>
  <c r="F208" i="3"/>
  <c r="G208" i="3"/>
  <c r="H208" i="3"/>
  <c r="I208" i="3"/>
  <c r="N208" i="3"/>
  <c r="Q208" i="3" s="1"/>
  <c r="P208" i="3"/>
  <c r="F209" i="3"/>
  <c r="G209" i="3"/>
  <c r="H209" i="3"/>
  <c r="L209" i="3" s="1"/>
  <c r="I209" i="3"/>
  <c r="N209" i="3"/>
  <c r="Q209" i="3" s="1"/>
  <c r="P209" i="3"/>
  <c r="F210" i="3"/>
  <c r="G210" i="3"/>
  <c r="H210" i="3"/>
  <c r="I210" i="3"/>
  <c r="N210" i="3"/>
  <c r="Q210" i="3" s="1"/>
  <c r="P210" i="3"/>
  <c r="F211" i="3"/>
  <c r="G211" i="3"/>
  <c r="H211" i="3"/>
  <c r="I211" i="3"/>
  <c r="N211" i="3"/>
  <c r="Q211" i="3" s="1"/>
  <c r="P211" i="3"/>
  <c r="F212" i="3"/>
  <c r="G212" i="3"/>
  <c r="H212" i="3"/>
  <c r="I212" i="3"/>
  <c r="N212" i="3"/>
  <c r="Q212" i="3" s="1"/>
  <c r="P212" i="3"/>
  <c r="F213" i="3"/>
  <c r="G213" i="3"/>
  <c r="H213" i="3"/>
  <c r="I213" i="3"/>
  <c r="N213" i="3"/>
  <c r="Q213" i="3" s="1"/>
  <c r="P213" i="3"/>
  <c r="F214" i="3"/>
  <c r="AB220" i="3" s="1"/>
  <c r="G214" i="3"/>
  <c r="AC220" i="3" s="1"/>
  <c r="H214" i="3"/>
  <c r="I214" i="3"/>
  <c r="N214" i="3"/>
  <c r="Q214" i="3" s="1"/>
  <c r="P214" i="3"/>
  <c r="F208" i="12"/>
  <c r="G208" i="12"/>
  <c r="H208" i="12"/>
  <c r="I208" i="12"/>
  <c r="N208" i="12"/>
  <c r="Q208" i="12" s="1"/>
  <c r="P208" i="12"/>
  <c r="F209" i="12"/>
  <c r="G209" i="12"/>
  <c r="H209" i="12"/>
  <c r="I209" i="12"/>
  <c r="N209" i="12"/>
  <c r="Q209" i="12" s="1"/>
  <c r="P209" i="12"/>
  <c r="F210" i="12"/>
  <c r="G210" i="12"/>
  <c r="H210" i="12"/>
  <c r="I210" i="12"/>
  <c r="N210" i="12"/>
  <c r="Q210" i="12" s="1"/>
  <c r="P210" i="12"/>
  <c r="F211" i="12"/>
  <c r="G211" i="12"/>
  <c r="H211" i="12"/>
  <c r="I211" i="12"/>
  <c r="N211" i="12"/>
  <c r="Q211" i="12" s="1"/>
  <c r="P211" i="12"/>
  <c r="F212" i="12"/>
  <c r="G212" i="12"/>
  <c r="H212" i="12"/>
  <c r="I212" i="12"/>
  <c r="N212" i="12"/>
  <c r="Q212" i="12" s="1"/>
  <c r="P212" i="12"/>
  <c r="F213" i="12"/>
  <c r="G213" i="12"/>
  <c r="H213" i="12"/>
  <c r="I213" i="12"/>
  <c r="N213" i="12"/>
  <c r="Q213" i="12" s="1"/>
  <c r="P213" i="12"/>
  <c r="F214" i="12"/>
  <c r="AB220" i="12" s="1"/>
  <c r="G214" i="12"/>
  <c r="H214" i="12"/>
  <c r="I214" i="12"/>
  <c r="N214" i="12"/>
  <c r="Q214" i="12" s="1"/>
  <c r="P214" i="12"/>
  <c r="AB214" i="12"/>
  <c r="F208" i="5"/>
  <c r="G208" i="5"/>
  <c r="H208" i="5"/>
  <c r="I208" i="5"/>
  <c r="N208" i="5"/>
  <c r="Q208" i="5" s="1"/>
  <c r="P208" i="5"/>
  <c r="F209" i="5"/>
  <c r="G209" i="5"/>
  <c r="H209" i="5"/>
  <c r="L209" i="5" s="1"/>
  <c r="I209" i="5"/>
  <c r="J209" i="5"/>
  <c r="N209" i="5"/>
  <c r="P209" i="5"/>
  <c r="Q209" i="5"/>
  <c r="F210" i="5"/>
  <c r="G210" i="5"/>
  <c r="H210" i="5"/>
  <c r="I210" i="5"/>
  <c r="N210" i="5"/>
  <c r="Q210" i="5" s="1"/>
  <c r="P210" i="5"/>
  <c r="F211" i="5"/>
  <c r="G211" i="5"/>
  <c r="H211" i="5"/>
  <c r="I211" i="5"/>
  <c r="N211" i="5"/>
  <c r="Q211" i="5" s="1"/>
  <c r="P211" i="5"/>
  <c r="F212" i="5"/>
  <c r="G212" i="5"/>
  <c r="H212" i="5"/>
  <c r="I212" i="5"/>
  <c r="N212" i="5"/>
  <c r="Q212" i="5" s="1"/>
  <c r="P212" i="5"/>
  <c r="F213" i="5"/>
  <c r="G213" i="5"/>
  <c r="H213" i="5"/>
  <c r="I213" i="5"/>
  <c r="J213" i="5"/>
  <c r="K213" i="5"/>
  <c r="L213" i="5"/>
  <c r="N213" i="5"/>
  <c r="Q213" i="5" s="1"/>
  <c r="P213" i="5"/>
  <c r="F214" i="5"/>
  <c r="AB220" i="5" s="1"/>
  <c r="G214" i="5"/>
  <c r="H214" i="5"/>
  <c r="I214" i="5"/>
  <c r="N214" i="5"/>
  <c r="Q214" i="5" s="1"/>
  <c r="P214" i="5"/>
  <c r="F208" i="4"/>
  <c r="G208" i="4"/>
  <c r="H208" i="4"/>
  <c r="I208" i="4"/>
  <c r="N208" i="4"/>
  <c r="Q208" i="4" s="1"/>
  <c r="P208" i="4"/>
  <c r="F209" i="4"/>
  <c r="G209" i="4"/>
  <c r="H209" i="4"/>
  <c r="L209" i="4" s="1"/>
  <c r="I209" i="4"/>
  <c r="J209" i="4"/>
  <c r="K209" i="4"/>
  <c r="N209" i="4"/>
  <c r="Q209" i="4" s="1"/>
  <c r="P209" i="4"/>
  <c r="F210" i="4"/>
  <c r="G210" i="4"/>
  <c r="H210" i="4"/>
  <c r="I210" i="4"/>
  <c r="N210" i="4"/>
  <c r="Q210" i="4" s="1"/>
  <c r="P210" i="4"/>
  <c r="F211" i="4"/>
  <c r="G211" i="4"/>
  <c r="H211" i="4"/>
  <c r="L211" i="4" s="1"/>
  <c r="I211" i="4"/>
  <c r="N211" i="4"/>
  <c r="Q211" i="4" s="1"/>
  <c r="R211" i="4" s="1"/>
  <c r="P211" i="4"/>
  <c r="F212" i="4"/>
  <c r="J212" i="4" s="1"/>
  <c r="G212" i="4"/>
  <c r="H212" i="4"/>
  <c r="I212" i="4"/>
  <c r="K212" i="4"/>
  <c r="N212" i="4"/>
  <c r="Q212" i="4" s="1"/>
  <c r="P212" i="4"/>
  <c r="F213" i="4"/>
  <c r="G213" i="4"/>
  <c r="H213" i="4"/>
  <c r="I213" i="4"/>
  <c r="N213" i="4"/>
  <c r="Q213" i="4" s="1"/>
  <c r="P213" i="4"/>
  <c r="F214" i="4"/>
  <c r="AB220" i="4" s="1"/>
  <c r="G214" i="4"/>
  <c r="K214" i="4" s="1"/>
  <c r="H214" i="4"/>
  <c r="I214" i="4"/>
  <c r="J215" i="4" s="1"/>
  <c r="N214" i="4"/>
  <c r="Q214" i="4" s="1"/>
  <c r="P214" i="4"/>
  <c r="F208" i="9"/>
  <c r="G208" i="9"/>
  <c r="H208" i="9"/>
  <c r="I208" i="9"/>
  <c r="N208" i="9"/>
  <c r="Q208" i="9" s="1"/>
  <c r="P208" i="9"/>
  <c r="F209" i="9"/>
  <c r="G209" i="9"/>
  <c r="H209" i="9"/>
  <c r="I209" i="9"/>
  <c r="J209" i="9"/>
  <c r="K209" i="9"/>
  <c r="L209" i="9"/>
  <c r="N209" i="9"/>
  <c r="Q209" i="9" s="1"/>
  <c r="P209" i="9"/>
  <c r="F210" i="9"/>
  <c r="G210" i="9"/>
  <c r="K210" i="9" s="1"/>
  <c r="H210" i="9"/>
  <c r="I210" i="9"/>
  <c r="N210" i="9"/>
  <c r="Q210" i="9" s="1"/>
  <c r="P210" i="9"/>
  <c r="F211" i="9"/>
  <c r="G211" i="9"/>
  <c r="H211" i="9"/>
  <c r="L211" i="9" s="1"/>
  <c r="I211" i="9"/>
  <c r="N211" i="9"/>
  <c r="Q211" i="9" s="1"/>
  <c r="P211" i="9"/>
  <c r="F212" i="9"/>
  <c r="G212" i="9"/>
  <c r="H212" i="9"/>
  <c r="L212" i="9" s="1"/>
  <c r="I212" i="9"/>
  <c r="J212" i="9"/>
  <c r="K212" i="9"/>
  <c r="N212" i="9"/>
  <c r="Q212" i="9" s="1"/>
  <c r="P212" i="9"/>
  <c r="F213" i="9"/>
  <c r="G213" i="9"/>
  <c r="H213" i="9"/>
  <c r="L213" i="9" s="1"/>
  <c r="I213" i="9"/>
  <c r="N213" i="9"/>
  <c r="Q213" i="9" s="1"/>
  <c r="P213" i="9"/>
  <c r="F214" i="9"/>
  <c r="AB220" i="9" s="1"/>
  <c r="G214" i="9"/>
  <c r="H214" i="9"/>
  <c r="I214" i="9"/>
  <c r="L215" i="9" s="1"/>
  <c r="N214" i="9"/>
  <c r="Q214" i="9" s="1"/>
  <c r="P214" i="9"/>
  <c r="M220" i="20" l="1"/>
  <c r="M216" i="19"/>
  <c r="L214" i="10"/>
  <c r="M221" i="10"/>
  <c r="L212" i="10"/>
  <c r="L210" i="10"/>
  <c r="L212" i="6"/>
  <c r="L210" i="6"/>
  <c r="AN120" i="8"/>
  <c r="AO120" i="8" s="1"/>
  <c r="AN118" i="8"/>
  <c r="AO118" i="8" s="1"/>
  <c r="AN115" i="8"/>
  <c r="AO115" i="8" s="1"/>
  <c r="M218" i="3"/>
  <c r="L214" i="12"/>
  <c r="M217" i="5"/>
  <c r="M221" i="5"/>
  <c r="M222" i="5"/>
  <c r="AB214" i="4"/>
  <c r="R211" i="24"/>
  <c r="M217" i="20"/>
  <c r="J185" i="18"/>
  <c r="R179" i="18"/>
  <c r="U197" i="18"/>
  <c r="M221" i="12"/>
  <c r="AB214" i="5"/>
  <c r="K213" i="9"/>
  <c r="J211" i="9"/>
  <c r="M220" i="25"/>
  <c r="M218" i="20"/>
  <c r="K213" i="24"/>
  <c r="M222" i="22"/>
  <c r="M221" i="15"/>
  <c r="AJ185" i="18"/>
  <c r="K185" i="18"/>
  <c r="J184" i="18"/>
  <c r="L213" i="11"/>
  <c r="J212" i="3"/>
  <c r="J209" i="3"/>
  <c r="K211" i="24"/>
  <c r="M211" i="24" s="1"/>
  <c r="L214" i="19"/>
  <c r="AB214" i="19"/>
  <c r="R213" i="15"/>
  <c r="M217" i="15"/>
  <c r="L214" i="15"/>
  <c r="J213" i="15"/>
  <c r="J209" i="15"/>
  <c r="M209" i="15" s="1"/>
  <c r="L212" i="15"/>
  <c r="W204" i="18"/>
  <c r="J180" i="18"/>
  <c r="W205" i="18"/>
  <c r="J183" i="18"/>
  <c r="M222" i="6"/>
  <c r="R211" i="11"/>
  <c r="J210" i="3"/>
  <c r="M222" i="12"/>
  <c r="R208" i="4"/>
  <c r="M219" i="25"/>
  <c r="M217" i="25"/>
  <c r="M221" i="25"/>
  <c r="M216" i="20"/>
  <c r="L211" i="24"/>
  <c r="K212" i="19"/>
  <c r="M217" i="19"/>
  <c r="K213" i="19"/>
  <c r="L211" i="19"/>
  <c r="AC214" i="15"/>
  <c r="L213" i="15"/>
  <c r="K211" i="15"/>
  <c r="R209" i="15"/>
  <c r="K214" i="15"/>
  <c r="J214" i="15"/>
  <c r="K213" i="15"/>
  <c r="W200" i="18"/>
  <c r="W202" i="18"/>
  <c r="K183" i="18"/>
  <c r="W201" i="18"/>
  <c r="V195" i="18"/>
  <c r="M191" i="18"/>
  <c r="K211" i="10"/>
  <c r="J211" i="6"/>
  <c r="M211" i="6" s="1"/>
  <c r="AB219" i="6"/>
  <c r="J211" i="11"/>
  <c r="R208" i="11"/>
  <c r="M222" i="11"/>
  <c r="M220" i="11"/>
  <c r="R213" i="11"/>
  <c r="K214" i="11"/>
  <c r="K213" i="11"/>
  <c r="M213" i="11" s="1"/>
  <c r="L211" i="11"/>
  <c r="L213" i="3"/>
  <c r="AC218" i="3"/>
  <c r="M222" i="3"/>
  <c r="K211" i="3"/>
  <c r="M222" i="4"/>
  <c r="AC219" i="4"/>
  <c r="M221" i="4"/>
  <c r="K214" i="9"/>
  <c r="J213" i="9"/>
  <c r="M222" i="25"/>
  <c r="L214" i="24"/>
  <c r="AB218" i="24"/>
  <c r="AC216" i="24"/>
  <c r="AB217" i="24"/>
  <c r="J210" i="24"/>
  <c r="AB214" i="24"/>
  <c r="R214" i="24"/>
  <c r="AB219" i="24"/>
  <c r="M222" i="24"/>
  <c r="R213" i="23"/>
  <c r="J213" i="23"/>
  <c r="J211" i="23"/>
  <c r="AB217" i="23"/>
  <c r="R214" i="23"/>
  <c r="J214" i="23"/>
  <c r="J212" i="23"/>
  <c r="M218" i="23"/>
  <c r="M222" i="23"/>
  <c r="AB218" i="23"/>
  <c r="AB216" i="23"/>
  <c r="AB218" i="22"/>
  <c r="J210" i="22"/>
  <c r="AC214" i="22"/>
  <c r="K213" i="22"/>
  <c r="L212" i="22"/>
  <c r="J212" i="21"/>
  <c r="M222" i="21"/>
  <c r="M222" i="20"/>
  <c r="L210" i="20"/>
  <c r="AB219" i="20"/>
  <c r="R214" i="20"/>
  <c r="J214" i="20"/>
  <c r="J212" i="20"/>
  <c r="R213" i="19"/>
  <c r="J213" i="19"/>
  <c r="J211" i="19"/>
  <c r="K214" i="19"/>
  <c r="L213" i="19"/>
  <c r="M222" i="19"/>
  <c r="R214" i="19"/>
  <c r="AC219" i="19"/>
  <c r="R214" i="15"/>
  <c r="J211" i="15"/>
  <c r="M211" i="15" s="1"/>
  <c r="R212" i="15"/>
  <c r="R211" i="15"/>
  <c r="M210" i="15"/>
  <c r="M222" i="15"/>
  <c r="J182" i="18"/>
  <c r="K180" i="18"/>
  <c r="AJ190" i="18"/>
  <c r="AB185" i="18"/>
  <c r="AC185" i="18"/>
  <c r="L185" i="18"/>
  <c r="L181" i="18"/>
  <c r="T196" i="18"/>
  <c r="U198" i="18"/>
  <c r="M187" i="18"/>
  <c r="T193" i="18"/>
  <c r="U193" i="18"/>
  <c r="U194" i="18"/>
  <c r="V194" i="18"/>
  <c r="L183" i="18"/>
  <c r="AJ187" i="18"/>
  <c r="M190" i="18"/>
  <c r="V196" i="18"/>
  <c r="V193" i="18"/>
  <c r="U196" i="18"/>
  <c r="AC190" i="18"/>
  <c r="AB189" i="18"/>
  <c r="L182" i="18"/>
  <c r="K181" i="18"/>
  <c r="V197" i="18"/>
  <c r="AB190" i="18"/>
  <c r="J181" i="18"/>
  <c r="M181" i="18" s="1"/>
  <c r="M188" i="18"/>
  <c r="T194" i="18"/>
  <c r="T199" i="18"/>
  <c r="M193" i="18"/>
  <c r="W198" i="18" s="1"/>
  <c r="T198" i="18"/>
  <c r="K213" i="10"/>
  <c r="K209" i="10"/>
  <c r="M222" i="10"/>
  <c r="AB219" i="10"/>
  <c r="AC214" i="10"/>
  <c r="J212" i="6"/>
  <c r="AC219" i="11"/>
  <c r="AB219" i="11"/>
  <c r="AB214" i="11"/>
  <c r="AC218" i="11"/>
  <c r="AB219" i="8"/>
  <c r="AB217" i="8"/>
  <c r="M222" i="8"/>
  <c r="AB218" i="8"/>
  <c r="L213" i="8"/>
  <c r="AC217" i="8"/>
  <c r="K211" i="8"/>
  <c r="J209" i="8"/>
  <c r="L211" i="3"/>
  <c r="R210" i="3"/>
  <c r="L214" i="3"/>
  <c r="AC219" i="12"/>
  <c r="J209" i="12"/>
  <c r="R213" i="12"/>
  <c r="AC218" i="12"/>
  <c r="J210" i="12"/>
  <c r="R209" i="5"/>
  <c r="L211" i="5"/>
  <c r="M211" i="5" s="1"/>
  <c r="AC218" i="4"/>
  <c r="AB216" i="4"/>
  <c r="AC214" i="9"/>
  <c r="L214" i="9"/>
  <c r="AB218" i="9"/>
  <c r="AB216" i="9"/>
  <c r="M222" i="9"/>
  <c r="R211" i="9"/>
  <c r="AC218" i="9"/>
  <c r="AC216" i="9"/>
  <c r="AM37" i="6"/>
  <c r="AL38" i="6"/>
  <c r="AM51" i="6"/>
  <c r="AN57" i="6" s="1"/>
  <c r="AO57" i="6" s="1"/>
  <c r="AL52" i="6"/>
  <c r="AM48" i="6"/>
  <c r="AN54" i="6" s="1"/>
  <c r="AO54" i="6" s="1"/>
  <c r="AM47" i="6"/>
  <c r="AN53" i="6" s="1"/>
  <c r="AO53" i="6" s="1"/>
  <c r="AM59" i="6"/>
  <c r="AN65" i="6" s="1"/>
  <c r="AO65" i="6" s="1"/>
  <c r="AL60" i="6"/>
  <c r="AM117" i="5"/>
  <c r="AL118" i="5"/>
  <c r="AN102" i="5"/>
  <c r="AO102" i="5" s="1"/>
  <c r="AM215" i="5"/>
  <c r="AL216" i="5"/>
  <c r="AM145" i="5"/>
  <c r="AL146" i="5"/>
  <c r="AM208" i="5"/>
  <c r="AL209" i="5"/>
  <c r="AM103" i="5"/>
  <c r="AN103" i="5" s="1"/>
  <c r="AO103" i="5" s="1"/>
  <c r="AL104" i="5"/>
  <c r="AM138" i="5"/>
  <c r="AL139" i="5"/>
  <c r="AM110" i="5"/>
  <c r="AL111" i="5"/>
  <c r="AL79" i="5"/>
  <c r="AM78" i="5"/>
  <c r="AM196" i="5"/>
  <c r="AL197" i="5"/>
  <c r="AM131" i="5"/>
  <c r="AL132" i="5"/>
  <c r="AM201" i="5"/>
  <c r="AL202" i="5"/>
  <c r="AM124" i="5"/>
  <c r="AL125" i="5"/>
  <c r="AN196" i="5"/>
  <c r="AO196" i="5" s="1"/>
  <c r="AN195" i="5"/>
  <c r="AO195" i="5" s="1"/>
  <c r="AM39" i="3"/>
  <c r="AM40" i="3"/>
  <c r="AM56" i="3"/>
  <c r="AL57" i="3"/>
  <c r="AM218" i="3"/>
  <c r="AL219" i="3"/>
  <c r="AM85" i="3"/>
  <c r="AL86" i="3"/>
  <c r="AL178" i="3"/>
  <c r="AM177" i="3"/>
  <c r="AN177" i="3" s="1"/>
  <c r="AO177" i="3" s="1"/>
  <c r="AM191" i="3"/>
  <c r="AL192" i="3"/>
  <c r="AM43" i="3"/>
  <c r="AL44" i="3"/>
  <c r="AM70" i="3"/>
  <c r="AL71" i="3"/>
  <c r="AL184" i="3"/>
  <c r="AM183" i="3"/>
  <c r="AL99" i="3"/>
  <c r="AM98" i="3"/>
  <c r="AM204" i="3"/>
  <c r="AL205" i="3"/>
  <c r="AM78" i="3"/>
  <c r="AL79" i="3"/>
  <c r="AM151" i="3"/>
  <c r="AM152" i="3"/>
  <c r="AM225" i="3"/>
  <c r="AL226" i="3"/>
  <c r="AM50" i="3"/>
  <c r="AL51" i="3"/>
  <c r="AM64" i="3"/>
  <c r="AL65" i="3"/>
  <c r="AM197" i="3"/>
  <c r="AL198" i="3"/>
  <c r="AN176" i="3"/>
  <c r="AO176" i="3" s="1"/>
  <c r="AM92" i="3"/>
  <c r="AL93" i="3"/>
  <c r="AL156" i="3"/>
  <c r="AM155" i="3"/>
  <c r="AM211" i="3"/>
  <c r="AL212" i="3"/>
  <c r="AM37" i="3"/>
  <c r="AM38" i="3"/>
  <c r="AL107" i="3"/>
  <c r="AM106" i="3"/>
  <c r="AN150" i="3"/>
  <c r="AO150" i="3" s="1"/>
  <c r="M219" i="20"/>
  <c r="AC218" i="20"/>
  <c r="AC215" i="20"/>
  <c r="K209" i="20"/>
  <c r="AC216" i="20"/>
  <c r="L209" i="20"/>
  <c r="AC219" i="20"/>
  <c r="AC217" i="20"/>
  <c r="M221" i="20"/>
  <c r="AC214" i="20"/>
  <c r="L215" i="20"/>
  <c r="J215" i="20"/>
  <c r="K215" i="20"/>
  <c r="J213" i="20"/>
  <c r="AB216" i="20"/>
  <c r="J210" i="20"/>
  <c r="AB217" i="20"/>
  <c r="J211" i="20"/>
  <c r="AB218" i="20"/>
  <c r="AB215" i="20"/>
  <c r="M216" i="25"/>
  <c r="AC219" i="25"/>
  <c r="AC217" i="25"/>
  <c r="AC215" i="25"/>
  <c r="AC218" i="25"/>
  <c r="AC216" i="25"/>
  <c r="AC214" i="25"/>
  <c r="M218" i="25"/>
  <c r="AB218" i="25"/>
  <c r="AB216" i="25"/>
  <c r="AB214" i="25"/>
  <c r="L215" i="25"/>
  <c r="J215" i="25"/>
  <c r="K215" i="25"/>
  <c r="AB219" i="25"/>
  <c r="AB217" i="25"/>
  <c r="AB215" i="25"/>
  <c r="AC217" i="24"/>
  <c r="K215" i="24"/>
  <c r="L215" i="24"/>
  <c r="J215" i="24"/>
  <c r="AC215" i="24"/>
  <c r="AC219" i="24"/>
  <c r="R210" i="24"/>
  <c r="AB216" i="24"/>
  <c r="K209" i="24"/>
  <c r="J209" i="24"/>
  <c r="M209" i="24" s="1"/>
  <c r="AB215" i="24"/>
  <c r="K214" i="24"/>
  <c r="M214" i="24" s="1"/>
  <c r="J213" i="24"/>
  <c r="AC218" i="24"/>
  <c r="R209" i="24"/>
  <c r="R208" i="24"/>
  <c r="AC214" i="24"/>
  <c r="AC218" i="23"/>
  <c r="AC216" i="23"/>
  <c r="J210" i="23"/>
  <c r="K215" i="23"/>
  <c r="L215" i="23"/>
  <c r="J215" i="23"/>
  <c r="AC219" i="23"/>
  <c r="AC217" i="23"/>
  <c r="AC215" i="23"/>
  <c r="J209" i="23"/>
  <c r="AB219" i="23"/>
  <c r="AB215" i="23"/>
  <c r="J213" i="22"/>
  <c r="M213" i="22" s="1"/>
  <c r="AB214" i="22"/>
  <c r="AB219" i="22"/>
  <c r="K211" i="22"/>
  <c r="AC217" i="22"/>
  <c r="K210" i="22"/>
  <c r="AC216" i="22"/>
  <c r="AB215" i="22"/>
  <c r="AC219" i="22"/>
  <c r="AB216" i="22"/>
  <c r="J215" i="22"/>
  <c r="K215" i="22"/>
  <c r="L215" i="22"/>
  <c r="K214" i="22"/>
  <c r="K212" i="22"/>
  <c r="AC218" i="22"/>
  <c r="AB217" i="22"/>
  <c r="AC215" i="22"/>
  <c r="J209" i="22"/>
  <c r="AB218" i="21"/>
  <c r="AB216" i="21"/>
  <c r="J210" i="21"/>
  <c r="K215" i="21"/>
  <c r="L214" i="21"/>
  <c r="AC214" i="21"/>
  <c r="AC219" i="21"/>
  <c r="K213" i="21"/>
  <c r="AC217" i="21"/>
  <c r="J211" i="21"/>
  <c r="AB219" i="21"/>
  <c r="AB217" i="21"/>
  <c r="AC215" i="21"/>
  <c r="J209" i="21"/>
  <c r="K214" i="21"/>
  <c r="J214" i="21"/>
  <c r="AB220" i="21"/>
  <c r="AC218" i="21"/>
  <c r="AC216" i="21"/>
  <c r="AB215" i="21"/>
  <c r="J215" i="21"/>
  <c r="M215" i="21" s="1"/>
  <c r="AC218" i="19"/>
  <c r="R209" i="19"/>
  <c r="AB215" i="19"/>
  <c r="K215" i="19"/>
  <c r="L215" i="19"/>
  <c r="AB219" i="19"/>
  <c r="J212" i="19"/>
  <c r="M212" i="19" s="1"/>
  <c r="AB218" i="19"/>
  <c r="AC217" i="19"/>
  <c r="AC214" i="19"/>
  <c r="M218" i="19"/>
  <c r="R212" i="19"/>
  <c r="R211" i="19"/>
  <c r="AB217" i="19"/>
  <c r="K210" i="19"/>
  <c r="AC216" i="19"/>
  <c r="R210" i="19"/>
  <c r="AB216" i="19"/>
  <c r="AC215" i="19"/>
  <c r="J215" i="19"/>
  <c r="M215" i="19" s="1"/>
  <c r="AC219" i="15"/>
  <c r="AC218" i="15"/>
  <c r="AB215" i="15"/>
  <c r="K215" i="15"/>
  <c r="L215" i="15"/>
  <c r="J215" i="15"/>
  <c r="M213" i="15"/>
  <c r="AB219" i="15"/>
  <c r="AB218" i="15"/>
  <c r="AC217" i="15"/>
  <c r="R208" i="15"/>
  <c r="AB217" i="15"/>
  <c r="AC216" i="15"/>
  <c r="AB214" i="15"/>
  <c r="R210" i="15"/>
  <c r="AB216" i="15"/>
  <c r="AC215" i="15"/>
  <c r="J186" i="18"/>
  <c r="K186" i="18"/>
  <c r="U192" i="18" s="1"/>
  <c r="L186" i="18"/>
  <c r="AJ188" i="18"/>
  <c r="AC191" i="18"/>
  <c r="L184" i="18"/>
  <c r="V187" i="18" s="1"/>
  <c r="AJ189" i="18"/>
  <c r="AC188" i="18"/>
  <c r="AJ186" i="18"/>
  <c r="R183" i="18"/>
  <c r="AC189" i="18"/>
  <c r="T188" i="18"/>
  <c r="AB188" i="18"/>
  <c r="R181" i="18"/>
  <c r="AC187" i="18"/>
  <c r="AC186" i="18"/>
  <c r="M185" i="18"/>
  <c r="AB187" i="18"/>
  <c r="AB186" i="18"/>
  <c r="R212" i="10"/>
  <c r="AC218" i="10"/>
  <c r="AC216" i="10"/>
  <c r="R208" i="10"/>
  <c r="J214" i="10"/>
  <c r="AB220" i="10"/>
  <c r="AC219" i="10"/>
  <c r="J212" i="10"/>
  <c r="AB218" i="10"/>
  <c r="AC217" i="10"/>
  <c r="J210" i="10"/>
  <c r="AB216" i="10"/>
  <c r="AC215" i="10"/>
  <c r="AB214" i="10"/>
  <c r="J215" i="10"/>
  <c r="K215" i="10"/>
  <c r="AB217" i="10"/>
  <c r="J211" i="10"/>
  <c r="AB215" i="10"/>
  <c r="K214" i="10"/>
  <c r="K212" i="10"/>
  <c r="K210" i="10"/>
  <c r="L215" i="10"/>
  <c r="AB218" i="6"/>
  <c r="AC217" i="6"/>
  <c r="AC219" i="6"/>
  <c r="K213" i="6"/>
  <c r="AB217" i="6"/>
  <c r="AC216" i="6"/>
  <c r="AC214" i="6"/>
  <c r="AC215" i="6"/>
  <c r="K209" i="6"/>
  <c r="AC220" i="6"/>
  <c r="J210" i="6"/>
  <c r="M210" i="6" s="1"/>
  <c r="AB216" i="6"/>
  <c r="AB215" i="6"/>
  <c r="M221" i="6"/>
  <c r="J214" i="6"/>
  <c r="M214" i="6" s="1"/>
  <c r="AB220" i="6"/>
  <c r="AC218" i="6"/>
  <c r="J215" i="6"/>
  <c r="K215" i="6"/>
  <c r="L214" i="11"/>
  <c r="AB217" i="11"/>
  <c r="R209" i="11"/>
  <c r="AC220" i="11"/>
  <c r="K210" i="11"/>
  <c r="AC216" i="11"/>
  <c r="AC214" i="11"/>
  <c r="AC215" i="11"/>
  <c r="L215" i="11"/>
  <c r="AB218" i="11"/>
  <c r="AB216" i="11"/>
  <c r="AB215" i="11"/>
  <c r="J215" i="11"/>
  <c r="M215" i="11" s="1"/>
  <c r="AC217" i="11"/>
  <c r="L210" i="11"/>
  <c r="R214" i="8"/>
  <c r="AC214" i="8"/>
  <c r="AC219" i="8"/>
  <c r="K209" i="8"/>
  <c r="M209" i="8" s="1"/>
  <c r="AC215" i="8"/>
  <c r="R211" i="8"/>
  <c r="M216" i="8"/>
  <c r="J215" i="8"/>
  <c r="J211" i="8"/>
  <c r="K214" i="8"/>
  <c r="K210" i="8"/>
  <c r="AC216" i="8"/>
  <c r="AB215" i="8"/>
  <c r="K212" i="8"/>
  <c r="AC218" i="8"/>
  <c r="AB216" i="8"/>
  <c r="J210" i="8"/>
  <c r="L215" i="8"/>
  <c r="K215" i="3"/>
  <c r="L215" i="3"/>
  <c r="J215" i="3"/>
  <c r="K213" i="3"/>
  <c r="AC219" i="3"/>
  <c r="AB214" i="3"/>
  <c r="AB218" i="3"/>
  <c r="AB217" i="3"/>
  <c r="AB215" i="3"/>
  <c r="AB219" i="3"/>
  <c r="L212" i="3"/>
  <c r="AC214" i="3"/>
  <c r="R211" i="3"/>
  <c r="K210" i="3"/>
  <c r="AC216" i="3"/>
  <c r="J214" i="3"/>
  <c r="AC217" i="3"/>
  <c r="AB216" i="3"/>
  <c r="K209" i="3"/>
  <c r="M209" i="3" s="1"/>
  <c r="AC215" i="3"/>
  <c r="K215" i="12"/>
  <c r="L215" i="12"/>
  <c r="L213" i="12"/>
  <c r="AB218" i="12"/>
  <c r="L211" i="12"/>
  <c r="AB216" i="12"/>
  <c r="J215" i="12"/>
  <c r="K213" i="12"/>
  <c r="AC217" i="12"/>
  <c r="K211" i="12"/>
  <c r="AC215" i="12"/>
  <c r="AC216" i="12"/>
  <c r="K214" i="12"/>
  <c r="AC220" i="12"/>
  <c r="J213" i="12"/>
  <c r="AB219" i="12"/>
  <c r="L212" i="12"/>
  <c r="AB217" i="12"/>
  <c r="R209" i="12"/>
  <c r="AB215" i="12"/>
  <c r="K215" i="5"/>
  <c r="L215" i="5"/>
  <c r="J215" i="5"/>
  <c r="R213" i="5"/>
  <c r="AB219" i="5"/>
  <c r="K210" i="5"/>
  <c r="AC216" i="5"/>
  <c r="AC215" i="5"/>
  <c r="K209" i="5"/>
  <c r="L214" i="5"/>
  <c r="R211" i="5"/>
  <c r="J210" i="5"/>
  <c r="M210" i="5" s="1"/>
  <c r="AB216" i="5"/>
  <c r="AB215" i="5"/>
  <c r="K214" i="5"/>
  <c r="AC220" i="5"/>
  <c r="AC218" i="5"/>
  <c r="AC217" i="5"/>
  <c r="K211" i="5"/>
  <c r="AC214" i="5"/>
  <c r="M213" i="5"/>
  <c r="AC219" i="5"/>
  <c r="K212" i="5"/>
  <c r="J212" i="5"/>
  <c r="M212" i="5" s="1"/>
  <c r="AB218" i="5"/>
  <c r="J211" i="5"/>
  <c r="AB217" i="5"/>
  <c r="K213" i="4"/>
  <c r="AB219" i="4"/>
  <c r="J213" i="4"/>
  <c r="AC217" i="4"/>
  <c r="J211" i="4"/>
  <c r="L210" i="4"/>
  <c r="L214" i="4"/>
  <c r="AB217" i="4"/>
  <c r="R209" i="4"/>
  <c r="L215" i="4"/>
  <c r="K215" i="4"/>
  <c r="R213" i="4"/>
  <c r="L213" i="4"/>
  <c r="K210" i="4"/>
  <c r="AC214" i="4"/>
  <c r="AC215" i="4"/>
  <c r="AC216" i="4"/>
  <c r="AB215" i="4"/>
  <c r="AB218" i="4"/>
  <c r="AC220" i="4"/>
  <c r="AB217" i="9"/>
  <c r="K211" i="9"/>
  <c r="AC215" i="9"/>
  <c r="AB215" i="9"/>
  <c r="AC219" i="9"/>
  <c r="R210" i="9"/>
  <c r="L210" i="9"/>
  <c r="AC220" i="9"/>
  <c r="AB219" i="9"/>
  <c r="AC217" i="9"/>
  <c r="AB214" i="9"/>
  <c r="J215" i="9"/>
  <c r="M215" i="9" s="1"/>
  <c r="K215" i="9"/>
  <c r="V192" i="18"/>
  <c r="V191" i="18"/>
  <c r="M189" i="18"/>
  <c r="W195" i="18" s="1"/>
  <c r="J209" i="20"/>
  <c r="M209" i="20" s="1"/>
  <c r="K210" i="20"/>
  <c r="R209" i="20"/>
  <c r="L214" i="20"/>
  <c r="L213" i="20"/>
  <c r="L212" i="20"/>
  <c r="L211" i="20"/>
  <c r="R208" i="20"/>
  <c r="K214" i="20"/>
  <c r="K213" i="20"/>
  <c r="K212" i="20"/>
  <c r="K211" i="20"/>
  <c r="AB214" i="20"/>
  <c r="R213" i="25"/>
  <c r="R211" i="25"/>
  <c r="R209" i="25"/>
  <c r="R214" i="25"/>
  <c r="R212" i="25"/>
  <c r="R210" i="25"/>
  <c r="R208" i="25"/>
  <c r="J214" i="25"/>
  <c r="J213" i="25"/>
  <c r="J212" i="25"/>
  <c r="J211" i="25"/>
  <c r="J210" i="25"/>
  <c r="J209" i="25"/>
  <c r="L213" i="24"/>
  <c r="M210" i="24"/>
  <c r="M212" i="24"/>
  <c r="R212" i="23"/>
  <c r="R210" i="23"/>
  <c r="R208" i="23"/>
  <c r="R211" i="23"/>
  <c r="R209" i="23"/>
  <c r="R212" i="22"/>
  <c r="J212" i="22"/>
  <c r="L210" i="22"/>
  <c r="M210" i="22" s="1"/>
  <c r="L209" i="22"/>
  <c r="M214" i="22"/>
  <c r="J211" i="22"/>
  <c r="M211" i="22" s="1"/>
  <c r="R210" i="22"/>
  <c r="R209" i="22"/>
  <c r="R208" i="22"/>
  <c r="R214" i="21"/>
  <c r="R213" i="21"/>
  <c r="J213" i="21"/>
  <c r="M213" i="21" s="1"/>
  <c r="K212" i="21"/>
  <c r="M212" i="21" s="1"/>
  <c r="K211" i="21"/>
  <c r="K210" i="21"/>
  <c r="M210" i="21" s="1"/>
  <c r="K209" i="21"/>
  <c r="M209" i="21" s="1"/>
  <c r="L211" i="21"/>
  <c r="R212" i="21"/>
  <c r="M214" i="19"/>
  <c r="M213" i="19"/>
  <c r="M210" i="19"/>
  <c r="M209" i="19"/>
  <c r="M212" i="15"/>
  <c r="R185" i="18"/>
  <c r="R182" i="18"/>
  <c r="K184" i="18"/>
  <c r="U190" i="18" s="1"/>
  <c r="K182" i="18"/>
  <c r="M180" i="18"/>
  <c r="R211" i="10"/>
  <c r="R210" i="10"/>
  <c r="R214" i="10"/>
  <c r="R213" i="10"/>
  <c r="M213" i="10"/>
  <c r="R209" i="10"/>
  <c r="M209" i="10"/>
  <c r="R211" i="6"/>
  <c r="R210" i="6"/>
  <c r="R213" i="6"/>
  <c r="J213" i="6"/>
  <c r="M213" i="6" s="1"/>
  <c r="K212" i="6"/>
  <c r="R209" i="6"/>
  <c r="J209" i="6"/>
  <c r="R212" i="6"/>
  <c r="R208" i="6"/>
  <c r="K211" i="11"/>
  <c r="R210" i="11"/>
  <c r="J214" i="11"/>
  <c r="M214" i="11" s="1"/>
  <c r="J212" i="11"/>
  <c r="M209" i="11"/>
  <c r="M211" i="11"/>
  <c r="R213" i="8"/>
  <c r="J213" i="8"/>
  <c r="M213" i="8" s="1"/>
  <c r="AB214" i="8"/>
  <c r="R212" i="8"/>
  <c r="R209" i="8"/>
  <c r="R208" i="8"/>
  <c r="J214" i="8"/>
  <c r="R210" i="8"/>
  <c r="J212" i="8"/>
  <c r="R214" i="3"/>
  <c r="J213" i="3"/>
  <c r="R209" i="3"/>
  <c r="R208" i="3"/>
  <c r="K214" i="3"/>
  <c r="R212" i="3"/>
  <c r="J211" i="3"/>
  <c r="L210" i="3"/>
  <c r="R213" i="3"/>
  <c r="K212" i="3"/>
  <c r="L210" i="12"/>
  <c r="R214" i="12"/>
  <c r="K212" i="12"/>
  <c r="J212" i="12"/>
  <c r="K210" i="12"/>
  <c r="K209" i="12"/>
  <c r="R211" i="12"/>
  <c r="L209" i="12"/>
  <c r="AC214" i="12"/>
  <c r="R212" i="12"/>
  <c r="J211" i="12"/>
  <c r="M211" i="12" s="1"/>
  <c r="R210" i="12"/>
  <c r="R208" i="12"/>
  <c r="J214" i="12"/>
  <c r="M214" i="12" s="1"/>
  <c r="M209" i="5"/>
  <c r="J214" i="5"/>
  <c r="M214" i="5" s="1"/>
  <c r="L212" i="5"/>
  <c r="R208" i="5"/>
  <c r="R214" i="5"/>
  <c r="R210" i="5"/>
  <c r="L210" i="5"/>
  <c r="K211" i="4"/>
  <c r="M211" i="4" s="1"/>
  <c r="R210" i="4"/>
  <c r="R214" i="4"/>
  <c r="L212" i="4"/>
  <c r="M212" i="4" s="1"/>
  <c r="M209" i="4"/>
  <c r="R214" i="9"/>
  <c r="J210" i="9"/>
  <c r="M210" i="9" s="1"/>
  <c r="R209" i="9"/>
  <c r="M209" i="9"/>
  <c r="R208" i="9"/>
  <c r="M212" i="9"/>
  <c r="M211" i="9"/>
  <c r="J214" i="9"/>
  <c r="M214" i="9" s="1"/>
  <c r="R213" i="9"/>
  <c r="M213" i="9"/>
  <c r="R212" i="9"/>
  <c r="R213" i="20"/>
  <c r="R212" i="20"/>
  <c r="R211" i="20"/>
  <c r="R210" i="20"/>
  <c r="L214" i="25"/>
  <c r="L213" i="25"/>
  <c r="L212" i="25"/>
  <c r="L211" i="25"/>
  <c r="L210" i="25"/>
  <c r="L209" i="25"/>
  <c r="K214" i="25"/>
  <c r="K213" i="25"/>
  <c r="K212" i="25"/>
  <c r="K211" i="25"/>
  <c r="K210" i="25"/>
  <c r="K209" i="25"/>
  <c r="R212" i="24"/>
  <c r="R213" i="24"/>
  <c r="L214" i="23"/>
  <c r="L213" i="23"/>
  <c r="L212" i="23"/>
  <c r="L211" i="23"/>
  <c r="L210" i="23"/>
  <c r="L209" i="23"/>
  <c r="K214" i="23"/>
  <c r="K213" i="23"/>
  <c r="K212" i="23"/>
  <c r="K211" i="23"/>
  <c r="K210" i="23"/>
  <c r="K209" i="23"/>
  <c r="R211" i="22"/>
  <c r="R214" i="22"/>
  <c r="R213" i="22"/>
  <c r="M214" i="21"/>
  <c r="R211" i="21"/>
  <c r="R210" i="21"/>
  <c r="R209" i="21"/>
  <c r="R184" i="18"/>
  <c r="R180" i="18"/>
  <c r="R214" i="6"/>
  <c r="R214" i="11"/>
  <c r="R212" i="11"/>
  <c r="J210" i="11"/>
  <c r="L212" i="11"/>
  <c r="L214" i="8"/>
  <c r="L212" i="8"/>
  <c r="R212" i="5"/>
  <c r="R212" i="4"/>
  <c r="J210" i="4"/>
  <c r="J214" i="4"/>
  <c r="M214" i="4" s="1"/>
  <c r="F170" i="24"/>
  <c r="G170" i="24"/>
  <c r="H170" i="24"/>
  <c r="I170" i="24"/>
  <c r="N170" i="24"/>
  <c r="Q170" i="24" s="1"/>
  <c r="P170" i="24"/>
  <c r="F171" i="24"/>
  <c r="G171" i="24"/>
  <c r="H171" i="24"/>
  <c r="I171" i="24"/>
  <c r="N171" i="24"/>
  <c r="Q171" i="24" s="1"/>
  <c r="P171" i="24"/>
  <c r="F172" i="24"/>
  <c r="G172" i="24"/>
  <c r="H172" i="24"/>
  <c r="I172" i="24"/>
  <c r="N172" i="24"/>
  <c r="Q172" i="24" s="1"/>
  <c r="P172" i="24"/>
  <c r="F173" i="24"/>
  <c r="G173" i="24"/>
  <c r="H173" i="24"/>
  <c r="I173" i="24"/>
  <c r="N173" i="24"/>
  <c r="Q173" i="24" s="1"/>
  <c r="P173" i="24"/>
  <c r="F174" i="24"/>
  <c r="G174" i="24"/>
  <c r="H174" i="24"/>
  <c r="I174" i="24"/>
  <c r="N174" i="24"/>
  <c r="Q174" i="24" s="1"/>
  <c r="P174" i="24"/>
  <c r="F175" i="24"/>
  <c r="G175" i="24"/>
  <c r="H175" i="24"/>
  <c r="I175" i="24"/>
  <c r="N175" i="24"/>
  <c r="Q175" i="24" s="1"/>
  <c r="P175" i="24"/>
  <c r="F176" i="24"/>
  <c r="G176" i="24"/>
  <c r="H176" i="24"/>
  <c r="I176" i="24"/>
  <c r="N176" i="24"/>
  <c r="Q176" i="24" s="1"/>
  <c r="P176" i="24"/>
  <c r="F177" i="24"/>
  <c r="G177" i="24"/>
  <c r="H177" i="24"/>
  <c r="I177" i="24"/>
  <c r="N177" i="24"/>
  <c r="Q177" i="24" s="1"/>
  <c r="P177" i="24"/>
  <c r="F178" i="24"/>
  <c r="G178" i="24"/>
  <c r="H178" i="24"/>
  <c r="I178" i="24"/>
  <c r="N178" i="24"/>
  <c r="Q178" i="24" s="1"/>
  <c r="P178" i="24"/>
  <c r="F179" i="24"/>
  <c r="G179" i="24"/>
  <c r="H179" i="24"/>
  <c r="I179" i="24"/>
  <c r="N179" i="24"/>
  <c r="Q179" i="24" s="1"/>
  <c r="P179" i="24"/>
  <c r="F180" i="24"/>
  <c r="G180" i="24"/>
  <c r="H180" i="24"/>
  <c r="L180" i="24" s="1"/>
  <c r="I180" i="24"/>
  <c r="N180" i="24"/>
  <c r="Q180" i="24" s="1"/>
  <c r="P180" i="24"/>
  <c r="F181" i="24"/>
  <c r="G181" i="24"/>
  <c r="H181" i="24"/>
  <c r="I181" i="24"/>
  <c r="N181" i="24"/>
  <c r="Q181" i="24" s="1"/>
  <c r="P181" i="24"/>
  <c r="F182" i="24"/>
  <c r="G182" i="24"/>
  <c r="H182" i="24"/>
  <c r="I182" i="24"/>
  <c r="N182" i="24"/>
  <c r="Q182" i="24" s="1"/>
  <c r="P182" i="24"/>
  <c r="F183" i="24"/>
  <c r="G183" i="24"/>
  <c r="H183" i="24"/>
  <c r="I183" i="24"/>
  <c r="J183" i="24"/>
  <c r="N183" i="24"/>
  <c r="Q183" i="24" s="1"/>
  <c r="P183" i="24"/>
  <c r="F184" i="24"/>
  <c r="G184" i="24"/>
  <c r="H184" i="24"/>
  <c r="I184" i="24"/>
  <c r="N184" i="24"/>
  <c r="Q184" i="24" s="1"/>
  <c r="P184" i="24"/>
  <c r="F185" i="24"/>
  <c r="G185" i="24"/>
  <c r="H185" i="24"/>
  <c r="I185" i="24"/>
  <c r="J185" i="24"/>
  <c r="N185" i="24"/>
  <c r="Q185" i="24" s="1"/>
  <c r="P185" i="24"/>
  <c r="F186" i="24"/>
  <c r="G186" i="24"/>
  <c r="H186" i="24"/>
  <c r="I186" i="24"/>
  <c r="J186" i="24"/>
  <c r="N186" i="24"/>
  <c r="Q186" i="24" s="1"/>
  <c r="P186" i="24"/>
  <c r="F187" i="24"/>
  <c r="G187" i="24"/>
  <c r="H187" i="24"/>
  <c r="I187" i="24"/>
  <c r="N187" i="24"/>
  <c r="Q187" i="24" s="1"/>
  <c r="P187" i="24"/>
  <c r="F188" i="24"/>
  <c r="G188" i="24"/>
  <c r="H188" i="24"/>
  <c r="I188" i="24"/>
  <c r="N188" i="24"/>
  <c r="Q188" i="24" s="1"/>
  <c r="P188" i="24"/>
  <c r="F189" i="24"/>
  <c r="G189" i="24"/>
  <c r="K189" i="24" s="1"/>
  <c r="H189" i="24"/>
  <c r="I189" i="24"/>
  <c r="N189" i="24"/>
  <c r="Q189" i="24" s="1"/>
  <c r="P189" i="24"/>
  <c r="F190" i="24"/>
  <c r="G190" i="24"/>
  <c r="K190" i="24" s="1"/>
  <c r="H190" i="24"/>
  <c r="I190" i="24"/>
  <c r="N190" i="24"/>
  <c r="Q190" i="24" s="1"/>
  <c r="P190" i="24"/>
  <c r="F191" i="24"/>
  <c r="G191" i="24"/>
  <c r="H191" i="24"/>
  <c r="I191" i="24"/>
  <c r="N191" i="24"/>
  <c r="Q191" i="24" s="1"/>
  <c r="P191" i="24"/>
  <c r="F192" i="24"/>
  <c r="G192" i="24"/>
  <c r="H192" i="24"/>
  <c r="I192" i="24"/>
  <c r="N192" i="24"/>
  <c r="Q192" i="24" s="1"/>
  <c r="P192" i="24"/>
  <c r="F193" i="24"/>
  <c r="J193" i="24" s="1"/>
  <c r="G193" i="24"/>
  <c r="H193" i="24"/>
  <c r="I193" i="24"/>
  <c r="N193" i="24"/>
  <c r="Q193" i="24" s="1"/>
  <c r="P193" i="24"/>
  <c r="F194" i="24"/>
  <c r="G194" i="24"/>
  <c r="H194" i="24"/>
  <c r="I194" i="24"/>
  <c r="N194" i="24"/>
  <c r="Q194" i="24" s="1"/>
  <c r="P194" i="24"/>
  <c r="F195" i="24"/>
  <c r="G195" i="24"/>
  <c r="H195" i="24"/>
  <c r="I195" i="24"/>
  <c r="K195" i="24"/>
  <c r="N195" i="24"/>
  <c r="Q195" i="24" s="1"/>
  <c r="P195" i="24"/>
  <c r="F196" i="24"/>
  <c r="G196" i="24"/>
  <c r="H196" i="24"/>
  <c r="I196" i="24"/>
  <c r="J196" i="24"/>
  <c r="N196" i="24"/>
  <c r="Q196" i="24" s="1"/>
  <c r="P196" i="24"/>
  <c r="F197" i="24"/>
  <c r="G197" i="24"/>
  <c r="H197" i="24"/>
  <c r="I197" i="24"/>
  <c r="N197" i="24"/>
  <c r="Q197" i="24" s="1"/>
  <c r="P197" i="24"/>
  <c r="F198" i="24"/>
  <c r="G198" i="24"/>
  <c r="K198" i="24" s="1"/>
  <c r="H198" i="24"/>
  <c r="I198" i="24"/>
  <c r="N198" i="24"/>
  <c r="Q198" i="24" s="1"/>
  <c r="P198" i="24"/>
  <c r="F199" i="24"/>
  <c r="G199" i="24"/>
  <c r="H199" i="24"/>
  <c r="I199" i="24"/>
  <c r="N199" i="24"/>
  <c r="Q199" i="24" s="1"/>
  <c r="P199" i="24"/>
  <c r="F200" i="24"/>
  <c r="G200" i="24"/>
  <c r="H200" i="24"/>
  <c r="I200" i="24"/>
  <c r="N200" i="24"/>
  <c r="Q200" i="24" s="1"/>
  <c r="P200" i="24"/>
  <c r="F201" i="24"/>
  <c r="G201" i="24"/>
  <c r="K201" i="24" s="1"/>
  <c r="H201" i="24"/>
  <c r="I201" i="24"/>
  <c r="N201" i="24"/>
  <c r="Q201" i="24" s="1"/>
  <c r="P201" i="24"/>
  <c r="F202" i="24"/>
  <c r="G202" i="24"/>
  <c r="H202" i="24"/>
  <c r="I202" i="24"/>
  <c r="N202" i="24"/>
  <c r="Q202" i="24" s="1"/>
  <c r="P202" i="24"/>
  <c r="F203" i="24"/>
  <c r="G203" i="24"/>
  <c r="H203" i="24"/>
  <c r="I203" i="24"/>
  <c r="N203" i="24"/>
  <c r="Q203" i="24" s="1"/>
  <c r="P203" i="24"/>
  <c r="F204" i="24"/>
  <c r="G204" i="24"/>
  <c r="K204" i="24" s="1"/>
  <c r="H204" i="24"/>
  <c r="I204" i="24"/>
  <c r="N204" i="24"/>
  <c r="Q204" i="24" s="1"/>
  <c r="P204" i="24"/>
  <c r="F205" i="24"/>
  <c r="G205" i="24"/>
  <c r="K205" i="24" s="1"/>
  <c r="H205" i="24"/>
  <c r="I205" i="24"/>
  <c r="N205" i="24"/>
  <c r="Q205" i="24" s="1"/>
  <c r="P205" i="24"/>
  <c r="F206" i="24"/>
  <c r="G206" i="24"/>
  <c r="H206" i="24"/>
  <c r="I206" i="24"/>
  <c r="N206" i="24"/>
  <c r="Q206" i="24" s="1"/>
  <c r="P206" i="24"/>
  <c r="F207" i="24"/>
  <c r="AB213" i="24" s="1"/>
  <c r="G207" i="24"/>
  <c r="AC213" i="24" s="1"/>
  <c r="H207" i="24"/>
  <c r="I207" i="24"/>
  <c r="N207" i="24"/>
  <c r="Q207" i="24" s="1"/>
  <c r="P207" i="24"/>
  <c r="F170" i="23"/>
  <c r="G170" i="23"/>
  <c r="H170" i="23"/>
  <c r="I170" i="23"/>
  <c r="N170" i="23"/>
  <c r="Q170" i="23" s="1"/>
  <c r="P170" i="23"/>
  <c r="F171" i="23"/>
  <c r="G171" i="23"/>
  <c r="H171" i="23"/>
  <c r="I171" i="23"/>
  <c r="N171" i="23"/>
  <c r="Q171" i="23" s="1"/>
  <c r="P171" i="23"/>
  <c r="F172" i="23"/>
  <c r="G172" i="23"/>
  <c r="H172" i="23"/>
  <c r="L172" i="23" s="1"/>
  <c r="I172" i="23"/>
  <c r="N172" i="23"/>
  <c r="Q172" i="23" s="1"/>
  <c r="P172" i="23"/>
  <c r="F173" i="23"/>
  <c r="G173" i="23"/>
  <c r="H173" i="23"/>
  <c r="L173" i="23" s="1"/>
  <c r="I173" i="23"/>
  <c r="K173" i="23"/>
  <c r="N173" i="23"/>
  <c r="Q173" i="23" s="1"/>
  <c r="P173" i="23"/>
  <c r="F174" i="23"/>
  <c r="G174" i="23"/>
  <c r="H174" i="23"/>
  <c r="I174" i="23"/>
  <c r="J174" i="23"/>
  <c r="K174" i="23"/>
  <c r="L174" i="23"/>
  <c r="N174" i="23"/>
  <c r="Q174" i="23" s="1"/>
  <c r="P174" i="23"/>
  <c r="F175" i="23"/>
  <c r="G175" i="23"/>
  <c r="H175" i="23"/>
  <c r="L175" i="23" s="1"/>
  <c r="I175" i="23"/>
  <c r="N175" i="23"/>
  <c r="P175" i="23"/>
  <c r="Q175" i="23"/>
  <c r="F176" i="23"/>
  <c r="G176" i="23"/>
  <c r="H176" i="23"/>
  <c r="I176" i="23"/>
  <c r="N176" i="23"/>
  <c r="Q176" i="23" s="1"/>
  <c r="P176" i="23"/>
  <c r="F177" i="23"/>
  <c r="G177" i="23"/>
  <c r="H177" i="23"/>
  <c r="I177" i="23"/>
  <c r="N177" i="23"/>
  <c r="Q177" i="23" s="1"/>
  <c r="P177" i="23"/>
  <c r="F178" i="23"/>
  <c r="G178" i="23"/>
  <c r="K178" i="23" s="1"/>
  <c r="H178" i="23"/>
  <c r="L178" i="23" s="1"/>
  <c r="I178" i="23"/>
  <c r="N178" i="23"/>
  <c r="Q178" i="23" s="1"/>
  <c r="P178" i="23"/>
  <c r="F179" i="23"/>
  <c r="G179" i="23"/>
  <c r="H179" i="23"/>
  <c r="I179" i="23"/>
  <c r="N179" i="23"/>
  <c r="Q179" i="23" s="1"/>
  <c r="P179" i="23"/>
  <c r="F180" i="23"/>
  <c r="G180" i="23"/>
  <c r="H180" i="23"/>
  <c r="I180" i="23"/>
  <c r="N180" i="23"/>
  <c r="Q180" i="23" s="1"/>
  <c r="P180" i="23"/>
  <c r="F181" i="23"/>
  <c r="G181" i="23"/>
  <c r="H181" i="23"/>
  <c r="I181" i="23"/>
  <c r="N181" i="23"/>
  <c r="Q181" i="23" s="1"/>
  <c r="P181" i="23"/>
  <c r="F182" i="23"/>
  <c r="G182" i="23"/>
  <c r="H182" i="23"/>
  <c r="I182" i="23"/>
  <c r="N182" i="23"/>
  <c r="Q182" i="23" s="1"/>
  <c r="P182" i="23"/>
  <c r="F183" i="23"/>
  <c r="G183" i="23"/>
  <c r="H183" i="23"/>
  <c r="I183" i="23"/>
  <c r="N183" i="23"/>
  <c r="Q183" i="23" s="1"/>
  <c r="P183" i="23"/>
  <c r="F184" i="23"/>
  <c r="G184" i="23"/>
  <c r="H184" i="23"/>
  <c r="I184" i="23"/>
  <c r="N184" i="23"/>
  <c r="Q184" i="23" s="1"/>
  <c r="P184" i="23"/>
  <c r="F185" i="23"/>
  <c r="G185" i="23"/>
  <c r="K185" i="23" s="1"/>
  <c r="H185" i="23"/>
  <c r="I185" i="23"/>
  <c r="N185" i="23"/>
  <c r="Q185" i="23" s="1"/>
  <c r="P185" i="23"/>
  <c r="F186" i="23"/>
  <c r="G186" i="23"/>
  <c r="H186" i="23"/>
  <c r="I186" i="23"/>
  <c r="N186" i="23"/>
  <c r="Q186" i="23" s="1"/>
  <c r="P186" i="23"/>
  <c r="F187" i="23"/>
  <c r="G187" i="23"/>
  <c r="H187" i="23"/>
  <c r="I187" i="23"/>
  <c r="N187" i="23"/>
  <c r="Q187" i="23" s="1"/>
  <c r="P187" i="23"/>
  <c r="F188" i="23"/>
  <c r="G188" i="23"/>
  <c r="H188" i="23"/>
  <c r="L188" i="23" s="1"/>
  <c r="I188" i="23"/>
  <c r="N188" i="23"/>
  <c r="Q188" i="23" s="1"/>
  <c r="P188" i="23"/>
  <c r="F189" i="23"/>
  <c r="G189" i="23"/>
  <c r="H189" i="23"/>
  <c r="I189" i="23"/>
  <c r="N189" i="23"/>
  <c r="Q189" i="23" s="1"/>
  <c r="P189" i="23"/>
  <c r="F190" i="23"/>
  <c r="G190" i="23"/>
  <c r="H190" i="23"/>
  <c r="I190" i="23"/>
  <c r="N190" i="23"/>
  <c r="Q190" i="23" s="1"/>
  <c r="P190" i="23"/>
  <c r="F191" i="23"/>
  <c r="G191" i="23"/>
  <c r="H191" i="23"/>
  <c r="I191" i="23"/>
  <c r="N191" i="23"/>
  <c r="Q191" i="23" s="1"/>
  <c r="P191" i="23"/>
  <c r="F192" i="23"/>
  <c r="G192" i="23"/>
  <c r="K192" i="23" s="1"/>
  <c r="H192" i="23"/>
  <c r="I192" i="23"/>
  <c r="N192" i="23"/>
  <c r="Q192" i="23" s="1"/>
  <c r="P192" i="23"/>
  <c r="F193" i="23"/>
  <c r="G193" i="23"/>
  <c r="H193" i="23"/>
  <c r="I193" i="23"/>
  <c r="N193" i="23"/>
  <c r="Q193" i="23" s="1"/>
  <c r="P193" i="23"/>
  <c r="F194" i="23"/>
  <c r="G194" i="23"/>
  <c r="H194" i="23"/>
  <c r="I194" i="23"/>
  <c r="N194" i="23"/>
  <c r="Q194" i="23" s="1"/>
  <c r="P194" i="23"/>
  <c r="F195" i="23"/>
  <c r="G195" i="23"/>
  <c r="H195" i="23"/>
  <c r="I195" i="23"/>
  <c r="N195" i="23"/>
  <c r="Q195" i="23" s="1"/>
  <c r="P195" i="23"/>
  <c r="F196" i="23"/>
  <c r="G196" i="23"/>
  <c r="H196" i="23"/>
  <c r="I196" i="23"/>
  <c r="N196" i="23"/>
  <c r="Q196" i="23" s="1"/>
  <c r="P196" i="23"/>
  <c r="F197" i="23"/>
  <c r="G197" i="23"/>
  <c r="H197" i="23"/>
  <c r="I197" i="23"/>
  <c r="N197" i="23"/>
  <c r="Q197" i="23" s="1"/>
  <c r="P197" i="23"/>
  <c r="F198" i="23"/>
  <c r="G198" i="23"/>
  <c r="H198" i="23"/>
  <c r="I198" i="23"/>
  <c r="N198" i="23"/>
  <c r="Q198" i="23" s="1"/>
  <c r="P198" i="23"/>
  <c r="F199" i="23"/>
  <c r="G199" i="23"/>
  <c r="K199" i="23" s="1"/>
  <c r="H199" i="23"/>
  <c r="I199" i="23"/>
  <c r="J200" i="23" s="1"/>
  <c r="N199" i="23"/>
  <c r="Q199" i="23" s="1"/>
  <c r="P199" i="23"/>
  <c r="F200" i="23"/>
  <c r="G200" i="23"/>
  <c r="H200" i="23"/>
  <c r="I200" i="23"/>
  <c r="N200" i="23"/>
  <c r="Q200" i="23" s="1"/>
  <c r="P200" i="23"/>
  <c r="F201" i="23"/>
  <c r="J201" i="23" s="1"/>
  <c r="G201" i="23"/>
  <c r="H201" i="23"/>
  <c r="I201" i="23"/>
  <c r="N201" i="23"/>
  <c r="Q201" i="23" s="1"/>
  <c r="P201" i="23"/>
  <c r="F202" i="23"/>
  <c r="G202" i="23"/>
  <c r="H202" i="23"/>
  <c r="I202" i="23"/>
  <c r="N202" i="23"/>
  <c r="Q202" i="23" s="1"/>
  <c r="P202" i="23"/>
  <c r="F203" i="23"/>
  <c r="G203" i="23"/>
  <c r="H203" i="23"/>
  <c r="I203" i="23"/>
  <c r="N203" i="23"/>
  <c r="Q203" i="23" s="1"/>
  <c r="P203" i="23"/>
  <c r="F204" i="23"/>
  <c r="G204" i="23"/>
  <c r="H204" i="23"/>
  <c r="I204" i="23"/>
  <c r="N204" i="23"/>
  <c r="Q204" i="23" s="1"/>
  <c r="P204" i="23"/>
  <c r="F205" i="23"/>
  <c r="G205" i="23"/>
  <c r="H205" i="23"/>
  <c r="I205" i="23"/>
  <c r="J206" i="23" s="1"/>
  <c r="N205" i="23"/>
  <c r="Q205" i="23" s="1"/>
  <c r="P205" i="23"/>
  <c r="F206" i="23"/>
  <c r="G206" i="23"/>
  <c r="H206" i="23"/>
  <c r="I206" i="23"/>
  <c r="N206" i="23"/>
  <c r="Q206" i="23" s="1"/>
  <c r="P206" i="23"/>
  <c r="F207" i="23"/>
  <c r="AB213" i="23" s="1"/>
  <c r="G207" i="23"/>
  <c r="AC213" i="23" s="1"/>
  <c r="H207" i="23"/>
  <c r="I207" i="23"/>
  <c r="J207" i="23"/>
  <c r="N207" i="23"/>
  <c r="Q207" i="23" s="1"/>
  <c r="P207" i="23"/>
  <c r="F198" i="25"/>
  <c r="G198" i="25"/>
  <c r="H198" i="25"/>
  <c r="I198" i="25"/>
  <c r="N198" i="25"/>
  <c r="Q198" i="25" s="1"/>
  <c r="P198" i="25"/>
  <c r="F199" i="25"/>
  <c r="G199" i="25"/>
  <c r="H199" i="25"/>
  <c r="I199" i="25"/>
  <c r="N199" i="25"/>
  <c r="Q199" i="25" s="1"/>
  <c r="P199" i="25"/>
  <c r="F200" i="25"/>
  <c r="G200" i="25"/>
  <c r="H200" i="25"/>
  <c r="I200" i="25"/>
  <c r="J201" i="25" s="1"/>
  <c r="N200" i="25"/>
  <c r="Q200" i="25" s="1"/>
  <c r="P200" i="25"/>
  <c r="F201" i="25"/>
  <c r="G201" i="25"/>
  <c r="H201" i="25"/>
  <c r="I201" i="25"/>
  <c r="N201" i="25"/>
  <c r="Q201" i="25" s="1"/>
  <c r="P201" i="25"/>
  <c r="F202" i="25"/>
  <c r="G202" i="25"/>
  <c r="H202" i="25"/>
  <c r="I202" i="25"/>
  <c r="N202" i="25"/>
  <c r="Q202" i="25" s="1"/>
  <c r="P202" i="25"/>
  <c r="F203" i="25"/>
  <c r="G203" i="25"/>
  <c r="H203" i="25"/>
  <c r="I203" i="25"/>
  <c r="N203" i="25"/>
  <c r="Q203" i="25" s="1"/>
  <c r="P203" i="25"/>
  <c r="F204" i="25"/>
  <c r="AB204" i="25" s="1"/>
  <c r="G204" i="25"/>
  <c r="H204" i="25"/>
  <c r="I204" i="25"/>
  <c r="N204" i="25"/>
  <c r="Q204" i="25" s="1"/>
  <c r="P204" i="25"/>
  <c r="F205" i="25"/>
  <c r="G205" i="25"/>
  <c r="H205" i="25"/>
  <c r="I205" i="25"/>
  <c r="N205" i="25"/>
  <c r="Q205" i="25" s="1"/>
  <c r="P205" i="25"/>
  <c r="F206" i="25"/>
  <c r="G206" i="25"/>
  <c r="H206" i="25"/>
  <c r="I206" i="25"/>
  <c r="J207" i="25" s="1"/>
  <c r="N206" i="25"/>
  <c r="Q206" i="25" s="1"/>
  <c r="P206" i="25"/>
  <c r="F207" i="25"/>
  <c r="AB213" i="25" s="1"/>
  <c r="G207" i="25"/>
  <c r="AC213" i="25" s="1"/>
  <c r="H207" i="25"/>
  <c r="I207" i="25"/>
  <c r="N207" i="25"/>
  <c r="Q207" i="25" s="1"/>
  <c r="P207" i="25"/>
  <c r="F194" i="22"/>
  <c r="G194" i="22"/>
  <c r="H194" i="22"/>
  <c r="I194" i="22"/>
  <c r="N194" i="22"/>
  <c r="Q194" i="22" s="1"/>
  <c r="P194" i="22"/>
  <c r="F195" i="22"/>
  <c r="G195" i="22"/>
  <c r="H195" i="22"/>
  <c r="I195" i="22"/>
  <c r="N195" i="22"/>
  <c r="Q195" i="22" s="1"/>
  <c r="P195" i="22"/>
  <c r="F196" i="22"/>
  <c r="G196" i="22"/>
  <c r="K196" i="22" s="1"/>
  <c r="H196" i="22"/>
  <c r="I196" i="22"/>
  <c r="N196" i="22"/>
  <c r="Q196" i="22" s="1"/>
  <c r="P196" i="22"/>
  <c r="F197" i="22"/>
  <c r="G197" i="22"/>
  <c r="H197" i="22"/>
  <c r="I197" i="22"/>
  <c r="N197" i="22"/>
  <c r="Q197" i="22" s="1"/>
  <c r="P197" i="22"/>
  <c r="F198" i="22"/>
  <c r="G198" i="22"/>
  <c r="H198" i="22"/>
  <c r="I198" i="22"/>
  <c r="N198" i="22"/>
  <c r="Q198" i="22" s="1"/>
  <c r="P198" i="22"/>
  <c r="F199" i="22"/>
  <c r="G199" i="22"/>
  <c r="H199" i="22"/>
  <c r="I199" i="22"/>
  <c r="K199" i="22"/>
  <c r="N199" i="22"/>
  <c r="Q199" i="22" s="1"/>
  <c r="P199" i="22"/>
  <c r="F200" i="22"/>
  <c r="G200" i="22"/>
  <c r="H200" i="22"/>
  <c r="I200" i="22"/>
  <c r="J200" i="22"/>
  <c r="N200" i="22"/>
  <c r="Q200" i="22" s="1"/>
  <c r="P200" i="22"/>
  <c r="F201" i="22"/>
  <c r="G201" i="22"/>
  <c r="H201" i="22"/>
  <c r="L201" i="22" s="1"/>
  <c r="I201" i="22"/>
  <c r="N201" i="22"/>
  <c r="Q201" i="22" s="1"/>
  <c r="P201" i="22"/>
  <c r="F202" i="22"/>
  <c r="G202" i="22"/>
  <c r="H202" i="22"/>
  <c r="I202" i="22"/>
  <c r="J202" i="22"/>
  <c r="N202" i="22"/>
  <c r="Q202" i="22" s="1"/>
  <c r="P202" i="22"/>
  <c r="F203" i="22"/>
  <c r="G203" i="22"/>
  <c r="H203" i="22"/>
  <c r="I203" i="22"/>
  <c r="N203" i="22"/>
  <c r="Q203" i="22" s="1"/>
  <c r="P203" i="22"/>
  <c r="F204" i="22"/>
  <c r="G204" i="22"/>
  <c r="H204" i="22"/>
  <c r="I204" i="22"/>
  <c r="N204" i="22"/>
  <c r="Q204" i="22" s="1"/>
  <c r="P204" i="22"/>
  <c r="F205" i="22"/>
  <c r="G205" i="22"/>
  <c r="K205" i="22" s="1"/>
  <c r="H205" i="22"/>
  <c r="L205" i="22" s="1"/>
  <c r="I205" i="22"/>
  <c r="N205" i="22"/>
  <c r="Q205" i="22" s="1"/>
  <c r="P205" i="22"/>
  <c r="F206" i="22"/>
  <c r="G206" i="22"/>
  <c r="H206" i="22"/>
  <c r="I206" i="22"/>
  <c r="N206" i="22"/>
  <c r="Q206" i="22" s="1"/>
  <c r="P206" i="22"/>
  <c r="F207" i="22"/>
  <c r="AB213" i="22" s="1"/>
  <c r="G207" i="22"/>
  <c r="AC213" i="22" s="1"/>
  <c r="H207" i="22"/>
  <c r="I207" i="22"/>
  <c r="N207" i="22"/>
  <c r="Q207" i="22" s="1"/>
  <c r="P207" i="22"/>
  <c r="F181" i="21"/>
  <c r="G181" i="21"/>
  <c r="H181" i="21"/>
  <c r="I181" i="21"/>
  <c r="N181" i="21"/>
  <c r="Q181" i="21" s="1"/>
  <c r="P181" i="21"/>
  <c r="R181" i="21" s="1"/>
  <c r="F182" i="21"/>
  <c r="G182" i="21"/>
  <c r="H182" i="21"/>
  <c r="I182" i="21"/>
  <c r="J183" i="21" s="1"/>
  <c r="J182" i="21"/>
  <c r="K182" i="21"/>
  <c r="L182" i="21"/>
  <c r="N182" i="21"/>
  <c r="Q182" i="21" s="1"/>
  <c r="P182" i="21"/>
  <c r="F183" i="21"/>
  <c r="G183" i="21"/>
  <c r="K183" i="21" s="1"/>
  <c r="H183" i="21"/>
  <c r="L183" i="21" s="1"/>
  <c r="I183" i="21"/>
  <c r="N183" i="21"/>
  <c r="Q183" i="21" s="1"/>
  <c r="P183" i="21"/>
  <c r="F184" i="21"/>
  <c r="G184" i="21"/>
  <c r="H184" i="21"/>
  <c r="L184" i="21" s="1"/>
  <c r="I184" i="21"/>
  <c r="N184" i="21"/>
  <c r="Q184" i="21" s="1"/>
  <c r="P184" i="21"/>
  <c r="F185" i="21"/>
  <c r="G185" i="21"/>
  <c r="H185" i="21"/>
  <c r="L185" i="21" s="1"/>
  <c r="I185" i="21"/>
  <c r="N185" i="21"/>
  <c r="Q185" i="21" s="1"/>
  <c r="P185" i="21"/>
  <c r="F186" i="21"/>
  <c r="G186" i="21"/>
  <c r="H186" i="21"/>
  <c r="I186" i="21"/>
  <c r="N186" i="21"/>
  <c r="Q186" i="21" s="1"/>
  <c r="P186" i="21"/>
  <c r="F187" i="21"/>
  <c r="G187" i="21"/>
  <c r="K187" i="21" s="1"/>
  <c r="H187" i="21"/>
  <c r="I187" i="21"/>
  <c r="N187" i="21"/>
  <c r="Q187" i="21" s="1"/>
  <c r="P187" i="21"/>
  <c r="F188" i="21"/>
  <c r="G188" i="21"/>
  <c r="K188" i="21" s="1"/>
  <c r="H188" i="21"/>
  <c r="I188" i="21"/>
  <c r="N188" i="21"/>
  <c r="Q188" i="21" s="1"/>
  <c r="P188" i="21"/>
  <c r="F189" i="21"/>
  <c r="G189" i="21"/>
  <c r="H189" i="21"/>
  <c r="I189" i="21"/>
  <c r="N189" i="21"/>
  <c r="Q189" i="21" s="1"/>
  <c r="P189" i="21"/>
  <c r="F190" i="21"/>
  <c r="AB190" i="21" s="1"/>
  <c r="G190" i="21"/>
  <c r="K190" i="21" s="1"/>
  <c r="H190" i="21"/>
  <c r="I190" i="21"/>
  <c r="N190" i="21"/>
  <c r="Q190" i="21" s="1"/>
  <c r="P190" i="21"/>
  <c r="F191" i="21"/>
  <c r="G191" i="21"/>
  <c r="H191" i="21"/>
  <c r="I191" i="21"/>
  <c r="N191" i="21"/>
  <c r="Q191" i="21" s="1"/>
  <c r="P191" i="21"/>
  <c r="F192" i="21"/>
  <c r="AB192" i="21" s="1"/>
  <c r="G192" i="21"/>
  <c r="H192" i="21"/>
  <c r="I192" i="21"/>
  <c r="N192" i="21"/>
  <c r="Q192" i="21" s="1"/>
  <c r="P192" i="21"/>
  <c r="F193" i="21"/>
  <c r="G193" i="21"/>
  <c r="H193" i="21"/>
  <c r="I193" i="21"/>
  <c r="N193" i="21"/>
  <c r="Q193" i="21" s="1"/>
  <c r="P193" i="21"/>
  <c r="F194" i="21"/>
  <c r="G194" i="21"/>
  <c r="H194" i="21"/>
  <c r="I194" i="21"/>
  <c r="N194" i="21"/>
  <c r="Q194" i="21" s="1"/>
  <c r="P194" i="21"/>
  <c r="F195" i="21"/>
  <c r="G195" i="21"/>
  <c r="H195" i="21"/>
  <c r="I195" i="21"/>
  <c r="N195" i="21"/>
  <c r="Q195" i="21" s="1"/>
  <c r="P195" i="21"/>
  <c r="AB195" i="21"/>
  <c r="F196" i="21"/>
  <c r="G196" i="21"/>
  <c r="H196" i="21"/>
  <c r="I196" i="21"/>
  <c r="N196" i="21"/>
  <c r="Q196" i="21" s="1"/>
  <c r="P196" i="21"/>
  <c r="F197" i="21"/>
  <c r="G197" i="21"/>
  <c r="H197" i="21"/>
  <c r="I197" i="21"/>
  <c r="N197" i="21"/>
  <c r="Q197" i="21" s="1"/>
  <c r="P197" i="21"/>
  <c r="F198" i="21"/>
  <c r="G198" i="21"/>
  <c r="H198" i="21"/>
  <c r="I198" i="21"/>
  <c r="N198" i="21"/>
  <c r="Q198" i="21" s="1"/>
  <c r="P198" i="21"/>
  <c r="F199" i="21"/>
  <c r="AB199" i="21" s="1"/>
  <c r="G199" i="21"/>
  <c r="H199" i="21"/>
  <c r="I199" i="21"/>
  <c r="N199" i="21"/>
  <c r="Q199" i="21" s="1"/>
  <c r="P199" i="21"/>
  <c r="F200" i="21"/>
  <c r="G200" i="21"/>
  <c r="H200" i="21"/>
  <c r="I200" i="21"/>
  <c r="N200" i="21"/>
  <c r="Q200" i="21" s="1"/>
  <c r="P200" i="21"/>
  <c r="R200" i="21" s="1"/>
  <c r="F201" i="21"/>
  <c r="G201" i="21"/>
  <c r="H201" i="21"/>
  <c r="I201" i="21"/>
  <c r="J202" i="21" s="1"/>
  <c r="N201" i="21"/>
  <c r="Q201" i="21" s="1"/>
  <c r="P201" i="21"/>
  <c r="F202" i="21"/>
  <c r="G202" i="21"/>
  <c r="H202" i="21"/>
  <c r="I202" i="21"/>
  <c r="N202" i="21"/>
  <c r="Q202" i="21" s="1"/>
  <c r="P202" i="21"/>
  <c r="F203" i="21"/>
  <c r="G203" i="21"/>
  <c r="H203" i="21"/>
  <c r="I203" i="21"/>
  <c r="N203" i="21"/>
  <c r="Q203" i="21" s="1"/>
  <c r="P203" i="21"/>
  <c r="F204" i="21"/>
  <c r="G204" i="21"/>
  <c r="H204" i="21"/>
  <c r="I204" i="21"/>
  <c r="J205" i="21" s="1"/>
  <c r="N204" i="21"/>
  <c r="Q204" i="21" s="1"/>
  <c r="P204" i="21"/>
  <c r="F205" i="21"/>
  <c r="G205" i="21"/>
  <c r="H205" i="21"/>
  <c r="I205" i="21"/>
  <c r="N205" i="21"/>
  <c r="Q205" i="21" s="1"/>
  <c r="P205" i="21"/>
  <c r="F206" i="21"/>
  <c r="G206" i="21"/>
  <c r="H206" i="21"/>
  <c r="I206" i="21"/>
  <c r="N206" i="21"/>
  <c r="Q206" i="21" s="1"/>
  <c r="P206" i="21"/>
  <c r="F207" i="21"/>
  <c r="AB213" i="21" s="1"/>
  <c r="G207" i="21"/>
  <c r="AC213" i="21" s="1"/>
  <c r="H207" i="21"/>
  <c r="I207" i="21"/>
  <c r="L208" i="21" s="1"/>
  <c r="N207" i="21"/>
  <c r="Q207" i="21" s="1"/>
  <c r="P207" i="21"/>
  <c r="F181" i="20"/>
  <c r="G181" i="20"/>
  <c r="H181" i="20"/>
  <c r="I181" i="20"/>
  <c r="N181" i="20"/>
  <c r="Q181" i="20" s="1"/>
  <c r="P181" i="20"/>
  <c r="F182" i="20"/>
  <c r="G182" i="20"/>
  <c r="H182" i="20"/>
  <c r="I182" i="20"/>
  <c r="N182" i="20"/>
  <c r="Q182" i="20" s="1"/>
  <c r="P182" i="20"/>
  <c r="F183" i="20"/>
  <c r="G183" i="20"/>
  <c r="H183" i="20"/>
  <c r="I183" i="20"/>
  <c r="N183" i="20"/>
  <c r="Q183" i="20" s="1"/>
  <c r="P183" i="20"/>
  <c r="F184" i="20"/>
  <c r="G184" i="20"/>
  <c r="H184" i="20"/>
  <c r="I184" i="20"/>
  <c r="N184" i="20"/>
  <c r="Q184" i="20" s="1"/>
  <c r="P184" i="20"/>
  <c r="F185" i="20"/>
  <c r="G185" i="20"/>
  <c r="H185" i="20"/>
  <c r="I185" i="20"/>
  <c r="N185" i="20"/>
  <c r="Q185" i="20" s="1"/>
  <c r="P185" i="20"/>
  <c r="F186" i="20"/>
  <c r="G186" i="20"/>
  <c r="H186" i="20"/>
  <c r="I186" i="20"/>
  <c r="N186" i="20"/>
  <c r="Q186" i="20" s="1"/>
  <c r="P186" i="20"/>
  <c r="F187" i="20"/>
  <c r="G187" i="20"/>
  <c r="H187" i="20"/>
  <c r="I187" i="20"/>
  <c r="N187" i="20"/>
  <c r="Q187" i="20" s="1"/>
  <c r="P187" i="20"/>
  <c r="F188" i="20"/>
  <c r="G188" i="20"/>
  <c r="H188" i="20"/>
  <c r="I188" i="20"/>
  <c r="N188" i="20"/>
  <c r="Q188" i="20" s="1"/>
  <c r="P188" i="20"/>
  <c r="F189" i="20"/>
  <c r="G189" i="20"/>
  <c r="H189" i="20"/>
  <c r="I189" i="20"/>
  <c r="J190" i="20" s="1"/>
  <c r="N189" i="20"/>
  <c r="Q189" i="20" s="1"/>
  <c r="P189" i="20"/>
  <c r="F190" i="20"/>
  <c r="G190" i="20"/>
  <c r="H190" i="20"/>
  <c r="I190" i="20"/>
  <c r="N190" i="20"/>
  <c r="Q190" i="20" s="1"/>
  <c r="P190" i="20"/>
  <c r="F191" i="20"/>
  <c r="G191" i="20"/>
  <c r="H191" i="20"/>
  <c r="I191" i="20"/>
  <c r="N191" i="20"/>
  <c r="Q191" i="20" s="1"/>
  <c r="P191" i="20"/>
  <c r="F192" i="20"/>
  <c r="G192" i="20"/>
  <c r="H192" i="20"/>
  <c r="I192" i="20"/>
  <c r="N192" i="20"/>
  <c r="Q192" i="20" s="1"/>
  <c r="P192" i="20"/>
  <c r="F193" i="20"/>
  <c r="G193" i="20"/>
  <c r="H193" i="20"/>
  <c r="I193" i="20"/>
  <c r="N193" i="20"/>
  <c r="Q193" i="20" s="1"/>
  <c r="P193" i="20"/>
  <c r="F194" i="20"/>
  <c r="G194" i="20"/>
  <c r="H194" i="20"/>
  <c r="I194" i="20"/>
  <c r="N194" i="20"/>
  <c r="Q194" i="20" s="1"/>
  <c r="P194" i="20"/>
  <c r="F195" i="20"/>
  <c r="G195" i="20"/>
  <c r="H195" i="20"/>
  <c r="I195" i="20"/>
  <c r="N195" i="20"/>
  <c r="Q195" i="20" s="1"/>
  <c r="P195" i="20"/>
  <c r="F196" i="20"/>
  <c r="G196" i="20"/>
  <c r="H196" i="20"/>
  <c r="I196" i="20"/>
  <c r="N196" i="20"/>
  <c r="Q196" i="20" s="1"/>
  <c r="P196" i="20"/>
  <c r="F197" i="20"/>
  <c r="G197" i="20"/>
  <c r="H197" i="20"/>
  <c r="I197" i="20"/>
  <c r="N197" i="20"/>
  <c r="Q197" i="20" s="1"/>
  <c r="P197" i="20"/>
  <c r="F198" i="20"/>
  <c r="G198" i="20"/>
  <c r="AC198" i="20" s="1"/>
  <c r="H198" i="20"/>
  <c r="I198" i="20"/>
  <c r="N198" i="20"/>
  <c r="Q198" i="20" s="1"/>
  <c r="P198" i="20"/>
  <c r="F199" i="20"/>
  <c r="G199" i="20"/>
  <c r="H199" i="20"/>
  <c r="I199" i="20"/>
  <c r="N199" i="20"/>
  <c r="Q199" i="20" s="1"/>
  <c r="P199" i="20"/>
  <c r="F200" i="20"/>
  <c r="G200" i="20"/>
  <c r="H200" i="20"/>
  <c r="I200" i="20"/>
  <c r="N200" i="20"/>
  <c r="Q200" i="20" s="1"/>
  <c r="P200" i="20"/>
  <c r="F201" i="20"/>
  <c r="G201" i="20"/>
  <c r="H201" i="20"/>
  <c r="I201" i="20"/>
  <c r="N201" i="20"/>
  <c r="Q201" i="20" s="1"/>
  <c r="P201" i="20"/>
  <c r="F202" i="20"/>
  <c r="G202" i="20"/>
  <c r="H202" i="20"/>
  <c r="I202" i="20"/>
  <c r="N202" i="20"/>
  <c r="Q202" i="20" s="1"/>
  <c r="P202" i="20"/>
  <c r="F203" i="20"/>
  <c r="G203" i="20"/>
  <c r="H203" i="20"/>
  <c r="I203" i="20"/>
  <c r="N203" i="20"/>
  <c r="Q203" i="20" s="1"/>
  <c r="P203" i="20"/>
  <c r="F204" i="20"/>
  <c r="G204" i="20"/>
  <c r="H204" i="20"/>
  <c r="I204" i="20"/>
  <c r="N204" i="20"/>
  <c r="Q204" i="20" s="1"/>
  <c r="P204" i="20"/>
  <c r="F205" i="20"/>
  <c r="G205" i="20"/>
  <c r="H205" i="20"/>
  <c r="I205" i="20"/>
  <c r="N205" i="20"/>
  <c r="Q205" i="20" s="1"/>
  <c r="P205" i="20"/>
  <c r="F206" i="20"/>
  <c r="G206" i="20"/>
  <c r="H206" i="20"/>
  <c r="I206" i="20"/>
  <c r="N206" i="20"/>
  <c r="Q206" i="20" s="1"/>
  <c r="P206" i="20"/>
  <c r="F207" i="20"/>
  <c r="AB213" i="20" s="1"/>
  <c r="G207" i="20"/>
  <c r="AC213" i="20" s="1"/>
  <c r="H207" i="20"/>
  <c r="I207" i="20"/>
  <c r="N207" i="20"/>
  <c r="Q207" i="20" s="1"/>
  <c r="P207" i="20"/>
  <c r="G204" i="19"/>
  <c r="F194" i="19"/>
  <c r="G194" i="19"/>
  <c r="H194" i="19"/>
  <c r="I194" i="19"/>
  <c r="N194" i="19"/>
  <c r="Q194" i="19" s="1"/>
  <c r="P194" i="19"/>
  <c r="F195" i="19"/>
  <c r="G195" i="19"/>
  <c r="K195" i="19" s="1"/>
  <c r="H195" i="19"/>
  <c r="I195" i="19"/>
  <c r="N195" i="19"/>
  <c r="Q195" i="19" s="1"/>
  <c r="P195" i="19"/>
  <c r="F196" i="19"/>
  <c r="G196" i="19"/>
  <c r="K196" i="19" s="1"/>
  <c r="H196" i="19"/>
  <c r="L196" i="19" s="1"/>
  <c r="I196" i="19"/>
  <c r="N196" i="19"/>
  <c r="Q196" i="19" s="1"/>
  <c r="P196" i="19"/>
  <c r="F197" i="19"/>
  <c r="G197" i="19"/>
  <c r="H197" i="19"/>
  <c r="I197" i="19"/>
  <c r="N197" i="19"/>
  <c r="Q197" i="19" s="1"/>
  <c r="P197" i="19"/>
  <c r="F198" i="19"/>
  <c r="G198" i="19"/>
  <c r="H198" i="19"/>
  <c r="I198" i="19"/>
  <c r="N198" i="19"/>
  <c r="Q198" i="19" s="1"/>
  <c r="P198" i="19"/>
  <c r="F199" i="19"/>
  <c r="G199" i="19"/>
  <c r="H199" i="19"/>
  <c r="I199" i="19"/>
  <c r="N199" i="19"/>
  <c r="Q199" i="19" s="1"/>
  <c r="P199" i="19"/>
  <c r="F200" i="19"/>
  <c r="G200" i="19"/>
  <c r="H200" i="19"/>
  <c r="I200" i="19"/>
  <c r="N200" i="19"/>
  <c r="Q200" i="19" s="1"/>
  <c r="P200" i="19"/>
  <c r="F201" i="19"/>
  <c r="G201" i="19"/>
  <c r="H201" i="19"/>
  <c r="I201" i="19"/>
  <c r="N201" i="19"/>
  <c r="Q201" i="19" s="1"/>
  <c r="P201" i="19"/>
  <c r="F202" i="19"/>
  <c r="G202" i="19"/>
  <c r="AC202" i="19" s="1"/>
  <c r="H202" i="19"/>
  <c r="I202" i="19"/>
  <c r="N202" i="19"/>
  <c r="Q202" i="19" s="1"/>
  <c r="P202" i="19"/>
  <c r="F203" i="19"/>
  <c r="G203" i="19"/>
  <c r="H203" i="19"/>
  <c r="I203" i="19"/>
  <c r="N203" i="19"/>
  <c r="Q203" i="19" s="1"/>
  <c r="P203" i="19"/>
  <c r="F204" i="19"/>
  <c r="AB204" i="19" s="1"/>
  <c r="H204" i="19"/>
  <c r="I204" i="19"/>
  <c r="N204" i="19"/>
  <c r="Q204" i="19" s="1"/>
  <c r="P204" i="19"/>
  <c r="F205" i="19"/>
  <c r="G205" i="19"/>
  <c r="K205" i="19" s="1"/>
  <c r="H205" i="19"/>
  <c r="I205" i="19"/>
  <c r="J206" i="19" s="1"/>
  <c r="N205" i="19"/>
  <c r="Q205" i="19" s="1"/>
  <c r="P205" i="19"/>
  <c r="F206" i="19"/>
  <c r="G206" i="19"/>
  <c r="K206" i="19" s="1"/>
  <c r="H206" i="19"/>
  <c r="L206" i="19" s="1"/>
  <c r="I206" i="19"/>
  <c r="N206" i="19"/>
  <c r="Q206" i="19" s="1"/>
  <c r="P206" i="19"/>
  <c r="F207" i="19"/>
  <c r="G207" i="19"/>
  <c r="AC213" i="19" s="1"/>
  <c r="H207" i="19"/>
  <c r="I207" i="19"/>
  <c r="N207" i="19"/>
  <c r="Q207" i="19" s="1"/>
  <c r="P207" i="19"/>
  <c r="F165" i="18"/>
  <c r="G165" i="18"/>
  <c r="H165" i="18"/>
  <c r="I165" i="18"/>
  <c r="N165" i="18"/>
  <c r="Q165" i="18" s="1"/>
  <c r="O165" i="18"/>
  <c r="P165" i="18"/>
  <c r="S165" i="18"/>
  <c r="X165" i="18"/>
  <c r="F166" i="18"/>
  <c r="G166" i="18"/>
  <c r="H166" i="18"/>
  <c r="L166" i="18" s="1"/>
  <c r="I166" i="18"/>
  <c r="N166" i="18"/>
  <c r="Q166" i="18" s="1"/>
  <c r="O166" i="18"/>
  <c r="P166" i="18"/>
  <c r="S166" i="18"/>
  <c r="X166" i="18"/>
  <c r="F167" i="18"/>
  <c r="G167" i="18"/>
  <c r="H167" i="18"/>
  <c r="L167" i="18" s="1"/>
  <c r="I167" i="18"/>
  <c r="N167" i="18"/>
  <c r="Q167" i="18" s="1"/>
  <c r="O167" i="18"/>
  <c r="P167" i="18"/>
  <c r="S167" i="18"/>
  <c r="X167" i="18"/>
  <c r="F168" i="18"/>
  <c r="G168" i="18"/>
  <c r="H168" i="18"/>
  <c r="I168" i="18"/>
  <c r="J168" i="18"/>
  <c r="N168" i="18"/>
  <c r="Q168" i="18" s="1"/>
  <c r="O168" i="18"/>
  <c r="P168" i="18"/>
  <c r="S168" i="18"/>
  <c r="X168" i="18"/>
  <c r="F169" i="18"/>
  <c r="G169" i="18"/>
  <c r="H169" i="18"/>
  <c r="I169" i="18"/>
  <c r="N169" i="18"/>
  <c r="Q169" i="18" s="1"/>
  <c r="O169" i="18"/>
  <c r="P169" i="18"/>
  <c r="S169" i="18"/>
  <c r="X169" i="18"/>
  <c r="F170" i="18"/>
  <c r="G170" i="18"/>
  <c r="H170" i="18"/>
  <c r="I170" i="18"/>
  <c r="N170" i="18"/>
  <c r="Q170" i="18" s="1"/>
  <c r="O170" i="18"/>
  <c r="P170" i="18"/>
  <c r="S170" i="18"/>
  <c r="X170" i="18"/>
  <c r="F171" i="18"/>
  <c r="G171" i="18"/>
  <c r="H171" i="18"/>
  <c r="I171" i="18"/>
  <c r="N171" i="18"/>
  <c r="Q171" i="18" s="1"/>
  <c r="O171" i="18"/>
  <c r="P171" i="18"/>
  <c r="S171" i="18"/>
  <c r="X171" i="18"/>
  <c r="F172" i="18"/>
  <c r="G172" i="18"/>
  <c r="H172" i="18"/>
  <c r="I172" i="18"/>
  <c r="N172" i="18"/>
  <c r="Q172" i="18" s="1"/>
  <c r="O172" i="18"/>
  <c r="P172" i="18"/>
  <c r="S172" i="18"/>
  <c r="X172" i="18"/>
  <c r="F173" i="18"/>
  <c r="G173" i="18"/>
  <c r="H173" i="18"/>
  <c r="I173" i="18"/>
  <c r="N173" i="18"/>
  <c r="Q173" i="18" s="1"/>
  <c r="O173" i="18"/>
  <c r="P173" i="18"/>
  <c r="S173" i="18"/>
  <c r="X173" i="18"/>
  <c r="F174" i="18"/>
  <c r="G174" i="18"/>
  <c r="H174" i="18"/>
  <c r="I174" i="18"/>
  <c r="N174" i="18"/>
  <c r="Q174" i="18" s="1"/>
  <c r="O174" i="18"/>
  <c r="P174" i="18"/>
  <c r="S174" i="18"/>
  <c r="X174" i="18"/>
  <c r="F175" i="18"/>
  <c r="G175" i="18"/>
  <c r="H175" i="18"/>
  <c r="I175" i="18"/>
  <c r="J176" i="18" s="1"/>
  <c r="N175" i="18"/>
  <c r="Q175" i="18" s="1"/>
  <c r="O175" i="18"/>
  <c r="P175" i="18"/>
  <c r="S175" i="18"/>
  <c r="X175" i="18"/>
  <c r="F176" i="18"/>
  <c r="G176" i="18"/>
  <c r="H176" i="18"/>
  <c r="I176" i="18"/>
  <c r="N176" i="18"/>
  <c r="Q176" i="18" s="1"/>
  <c r="O176" i="18"/>
  <c r="P176" i="18"/>
  <c r="S176" i="18"/>
  <c r="X176" i="18"/>
  <c r="F177" i="18"/>
  <c r="G177" i="18"/>
  <c r="H177" i="18"/>
  <c r="I177" i="18"/>
  <c r="N177" i="18"/>
  <c r="Q177" i="18" s="1"/>
  <c r="O177" i="18"/>
  <c r="P177" i="18"/>
  <c r="S177" i="18"/>
  <c r="X177" i="18"/>
  <c r="F178" i="18"/>
  <c r="AB184" i="18" s="1"/>
  <c r="G178" i="18"/>
  <c r="AC184" i="18" s="1"/>
  <c r="H178" i="18"/>
  <c r="I178" i="18"/>
  <c r="N178" i="18"/>
  <c r="Q178" i="18" s="1"/>
  <c r="O178" i="18"/>
  <c r="P178" i="18"/>
  <c r="S178" i="18"/>
  <c r="X178" i="18"/>
  <c r="F194" i="10"/>
  <c r="G194" i="10"/>
  <c r="H194" i="10"/>
  <c r="I194" i="10"/>
  <c r="N194" i="10"/>
  <c r="Q194" i="10" s="1"/>
  <c r="P194" i="10"/>
  <c r="F195" i="10"/>
  <c r="G195" i="10"/>
  <c r="H195" i="10"/>
  <c r="I195" i="10"/>
  <c r="K195" i="10"/>
  <c r="N195" i="10"/>
  <c r="Q195" i="10" s="1"/>
  <c r="P195" i="10"/>
  <c r="F196" i="10"/>
  <c r="G196" i="10"/>
  <c r="K196" i="10" s="1"/>
  <c r="H196" i="10"/>
  <c r="I196" i="10"/>
  <c r="N196" i="10"/>
  <c r="Q196" i="10" s="1"/>
  <c r="P196" i="10"/>
  <c r="F197" i="10"/>
  <c r="G197" i="10"/>
  <c r="H197" i="10"/>
  <c r="I197" i="10"/>
  <c r="N197" i="10"/>
  <c r="Q197" i="10" s="1"/>
  <c r="P197" i="10"/>
  <c r="F198" i="10"/>
  <c r="G198" i="10"/>
  <c r="H198" i="10"/>
  <c r="I198" i="10"/>
  <c r="N198" i="10"/>
  <c r="Q198" i="10" s="1"/>
  <c r="P198" i="10"/>
  <c r="F199" i="10"/>
  <c r="G199" i="10"/>
  <c r="K199" i="10" s="1"/>
  <c r="H199" i="10"/>
  <c r="I199" i="10"/>
  <c r="N199" i="10"/>
  <c r="Q199" i="10" s="1"/>
  <c r="P199" i="10"/>
  <c r="F200" i="10"/>
  <c r="G200" i="10"/>
  <c r="K200" i="10" s="1"/>
  <c r="H200" i="10"/>
  <c r="L200" i="10" s="1"/>
  <c r="I200" i="10"/>
  <c r="N200" i="10"/>
  <c r="Q200" i="10" s="1"/>
  <c r="P200" i="10"/>
  <c r="F201" i="10"/>
  <c r="G201" i="10"/>
  <c r="H201" i="10"/>
  <c r="I201" i="10"/>
  <c r="N201" i="10"/>
  <c r="Q201" i="10" s="1"/>
  <c r="P201" i="10"/>
  <c r="F202" i="10"/>
  <c r="G202" i="10"/>
  <c r="H202" i="10"/>
  <c r="L202" i="10" s="1"/>
  <c r="I202" i="10"/>
  <c r="N202" i="10"/>
  <c r="Q202" i="10" s="1"/>
  <c r="P202" i="10"/>
  <c r="F203" i="10"/>
  <c r="G203" i="10"/>
  <c r="K203" i="10" s="1"/>
  <c r="H203" i="10"/>
  <c r="I203" i="10"/>
  <c r="N203" i="10"/>
  <c r="Q203" i="10" s="1"/>
  <c r="P203" i="10"/>
  <c r="F204" i="10"/>
  <c r="G204" i="10"/>
  <c r="H204" i="10"/>
  <c r="L204" i="10" s="1"/>
  <c r="I204" i="10"/>
  <c r="J204" i="10"/>
  <c r="N204" i="10"/>
  <c r="Q204" i="10" s="1"/>
  <c r="P204" i="10"/>
  <c r="F205" i="10"/>
  <c r="G205" i="10"/>
  <c r="H205" i="10"/>
  <c r="I205" i="10"/>
  <c r="J205" i="10"/>
  <c r="N205" i="10"/>
  <c r="Q205" i="10" s="1"/>
  <c r="P205" i="10"/>
  <c r="F206" i="10"/>
  <c r="G206" i="10"/>
  <c r="H206" i="10"/>
  <c r="I206" i="10"/>
  <c r="N206" i="10"/>
  <c r="Q206" i="10" s="1"/>
  <c r="P206" i="10"/>
  <c r="F207" i="10"/>
  <c r="AB213" i="10" s="1"/>
  <c r="G207" i="10"/>
  <c r="H207" i="10"/>
  <c r="I207" i="10"/>
  <c r="N207" i="10"/>
  <c r="Q207" i="10" s="1"/>
  <c r="P207" i="10"/>
  <c r="F198" i="15"/>
  <c r="G198" i="15"/>
  <c r="H198" i="15"/>
  <c r="I198" i="15"/>
  <c r="N198" i="15"/>
  <c r="Q198" i="15" s="1"/>
  <c r="P198" i="15"/>
  <c r="F199" i="15"/>
  <c r="G199" i="15"/>
  <c r="H199" i="15"/>
  <c r="I199" i="15"/>
  <c r="N199" i="15"/>
  <c r="Q199" i="15" s="1"/>
  <c r="P199" i="15"/>
  <c r="F200" i="15"/>
  <c r="G200" i="15"/>
  <c r="H200" i="15"/>
  <c r="I200" i="15"/>
  <c r="N200" i="15"/>
  <c r="Q200" i="15" s="1"/>
  <c r="P200" i="15"/>
  <c r="F201" i="15"/>
  <c r="G201" i="15"/>
  <c r="H201" i="15"/>
  <c r="I201" i="15"/>
  <c r="N201" i="15"/>
  <c r="Q201" i="15" s="1"/>
  <c r="P201" i="15"/>
  <c r="F202" i="15"/>
  <c r="G202" i="15"/>
  <c r="H202" i="15"/>
  <c r="I202" i="15"/>
  <c r="N202" i="15"/>
  <c r="Q202" i="15" s="1"/>
  <c r="P202" i="15"/>
  <c r="F203" i="15"/>
  <c r="G203" i="15"/>
  <c r="H203" i="15"/>
  <c r="I203" i="15"/>
  <c r="N203" i="15"/>
  <c r="Q203" i="15" s="1"/>
  <c r="P203" i="15"/>
  <c r="F204" i="15"/>
  <c r="G204" i="15"/>
  <c r="H204" i="15"/>
  <c r="I204" i="15"/>
  <c r="N204" i="15"/>
  <c r="Q204" i="15" s="1"/>
  <c r="P204" i="15"/>
  <c r="F205" i="15"/>
  <c r="G205" i="15"/>
  <c r="H205" i="15"/>
  <c r="I205" i="15"/>
  <c r="N205" i="15"/>
  <c r="Q205" i="15" s="1"/>
  <c r="P205" i="15"/>
  <c r="F206" i="15"/>
  <c r="G206" i="15"/>
  <c r="H206" i="15"/>
  <c r="I206" i="15"/>
  <c r="N206" i="15"/>
  <c r="Q206" i="15" s="1"/>
  <c r="P206" i="15"/>
  <c r="AB206" i="15"/>
  <c r="F207" i="15"/>
  <c r="G207" i="15"/>
  <c r="H207" i="15"/>
  <c r="I207" i="15"/>
  <c r="N207" i="15"/>
  <c r="Q207" i="15" s="1"/>
  <c r="P207" i="15"/>
  <c r="F198" i="6"/>
  <c r="G198" i="6"/>
  <c r="H198" i="6"/>
  <c r="I198" i="6"/>
  <c r="N198" i="6"/>
  <c r="Q198" i="6" s="1"/>
  <c r="P198" i="6"/>
  <c r="F199" i="6"/>
  <c r="G199" i="6"/>
  <c r="K199" i="6" s="1"/>
  <c r="H199" i="6"/>
  <c r="I199" i="6"/>
  <c r="N199" i="6"/>
  <c r="P199" i="6"/>
  <c r="Q199" i="6"/>
  <c r="F200" i="6"/>
  <c r="G200" i="6"/>
  <c r="H200" i="6"/>
  <c r="I200" i="6"/>
  <c r="N200" i="6"/>
  <c r="Q200" i="6" s="1"/>
  <c r="P200" i="6"/>
  <c r="F201" i="6"/>
  <c r="G201" i="6"/>
  <c r="H201" i="6"/>
  <c r="I201" i="6"/>
  <c r="N201" i="6"/>
  <c r="Q201" i="6" s="1"/>
  <c r="P201" i="6"/>
  <c r="F202" i="6"/>
  <c r="G202" i="6"/>
  <c r="H202" i="6"/>
  <c r="I202" i="6"/>
  <c r="N202" i="6"/>
  <c r="Q202" i="6" s="1"/>
  <c r="P202" i="6"/>
  <c r="F203" i="6"/>
  <c r="G203" i="6"/>
  <c r="H203" i="6"/>
  <c r="I203" i="6"/>
  <c r="N203" i="6"/>
  <c r="Q203" i="6" s="1"/>
  <c r="P203" i="6"/>
  <c r="F204" i="6"/>
  <c r="G204" i="6"/>
  <c r="H204" i="6"/>
  <c r="I204" i="6"/>
  <c r="N204" i="6"/>
  <c r="Q204" i="6" s="1"/>
  <c r="P204" i="6"/>
  <c r="F205" i="6"/>
  <c r="G205" i="6"/>
  <c r="H205" i="6"/>
  <c r="I205" i="6"/>
  <c r="J206" i="6" s="1"/>
  <c r="N205" i="6"/>
  <c r="Q205" i="6" s="1"/>
  <c r="P205" i="6"/>
  <c r="F206" i="6"/>
  <c r="G206" i="6"/>
  <c r="H206" i="6"/>
  <c r="I206" i="6"/>
  <c r="N206" i="6"/>
  <c r="Q206" i="6" s="1"/>
  <c r="P206" i="6"/>
  <c r="F207" i="6"/>
  <c r="AB213" i="6" s="1"/>
  <c r="G207" i="6"/>
  <c r="AC213" i="6" s="1"/>
  <c r="H207" i="6"/>
  <c r="I207" i="6"/>
  <c r="N207" i="6"/>
  <c r="Q207" i="6" s="1"/>
  <c r="P207" i="6"/>
  <c r="F198" i="11"/>
  <c r="G198" i="11"/>
  <c r="H198" i="11"/>
  <c r="I198" i="11"/>
  <c r="N198" i="11"/>
  <c r="Q198" i="11" s="1"/>
  <c r="P198" i="11"/>
  <c r="F199" i="11"/>
  <c r="G199" i="11"/>
  <c r="H199" i="11"/>
  <c r="L199" i="11" s="1"/>
  <c r="I199" i="11"/>
  <c r="J199" i="11"/>
  <c r="N199" i="11"/>
  <c r="Q199" i="11" s="1"/>
  <c r="P199" i="11"/>
  <c r="R199" i="11" s="1"/>
  <c r="F200" i="11"/>
  <c r="J200" i="11" s="1"/>
  <c r="G200" i="11"/>
  <c r="K200" i="11" s="1"/>
  <c r="H200" i="11"/>
  <c r="I200" i="11"/>
  <c r="N200" i="11"/>
  <c r="Q200" i="11" s="1"/>
  <c r="P200" i="11"/>
  <c r="F201" i="11"/>
  <c r="G201" i="11"/>
  <c r="H201" i="11"/>
  <c r="I201" i="11"/>
  <c r="N201" i="11"/>
  <c r="Q201" i="11" s="1"/>
  <c r="P201" i="11"/>
  <c r="F202" i="11"/>
  <c r="G202" i="11"/>
  <c r="H202" i="11"/>
  <c r="I202" i="11"/>
  <c r="N202" i="11"/>
  <c r="Q202" i="11" s="1"/>
  <c r="P202" i="11"/>
  <c r="F203" i="11"/>
  <c r="G203" i="11"/>
  <c r="H203" i="11"/>
  <c r="I203" i="11"/>
  <c r="N203" i="11"/>
  <c r="Q203" i="11" s="1"/>
  <c r="P203" i="11"/>
  <c r="F204" i="11"/>
  <c r="G204" i="11"/>
  <c r="K204" i="11" s="1"/>
  <c r="H204" i="11"/>
  <c r="I204" i="11"/>
  <c r="N204" i="11"/>
  <c r="Q204" i="11" s="1"/>
  <c r="P204" i="11"/>
  <c r="F205" i="11"/>
  <c r="G205" i="11"/>
  <c r="H205" i="11"/>
  <c r="I205" i="11"/>
  <c r="K205" i="11"/>
  <c r="N205" i="11"/>
  <c r="Q205" i="11" s="1"/>
  <c r="P205" i="11"/>
  <c r="F206" i="11"/>
  <c r="G206" i="11"/>
  <c r="H206" i="11"/>
  <c r="I206" i="11"/>
  <c r="N206" i="11"/>
  <c r="Q206" i="11" s="1"/>
  <c r="P206" i="11"/>
  <c r="AC206" i="11"/>
  <c r="F207" i="11"/>
  <c r="AB213" i="11" s="1"/>
  <c r="G207" i="11"/>
  <c r="AC213" i="11" s="1"/>
  <c r="H207" i="11"/>
  <c r="I207" i="11"/>
  <c r="N207" i="11"/>
  <c r="Q207" i="11" s="1"/>
  <c r="P207" i="11"/>
  <c r="F198" i="8"/>
  <c r="G198" i="8"/>
  <c r="H198" i="8"/>
  <c r="I198" i="8"/>
  <c r="N198" i="8"/>
  <c r="Q198" i="8" s="1"/>
  <c r="P198" i="8"/>
  <c r="F199" i="8"/>
  <c r="G199" i="8"/>
  <c r="K199" i="8" s="1"/>
  <c r="H199" i="8"/>
  <c r="I199" i="8"/>
  <c r="N199" i="8"/>
  <c r="Q199" i="8" s="1"/>
  <c r="P199" i="8"/>
  <c r="F200" i="8"/>
  <c r="G200" i="8"/>
  <c r="K200" i="8" s="1"/>
  <c r="H200" i="8"/>
  <c r="L200" i="8" s="1"/>
  <c r="I200" i="8"/>
  <c r="N200" i="8"/>
  <c r="Q200" i="8" s="1"/>
  <c r="P200" i="8"/>
  <c r="F201" i="8"/>
  <c r="G201" i="8"/>
  <c r="K201" i="8" s="1"/>
  <c r="H201" i="8"/>
  <c r="I201" i="8"/>
  <c r="N201" i="8"/>
  <c r="Q201" i="8" s="1"/>
  <c r="P201" i="8"/>
  <c r="F202" i="8"/>
  <c r="G202" i="8"/>
  <c r="H202" i="8"/>
  <c r="I202" i="8"/>
  <c r="N202" i="8"/>
  <c r="Q202" i="8" s="1"/>
  <c r="P202" i="8"/>
  <c r="F203" i="8"/>
  <c r="G203" i="8"/>
  <c r="K203" i="8" s="1"/>
  <c r="H203" i="8"/>
  <c r="L203" i="8" s="1"/>
  <c r="I203" i="8"/>
  <c r="N203" i="8"/>
  <c r="Q203" i="8" s="1"/>
  <c r="P203" i="8"/>
  <c r="F204" i="8"/>
  <c r="G204" i="8"/>
  <c r="H204" i="8"/>
  <c r="I204" i="8"/>
  <c r="N204" i="8"/>
  <c r="Q204" i="8" s="1"/>
  <c r="P204" i="8"/>
  <c r="F205" i="8"/>
  <c r="G205" i="8"/>
  <c r="H205" i="8"/>
  <c r="I205" i="8"/>
  <c r="N205" i="8"/>
  <c r="Q205" i="8" s="1"/>
  <c r="P205" i="8"/>
  <c r="F206" i="8"/>
  <c r="G206" i="8"/>
  <c r="H206" i="8"/>
  <c r="I206" i="8"/>
  <c r="N206" i="8"/>
  <c r="Q206" i="8" s="1"/>
  <c r="P206" i="8"/>
  <c r="F207" i="8"/>
  <c r="AB213" i="8" s="1"/>
  <c r="G207" i="8"/>
  <c r="H207" i="8"/>
  <c r="I207" i="8"/>
  <c r="N207" i="8"/>
  <c r="Q207" i="8" s="1"/>
  <c r="P207" i="8"/>
  <c r="F198" i="3"/>
  <c r="G198" i="3"/>
  <c r="H198" i="3"/>
  <c r="I198" i="3"/>
  <c r="N198" i="3"/>
  <c r="Q198" i="3" s="1"/>
  <c r="P198" i="3"/>
  <c r="F199" i="3"/>
  <c r="G199" i="3"/>
  <c r="H199" i="3"/>
  <c r="I199" i="3"/>
  <c r="K199" i="3"/>
  <c r="N199" i="3"/>
  <c r="Q199" i="3" s="1"/>
  <c r="P199" i="3"/>
  <c r="F200" i="3"/>
  <c r="J200" i="3" s="1"/>
  <c r="G200" i="3"/>
  <c r="H200" i="3"/>
  <c r="I200" i="3"/>
  <c r="N200" i="3"/>
  <c r="Q200" i="3" s="1"/>
  <c r="P200" i="3"/>
  <c r="F201" i="3"/>
  <c r="G201" i="3"/>
  <c r="K201" i="3" s="1"/>
  <c r="H201" i="3"/>
  <c r="I201" i="3"/>
  <c r="N201" i="3"/>
  <c r="Q201" i="3" s="1"/>
  <c r="P201" i="3"/>
  <c r="F202" i="3"/>
  <c r="G202" i="3"/>
  <c r="H202" i="3"/>
  <c r="I202" i="3"/>
  <c r="N202" i="3"/>
  <c r="Q202" i="3" s="1"/>
  <c r="P202" i="3"/>
  <c r="F203" i="3"/>
  <c r="G203" i="3"/>
  <c r="H203" i="3"/>
  <c r="I203" i="3"/>
  <c r="N203" i="3"/>
  <c r="Q203" i="3" s="1"/>
  <c r="P203" i="3"/>
  <c r="F204" i="3"/>
  <c r="G204" i="3"/>
  <c r="H204" i="3"/>
  <c r="I204" i="3"/>
  <c r="N204" i="3"/>
  <c r="Q204" i="3" s="1"/>
  <c r="P204" i="3"/>
  <c r="F205" i="3"/>
  <c r="G205" i="3"/>
  <c r="H205" i="3"/>
  <c r="I205" i="3"/>
  <c r="J206" i="3" s="1"/>
  <c r="N205" i="3"/>
  <c r="Q205" i="3" s="1"/>
  <c r="P205" i="3"/>
  <c r="F206" i="3"/>
  <c r="G206" i="3"/>
  <c r="H206" i="3"/>
  <c r="I206" i="3"/>
  <c r="K206" i="3"/>
  <c r="N206" i="3"/>
  <c r="Q206" i="3" s="1"/>
  <c r="P206" i="3"/>
  <c r="F207" i="3"/>
  <c r="AB213" i="3" s="1"/>
  <c r="G207" i="3"/>
  <c r="AC213" i="3" s="1"/>
  <c r="H207" i="3"/>
  <c r="I207" i="3"/>
  <c r="K208" i="3" s="1"/>
  <c r="N207" i="3"/>
  <c r="Q207" i="3" s="1"/>
  <c r="P207" i="3"/>
  <c r="F163" i="12"/>
  <c r="G163" i="12"/>
  <c r="H163" i="12"/>
  <c r="I163" i="12"/>
  <c r="N163" i="12"/>
  <c r="Q163" i="12" s="1"/>
  <c r="P163" i="12"/>
  <c r="F164" i="12"/>
  <c r="G164" i="12"/>
  <c r="H164" i="12"/>
  <c r="L164" i="12" s="1"/>
  <c r="I164" i="12"/>
  <c r="N164" i="12"/>
  <c r="Q164" i="12" s="1"/>
  <c r="P164" i="12"/>
  <c r="F165" i="12"/>
  <c r="G165" i="12"/>
  <c r="H165" i="12"/>
  <c r="I165" i="12"/>
  <c r="J165" i="12"/>
  <c r="K165" i="12"/>
  <c r="N165" i="12"/>
  <c r="Q165" i="12" s="1"/>
  <c r="P165" i="12"/>
  <c r="F166" i="12"/>
  <c r="G166" i="12"/>
  <c r="H166" i="12"/>
  <c r="I166" i="12"/>
  <c r="J166" i="12"/>
  <c r="L166" i="12"/>
  <c r="N166" i="12"/>
  <c r="Q166" i="12" s="1"/>
  <c r="P166" i="12"/>
  <c r="F167" i="12"/>
  <c r="G167" i="12"/>
  <c r="K167" i="12" s="1"/>
  <c r="H167" i="12"/>
  <c r="I167" i="12"/>
  <c r="N167" i="12"/>
  <c r="Q167" i="12" s="1"/>
  <c r="P167" i="12"/>
  <c r="F168" i="12"/>
  <c r="G168" i="12"/>
  <c r="H168" i="12"/>
  <c r="I168" i="12"/>
  <c r="N168" i="12"/>
  <c r="Q168" i="12" s="1"/>
  <c r="P168" i="12"/>
  <c r="F169" i="12"/>
  <c r="AB169" i="12" s="1"/>
  <c r="G169" i="12"/>
  <c r="H169" i="12"/>
  <c r="I169" i="12"/>
  <c r="N169" i="12"/>
  <c r="Q169" i="12" s="1"/>
  <c r="P169" i="12"/>
  <c r="F170" i="12"/>
  <c r="G170" i="12"/>
  <c r="H170" i="12"/>
  <c r="L170" i="12" s="1"/>
  <c r="I170" i="12"/>
  <c r="N170" i="12"/>
  <c r="Q170" i="12" s="1"/>
  <c r="P170" i="12"/>
  <c r="F171" i="12"/>
  <c r="G171" i="12"/>
  <c r="AC171" i="12" s="1"/>
  <c r="H171" i="12"/>
  <c r="I171" i="12"/>
  <c r="N171" i="12"/>
  <c r="Q171" i="12" s="1"/>
  <c r="P171" i="12"/>
  <c r="F172" i="12"/>
  <c r="G172" i="12"/>
  <c r="K172" i="12" s="1"/>
  <c r="H172" i="12"/>
  <c r="L172" i="12" s="1"/>
  <c r="I172" i="12"/>
  <c r="N172" i="12"/>
  <c r="Q172" i="12" s="1"/>
  <c r="P172" i="12"/>
  <c r="F173" i="12"/>
  <c r="G173" i="12"/>
  <c r="H173" i="12"/>
  <c r="I173" i="12"/>
  <c r="N173" i="12"/>
  <c r="Q173" i="12" s="1"/>
  <c r="P173" i="12"/>
  <c r="F174" i="12"/>
  <c r="G174" i="12"/>
  <c r="H174" i="12"/>
  <c r="I174" i="12"/>
  <c r="N174" i="12"/>
  <c r="Q174" i="12" s="1"/>
  <c r="P174" i="12"/>
  <c r="F175" i="12"/>
  <c r="G175" i="12"/>
  <c r="K175" i="12" s="1"/>
  <c r="H175" i="12"/>
  <c r="I175" i="12"/>
  <c r="N175" i="12"/>
  <c r="Q175" i="12" s="1"/>
  <c r="P175" i="12"/>
  <c r="F176" i="12"/>
  <c r="G176" i="12"/>
  <c r="H176" i="12"/>
  <c r="L176" i="12" s="1"/>
  <c r="I176" i="12"/>
  <c r="N176" i="12"/>
  <c r="Q176" i="12" s="1"/>
  <c r="P176" i="12"/>
  <c r="F177" i="12"/>
  <c r="G177" i="12"/>
  <c r="K177" i="12" s="1"/>
  <c r="H177" i="12"/>
  <c r="I177" i="12"/>
  <c r="N177" i="12"/>
  <c r="Q177" i="12" s="1"/>
  <c r="P177" i="12"/>
  <c r="F178" i="12"/>
  <c r="G178" i="12"/>
  <c r="H178" i="12"/>
  <c r="L178" i="12" s="1"/>
  <c r="I178" i="12"/>
  <c r="N178" i="12"/>
  <c r="P178" i="12"/>
  <c r="Q178" i="12"/>
  <c r="F179" i="12"/>
  <c r="G179" i="12"/>
  <c r="H179" i="12"/>
  <c r="I179" i="12"/>
  <c r="N179" i="12"/>
  <c r="Q179" i="12" s="1"/>
  <c r="P179" i="12"/>
  <c r="F180" i="12"/>
  <c r="G180" i="12"/>
  <c r="H180" i="12"/>
  <c r="I180" i="12"/>
  <c r="N180" i="12"/>
  <c r="Q180" i="12" s="1"/>
  <c r="P180" i="12"/>
  <c r="F181" i="12"/>
  <c r="G181" i="12"/>
  <c r="H181" i="12"/>
  <c r="I181" i="12"/>
  <c r="J182" i="12" s="1"/>
  <c r="N181" i="12"/>
  <c r="Q181" i="12" s="1"/>
  <c r="P181" i="12"/>
  <c r="F182" i="12"/>
  <c r="G182" i="12"/>
  <c r="H182" i="12"/>
  <c r="I182" i="12"/>
  <c r="N182" i="12"/>
  <c r="Q182" i="12" s="1"/>
  <c r="P182" i="12"/>
  <c r="F183" i="12"/>
  <c r="G183" i="12"/>
  <c r="H183" i="12"/>
  <c r="I183" i="12"/>
  <c r="N183" i="12"/>
  <c r="Q183" i="12" s="1"/>
  <c r="P183" i="12"/>
  <c r="F184" i="12"/>
  <c r="G184" i="12"/>
  <c r="H184" i="12"/>
  <c r="I184" i="12"/>
  <c r="N184" i="12"/>
  <c r="Q184" i="12" s="1"/>
  <c r="P184" i="12"/>
  <c r="F185" i="12"/>
  <c r="G185" i="12"/>
  <c r="K185" i="12" s="1"/>
  <c r="H185" i="12"/>
  <c r="I185" i="12"/>
  <c r="N185" i="12"/>
  <c r="Q185" i="12" s="1"/>
  <c r="P185" i="12"/>
  <c r="F186" i="12"/>
  <c r="G186" i="12"/>
  <c r="H186" i="12"/>
  <c r="I186" i="12"/>
  <c r="N186" i="12"/>
  <c r="Q186" i="12" s="1"/>
  <c r="P186" i="12"/>
  <c r="F187" i="12"/>
  <c r="G187" i="12"/>
  <c r="H187" i="12"/>
  <c r="I187" i="12"/>
  <c r="N187" i="12"/>
  <c r="Q187" i="12" s="1"/>
  <c r="P187" i="12"/>
  <c r="F188" i="12"/>
  <c r="G188" i="12"/>
  <c r="H188" i="12"/>
  <c r="I188" i="12"/>
  <c r="N188" i="12"/>
  <c r="Q188" i="12" s="1"/>
  <c r="P188" i="12"/>
  <c r="F189" i="12"/>
  <c r="G189" i="12"/>
  <c r="H189" i="12"/>
  <c r="I189" i="12"/>
  <c r="N189" i="12"/>
  <c r="Q189" i="12" s="1"/>
  <c r="P189" i="12"/>
  <c r="F190" i="12"/>
  <c r="G190" i="12"/>
  <c r="H190" i="12"/>
  <c r="I190" i="12"/>
  <c r="N190" i="12"/>
  <c r="Q190" i="12" s="1"/>
  <c r="P190" i="12"/>
  <c r="F191" i="12"/>
  <c r="G191" i="12"/>
  <c r="H191" i="12"/>
  <c r="I191" i="12"/>
  <c r="N191" i="12"/>
  <c r="Q191" i="12" s="1"/>
  <c r="P191" i="12"/>
  <c r="F192" i="12"/>
  <c r="G192" i="12"/>
  <c r="K192" i="12" s="1"/>
  <c r="H192" i="12"/>
  <c r="I192" i="12"/>
  <c r="N192" i="12"/>
  <c r="Q192" i="12" s="1"/>
  <c r="P192" i="12"/>
  <c r="F193" i="12"/>
  <c r="G193" i="12"/>
  <c r="K193" i="12" s="1"/>
  <c r="H193" i="12"/>
  <c r="I193" i="12"/>
  <c r="N193" i="12"/>
  <c r="Q193" i="12" s="1"/>
  <c r="P193" i="12"/>
  <c r="F194" i="12"/>
  <c r="G194" i="12"/>
  <c r="H194" i="12"/>
  <c r="I194" i="12"/>
  <c r="N194" i="12"/>
  <c r="Q194" i="12" s="1"/>
  <c r="P194" i="12"/>
  <c r="F195" i="12"/>
  <c r="G195" i="12"/>
  <c r="K195" i="12" s="1"/>
  <c r="H195" i="12"/>
  <c r="I195" i="12"/>
  <c r="N195" i="12"/>
  <c r="Q195" i="12" s="1"/>
  <c r="P195" i="12"/>
  <c r="F196" i="12"/>
  <c r="G196" i="12"/>
  <c r="K196" i="12" s="1"/>
  <c r="H196" i="12"/>
  <c r="I196" i="12"/>
  <c r="N196" i="12"/>
  <c r="Q196" i="12" s="1"/>
  <c r="P196" i="12"/>
  <c r="F197" i="12"/>
  <c r="G197" i="12"/>
  <c r="H197" i="12"/>
  <c r="I197" i="12"/>
  <c r="N197" i="12"/>
  <c r="Q197" i="12" s="1"/>
  <c r="P197" i="12"/>
  <c r="F198" i="12"/>
  <c r="G198" i="12"/>
  <c r="H198" i="12"/>
  <c r="I198" i="12"/>
  <c r="N198" i="12"/>
  <c r="Q198" i="12" s="1"/>
  <c r="P198" i="12"/>
  <c r="F199" i="12"/>
  <c r="G199" i="12"/>
  <c r="K199" i="12" s="1"/>
  <c r="H199" i="12"/>
  <c r="I199" i="12"/>
  <c r="N199" i="12"/>
  <c r="Q199" i="12" s="1"/>
  <c r="P199" i="12"/>
  <c r="F200" i="12"/>
  <c r="G200" i="12"/>
  <c r="K200" i="12" s="1"/>
  <c r="H200" i="12"/>
  <c r="I200" i="12"/>
  <c r="N200" i="12"/>
  <c r="Q200" i="12" s="1"/>
  <c r="P200" i="12"/>
  <c r="F201" i="12"/>
  <c r="G201" i="12"/>
  <c r="K201" i="12" s="1"/>
  <c r="H201" i="12"/>
  <c r="I201" i="12"/>
  <c r="N201" i="12"/>
  <c r="Q201" i="12" s="1"/>
  <c r="P201" i="12"/>
  <c r="F202" i="12"/>
  <c r="G202" i="12"/>
  <c r="H202" i="12"/>
  <c r="I202" i="12"/>
  <c r="N202" i="12"/>
  <c r="Q202" i="12" s="1"/>
  <c r="P202" i="12"/>
  <c r="F203" i="12"/>
  <c r="G203" i="12"/>
  <c r="H203" i="12"/>
  <c r="I203" i="12"/>
  <c r="N203" i="12"/>
  <c r="Q203" i="12" s="1"/>
  <c r="P203" i="12"/>
  <c r="F204" i="12"/>
  <c r="G204" i="12"/>
  <c r="K204" i="12" s="1"/>
  <c r="H204" i="12"/>
  <c r="I204" i="12"/>
  <c r="N204" i="12"/>
  <c r="Q204" i="12" s="1"/>
  <c r="P204" i="12"/>
  <c r="F205" i="12"/>
  <c r="G205" i="12"/>
  <c r="H205" i="12"/>
  <c r="I205" i="12"/>
  <c r="N205" i="12"/>
  <c r="Q205" i="12" s="1"/>
  <c r="P205" i="12"/>
  <c r="F206" i="12"/>
  <c r="G206" i="12"/>
  <c r="H206" i="12"/>
  <c r="I206" i="12"/>
  <c r="N206" i="12"/>
  <c r="Q206" i="12" s="1"/>
  <c r="P206" i="12"/>
  <c r="F207" i="12"/>
  <c r="G207" i="12"/>
  <c r="AC213" i="12" s="1"/>
  <c r="H207" i="12"/>
  <c r="I207" i="12"/>
  <c r="N207" i="12"/>
  <c r="Q207" i="12" s="1"/>
  <c r="P207" i="12"/>
  <c r="F178" i="5"/>
  <c r="G178" i="5"/>
  <c r="H178" i="5"/>
  <c r="I178" i="5"/>
  <c r="L179" i="5" s="1"/>
  <c r="N178" i="5"/>
  <c r="Q178" i="5" s="1"/>
  <c r="P178" i="5"/>
  <c r="F179" i="5"/>
  <c r="G179" i="5"/>
  <c r="K179" i="5" s="1"/>
  <c r="H179" i="5"/>
  <c r="I179" i="5"/>
  <c r="N179" i="5"/>
  <c r="Q179" i="5" s="1"/>
  <c r="P179" i="5"/>
  <c r="F180" i="5"/>
  <c r="G180" i="5"/>
  <c r="K180" i="5" s="1"/>
  <c r="H180" i="5"/>
  <c r="L180" i="5" s="1"/>
  <c r="I180" i="5"/>
  <c r="N180" i="5"/>
  <c r="Q180" i="5" s="1"/>
  <c r="P180" i="5"/>
  <c r="F181" i="5"/>
  <c r="G181" i="5"/>
  <c r="H181" i="5"/>
  <c r="L181" i="5" s="1"/>
  <c r="I181" i="5"/>
  <c r="J181" i="5"/>
  <c r="K181" i="5"/>
  <c r="N181" i="5"/>
  <c r="Q181" i="5" s="1"/>
  <c r="P181" i="5"/>
  <c r="R181" i="5" s="1"/>
  <c r="F182" i="5"/>
  <c r="G182" i="5"/>
  <c r="H182" i="5"/>
  <c r="I182" i="5"/>
  <c r="N182" i="5"/>
  <c r="Q182" i="5" s="1"/>
  <c r="P182" i="5"/>
  <c r="F183" i="5"/>
  <c r="G183" i="5"/>
  <c r="K183" i="5" s="1"/>
  <c r="H183" i="5"/>
  <c r="I183" i="5"/>
  <c r="N183" i="5"/>
  <c r="Q183" i="5" s="1"/>
  <c r="P183" i="5"/>
  <c r="F184" i="5"/>
  <c r="G184" i="5"/>
  <c r="K184" i="5" s="1"/>
  <c r="H184" i="5"/>
  <c r="I184" i="5"/>
  <c r="N184" i="5"/>
  <c r="Q184" i="5" s="1"/>
  <c r="P184" i="5"/>
  <c r="F185" i="5"/>
  <c r="G185" i="5"/>
  <c r="H185" i="5"/>
  <c r="I185" i="5"/>
  <c r="J185" i="5"/>
  <c r="N185" i="5"/>
  <c r="Q185" i="5" s="1"/>
  <c r="P185" i="5"/>
  <c r="F186" i="5"/>
  <c r="G186" i="5"/>
  <c r="H186" i="5"/>
  <c r="I186" i="5"/>
  <c r="N186" i="5"/>
  <c r="Q186" i="5" s="1"/>
  <c r="P186" i="5"/>
  <c r="F187" i="5"/>
  <c r="G187" i="5"/>
  <c r="H187" i="5"/>
  <c r="I187" i="5"/>
  <c r="N187" i="5"/>
  <c r="Q187" i="5" s="1"/>
  <c r="P187" i="5"/>
  <c r="F188" i="5"/>
  <c r="G188" i="5"/>
  <c r="K188" i="5" s="1"/>
  <c r="H188" i="5"/>
  <c r="I188" i="5"/>
  <c r="J189" i="5" s="1"/>
  <c r="N188" i="5"/>
  <c r="Q188" i="5" s="1"/>
  <c r="P188" i="5"/>
  <c r="F189" i="5"/>
  <c r="G189" i="5"/>
  <c r="H189" i="5"/>
  <c r="I189" i="5"/>
  <c r="N189" i="5"/>
  <c r="Q189" i="5" s="1"/>
  <c r="P189" i="5"/>
  <c r="F190" i="5"/>
  <c r="G190" i="5"/>
  <c r="H190" i="5"/>
  <c r="I190" i="5"/>
  <c r="N190" i="5"/>
  <c r="Q190" i="5" s="1"/>
  <c r="P190" i="5"/>
  <c r="F191" i="5"/>
  <c r="G191" i="5"/>
  <c r="K191" i="5" s="1"/>
  <c r="H191" i="5"/>
  <c r="I191" i="5"/>
  <c r="N191" i="5"/>
  <c r="Q191" i="5" s="1"/>
  <c r="P191" i="5"/>
  <c r="F192" i="5"/>
  <c r="G192" i="5"/>
  <c r="K192" i="5" s="1"/>
  <c r="H192" i="5"/>
  <c r="I192" i="5"/>
  <c r="N192" i="5"/>
  <c r="Q192" i="5" s="1"/>
  <c r="P192" i="5"/>
  <c r="F193" i="5"/>
  <c r="G193" i="5"/>
  <c r="K193" i="5" s="1"/>
  <c r="H193" i="5"/>
  <c r="I193" i="5"/>
  <c r="N193" i="5"/>
  <c r="Q193" i="5" s="1"/>
  <c r="P193" i="5"/>
  <c r="F194" i="5"/>
  <c r="G194" i="5"/>
  <c r="K194" i="5" s="1"/>
  <c r="H194" i="5"/>
  <c r="I194" i="5"/>
  <c r="N194" i="5"/>
  <c r="Q194" i="5" s="1"/>
  <c r="P194" i="5"/>
  <c r="F195" i="5"/>
  <c r="G195" i="5"/>
  <c r="H195" i="5"/>
  <c r="I195" i="5"/>
  <c r="N195" i="5"/>
  <c r="Q195" i="5" s="1"/>
  <c r="P195" i="5"/>
  <c r="F196" i="5"/>
  <c r="G196" i="5"/>
  <c r="H196" i="5"/>
  <c r="I196" i="5"/>
  <c r="N196" i="5"/>
  <c r="Q196" i="5" s="1"/>
  <c r="P196" i="5"/>
  <c r="F197" i="5"/>
  <c r="G197" i="5"/>
  <c r="K197" i="5" s="1"/>
  <c r="H197" i="5"/>
  <c r="I197" i="5"/>
  <c r="N197" i="5"/>
  <c r="Q197" i="5" s="1"/>
  <c r="P197" i="5"/>
  <c r="F198" i="5"/>
  <c r="G198" i="5"/>
  <c r="H198" i="5"/>
  <c r="I198" i="5"/>
  <c r="N198" i="5"/>
  <c r="Q198" i="5" s="1"/>
  <c r="P198" i="5"/>
  <c r="F199" i="5"/>
  <c r="G199" i="5"/>
  <c r="H199" i="5"/>
  <c r="I199" i="5"/>
  <c r="N199" i="5"/>
  <c r="Q199" i="5" s="1"/>
  <c r="P199" i="5"/>
  <c r="F200" i="5"/>
  <c r="G200" i="5"/>
  <c r="K200" i="5" s="1"/>
  <c r="H200" i="5"/>
  <c r="I200" i="5"/>
  <c r="N200" i="5"/>
  <c r="Q200" i="5" s="1"/>
  <c r="P200" i="5"/>
  <c r="F201" i="5"/>
  <c r="G201" i="5"/>
  <c r="H201" i="5"/>
  <c r="I201" i="5"/>
  <c r="N201" i="5"/>
  <c r="Q201" i="5" s="1"/>
  <c r="P201" i="5"/>
  <c r="F202" i="5"/>
  <c r="G202" i="5"/>
  <c r="H202" i="5"/>
  <c r="I202" i="5"/>
  <c r="N202" i="5"/>
  <c r="Q202" i="5" s="1"/>
  <c r="P202" i="5"/>
  <c r="F203" i="5"/>
  <c r="G203" i="5"/>
  <c r="H203" i="5"/>
  <c r="I203" i="5"/>
  <c r="N203" i="5"/>
  <c r="Q203" i="5" s="1"/>
  <c r="P203" i="5"/>
  <c r="F204" i="5"/>
  <c r="G204" i="5"/>
  <c r="H204" i="5"/>
  <c r="I204" i="5"/>
  <c r="N204" i="5"/>
  <c r="Q204" i="5" s="1"/>
  <c r="P204" i="5"/>
  <c r="F205" i="5"/>
  <c r="G205" i="5"/>
  <c r="K205" i="5" s="1"/>
  <c r="H205" i="5"/>
  <c r="I205" i="5"/>
  <c r="N205" i="5"/>
  <c r="Q205" i="5" s="1"/>
  <c r="P205" i="5"/>
  <c r="F206" i="5"/>
  <c r="G206" i="5"/>
  <c r="H206" i="5"/>
  <c r="I206" i="5"/>
  <c r="N206" i="5"/>
  <c r="Q206" i="5" s="1"/>
  <c r="P206" i="5"/>
  <c r="F207" i="5"/>
  <c r="AB213" i="5" s="1"/>
  <c r="G207" i="5"/>
  <c r="AC213" i="5" s="1"/>
  <c r="H207" i="5"/>
  <c r="I207" i="5"/>
  <c r="N207" i="5"/>
  <c r="Q207" i="5" s="1"/>
  <c r="P207" i="5"/>
  <c r="F170" i="9"/>
  <c r="G170" i="9"/>
  <c r="H170" i="9"/>
  <c r="I170" i="9"/>
  <c r="N170" i="9"/>
  <c r="Q170" i="9" s="1"/>
  <c r="P170" i="9"/>
  <c r="F171" i="9"/>
  <c r="G171" i="9"/>
  <c r="K171" i="9" s="1"/>
  <c r="H171" i="9"/>
  <c r="I171" i="9"/>
  <c r="N171" i="9"/>
  <c r="Q171" i="9" s="1"/>
  <c r="P171" i="9"/>
  <c r="F172" i="9"/>
  <c r="G172" i="9"/>
  <c r="K172" i="9" s="1"/>
  <c r="H172" i="9"/>
  <c r="I172" i="9"/>
  <c r="N172" i="9"/>
  <c r="Q172" i="9" s="1"/>
  <c r="P172" i="9"/>
  <c r="F173" i="9"/>
  <c r="G173" i="9"/>
  <c r="H173" i="9"/>
  <c r="I173" i="9"/>
  <c r="N173" i="9"/>
  <c r="Q173" i="9" s="1"/>
  <c r="P173" i="9"/>
  <c r="F174" i="9"/>
  <c r="G174" i="9"/>
  <c r="H174" i="9"/>
  <c r="I174" i="9"/>
  <c r="N174" i="9"/>
  <c r="Q174" i="9" s="1"/>
  <c r="P174" i="9"/>
  <c r="F175" i="9"/>
  <c r="G175" i="9"/>
  <c r="H175" i="9"/>
  <c r="I175" i="9"/>
  <c r="N175" i="9"/>
  <c r="Q175" i="9" s="1"/>
  <c r="P175" i="9"/>
  <c r="F176" i="9"/>
  <c r="G176" i="9"/>
  <c r="K176" i="9" s="1"/>
  <c r="H176" i="9"/>
  <c r="I176" i="9"/>
  <c r="N176" i="9"/>
  <c r="Q176" i="9" s="1"/>
  <c r="P176" i="9"/>
  <c r="F177" i="9"/>
  <c r="G177" i="9"/>
  <c r="H177" i="9"/>
  <c r="I177" i="9"/>
  <c r="N177" i="9"/>
  <c r="Q177" i="9" s="1"/>
  <c r="P177" i="9"/>
  <c r="F178" i="9"/>
  <c r="G178" i="9"/>
  <c r="H178" i="9"/>
  <c r="I178" i="9"/>
  <c r="N178" i="9"/>
  <c r="Q178" i="9" s="1"/>
  <c r="P178" i="9"/>
  <c r="F179" i="9"/>
  <c r="G179" i="9"/>
  <c r="H179" i="9"/>
  <c r="L179" i="9" s="1"/>
  <c r="I179" i="9"/>
  <c r="N179" i="9"/>
  <c r="Q179" i="9" s="1"/>
  <c r="P179" i="9"/>
  <c r="F180" i="9"/>
  <c r="G180" i="9"/>
  <c r="H180" i="9"/>
  <c r="I180" i="9"/>
  <c r="N180" i="9"/>
  <c r="Q180" i="9" s="1"/>
  <c r="P180" i="9"/>
  <c r="F181" i="9"/>
  <c r="G181" i="9"/>
  <c r="K181" i="9" s="1"/>
  <c r="H181" i="9"/>
  <c r="L181" i="9" s="1"/>
  <c r="I181" i="9"/>
  <c r="N181" i="9"/>
  <c r="Q181" i="9" s="1"/>
  <c r="P181" i="9"/>
  <c r="F182" i="9"/>
  <c r="G182" i="9"/>
  <c r="H182" i="9"/>
  <c r="I182" i="9"/>
  <c r="N182" i="9"/>
  <c r="Q182" i="9" s="1"/>
  <c r="P182" i="9"/>
  <c r="F183" i="9"/>
  <c r="G183" i="9"/>
  <c r="H183" i="9"/>
  <c r="I183" i="9"/>
  <c r="N183" i="9"/>
  <c r="Q183" i="9" s="1"/>
  <c r="P183" i="9"/>
  <c r="F184" i="9"/>
  <c r="AB190" i="9" s="1"/>
  <c r="G184" i="9"/>
  <c r="H184" i="9"/>
  <c r="I184" i="9"/>
  <c r="N184" i="9"/>
  <c r="Q184" i="9" s="1"/>
  <c r="P184" i="9"/>
  <c r="F185" i="9"/>
  <c r="G185" i="9"/>
  <c r="H185" i="9"/>
  <c r="I185" i="9"/>
  <c r="N185" i="9"/>
  <c r="Q185" i="9" s="1"/>
  <c r="P185" i="9"/>
  <c r="F186" i="9"/>
  <c r="G186" i="9"/>
  <c r="H186" i="9"/>
  <c r="I186" i="9"/>
  <c r="N186" i="9"/>
  <c r="Q186" i="9" s="1"/>
  <c r="P186" i="9"/>
  <c r="F187" i="9"/>
  <c r="G187" i="9"/>
  <c r="H187" i="9"/>
  <c r="I187" i="9"/>
  <c r="N187" i="9"/>
  <c r="Q187" i="9" s="1"/>
  <c r="P187" i="9"/>
  <c r="F188" i="9"/>
  <c r="G188" i="9"/>
  <c r="K188" i="9" s="1"/>
  <c r="H188" i="9"/>
  <c r="I188" i="9"/>
  <c r="N188" i="9"/>
  <c r="Q188" i="9" s="1"/>
  <c r="P188" i="9"/>
  <c r="F189" i="9"/>
  <c r="G189" i="9"/>
  <c r="H189" i="9"/>
  <c r="I189" i="9"/>
  <c r="N189" i="9"/>
  <c r="Q189" i="9" s="1"/>
  <c r="P189" i="9"/>
  <c r="F190" i="9"/>
  <c r="G190" i="9"/>
  <c r="H190" i="9"/>
  <c r="I190" i="9"/>
  <c r="N190" i="9"/>
  <c r="Q190" i="9" s="1"/>
  <c r="P190" i="9"/>
  <c r="F191" i="9"/>
  <c r="G191" i="9"/>
  <c r="H191" i="9"/>
  <c r="I191" i="9"/>
  <c r="N191" i="9"/>
  <c r="Q191" i="9" s="1"/>
  <c r="P191" i="9"/>
  <c r="F192" i="9"/>
  <c r="G192" i="9"/>
  <c r="H192" i="9"/>
  <c r="I192" i="9"/>
  <c r="N192" i="9"/>
  <c r="Q192" i="9" s="1"/>
  <c r="P192" i="9"/>
  <c r="F193" i="9"/>
  <c r="G193" i="9"/>
  <c r="H193" i="9"/>
  <c r="I193" i="9"/>
  <c r="N193" i="9"/>
  <c r="Q193" i="9" s="1"/>
  <c r="P193" i="9"/>
  <c r="F194" i="9"/>
  <c r="G194" i="9"/>
  <c r="H194" i="9"/>
  <c r="I194" i="9"/>
  <c r="N194" i="9"/>
  <c r="Q194" i="9" s="1"/>
  <c r="P194" i="9"/>
  <c r="F195" i="9"/>
  <c r="G195" i="9"/>
  <c r="H195" i="9"/>
  <c r="I195" i="9"/>
  <c r="N195" i="9"/>
  <c r="Q195" i="9" s="1"/>
  <c r="P195" i="9"/>
  <c r="F196" i="9"/>
  <c r="G196" i="9"/>
  <c r="K196" i="9" s="1"/>
  <c r="H196" i="9"/>
  <c r="I196" i="9"/>
  <c r="N196" i="9"/>
  <c r="Q196" i="9" s="1"/>
  <c r="P196" i="9"/>
  <c r="F197" i="9"/>
  <c r="G197" i="9"/>
  <c r="H197" i="9"/>
  <c r="I197" i="9"/>
  <c r="N197" i="9"/>
  <c r="Q197" i="9" s="1"/>
  <c r="P197" i="9"/>
  <c r="F198" i="9"/>
  <c r="G198" i="9"/>
  <c r="H198" i="9"/>
  <c r="I198" i="9"/>
  <c r="N198" i="9"/>
  <c r="Q198" i="9" s="1"/>
  <c r="P198" i="9"/>
  <c r="F199" i="9"/>
  <c r="G199" i="9"/>
  <c r="H199" i="9"/>
  <c r="I199" i="9"/>
  <c r="N199" i="9"/>
  <c r="Q199" i="9" s="1"/>
  <c r="P199" i="9"/>
  <c r="F200" i="9"/>
  <c r="G200" i="9"/>
  <c r="K200" i="9" s="1"/>
  <c r="H200" i="9"/>
  <c r="I200" i="9"/>
  <c r="N200" i="9"/>
  <c r="Q200" i="9" s="1"/>
  <c r="P200" i="9"/>
  <c r="F201" i="9"/>
  <c r="G201" i="9"/>
  <c r="H201" i="9"/>
  <c r="I201" i="9"/>
  <c r="N201" i="9"/>
  <c r="Q201" i="9" s="1"/>
  <c r="P201" i="9"/>
  <c r="F202" i="9"/>
  <c r="G202" i="9"/>
  <c r="H202" i="9"/>
  <c r="I202" i="9"/>
  <c r="N202" i="9"/>
  <c r="Q202" i="9" s="1"/>
  <c r="P202" i="9"/>
  <c r="F203" i="9"/>
  <c r="G203" i="9"/>
  <c r="H203" i="9"/>
  <c r="I203" i="9"/>
  <c r="N203" i="9"/>
  <c r="Q203" i="9" s="1"/>
  <c r="P203" i="9"/>
  <c r="F204" i="9"/>
  <c r="G204" i="9"/>
  <c r="H204" i="9"/>
  <c r="I204" i="9"/>
  <c r="N204" i="9"/>
  <c r="Q204" i="9" s="1"/>
  <c r="P204" i="9"/>
  <c r="F205" i="9"/>
  <c r="G205" i="9"/>
  <c r="H205" i="9"/>
  <c r="I205" i="9"/>
  <c r="N205" i="9"/>
  <c r="Q205" i="9" s="1"/>
  <c r="P205" i="9"/>
  <c r="F206" i="9"/>
  <c r="G206" i="9"/>
  <c r="H206" i="9"/>
  <c r="I206" i="9"/>
  <c r="N206" i="9"/>
  <c r="Q206" i="9" s="1"/>
  <c r="P206" i="9"/>
  <c r="R206" i="9" s="1"/>
  <c r="F207" i="9"/>
  <c r="AB213" i="9" s="1"/>
  <c r="G207" i="9"/>
  <c r="AC213" i="9" s="1"/>
  <c r="H207" i="9"/>
  <c r="I207" i="9"/>
  <c r="N207" i="9"/>
  <c r="Q207" i="9" s="1"/>
  <c r="P207" i="9"/>
  <c r="F163" i="4"/>
  <c r="G163" i="4"/>
  <c r="H163" i="4"/>
  <c r="I163" i="4"/>
  <c r="N163" i="4"/>
  <c r="Q163" i="4" s="1"/>
  <c r="P163" i="4"/>
  <c r="F164" i="4"/>
  <c r="G164" i="4"/>
  <c r="K164" i="4" s="1"/>
  <c r="H164" i="4"/>
  <c r="L164" i="4" s="1"/>
  <c r="I164" i="4"/>
  <c r="N164" i="4"/>
  <c r="Q164" i="4" s="1"/>
  <c r="P164" i="4"/>
  <c r="F165" i="4"/>
  <c r="G165" i="4"/>
  <c r="H165" i="4"/>
  <c r="I165" i="4"/>
  <c r="N165" i="4"/>
  <c r="Q165" i="4" s="1"/>
  <c r="P165" i="4"/>
  <c r="F166" i="4"/>
  <c r="G166" i="4"/>
  <c r="H166" i="4"/>
  <c r="L166" i="4" s="1"/>
  <c r="I166" i="4"/>
  <c r="N166" i="4"/>
  <c r="Q166" i="4" s="1"/>
  <c r="P166" i="4"/>
  <c r="F167" i="4"/>
  <c r="G167" i="4"/>
  <c r="H167" i="4"/>
  <c r="L167" i="4" s="1"/>
  <c r="I167" i="4"/>
  <c r="N167" i="4"/>
  <c r="Q167" i="4" s="1"/>
  <c r="P167" i="4"/>
  <c r="F168" i="4"/>
  <c r="G168" i="4"/>
  <c r="H168" i="4"/>
  <c r="L168" i="4" s="1"/>
  <c r="I168" i="4"/>
  <c r="N168" i="4"/>
  <c r="Q168" i="4" s="1"/>
  <c r="P168" i="4"/>
  <c r="F169" i="4"/>
  <c r="G169" i="4"/>
  <c r="H169" i="4"/>
  <c r="L169" i="4" s="1"/>
  <c r="I169" i="4"/>
  <c r="J169" i="4"/>
  <c r="N169" i="4"/>
  <c r="Q169" i="4" s="1"/>
  <c r="P169" i="4"/>
  <c r="F170" i="4"/>
  <c r="G170" i="4"/>
  <c r="H170" i="4"/>
  <c r="I170" i="4"/>
  <c r="N170" i="4"/>
  <c r="Q170" i="4" s="1"/>
  <c r="P170" i="4"/>
  <c r="F171" i="4"/>
  <c r="G171" i="4"/>
  <c r="H171" i="4"/>
  <c r="I171" i="4"/>
  <c r="J172" i="4" s="1"/>
  <c r="N171" i="4"/>
  <c r="Q171" i="4" s="1"/>
  <c r="P171" i="4"/>
  <c r="F172" i="4"/>
  <c r="G172" i="4"/>
  <c r="K172" i="4" s="1"/>
  <c r="H172" i="4"/>
  <c r="I172" i="4"/>
  <c r="N172" i="4"/>
  <c r="Q172" i="4" s="1"/>
  <c r="P172" i="4"/>
  <c r="F173" i="4"/>
  <c r="G173" i="4"/>
  <c r="H173" i="4"/>
  <c r="I173" i="4"/>
  <c r="N173" i="4"/>
  <c r="Q173" i="4" s="1"/>
  <c r="P173" i="4"/>
  <c r="F174" i="4"/>
  <c r="G174" i="4"/>
  <c r="H174" i="4"/>
  <c r="I174" i="4"/>
  <c r="N174" i="4"/>
  <c r="Q174" i="4" s="1"/>
  <c r="P174" i="4"/>
  <c r="F175" i="4"/>
  <c r="G175" i="4"/>
  <c r="H175" i="4"/>
  <c r="I175" i="4"/>
  <c r="N175" i="4"/>
  <c r="Q175" i="4" s="1"/>
  <c r="P175" i="4"/>
  <c r="F176" i="4"/>
  <c r="G176" i="4"/>
  <c r="K176" i="4" s="1"/>
  <c r="H176" i="4"/>
  <c r="I176" i="4"/>
  <c r="N176" i="4"/>
  <c r="Q176" i="4" s="1"/>
  <c r="P176" i="4"/>
  <c r="F177" i="4"/>
  <c r="G177" i="4"/>
  <c r="H177" i="4"/>
  <c r="L177" i="4" s="1"/>
  <c r="I177" i="4"/>
  <c r="J177" i="4"/>
  <c r="N177" i="4"/>
  <c r="Q177" i="4" s="1"/>
  <c r="P177" i="4"/>
  <c r="F178" i="4"/>
  <c r="G178" i="4"/>
  <c r="H178" i="4"/>
  <c r="I178" i="4"/>
  <c r="N178" i="4"/>
  <c r="Q178" i="4" s="1"/>
  <c r="P178" i="4"/>
  <c r="F179" i="4"/>
  <c r="G179" i="4"/>
  <c r="H179" i="4"/>
  <c r="I179" i="4"/>
  <c r="N179" i="4"/>
  <c r="Q179" i="4" s="1"/>
  <c r="P179" i="4"/>
  <c r="F180" i="4"/>
  <c r="G180" i="4"/>
  <c r="H180" i="4"/>
  <c r="I180" i="4"/>
  <c r="N180" i="4"/>
  <c r="Q180" i="4" s="1"/>
  <c r="P180" i="4"/>
  <c r="F181" i="4"/>
  <c r="G181" i="4"/>
  <c r="H181" i="4"/>
  <c r="I181" i="4"/>
  <c r="N181" i="4"/>
  <c r="Q181" i="4" s="1"/>
  <c r="P181" i="4"/>
  <c r="F182" i="4"/>
  <c r="J182" i="4" s="1"/>
  <c r="G182" i="4"/>
  <c r="H182" i="4"/>
  <c r="L182" i="4" s="1"/>
  <c r="I182" i="4"/>
  <c r="N182" i="4"/>
  <c r="Q182" i="4" s="1"/>
  <c r="P182" i="4"/>
  <c r="F183" i="4"/>
  <c r="G183" i="4"/>
  <c r="H183" i="4"/>
  <c r="I183" i="4"/>
  <c r="N183" i="4"/>
  <c r="Q183" i="4" s="1"/>
  <c r="P183" i="4"/>
  <c r="F184" i="4"/>
  <c r="G184" i="4"/>
  <c r="H184" i="4"/>
  <c r="I184" i="4"/>
  <c r="N184" i="4"/>
  <c r="Q184" i="4" s="1"/>
  <c r="P184" i="4"/>
  <c r="F185" i="4"/>
  <c r="G185" i="4"/>
  <c r="K185" i="4" s="1"/>
  <c r="H185" i="4"/>
  <c r="I185" i="4"/>
  <c r="N185" i="4"/>
  <c r="Q185" i="4" s="1"/>
  <c r="P185" i="4"/>
  <c r="F186" i="4"/>
  <c r="G186" i="4"/>
  <c r="H186" i="4"/>
  <c r="I186" i="4"/>
  <c r="N186" i="4"/>
  <c r="Q186" i="4" s="1"/>
  <c r="P186" i="4"/>
  <c r="F187" i="4"/>
  <c r="G187" i="4"/>
  <c r="K187" i="4" s="1"/>
  <c r="H187" i="4"/>
  <c r="I187" i="4"/>
  <c r="N187" i="4"/>
  <c r="Q187" i="4" s="1"/>
  <c r="P187" i="4"/>
  <c r="F188" i="4"/>
  <c r="G188" i="4"/>
  <c r="H188" i="4"/>
  <c r="I188" i="4"/>
  <c r="N188" i="4"/>
  <c r="Q188" i="4" s="1"/>
  <c r="P188" i="4"/>
  <c r="F189" i="4"/>
  <c r="G189" i="4"/>
  <c r="H189" i="4"/>
  <c r="I189" i="4"/>
  <c r="N189" i="4"/>
  <c r="Q189" i="4" s="1"/>
  <c r="P189" i="4"/>
  <c r="F190" i="4"/>
  <c r="G190" i="4"/>
  <c r="H190" i="4"/>
  <c r="I190" i="4"/>
  <c r="N190" i="4"/>
  <c r="Q190" i="4" s="1"/>
  <c r="P190" i="4"/>
  <c r="F191" i="4"/>
  <c r="G191" i="4"/>
  <c r="H191" i="4"/>
  <c r="I191" i="4"/>
  <c r="N191" i="4"/>
  <c r="Q191" i="4" s="1"/>
  <c r="P191" i="4"/>
  <c r="F192" i="4"/>
  <c r="G192" i="4"/>
  <c r="H192" i="4"/>
  <c r="I192" i="4"/>
  <c r="N192" i="4"/>
  <c r="Q192" i="4" s="1"/>
  <c r="P192" i="4"/>
  <c r="F193" i="4"/>
  <c r="G193" i="4"/>
  <c r="H193" i="4"/>
  <c r="L193" i="4" s="1"/>
  <c r="I193" i="4"/>
  <c r="N193" i="4"/>
  <c r="Q193" i="4" s="1"/>
  <c r="P193" i="4"/>
  <c r="F194" i="4"/>
  <c r="G194" i="4"/>
  <c r="K194" i="4" s="1"/>
  <c r="H194" i="4"/>
  <c r="I194" i="4"/>
  <c r="N194" i="4"/>
  <c r="Q194" i="4" s="1"/>
  <c r="P194" i="4"/>
  <c r="F195" i="4"/>
  <c r="G195" i="4"/>
  <c r="H195" i="4"/>
  <c r="I195" i="4"/>
  <c r="N195" i="4"/>
  <c r="Q195" i="4" s="1"/>
  <c r="P195" i="4"/>
  <c r="F196" i="4"/>
  <c r="G196" i="4"/>
  <c r="H196" i="4"/>
  <c r="I196" i="4"/>
  <c r="N196" i="4"/>
  <c r="Q196" i="4" s="1"/>
  <c r="P196" i="4"/>
  <c r="F197" i="4"/>
  <c r="G197" i="4"/>
  <c r="K197" i="4" s="1"/>
  <c r="H197" i="4"/>
  <c r="I197" i="4"/>
  <c r="N197" i="4"/>
  <c r="Q197" i="4" s="1"/>
  <c r="P197" i="4"/>
  <c r="F198" i="4"/>
  <c r="G198" i="4"/>
  <c r="H198" i="4"/>
  <c r="I198" i="4"/>
  <c r="N198" i="4"/>
  <c r="Q198" i="4" s="1"/>
  <c r="P198" i="4"/>
  <c r="F199" i="4"/>
  <c r="G199" i="4"/>
  <c r="H199" i="4"/>
  <c r="I199" i="4"/>
  <c r="N199" i="4"/>
  <c r="Q199" i="4" s="1"/>
  <c r="P199" i="4"/>
  <c r="F200" i="4"/>
  <c r="G200" i="4"/>
  <c r="H200" i="4"/>
  <c r="I200" i="4"/>
  <c r="N200" i="4"/>
  <c r="Q200" i="4" s="1"/>
  <c r="P200" i="4"/>
  <c r="F201" i="4"/>
  <c r="G201" i="4"/>
  <c r="H201" i="4"/>
  <c r="I201" i="4"/>
  <c r="N201" i="4"/>
  <c r="Q201" i="4" s="1"/>
  <c r="P201" i="4"/>
  <c r="F202" i="4"/>
  <c r="G202" i="4"/>
  <c r="H202" i="4"/>
  <c r="I202" i="4"/>
  <c r="N202" i="4"/>
  <c r="Q202" i="4" s="1"/>
  <c r="P202" i="4"/>
  <c r="F203" i="4"/>
  <c r="G203" i="4"/>
  <c r="H203" i="4"/>
  <c r="I203" i="4"/>
  <c r="N203" i="4"/>
  <c r="Q203" i="4" s="1"/>
  <c r="P203" i="4"/>
  <c r="F204" i="4"/>
  <c r="G204" i="4"/>
  <c r="H204" i="4"/>
  <c r="I204" i="4"/>
  <c r="N204" i="4"/>
  <c r="Q204" i="4" s="1"/>
  <c r="P204" i="4"/>
  <c r="F205" i="4"/>
  <c r="G205" i="4"/>
  <c r="K205" i="4" s="1"/>
  <c r="H205" i="4"/>
  <c r="I205" i="4"/>
  <c r="N205" i="4"/>
  <c r="Q205" i="4" s="1"/>
  <c r="P205" i="4"/>
  <c r="F206" i="4"/>
  <c r="G206" i="4"/>
  <c r="H206" i="4"/>
  <c r="I206" i="4"/>
  <c r="N206" i="4"/>
  <c r="Q206" i="4" s="1"/>
  <c r="P206" i="4"/>
  <c r="F207" i="4"/>
  <c r="AB213" i="4" s="1"/>
  <c r="G207" i="4"/>
  <c r="K207" i="4" s="1"/>
  <c r="H207" i="4"/>
  <c r="I207" i="4"/>
  <c r="K208" i="4" s="1"/>
  <c r="N207" i="4"/>
  <c r="Q207" i="4" s="1"/>
  <c r="P207" i="4"/>
  <c r="J177" i="24" l="1"/>
  <c r="M213" i="24"/>
  <c r="L203" i="22"/>
  <c r="AB197" i="21"/>
  <c r="J184" i="20"/>
  <c r="J182" i="20"/>
  <c r="AC201" i="19"/>
  <c r="J174" i="18"/>
  <c r="J170" i="18"/>
  <c r="J167" i="18"/>
  <c r="R166" i="18"/>
  <c r="T191" i="18"/>
  <c r="L204" i="6"/>
  <c r="M212" i="6"/>
  <c r="L205" i="6"/>
  <c r="L201" i="6"/>
  <c r="J207" i="6"/>
  <c r="M212" i="11"/>
  <c r="M210" i="11"/>
  <c r="M210" i="8"/>
  <c r="M211" i="8"/>
  <c r="AC211" i="8"/>
  <c r="L207" i="3"/>
  <c r="L204" i="3"/>
  <c r="K207" i="3"/>
  <c r="M213" i="12"/>
  <c r="K166" i="12"/>
  <c r="M166" i="12" s="1"/>
  <c r="L204" i="12"/>
  <c r="L202" i="12"/>
  <c r="L200" i="12"/>
  <c r="AB184" i="5"/>
  <c r="J179" i="5"/>
  <c r="AC186" i="5"/>
  <c r="AB185" i="5"/>
  <c r="L185" i="5"/>
  <c r="L183" i="5"/>
  <c r="L189" i="5"/>
  <c r="L185" i="4"/>
  <c r="J204" i="25"/>
  <c r="R200" i="25"/>
  <c r="AB187" i="24"/>
  <c r="J190" i="24"/>
  <c r="L184" i="24"/>
  <c r="AB180" i="24"/>
  <c r="L201" i="23"/>
  <c r="J185" i="23"/>
  <c r="AC202" i="22"/>
  <c r="L201" i="21"/>
  <c r="M215" i="15"/>
  <c r="K166" i="18"/>
  <c r="K171" i="18"/>
  <c r="V190" i="18"/>
  <c r="W199" i="18"/>
  <c r="M211" i="10"/>
  <c r="K207" i="6"/>
  <c r="J205" i="6"/>
  <c r="AB207" i="6"/>
  <c r="J164" i="12"/>
  <c r="J190" i="12"/>
  <c r="J172" i="12"/>
  <c r="L207" i="5"/>
  <c r="L205" i="5"/>
  <c r="J180" i="5"/>
  <c r="M210" i="4"/>
  <c r="L180" i="4"/>
  <c r="L173" i="4"/>
  <c r="L193" i="9"/>
  <c r="M212" i="20"/>
  <c r="L186" i="24"/>
  <c r="AB179" i="24"/>
  <c r="AB190" i="24"/>
  <c r="J192" i="24"/>
  <c r="J189" i="24"/>
  <c r="J184" i="23"/>
  <c r="J178" i="23"/>
  <c r="J187" i="23"/>
  <c r="L176" i="23"/>
  <c r="M209" i="22"/>
  <c r="M212" i="22"/>
  <c r="J195" i="21"/>
  <c r="R193" i="21"/>
  <c r="L205" i="21"/>
  <c r="J200" i="19"/>
  <c r="J198" i="19"/>
  <c r="L203" i="10"/>
  <c r="L207" i="6"/>
  <c r="L200" i="6"/>
  <c r="M209" i="6"/>
  <c r="R207" i="11"/>
  <c r="L204" i="8"/>
  <c r="R205" i="3"/>
  <c r="J196" i="12"/>
  <c r="R192" i="12"/>
  <c r="L188" i="12"/>
  <c r="M210" i="12"/>
  <c r="R164" i="12"/>
  <c r="AC198" i="5"/>
  <c r="AC200" i="5"/>
  <c r="AB189" i="5"/>
  <c r="L205" i="4"/>
  <c r="L201" i="4"/>
  <c r="L187" i="4"/>
  <c r="L184" i="4"/>
  <c r="L179" i="4"/>
  <c r="J195" i="4"/>
  <c r="M195" i="4" s="1"/>
  <c r="J173" i="4"/>
  <c r="J176" i="4"/>
  <c r="L172" i="4"/>
  <c r="M215" i="4"/>
  <c r="J200" i="25"/>
  <c r="K196" i="24"/>
  <c r="K191" i="24"/>
  <c r="AB185" i="24"/>
  <c r="AC178" i="24"/>
  <c r="J202" i="24"/>
  <c r="J179" i="23"/>
  <c r="J205" i="23"/>
  <c r="AB212" i="22"/>
  <c r="K203" i="22"/>
  <c r="J196" i="21"/>
  <c r="AC194" i="21"/>
  <c r="L202" i="21"/>
  <c r="J199" i="21"/>
  <c r="K203" i="21"/>
  <c r="AC204" i="21"/>
  <c r="L205" i="19"/>
  <c r="J196" i="19"/>
  <c r="M211" i="19"/>
  <c r="AC203" i="19"/>
  <c r="L195" i="19"/>
  <c r="M214" i="15"/>
  <c r="J199" i="10"/>
  <c r="J201" i="3"/>
  <c r="AB204" i="3"/>
  <c r="J207" i="3"/>
  <c r="L201" i="3"/>
  <c r="M214" i="3"/>
  <c r="AB189" i="12"/>
  <c r="R198" i="12"/>
  <c r="AB181" i="12"/>
  <c r="AC175" i="12"/>
  <c r="R174" i="12"/>
  <c r="K198" i="5"/>
  <c r="L195" i="5"/>
  <c r="L193" i="5"/>
  <c r="AB212" i="5"/>
  <c r="L203" i="5"/>
  <c r="AB188" i="5"/>
  <c r="L175" i="4"/>
  <c r="L181" i="4"/>
  <c r="L176" i="4"/>
  <c r="L174" i="4"/>
  <c r="L171" i="4"/>
  <c r="M171" i="4" s="1"/>
  <c r="M213" i="4"/>
  <c r="J165" i="4"/>
  <c r="R199" i="25"/>
  <c r="R198" i="25"/>
  <c r="M210" i="20"/>
  <c r="AC212" i="20"/>
  <c r="AC196" i="20"/>
  <c r="AB212" i="20"/>
  <c r="L196" i="24"/>
  <c r="L194" i="24"/>
  <c r="R185" i="24"/>
  <c r="K184" i="24"/>
  <c r="L179" i="24"/>
  <c r="K178" i="24"/>
  <c r="L176" i="24"/>
  <c r="M215" i="24"/>
  <c r="J194" i="24"/>
  <c r="J188" i="24"/>
  <c r="M188" i="24" s="1"/>
  <c r="K185" i="24"/>
  <c r="AB212" i="24"/>
  <c r="L199" i="24"/>
  <c r="J195" i="24"/>
  <c r="M195" i="24" s="1"/>
  <c r="K187" i="24"/>
  <c r="AB181" i="24"/>
  <c r="L178" i="24"/>
  <c r="K175" i="23"/>
  <c r="M209" i="23"/>
  <c r="M213" i="23"/>
  <c r="M215" i="23"/>
  <c r="J204" i="23"/>
  <c r="J183" i="23"/>
  <c r="L206" i="22"/>
  <c r="J205" i="22"/>
  <c r="M205" i="22" s="1"/>
  <c r="L204" i="21"/>
  <c r="AB191" i="21"/>
  <c r="J197" i="21"/>
  <c r="AC206" i="21"/>
  <c r="AC196" i="21"/>
  <c r="L196" i="21"/>
  <c r="L197" i="21"/>
  <c r="K195" i="21"/>
  <c r="AB189" i="21"/>
  <c r="AB187" i="21"/>
  <c r="J204" i="19"/>
  <c r="J195" i="19"/>
  <c r="AB205" i="19"/>
  <c r="AB206" i="19"/>
  <c r="AC206" i="15"/>
  <c r="AC204" i="15"/>
  <c r="J207" i="15"/>
  <c r="AB176" i="18"/>
  <c r="L171" i="18"/>
  <c r="J169" i="18"/>
  <c r="L207" i="10"/>
  <c r="L205" i="10"/>
  <c r="M205" i="10" s="1"/>
  <c r="R205" i="10"/>
  <c r="J203" i="10"/>
  <c r="AB212" i="6"/>
  <c r="AC204" i="8"/>
  <c r="J201" i="8"/>
  <c r="M214" i="8"/>
  <c r="R203" i="3"/>
  <c r="AB207" i="3"/>
  <c r="M212" i="3"/>
  <c r="M211" i="3"/>
  <c r="AB206" i="3"/>
  <c r="L205" i="3"/>
  <c r="L200" i="3"/>
  <c r="AC204" i="3"/>
  <c r="L199" i="3"/>
  <c r="M213" i="3"/>
  <c r="AB193" i="12"/>
  <c r="J192" i="12"/>
  <c r="M192" i="12" s="1"/>
  <c r="AB177" i="12"/>
  <c r="L168" i="12"/>
  <c r="L196" i="12"/>
  <c r="AB185" i="12"/>
  <c r="K183" i="12"/>
  <c r="J206" i="12"/>
  <c r="L198" i="12"/>
  <c r="L182" i="12"/>
  <c r="M182" i="12" s="1"/>
  <c r="AC183" i="12"/>
  <c r="J181" i="12"/>
  <c r="AC179" i="12"/>
  <c r="K176" i="12"/>
  <c r="R166" i="12"/>
  <c r="M215" i="12"/>
  <c r="AB191" i="5"/>
  <c r="K199" i="5"/>
  <c r="K185" i="5"/>
  <c r="L204" i="4"/>
  <c r="L202" i="4"/>
  <c r="J181" i="4"/>
  <c r="L178" i="4"/>
  <c r="L170" i="4"/>
  <c r="R192" i="4"/>
  <c r="J192" i="4"/>
  <c r="R190" i="4"/>
  <c r="L165" i="4"/>
  <c r="K180" i="4"/>
  <c r="M180" i="4" s="1"/>
  <c r="J180" i="4"/>
  <c r="J195" i="9"/>
  <c r="J193" i="9"/>
  <c r="AC212" i="25"/>
  <c r="J206" i="25"/>
  <c r="AB212" i="25"/>
  <c r="L199" i="25"/>
  <c r="L192" i="24"/>
  <c r="M192" i="24" s="1"/>
  <c r="AC190" i="24"/>
  <c r="AB189" i="24"/>
  <c r="L185" i="24"/>
  <c r="J180" i="24"/>
  <c r="AB176" i="24"/>
  <c r="L195" i="24"/>
  <c r="L189" i="24"/>
  <c r="J181" i="24"/>
  <c r="K177" i="24"/>
  <c r="J175" i="24"/>
  <c r="J173" i="24"/>
  <c r="J171" i="24"/>
  <c r="AB188" i="24"/>
  <c r="L191" i="24"/>
  <c r="L187" i="24"/>
  <c r="L181" i="24"/>
  <c r="L205" i="23"/>
  <c r="L185" i="23"/>
  <c r="K176" i="23"/>
  <c r="R203" i="23"/>
  <c r="L202" i="23"/>
  <c r="J196" i="23"/>
  <c r="J194" i="23"/>
  <c r="K184" i="23"/>
  <c r="J182" i="23"/>
  <c r="J173" i="23"/>
  <c r="J171" i="23"/>
  <c r="J206" i="22"/>
  <c r="J207" i="22"/>
  <c r="AB211" i="22"/>
  <c r="L202" i="22"/>
  <c r="R200" i="22"/>
  <c r="L200" i="22"/>
  <c r="K205" i="21"/>
  <c r="L194" i="21"/>
  <c r="AB188" i="21"/>
  <c r="L198" i="21"/>
  <c r="AC202" i="21"/>
  <c r="L200" i="21"/>
  <c r="R198" i="21"/>
  <c r="AC198" i="21"/>
  <c r="K192" i="21"/>
  <c r="AB205" i="21"/>
  <c r="J198" i="21"/>
  <c r="AC195" i="20"/>
  <c r="AC189" i="20"/>
  <c r="L183" i="20"/>
  <c r="J189" i="20"/>
  <c r="J187" i="20"/>
  <c r="J173" i="18"/>
  <c r="T187" i="18"/>
  <c r="V189" i="18"/>
  <c r="V186" i="18"/>
  <c r="AB175" i="18"/>
  <c r="J171" i="18"/>
  <c r="M184" i="18"/>
  <c r="T186" i="18"/>
  <c r="W197" i="18"/>
  <c r="M183" i="18"/>
  <c r="AC177" i="18"/>
  <c r="J177" i="18"/>
  <c r="R173" i="18"/>
  <c r="AC172" i="18"/>
  <c r="AJ178" i="18"/>
  <c r="K177" i="18"/>
  <c r="J172" i="18"/>
  <c r="K178" i="18"/>
  <c r="W194" i="18"/>
  <c r="R165" i="18"/>
  <c r="W196" i="18"/>
  <c r="W193" i="18"/>
  <c r="L206" i="10"/>
  <c r="J202" i="10"/>
  <c r="M212" i="10"/>
  <c r="J201" i="6"/>
  <c r="M215" i="6"/>
  <c r="L203" i="11"/>
  <c r="K201" i="11"/>
  <c r="AC205" i="8"/>
  <c r="K202" i="8"/>
  <c r="L201" i="8"/>
  <c r="J200" i="8"/>
  <c r="J199" i="3"/>
  <c r="M210" i="3"/>
  <c r="M215" i="3"/>
  <c r="L194" i="12"/>
  <c r="L192" i="12"/>
  <c r="J204" i="12"/>
  <c r="R200" i="12"/>
  <c r="J188" i="12"/>
  <c r="L186" i="12"/>
  <c r="K179" i="12"/>
  <c r="L201" i="5"/>
  <c r="AC212" i="5"/>
  <c r="K201" i="5"/>
  <c r="L197" i="5"/>
  <c r="AC190" i="5"/>
  <c r="M185" i="5"/>
  <c r="R202" i="5"/>
  <c r="R188" i="4"/>
  <c r="J185" i="4"/>
  <c r="L197" i="4"/>
  <c r="J203" i="4"/>
  <c r="L196" i="4"/>
  <c r="K168" i="4"/>
  <c r="AC212" i="4"/>
  <c r="J206" i="4"/>
  <c r="R204" i="4"/>
  <c r="R198" i="4"/>
  <c r="L186" i="4"/>
  <c r="L183" i="4"/>
  <c r="J168" i="4"/>
  <c r="J201" i="9"/>
  <c r="K197" i="9"/>
  <c r="J179" i="9"/>
  <c r="AL39" i="6"/>
  <c r="AM38" i="6"/>
  <c r="AM60" i="6"/>
  <c r="AN66" i="6" s="1"/>
  <c r="AO66" i="6" s="1"/>
  <c r="AL61" i="6"/>
  <c r="AM53" i="6"/>
  <c r="AN59" i="6" s="1"/>
  <c r="AO59" i="6" s="1"/>
  <c r="AM52" i="6"/>
  <c r="AN58" i="6" s="1"/>
  <c r="AO58" i="6" s="1"/>
  <c r="AM104" i="5"/>
  <c r="AL105" i="5"/>
  <c r="AM209" i="5"/>
  <c r="AL210" i="5"/>
  <c r="AM146" i="5"/>
  <c r="AL147" i="5"/>
  <c r="AM125" i="5"/>
  <c r="AL126" i="5"/>
  <c r="AM202" i="5"/>
  <c r="AL203" i="5"/>
  <c r="AM198" i="5"/>
  <c r="AM197" i="5"/>
  <c r="AM132" i="5"/>
  <c r="AL133" i="5"/>
  <c r="AL80" i="5"/>
  <c r="AM79" i="5"/>
  <c r="AM139" i="5"/>
  <c r="AL140" i="5"/>
  <c r="AM216" i="5"/>
  <c r="AL217" i="5"/>
  <c r="AM118" i="5"/>
  <c r="AL119" i="5"/>
  <c r="AM111" i="5"/>
  <c r="AL112" i="5"/>
  <c r="AN104" i="5"/>
  <c r="AO104" i="5" s="1"/>
  <c r="AL66" i="3"/>
  <c r="AM65" i="3"/>
  <c r="AM205" i="3"/>
  <c r="AL206" i="3"/>
  <c r="AL100" i="3"/>
  <c r="AM99" i="3"/>
  <c r="AM219" i="3"/>
  <c r="AL220" i="3"/>
  <c r="AN43" i="3"/>
  <c r="AO43" i="3" s="1"/>
  <c r="AM93" i="3"/>
  <c r="AL94" i="3"/>
  <c r="AM198" i="3"/>
  <c r="AL199" i="3"/>
  <c r="AM226" i="3"/>
  <c r="AL227" i="3"/>
  <c r="AM227" i="3" s="1"/>
  <c r="AM79" i="3"/>
  <c r="AL80" i="3"/>
  <c r="AL72" i="3"/>
  <c r="AM71" i="3"/>
  <c r="AM192" i="3"/>
  <c r="AL193" i="3"/>
  <c r="AL179" i="3"/>
  <c r="AM178" i="3"/>
  <c r="AL87" i="3"/>
  <c r="AM86" i="3"/>
  <c r="AM212" i="3"/>
  <c r="AL213" i="3"/>
  <c r="AL52" i="3"/>
  <c r="AM51" i="3"/>
  <c r="AN151" i="3"/>
  <c r="AO151" i="3" s="1"/>
  <c r="AN153" i="3"/>
  <c r="AO153" i="3" s="1"/>
  <c r="AN152" i="3"/>
  <c r="AO152" i="3" s="1"/>
  <c r="AL185" i="3"/>
  <c r="AM184" i="3"/>
  <c r="AN178" i="3"/>
  <c r="AO178" i="3" s="1"/>
  <c r="AL108" i="3"/>
  <c r="AM107" i="3"/>
  <c r="AL157" i="3"/>
  <c r="AM156" i="3"/>
  <c r="AN156" i="3" s="1"/>
  <c r="AO156" i="3" s="1"/>
  <c r="AN155" i="3"/>
  <c r="AO155" i="3" s="1"/>
  <c r="AN154" i="3"/>
  <c r="AO154" i="3" s="1"/>
  <c r="AM44" i="3"/>
  <c r="AN44" i="3" s="1"/>
  <c r="AO44" i="3" s="1"/>
  <c r="AL45" i="3"/>
  <c r="AN42" i="3"/>
  <c r="AO42" i="3" s="1"/>
  <c r="AL58" i="3"/>
  <c r="AM57" i="3"/>
  <c r="K196" i="20"/>
  <c r="AC194" i="20"/>
  <c r="AC191" i="20"/>
  <c r="AC200" i="20"/>
  <c r="K194" i="20"/>
  <c r="AC192" i="20"/>
  <c r="AC202" i="20"/>
  <c r="AC197" i="20"/>
  <c r="K192" i="20"/>
  <c r="AC190" i="20"/>
  <c r="J206" i="20"/>
  <c r="R204" i="20"/>
  <c r="J207" i="20"/>
  <c r="J183" i="20"/>
  <c r="M215" i="20"/>
  <c r="M213" i="20"/>
  <c r="AC205" i="25"/>
  <c r="AC211" i="25"/>
  <c r="AC210" i="25"/>
  <c r="AC208" i="25"/>
  <c r="AC204" i="25"/>
  <c r="AC209" i="25"/>
  <c r="K203" i="25"/>
  <c r="AB205" i="25"/>
  <c r="AB211" i="25"/>
  <c r="K204" i="25"/>
  <c r="AB210" i="25"/>
  <c r="AB208" i="25"/>
  <c r="J205" i="25"/>
  <c r="M209" i="25"/>
  <c r="M213" i="25"/>
  <c r="K202" i="25"/>
  <c r="L204" i="25"/>
  <c r="AB209" i="25"/>
  <c r="M215" i="25"/>
  <c r="L198" i="24"/>
  <c r="L190" i="24"/>
  <c r="R184" i="24"/>
  <c r="L183" i="24"/>
  <c r="L177" i="24"/>
  <c r="J174" i="24"/>
  <c r="J172" i="24"/>
  <c r="AB184" i="24"/>
  <c r="L175" i="24"/>
  <c r="AC200" i="24"/>
  <c r="L188" i="24"/>
  <c r="AB186" i="24"/>
  <c r="J187" i="24"/>
  <c r="AC206" i="24"/>
  <c r="R202" i="24"/>
  <c r="J199" i="24"/>
  <c r="J191" i="24"/>
  <c r="M191" i="24" s="1"/>
  <c r="K188" i="24"/>
  <c r="AB183" i="24"/>
  <c r="J184" i="24"/>
  <c r="AB182" i="24"/>
  <c r="L182" i="24"/>
  <c r="AC183" i="24"/>
  <c r="J178" i="24"/>
  <c r="J202" i="23"/>
  <c r="L200" i="23"/>
  <c r="K188" i="23"/>
  <c r="L204" i="23"/>
  <c r="J195" i="23"/>
  <c r="L182" i="23"/>
  <c r="M210" i="23"/>
  <c r="M214" i="23"/>
  <c r="M212" i="23"/>
  <c r="R205" i="23"/>
  <c r="K194" i="23"/>
  <c r="L192" i="23"/>
  <c r="L177" i="23"/>
  <c r="AB205" i="22"/>
  <c r="AC211" i="22"/>
  <c r="J203" i="22"/>
  <c r="J201" i="22"/>
  <c r="M215" i="22"/>
  <c r="AB208" i="22"/>
  <c r="AB203" i="22"/>
  <c r="J197" i="22"/>
  <c r="AC200" i="22"/>
  <c r="L206" i="21"/>
  <c r="AB211" i="21"/>
  <c r="AB203" i="21"/>
  <c r="K197" i="21"/>
  <c r="AC200" i="21"/>
  <c r="L191" i="21"/>
  <c r="J201" i="21"/>
  <c r="L192" i="21"/>
  <c r="M211" i="21"/>
  <c r="AB208" i="21"/>
  <c r="K196" i="21"/>
  <c r="K193" i="21"/>
  <c r="J207" i="21"/>
  <c r="AC211" i="21"/>
  <c r="AB210" i="21"/>
  <c r="K204" i="21"/>
  <c r="K194" i="21"/>
  <c r="L190" i="21"/>
  <c r="J207" i="19"/>
  <c r="L204" i="19"/>
  <c r="J203" i="19"/>
  <c r="AC200" i="19"/>
  <c r="J199" i="19"/>
  <c r="AB202" i="19"/>
  <c r="AB212" i="19"/>
  <c r="AB211" i="19"/>
  <c r="J203" i="15"/>
  <c r="J206" i="15"/>
  <c r="K174" i="18"/>
  <c r="R172" i="18"/>
  <c r="K167" i="18"/>
  <c r="M182" i="18"/>
  <c r="U188" i="18"/>
  <c r="U187" i="18"/>
  <c r="M186" i="18"/>
  <c r="T192" i="18"/>
  <c r="T190" i="18"/>
  <c r="T174" i="18"/>
  <c r="U189" i="18"/>
  <c r="V188" i="18"/>
  <c r="AJ182" i="18"/>
  <c r="AJ180" i="18"/>
  <c r="K173" i="18"/>
  <c r="U186" i="18"/>
  <c r="T189" i="18"/>
  <c r="L178" i="18"/>
  <c r="R176" i="18"/>
  <c r="L169" i="18"/>
  <c r="U191" i="18"/>
  <c r="M215" i="10"/>
  <c r="M210" i="10"/>
  <c r="AC210" i="10"/>
  <c r="AB211" i="10"/>
  <c r="M214" i="10"/>
  <c r="K205" i="10"/>
  <c r="R203" i="10"/>
  <c r="K201" i="10"/>
  <c r="J202" i="6"/>
  <c r="K205" i="6"/>
  <c r="K200" i="6"/>
  <c r="J204" i="6"/>
  <c r="R205" i="11"/>
  <c r="J203" i="11"/>
  <c r="AC211" i="11"/>
  <c r="AB210" i="11"/>
  <c r="AB211" i="11"/>
  <c r="AC209" i="11"/>
  <c r="AC204" i="11"/>
  <c r="J207" i="8"/>
  <c r="M200" i="8"/>
  <c r="R205" i="8"/>
  <c r="AB209" i="8"/>
  <c r="R201" i="8"/>
  <c r="L202" i="8"/>
  <c r="L199" i="8"/>
  <c r="AB212" i="8"/>
  <c r="J206" i="8"/>
  <c r="K205" i="8"/>
  <c r="M215" i="8"/>
  <c r="R202" i="3"/>
  <c r="L202" i="3"/>
  <c r="AC199" i="12"/>
  <c r="K191" i="12"/>
  <c r="R184" i="12"/>
  <c r="J180" i="12"/>
  <c r="R176" i="12"/>
  <c r="J169" i="12"/>
  <c r="M212" i="12"/>
  <c r="J184" i="12"/>
  <c r="K174" i="12"/>
  <c r="AB173" i="12"/>
  <c r="K171" i="12"/>
  <c r="K207" i="12"/>
  <c r="K205" i="12"/>
  <c r="AB201" i="12"/>
  <c r="M196" i="12"/>
  <c r="AC197" i="12"/>
  <c r="L190" i="12"/>
  <c r="R186" i="12"/>
  <c r="J185" i="12"/>
  <c r="J174" i="12"/>
  <c r="R168" i="12"/>
  <c r="M209" i="12"/>
  <c r="L206" i="12"/>
  <c r="J200" i="12"/>
  <c r="M200" i="12" s="1"/>
  <c r="R196" i="12"/>
  <c r="R190" i="12"/>
  <c r="J189" i="12"/>
  <c r="K187" i="12"/>
  <c r="L184" i="12"/>
  <c r="K182" i="12"/>
  <c r="R170" i="12"/>
  <c r="K169" i="12"/>
  <c r="AB211" i="5"/>
  <c r="AC209" i="5"/>
  <c r="J201" i="5"/>
  <c r="M201" i="5" s="1"/>
  <c r="L199" i="5"/>
  <c r="R194" i="5"/>
  <c r="AC192" i="5"/>
  <c r="AB193" i="5"/>
  <c r="K189" i="5"/>
  <c r="AC188" i="5"/>
  <c r="J183" i="5"/>
  <c r="K207" i="5"/>
  <c r="AB209" i="5"/>
  <c r="J203" i="5"/>
  <c r="K195" i="5"/>
  <c r="J193" i="5"/>
  <c r="M193" i="5" s="1"/>
  <c r="M215" i="5"/>
  <c r="AC206" i="5"/>
  <c r="AC202" i="5"/>
  <c r="J195" i="5"/>
  <c r="M195" i="5" s="1"/>
  <c r="AC211" i="5"/>
  <c r="AB203" i="5"/>
  <c r="M181" i="5"/>
  <c r="AB211" i="4"/>
  <c r="AB212" i="4"/>
  <c r="AB208" i="4"/>
  <c r="L198" i="4"/>
  <c r="R196" i="4"/>
  <c r="J193" i="4"/>
  <c r="K191" i="4"/>
  <c r="L189" i="4"/>
  <c r="AB169" i="4"/>
  <c r="R205" i="4"/>
  <c r="AC209" i="4"/>
  <c r="J201" i="4"/>
  <c r="M201" i="4" s="1"/>
  <c r="J199" i="4"/>
  <c r="L192" i="4"/>
  <c r="K186" i="4"/>
  <c r="R184" i="4"/>
  <c r="J164" i="4"/>
  <c r="AB187" i="4"/>
  <c r="K204" i="4"/>
  <c r="K200" i="4"/>
  <c r="AC211" i="9"/>
  <c r="R189" i="9"/>
  <c r="J185" i="9"/>
  <c r="R205" i="9"/>
  <c r="L173" i="9"/>
  <c r="J172" i="9"/>
  <c r="W191" i="18"/>
  <c r="W192" i="18"/>
  <c r="W190" i="18"/>
  <c r="W189" i="18"/>
  <c r="L184" i="20"/>
  <c r="M211" i="20"/>
  <c r="AC188" i="20"/>
  <c r="K207" i="20"/>
  <c r="R205" i="20"/>
  <c r="AC211" i="20"/>
  <c r="K205" i="20"/>
  <c r="K202" i="20"/>
  <c r="AC208" i="20"/>
  <c r="K195" i="20"/>
  <c r="AC193" i="20"/>
  <c r="K182" i="20"/>
  <c r="AC209" i="20"/>
  <c r="K191" i="20"/>
  <c r="K183" i="20"/>
  <c r="K206" i="20"/>
  <c r="AC210" i="20"/>
  <c r="K203" i="20"/>
  <c r="AC206" i="20"/>
  <c r="K197" i="20"/>
  <c r="AC199" i="20"/>
  <c r="K193" i="20"/>
  <c r="M214" i="20"/>
  <c r="AB209" i="20"/>
  <c r="J203" i="20"/>
  <c r="AB203" i="20"/>
  <c r="AB190" i="20"/>
  <c r="AB210" i="20"/>
  <c r="AB205" i="20"/>
  <c r="J201" i="20"/>
  <c r="AB195" i="20"/>
  <c r="AB193" i="20"/>
  <c r="AB191" i="20"/>
  <c r="J185" i="20"/>
  <c r="J199" i="20"/>
  <c r="AB197" i="20"/>
  <c r="AB196" i="20"/>
  <c r="J188" i="20"/>
  <c r="J186" i="20"/>
  <c r="AB207" i="20"/>
  <c r="K208" i="20"/>
  <c r="L208" i="20"/>
  <c r="R206" i="20"/>
  <c r="AB211" i="20"/>
  <c r="AB208" i="20"/>
  <c r="J200" i="20"/>
  <c r="AB194" i="20"/>
  <c r="AB192" i="20"/>
  <c r="AB187" i="20"/>
  <c r="J208" i="20"/>
  <c r="J203" i="25"/>
  <c r="M211" i="25"/>
  <c r="M212" i="25"/>
  <c r="K205" i="25"/>
  <c r="R203" i="25"/>
  <c r="K199" i="25"/>
  <c r="K206" i="25"/>
  <c r="L203" i="25"/>
  <c r="J199" i="25"/>
  <c r="AB206" i="25"/>
  <c r="J202" i="25"/>
  <c r="AB207" i="25"/>
  <c r="R202" i="25"/>
  <c r="R201" i="25"/>
  <c r="K208" i="25"/>
  <c r="L208" i="25"/>
  <c r="R204" i="25"/>
  <c r="L202" i="25"/>
  <c r="L201" i="25"/>
  <c r="M210" i="25"/>
  <c r="M214" i="25"/>
  <c r="J208" i="25"/>
  <c r="AB211" i="24"/>
  <c r="AB207" i="24"/>
  <c r="AB210" i="24"/>
  <c r="K202" i="24"/>
  <c r="AC208" i="24"/>
  <c r="AC205" i="24"/>
  <c r="AC202" i="24"/>
  <c r="AC199" i="24"/>
  <c r="AB196" i="24"/>
  <c r="AC193" i="24"/>
  <c r="J176" i="24"/>
  <c r="K207" i="24"/>
  <c r="J206" i="24"/>
  <c r="AC204" i="24"/>
  <c r="K203" i="24"/>
  <c r="AC209" i="24"/>
  <c r="AB208" i="24"/>
  <c r="K200" i="24"/>
  <c r="AB205" i="24"/>
  <c r="J197" i="24"/>
  <c r="M197" i="24" s="1"/>
  <c r="K193" i="24"/>
  <c r="R189" i="24"/>
  <c r="AB192" i="24"/>
  <c r="R187" i="24"/>
  <c r="AC192" i="24"/>
  <c r="AC189" i="24"/>
  <c r="AC188" i="24"/>
  <c r="AC187" i="24"/>
  <c r="R170" i="24"/>
  <c r="J208" i="24"/>
  <c r="K208" i="24"/>
  <c r="L208" i="24"/>
  <c r="AB209" i="24"/>
  <c r="J203" i="24"/>
  <c r="AC198" i="24"/>
  <c r="J198" i="24"/>
  <c r="M198" i="24" s="1"/>
  <c r="K192" i="24"/>
  <c r="AC196" i="24"/>
  <c r="AC194" i="24"/>
  <c r="J179" i="24"/>
  <c r="K206" i="24"/>
  <c r="AC212" i="24"/>
  <c r="AC211" i="24"/>
  <c r="AC210" i="24"/>
  <c r="K199" i="24"/>
  <c r="M199" i="24" s="1"/>
  <c r="K197" i="24"/>
  <c r="AC195" i="24"/>
  <c r="AC201" i="24"/>
  <c r="R188" i="24"/>
  <c r="R186" i="24"/>
  <c r="AC191" i="24"/>
  <c r="R183" i="24"/>
  <c r="J182" i="24"/>
  <c r="K180" i="24"/>
  <c r="M180" i="24" s="1"/>
  <c r="R177" i="24"/>
  <c r="M177" i="24"/>
  <c r="AB177" i="24"/>
  <c r="AC179" i="24"/>
  <c r="AB207" i="23"/>
  <c r="AB212" i="23"/>
  <c r="AB209" i="23"/>
  <c r="J189" i="23"/>
  <c r="AB177" i="23"/>
  <c r="AC178" i="23"/>
  <c r="J172" i="23"/>
  <c r="R170" i="23"/>
  <c r="M211" i="23"/>
  <c r="AC210" i="23"/>
  <c r="J197" i="23"/>
  <c r="J177" i="23"/>
  <c r="J176" i="23"/>
  <c r="L208" i="23"/>
  <c r="J208" i="23"/>
  <c r="AC211" i="23"/>
  <c r="AB210" i="23"/>
  <c r="L203" i="23"/>
  <c r="AC208" i="23"/>
  <c r="L194" i="23"/>
  <c r="K193" i="23"/>
  <c r="AC188" i="23"/>
  <c r="AC177" i="23"/>
  <c r="K208" i="23"/>
  <c r="AC212" i="23"/>
  <c r="AB211" i="23"/>
  <c r="AC209" i="23"/>
  <c r="AB208" i="23"/>
  <c r="L199" i="23"/>
  <c r="AC196" i="23"/>
  <c r="J193" i="23"/>
  <c r="AC182" i="23"/>
  <c r="K171" i="23"/>
  <c r="AC210" i="22"/>
  <c r="K204" i="22"/>
  <c r="K207" i="22"/>
  <c r="J204" i="22"/>
  <c r="AB210" i="22"/>
  <c r="AB201" i="22"/>
  <c r="K201" i="22"/>
  <c r="AC207" i="22"/>
  <c r="AC205" i="22"/>
  <c r="K198" i="22"/>
  <c r="J198" i="22"/>
  <c r="AC201" i="22"/>
  <c r="J195" i="22"/>
  <c r="AB207" i="22"/>
  <c r="AC212" i="22"/>
  <c r="K206" i="22"/>
  <c r="M206" i="22" s="1"/>
  <c r="AC204" i="22"/>
  <c r="AC209" i="22"/>
  <c r="J199" i="22"/>
  <c r="K195" i="22"/>
  <c r="L207" i="22"/>
  <c r="K197" i="22"/>
  <c r="J208" i="22"/>
  <c r="K208" i="22"/>
  <c r="L208" i="22"/>
  <c r="AC206" i="22"/>
  <c r="R204" i="22"/>
  <c r="AB209" i="22"/>
  <c r="AC208" i="22"/>
  <c r="K202" i="22"/>
  <c r="M202" i="22" s="1"/>
  <c r="AB200" i="22"/>
  <c r="K200" i="22"/>
  <c r="M200" i="22" s="1"/>
  <c r="AC203" i="22"/>
  <c r="J196" i="22"/>
  <c r="AC210" i="21"/>
  <c r="R202" i="21"/>
  <c r="L203" i="21"/>
  <c r="AB201" i="21"/>
  <c r="K201" i="21"/>
  <c r="K200" i="21"/>
  <c r="AB204" i="21"/>
  <c r="R196" i="21"/>
  <c r="AC192" i="21"/>
  <c r="AC190" i="21"/>
  <c r="AC187" i="21"/>
  <c r="L207" i="21"/>
  <c r="AC212" i="21"/>
  <c r="J204" i="21"/>
  <c r="AC209" i="21"/>
  <c r="L199" i="21"/>
  <c r="AC203" i="21"/>
  <c r="J194" i="21"/>
  <c r="AB200" i="21"/>
  <c r="L193" i="21"/>
  <c r="AC197" i="21"/>
  <c r="AC195" i="21"/>
  <c r="K186" i="21"/>
  <c r="K185" i="21"/>
  <c r="J185" i="21"/>
  <c r="AC207" i="21"/>
  <c r="K207" i="21"/>
  <c r="K206" i="21"/>
  <c r="J206" i="21"/>
  <c r="AB212" i="21"/>
  <c r="R204" i="21"/>
  <c r="J203" i="21"/>
  <c r="AB209" i="21"/>
  <c r="AC208" i="21"/>
  <c r="K202" i="21"/>
  <c r="J200" i="21"/>
  <c r="K199" i="21"/>
  <c r="AC205" i="21"/>
  <c r="R194" i="21"/>
  <c r="L195" i="21"/>
  <c r="AC193" i="21"/>
  <c r="J193" i="21"/>
  <c r="AB196" i="21"/>
  <c r="K191" i="21"/>
  <c r="K189" i="21"/>
  <c r="L187" i="21"/>
  <c r="L186" i="21"/>
  <c r="J184" i="21"/>
  <c r="J208" i="21"/>
  <c r="K208" i="21"/>
  <c r="M207" i="21"/>
  <c r="K198" i="21"/>
  <c r="AB202" i="21"/>
  <c r="AC201" i="21"/>
  <c r="L189" i="21"/>
  <c r="L188" i="21"/>
  <c r="R182" i="21"/>
  <c r="M182" i="21"/>
  <c r="AB207" i="19"/>
  <c r="AB213" i="19"/>
  <c r="J205" i="19"/>
  <c r="M205" i="19" s="1"/>
  <c r="AB203" i="19"/>
  <c r="J197" i="19"/>
  <c r="AC210" i="19"/>
  <c r="J208" i="19"/>
  <c r="K208" i="19"/>
  <c r="L208" i="19"/>
  <c r="AC212" i="19"/>
  <c r="AC209" i="19"/>
  <c r="AC208" i="19"/>
  <c r="J201" i="19"/>
  <c r="R195" i="19"/>
  <c r="M195" i="19"/>
  <c r="AB201" i="19"/>
  <c r="AC211" i="19"/>
  <c r="AB210" i="19"/>
  <c r="AB209" i="19"/>
  <c r="AB208" i="19"/>
  <c r="J202" i="19"/>
  <c r="R194" i="19"/>
  <c r="K207" i="19"/>
  <c r="M196" i="19"/>
  <c r="AB200" i="19"/>
  <c r="J208" i="15"/>
  <c r="K208" i="15"/>
  <c r="L208" i="15"/>
  <c r="AC205" i="15"/>
  <c r="AC211" i="15"/>
  <c r="AC210" i="15"/>
  <c r="J204" i="15"/>
  <c r="AC208" i="15"/>
  <c r="J202" i="15"/>
  <c r="J200" i="15"/>
  <c r="AB205" i="15"/>
  <c r="AB211" i="15"/>
  <c r="AB210" i="15"/>
  <c r="AB208" i="15"/>
  <c r="AC207" i="15"/>
  <c r="AC213" i="15"/>
  <c r="AC212" i="15"/>
  <c r="J205" i="15"/>
  <c r="AC209" i="15"/>
  <c r="J201" i="15"/>
  <c r="J199" i="15"/>
  <c r="AB207" i="15"/>
  <c r="AB213" i="15"/>
  <c r="AB212" i="15"/>
  <c r="AB204" i="15"/>
  <c r="AB209" i="15"/>
  <c r="J178" i="18"/>
  <c r="AB181" i="18"/>
  <c r="AB180" i="18"/>
  <c r="AB179" i="18"/>
  <c r="M171" i="18"/>
  <c r="R170" i="18"/>
  <c r="J179" i="18"/>
  <c r="K179" i="18"/>
  <c r="U185" i="18" s="1"/>
  <c r="L179" i="18"/>
  <c r="V185" i="18" s="1"/>
  <c r="AJ177" i="18"/>
  <c r="T183" i="18"/>
  <c r="AB183" i="18"/>
  <c r="K176" i="18"/>
  <c r="J175" i="18"/>
  <c r="AJ184" i="18"/>
  <c r="AC183" i="18"/>
  <c r="AJ181" i="18"/>
  <c r="AJ179" i="18"/>
  <c r="AC176" i="18"/>
  <c r="T175" i="18"/>
  <c r="M167" i="18"/>
  <c r="AB171" i="18"/>
  <c r="J166" i="18"/>
  <c r="M166" i="18" s="1"/>
  <c r="R177" i="18"/>
  <c r="AJ183" i="18"/>
  <c r="AC182" i="18"/>
  <c r="AC181" i="18"/>
  <c r="AC180" i="18"/>
  <c r="AC179" i="18"/>
  <c r="K170" i="18"/>
  <c r="AJ173" i="18"/>
  <c r="AB182" i="18"/>
  <c r="K207" i="10"/>
  <c r="AC213" i="10"/>
  <c r="AC207" i="10"/>
  <c r="AC212" i="10"/>
  <c r="AB210" i="10"/>
  <c r="AC209" i="10"/>
  <c r="AC208" i="10"/>
  <c r="AC203" i="10"/>
  <c r="J196" i="10"/>
  <c r="AC200" i="10"/>
  <c r="AC202" i="10"/>
  <c r="J206" i="10"/>
  <c r="AB212" i="10"/>
  <c r="M203" i="10"/>
  <c r="AB209" i="10"/>
  <c r="AB205" i="10"/>
  <c r="AB208" i="10"/>
  <c r="L201" i="10"/>
  <c r="AC204" i="10"/>
  <c r="K197" i="10"/>
  <c r="J197" i="10"/>
  <c r="K204" i="10"/>
  <c r="M204" i="10" s="1"/>
  <c r="J208" i="10"/>
  <c r="K208" i="10"/>
  <c r="AC206" i="10"/>
  <c r="AC205" i="10"/>
  <c r="AC211" i="10"/>
  <c r="AC201" i="10"/>
  <c r="K202" i="10"/>
  <c r="R200" i="10"/>
  <c r="K198" i="10"/>
  <c r="J198" i="10"/>
  <c r="J195" i="10"/>
  <c r="L208" i="10"/>
  <c r="J208" i="6"/>
  <c r="K208" i="6"/>
  <c r="AB211" i="6"/>
  <c r="K203" i="6"/>
  <c r="AC209" i="6"/>
  <c r="AC204" i="6"/>
  <c r="AC212" i="6"/>
  <c r="K206" i="6"/>
  <c r="AB209" i="6"/>
  <c r="L208" i="6"/>
  <c r="AC210" i="6"/>
  <c r="AC208" i="6"/>
  <c r="AC206" i="6"/>
  <c r="L199" i="6"/>
  <c r="AC205" i="6"/>
  <c r="AC211" i="6"/>
  <c r="AB210" i="6"/>
  <c r="AB208" i="6"/>
  <c r="K201" i="6"/>
  <c r="M201" i="6" s="1"/>
  <c r="J200" i="6"/>
  <c r="AB209" i="11"/>
  <c r="J208" i="11"/>
  <c r="K208" i="11"/>
  <c r="L208" i="11"/>
  <c r="J205" i="11"/>
  <c r="K202" i="11"/>
  <c r="AC208" i="11"/>
  <c r="AB212" i="11"/>
  <c r="R203" i="11"/>
  <c r="AB208" i="11"/>
  <c r="J202" i="11"/>
  <c r="R200" i="11"/>
  <c r="L201" i="11"/>
  <c r="K199" i="11"/>
  <c r="K206" i="11"/>
  <c r="AC212" i="11"/>
  <c r="L206" i="11"/>
  <c r="J207" i="11"/>
  <c r="L205" i="11"/>
  <c r="AC210" i="11"/>
  <c r="K203" i="11"/>
  <c r="M203" i="11" s="1"/>
  <c r="R201" i="11"/>
  <c r="AB204" i="11"/>
  <c r="J203" i="8"/>
  <c r="AC213" i="8"/>
  <c r="R203" i="8"/>
  <c r="J204" i="8"/>
  <c r="R202" i="8"/>
  <c r="J202" i="8"/>
  <c r="M202" i="8" s="1"/>
  <c r="AB208" i="8"/>
  <c r="J199" i="8"/>
  <c r="K207" i="8"/>
  <c r="AB206" i="8"/>
  <c r="L208" i="8"/>
  <c r="J208" i="8"/>
  <c r="AC212" i="8"/>
  <c r="AC210" i="8"/>
  <c r="AC206" i="8"/>
  <c r="M212" i="8"/>
  <c r="AC208" i="8"/>
  <c r="J205" i="8"/>
  <c r="AB207" i="8"/>
  <c r="AB211" i="8"/>
  <c r="AB210" i="8"/>
  <c r="AC209" i="8"/>
  <c r="K208" i="8"/>
  <c r="R207" i="3"/>
  <c r="K205" i="3"/>
  <c r="AC211" i="3"/>
  <c r="R204" i="3"/>
  <c r="K203" i="3"/>
  <c r="AC209" i="3"/>
  <c r="K202" i="3"/>
  <c r="AB208" i="3"/>
  <c r="AB211" i="3"/>
  <c r="J203" i="3"/>
  <c r="AB209" i="3"/>
  <c r="AB205" i="3"/>
  <c r="AC212" i="3"/>
  <c r="L206" i="3"/>
  <c r="AC205" i="3"/>
  <c r="AC210" i="3"/>
  <c r="AC206" i="3"/>
  <c r="L208" i="3"/>
  <c r="J208" i="3"/>
  <c r="AB212" i="3"/>
  <c r="K204" i="3"/>
  <c r="M204" i="3" s="1"/>
  <c r="J204" i="3"/>
  <c r="AB210" i="3"/>
  <c r="L203" i="3"/>
  <c r="AC208" i="3"/>
  <c r="AB207" i="12"/>
  <c r="AB213" i="12"/>
  <c r="AC209" i="12"/>
  <c r="AC208" i="12"/>
  <c r="AC194" i="12"/>
  <c r="AB180" i="12"/>
  <c r="AB175" i="12"/>
  <c r="J170" i="12"/>
  <c r="AC169" i="12"/>
  <c r="AC207" i="12"/>
  <c r="J208" i="12"/>
  <c r="K208" i="12"/>
  <c r="AB211" i="12"/>
  <c r="M204" i="12"/>
  <c r="AC210" i="12"/>
  <c r="K203" i="12"/>
  <c r="AB209" i="12"/>
  <c r="AB208" i="12"/>
  <c r="J202" i="12"/>
  <c r="K198" i="12"/>
  <c r="J194" i="12"/>
  <c r="K188" i="12"/>
  <c r="AC189" i="12"/>
  <c r="R182" i="12"/>
  <c r="AC186" i="12"/>
  <c r="L180" i="12"/>
  <c r="R178" i="12"/>
  <c r="J177" i="12"/>
  <c r="J176" i="12"/>
  <c r="J173" i="12"/>
  <c r="K168" i="12"/>
  <c r="J168" i="12"/>
  <c r="L208" i="12"/>
  <c r="R206" i="12"/>
  <c r="AC212" i="12"/>
  <c r="K206" i="12"/>
  <c r="M206" i="12" s="1"/>
  <c r="AB210" i="12"/>
  <c r="AB204" i="12"/>
  <c r="J198" i="12"/>
  <c r="AB199" i="12"/>
  <c r="J197" i="12"/>
  <c r="AC195" i="12"/>
  <c r="AB196" i="12"/>
  <c r="AB191" i="12"/>
  <c r="K190" i="12"/>
  <c r="J186" i="12"/>
  <c r="K180" i="12"/>
  <c r="M180" i="12" s="1"/>
  <c r="AC181" i="12"/>
  <c r="AB171" i="12"/>
  <c r="K164" i="12"/>
  <c r="M164" i="12" s="1"/>
  <c r="AC211" i="12"/>
  <c r="AB212" i="12"/>
  <c r="L205" i="12"/>
  <c r="R202" i="12"/>
  <c r="J201" i="12"/>
  <c r="AC202" i="12"/>
  <c r="R194" i="12"/>
  <c r="J193" i="12"/>
  <c r="AC191" i="12"/>
  <c r="AC187" i="12"/>
  <c r="K184" i="12"/>
  <c r="M184" i="12" s="1"/>
  <c r="AB188" i="12"/>
  <c r="AB183" i="12"/>
  <c r="R180" i="12"/>
  <c r="J178" i="12"/>
  <c r="L174" i="12"/>
  <c r="M172" i="12"/>
  <c r="AC173" i="12"/>
  <c r="L208" i="5"/>
  <c r="J208" i="5"/>
  <c r="K206" i="5"/>
  <c r="AC210" i="5"/>
  <c r="AB201" i="5"/>
  <c r="R189" i="5"/>
  <c r="R178" i="5"/>
  <c r="J207" i="5"/>
  <c r="AC204" i="5"/>
  <c r="K204" i="5"/>
  <c r="AB210" i="5"/>
  <c r="K203" i="5"/>
  <c r="AC208" i="5"/>
  <c r="R200" i="5"/>
  <c r="J199" i="5"/>
  <c r="AC196" i="5"/>
  <c r="K196" i="5"/>
  <c r="AB197" i="5"/>
  <c r="R192" i="5"/>
  <c r="R185" i="5"/>
  <c r="AB186" i="5"/>
  <c r="AC184" i="5"/>
  <c r="J182" i="5"/>
  <c r="R206" i="5"/>
  <c r="J205" i="5"/>
  <c r="K202" i="5"/>
  <c r="AB205" i="5"/>
  <c r="AB208" i="5"/>
  <c r="R198" i="5"/>
  <c r="J197" i="5"/>
  <c r="M197" i="5" s="1"/>
  <c r="AC194" i="5"/>
  <c r="AB195" i="5"/>
  <c r="K187" i="5"/>
  <c r="M183" i="5"/>
  <c r="M179" i="5"/>
  <c r="K208" i="5"/>
  <c r="R204" i="5"/>
  <c r="M203" i="5"/>
  <c r="R196" i="5"/>
  <c r="J191" i="5"/>
  <c r="M189" i="5"/>
  <c r="L187" i="5"/>
  <c r="R182" i="5"/>
  <c r="R179" i="5"/>
  <c r="AC206" i="4"/>
  <c r="AB203" i="4"/>
  <c r="AC185" i="4"/>
  <c r="AC184" i="4"/>
  <c r="AC183" i="4"/>
  <c r="AC181" i="4"/>
  <c r="AC180" i="4"/>
  <c r="AC179" i="4"/>
  <c r="AC177" i="4"/>
  <c r="AC176" i="4"/>
  <c r="AC175" i="4"/>
  <c r="AC173" i="4"/>
  <c r="AC172" i="4"/>
  <c r="AC171" i="4"/>
  <c r="AC213" i="4"/>
  <c r="AB209" i="4"/>
  <c r="R206" i="4"/>
  <c r="AB206" i="4"/>
  <c r="AC202" i="4"/>
  <c r="J194" i="4"/>
  <c r="AB195" i="4"/>
  <c r="AC192" i="4"/>
  <c r="AC190" i="4"/>
  <c r="AC189" i="4"/>
  <c r="AC188" i="4"/>
  <c r="AC186" i="4"/>
  <c r="AB185" i="4"/>
  <c r="K178" i="4"/>
  <c r="AB184" i="4"/>
  <c r="AB183" i="4"/>
  <c r="AC182" i="4"/>
  <c r="AB181" i="4"/>
  <c r="K174" i="4"/>
  <c r="AB180" i="4"/>
  <c r="AB179" i="4"/>
  <c r="AC178" i="4"/>
  <c r="AB177" i="4"/>
  <c r="K170" i="4"/>
  <c r="AB176" i="4"/>
  <c r="AB175" i="4"/>
  <c r="AC174" i="4"/>
  <c r="AB172" i="4"/>
  <c r="K166" i="4"/>
  <c r="AB170" i="4"/>
  <c r="AC170" i="4"/>
  <c r="AB200" i="4"/>
  <c r="AC197" i="4"/>
  <c r="AC210" i="4"/>
  <c r="AB201" i="4"/>
  <c r="AB197" i="4"/>
  <c r="J204" i="4"/>
  <c r="M204" i="4" s="1"/>
  <c r="AB210" i="4"/>
  <c r="L203" i="4"/>
  <c r="AC207" i="4"/>
  <c r="AC205" i="4"/>
  <c r="AB202" i="4"/>
  <c r="K196" i="4"/>
  <c r="AC198" i="4"/>
  <c r="AC196" i="4"/>
  <c r="L190" i="4"/>
  <c r="AC194" i="4"/>
  <c r="AB193" i="4"/>
  <c r="J186" i="4"/>
  <c r="AB192" i="4"/>
  <c r="AC191" i="4"/>
  <c r="AB190" i="4"/>
  <c r="K183" i="4"/>
  <c r="AB189" i="4"/>
  <c r="AB188" i="4"/>
  <c r="K182" i="4"/>
  <c r="AB186" i="4"/>
  <c r="J179" i="4"/>
  <c r="M179" i="4" s="1"/>
  <c r="J178" i="4"/>
  <c r="AB182" i="4"/>
  <c r="J175" i="4"/>
  <c r="J174" i="4"/>
  <c r="M174" i="4" s="1"/>
  <c r="AB178" i="4"/>
  <c r="J171" i="4"/>
  <c r="J170" i="4"/>
  <c r="M170" i="4" s="1"/>
  <c r="AB174" i="4"/>
  <c r="J167" i="4"/>
  <c r="J166" i="4"/>
  <c r="M166" i="4" s="1"/>
  <c r="J208" i="4"/>
  <c r="J202" i="4"/>
  <c r="M202" i="4" s="1"/>
  <c r="AC204" i="4"/>
  <c r="AB199" i="4"/>
  <c r="AC195" i="4"/>
  <c r="R207" i="4"/>
  <c r="L206" i="4"/>
  <c r="J205" i="4"/>
  <c r="K202" i="4"/>
  <c r="AC208" i="4"/>
  <c r="AB207" i="4"/>
  <c r="AB205" i="4"/>
  <c r="J197" i="4"/>
  <c r="L195" i="4"/>
  <c r="AC200" i="4"/>
  <c r="K193" i="4"/>
  <c r="AB198" i="4"/>
  <c r="L188" i="4"/>
  <c r="R186" i="4"/>
  <c r="J187" i="4"/>
  <c r="AB191" i="4"/>
  <c r="J184" i="4"/>
  <c r="R182" i="4"/>
  <c r="J183" i="4"/>
  <c r="K177" i="4"/>
  <c r="K173" i="4"/>
  <c r="K169" i="4"/>
  <c r="K165" i="4"/>
  <c r="AC169" i="4"/>
  <c r="AC211" i="4"/>
  <c r="L208" i="4"/>
  <c r="K189" i="9"/>
  <c r="K203" i="9"/>
  <c r="AC209" i="9"/>
  <c r="J208" i="9"/>
  <c r="K208" i="9"/>
  <c r="L208" i="9"/>
  <c r="K206" i="9"/>
  <c r="AC212" i="9"/>
  <c r="K205" i="9"/>
  <c r="AB211" i="9"/>
  <c r="AB209" i="9"/>
  <c r="R197" i="9"/>
  <c r="J187" i="9"/>
  <c r="R181" i="9"/>
  <c r="L175" i="9"/>
  <c r="AB212" i="9"/>
  <c r="K204" i="9"/>
  <c r="AC210" i="9"/>
  <c r="AC208" i="9"/>
  <c r="R196" i="9"/>
  <c r="R195" i="9"/>
  <c r="J177" i="9"/>
  <c r="J171" i="9"/>
  <c r="R207" i="9"/>
  <c r="AB210" i="9"/>
  <c r="AB208" i="9"/>
  <c r="L199" i="9"/>
  <c r="L189" i="9"/>
  <c r="L187" i="9"/>
  <c r="R173" i="9"/>
  <c r="K199" i="20"/>
  <c r="J205" i="20"/>
  <c r="L182" i="20"/>
  <c r="L198" i="20"/>
  <c r="L202" i="20"/>
  <c r="L200" i="20"/>
  <c r="K198" i="20"/>
  <c r="K204" i="20"/>
  <c r="L203" i="20"/>
  <c r="J202" i="20"/>
  <c r="K201" i="20"/>
  <c r="K200" i="20"/>
  <c r="R197" i="20"/>
  <c r="R196" i="20"/>
  <c r="R195" i="20"/>
  <c r="R194" i="20"/>
  <c r="R193" i="20"/>
  <c r="R192" i="20"/>
  <c r="R191" i="20"/>
  <c r="R190" i="20"/>
  <c r="AC207" i="20"/>
  <c r="AC203" i="20"/>
  <c r="AC201" i="20"/>
  <c r="L199" i="20"/>
  <c r="AC187" i="20"/>
  <c r="R183" i="20"/>
  <c r="AC205" i="20"/>
  <c r="AC204" i="20"/>
  <c r="R200" i="20"/>
  <c r="J198" i="20"/>
  <c r="J197" i="20"/>
  <c r="J196" i="20"/>
  <c r="J195" i="20"/>
  <c r="J194" i="20"/>
  <c r="J193" i="20"/>
  <c r="J192" i="20"/>
  <c r="J191" i="20"/>
  <c r="K190" i="20"/>
  <c r="K184" i="20"/>
  <c r="L207" i="20"/>
  <c r="L206" i="20"/>
  <c r="L205" i="20"/>
  <c r="L204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R182" i="20"/>
  <c r="AB206" i="20"/>
  <c r="AB204" i="20"/>
  <c r="J204" i="20"/>
  <c r="R203" i="20"/>
  <c r="L201" i="20"/>
  <c r="AB189" i="20"/>
  <c r="K189" i="20"/>
  <c r="AB188" i="20"/>
  <c r="K188" i="20"/>
  <c r="K187" i="20"/>
  <c r="K186" i="20"/>
  <c r="K185" i="20"/>
  <c r="R189" i="20"/>
  <c r="R188" i="20"/>
  <c r="R187" i="20"/>
  <c r="R186" i="20"/>
  <c r="R185" i="20"/>
  <c r="K201" i="25"/>
  <c r="L200" i="25"/>
  <c r="L205" i="25"/>
  <c r="K200" i="25"/>
  <c r="AC207" i="25"/>
  <c r="AC206" i="25"/>
  <c r="K207" i="25"/>
  <c r="L206" i="25"/>
  <c r="M204" i="25"/>
  <c r="L207" i="25"/>
  <c r="R205" i="25"/>
  <c r="K194" i="24"/>
  <c r="M194" i="24" s="1"/>
  <c r="K186" i="24"/>
  <c r="K183" i="24"/>
  <c r="M183" i="24" s="1"/>
  <c r="K176" i="24"/>
  <c r="M176" i="24" s="1"/>
  <c r="R207" i="24"/>
  <c r="AB206" i="24"/>
  <c r="R205" i="24"/>
  <c r="J205" i="24"/>
  <c r="AC203" i="24"/>
  <c r="R201" i="24"/>
  <c r="J201" i="24"/>
  <c r="R194" i="24"/>
  <c r="AB194" i="24"/>
  <c r="M190" i="24"/>
  <c r="M189" i="24"/>
  <c r="M187" i="24"/>
  <c r="M185" i="24"/>
  <c r="M184" i="24"/>
  <c r="R182" i="24"/>
  <c r="R181" i="24"/>
  <c r="R180" i="24"/>
  <c r="K179" i="24"/>
  <c r="AB178" i="24"/>
  <c r="AC177" i="24"/>
  <c r="R176" i="24"/>
  <c r="K175" i="24"/>
  <c r="L174" i="24"/>
  <c r="L173" i="24"/>
  <c r="L172" i="24"/>
  <c r="L171" i="24"/>
  <c r="J200" i="24"/>
  <c r="K182" i="24"/>
  <c r="M182" i="24" s="1"/>
  <c r="AC207" i="24"/>
  <c r="J207" i="24"/>
  <c r="R204" i="24"/>
  <c r="J204" i="24"/>
  <c r="R200" i="24"/>
  <c r="R198" i="24"/>
  <c r="AB203" i="24"/>
  <c r="L197" i="24"/>
  <c r="L193" i="24"/>
  <c r="R179" i="24"/>
  <c r="AC176" i="24"/>
  <c r="R175" i="24"/>
  <c r="K174" i="24"/>
  <c r="K173" i="24"/>
  <c r="M173" i="24" s="1"/>
  <c r="K172" i="24"/>
  <c r="K171" i="24"/>
  <c r="M171" i="24" s="1"/>
  <c r="K181" i="24"/>
  <c r="R206" i="24"/>
  <c r="R203" i="24"/>
  <c r="R199" i="24"/>
  <c r="AC197" i="24"/>
  <c r="AB201" i="24"/>
  <c r="AB198" i="24"/>
  <c r="AC186" i="24"/>
  <c r="AC185" i="24"/>
  <c r="AC184" i="24"/>
  <c r="AC182" i="24"/>
  <c r="AC181" i="24"/>
  <c r="AC180" i="24"/>
  <c r="R178" i="24"/>
  <c r="R174" i="24"/>
  <c r="R173" i="24"/>
  <c r="R172" i="24"/>
  <c r="R171" i="24"/>
  <c r="R204" i="23"/>
  <c r="AB201" i="23"/>
  <c r="L196" i="23"/>
  <c r="AC194" i="23"/>
  <c r="K189" i="23"/>
  <c r="K187" i="23"/>
  <c r="AB183" i="23"/>
  <c r="K181" i="23"/>
  <c r="K179" i="23"/>
  <c r="AC179" i="23"/>
  <c r="L171" i="23"/>
  <c r="M171" i="23" s="1"/>
  <c r="J198" i="23"/>
  <c r="K197" i="23"/>
  <c r="J186" i="23"/>
  <c r="M186" i="23" s="1"/>
  <c r="AC184" i="23"/>
  <c r="L184" i="23"/>
  <c r="AC185" i="23"/>
  <c r="K177" i="23"/>
  <c r="M177" i="23" s="1"/>
  <c r="J175" i="23"/>
  <c r="K172" i="23"/>
  <c r="R201" i="23"/>
  <c r="R200" i="23"/>
  <c r="J199" i="23"/>
  <c r="M199" i="23" s="1"/>
  <c r="J191" i="23"/>
  <c r="L190" i="23"/>
  <c r="J188" i="23"/>
  <c r="M188" i="23" s="1"/>
  <c r="L181" i="23"/>
  <c r="J180" i="23"/>
  <c r="AB181" i="23"/>
  <c r="AC181" i="23"/>
  <c r="AC207" i="23"/>
  <c r="AB204" i="23"/>
  <c r="L189" i="23"/>
  <c r="M172" i="23"/>
  <c r="AC176" i="23"/>
  <c r="R207" i="23"/>
  <c r="K206" i="23"/>
  <c r="AB206" i="23"/>
  <c r="AB202" i="23"/>
  <c r="AB205" i="23"/>
  <c r="K198" i="23"/>
  <c r="L197" i="23"/>
  <c r="M197" i="23" s="1"/>
  <c r="K195" i="23"/>
  <c r="J192" i="23"/>
  <c r="L191" i="23"/>
  <c r="AC190" i="23"/>
  <c r="AB189" i="23"/>
  <c r="K183" i="23"/>
  <c r="AC183" i="23"/>
  <c r="L179" i="23"/>
  <c r="AC180" i="23"/>
  <c r="K207" i="23"/>
  <c r="AB203" i="23"/>
  <c r="L193" i="23"/>
  <c r="M193" i="23" s="1"/>
  <c r="K191" i="23"/>
  <c r="M191" i="23" s="1"/>
  <c r="AB187" i="23"/>
  <c r="L187" i="23"/>
  <c r="J181" i="23"/>
  <c r="M181" i="23" s="1"/>
  <c r="AC206" i="23"/>
  <c r="AB200" i="23"/>
  <c r="J190" i="23"/>
  <c r="AB195" i="23"/>
  <c r="R187" i="23"/>
  <c r="AC187" i="23"/>
  <c r="K182" i="23"/>
  <c r="R171" i="23"/>
  <c r="AC205" i="23"/>
  <c r="L198" i="23"/>
  <c r="AB198" i="23"/>
  <c r="AC192" i="23"/>
  <c r="K186" i="23"/>
  <c r="K180" i="23"/>
  <c r="L207" i="23"/>
  <c r="K201" i="23"/>
  <c r="M201" i="23" s="1"/>
  <c r="AB199" i="23"/>
  <c r="R198" i="23"/>
  <c r="AC203" i="23"/>
  <c r="K196" i="23"/>
  <c r="M196" i="23" s="1"/>
  <c r="AC201" i="23"/>
  <c r="R195" i="23"/>
  <c r="AB193" i="23"/>
  <c r="AB191" i="23"/>
  <c r="K190" i="23"/>
  <c r="M190" i="23" s="1"/>
  <c r="AC193" i="23"/>
  <c r="AB194" i="23"/>
  <c r="R183" i="23"/>
  <c r="K203" i="23"/>
  <c r="M184" i="23"/>
  <c r="R175" i="23"/>
  <c r="M175" i="23"/>
  <c r="AB178" i="23"/>
  <c r="R206" i="23"/>
  <c r="K205" i="23"/>
  <c r="J203" i="23"/>
  <c r="R202" i="23"/>
  <c r="K202" i="23"/>
  <c r="M202" i="23" s="1"/>
  <c r="R199" i="23"/>
  <c r="K200" i="23"/>
  <c r="M200" i="23" s="1"/>
  <c r="AB197" i="23"/>
  <c r="L195" i="23"/>
  <c r="AC199" i="23"/>
  <c r="AC197" i="23"/>
  <c r="R191" i="23"/>
  <c r="AB196" i="23"/>
  <c r="AC189" i="23"/>
  <c r="AC186" i="23"/>
  <c r="L186" i="23"/>
  <c r="AB185" i="23"/>
  <c r="L183" i="23"/>
  <c r="M183" i="23" s="1"/>
  <c r="AB186" i="23"/>
  <c r="L180" i="23"/>
  <c r="M180" i="23" s="1"/>
  <c r="AB182" i="23"/>
  <c r="L206" i="23"/>
  <c r="M206" i="23" s="1"/>
  <c r="K204" i="23"/>
  <c r="M204" i="23" s="1"/>
  <c r="AB190" i="23"/>
  <c r="R179" i="23"/>
  <c r="M179" i="23"/>
  <c r="AB179" i="23"/>
  <c r="AB206" i="22"/>
  <c r="AB202" i="22"/>
  <c r="M201" i="22"/>
  <c r="L199" i="22"/>
  <c r="M199" i="22" s="1"/>
  <c r="L198" i="22"/>
  <c r="L197" i="22"/>
  <c r="L196" i="22"/>
  <c r="L195" i="22"/>
  <c r="L204" i="22"/>
  <c r="R207" i="22"/>
  <c r="AB204" i="22"/>
  <c r="R203" i="22"/>
  <c r="M203" i="22"/>
  <c r="R199" i="22"/>
  <c r="R198" i="22"/>
  <c r="R197" i="22"/>
  <c r="R196" i="22"/>
  <c r="R195" i="22"/>
  <c r="R194" i="22"/>
  <c r="M205" i="21"/>
  <c r="M201" i="21"/>
  <c r="AC199" i="21"/>
  <c r="AB198" i="21"/>
  <c r="M197" i="21"/>
  <c r="AB194" i="21"/>
  <c r="AB193" i="21"/>
  <c r="J192" i="21"/>
  <c r="M192" i="21" s="1"/>
  <c r="J191" i="21"/>
  <c r="M191" i="21" s="1"/>
  <c r="J190" i="21"/>
  <c r="M190" i="21" s="1"/>
  <c r="J189" i="21"/>
  <c r="M189" i="21" s="1"/>
  <c r="J188" i="21"/>
  <c r="M188" i="21" s="1"/>
  <c r="J187" i="21"/>
  <c r="M187" i="21" s="1"/>
  <c r="J186" i="21"/>
  <c r="M186" i="21" s="1"/>
  <c r="K184" i="21"/>
  <c r="M184" i="21" s="1"/>
  <c r="M206" i="21"/>
  <c r="M202" i="21"/>
  <c r="M198" i="21"/>
  <c r="M194" i="21"/>
  <c r="M193" i="21"/>
  <c r="R184" i="21"/>
  <c r="M203" i="21"/>
  <c r="M199" i="21"/>
  <c r="M195" i="21"/>
  <c r="AC191" i="21"/>
  <c r="AC189" i="21"/>
  <c r="AC188" i="21"/>
  <c r="R183" i="21"/>
  <c r="M183" i="21"/>
  <c r="M204" i="21"/>
  <c r="M200" i="21"/>
  <c r="M196" i="21"/>
  <c r="L203" i="19"/>
  <c r="L202" i="19"/>
  <c r="L201" i="19"/>
  <c r="L200" i="19"/>
  <c r="L199" i="19"/>
  <c r="L198" i="19"/>
  <c r="L197" i="19"/>
  <c r="K204" i="19"/>
  <c r="L207" i="19"/>
  <c r="M207" i="19" s="1"/>
  <c r="K203" i="19"/>
  <c r="K202" i="19"/>
  <c r="M202" i="19" s="1"/>
  <c r="K201" i="19"/>
  <c r="K200" i="19"/>
  <c r="M200" i="19" s="1"/>
  <c r="K199" i="19"/>
  <c r="K198" i="19"/>
  <c r="M198" i="19" s="1"/>
  <c r="K197" i="19"/>
  <c r="M206" i="19"/>
  <c r="R206" i="15"/>
  <c r="R204" i="15"/>
  <c r="R202" i="15"/>
  <c r="R200" i="15"/>
  <c r="R198" i="15"/>
  <c r="R207" i="15"/>
  <c r="R205" i="15"/>
  <c r="R203" i="15"/>
  <c r="R201" i="15"/>
  <c r="R199" i="15"/>
  <c r="T178" i="18"/>
  <c r="R178" i="18"/>
  <c r="L177" i="18"/>
  <c r="V183" i="18" s="1"/>
  <c r="R175" i="18"/>
  <c r="L175" i="18"/>
  <c r="L174" i="18"/>
  <c r="AJ174" i="18"/>
  <c r="AC173" i="18"/>
  <c r="AB172" i="18"/>
  <c r="K172" i="18"/>
  <c r="R169" i="18"/>
  <c r="R168" i="18"/>
  <c r="K168" i="18"/>
  <c r="M178" i="18"/>
  <c r="K175" i="18"/>
  <c r="R174" i="18"/>
  <c r="L173" i="18"/>
  <c r="R171" i="18"/>
  <c r="L170" i="18"/>
  <c r="K169" i="18"/>
  <c r="M169" i="18" s="1"/>
  <c r="R167" i="18"/>
  <c r="M174" i="18"/>
  <c r="M170" i="18"/>
  <c r="AB206" i="10"/>
  <c r="K206" i="10"/>
  <c r="M206" i="10" s="1"/>
  <c r="J201" i="10"/>
  <c r="L199" i="10"/>
  <c r="L198" i="10"/>
  <c r="M198" i="10" s="1"/>
  <c r="L197" i="10"/>
  <c r="M197" i="10" s="1"/>
  <c r="L196" i="10"/>
  <c r="M196" i="10" s="1"/>
  <c r="L195" i="10"/>
  <c r="M195" i="10" s="1"/>
  <c r="M202" i="10"/>
  <c r="AB207" i="10"/>
  <c r="J207" i="10"/>
  <c r="M207" i="10" s="1"/>
  <c r="J200" i="10"/>
  <c r="M200" i="10" s="1"/>
  <c r="R199" i="10"/>
  <c r="R198" i="10"/>
  <c r="R197" i="10"/>
  <c r="R196" i="10"/>
  <c r="R195" i="10"/>
  <c r="R194" i="10"/>
  <c r="R207" i="6"/>
  <c r="M207" i="6"/>
  <c r="K204" i="6"/>
  <c r="M204" i="6" s="1"/>
  <c r="R203" i="6"/>
  <c r="L203" i="6"/>
  <c r="L202" i="6"/>
  <c r="R199" i="6"/>
  <c r="J199" i="6"/>
  <c r="M199" i="6" s="1"/>
  <c r="R198" i="6"/>
  <c r="L206" i="6"/>
  <c r="M206" i="6" s="1"/>
  <c r="K202" i="6"/>
  <c r="AC207" i="6"/>
  <c r="R205" i="6"/>
  <c r="M205" i="6"/>
  <c r="J203" i="6"/>
  <c r="R202" i="6"/>
  <c r="R201" i="6"/>
  <c r="R200" i="6"/>
  <c r="M200" i="6"/>
  <c r="L207" i="11"/>
  <c r="R206" i="11"/>
  <c r="J204" i="11"/>
  <c r="AB207" i="11"/>
  <c r="J201" i="11"/>
  <c r="M201" i="11" s="1"/>
  <c r="R198" i="11"/>
  <c r="K207" i="11"/>
  <c r="M207" i="11" s="1"/>
  <c r="AC205" i="11"/>
  <c r="AB206" i="11"/>
  <c r="AB205" i="11"/>
  <c r="L200" i="11"/>
  <c r="M200" i="11" s="1"/>
  <c r="AC207" i="11"/>
  <c r="M199" i="11"/>
  <c r="AC207" i="8"/>
  <c r="L206" i="8"/>
  <c r="AB205" i="8"/>
  <c r="L205" i="8"/>
  <c r="AB204" i="8"/>
  <c r="K204" i="8"/>
  <c r="L207" i="8"/>
  <c r="M207" i="8" s="1"/>
  <c r="K206" i="8"/>
  <c r="M206" i="8" s="1"/>
  <c r="M203" i="8"/>
  <c r="R207" i="8"/>
  <c r="R206" i="8"/>
  <c r="M205" i="8"/>
  <c r="R199" i="8"/>
  <c r="R198" i="8"/>
  <c r="M207" i="3"/>
  <c r="J202" i="3"/>
  <c r="M202" i="3" s="1"/>
  <c r="K200" i="3"/>
  <c r="M200" i="3" s="1"/>
  <c r="J205" i="3"/>
  <c r="R198" i="3"/>
  <c r="AC207" i="3"/>
  <c r="R201" i="3"/>
  <c r="M201" i="3"/>
  <c r="R199" i="3"/>
  <c r="M206" i="3"/>
  <c r="R172" i="12"/>
  <c r="R204" i="12"/>
  <c r="M198" i="12"/>
  <c r="R188" i="12"/>
  <c r="L207" i="12"/>
  <c r="AB205" i="12"/>
  <c r="AB203" i="12"/>
  <c r="J203" i="12"/>
  <c r="AC201" i="12"/>
  <c r="AB206" i="12"/>
  <c r="AC204" i="12"/>
  <c r="R197" i="12"/>
  <c r="AB195" i="12"/>
  <c r="J195" i="12"/>
  <c r="AC193" i="12"/>
  <c r="AB198" i="12"/>
  <c r="AC196" i="12"/>
  <c r="R189" i="12"/>
  <c r="AB187" i="12"/>
  <c r="J187" i="12"/>
  <c r="AC185" i="12"/>
  <c r="AB190" i="12"/>
  <c r="AC188" i="12"/>
  <c r="R181" i="12"/>
  <c r="AB179" i="12"/>
  <c r="J179" i="12"/>
  <c r="AC177" i="12"/>
  <c r="AB182" i="12"/>
  <c r="AC180" i="12"/>
  <c r="R173" i="12"/>
  <c r="J171" i="12"/>
  <c r="AB174" i="12"/>
  <c r="AC172" i="12"/>
  <c r="R165" i="12"/>
  <c r="L165" i="12"/>
  <c r="M165" i="12" s="1"/>
  <c r="AC178" i="12"/>
  <c r="AB172" i="12"/>
  <c r="J205" i="12"/>
  <c r="M205" i="12" s="1"/>
  <c r="K202" i="12"/>
  <c r="R201" i="12"/>
  <c r="J199" i="12"/>
  <c r="K197" i="12"/>
  <c r="AB202" i="12"/>
  <c r="AC200" i="12"/>
  <c r="K194" i="12"/>
  <c r="M194" i="12" s="1"/>
  <c r="R193" i="12"/>
  <c r="J191" i="12"/>
  <c r="K189" i="12"/>
  <c r="AB194" i="12"/>
  <c r="AC192" i="12"/>
  <c r="K186" i="12"/>
  <c r="M186" i="12" s="1"/>
  <c r="R185" i="12"/>
  <c r="J183" i="12"/>
  <c r="K181" i="12"/>
  <c r="AB186" i="12"/>
  <c r="AC184" i="12"/>
  <c r="K178" i="12"/>
  <c r="M178" i="12" s="1"/>
  <c r="R177" i="12"/>
  <c r="J175" i="12"/>
  <c r="K173" i="12"/>
  <c r="AB178" i="12"/>
  <c r="AC176" i="12"/>
  <c r="K170" i="12"/>
  <c r="R169" i="12"/>
  <c r="J167" i="12"/>
  <c r="AC170" i="12"/>
  <c r="R163" i="12"/>
  <c r="AC203" i="12"/>
  <c r="AC206" i="12"/>
  <c r="AB197" i="12"/>
  <c r="AB200" i="12"/>
  <c r="AC198" i="12"/>
  <c r="AB192" i="12"/>
  <c r="AC190" i="12"/>
  <c r="AB184" i="12"/>
  <c r="AC182" i="12"/>
  <c r="AB176" i="12"/>
  <c r="AC174" i="12"/>
  <c r="AB170" i="12"/>
  <c r="R183" i="5"/>
  <c r="J206" i="5"/>
  <c r="J204" i="5"/>
  <c r="J202" i="5"/>
  <c r="J200" i="5"/>
  <c r="J198" i="5"/>
  <c r="J196" i="5"/>
  <c r="J194" i="5"/>
  <c r="J192" i="5"/>
  <c r="AC193" i="5"/>
  <c r="R188" i="5"/>
  <c r="AB207" i="5"/>
  <c r="AB199" i="5"/>
  <c r="L191" i="5"/>
  <c r="M191" i="5" s="1"/>
  <c r="AB190" i="5"/>
  <c r="K190" i="5"/>
  <c r="J190" i="5"/>
  <c r="AC191" i="5"/>
  <c r="R187" i="5"/>
  <c r="J187" i="5"/>
  <c r="M187" i="5" s="1"/>
  <c r="R186" i="5"/>
  <c r="J188" i="5"/>
  <c r="AC189" i="5"/>
  <c r="R184" i="5"/>
  <c r="J184" i="5"/>
  <c r="K182" i="5"/>
  <c r="M180" i="5"/>
  <c r="R207" i="5"/>
  <c r="R205" i="5"/>
  <c r="R203" i="5"/>
  <c r="AB204" i="5"/>
  <c r="AC207" i="5"/>
  <c r="R201" i="5"/>
  <c r="AB202" i="5"/>
  <c r="AC205" i="5"/>
  <c r="R199" i="5"/>
  <c r="AB200" i="5"/>
  <c r="AC203" i="5"/>
  <c r="R197" i="5"/>
  <c r="AB198" i="5"/>
  <c r="AC201" i="5"/>
  <c r="R195" i="5"/>
  <c r="AB196" i="5"/>
  <c r="AC199" i="5"/>
  <c r="R193" i="5"/>
  <c r="AB194" i="5"/>
  <c r="AC195" i="5"/>
  <c r="R191" i="5"/>
  <c r="AB192" i="5"/>
  <c r="R190" i="5"/>
  <c r="AB187" i="5"/>
  <c r="K186" i="5"/>
  <c r="J186" i="5"/>
  <c r="AC187" i="5"/>
  <c r="L199" i="4"/>
  <c r="J207" i="4"/>
  <c r="K203" i="4"/>
  <c r="M203" i="4" s="1"/>
  <c r="R200" i="4"/>
  <c r="J200" i="4"/>
  <c r="K198" i="4"/>
  <c r="J198" i="4"/>
  <c r="K195" i="4"/>
  <c r="L194" i="4"/>
  <c r="J191" i="4"/>
  <c r="K190" i="4"/>
  <c r="J190" i="4"/>
  <c r="J189" i="4"/>
  <c r="K188" i="4"/>
  <c r="J188" i="4"/>
  <c r="K181" i="4"/>
  <c r="R178" i="4"/>
  <c r="R174" i="4"/>
  <c r="R170" i="4"/>
  <c r="R166" i="4"/>
  <c r="AC203" i="4"/>
  <c r="AC201" i="4"/>
  <c r="AC199" i="4"/>
  <c r="AC193" i="4"/>
  <c r="AC187" i="4"/>
  <c r="J196" i="4"/>
  <c r="M186" i="4"/>
  <c r="M182" i="4"/>
  <c r="M169" i="4"/>
  <c r="M165" i="4"/>
  <c r="AB173" i="4"/>
  <c r="AB171" i="4"/>
  <c r="K206" i="4"/>
  <c r="M206" i="4" s="1"/>
  <c r="R202" i="4"/>
  <c r="K201" i="4"/>
  <c r="L200" i="4"/>
  <c r="R194" i="4"/>
  <c r="K192" i="4"/>
  <c r="M192" i="4" s="1"/>
  <c r="L191" i="4"/>
  <c r="K184" i="4"/>
  <c r="R180" i="4"/>
  <c r="K179" i="4"/>
  <c r="R176" i="4"/>
  <c r="M176" i="4"/>
  <c r="K175" i="4"/>
  <c r="R172" i="4"/>
  <c r="M172" i="4"/>
  <c r="K171" i="4"/>
  <c r="R168" i="4"/>
  <c r="M168" i="4"/>
  <c r="K167" i="4"/>
  <c r="M167" i="4" s="1"/>
  <c r="R164" i="4"/>
  <c r="M164" i="4"/>
  <c r="K199" i="4"/>
  <c r="K189" i="4"/>
  <c r="AB204" i="4"/>
  <c r="AB196" i="4"/>
  <c r="AB194" i="4"/>
  <c r="J207" i="9"/>
  <c r="AC206" i="9"/>
  <c r="J206" i="9"/>
  <c r="K202" i="9"/>
  <c r="AB206" i="9"/>
  <c r="L197" i="9"/>
  <c r="L191" i="9"/>
  <c r="J182" i="9"/>
  <c r="K180" i="9"/>
  <c r="AC180" i="9"/>
  <c r="L177" i="9"/>
  <c r="J173" i="9"/>
  <c r="K184" i="9"/>
  <c r="AC188" i="9"/>
  <c r="AC196" i="9"/>
  <c r="L201" i="9"/>
  <c r="L195" i="9"/>
  <c r="AB198" i="9"/>
  <c r="K192" i="9"/>
  <c r="R188" i="9"/>
  <c r="R187" i="9"/>
  <c r="L185" i="9"/>
  <c r="J181" i="9"/>
  <c r="AB178" i="9"/>
  <c r="J205" i="9"/>
  <c r="R203" i="9"/>
  <c r="L203" i="9"/>
  <c r="R201" i="9"/>
  <c r="L202" i="9"/>
  <c r="R199" i="9"/>
  <c r="J198" i="9"/>
  <c r="J197" i="9"/>
  <c r="M197" i="9" s="1"/>
  <c r="AC199" i="9"/>
  <c r="AC198" i="9"/>
  <c r="J191" i="9"/>
  <c r="K187" i="9"/>
  <c r="M187" i="9" s="1"/>
  <c r="R185" i="9"/>
  <c r="J186" i="9"/>
  <c r="R183" i="9"/>
  <c r="R180" i="9"/>
  <c r="R179" i="9"/>
  <c r="AC183" i="9"/>
  <c r="AC182" i="9"/>
  <c r="K173" i="9"/>
  <c r="M173" i="9" s="1"/>
  <c r="L171" i="9"/>
  <c r="AB193" i="9"/>
  <c r="AB192" i="9"/>
  <c r="J183" i="9"/>
  <c r="M171" i="9"/>
  <c r="AC176" i="9"/>
  <c r="L204" i="9"/>
  <c r="AC204" i="9"/>
  <c r="AB204" i="9"/>
  <c r="J199" i="9"/>
  <c r="K195" i="9"/>
  <c r="M195" i="9" s="1"/>
  <c r="J194" i="9"/>
  <c r="R191" i="9"/>
  <c r="J190" i="9"/>
  <c r="J189" i="9"/>
  <c r="M189" i="9" s="1"/>
  <c r="AC191" i="9"/>
  <c r="AC190" i="9"/>
  <c r="AB182" i="9"/>
  <c r="AB185" i="9"/>
  <c r="AB184" i="9"/>
  <c r="K179" i="9"/>
  <c r="M179" i="9" s="1"/>
  <c r="J178" i="9"/>
  <c r="R175" i="9"/>
  <c r="J175" i="9"/>
  <c r="J174" i="9"/>
  <c r="R172" i="9"/>
  <c r="R171" i="9"/>
  <c r="AB201" i="9"/>
  <c r="AB196" i="9"/>
  <c r="L183" i="9"/>
  <c r="M181" i="9"/>
  <c r="R193" i="9"/>
  <c r="R177" i="9"/>
  <c r="K185" i="9"/>
  <c r="M185" i="9" s="1"/>
  <c r="L207" i="9"/>
  <c r="J204" i="9"/>
  <c r="M204" i="9" s="1"/>
  <c r="J203" i="9"/>
  <c r="M203" i="9" s="1"/>
  <c r="J202" i="9"/>
  <c r="M202" i="9" s="1"/>
  <c r="AC205" i="9"/>
  <c r="K199" i="9"/>
  <c r="M199" i="9" s="1"/>
  <c r="R198" i="9"/>
  <c r="J196" i="9"/>
  <c r="AC194" i="9"/>
  <c r="K194" i="9"/>
  <c r="AB199" i="9"/>
  <c r="AC197" i="9"/>
  <c r="K191" i="9"/>
  <c r="M191" i="9" s="1"/>
  <c r="R190" i="9"/>
  <c r="AB188" i="9"/>
  <c r="J188" i="9"/>
  <c r="AC186" i="9"/>
  <c r="K186" i="9"/>
  <c r="AB191" i="9"/>
  <c r="AC189" i="9"/>
  <c r="K183" i="9"/>
  <c r="R182" i="9"/>
  <c r="AB180" i="9"/>
  <c r="J180" i="9"/>
  <c r="AC178" i="9"/>
  <c r="K178" i="9"/>
  <c r="AB183" i="9"/>
  <c r="AC181" i="9"/>
  <c r="K175" i="9"/>
  <c r="R174" i="9"/>
  <c r="AB177" i="9"/>
  <c r="K207" i="9"/>
  <c r="M207" i="9" s="1"/>
  <c r="AC202" i="9"/>
  <c r="AC200" i="9"/>
  <c r="AB205" i="9"/>
  <c r="AC203" i="9"/>
  <c r="AB194" i="9"/>
  <c r="AC192" i="9"/>
  <c r="AB197" i="9"/>
  <c r="AC195" i="9"/>
  <c r="AB186" i="9"/>
  <c r="AC184" i="9"/>
  <c r="AB189" i="9"/>
  <c r="AC187" i="9"/>
  <c r="AB181" i="9"/>
  <c r="AC179" i="9"/>
  <c r="L172" i="9"/>
  <c r="M172" i="9" s="1"/>
  <c r="K201" i="9"/>
  <c r="K193" i="9"/>
  <c r="M193" i="9" s="1"/>
  <c r="K177" i="9"/>
  <c r="M177" i="9" s="1"/>
  <c r="AC177" i="9"/>
  <c r="L205" i="9"/>
  <c r="M205" i="9" s="1"/>
  <c r="AB202" i="9"/>
  <c r="AB200" i="9"/>
  <c r="J200" i="9"/>
  <c r="K198" i="9"/>
  <c r="AB203" i="9"/>
  <c r="AC201" i="9"/>
  <c r="J192" i="9"/>
  <c r="K190" i="9"/>
  <c r="AB195" i="9"/>
  <c r="AC193" i="9"/>
  <c r="J184" i="9"/>
  <c r="K182" i="9"/>
  <c r="AB187" i="9"/>
  <c r="AC185" i="9"/>
  <c r="AB176" i="9"/>
  <c r="J176" i="9"/>
  <c r="K174" i="9"/>
  <c r="AB179" i="9"/>
  <c r="L207" i="24"/>
  <c r="L206" i="24"/>
  <c r="M206" i="24" s="1"/>
  <c r="L205" i="24"/>
  <c r="M205" i="24" s="1"/>
  <c r="L204" i="24"/>
  <c r="M204" i="24" s="1"/>
  <c r="L203" i="24"/>
  <c r="L202" i="24"/>
  <c r="M202" i="24" s="1"/>
  <c r="L201" i="24"/>
  <c r="L200" i="24"/>
  <c r="M200" i="24" s="1"/>
  <c r="AB197" i="24"/>
  <c r="R195" i="24"/>
  <c r="AB193" i="24"/>
  <c r="R191" i="24"/>
  <c r="R190" i="24"/>
  <c r="AB204" i="24"/>
  <c r="AB202" i="24"/>
  <c r="AB200" i="24"/>
  <c r="AB199" i="24"/>
  <c r="R197" i="24"/>
  <c r="AB195" i="24"/>
  <c r="R193" i="24"/>
  <c r="M193" i="24"/>
  <c r="AB191" i="24"/>
  <c r="R196" i="24"/>
  <c r="M196" i="24"/>
  <c r="R192" i="24"/>
  <c r="M205" i="23"/>
  <c r="AC204" i="23"/>
  <c r="AC202" i="23"/>
  <c r="AC200" i="23"/>
  <c r="AC198" i="23"/>
  <c r="M198" i="23"/>
  <c r="AC195" i="23"/>
  <c r="R194" i="23"/>
  <c r="M194" i="23"/>
  <c r="AB192" i="23"/>
  <c r="AC191" i="23"/>
  <c r="R190" i="23"/>
  <c r="AB188" i="23"/>
  <c r="R186" i="23"/>
  <c r="AB184" i="23"/>
  <c r="R182" i="23"/>
  <c r="M182" i="23"/>
  <c r="AB180" i="23"/>
  <c r="R178" i="23"/>
  <c r="M178" i="23"/>
  <c r="AB176" i="23"/>
  <c r="R174" i="23"/>
  <c r="M174" i="23"/>
  <c r="R197" i="23"/>
  <c r="R193" i="23"/>
  <c r="R189" i="23"/>
  <c r="M189" i="23"/>
  <c r="R185" i="23"/>
  <c r="M185" i="23"/>
  <c r="R181" i="23"/>
  <c r="R177" i="23"/>
  <c r="R173" i="23"/>
  <c r="M173" i="23"/>
  <c r="R196" i="23"/>
  <c r="R192" i="23"/>
  <c r="R188" i="23"/>
  <c r="R184" i="23"/>
  <c r="R180" i="23"/>
  <c r="R176" i="23"/>
  <c r="R172" i="23"/>
  <c r="M195" i="23"/>
  <c r="R206" i="25"/>
  <c r="R207" i="25"/>
  <c r="R205" i="22"/>
  <c r="R201" i="22"/>
  <c r="R206" i="22"/>
  <c r="R202" i="22"/>
  <c r="R207" i="21"/>
  <c r="R205" i="21"/>
  <c r="R201" i="21"/>
  <c r="R197" i="21"/>
  <c r="R192" i="21"/>
  <c r="R191" i="21"/>
  <c r="R190" i="21"/>
  <c r="R189" i="21"/>
  <c r="R188" i="21"/>
  <c r="R187" i="21"/>
  <c r="R186" i="21"/>
  <c r="R185" i="21"/>
  <c r="R206" i="21"/>
  <c r="R203" i="21"/>
  <c r="R199" i="21"/>
  <c r="R195" i="21"/>
  <c r="AB207" i="21"/>
  <c r="AB206" i="21"/>
  <c r="R184" i="20"/>
  <c r="R207" i="20"/>
  <c r="R201" i="20"/>
  <c r="R198" i="20"/>
  <c r="R202" i="20"/>
  <c r="R199" i="20"/>
  <c r="R181" i="20"/>
  <c r="AB202" i="20"/>
  <c r="AB201" i="20"/>
  <c r="AB200" i="20"/>
  <c r="AB199" i="20"/>
  <c r="AB198" i="20"/>
  <c r="AC207" i="19"/>
  <c r="AC206" i="19"/>
  <c r="AC205" i="19"/>
  <c r="AC204" i="19"/>
  <c r="M204" i="19"/>
  <c r="R207" i="19"/>
  <c r="R206" i="19"/>
  <c r="R205" i="19"/>
  <c r="R204" i="19"/>
  <c r="R203" i="19"/>
  <c r="R202" i="19"/>
  <c r="R201" i="19"/>
  <c r="R200" i="19"/>
  <c r="R199" i="19"/>
  <c r="R198" i="19"/>
  <c r="R197" i="19"/>
  <c r="R196" i="19"/>
  <c r="U176" i="18"/>
  <c r="U178" i="18"/>
  <c r="U177" i="18"/>
  <c r="U172" i="18"/>
  <c r="AC178" i="18"/>
  <c r="AB177" i="18"/>
  <c r="T176" i="18"/>
  <c r="L176" i="18"/>
  <c r="AJ175" i="18"/>
  <c r="AC174" i="18"/>
  <c r="AB173" i="18"/>
  <c r="T172" i="18"/>
  <c r="L172" i="18"/>
  <c r="AJ171" i="18"/>
  <c r="L168" i="18"/>
  <c r="AB178" i="18"/>
  <c r="T177" i="18"/>
  <c r="AJ176" i="18"/>
  <c r="AC175" i="18"/>
  <c r="AB174" i="18"/>
  <c r="T173" i="18"/>
  <c r="AJ172" i="18"/>
  <c r="AC171" i="18"/>
  <c r="R207" i="10"/>
  <c r="R201" i="10"/>
  <c r="R206" i="10"/>
  <c r="R204" i="10"/>
  <c r="R202" i="10"/>
  <c r="AB204" i="10"/>
  <c r="AB203" i="10"/>
  <c r="AB202" i="10"/>
  <c r="AB201" i="10"/>
  <c r="AB200" i="10"/>
  <c r="L207" i="15"/>
  <c r="L206" i="15"/>
  <c r="L205" i="15"/>
  <c r="L204" i="15"/>
  <c r="L203" i="15"/>
  <c r="L202" i="15"/>
  <c r="L201" i="15"/>
  <c r="L200" i="15"/>
  <c r="L199" i="15"/>
  <c r="K207" i="15"/>
  <c r="K206" i="15"/>
  <c r="K205" i="15"/>
  <c r="K204" i="15"/>
  <c r="K203" i="15"/>
  <c r="K202" i="15"/>
  <c r="K201" i="15"/>
  <c r="K200" i="15"/>
  <c r="K199" i="15"/>
  <c r="R204" i="6"/>
  <c r="M203" i="6"/>
  <c r="R206" i="6"/>
  <c r="AB206" i="6"/>
  <c r="AB205" i="6"/>
  <c r="AB204" i="6"/>
  <c r="R204" i="11"/>
  <c r="R202" i="11"/>
  <c r="J206" i="11"/>
  <c r="M206" i="11" s="1"/>
  <c r="L204" i="11"/>
  <c r="L202" i="11"/>
  <c r="M202" i="11" s="1"/>
  <c r="R200" i="8"/>
  <c r="R204" i="8"/>
  <c r="R200" i="3"/>
  <c r="R206" i="3"/>
  <c r="R207" i="12"/>
  <c r="R199" i="12"/>
  <c r="R191" i="12"/>
  <c r="R183" i="12"/>
  <c r="R175" i="12"/>
  <c r="R167" i="12"/>
  <c r="R205" i="12"/>
  <c r="R203" i="12"/>
  <c r="R195" i="12"/>
  <c r="R187" i="12"/>
  <c r="R179" i="12"/>
  <c r="R171" i="12"/>
  <c r="J207" i="12"/>
  <c r="M207" i="12" s="1"/>
  <c r="L203" i="12"/>
  <c r="L201" i="12"/>
  <c r="L199" i="12"/>
  <c r="M199" i="12" s="1"/>
  <c r="L197" i="12"/>
  <c r="M197" i="12" s="1"/>
  <c r="L195" i="12"/>
  <c r="L193" i="12"/>
  <c r="L191" i="12"/>
  <c r="M191" i="12" s="1"/>
  <c r="L189" i="12"/>
  <c r="M189" i="12" s="1"/>
  <c r="L187" i="12"/>
  <c r="L185" i="12"/>
  <c r="L183" i="12"/>
  <c r="M183" i="12" s="1"/>
  <c r="L181" i="12"/>
  <c r="M181" i="12" s="1"/>
  <c r="L179" i="12"/>
  <c r="L177" i="12"/>
  <c r="L175" i="12"/>
  <c r="M175" i="12" s="1"/>
  <c r="L173" i="12"/>
  <c r="M173" i="12" s="1"/>
  <c r="L171" i="12"/>
  <c r="L169" i="12"/>
  <c r="L167" i="12"/>
  <c r="M167" i="12" s="1"/>
  <c r="AC205" i="12"/>
  <c r="R180" i="5"/>
  <c r="AC197" i="5"/>
  <c r="AC185" i="5"/>
  <c r="L206" i="5"/>
  <c r="M206" i="5" s="1"/>
  <c r="L204" i="5"/>
  <c r="M204" i="5" s="1"/>
  <c r="L202" i="5"/>
  <c r="L200" i="5"/>
  <c r="M200" i="5" s="1"/>
  <c r="L198" i="5"/>
  <c r="M198" i="5" s="1"/>
  <c r="L196" i="5"/>
  <c r="M196" i="5" s="1"/>
  <c r="L194" i="5"/>
  <c r="L192" i="5"/>
  <c r="M192" i="5" s="1"/>
  <c r="L190" i="5"/>
  <c r="M190" i="5" s="1"/>
  <c r="L188" i="5"/>
  <c r="M188" i="5" s="1"/>
  <c r="L186" i="5"/>
  <c r="L184" i="5"/>
  <c r="M184" i="5" s="1"/>
  <c r="L182" i="5"/>
  <c r="M182" i="5" s="1"/>
  <c r="AB206" i="5"/>
  <c r="R194" i="9"/>
  <c r="R186" i="9"/>
  <c r="R178" i="9"/>
  <c r="R204" i="9"/>
  <c r="R202" i="9"/>
  <c r="R200" i="9"/>
  <c r="R192" i="9"/>
  <c r="R184" i="9"/>
  <c r="R176" i="9"/>
  <c r="R170" i="9"/>
  <c r="AC207" i="9"/>
  <c r="AB207" i="9"/>
  <c r="L206" i="9"/>
  <c r="M206" i="9" s="1"/>
  <c r="L200" i="9"/>
  <c r="L198" i="9"/>
  <c r="L196" i="9"/>
  <c r="L194" i="9"/>
  <c r="L192" i="9"/>
  <c r="L190" i="9"/>
  <c r="L188" i="9"/>
  <c r="L186" i="9"/>
  <c r="L184" i="9"/>
  <c r="L182" i="9"/>
  <c r="L180" i="9"/>
  <c r="L178" i="9"/>
  <c r="L176" i="9"/>
  <c r="M176" i="9" s="1"/>
  <c r="L174" i="9"/>
  <c r="M174" i="9" s="1"/>
  <c r="L207" i="4"/>
  <c r="M207" i="4" s="1"/>
  <c r="M205" i="4"/>
  <c r="R201" i="4"/>
  <c r="R197" i="4"/>
  <c r="M197" i="4"/>
  <c r="R193" i="4"/>
  <c r="M193" i="4"/>
  <c r="R189" i="4"/>
  <c r="R185" i="4"/>
  <c r="M185" i="4"/>
  <c r="R181" i="4"/>
  <c r="M181" i="4"/>
  <c r="R177" i="4"/>
  <c r="M177" i="4"/>
  <c r="R173" i="4"/>
  <c r="M173" i="4"/>
  <c r="R169" i="4"/>
  <c r="R165" i="4"/>
  <c r="R203" i="4"/>
  <c r="R199" i="4"/>
  <c r="R195" i="4"/>
  <c r="R191" i="4"/>
  <c r="M191" i="4"/>
  <c r="R187" i="4"/>
  <c r="M187" i="4"/>
  <c r="R183" i="4"/>
  <c r="M183" i="4"/>
  <c r="R179" i="4"/>
  <c r="R175" i="4"/>
  <c r="R171" i="4"/>
  <c r="R167" i="4"/>
  <c r="R163" i="4"/>
  <c r="F194" i="15"/>
  <c r="G194" i="15"/>
  <c r="H194" i="15"/>
  <c r="I194" i="15"/>
  <c r="N194" i="15"/>
  <c r="Q194" i="15" s="1"/>
  <c r="P194" i="15"/>
  <c r="F195" i="15"/>
  <c r="G195" i="15"/>
  <c r="H195" i="15"/>
  <c r="I195" i="15"/>
  <c r="N195" i="15"/>
  <c r="Q195" i="15" s="1"/>
  <c r="P195" i="15"/>
  <c r="F196" i="15"/>
  <c r="G196" i="15"/>
  <c r="K196" i="15" s="1"/>
  <c r="H196" i="15"/>
  <c r="I196" i="15"/>
  <c r="N196" i="15"/>
  <c r="Q196" i="15" s="1"/>
  <c r="P196" i="15"/>
  <c r="F197" i="15"/>
  <c r="AB203" i="15" s="1"/>
  <c r="G197" i="15"/>
  <c r="H197" i="15"/>
  <c r="I197" i="15"/>
  <c r="N197" i="15"/>
  <c r="Q197" i="15" s="1"/>
  <c r="P197" i="15"/>
  <c r="F181" i="25"/>
  <c r="G181" i="25"/>
  <c r="H181" i="25"/>
  <c r="I181" i="25"/>
  <c r="N181" i="25"/>
  <c r="Q181" i="25" s="1"/>
  <c r="P181" i="25"/>
  <c r="F182" i="25"/>
  <c r="G182" i="25"/>
  <c r="H182" i="25"/>
  <c r="I182" i="25"/>
  <c r="N182" i="25"/>
  <c r="Q182" i="25" s="1"/>
  <c r="P182" i="25"/>
  <c r="F183" i="25"/>
  <c r="G183" i="25"/>
  <c r="H183" i="25"/>
  <c r="I183" i="25"/>
  <c r="N183" i="25"/>
  <c r="Q183" i="25" s="1"/>
  <c r="P183" i="25"/>
  <c r="F184" i="25"/>
  <c r="G184" i="25"/>
  <c r="H184" i="25"/>
  <c r="I184" i="25"/>
  <c r="N184" i="25"/>
  <c r="Q184" i="25" s="1"/>
  <c r="P184" i="25"/>
  <c r="F185" i="25"/>
  <c r="G185" i="25"/>
  <c r="H185" i="25"/>
  <c r="I185" i="25"/>
  <c r="N185" i="25"/>
  <c r="Q185" i="25" s="1"/>
  <c r="P185" i="25"/>
  <c r="F186" i="25"/>
  <c r="G186" i="25"/>
  <c r="H186" i="25"/>
  <c r="I186" i="25"/>
  <c r="N186" i="25"/>
  <c r="Q186" i="25" s="1"/>
  <c r="P186" i="25"/>
  <c r="F187" i="25"/>
  <c r="G187" i="25"/>
  <c r="H187" i="25"/>
  <c r="I187" i="25"/>
  <c r="N187" i="25"/>
  <c r="Q187" i="25" s="1"/>
  <c r="P187" i="25"/>
  <c r="F188" i="25"/>
  <c r="G188" i="25"/>
  <c r="H188" i="25"/>
  <c r="I188" i="25"/>
  <c r="N188" i="25"/>
  <c r="Q188" i="25" s="1"/>
  <c r="P188" i="25"/>
  <c r="F189" i="25"/>
  <c r="AB189" i="25" s="1"/>
  <c r="G189" i="25"/>
  <c r="H189" i="25"/>
  <c r="I189" i="25"/>
  <c r="N189" i="25"/>
  <c r="Q189" i="25" s="1"/>
  <c r="P189" i="25"/>
  <c r="F190" i="25"/>
  <c r="G190" i="25"/>
  <c r="H190" i="25"/>
  <c r="I190" i="25"/>
  <c r="N190" i="25"/>
  <c r="Q190" i="25" s="1"/>
  <c r="P190" i="25"/>
  <c r="F191" i="25"/>
  <c r="G191" i="25"/>
  <c r="H191" i="25"/>
  <c r="I191" i="25"/>
  <c r="N191" i="25"/>
  <c r="Q191" i="25" s="1"/>
  <c r="P191" i="25"/>
  <c r="F192" i="25"/>
  <c r="G192" i="25"/>
  <c r="H192" i="25"/>
  <c r="I192" i="25"/>
  <c r="N192" i="25"/>
  <c r="Q192" i="25" s="1"/>
  <c r="P192" i="25"/>
  <c r="F193" i="25"/>
  <c r="G193" i="25"/>
  <c r="H193" i="25"/>
  <c r="I193" i="25"/>
  <c r="N193" i="25"/>
  <c r="Q193" i="25" s="1"/>
  <c r="P193" i="25"/>
  <c r="F194" i="25"/>
  <c r="G194" i="25"/>
  <c r="H194" i="25"/>
  <c r="I194" i="25"/>
  <c r="N194" i="25"/>
  <c r="Q194" i="25" s="1"/>
  <c r="P194" i="25"/>
  <c r="F195" i="25"/>
  <c r="G195" i="25"/>
  <c r="H195" i="25"/>
  <c r="I195" i="25"/>
  <c r="N195" i="25"/>
  <c r="Q195" i="25" s="1"/>
  <c r="P195" i="25"/>
  <c r="F196" i="25"/>
  <c r="G196" i="25"/>
  <c r="H196" i="25"/>
  <c r="I196" i="25"/>
  <c r="N196" i="25"/>
  <c r="Q196" i="25" s="1"/>
  <c r="P196" i="25"/>
  <c r="F197" i="25"/>
  <c r="AB203" i="25" s="1"/>
  <c r="G197" i="25"/>
  <c r="AC203" i="25" s="1"/>
  <c r="H197" i="25"/>
  <c r="I197" i="25"/>
  <c r="N197" i="25"/>
  <c r="Q197" i="25" s="1"/>
  <c r="P197" i="25"/>
  <c r="F170" i="6"/>
  <c r="G170" i="6"/>
  <c r="H170" i="6"/>
  <c r="I170" i="6"/>
  <c r="N170" i="6"/>
  <c r="Q170" i="6" s="1"/>
  <c r="P170" i="6"/>
  <c r="F171" i="6"/>
  <c r="G171" i="6"/>
  <c r="H171" i="6"/>
  <c r="I171" i="6"/>
  <c r="N171" i="6"/>
  <c r="Q171" i="6" s="1"/>
  <c r="P171" i="6"/>
  <c r="F172" i="6"/>
  <c r="G172" i="6"/>
  <c r="H172" i="6"/>
  <c r="I172" i="6"/>
  <c r="N172" i="6"/>
  <c r="Q172" i="6" s="1"/>
  <c r="P172" i="6"/>
  <c r="F173" i="6"/>
  <c r="G173" i="6"/>
  <c r="H173" i="6"/>
  <c r="I173" i="6"/>
  <c r="N173" i="6"/>
  <c r="Q173" i="6" s="1"/>
  <c r="P173" i="6"/>
  <c r="F174" i="6"/>
  <c r="G174" i="6"/>
  <c r="H174" i="6"/>
  <c r="I174" i="6"/>
  <c r="N174" i="6"/>
  <c r="Q174" i="6" s="1"/>
  <c r="P174" i="6"/>
  <c r="F175" i="6"/>
  <c r="G175" i="6"/>
  <c r="H175" i="6"/>
  <c r="I175" i="6"/>
  <c r="N175" i="6"/>
  <c r="Q175" i="6" s="1"/>
  <c r="P175" i="6"/>
  <c r="F176" i="6"/>
  <c r="G176" i="6"/>
  <c r="H176" i="6"/>
  <c r="I176" i="6"/>
  <c r="N176" i="6"/>
  <c r="Q176" i="6" s="1"/>
  <c r="P176" i="6"/>
  <c r="F177" i="6"/>
  <c r="G177" i="6"/>
  <c r="AC177" i="6" s="1"/>
  <c r="H177" i="6"/>
  <c r="I177" i="6"/>
  <c r="N177" i="6"/>
  <c r="Q177" i="6" s="1"/>
  <c r="P177" i="6"/>
  <c r="F178" i="6"/>
  <c r="G178" i="6"/>
  <c r="H178" i="6"/>
  <c r="I178" i="6"/>
  <c r="N178" i="6"/>
  <c r="Q178" i="6" s="1"/>
  <c r="P178" i="6"/>
  <c r="F179" i="6"/>
  <c r="G179" i="6"/>
  <c r="AC179" i="6" s="1"/>
  <c r="H179" i="6"/>
  <c r="I179" i="6"/>
  <c r="N179" i="6"/>
  <c r="Q179" i="6" s="1"/>
  <c r="P179" i="6"/>
  <c r="F180" i="6"/>
  <c r="G180" i="6"/>
  <c r="H180" i="6"/>
  <c r="I180" i="6"/>
  <c r="N180" i="6"/>
  <c r="Q180" i="6" s="1"/>
  <c r="P180" i="6"/>
  <c r="F181" i="6"/>
  <c r="G181" i="6"/>
  <c r="H181" i="6"/>
  <c r="I181" i="6"/>
  <c r="N181" i="6"/>
  <c r="Q181" i="6" s="1"/>
  <c r="P181" i="6"/>
  <c r="F182" i="6"/>
  <c r="G182" i="6"/>
  <c r="H182" i="6"/>
  <c r="I182" i="6"/>
  <c r="N182" i="6"/>
  <c r="Q182" i="6" s="1"/>
  <c r="P182" i="6"/>
  <c r="F183" i="6"/>
  <c r="G183" i="6"/>
  <c r="H183" i="6"/>
  <c r="I183" i="6"/>
  <c r="N183" i="6"/>
  <c r="Q183" i="6" s="1"/>
  <c r="P183" i="6"/>
  <c r="F184" i="6"/>
  <c r="G184" i="6"/>
  <c r="H184" i="6"/>
  <c r="I184" i="6"/>
  <c r="N184" i="6"/>
  <c r="Q184" i="6" s="1"/>
  <c r="P184" i="6"/>
  <c r="F185" i="6"/>
  <c r="G185" i="6"/>
  <c r="H185" i="6"/>
  <c r="I185" i="6"/>
  <c r="N185" i="6"/>
  <c r="Q185" i="6" s="1"/>
  <c r="P185" i="6"/>
  <c r="F186" i="6"/>
  <c r="G186" i="6"/>
  <c r="H186" i="6"/>
  <c r="I186" i="6"/>
  <c r="N186" i="6"/>
  <c r="Q186" i="6" s="1"/>
  <c r="P186" i="6"/>
  <c r="F187" i="6"/>
  <c r="G187" i="6"/>
  <c r="AC187" i="6" s="1"/>
  <c r="H187" i="6"/>
  <c r="I187" i="6"/>
  <c r="N187" i="6"/>
  <c r="Q187" i="6" s="1"/>
  <c r="P187" i="6"/>
  <c r="F188" i="6"/>
  <c r="G188" i="6"/>
  <c r="H188" i="6"/>
  <c r="I188" i="6"/>
  <c r="J189" i="6" s="1"/>
  <c r="N188" i="6"/>
  <c r="Q188" i="6" s="1"/>
  <c r="P188" i="6"/>
  <c r="F189" i="6"/>
  <c r="G189" i="6"/>
  <c r="H189" i="6"/>
  <c r="I189" i="6"/>
  <c r="N189" i="6"/>
  <c r="Q189" i="6" s="1"/>
  <c r="P189" i="6"/>
  <c r="F190" i="6"/>
  <c r="G190" i="6"/>
  <c r="H190" i="6"/>
  <c r="I190" i="6"/>
  <c r="N190" i="6"/>
  <c r="Q190" i="6" s="1"/>
  <c r="P190" i="6"/>
  <c r="F191" i="6"/>
  <c r="G191" i="6"/>
  <c r="H191" i="6"/>
  <c r="I191" i="6"/>
  <c r="N191" i="6"/>
  <c r="Q191" i="6" s="1"/>
  <c r="P191" i="6"/>
  <c r="F192" i="6"/>
  <c r="G192" i="6"/>
  <c r="H192" i="6"/>
  <c r="I192" i="6"/>
  <c r="N192" i="6"/>
  <c r="Q192" i="6" s="1"/>
  <c r="P192" i="6"/>
  <c r="F193" i="6"/>
  <c r="G193" i="6"/>
  <c r="H193" i="6"/>
  <c r="I193" i="6"/>
  <c r="N193" i="6"/>
  <c r="Q193" i="6" s="1"/>
  <c r="P193" i="6"/>
  <c r="F194" i="6"/>
  <c r="G194" i="6"/>
  <c r="H194" i="6"/>
  <c r="I194" i="6"/>
  <c r="N194" i="6"/>
  <c r="Q194" i="6" s="1"/>
  <c r="P194" i="6"/>
  <c r="F195" i="6"/>
  <c r="G195" i="6"/>
  <c r="H195" i="6"/>
  <c r="I195" i="6"/>
  <c r="N195" i="6"/>
  <c r="Q195" i="6" s="1"/>
  <c r="P195" i="6"/>
  <c r="F196" i="6"/>
  <c r="G196" i="6"/>
  <c r="H196" i="6"/>
  <c r="I196" i="6"/>
  <c r="N196" i="6"/>
  <c r="Q196" i="6" s="1"/>
  <c r="P196" i="6"/>
  <c r="F197" i="6"/>
  <c r="AB203" i="6" s="1"/>
  <c r="G197" i="6"/>
  <c r="H197" i="6"/>
  <c r="I197" i="6"/>
  <c r="N197" i="6"/>
  <c r="Q197" i="6" s="1"/>
  <c r="P197" i="6"/>
  <c r="F176" i="11"/>
  <c r="G176" i="11"/>
  <c r="H176" i="11"/>
  <c r="I176" i="11"/>
  <c r="N176" i="11"/>
  <c r="Q176" i="11" s="1"/>
  <c r="P176" i="11"/>
  <c r="F177" i="11"/>
  <c r="G177" i="11"/>
  <c r="K177" i="11" s="1"/>
  <c r="H177" i="11"/>
  <c r="L177" i="11" s="1"/>
  <c r="I177" i="11"/>
  <c r="N177" i="11"/>
  <c r="Q177" i="11" s="1"/>
  <c r="P177" i="11"/>
  <c r="F178" i="11"/>
  <c r="G178" i="11"/>
  <c r="H178" i="11"/>
  <c r="I178" i="11"/>
  <c r="N178" i="11"/>
  <c r="Q178" i="11" s="1"/>
  <c r="P178" i="11"/>
  <c r="F179" i="11"/>
  <c r="G179" i="11"/>
  <c r="H179" i="11"/>
  <c r="I179" i="11"/>
  <c r="N179" i="11"/>
  <c r="Q179" i="11" s="1"/>
  <c r="P179" i="11"/>
  <c r="F180" i="11"/>
  <c r="G180" i="11"/>
  <c r="H180" i="11"/>
  <c r="I180" i="11"/>
  <c r="N180" i="11"/>
  <c r="Q180" i="11" s="1"/>
  <c r="P180" i="11"/>
  <c r="F181" i="11"/>
  <c r="G181" i="11"/>
  <c r="H181" i="11"/>
  <c r="I181" i="11"/>
  <c r="N181" i="11"/>
  <c r="Q181" i="11" s="1"/>
  <c r="P181" i="11"/>
  <c r="F182" i="11"/>
  <c r="G182" i="11"/>
  <c r="H182" i="11"/>
  <c r="I182" i="11"/>
  <c r="N182" i="11"/>
  <c r="Q182" i="11" s="1"/>
  <c r="P182" i="11"/>
  <c r="F183" i="11"/>
  <c r="G183" i="11"/>
  <c r="K183" i="11" s="1"/>
  <c r="H183" i="11"/>
  <c r="I183" i="11"/>
  <c r="N183" i="11"/>
  <c r="Q183" i="11" s="1"/>
  <c r="P183" i="11"/>
  <c r="F184" i="11"/>
  <c r="G184" i="11"/>
  <c r="H184" i="11"/>
  <c r="I184" i="11"/>
  <c r="N184" i="11"/>
  <c r="Q184" i="11" s="1"/>
  <c r="P184" i="11"/>
  <c r="F185" i="11"/>
  <c r="G185" i="11"/>
  <c r="H185" i="11"/>
  <c r="I185" i="11"/>
  <c r="N185" i="11"/>
  <c r="Q185" i="11" s="1"/>
  <c r="P185" i="11"/>
  <c r="F186" i="11"/>
  <c r="G186" i="11"/>
  <c r="H186" i="11"/>
  <c r="I186" i="11"/>
  <c r="N186" i="11"/>
  <c r="Q186" i="11" s="1"/>
  <c r="P186" i="11"/>
  <c r="F187" i="11"/>
  <c r="G187" i="11"/>
  <c r="H187" i="11"/>
  <c r="I187" i="11"/>
  <c r="N187" i="11"/>
  <c r="Q187" i="11" s="1"/>
  <c r="P187" i="11"/>
  <c r="F188" i="11"/>
  <c r="G188" i="11"/>
  <c r="H188" i="11"/>
  <c r="I188" i="11"/>
  <c r="N188" i="11"/>
  <c r="Q188" i="11" s="1"/>
  <c r="P188" i="11"/>
  <c r="F189" i="11"/>
  <c r="G189" i="11"/>
  <c r="H189" i="11"/>
  <c r="I189" i="11"/>
  <c r="N189" i="11"/>
  <c r="Q189" i="11" s="1"/>
  <c r="P189" i="11"/>
  <c r="F190" i="11"/>
  <c r="G190" i="11"/>
  <c r="H190" i="11"/>
  <c r="I190" i="11"/>
  <c r="N190" i="11"/>
  <c r="Q190" i="11" s="1"/>
  <c r="P190" i="11"/>
  <c r="F191" i="11"/>
  <c r="G191" i="11"/>
  <c r="H191" i="11"/>
  <c r="I191" i="11"/>
  <c r="N191" i="11"/>
  <c r="Q191" i="11" s="1"/>
  <c r="P191" i="11"/>
  <c r="F192" i="11"/>
  <c r="G192" i="11"/>
  <c r="H192" i="11"/>
  <c r="I192" i="11"/>
  <c r="N192" i="11"/>
  <c r="Q192" i="11" s="1"/>
  <c r="P192" i="11"/>
  <c r="F193" i="11"/>
  <c r="G193" i="11"/>
  <c r="H193" i="11"/>
  <c r="I193" i="11"/>
  <c r="N193" i="11"/>
  <c r="Q193" i="11" s="1"/>
  <c r="P193" i="11"/>
  <c r="F194" i="11"/>
  <c r="G194" i="11"/>
  <c r="H194" i="11"/>
  <c r="I194" i="11"/>
  <c r="N194" i="11"/>
  <c r="Q194" i="11" s="1"/>
  <c r="P194" i="11"/>
  <c r="F195" i="11"/>
  <c r="G195" i="11"/>
  <c r="K195" i="11" s="1"/>
  <c r="H195" i="11"/>
  <c r="I195" i="11"/>
  <c r="N195" i="11"/>
  <c r="Q195" i="11" s="1"/>
  <c r="P195" i="11"/>
  <c r="F196" i="11"/>
  <c r="G196" i="11"/>
  <c r="H196" i="11"/>
  <c r="I196" i="11"/>
  <c r="J197" i="11" s="1"/>
  <c r="N196" i="11"/>
  <c r="Q196" i="11" s="1"/>
  <c r="P196" i="11"/>
  <c r="F197" i="11"/>
  <c r="AB203" i="11" s="1"/>
  <c r="G197" i="11"/>
  <c r="AC203" i="11" s="1"/>
  <c r="H197" i="11"/>
  <c r="I197" i="11"/>
  <c r="N197" i="11"/>
  <c r="Q197" i="11" s="1"/>
  <c r="P197" i="11"/>
  <c r="F181" i="3"/>
  <c r="G181" i="3"/>
  <c r="H181" i="3"/>
  <c r="I181" i="3"/>
  <c r="N181" i="3"/>
  <c r="Q181" i="3" s="1"/>
  <c r="P181" i="3"/>
  <c r="F182" i="3"/>
  <c r="G182" i="3"/>
  <c r="K182" i="3" s="1"/>
  <c r="H182" i="3"/>
  <c r="I182" i="3"/>
  <c r="N182" i="3"/>
  <c r="Q182" i="3" s="1"/>
  <c r="P182" i="3"/>
  <c r="F183" i="3"/>
  <c r="G183" i="3"/>
  <c r="K183" i="3" s="1"/>
  <c r="H183" i="3"/>
  <c r="I183" i="3"/>
  <c r="N183" i="3"/>
  <c r="Q183" i="3" s="1"/>
  <c r="P183" i="3"/>
  <c r="F184" i="3"/>
  <c r="G184" i="3"/>
  <c r="H184" i="3"/>
  <c r="I184" i="3"/>
  <c r="N184" i="3"/>
  <c r="Q184" i="3" s="1"/>
  <c r="P184" i="3"/>
  <c r="F185" i="3"/>
  <c r="G185" i="3"/>
  <c r="H185" i="3"/>
  <c r="I185" i="3"/>
  <c r="N185" i="3"/>
  <c r="Q185" i="3" s="1"/>
  <c r="P185" i="3"/>
  <c r="F186" i="3"/>
  <c r="G186" i="3"/>
  <c r="H186" i="3"/>
  <c r="I186" i="3"/>
  <c r="N186" i="3"/>
  <c r="Q186" i="3" s="1"/>
  <c r="P186" i="3"/>
  <c r="F187" i="3"/>
  <c r="G187" i="3"/>
  <c r="H187" i="3"/>
  <c r="I187" i="3"/>
  <c r="N187" i="3"/>
  <c r="Q187" i="3" s="1"/>
  <c r="P187" i="3"/>
  <c r="F188" i="3"/>
  <c r="G188" i="3"/>
  <c r="H188" i="3"/>
  <c r="I188" i="3"/>
  <c r="N188" i="3"/>
  <c r="Q188" i="3" s="1"/>
  <c r="P188" i="3"/>
  <c r="F189" i="3"/>
  <c r="G189" i="3"/>
  <c r="H189" i="3"/>
  <c r="I189" i="3"/>
  <c r="N189" i="3"/>
  <c r="Q189" i="3" s="1"/>
  <c r="P189" i="3"/>
  <c r="F190" i="3"/>
  <c r="G190" i="3"/>
  <c r="H190" i="3"/>
  <c r="I190" i="3"/>
  <c r="N190" i="3"/>
  <c r="Q190" i="3" s="1"/>
  <c r="P190" i="3"/>
  <c r="F191" i="3"/>
  <c r="G191" i="3"/>
  <c r="H191" i="3"/>
  <c r="I191" i="3"/>
  <c r="N191" i="3"/>
  <c r="Q191" i="3" s="1"/>
  <c r="P191" i="3"/>
  <c r="F192" i="3"/>
  <c r="G192" i="3"/>
  <c r="H192" i="3"/>
  <c r="I192" i="3"/>
  <c r="N192" i="3"/>
  <c r="Q192" i="3" s="1"/>
  <c r="P192" i="3"/>
  <c r="F193" i="3"/>
  <c r="G193" i="3"/>
  <c r="H193" i="3"/>
  <c r="I193" i="3"/>
  <c r="N193" i="3"/>
  <c r="Q193" i="3" s="1"/>
  <c r="P193" i="3"/>
  <c r="F194" i="3"/>
  <c r="G194" i="3"/>
  <c r="H194" i="3"/>
  <c r="I194" i="3"/>
  <c r="N194" i="3"/>
  <c r="Q194" i="3" s="1"/>
  <c r="P194" i="3"/>
  <c r="F195" i="3"/>
  <c r="G195" i="3"/>
  <c r="K195" i="3" s="1"/>
  <c r="H195" i="3"/>
  <c r="I195" i="3"/>
  <c r="N195" i="3"/>
  <c r="Q195" i="3" s="1"/>
  <c r="P195" i="3"/>
  <c r="F196" i="3"/>
  <c r="G196" i="3"/>
  <c r="H196" i="3"/>
  <c r="I196" i="3"/>
  <c r="N196" i="3"/>
  <c r="Q196" i="3" s="1"/>
  <c r="P196" i="3"/>
  <c r="F197" i="3"/>
  <c r="AB203" i="3" s="1"/>
  <c r="G197" i="3"/>
  <c r="AC203" i="3" s="1"/>
  <c r="H197" i="3"/>
  <c r="I197" i="3"/>
  <c r="K198" i="3" s="1"/>
  <c r="N197" i="3"/>
  <c r="Q197" i="3" s="1"/>
  <c r="P197" i="3"/>
  <c r="F181" i="8"/>
  <c r="G181" i="8"/>
  <c r="H181" i="8"/>
  <c r="I181" i="8"/>
  <c r="N181" i="8"/>
  <c r="Q181" i="8" s="1"/>
  <c r="P181" i="8"/>
  <c r="F182" i="8"/>
  <c r="J182" i="8" s="1"/>
  <c r="G182" i="8"/>
  <c r="H182" i="8"/>
  <c r="I182" i="8"/>
  <c r="K182" i="8"/>
  <c r="N182" i="8"/>
  <c r="Q182" i="8" s="1"/>
  <c r="P182" i="8"/>
  <c r="F183" i="8"/>
  <c r="G183" i="8"/>
  <c r="H183" i="8"/>
  <c r="I183" i="8"/>
  <c r="N183" i="8"/>
  <c r="Q183" i="8" s="1"/>
  <c r="P183" i="8"/>
  <c r="F184" i="8"/>
  <c r="G184" i="8"/>
  <c r="K184" i="8" s="1"/>
  <c r="H184" i="8"/>
  <c r="I184" i="8"/>
  <c r="N184" i="8"/>
  <c r="Q184" i="8" s="1"/>
  <c r="P184" i="8"/>
  <c r="F185" i="8"/>
  <c r="G185" i="8"/>
  <c r="H185" i="8"/>
  <c r="I185" i="8"/>
  <c r="N185" i="8"/>
  <c r="Q185" i="8" s="1"/>
  <c r="P185" i="8"/>
  <c r="F186" i="8"/>
  <c r="G186" i="8"/>
  <c r="H186" i="8"/>
  <c r="I186" i="8"/>
  <c r="N186" i="8"/>
  <c r="Q186" i="8" s="1"/>
  <c r="P186" i="8"/>
  <c r="F187" i="8"/>
  <c r="G187" i="8"/>
  <c r="H187" i="8"/>
  <c r="I187" i="8"/>
  <c r="N187" i="8"/>
  <c r="Q187" i="8" s="1"/>
  <c r="P187" i="8"/>
  <c r="F188" i="8"/>
  <c r="G188" i="8"/>
  <c r="H188" i="8"/>
  <c r="I188" i="8"/>
  <c r="N188" i="8"/>
  <c r="Q188" i="8" s="1"/>
  <c r="P188" i="8"/>
  <c r="F189" i="8"/>
  <c r="G189" i="8"/>
  <c r="K189" i="8" s="1"/>
  <c r="H189" i="8"/>
  <c r="I189" i="8"/>
  <c r="N189" i="8"/>
  <c r="Q189" i="8" s="1"/>
  <c r="P189" i="8"/>
  <c r="F190" i="8"/>
  <c r="G190" i="8"/>
  <c r="H190" i="8"/>
  <c r="I190" i="8"/>
  <c r="N190" i="8"/>
  <c r="Q190" i="8" s="1"/>
  <c r="P190" i="8"/>
  <c r="F191" i="8"/>
  <c r="G191" i="8"/>
  <c r="H191" i="8"/>
  <c r="I191" i="8"/>
  <c r="N191" i="8"/>
  <c r="Q191" i="8" s="1"/>
  <c r="P191" i="8"/>
  <c r="F192" i="8"/>
  <c r="G192" i="8"/>
  <c r="H192" i="8"/>
  <c r="I192" i="8"/>
  <c r="N192" i="8"/>
  <c r="Q192" i="8" s="1"/>
  <c r="P192" i="8"/>
  <c r="F193" i="8"/>
  <c r="G193" i="8"/>
  <c r="H193" i="8"/>
  <c r="I193" i="8"/>
  <c r="N193" i="8"/>
  <c r="Q193" i="8" s="1"/>
  <c r="P193" i="8"/>
  <c r="F194" i="8"/>
  <c r="G194" i="8"/>
  <c r="H194" i="8"/>
  <c r="I194" i="8"/>
  <c r="N194" i="8"/>
  <c r="Q194" i="8" s="1"/>
  <c r="P194" i="8"/>
  <c r="F195" i="8"/>
  <c r="G195" i="8"/>
  <c r="H195" i="8"/>
  <c r="I195" i="8"/>
  <c r="N195" i="8"/>
  <c r="Q195" i="8" s="1"/>
  <c r="P195" i="8"/>
  <c r="F196" i="8"/>
  <c r="G196" i="8"/>
  <c r="H196" i="8"/>
  <c r="I196" i="8"/>
  <c r="N196" i="8"/>
  <c r="Q196" i="8" s="1"/>
  <c r="P196" i="8"/>
  <c r="F197" i="8"/>
  <c r="AB203" i="8" s="1"/>
  <c r="G197" i="8"/>
  <c r="AC203" i="8" s="1"/>
  <c r="H197" i="8"/>
  <c r="I197" i="8"/>
  <c r="N197" i="8"/>
  <c r="Q197" i="8" s="1"/>
  <c r="P197" i="8"/>
  <c r="AB187" i="25" l="1"/>
  <c r="M201" i="24"/>
  <c r="M181" i="24"/>
  <c r="M174" i="24"/>
  <c r="M175" i="24"/>
  <c r="M179" i="24"/>
  <c r="M186" i="24"/>
  <c r="M178" i="24"/>
  <c r="M203" i="24"/>
  <c r="M207" i="24"/>
  <c r="M172" i="24"/>
  <c r="M176" i="23"/>
  <c r="M192" i="23"/>
  <c r="M204" i="22"/>
  <c r="M195" i="22"/>
  <c r="M199" i="10"/>
  <c r="M201" i="10"/>
  <c r="AB189" i="6"/>
  <c r="J183" i="11"/>
  <c r="M199" i="3"/>
  <c r="M169" i="12"/>
  <c r="M177" i="12"/>
  <c r="M185" i="12"/>
  <c r="M193" i="12"/>
  <c r="M201" i="12"/>
  <c r="M188" i="12"/>
  <c r="M171" i="12"/>
  <c r="M179" i="12"/>
  <c r="M187" i="12"/>
  <c r="M195" i="12"/>
  <c r="M203" i="12"/>
  <c r="M170" i="12"/>
  <c r="M202" i="12"/>
  <c r="M174" i="12"/>
  <c r="M190" i="12"/>
  <c r="M176" i="12"/>
  <c r="M205" i="5"/>
  <c r="AN200" i="5"/>
  <c r="AO200" i="5" s="1"/>
  <c r="M186" i="5"/>
  <c r="M194" i="5"/>
  <c r="M202" i="5"/>
  <c r="M207" i="5"/>
  <c r="M199" i="5"/>
  <c r="AN202" i="5"/>
  <c r="AO202" i="5" s="1"/>
  <c r="M175" i="4"/>
  <c r="M196" i="4"/>
  <c r="M184" i="4"/>
  <c r="M194" i="4"/>
  <c r="M178" i="4"/>
  <c r="M207" i="22"/>
  <c r="M207" i="20"/>
  <c r="M200" i="20"/>
  <c r="M184" i="20"/>
  <c r="M183" i="20"/>
  <c r="M206" i="20"/>
  <c r="AC176" i="6"/>
  <c r="K197" i="11"/>
  <c r="M205" i="20"/>
  <c r="M196" i="22"/>
  <c r="AC184" i="6"/>
  <c r="AC178" i="6"/>
  <c r="AB195" i="6"/>
  <c r="M202" i="6"/>
  <c r="L195" i="11"/>
  <c r="AB193" i="8"/>
  <c r="M199" i="8"/>
  <c r="M201" i="8"/>
  <c r="AC197" i="3"/>
  <c r="M203" i="3"/>
  <c r="M203" i="23"/>
  <c r="W186" i="18"/>
  <c r="R192" i="8"/>
  <c r="L182" i="8"/>
  <c r="R186" i="3"/>
  <c r="M205" i="3"/>
  <c r="M206" i="25"/>
  <c r="M199" i="25"/>
  <c r="J188" i="25"/>
  <c r="J182" i="25"/>
  <c r="M201" i="25"/>
  <c r="M192" i="20"/>
  <c r="M203" i="20"/>
  <c r="M199" i="20"/>
  <c r="R195" i="15"/>
  <c r="J195" i="15"/>
  <c r="T181" i="18"/>
  <c r="J192" i="6"/>
  <c r="R190" i="6"/>
  <c r="AC185" i="6"/>
  <c r="R191" i="3"/>
  <c r="M188" i="4"/>
  <c r="M198" i="4"/>
  <c r="M208" i="9"/>
  <c r="AC197" i="25"/>
  <c r="M202" i="25"/>
  <c r="AB193" i="25"/>
  <c r="M188" i="20"/>
  <c r="M194" i="20"/>
  <c r="M208" i="19"/>
  <c r="L196" i="15"/>
  <c r="W187" i="18"/>
  <c r="W188" i="18"/>
  <c r="AC196" i="6"/>
  <c r="J185" i="11"/>
  <c r="J182" i="11"/>
  <c r="L187" i="8"/>
  <c r="M208" i="3"/>
  <c r="M168" i="12"/>
  <c r="M182" i="9"/>
  <c r="M190" i="9"/>
  <c r="M198" i="9"/>
  <c r="AM61" i="6"/>
  <c r="AN67" i="6" s="1"/>
  <c r="AO67" i="6" s="1"/>
  <c r="AL62" i="6"/>
  <c r="AM39" i="6"/>
  <c r="AL40" i="6"/>
  <c r="AM217" i="5"/>
  <c r="AL218" i="5"/>
  <c r="AN201" i="5"/>
  <c r="AO201" i="5" s="1"/>
  <c r="AN198" i="5"/>
  <c r="AO198" i="5" s="1"/>
  <c r="AN199" i="5"/>
  <c r="AO199" i="5" s="1"/>
  <c r="AN197" i="5"/>
  <c r="AO197" i="5" s="1"/>
  <c r="AM126" i="5"/>
  <c r="AL127" i="5"/>
  <c r="AM210" i="5"/>
  <c r="AL211" i="5"/>
  <c r="AM112" i="5"/>
  <c r="AL113" i="5"/>
  <c r="AM119" i="5"/>
  <c r="AL120" i="5"/>
  <c r="AL81" i="5"/>
  <c r="AM80" i="5"/>
  <c r="AM133" i="5"/>
  <c r="AL134" i="5"/>
  <c r="AM203" i="5"/>
  <c r="AL204" i="5"/>
  <c r="AL148" i="5"/>
  <c r="AM147" i="5"/>
  <c r="AM105" i="5"/>
  <c r="AL106" i="5"/>
  <c r="AM140" i="5"/>
  <c r="AL141" i="5"/>
  <c r="AL46" i="3"/>
  <c r="AM45" i="3"/>
  <c r="AN45" i="3" s="1"/>
  <c r="AO45" i="3" s="1"/>
  <c r="AL158" i="3"/>
  <c r="AM157" i="3"/>
  <c r="AN157" i="3" s="1"/>
  <c r="AO157" i="3" s="1"/>
  <c r="AL109" i="3"/>
  <c r="AM108" i="3"/>
  <c r="AM179" i="3"/>
  <c r="AM180" i="3"/>
  <c r="AN180" i="3" s="1"/>
  <c r="AO180" i="3" s="1"/>
  <c r="AM72" i="3"/>
  <c r="AL73" i="3"/>
  <c r="AM80" i="3"/>
  <c r="AL81" i="3"/>
  <c r="AM100" i="3"/>
  <c r="AL101" i="3"/>
  <c r="AM66" i="3"/>
  <c r="AL67" i="3"/>
  <c r="AM52" i="3"/>
  <c r="AL53" i="3"/>
  <c r="AM213" i="3"/>
  <c r="AL214" i="3"/>
  <c r="AM194" i="3"/>
  <c r="AM193" i="3"/>
  <c r="AN197" i="3" s="1"/>
  <c r="AO197" i="3" s="1"/>
  <c r="AL95" i="3"/>
  <c r="AM94" i="3"/>
  <c r="AM220" i="3"/>
  <c r="AL221" i="3"/>
  <c r="AM206" i="3"/>
  <c r="AL207" i="3"/>
  <c r="AM58" i="3"/>
  <c r="AL59" i="3"/>
  <c r="AL88" i="3"/>
  <c r="AM87" i="3"/>
  <c r="AN194" i="3"/>
  <c r="AO194" i="3" s="1"/>
  <c r="AL186" i="3"/>
  <c r="AM185" i="3"/>
  <c r="AN179" i="3"/>
  <c r="AO179" i="3" s="1"/>
  <c r="AN181" i="3"/>
  <c r="AO181" i="3" s="1"/>
  <c r="AM199" i="3"/>
  <c r="AL200" i="3"/>
  <c r="M182" i="20"/>
  <c r="M202" i="20"/>
  <c r="M200" i="25"/>
  <c r="M203" i="25"/>
  <c r="K197" i="25"/>
  <c r="AB188" i="25"/>
  <c r="M205" i="25"/>
  <c r="AB190" i="25"/>
  <c r="AB195" i="25"/>
  <c r="M208" i="23"/>
  <c r="M208" i="21"/>
  <c r="M185" i="21"/>
  <c r="M199" i="19"/>
  <c r="M203" i="19"/>
  <c r="M197" i="19"/>
  <c r="M201" i="19"/>
  <c r="M203" i="15"/>
  <c r="U183" i="18"/>
  <c r="U184" i="18"/>
  <c r="U173" i="18"/>
  <c r="U174" i="18"/>
  <c r="U175" i="18"/>
  <c r="U182" i="18"/>
  <c r="AC202" i="6"/>
  <c r="AC189" i="6"/>
  <c r="AC180" i="6"/>
  <c r="AC192" i="6"/>
  <c r="AC188" i="6"/>
  <c r="AC188" i="11"/>
  <c r="J180" i="11"/>
  <c r="J195" i="11"/>
  <c r="L196" i="11"/>
  <c r="M204" i="11"/>
  <c r="AC197" i="8"/>
  <c r="AC195" i="8"/>
  <c r="AC193" i="8"/>
  <c r="M208" i="8"/>
  <c r="AB197" i="8"/>
  <c r="AB187" i="8"/>
  <c r="AC189" i="8"/>
  <c r="J192" i="3"/>
  <c r="M192" i="3" s="1"/>
  <c r="J186" i="3"/>
  <c r="M193" i="20"/>
  <c r="M197" i="20"/>
  <c r="M190" i="20"/>
  <c r="M208" i="20"/>
  <c r="M198" i="20"/>
  <c r="L184" i="25"/>
  <c r="M207" i="25"/>
  <c r="M208" i="25"/>
  <c r="AC195" i="25"/>
  <c r="AC193" i="25"/>
  <c r="AC189" i="25"/>
  <c r="AC190" i="25"/>
  <c r="L182" i="25"/>
  <c r="R181" i="25"/>
  <c r="J195" i="25"/>
  <c r="AB202" i="25"/>
  <c r="AB194" i="25"/>
  <c r="L188" i="25"/>
  <c r="J187" i="25"/>
  <c r="AB192" i="25"/>
  <c r="M208" i="24"/>
  <c r="M207" i="23"/>
  <c r="M187" i="23"/>
  <c r="M197" i="22"/>
  <c r="M198" i="22"/>
  <c r="M208" i="22"/>
  <c r="M202" i="15"/>
  <c r="M206" i="15"/>
  <c r="M205" i="15"/>
  <c r="AB202" i="15"/>
  <c r="R194" i="15"/>
  <c r="M200" i="15"/>
  <c r="M204" i="15"/>
  <c r="M208" i="15"/>
  <c r="T184" i="18"/>
  <c r="M175" i="18"/>
  <c r="U181" i="18"/>
  <c r="T180" i="18"/>
  <c r="V180" i="18"/>
  <c r="M177" i="18"/>
  <c r="U179" i="18"/>
  <c r="V184" i="18"/>
  <c r="M176" i="18"/>
  <c r="V182" i="18"/>
  <c r="M173" i="18"/>
  <c r="V179" i="18"/>
  <c r="V181" i="18"/>
  <c r="U180" i="18"/>
  <c r="M179" i="18"/>
  <c r="W185" i="18" s="1"/>
  <c r="T185" i="18"/>
  <c r="T179" i="18"/>
  <c r="T182" i="18"/>
  <c r="M208" i="10"/>
  <c r="R194" i="6"/>
  <c r="AC194" i="6"/>
  <c r="AC191" i="6"/>
  <c r="AC186" i="6"/>
  <c r="AC181" i="6"/>
  <c r="L195" i="6"/>
  <c r="L171" i="6"/>
  <c r="M208" i="6"/>
  <c r="AC199" i="11"/>
  <c r="AC196" i="11"/>
  <c r="K184" i="11"/>
  <c r="AB182" i="11"/>
  <c r="AB199" i="11"/>
  <c r="AB188" i="11"/>
  <c r="R179" i="11"/>
  <c r="J177" i="11"/>
  <c r="J189" i="11"/>
  <c r="AC190" i="11"/>
  <c r="AC186" i="11"/>
  <c r="AC184" i="11"/>
  <c r="M208" i="11"/>
  <c r="AB202" i="11"/>
  <c r="J190" i="11"/>
  <c r="L181" i="11"/>
  <c r="M205" i="11"/>
  <c r="L184" i="8"/>
  <c r="AB189" i="8"/>
  <c r="AC187" i="8"/>
  <c r="R185" i="8"/>
  <c r="K185" i="8"/>
  <c r="R181" i="8"/>
  <c r="M204" i="8"/>
  <c r="L197" i="3"/>
  <c r="R193" i="3"/>
  <c r="AB197" i="3"/>
  <c r="AB199" i="3"/>
  <c r="K184" i="3"/>
  <c r="R196" i="3"/>
  <c r="AC202" i="3"/>
  <c r="AC191" i="3"/>
  <c r="L182" i="3"/>
  <c r="AB202" i="3"/>
  <c r="AB200" i="3"/>
  <c r="K192" i="3"/>
  <c r="AB193" i="3"/>
  <c r="M208" i="12"/>
  <c r="M208" i="5"/>
  <c r="M189" i="4"/>
  <c r="M199" i="4"/>
  <c r="M208" i="4"/>
  <c r="M191" i="20"/>
  <c r="M196" i="20"/>
  <c r="M187" i="20"/>
  <c r="M204" i="20"/>
  <c r="M195" i="20"/>
  <c r="M185" i="20"/>
  <c r="M201" i="20"/>
  <c r="M186" i="20"/>
  <c r="M189" i="20"/>
  <c r="L194" i="25"/>
  <c r="L192" i="25"/>
  <c r="L190" i="25"/>
  <c r="L189" i="25"/>
  <c r="K188" i="25"/>
  <c r="K186" i="25"/>
  <c r="AC194" i="25"/>
  <c r="AC200" i="25"/>
  <c r="AC199" i="25"/>
  <c r="K193" i="25"/>
  <c r="AC191" i="25"/>
  <c r="AC192" i="25"/>
  <c r="K184" i="25"/>
  <c r="K196" i="25"/>
  <c r="AC202" i="25"/>
  <c r="AC201" i="25"/>
  <c r="AC188" i="25"/>
  <c r="K192" i="25"/>
  <c r="AC198" i="25"/>
  <c r="K191" i="25"/>
  <c r="K185" i="25"/>
  <c r="AB197" i="25"/>
  <c r="K198" i="25"/>
  <c r="L198" i="25"/>
  <c r="J198" i="25"/>
  <c r="AB196" i="25"/>
  <c r="J196" i="25"/>
  <c r="K194" i="25"/>
  <c r="J183" i="25"/>
  <c r="J194" i="25"/>
  <c r="AB200" i="25"/>
  <c r="AB199" i="25"/>
  <c r="R189" i="25"/>
  <c r="AB191" i="25"/>
  <c r="J197" i="25"/>
  <c r="K195" i="25"/>
  <c r="AB201" i="25"/>
  <c r="AB198" i="25"/>
  <c r="AC202" i="15"/>
  <c r="AB201" i="15"/>
  <c r="K197" i="15"/>
  <c r="AC203" i="15"/>
  <c r="AC200" i="15"/>
  <c r="L197" i="15"/>
  <c r="AB200" i="15"/>
  <c r="M199" i="15"/>
  <c r="M207" i="15"/>
  <c r="K198" i="15"/>
  <c r="L198" i="15"/>
  <c r="J198" i="15"/>
  <c r="R196" i="15"/>
  <c r="AC201" i="15"/>
  <c r="L195" i="15"/>
  <c r="M201" i="15"/>
  <c r="AC195" i="6"/>
  <c r="K196" i="6"/>
  <c r="R193" i="6"/>
  <c r="AC199" i="6"/>
  <c r="AC198" i="6"/>
  <c r="L192" i="6"/>
  <c r="AC190" i="6"/>
  <c r="R189" i="6"/>
  <c r="AC183" i="6"/>
  <c r="AB183" i="6"/>
  <c r="K198" i="6"/>
  <c r="L198" i="6"/>
  <c r="J198" i="6"/>
  <c r="AC200" i="6"/>
  <c r="AB199" i="6"/>
  <c r="AB198" i="6"/>
  <c r="AB186" i="6"/>
  <c r="AB184" i="6"/>
  <c r="AB180" i="6"/>
  <c r="AB176" i="6"/>
  <c r="J171" i="6"/>
  <c r="AC201" i="6"/>
  <c r="AB200" i="6"/>
  <c r="AB196" i="6"/>
  <c r="L187" i="6"/>
  <c r="L184" i="6"/>
  <c r="AC182" i="6"/>
  <c r="AB187" i="6"/>
  <c r="AC197" i="6"/>
  <c r="AC203" i="6"/>
  <c r="AB202" i="6"/>
  <c r="AB201" i="6"/>
  <c r="AC193" i="6"/>
  <c r="AB197" i="6"/>
  <c r="L191" i="6"/>
  <c r="L190" i="6"/>
  <c r="AB188" i="6"/>
  <c r="L182" i="6"/>
  <c r="AB185" i="6"/>
  <c r="AB182" i="6"/>
  <c r="AB178" i="6"/>
  <c r="L172" i="6"/>
  <c r="AB200" i="11"/>
  <c r="AB198" i="11"/>
  <c r="K191" i="11"/>
  <c r="AB194" i="11"/>
  <c r="J191" i="11"/>
  <c r="R187" i="11"/>
  <c r="K187" i="11"/>
  <c r="AC194" i="11"/>
  <c r="AC200" i="11"/>
  <c r="AC192" i="11"/>
  <c r="AC198" i="11"/>
  <c r="AB191" i="11"/>
  <c r="K198" i="11"/>
  <c r="L198" i="11"/>
  <c r="J198" i="11"/>
  <c r="K193" i="11"/>
  <c r="J188" i="11"/>
  <c r="AB190" i="11"/>
  <c r="AB184" i="11"/>
  <c r="L183" i="11"/>
  <c r="AC182" i="11"/>
  <c r="J181" i="11"/>
  <c r="J179" i="11"/>
  <c r="AB201" i="11"/>
  <c r="R197" i="11"/>
  <c r="K196" i="11"/>
  <c r="AC202" i="11"/>
  <c r="R190" i="11"/>
  <c r="K186" i="11"/>
  <c r="K178" i="11"/>
  <c r="R176" i="11"/>
  <c r="AC201" i="11"/>
  <c r="AC202" i="8"/>
  <c r="AB195" i="8"/>
  <c r="AB201" i="8"/>
  <c r="AB198" i="8"/>
  <c r="J190" i="8"/>
  <c r="K196" i="8"/>
  <c r="AB202" i="8"/>
  <c r="J196" i="8"/>
  <c r="AC200" i="8"/>
  <c r="AC199" i="8"/>
  <c r="J197" i="8"/>
  <c r="AB200" i="8"/>
  <c r="AB199" i="8"/>
  <c r="J188" i="8"/>
  <c r="L185" i="8"/>
  <c r="J198" i="8"/>
  <c r="K198" i="8"/>
  <c r="L198" i="8"/>
  <c r="R196" i="8"/>
  <c r="K195" i="8"/>
  <c r="AC201" i="8"/>
  <c r="J194" i="8"/>
  <c r="K192" i="8"/>
  <c r="AC198" i="8"/>
  <c r="J192" i="8"/>
  <c r="R190" i="8"/>
  <c r="R184" i="8"/>
  <c r="AC195" i="3"/>
  <c r="K190" i="3"/>
  <c r="AB189" i="3"/>
  <c r="AC187" i="3"/>
  <c r="AB198" i="3"/>
  <c r="AC201" i="3"/>
  <c r="L198" i="3"/>
  <c r="AC199" i="3"/>
  <c r="K196" i="3"/>
  <c r="J194" i="3"/>
  <c r="L194" i="3"/>
  <c r="AB195" i="3"/>
  <c r="L195" i="3"/>
  <c r="AC198" i="3"/>
  <c r="J190" i="3"/>
  <c r="J188" i="3"/>
  <c r="L187" i="3"/>
  <c r="L185" i="3"/>
  <c r="J182" i="3"/>
  <c r="M182" i="3" s="1"/>
  <c r="AB201" i="3"/>
  <c r="K194" i="3"/>
  <c r="AC200" i="3"/>
  <c r="R190" i="3"/>
  <c r="AC189" i="3"/>
  <c r="K186" i="3"/>
  <c r="J198" i="3"/>
  <c r="M190" i="4"/>
  <c r="M200" i="4"/>
  <c r="M194" i="9"/>
  <c r="M178" i="9"/>
  <c r="M186" i="9"/>
  <c r="M180" i="9"/>
  <c r="M188" i="9"/>
  <c r="M196" i="9"/>
  <c r="M184" i="9"/>
  <c r="M192" i="9"/>
  <c r="M200" i="9"/>
  <c r="M201" i="9"/>
  <c r="M175" i="9"/>
  <c r="M183" i="9"/>
  <c r="AC196" i="25"/>
  <c r="K189" i="25"/>
  <c r="R188" i="25"/>
  <c r="AC187" i="25"/>
  <c r="L186" i="25"/>
  <c r="K182" i="25"/>
  <c r="M182" i="25" s="1"/>
  <c r="J193" i="25"/>
  <c r="J186" i="25"/>
  <c r="L185" i="25"/>
  <c r="J192" i="25"/>
  <c r="J191" i="25"/>
  <c r="K187" i="25"/>
  <c r="J185" i="25"/>
  <c r="L197" i="25"/>
  <c r="L196" i="25"/>
  <c r="L195" i="25"/>
  <c r="L193" i="25"/>
  <c r="R190" i="25"/>
  <c r="R183" i="25"/>
  <c r="J189" i="25"/>
  <c r="R184" i="25"/>
  <c r="L187" i="25"/>
  <c r="R185" i="25"/>
  <c r="L183" i="25"/>
  <c r="R182" i="25"/>
  <c r="L191" i="25"/>
  <c r="K190" i="25"/>
  <c r="J190" i="25"/>
  <c r="J184" i="25"/>
  <c r="K183" i="25"/>
  <c r="V173" i="18"/>
  <c r="V172" i="18"/>
  <c r="V174" i="18"/>
  <c r="V177" i="18"/>
  <c r="V176" i="18"/>
  <c r="V178" i="18"/>
  <c r="M168" i="18"/>
  <c r="V175" i="18"/>
  <c r="M172" i="18"/>
  <c r="J197" i="15"/>
  <c r="J196" i="15"/>
  <c r="K195" i="15"/>
  <c r="L194" i="6"/>
  <c r="L193" i="6"/>
  <c r="L188" i="6"/>
  <c r="L185" i="6"/>
  <c r="L183" i="6"/>
  <c r="L180" i="6"/>
  <c r="L177" i="6"/>
  <c r="L175" i="6"/>
  <c r="L173" i="6"/>
  <c r="L196" i="6"/>
  <c r="J196" i="6"/>
  <c r="K195" i="6"/>
  <c r="K193" i="6"/>
  <c r="L186" i="6"/>
  <c r="L178" i="6"/>
  <c r="L197" i="6"/>
  <c r="J193" i="6"/>
  <c r="K192" i="6"/>
  <c r="K191" i="6"/>
  <c r="J190" i="6"/>
  <c r="L181" i="6"/>
  <c r="L179" i="6"/>
  <c r="L176" i="6"/>
  <c r="L174" i="6"/>
  <c r="R197" i="6"/>
  <c r="K197" i="6"/>
  <c r="J197" i="6"/>
  <c r="J195" i="6"/>
  <c r="K194" i="6"/>
  <c r="R192" i="6"/>
  <c r="J191" i="6"/>
  <c r="M191" i="6" s="1"/>
  <c r="K190" i="6"/>
  <c r="J194" i="6"/>
  <c r="M194" i="6" s="1"/>
  <c r="R191" i="6"/>
  <c r="K189" i="6"/>
  <c r="R196" i="6"/>
  <c r="L189" i="6"/>
  <c r="K188" i="6"/>
  <c r="K187" i="6"/>
  <c r="K186" i="6"/>
  <c r="K185" i="6"/>
  <c r="K184" i="6"/>
  <c r="K183" i="6"/>
  <c r="K182" i="6"/>
  <c r="AB181" i="6"/>
  <c r="K181" i="6"/>
  <c r="K180" i="6"/>
  <c r="AB179" i="6"/>
  <c r="K179" i="6"/>
  <c r="K178" i="6"/>
  <c r="AB177" i="6"/>
  <c r="K177" i="6"/>
  <c r="K176" i="6"/>
  <c r="K175" i="6"/>
  <c r="K174" i="6"/>
  <c r="K173" i="6"/>
  <c r="K172" i="6"/>
  <c r="K171" i="6"/>
  <c r="AB194" i="6"/>
  <c r="AB193" i="6"/>
  <c r="AB192" i="6"/>
  <c r="AB191" i="6"/>
  <c r="AB190" i="6"/>
  <c r="R188" i="6"/>
  <c r="J188" i="6"/>
  <c r="R187" i="6"/>
  <c r="J187" i="6"/>
  <c r="M187" i="6" s="1"/>
  <c r="R186" i="6"/>
  <c r="J186" i="6"/>
  <c r="R185" i="6"/>
  <c r="J185" i="6"/>
  <c r="R184" i="6"/>
  <c r="J184" i="6"/>
  <c r="R183" i="6"/>
  <c r="J183" i="6"/>
  <c r="M183" i="6" s="1"/>
  <c r="R182" i="6"/>
  <c r="J182" i="6"/>
  <c r="R181" i="6"/>
  <c r="J181" i="6"/>
  <c r="R180" i="6"/>
  <c r="J180" i="6"/>
  <c r="R179" i="6"/>
  <c r="J179" i="6"/>
  <c r="M179" i="6" s="1"/>
  <c r="R178" i="6"/>
  <c r="J178" i="6"/>
  <c r="R177" i="6"/>
  <c r="J177" i="6"/>
  <c r="R176" i="6"/>
  <c r="J176" i="6"/>
  <c r="R175" i="6"/>
  <c r="J175" i="6"/>
  <c r="R174" i="6"/>
  <c r="J174" i="6"/>
  <c r="R173" i="6"/>
  <c r="J173" i="6"/>
  <c r="R172" i="6"/>
  <c r="J172" i="6"/>
  <c r="R171" i="6"/>
  <c r="R170" i="6"/>
  <c r="M192" i="6"/>
  <c r="M193" i="6"/>
  <c r="J196" i="11"/>
  <c r="M183" i="11"/>
  <c r="K179" i="11"/>
  <c r="J193" i="11"/>
  <c r="L179" i="11"/>
  <c r="L178" i="11"/>
  <c r="R189" i="11"/>
  <c r="J178" i="11"/>
  <c r="M195" i="11"/>
  <c r="K194" i="11"/>
  <c r="L193" i="11"/>
  <c r="AC195" i="11"/>
  <c r="AC193" i="11"/>
  <c r="L187" i="11"/>
  <c r="AC191" i="11"/>
  <c r="L185" i="11"/>
  <c r="R195" i="11"/>
  <c r="K192" i="11"/>
  <c r="L191" i="11"/>
  <c r="L189" i="11"/>
  <c r="J187" i="11"/>
  <c r="K185" i="11"/>
  <c r="AC189" i="11"/>
  <c r="R181" i="11"/>
  <c r="AC185" i="11"/>
  <c r="R177" i="11"/>
  <c r="M177" i="11"/>
  <c r="R193" i="11"/>
  <c r="M191" i="11"/>
  <c r="R185" i="11"/>
  <c r="R182" i="11"/>
  <c r="AC187" i="11"/>
  <c r="AC183" i="11"/>
  <c r="R191" i="11"/>
  <c r="R183" i="11"/>
  <c r="AB197" i="11"/>
  <c r="K189" i="11"/>
  <c r="AB186" i="11"/>
  <c r="J186" i="11"/>
  <c r="AB189" i="11"/>
  <c r="K181" i="11"/>
  <c r="AB183" i="11"/>
  <c r="L197" i="11"/>
  <c r="M197" i="11" s="1"/>
  <c r="AB196" i="11"/>
  <c r="J194" i="11"/>
  <c r="AB192" i="11"/>
  <c r="J192" i="11"/>
  <c r="K190" i="11"/>
  <c r="AB195" i="11"/>
  <c r="J184" i="11"/>
  <c r="K182" i="11"/>
  <c r="AB187" i="11"/>
  <c r="R196" i="11"/>
  <c r="R194" i="11"/>
  <c r="R192" i="11"/>
  <c r="K188" i="11"/>
  <c r="AB193" i="11"/>
  <c r="R184" i="11"/>
  <c r="K180" i="11"/>
  <c r="AB185" i="11"/>
  <c r="L193" i="8"/>
  <c r="L191" i="8"/>
  <c r="J184" i="8"/>
  <c r="L183" i="8"/>
  <c r="L189" i="8"/>
  <c r="L186" i="8"/>
  <c r="K183" i="8"/>
  <c r="L195" i="8"/>
  <c r="K190" i="8"/>
  <c r="R186" i="8"/>
  <c r="R183" i="8"/>
  <c r="K197" i="8"/>
  <c r="AC191" i="8"/>
  <c r="R194" i="8"/>
  <c r="R193" i="8"/>
  <c r="K193" i="8"/>
  <c r="K191" i="8"/>
  <c r="R187" i="8"/>
  <c r="R182" i="8"/>
  <c r="M182" i="8"/>
  <c r="R188" i="8"/>
  <c r="K188" i="8"/>
  <c r="K187" i="8"/>
  <c r="K186" i="8"/>
  <c r="AB188" i="8"/>
  <c r="K194" i="8"/>
  <c r="L196" i="8"/>
  <c r="L192" i="8"/>
  <c r="M192" i="8" s="1"/>
  <c r="AB191" i="8"/>
  <c r="L190" i="8"/>
  <c r="AB192" i="8"/>
  <c r="J186" i="8"/>
  <c r="AB190" i="8"/>
  <c r="J195" i="8"/>
  <c r="L194" i="8"/>
  <c r="AB196" i="8"/>
  <c r="AB194" i="8"/>
  <c r="L188" i="8"/>
  <c r="L193" i="3"/>
  <c r="L189" i="3"/>
  <c r="J195" i="3"/>
  <c r="K193" i="3"/>
  <c r="L191" i="3"/>
  <c r="L183" i="3"/>
  <c r="K188" i="3"/>
  <c r="R194" i="3"/>
  <c r="J193" i="3"/>
  <c r="L192" i="3"/>
  <c r="AC196" i="3"/>
  <c r="R188" i="3"/>
  <c r="R182" i="3"/>
  <c r="R197" i="3"/>
  <c r="K197" i="3"/>
  <c r="L196" i="3"/>
  <c r="R195" i="3"/>
  <c r="AC193" i="3"/>
  <c r="L190" i="3"/>
  <c r="R189" i="3"/>
  <c r="AC194" i="3"/>
  <c r="R187" i="3"/>
  <c r="AC192" i="3"/>
  <c r="K185" i="3"/>
  <c r="L184" i="3"/>
  <c r="AC188" i="3"/>
  <c r="J196" i="3"/>
  <c r="R192" i="3"/>
  <c r="L188" i="3"/>
  <c r="M188" i="3" s="1"/>
  <c r="R181" i="3"/>
  <c r="R184" i="3"/>
  <c r="AB190" i="3"/>
  <c r="J184" i="3"/>
  <c r="M184" i="3" s="1"/>
  <c r="AB196" i="3"/>
  <c r="AB194" i="3"/>
  <c r="AB188" i="3"/>
  <c r="K187" i="3"/>
  <c r="J187" i="3"/>
  <c r="L186" i="3"/>
  <c r="M186" i="3" s="1"/>
  <c r="AB191" i="3"/>
  <c r="AB187" i="3"/>
  <c r="R185" i="3"/>
  <c r="R183" i="3"/>
  <c r="R197" i="15"/>
  <c r="R197" i="25"/>
  <c r="R196" i="25"/>
  <c r="R195" i="25"/>
  <c r="R194" i="25"/>
  <c r="R193" i="25"/>
  <c r="R192" i="25"/>
  <c r="R191" i="25"/>
  <c r="R187" i="25"/>
  <c r="R186" i="25"/>
  <c r="R195" i="6"/>
  <c r="M196" i="11"/>
  <c r="R188" i="11"/>
  <c r="R180" i="11"/>
  <c r="R186" i="11"/>
  <c r="R178" i="11"/>
  <c r="AC197" i="11"/>
  <c r="L194" i="11"/>
  <c r="L192" i="11"/>
  <c r="L190" i="11"/>
  <c r="M190" i="11" s="1"/>
  <c r="L188" i="11"/>
  <c r="L186" i="11"/>
  <c r="L184" i="11"/>
  <c r="L182" i="11"/>
  <c r="M182" i="11" s="1"/>
  <c r="L180" i="11"/>
  <c r="M180" i="11" s="1"/>
  <c r="M195" i="3"/>
  <c r="K191" i="3"/>
  <c r="K189" i="3"/>
  <c r="J197" i="3"/>
  <c r="M197" i="3" s="1"/>
  <c r="J191" i="3"/>
  <c r="J189" i="3"/>
  <c r="J183" i="3"/>
  <c r="AC190" i="3"/>
  <c r="J185" i="3"/>
  <c r="M185" i="3" s="1"/>
  <c r="AB192" i="3"/>
  <c r="R197" i="8"/>
  <c r="R195" i="8"/>
  <c r="R191" i="8"/>
  <c r="R189" i="8"/>
  <c r="J187" i="8"/>
  <c r="J185" i="8"/>
  <c r="AC196" i="8"/>
  <c r="AC194" i="8"/>
  <c r="AC192" i="8"/>
  <c r="AC190" i="8"/>
  <c r="AC188" i="8"/>
  <c r="J193" i="8"/>
  <c r="J191" i="8"/>
  <c r="J189" i="8"/>
  <c r="J183" i="8"/>
  <c r="L197" i="8"/>
  <c r="F181" i="10"/>
  <c r="G181" i="10"/>
  <c r="H181" i="10"/>
  <c r="I181" i="10"/>
  <c r="N181" i="10"/>
  <c r="Q181" i="10" s="1"/>
  <c r="P181" i="10"/>
  <c r="F182" i="10"/>
  <c r="G182" i="10"/>
  <c r="H182" i="10"/>
  <c r="I182" i="10"/>
  <c r="N182" i="10"/>
  <c r="Q182" i="10" s="1"/>
  <c r="P182" i="10"/>
  <c r="F183" i="10"/>
  <c r="G183" i="10"/>
  <c r="H183" i="10"/>
  <c r="I183" i="10"/>
  <c r="N183" i="10"/>
  <c r="Q183" i="10" s="1"/>
  <c r="P183" i="10"/>
  <c r="F184" i="10"/>
  <c r="G184" i="10"/>
  <c r="H184" i="10"/>
  <c r="I184" i="10"/>
  <c r="N184" i="10"/>
  <c r="Q184" i="10" s="1"/>
  <c r="P184" i="10"/>
  <c r="F185" i="10"/>
  <c r="G185" i="10"/>
  <c r="H185" i="10"/>
  <c r="I185" i="10"/>
  <c r="J185" i="10"/>
  <c r="N185" i="10"/>
  <c r="Q185" i="10" s="1"/>
  <c r="P185" i="10"/>
  <c r="F186" i="10"/>
  <c r="G186" i="10"/>
  <c r="H186" i="10"/>
  <c r="I186" i="10"/>
  <c r="N186" i="10"/>
  <c r="Q186" i="10" s="1"/>
  <c r="P186" i="10"/>
  <c r="R186" i="10" s="1"/>
  <c r="F187" i="10"/>
  <c r="G187" i="10"/>
  <c r="H187" i="10"/>
  <c r="I187" i="10"/>
  <c r="N187" i="10"/>
  <c r="Q187" i="10" s="1"/>
  <c r="P187" i="10"/>
  <c r="F188" i="10"/>
  <c r="G188" i="10"/>
  <c r="H188" i="10"/>
  <c r="I188" i="10"/>
  <c r="N188" i="10"/>
  <c r="Q188" i="10" s="1"/>
  <c r="P188" i="10"/>
  <c r="F189" i="10"/>
  <c r="G189" i="10"/>
  <c r="H189" i="10"/>
  <c r="I189" i="10"/>
  <c r="J190" i="10" s="1"/>
  <c r="N189" i="10"/>
  <c r="Q189" i="10" s="1"/>
  <c r="P189" i="10"/>
  <c r="F190" i="10"/>
  <c r="G190" i="10"/>
  <c r="H190" i="10"/>
  <c r="I190" i="10"/>
  <c r="N190" i="10"/>
  <c r="Q190" i="10" s="1"/>
  <c r="P190" i="10"/>
  <c r="F191" i="10"/>
  <c r="G191" i="10"/>
  <c r="H191" i="10"/>
  <c r="I191" i="10"/>
  <c r="N191" i="10"/>
  <c r="Q191" i="10" s="1"/>
  <c r="P191" i="10"/>
  <c r="F192" i="10"/>
  <c r="G192" i="10"/>
  <c r="H192" i="10"/>
  <c r="I192" i="10"/>
  <c r="N192" i="10"/>
  <c r="Q192" i="10" s="1"/>
  <c r="P192" i="10"/>
  <c r="F193" i="10"/>
  <c r="AB199" i="10" s="1"/>
  <c r="G193" i="10"/>
  <c r="AC199" i="10" s="1"/>
  <c r="H193" i="10"/>
  <c r="I193" i="10"/>
  <c r="N193" i="10"/>
  <c r="Q193" i="10" s="1"/>
  <c r="P193" i="10"/>
  <c r="F181" i="22"/>
  <c r="G181" i="22"/>
  <c r="H181" i="22"/>
  <c r="I181" i="22"/>
  <c r="N181" i="22"/>
  <c r="Q181" i="22" s="1"/>
  <c r="P181" i="22"/>
  <c r="F182" i="22"/>
  <c r="G182" i="22"/>
  <c r="K182" i="22" s="1"/>
  <c r="H182" i="22"/>
  <c r="I182" i="22"/>
  <c r="N182" i="22"/>
  <c r="Q182" i="22" s="1"/>
  <c r="P182" i="22"/>
  <c r="F183" i="22"/>
  <c r="G183" i="22"/>
  <c r="H183" i="22"/>
  <c r="I183" i="22"/>
  <c r="N183" i="22"/>
  <c r="Q183" i="22" s="1"/>
  <c r="P183" i="22"/>
  <c r="F184" i="22"/>
  <c r="G184" i="22"/>
  <c r="H184" i="22"/>
  <c r="I184" i="22"/>
  <c r="N184" i="22"/>
  <c r="Q184" i="22" s="1"/>
  <c r="P184" i="22"/>
  <c r="F185" i="22"/>
  <c r="G185" i="22"/>
  <c r="K185" i="22" s="1"/>
  <c r="H185" i="22"/>
  <c r="L185" i="22" s="1"/>
  <c r="I185" i="22"/>
  <c r="N185" i="22"/>
  <c r="Q185" i="22" s="1"/>
  <c r="P185" i="22"/>
  <c r="F186" i="22"/>
  <c r="G186" i="22"/>
  <c r="K186" i="22" s="1"/>
  <c r="H186" i="22"/>
  <c r="I186" i="22"/>
  <c r="N186" i="22"/>
  <c r="Q186" i="22" s="1"/>
  <c r="P186" i="22"/>
  <c r="F187" i="22"/>
  <c r="G187" i="22"/>
  <c r="H187" i="22"/>
  <c r="I187" i="22"/>
  <c r="J187" i="22"/>
  <c r="N187" i="22"/>
  <c r="Q187" i="22" s="1"/>
  <c r="P187" i="22"/>
  <c r="AC187" i="22"/>
  <c r="F188" i="22"/>
  <c r="G188" i="22"/>
  <c r="H188" i="22"/>
  <c r="I188" i="22"/>
  <c r="N188" i="22"/>
  <c r="Q188" i="22" s="1"/>
  <c r="P188" i="22"/>
  <c r="F189" i="22"/>
  <c r="G189" i="22"/>
  <c r="H189" i="22"/>
  <c r="I189" i="22"/>
  <c r="N189" i="22"/>
  <c r="Q189" i="22" s="1"/>
  <c r="P189" i="22"/>
  <c r="F190" i="22"/>
  <c r="G190" i="22"/>
  <c r="K190" i="22" s="1"/>
  <c r="H190" i="22"/>
  <c r="I190" i="22"/>
  <c r="N190" i="22"/>
  <c r="Q190" i="22" s="1"/>
  <c r="P190" i="22"/>
  <c r="F191" i="22"/>
  <c r="G191" i="22"/>
  <c r="H191" i="22"/>
  <c r="I191" i="22"/>
  <c r="N191" i="22"/>
  <c r="Q191" i="22" s="1"/>
  <c r="P191" i="22"/>
  <c r="F192" i="22"/>
  <c r="G192" i="22"/>
  <c r="H192" i="22"/>
  <c r="I192" i="22"/>
  <c r="N192" i="22"/>
  <c r="Q192" i="22" s="1"/>
  <c r="P192" i="22"/>
  <c r="F193" i="22"/>
  <c r="AB199" i="22" s="1"/>
  <c r="G193" i="22"/>
  <c r="AC199" i="22" s="1"/>
  <c r="H193" i="22"/>
  <c r="I193" i="22"/>
  <c r="N193" i="22"/>
  <c r="Q193" i="22" s="1"/>
  <c r="P193" i="22"/>
  <c r="F181" i="15"/>
  <c r="G181" i="15"/>
  <c r="H181" i="15"/>
  <c r="I181" i="15"/>
  <c r="N181" i="15"/>
  <c r="Q181" i="15" s="1"/>
  <c r="P181" i="15"/>
  <c r="F182" i="15"/>
  <c r="G182" i="15"/>
  <c r="H182" i="15"/>
  <c r="I182" i="15"/>
  <c r="N182" i="15"/>
  <c r="Q182" i="15" s="1"/>
  <c r="P182" i="15"/>
  <c r="F183" i="15"/>
  <c r="G183" i="15"/>
  <c r="H183" i="15"/>
  <c r="I183" i="15"/>
  <c r="N183" i="15"/>
  <c r="Q183" i="15" s="1"/>
  <c r="P183" i="15"/>
  <c r="F184" i="15"/>
  <c r="G184" i="15"/>
  <c r="H184" i="15"/>
  <c r="I184" i="15"/>
  <c r="N184" i="15"/>
  <c r="Q184" i="15" s="1"/>
  <c r="P184" i="15"/>
  <c r="F185" i="15"/>
  <c r="G185" i="15"/>
  <c r="H185" i="15"/>
  <c r="I185" i="15"/>
  <c r="N185" i="15"/>
  <c r="Q185" i="15" s="1"/>
  <c r="P185" i="15"/>
  <c r="F186" i="15"/>
  <c r="G186" i="15"/>
  <c r="H186" i="15"/>
  <c r="I186" i="15"/>
  <c r="N186" i="15"/>
  <c r="Q186" i="15" s="1"/>
  <c r="P186" i="15"/>
  <c r="F187" i="15"/>
  <c r="G187" i="15"/>
  <c r="K187" i="15" s="1"/>
  <c r="H187" i="15"/>
  <c r="I187" i="15"/>
  <c r="N187" i="15"/>
  <c r="Q187" i="15" s="1"/>
  <c r="P187" i="15"/>
  <c r="F188" i="15"/>
  <c r="G188" i="15"/>
  <c r="H188" i="15"/>
  <c r="I188" i="15"/>
  <c r="N188" i="15"/>
  <c r="Q188" i="15" s="1"/>
  <c r="P188" i="15"/>
  <c r="F189" i="15"/>
  <c r="G189" i="15"/>
  <c r="H189" i="15"/>
  <c r="I189" i="15"/>
  <c r="N189" i="15"/>
  <c r="Q189" i="15" s="1"/>
  <c r="P189" i="15"/>
  <c r="F190" i="15"/>
  <c r="G190" i="15"/>
  <c r="H190" i="15"/>
  <c r="I190" i="15"/>
  <c r="N190" i="15"/>
  <c r="Q190" i="15" s="1"/>
  <c r="P190" i="15"/>
  <c r="F191" i="15"/>
  <c r="G191" i="15"/>
  <c r="H191" i="15"/>
  <c r="I191" i="15"/>
  <c r="N191" i="15"/>
  <c r="Q191" i="15" s="1"/>
  <c r="P191" i="15"/>
  <c r="F192" i="15"/>
  <c r="G192" i="15"/>
  <c r="H192" i="15"/>
  <c r="I192" i="15"/>
  <c r="N192" i="15"/>
  <c r="Q192" i="15" s="1"/>
  <c r="P192" i="15"/>
  <c r="F193" i="15"/>
  <c r="AB199" i="15" s="1"/>
  <c r="G193" i="15"/>
  <c r="H193" i="15"/>
  <c r="I193" i="15"/>
  <c r="J194" i="15" s="1"/>
  <c r="N193" i="15"/>
  <c r="Q193" i="15" s="1"/>
  <c r="P193" i="15"/>
  <c r="F181" i="19"/>
  <c r="G181" i="19"/>
  <c r="AC187" i="19" s="1"/>
  <c r="H181" i="19"/>
  <c r="I181" i="19"/>
  <c r="N181" i="19"/>
  <c r="Q181" i="19" s="1"/>
  <c r="P181" i="19"/>
  <c r="F182" i="19"/>
  <c r="G182" i="19"/>
  <c r="K182" i="19" s="1"/>
  <c r="H182" i="19"/>
  <c r="I182" i="19"/>
  <c r="N182" i="19"/>
  <c r="Q182" i="19" s="1"/>
  <c r="P182" i="19"/>
  <c r="F183" i="19"/>
  <c r="G183" i="19"/>
  <c r="AC188" i="19" s="1"/>
  <c r="H183" i="19"/>
  <c r="I183" i="19"/>
  <c r="N183" i="19"/>
  <c r="Q183" i="19" s="1"/>
  <c r="P183" i="19"/>
  <c r="F184" i="19"/>
  <c r="G184" i="19"/>
  <c r="H184" i="19"/>
  <c r="I184" i="19"/>
  <c r="N184" i="19"/>
  <c r="Q184" i="19" s="1"/>
  <c r="P184" i="19"/>
  <c r="F185" i="19"/>
  <c r="G185" i="19"/>
  <c r="H185" i="19"/>
  <c r="I185" i="19"/>
  <c r="N185" i="19"/>
  <c r="Q185" i="19" s="1"/>
  <c r="P185" i="19"/>
  <c r="F186" i="19"/>
  <c r="G186" i="19"/>
  <c r="H186" i="19"/>
  <c r="I186" i="19"/>
  <c r="N186" i="19"/>
  <c r="Q186" i="19" s="1"/>
  <c r="P186" i="19"/>
  <c r="F187" i="19"/>
  <c r="G187" i="19"/>
  <c r="H187" i="19"/>
  <c r="I187" i="19"/>
  <c r="N187" i="19"/>
  <c r="Q187" i="19" s="1"/>
  <c r="P187" i="19"/>
  <c r="AB187" i="19"/>
  <c r="F188" i="19"/>
  <c r="G188" i="19"/>
  <c r="H188" i="19"/>
  <c r="I188" i="19"/>
  <c r="N188" i="19"/>
  <c r="Q188" i="19" s="1"/>
  <c r="P188" i="19"/>
  <c r="AB188" i="19"/>
  <c r="F189" i="19"/>
  <c r="G189" i="19"/>
  <c r="H189" i="19"/>
  <c r="I189" i="19"/>
  <c r="N189" i="19"/>
  <c r="Q189" i="19" s="1"/>
  <c r="P189" i="19"/>
  <c r="AB189" i="19"/>
  <c r="F190" i="19"/>
  <c r="G190" i="19"/>
  <c r="H190" i="19"/>
  <c r="I190" i="19"/>
  <c r="N190" i="19"/>
  <c r="Q190" i="19" s="1"/>
  <c r="P190" i="19"/>
  <c r="F191" i="19"/>
  <c r="G191" i="19"/>
  <c r="H191" i="19"/>
  <c r="I191" i="19"/>
  <c r="N191" i="19"/>
  <c r="Q191" i="19" s="1"/>
  <c r="P191" i="19"/>
  <c r="F192" i="19"/>
  <c r="G192" i="19"/>
  <c r="H192" i="19"/>
  <c r="I192" i="19"/>
  <c r="N192" i="19"/>
  <c r="Q192" i="19" s="1"/>
  <c r="P192" i="19"/>
  <c r="F193" i="19"/>
  <c r="AB199" i="19" s="1"/>
  <c r="G193" i="19"/>
  <c r="H193" i="19"/>
  <c r="I193" i="19"/>
  <c r="N193" i="19"/>
  <c r="Q193" i="19" s="1"/>
  <c r="P193" i="19"/>
  <c r="F152" i="18"/>
  <c r="G152" i="18"/>
  <c r="H152" i="18"/>
  <c r="I152" i="18"/>
  <c r="N152" i="18"/>
  <c r="Q152" i="18" s="1"/>
  <c r="O152" i="18"/>
  <c r="P152" i="18"/>
  <c r="S152" i="18"/>
  <c r="X152" i="18"/>
  <c r="F153" i="18"/>
  <c r="G153" i="18"/>
  <c r="K153" i="18" s="1"/>
  <c r="H153" i="18"/>
  <c r="I153" i="18"/>
  <c r="J153" i="18"/>
  <c r="N153" i="18"/>
  <c r="Q153" i="18" s="1"/>
  <c r="O153" i="18"/>
  <c r="P153" i="18"/>
  <c r="S153" i="18"/>
  <c r="X153" i="18"/>
  <c r="F154" i="18"/>
  <c r="G154" i="18"/>
  <c r="H154" i="18"/>
  <c r="I154" i="18"/>
  <c r="N154" i="18"/>
  <c r="Q154" i="18" s="1"/>
  <c r="O154" i="18"/>
  <c r="P154" i="18"/>
  <c r="S154" i="18"/>
  <c r="X154" i="18"/>
  <c r="F155" i="18"/>
  <c r="G155" i="18"/>
  <c r="H155" i="18"/>
  <c r="I155" i="18"/>
  <c r="N155" i="18"/>
  <c r="Q155" i="18" s="1"/>
  <c r="O155" i="18"/>
  <c r="P155" i="18"/>
  <c r="S155" i="18"/>
  <c r="X155" i="18"/>
  <c r="F156" i="18"/>
  <c r="G156" i="18"/>
  <c r="H156" i="18"/>
  <c r="I156" i="18"/>
  <c r="N156" i="18"/>
  <c r="Q156" i="18" s="1"/>
  <c r="O156" i="18"/>
  <c r="P156" i="18"/>
  <c r="S156" i="18"/>
  <c r="X156" i="18"/>
  <c r="F157" i="18"/>
  <c r="G157" i="18"/>
  <c r="H157" i="18"/>
  <c r="L157" i="18" s="1"/>
  <c r="I157" i="18"/>
  <c r="N157" i="18"/>
  <c r="Q157" i="18" s="1"/>
  <c r="O157" i="18"/>
  <c r="P157" i="18"/>
  <c r="S157" i="18"/>
  <c r="X157" i="18"/>
  <c r="F158" i="18"/>
  <c r="G158" i="18"/>
  <c r="H158" i="18"/>
  <c r="L158" i="18" s="1"/>
  <c r="I158" i="18"/>
  <c r="N158" i="18"/>
  <c r="Q158" i="18" s="1"/>
  <c r="O158" i="18"/>
  <c r="P158" i="18"/>
  <c r="S158" i="18"/>
  <c r="X158" i="18"/>
  <c r="F159" i="18"/>
  <c r="G159" i="18"/>
  <c r="H159" i="18"/>
  <c r="I159" i="18"/>
  <c r="N159" i="18"/>
  <c r="Q159" i="18" s="1"/>
  <c r="O159" i="18"/>
  <c r="P159" i="18"/>
  <c r="S159" i="18"/>
  <c r="X159" i="18"/>
  <c r="F160" i="18"/>
  <c r="G160" i="18"/>
  <c r="H160" i="18"/>
  <c r="I160" i="18"/>
  <c r="N160" i="18"/>
  <c r="Q160" i="18" s="1"/>
  <c r="O160" i="18"/>
  <c r="P160" i="18"/>
  <c r="S160" i="18"/>
  <c r="X160" i="18"/>
  <c r="F161" i="18"/>
  <c r="G161" i="18"/>
  <c r="H161" i="18"/>
  <c r="I161" i="18"/>
  <c r="N161" i="18"/>
  <c r="Q161" i="18" s="1"/>
  <c r="O161" i="18"/>
  <c r="P161" i="18"/>
  <c r="S161" i="18"/>
  <c r="X161" i="18"/>
  <c r="F162" i="18"/>
  <c r="G162" i="18"/>
  <c r="H162" i="18"/>
  <c r="I162" i="18"/>
  <c r="N162" i="18"/>
  <c r="Q162" i="18" s="1"/>
  <c r="O162" i="18"/>
  <c r="P162" i="18"/>
  <c r="S162" i="18"/>
  <c r="X162" i="18"/>
  <c r="F163" i="18"/>
  <c r="G163" i="18"/>
  <c r="H163" i="18"/>
  <c r="I163" i="18"/>
  <c r="N163" i="18"/>
  <c r="Q163" i="18" s="1"/>
  <c r="O163" i="18"/>
  <c r="P163" i="18"/>
  <c r="S163" i="18"/>
  <c r="X163" i="18"/>
  <c r="F164" i="18"/>
  <c r="AB170" i="18" s="1"/>
  <c r="G164" i="18"/>
  <c r="AC170" i="18" s="1"/>
  <c r="H164" i="18"/>
  <c r="AJ170" i="18" s="1"/>
  <c r="I164" i="18"/>
  <c r="N164" i="18"/>
  <c r="Q164" i="18" s="1"/>
  <c r="O164" i="18"/>
  <c r="P164" i="18"/>
  <c r="S164" i="18"/>
  <c r="X164" i="18"/>
  <c r="AC189" i="10" l="1"/>
  <c r="L193" i="10"/>
  <c r="M171" i="6"/>
  <c r="M172" i="6"/>
  <c r="M176" i="6"/>
  <c r="M178" i="6"/>
  <c r="M180" i="6"/>
  <c r="M184" i="6"/>
  <c r="M188" i="6"/>
  <c r="M189" i="8"/>
  <c r="M188" i="8"/>
  <c r="AN198" i="3"/>
  <c r="AO198" i="3" s="1"/>
  <c r="M196" i="3"/>
  <c r="AN184" i="3"/>
  <c r="AO184" i="3" s="1"/>
  <c r="K154" i="18"/>
  <c r="J184" i="10"/>
  <c r="K186" i="10"/>
  <c r="M173" i="6"/>
  <c r="M177" i="6"/>
  <c r="M174" i="6"/>
  <c r="M182" i="6"/>
  <c r="M186" i="6"/>
  <c r="M195" i="8"/>
  <c r="L187" i="22"/>
  <c r="L186" i="19"/>
  <c r="L182" i="19"/>
  <c r="AC193" i="19"/>
  <c r="L187" i="19"/>
  <c r="L185" i="19"/>
  <c r="AB190" i="15"/>
  <c r="AC163" i="18"/>
  <c r="M190" i="8"/>
  <c r="M194" i="3"/>
  <c r="M188" i="25"/>
  <c r="M185" i="25"/>
  <c r="K182" i="15"/>
  <c r="M196" i="15"/>
  <c r="M195" i="15"/>
  <c r="R189" i="15"/>
  <c r="M197" i="15"/>
  <c r="M196" i="6"/>
  <c r="M185" i="8"/>
  <c r="M197" i="8"/>
  <c r="M193" i="8"/>
  <c r="M183" i="3"/>
  <c r="M193" i="3"/>
  <c r="M184" i="25"/>
  <c r="L193" i="22"/>
  <c r="L191" i="15"/>
  <c r="J155" i="18"/>
  <c r="J160" i="18"/>
  <c r="M187" i="8"/>
  <c r="M184" i="8"/>
  <c r="M183" i="8"/>
  <c r="M198" i="3"/>
  <c r="M190" i="3"/>
  <c r="AL63" i="6"/>
  <c r="AM62" i="6"/>
  <c r="AN68" i="6" s="1"/>
  <c r="AO68" i="6" s="1"/>
  <c r="AL41" i="6"/>
  <c r="AM40" i="6"/>
  <c r="AM107" i="5"/>
  <c r="AM106" i="5"/>
  <c r="AM205" i="5"/>
  <c r="AM204" i="5"/>
  <c r="AM128" i="5"/>
  <c r="AM127" i="5"/>
  <c r="AN130" i="5" s="1"/>
  <c r="AO130" i="5" s="1"/>
  <c r="AN105" i="5"/>
  <c r="AO105" i="5" s="1"/>
  <c r="AL82" i="5"/>
  <c r="AM81" i="5"/>
  <c r="AM114" i="5"/>
  <c r="AN116" i="5" s="1"/>
  <c r="AO116" i="5" s="1"/>
  <c r="AM113" i="5"/>
  <c r="AN208" i="5"/>
  <c r="AO208" i="5" s="1"/>
  <c r="AM142" i="5"/>
  <c r="AM141" i="5"/>
  <c r="AM135" i="5"/>
  <c r="AM134" i="5"/>
  <c r="AN204" i="5"/>
  <c r="AO204" i="5" s="1"/>
  <c r="AM212" i="5"/>
  <c r="AM211" i="5"/>
  <c r="AN203" i="5"/>
  <c r="AO203" i="5" s="1"/>
  <c r="AN109" i="5"/>
  <c r="AO109" i="5" s="1"/>
  <c r="AM149" i="5"/>
  <c r="AN155" i="5" s="1"/>
  <c r="AO155" i="5" s="1"/>
  <c r="AM148" i="5"/>
  <c r="AN153" i="5" s="1"/>
  <c r="AO153" i="5" s="1"/>
  <c r="AN137" i="5"/>
  <c r="AO137" i="5" s="1"/>
  <c r="AM121" i="5"/>
  <c r="AM120" i="5"/>
  <c r="AN125" i="5" s="1"/>
  <c r="AO125" i="5" s="1"/>
  <c r="AN216" i="5"/>
  <c r="AO216" i="5" s="1"/>
  <c r="AN107" i="5"/>
  <c r="AO107" i="5" s="1"/>
  <c r="AM219" i="5"/>
  <c r="AM218" i="5"/>
  <c r="AN223" i="5" s="1"/>
  <c r="AO223" i="5" s="1"/>
  <c r="AN195" i="3"/>
  <c r="AO195" i="3" s="1"/>
  <c r="AM101" i="3"/>
  <c r="AL102" i="3"/>
  <c r="AN185" i="3"/>
  <c r="AO185" i="3" s="1"/>
  <c r="AN182" i="3"/>
  <c r="AO182" i="3" s="1"/>
  <c r="AM159" i="3"/>
  <c r="AM158" i="3"/>
  <c r="AM187" i="3"/>
  <c r="AN188" i="3" s="1"/>
  <c r="AO188" i="3" s="1"/>
  <c r="AM186" i="3"/>
  <c r="AL60" i="3"/>
  <c r="AM59" i="3"/>
  <c r="AM95" i="3"/>
  <c r="AM96" i="3"/>
  <c r="AM53" i="3"/>
  <c r="AN59" i="3" s="1"/>
  <c r="AO59" i="3" s="1"/>
  <c r="AM54" i="3"/>
  <c r="AL74" i="3"/>
  <c r="AM73" i="3"/>
  <c r="AN189" i="3"/>
  <c r="AO189" i="3" s="1"/>
  <c r="AM201" i="3"/>
  <c r="AM200" i="3"/>
  <c r="AN206" i="3" s="1"/>
  <c r="AO206" i="3" s="1"/>
  <c r="AM88" i="3"/>
  <c r="AM89" i="3"/>
  <c r="AN95" i="3" s="1"/>
  <c r="AO95" i="3" s="1"/>
  <c r="AM222" i="3"/>
  <c r="AM221" i="3"/>
  <c r="AN223" i="3" s="1"/>
  <c r="AO223" i="3" s="1"/>
  <c r="AN56" i="3"/>
  <c r="AO56" i="3" s="1"/>
  <c r="AM67" i="3"/>
  <c r="AM68" i="3"/>
  <c r="AN72" i="3" s="1"/>
  <c r="AO72" i="3" s="1"/>
  <c r="AM110" i="3"/>
  <c r="AN116" i="3" s="1"/>
  <c r="AO116" i="3" s="1"/>
  <c r="AM109" i="3"/>
  <c r="AN114" i="3" s="1"/>
  <c r="AO114" i="3" s="1"/>
  <c r="AM46" i="3"/>
  <c r="AN46" i="3" s="1"/>
  <c r="AO46" i="3" s="1"/>
  <c r="AM47" i="3"/>
  <c r="AN183" i="3"/>
  <c r="AO183" i="3" s="1"/>
  <c r="AN205" i="3"/>
  <c r="AO205" i="3" s="1"/>
  <c r="AN202" i="3"/>
  <c r="AO202" i="3" s="1"/>
  <c r="AM208" i="3"/>
  <c r="AM207" i="3"/>
  <c r="AN226" i="3"/>
  <c r="AO226" i="3" s="1"/>
  <c r="AN199" i="3"/>
  <c r="AO199" i="3" s="1"/>
  <c r="AM215" i="3"/>
  <c r="AM214" i="3"/>
  <c r="AN68" i="3"/>
  <c r="AO68" i="3" s="1"/>
  <c r="AM81" i="3"/>
  <c r="AM82" i="3"/>
  <c r="AN88" i="3" s="1"/>
  <c r="AO88" i="3" s="1"/>
  <c r="AN186" i="3"/>
  <c r="AO186" i="3" s="1"/>
  <c r="AN163" i="3"/>
  <c r="AO163" i="3" s="1"/>
  <c r="AN158" i="3"/>
  <c r="AO158" i="3" s="1"/>
  <c r="AN160" i="3"/>
  <c r="AO160" i="3" s="1"/>
  <c r="AN196" i="3"/>
  <c r="AO196" i="3" s="1"/>
  <c r="M189" i="25"/>
  <c r="M194" i="25"/>
  <c r="M196" i="25"/>
  <c r="M192" i="25"/>
  <c r="J191" i="22"/>
  <c r="AB187" i="22"/>
  <c r="J190" i="22"/>
  <c r="L193" i="19"/>
  <c r="AC198" i="15"/>
  <c r="AJ169" i="18"/>
  <c r="AB169" i="18"/>
  <c r="W179" i="18"/>
  <c r="AB158" i="18"/>
  <c r="AB188" i="10"/>
  <c r="K190" i="10"/>
  <c r="K191" i="10"/>
  <c r="AC198" i="10"/>
  <c r="R189" i="10"/>
  <c r="AC187" i="10"/>
  <c r="M178" i="11"/>
  <c r="M188" i="11"/>
  <c r="M181" i="11"/>
  <c r="M187" i="25"/>
  <c r="M197" i="25"/>
  <c r="M183" i="25"/>
  <c r="L188" i="22"/>
  <c r="L192" i="22"/>
  <c r="AC189" i="22"/>
  <c r="AB188" i="22"/>
  <c r="AC198" i="22"/>
  <c r="L190" i="19"/>
  <c r="M198" i="15"/>
  <c r="L187" i="15"/>
  <c r="AJ168" i="18"/>
  <c r="W184" i="18"/>
  <c r="AB159" i="18"/>
  <c r="W180" i="18"/>
  <c r="W183" i="18"/>
  <c r="W181" i="18"/>
  <c r="W182" i="18"/>
  <c r="AB189" i="10"/>
  <c r="K193" i="10"/>
  <c r="L191" i="10"/>
  <c r="L188" i="10"/>
  <c r="AB192" i="10"/>
  <c r="K189" i="10"/>
  <c r="AB197" i="10"/>
  <c r="R187" i="10"/>
  <c r="J187" i="10"/>
  <c r="K184" i="10"/>
  <c r="AC188" i="10"/>
  <c r="M179" i="11"/>
  <c r="M193" i="11"/>
  <c r="M198" i="11"/>
  <c r="M191" i="8"/>
  <c r="M186" i="8"/>
  <c r="M198" i="8"/>
  <c r="M194" i="8"/>
  <c r="M196" i="8"/>
  <c r="M186" i="25"/>
  <c r="M195" i="25"/>
  <c r="M191" i="25"/>
  <c r="M193" i="25"/>
  <c r="M198" i="25"/>
  <c r="AC197" i="22"/>
  <c r="AC193" i="22"/>
  <c r="AC196" i="22"/>
  <c r="AC195" i="22"/>
  <c r="AB194" i="22"/>
  <c r="L186" i="22"/>
  <c r="AC188" i="22"/>
  <c r="L184" i="22"/>
  <c r="AB197" i="22"/>
  <c r="AB191" i="22"/>
  <c r="AB196" i="22"/>
  <c r="AB195" i="22"/>
  <c r="J189" i="22"/>
  <c r="J194" i="22"/>
  <c r="K194" i="22"/>
  <c r="L194" i="22"/>
  <c r="AC192" i="22"/>
  <c r="AB198" i="22"/>
  <c r="K191" i="22"/>
  <c r="K187" i="22"/>
  <c r="M187" i="22" s="1"/>
  <c r="J185" i="22"/>
  <c r="M185" i="22" s="1"/>
  <c r="AB193" i="22"/>
  <c r="AB192" i="22"/>
  <c r="J193" i="22"/>
  <c r="AB189" i="22"/>
  <c r="AC191" i="22"/>
  <c r="AC194" i="22"/>
  <c r="AB198" i="19"/>
  <c r="AB196" i="19"/>
  <c r="K188" i="19"/>
  <c r="K193" i="19"/>
  <c r="AC199" i="19"/>
  <c r="AC197" i="19"/>
  <c r="J182" i="19"/>
  <c r="AB192" i="19"/>
  <c r="AB197" i="19"/>
  <c r="AC189" i="19"/>
  <c r="AC195" i="19"/>
  <c r="AC194" i="19"/>
  <c r="J186" i="19"/>
  <c r="K194" i="19"/>
  <c r="L194" i="19"/>
  <c r="J194" i="19"/>
  <c r="K192" i="19"/>
  <c r="AC198" i="19"/>
  <c r="AC196" i="19"/>
  <c r="AB195" i="19"/>
  <c r="AB190" i="19"/>
  <c r="AB194" i="19"/>
  <c r="K183" i="19"/>
  <c r="K193" i="15"/>
  <c r="AC199" i="15"/>
  <c r="L192" i="15"/>
  <c r="AB198" i="15"/>
  <c r="L190" i="15"/>
  <c r="AC194" i="15"/>
  <c r="J188" i="15"/>
  <c r="AB167" i="18"/>
  <c r="J161" i="18"/>
  <c r="AJ165" i="18"/>
  <c r="R158" i="18"/>
  <c r="L164" i="18"/>
  <c r="AC168" i="18"/>
  <c r="J162" i="18"/>
  <c r="AJ166" i="18"/>
  <c r="AC165" i="18"/>
  <c r="J158" i="18"/>
  <c r="AC158" i="18"/>
  <c r="J154" i="18"/>
  <c r="L165" i="18"/>
  <c r="V171" i="18" s="1"/>
  <c r="J165" i="18"/>
  <c r="K165" i="18"/>
  <c r="U171" i="18" s="1"/>
  <c r="AB168" i="18"/>
  <c r="AJ167" i="18"/>
  <c r="AC162" i="18"/>
  <c r="AC166" i="18"/>
  <c r="AB162" i="18"/>
  <c r="AB165" i="18"/>
  <c r="AC169" i="18"/>
  <c r="AC167" i="18"/>
  <c r="AB166" i="18"/>
  <c r="J159" i="18"/>
  <c r="J157" i="18"/>
  <c r="J191" i="10"/>
  <c r="J189" i="10"/>
  <c r="AC194" i="10"/>
  <c r="K183" i="10"/>
  <c r="J194" i="10"/>
  <c r="K194" i="10"/>
  <c r="L194" i="10"/>
  <c r="AC197" i="10"/>
  <c r="K188" i="10"/>
  <c r="AB194" i="10"/>
  <c r="J183" i="10"/>
  <c r="AC191" i="10"/>
  <c r="AC196" i="10"/>
  <c r="AB191" i="10"/>
  <c r="AB190" i="10"/>
  <c r="K182" i="10"/>
  <c r="AB198" i="10"/>
  <c r="AC190" i="10"/>
  <c r="AB196" i="10"/>
  <c r="AC195" i="10"/>
  <c r="AB187" i="10"/>
  <c r="L187" i="10"/>
  <c r="L186" i="10"/>
  <c r="AB193" i="10"/>
  <c r="AB195" i="10"/>
  <c r="M190" i="6"/>
  <c r="M197" i="6"/>
  <c r="M189" i="6"/>
  <c r="M198" i="6"/>
  <c r="M192" i="11"/>
  <c r="M187" i="11"/>
  <c r="M190" i="25"/>
  <c r="K193" i="22"/>
  <c r="M193" i="22" s="1"/>
  <c r="L182" i="22"/>
  <c r="L190" i="22"/>
  <c r="M190" i="22" s="1"/>
  <c r="K192" i="22"/>
  <c r="AC190" i="22"/>
  <c r="L189" i="22"/>
  <c r="R186" i="22"/>
  <c r="J186" i="22"/>
  <c r="M186" i="22" s="1"/>
  <c r="J182" i="22"/>
  <c r="L191" i="22"/>
  <c r="K189" i="22"/>
  <c r="K183" i="22"/>
  <c r="R190" i="22"/>
  <c r="K188" i="22"/>
  <c r="L183" i="22"/>
  <c r="K184" i="22"/>
  <c r="R181" i="22"/>
  <c r="R192" i="22"/>
  <c r="J192" i="22"/>
  <c r="M192" i="22" s="1"/>
  <c r="AB190" i="22"/>
  <c r="R188" i="22"/>
  <c r="J188" i="22"/>
  <c r="R184" i="22"/>
  <c r="R183" i="22"/>
  <c r="J183" i="22"/>
  <c r="R191" i="22"/>
  <c r="R187" i="22"/>
  <c r="R182" i="22"/>
  <c r="R193" i="22"/>
  <c r="R189" i="22"/>
  <c r="R185" i="22"/>
  <c r="J184" i="22"/>
  <c r="L192" i="19"/>
  <c r="L189" i="19"/>
  <c r="K186" i="19"/>
  <c r="L184" i="19"/>
  <c r="K185" i="19"/>
  <c r="L191" i="19"/>
  <c r="K187" i="19"/>
  <c r="J185" i="19"/>
  <c r="L188" i="19"/>
  <c r="K184" i="19"/>
  <c r="AB191" i="19"/>
  <c r="J190" i="19"/>
  <c r="R188" i="19"/>
  <c r="M182" i="19"/>
  <c r="AB193" i="19"/>
  <c r="R186" i="19"/>
  <c r="L183" i="19"/>
  <c r="R185" i="19"/>
  <c r="J184" i="19"/>
  <c r="R182" i="19"/>
  <c r="R181" i="19"/>
  <c r="J192" i="19"/>
  <c r="J189" i="19"/>
  <c r="R187" i="19"/>
  <c r="R184" i="19"/>
  <c r="R183" i="19"/>
  <c r="W178" i="18"/>
  <c r="W177" i="18"/>
  <c r="W175" i="18"/>
  <c r="W176" i="18"/>
  <c r="W174" i="18"/>
  <c r="W173" i="18"/>
  <c r="W172" i="18"/>
  <c r="AJ160" i="18"/>
  <c r="AJ163" i="18"/>
  <c r="AJ164" i="18"/>
  <c r="K158" i="18"/>
  <c r="R159" i="18"/>
  <c r="AJ159" i="18"/>
  <c r="R152" i="18"/>
  <c r="L153" i="18"/>
  <c r="M153" i="18" s="1"/>
  <c r="L160" i="18"/>
  <c r="L156" i="18"/>
  <c r="K163" i="18"/>
  <c r="L161" i="18"/>
  <c r="AC160" i="18"/>
  <c r="AC159" i="18"/>
  <c r="K155" i="18"/>
  <c r="L154" i="18"/>
  <c r="K159" i="18"/>
  <c r="L162" i="18"/>
  <c r="K164" i="18"/>
  <c r="U170" i="18" s="1"/>
  <c r="K162" i="18"/>
  <c r="K161" i="18"/>
  <c r="R160" i="18"/>
  <c r="K157" i="18"/>
  <c r="M157" i="18" s="1"/>
  <c r="R156" i="18"/>
  <c r="R154" i="18"/>
  <c r="R164" i="18"/>
  <c r="J164" i="18"/>
  <c r="T170" i="18" s="1"/>
  <c r="R163" i="18"/>
  <c r="J163" i="18"/>
  <c r="R162" i="18"/>
  <c r="K160" i="18"/>
  <c r="U164" i="18" s="1"/>
  <c r="K156" i="18"/>
  <c r="R155" i="18"/>
  <c r="AB161" i="18"/>
  <c r="M158" i="18"/>
  <c r="J156" i="18"/>
  <c r="L184" i="10"/>
  <c r="L192" i="10"/>
  <c r="J188" i="10"/>
  <c r="L185" i="10"/>
  <c r="K192" i="10"/>
  <c r="L190" i="10"/>
  <c r="K187" i="10"/>
  <c r="M187" i="10" s="1"/>
  <c r="AC193" i="10"/>
  <c r="AC192" i="10"/>
  <c r="J192" i="10"/>
  <c r="L189" i="10"/>
  <c r="R192" i="10"/>
  <c r="R188" i="10"/>
  <c r="J186" i="10"/>
  <c r="K185" i="10"/>
  <c r="J193" i="10"/>
  <c r="L183" i="10"/>
  <c r="L182" i="10"/>
  <c r="M185" i="10"/>
  <c r="R193" i="10"/>
  <c r="R191" i="10"/>
  <c r="J182" i="10"/>
  <c r="R181" i="10"/>
  <c r="K190" i="15"/>
  <c r="L183" i="15"/>
  <c r="L182" i="15"/>
  <c r="AC188" i="15"/>
  <c r="AC195" i="15"/>
  <c r="J186" i="15"/>
  <c r="K188" i="15"/>
  <c r="AC193" i="15"/>
  <c r="AC191" i="15"/>
  <c r="AC197" i="15"/>
  <c r="AC196" i="15"/>
  <c r="J187" i="15"/>
  <c r="M187" i="15" s="1"/>
  <c r="L184" i="15"/>
  <c r="J182" i="15"/>
  <c r="K194" i="15"/>
  <c r="L194" i="15"/>
  <c r="R192" i="15"/>
  <c r="J191" i="15"/>
  <c r="AB197" i="15"/>
  <c r="AB196" i="15"/>
  <c r="J184" i="15"/>
  <c r="R182" i="15"/>
  <c r="R181" i="15"/>
  <c r="AB194" i="15"/>
  <c r="AB191" i="15"/>
  <c r="AB195" i="15"/>
  <c r="M195" i="6"/>
  <c r="M175" i="6"/>
  <c r="M181" i="6"/>
  <c r="M185" i="6"/>
  <c r="M186" i="11"/>
  <c r="M194" i="11"/>
  <c r="M189" i="11"/>
  <c r="M185" i="11"/>
  <c r="M184" i="11"/>
  <c r="M187" i="3"/>
  <c r="M191" i="3"/>
  <c r="K191" i="15"/>
  <c r="L186" i="15"/>
  <c r="L193" i="15"/>
  <c r="L188" i="15"/>
  <c r="K183" i="15"/>
  <c r="AC190" i="15"/>
  <c r="K189" i="15"/>
  <c r="AC187" i="15"/>
  <c r="K186" i="15"/>
  <c r="K184" i="15"/>
  <c r="J192" i="15"/>
  <c r="J190" i="15"/>
  <c r="J189" i="15"/>
  <c r="K185" i="15"/>
  <c r="J183" i="15"/>
  <c r="AC192" i="15"/>
  <c r="R190" i="15"/>
  <c r="AC189" i="15"/>
  <c r="R186" i="15"/>
  <c r="R185" i="15"/>
  <c r="AB193" i="15"/>
  <c r="K192" i="15"/>
  <c r="L189" i="15"/>
  <c r="AB188" i="15"/>
  <c r="L185" i="15"/>
  <c r="R193" i="15"/>
  <c r="AB192" i="15"/>
  <c r="AB189" i="15"/>
  <c r="R188" i="15"/>
  <c r="J185" i="15"/>
  <c r="R184" i="15"/>
  <c r="J193" i="15"/>
  <c r="AB187" i="15"/>
  <c r="J188" i="19"/>
  <c r="J187" i="19"/>
  <c r="J183" i="19"/>
  <c r="M183" i="19" s="1"/>
  <c r="K189" i="19"/>
  <c r="AC190" i="19"/>
  <c r="R193" i="19"/>
  <c r="K191" i="19"/>
  <c r="AC192" i="19"/>
  <c r="AC191" i="19"/>
  <c r="J193" i="19"/>
  <c r="M193" i="19" s="1"/>
  <c r="R192" i="19"/>
  <c r="J191" i="19"/>
  <c r="K190" i="19"/>
  <c r="R191" i="19"/>
  <c r="R190" i="19"/>
  <c r="R189" i="19"/>
  <c r="M189" i="3"/>
  <c r="R185" i="10"/>
  <c r="R184" i="10"/>
  <c r="R183" i="10"/>
  <c r="R182" i="10"/>
  <c r="R190" i="10"/>
  <c r="R191" i="15"/>
  <c r="R187" i="15"/>
  <c r="R183" i="15"/>
  <c r="R153" i="18"/>
  <c r="R161" i="18"/>
  <c r="R157" i="18"/>
  <c r="AC164" i="18"/>
  <c r="AB163" i="18"/>
  <c r="L163" i="18"/>
  <c r="AJ162" i="18"/>
  <c r="AC161" i="18"/>
  <c r="AB160" i="18"/>
  <c r="L159" i="18"/>
  <c r="AJ158" i="18"/>
  <c r="L155" i="18"/>
  <c r="AJ161" i="18"/>
  <c r="AB164" i="18"/>
  <c r="M192" i="19" l="1"/>
  <c r="M193" i="10"/>
  <c r="M189" i="10"/>
  <c r="AN70" i="3"/>
  <c r="AO70" i="3" s="1"/>
  <c r="AN203" i="3"/>
  <c r="AO203" i="3" s="1"/>
  <c r="AN58" i="3"/>
  <c r="AO58" i="3" s="1"/>
  <c r="AN191" i="3"/>
  <c r="AO191" i="3" s="1"/>
  <c r="AN201" i="3"/>
  <c r="AO201" i="3" s="1"/>
  <c r="AN69" i="3"/>
  <c r="AO69" i="3" s="1"/>
  <c r="AN146" i="5"/>
  <c r="AO146" i="5" s="1"/>
  <c r="AN209" i="5"/>
  <c r="AO209" i="5" s="1"/>
  <c r="M154" i="18"/>
  <c r="M191" i="15"/>
  <c r="M190" i="15"/>
  <c r="M191" i="22"/>
  <c r="M189" i="19"/>
  <c r="M186" i="19"/>
  <c r="M183" i="15"/>
  <c r="M182" i="22"/>
  <c r="M182" i="15"/>
  <c r="T159" i="18"/>
  <c r="M164" i="18"/>
  <c r="U167" i="18"/>
  <c r="M191" i="10"/>
  <c r="M190" i="10"/>
  <c r="M192" i="10"/>
  <c r="AM64" i="6"/>
  <c r="AN70" i="6" s="1"/>
  <c r="AO70" i="6" s="1"/>
  <c r="AM63" i="6"/>
  <c r="AN69" i="6" s="1"/>
  <c r="AO69" i="6" s="1"/>
  <c r="AM41" i="6"/>
  <c r="AL42" i="6"/>
  <c r="AN132" i="5"/>
  <c r="AO132" i="5" s="1"/>
  <c r="AN127" i="5"/>
  <c r="AO127" i="5" s="1"/>
  <c r="AN147" i="5"/>
  <c r="AO147" i="5" s="1"/>
  <c r="AN118" i="5"/>
  <c r="AO118" i="5" s="1"/>
  <c r="AN142" i="5"/>
  <c r="AO142" i="5" s="1"/>
  <c r="AN215" i="5"/>
  <c r="AO215" i="5" s="1"/>
  <c r="AN128" i="5"/>
  <c r="AO128" i="5" s="1"/>
  <c r="AN113" i="5"/>
  <c r="AO113" i="5" s="1"/>
  <c r="AN123" i="5"/>
  <c r="AO123" i="5" s="1"/>
  <c r="AN218" i="5"/>
  <c r="AO218" i="5" s="1"/>
  <c r="AN212" i="5"/>
  <c r="AO212" i="5" s="1"/>
  <c r="AN140" i="5"/>
  <c r="AO140" i="5" s="1"/>
  <c r="AN138" i="5"/>
  <c r="AO138" i="5" s="1"/>
  <c r="AN148" i="5"/>
  <c r="AO148" i="5" s="1"/>
  <c r="AN111" i="5"/>
  <c r="AO111" i="5" s="1"/>
  <c r="AN134" i="5"/>
  <c r="AO134" i="5" s="1"/>
  <c r="AN129" i="5"/>
  <c r="AO129" i="5" s="1"/>
  <c r="AN112" i="5"/>
  <c r="AO112" i="5" s="1"/>
  <c r="AN106" i="5"/>
  <c r="AO106" i="5" s="1"/>
  <c r="AN110" i="5"/>
  <c r="AO110" i="5" s="1"/>
  <c r="AN108" i="5"/>
  <c r="AO108" i="5" s="1"/>
  <c r="AN141" i="5"/>
  <c r="AO141" i="5" s="1"/>
  <c r="AN135" i="5"/>
  <c r="AO135" i="5" s="1"/>
  <c r="AL83" i="5"/>
  <c r="AM82" i="5"/>
  <c r="AN221" i="5"/>
  <c r="AO221" i="5" s="1"/>
  <c r="AN136" i="5"/>
  <c r="AO136" i="5" s="1"/>
  <c r="AN151" i="5"/>
  <c r="AO151" i="5" s="1"/>
  <c r="AN214" i="5"/>
  <c r="AO214" i="5" s="1"/>
  <c r="AN139" i="5"/>
  <c r="AO139" i="5" s="1"/>
  <c r="AN144" i="5"/>
  <c r="AO144" i="5" s="1"/>
  <c r="AN143" i="5"/>
  <c r="AO143" i="5" s="1"/>
  <c r="AN119" i="5"/>
  <c r="AO119" i="5" s="1"/>
  <c r="AN117" i="5"/>
  <c r="AO117" i="5" s="1"/>
  <c r="AN115" i="5"/>
  <c r="AO115" i="5" s="1"/>
  <c r="AN114" i="5"/>
  <c r="AO114" i="5" s="1"/>
  <c r="AN210" i="5"/>
  <c r="AO210" i="5" s="1"/>
  <c r="AN205" i="5"/>
  <c r="AO205" i="5" s="1"/>
  <c r="AN145" i="5"/>
  <c r="AO145" i="5" s="1"/>
  <c r="AN222" i="5"/>
  <c r="AO222" i="5" s="1"/>
  <c r="AN219" i="5"/>
  <c r="AO219" i="5" s="1"/>
  <c r="AN220" i="5"/>
  <c r="AO220" i="5" s="1"/>
  <c r="AN126" i="5"/>
  <c r="AO126" i="5" s="1"/>
  <c r="AN124" i="5"/>
  <c r="AO124" i="5" s="1"/>
  <c r="AN122" i="5"/>
  <c r="AO122" i="5" s="1"/>
  <c r="AN154" i="5"/>
  <c r="AO154" i="5" s="1"/>
  <c r="AN149" i="5"/>
  <c r="AO149" i="5" s="1"/>
  <c r="AN150" i="5"/>
  <c r="AO150" i="5" s="1"/>
  <c r="AN152" i="5"/>
  <c r="AO152" i="5" s="1"/>
  <c r="AN217" i="5"/>
  <c r="AO217" i="5" s="1"/>
  <c r="AN213" i="5"/>
  <c r="AO213" i="5" s="1"/>
  <c r="AN120" i="5"/>
  <c r="AO120" i="5" s="1"/>
  <c r="AN133" i="5"/>
  <c r="AO133" i="5" s="1"/>
  <c r="AN131" i="5"/>
  <c r="AO131" i="5" s="1"/>
  <c r="AN121" i="5"/>
  <c r="AO121" i="5" s="1"/>
  <c r="AN211" i="5"/>
  <c r="AO211" i="5" s="1"/>
  <c r="AN206" i="5"/>
  <c r="AO206" i="5" s="1"/>
  <c r="AN207" i="5"/>
  <c r="AO207" i="5" s="1"/>
  <c r="AN83" i="3"/>
  <c r="AO83" i="3" s="1"/>
  <c r="AN55" i="3"/>
  <c r="AO55" i="3" s="1"/>
  <c r="AN100" i="3"/>
  <c r="AO100" i="3" s="1"/>
  <c r="AN219" i="3"/>
  <c r="AO219" i="3" s="1"/>
  <c r="AN53" i="3"/>
  <c r="AO53" i="3" s="1"/>
  <c r="AN57" i="3"/>
  <c r="AO57" i="3" s="1"/>
  <c r="AN54" i="3"/>
  <c r="AO54" i="3" s="1"/>
  <c r="AN224" i="3"/>
  <c r="AO224" i="3" s="1"/>
  <c r="AN94" i="3"/>
  <c r="AO94" i="3" s="1"/>
  <c r="AN221" i="3"/>
  <c r="AO221" i="3" s="1"/>
  <c r="AN216" i="3"/>
  <c r="AO216" i="3" s="1"/>
  <c r="AN215" i="3"/>
  <c r="AO215" i="3" s="1"/>
  <c r="AN213" i="3"/>
  <c r="AO213" i="3" s="1"/>
  <c r="AN211" i="3"/>
  <c r="AO211" i="3" s="1"/>
  <c r="AN210" i="3"/>
  <c r="AO210" i="3" s="1"/>
  <c r="AN73" i="3"/>
  <c r="AO73" i="3" s="1"/>
  <c r="AN71" i="3"/>
  <c r="AO71" i="3" s="1"/>
  <c r="AN207" i="3"/>
  <c r="AO207" i="3" s="1"/>
  <c r="AN96" i="3"/>
  <c r="AO96" i="3" s="1"/>
  <c r="AN97" i="3"/>
  <c r="AO97" i="3" s="1"/>
  <c r="AN89" i="3"/>
  <c r="AO89" i="3" s="1"/>
  <c r="AN193" i="3"/>
  <c r="AO193" i="3" s="1"/>
  <c r="AN187" i="3"/>
  <c r="AO187" i="3" s="1"/>
  <c r="AN86" i="3"/>
  <c r="AO86" i="3" s="1"/>
  <c r="AN217" i="3"/>
  <c r="AO217" i="3" s="1"/>
  <c r="AN214" i="3"/>
  <c r="AO214" i="3" s="1"/>
  <c r="AN209" i="3"/>
  <c r="AO209" i="3" s="1"/>
  <c r="AN52" i="3"/>
  <c r="AO52" i="3" s="1"/>
  <c r="AN50" i="3"/>
  <c r="AO50" i="3" s="1"/>
  <c r="AN49" i="3"/>
  <c r="AO49" i="3" s="1"/>
  <c r="AN48" i="3"/>
  <c r="AO48" i="3" s="1"/>
  <c r="AN47" i="3"/>
  <c r="AO47" i="3" s="1"/>
  <c r="AN92" i="3"/>
  <c r="AO92" i="3" s="1"/>
  <c r="AN101" i="3"/>
  <c r="AO101" i="3" s="1"/>
  <c r="AN99" i="3"/>
  <c r="AO99" i="3" s="1"/>
  <c r="AN98" i="3"/>
  <c r="AO98" i="3" s="1"/>
  <c r="AN91" i="3"/>
  <c r="AO91" i="3" s="1"/>
  <c r="AN164" i="3"/>
  <c r="AO164" i="3" s="1"/>
  <c r="AN161" i="3"/>
  <c r="AO161" i="3" s="1"/>
  <c r="AN162" i="3"/>
  <c r="AO162" i="3" s="1"/>
  <c r="AM102" i="3"/>
  <c r="AM103" i="3"/>
  <c r="AN109" i="3" s="1"/>
  <c r="AO109" i="3" s="1"/>
  <c r="AN208" i="3"/>
  <c r="AO208" i="3" s="1"/>
  <c r="AN204" i="3"/>
  <c r="AO204" i="3" s="1"/>
  <c r="AN87" i="3"/>
  <c r="AO87" i="3" s="1"/>
  <c r="AN85" i="3"/>
  <c r="AO85" i="3" s="1"/>
  <c r="AN115" i="3"/>
  <c r="AO115" i="3" s="1"/>
  <c r="AN113" i="3"/>
  <c r="AO113" i="3" s="1"/>
  <c r="AN112" i="3"/>
  <c r="AO112" i="3" s="1"/>
  <c r="AN111" i="3"/>
  <c r="AO111" i="3" s="1"/>
  <c r="AN227" i="3"/>
  <c r="AO227" i="3" s="1"/>
  <c r="AN225" i="3"/>
  <c r="AO225" i="3" s="1"/>
  <c r="AN222" i="3"/>
  <c r="AO222" i="3" s="1"/>
  <c r="AN51" i="3"/>
  <c r="AO51" i="3" s="1"/>
  <c r="AM74" i="3"/>
  <c r="AM75" i="3"/>
  <c r="AN93" i="3"/>
  <c r="AO93" i="3" s="1"/>
  <c r="AN165" i="3"/>
  <c r="AO165" i="3" s="1"/>
  <c r="AN159" i="3"/>
  <c r="AO159" i="3" s="1"/>
  <c r="AN82" i="3"/>
  <c r="AO82" i="3" s="1"/>
  <c r="AN103" i="3"/>
  <c r="AO103" i="3" s="1"/>
  <c r="AN212" i="3"/>
  <c r="AO212" i="3" s="1"/>
  <c r="AN220" i="3"/>
  <c r="AO220" i="3" s="1"/>
  <c r="AN218" i="3"/>
  <c r="AO218" i="3" s="1"/>
  <c r="AN74" i="3"/>
  <c r="AO74" i="3" s="1"/>
  <c r="AN110" i="3"/>
  <c r="AO110" i="3" s="1"/>
  <c r="AN90" i="3"/>
  <c r="AO90" i="3" s="1"/>
  <c r="AM60" i="3"/>
  <c r="AN60" i="3" s="1"/>
  <c r="AO60" i="3" s="1"/>
  <c r="AM61" i="3"/>
  <c r="AN192" i="3"/>
  <c r="AO192" i="3" s="1"/>
  <c r="AN84" i="3"/>
  <c r="AO84" i="3" s="1"/>
  <c r="AN200" i="3"/>
  <c r="AO200" i="3" s="1"/>
  <c r="AN190" i="3"/>
  <c r="AO190" i="3" s="1"/>
  <c r="M184" i="22"/>
  <c r="M183" i="22"/>
  <c r="M184" i="10"/>
  <c r="M189" i="22"/>
  <c r="M188" i="22"/>
  <c r="V165" i="18"/>
  <c r="T160" i="18"/>
  <c r="U168" i="18"/>
  <c r="M188" i="10"/>
  <c r="M194" i="22"/>
  <c r="M185" i="19"/>
  <c r="M194" i="19"/>
  <c r="M192" i="15"/>
  <c r="M184" i="15"/>
  <c r="M186" i="15"/>
  <c r="M188" i="15"/>
  <c r="M193" i="15"/>
  <c r="U166" i="18"/>
  <c r="V167" i="18"/>
  <c r="T165" i="18"/>
  <c r="M165" i="18"/>
  <c r="W171" i="18" s="1"/>
  <c r="T171" i="18"/>
  <c r="V168" i="18"/>
  <c r="U169" i="18"/>
  <c r="V170" i="18"/>
  <c r="T167" i="18"/>
  <c r="T164" i="18"/>
  <c r="T169" i="18"/>
  <c r="U165" i="18"/>
  <c r="T166" i="18"/>
  <c r="M163" i="18"/>
  <c r="V169" i="18"/>
  <c r="V166" i="18"/>
  <c r="T168" i="18"/>
  <c r="M183" i="10"/>
  <c r="M186" i="10"/>
  <c r="M194" i="10"/>
  <c r="M187" i="19"/>
  <c r="M184" i="19"/>
  <c r="M191" i="19"/>
  <c r="M188" i="19"/>
  <c r="M190" i="19"/>
  <c r="U163" i="18"/>
  <c r="T163" i="18"/>
  <c r="U159" i="18"/>
  <c r="U162" i="18"/>
  <c r="U160" i="18"/>
  <c r="U161" i="18"/>
  <c r="M160" i="18"/>
  <c r="V162" i="18"/>
  <c r="M162" i="18"/>
  <c r="M161" i="18"/>
  <c r="M156" i="18"/>
  <c r="T161" i="18"/>
  <c r="T162" i="18"/>
  <c r="M182" i="10"/>
  <c r="M194" i="15"/>
  <c r="M189" i="15"/>
  <c r="M185" i="15"/>
  <c r="V160" i="18"/>
  <c r="V159" i="18"/>
  <c r="V161" i="18"/>
  <c r="V163" i="18"/>
  <c r="V164" i="18"/>
  <c r="M155" i="18"/>
  <c r="M159" i="18"/>
  <c r="F176" i="3"/>
  <c r="G176" i="3"/>
  <c r="H176" i="3"/>
  <c r="I176" i="3"/>
  <c r="N176" i="3"/>
  <c r="Q176" i="3" s="1"/>
  <c r="P176" i="3"/>
  <c r="F177" i="3"/>
  <c r="G177" i="3"/>
  <c r="H177" i="3"/>
  <c r="I177" i="3"/>
  <c r="N177" i="3"/>
  <c r="Q177" i="3" s="1"/>
  <c r="P177" i="3"/>
  <c r="F178" i="3"/>
  <c r="G178" i="3"/>
  <c r="H178" i="3"/>
  <c r="I178" i="3"/>
  <c r="N178" i="3"/>
  <c r="Q178" i="3" s="1"/>
  <c r="P178" i="3"/>
  <c r="F179" i="3"/>
  <c r="G179" i="3"/>
  <c r="H179" i="3"/>
  <c r="I179" i="3"/>
  <c r="N179" i="3"/>
  <c r="Q179" i="3" s="1"/>
  <c r="P179" i="3"/>
  <c r="F180" i="3"/>
  <c r="AB186" i="3" s="1"/>
  <c r="G180" i="3"/>
  <c r="AC186" i="3" s="1"/>
  <c r="H180" i="3"/>
  <c r="I180" i="3"/>
  <c r="N180" i="3"/>
  <c r="Q180" i="3" s="1"/>
  <c r="P180" i="3"/>
  <c r="F176" i="8"/>
  <c r="G176" i="8"/>
  <c r="H176" i="8"/>
  <c r="I176" i="8"/>
  <c r="N176" i="8"/>
  <c r="Q176" i="8" s="1"/>
  <c r="P176" i="8"/>
  <c r="F177" i="8"/>
  <c r="G177" i="8"/>
  <c r="H177" i="8"/>
  <c r="I177" i="8"/>
  <c r="N177" i="8"/>
  <c r="Q177" i="8" s="1"/>
  <c r="P177" i="8"/>
  <c r="F178" i="8"/>
  <c r="G178" i="8"/>
  <c r="H178" i="8"/>
  <c r="I178" i="8"/>
  <c r="N178" i="8"/>
  <c r="Q178" i="8" s="1"/>
  <c r="P178" i="8"/>
  <c r="F179" i="8"/>
  <c r="G179" i="8"/>
  <c r="H179" i="8"/>
  <c r="I179" i="8"/>
  <c r="N179" i="8"/>
  <c r="Q179" i="8" s="1"/>
  <c r="P179" i="8"/>
  <c r="F180" i="8"/>
  <c r="AB186" i="8" s="1"/>
  <c r="G180" i="8"/>
  <c r="AC186" i="8" s="1"/>
  <c r="H180" i="8"/>
  <c r="I180" i="8"/>
  <c r="N180" i="8"/>
  <c r="Q180" i="8" s="1"/>
  <c r="P180" i="8"/>
  <c r="F155" i="8"/>
  <c r="G155" i="8"/>
  <c r="H155" i="8"/>
  <c r="I155" i="8"/>
  <c r="N155" i="8"/>
  <c r="Q155" i="8" s="1"/>
  <c r="P155" i="8"/>
  <c r="F170" i="25"/>
  <c r="G170" i="25"/>
  <c r="H170" i="25"/>
  <c r="I170" i="25"/>
  <c r="N170" i="25"/>
  <c r="Q170" i="25" s="1"/>
  <c r="P170" i="25"/>
  <c r="F171" i="25"/>
  <c r="G171" i="25"/>
  <c r="H171" i="25"/>
  <c r="I171" i="25"/>
  <c r="N171" i="25"/>
  <c r="Q171" i="25" s="1"/>
  <c r="P171" i="25"/>
  <c r="F172" i="25"/>
  <c r="G172" i="25"/>
  <c r="H172" i="25"/>
  <c r="I172" i="25"/>
  <c r="N172" i="25"/>
  <c r="Q172" i="25" s="1"/>
  <c r="P172" i="25"/>
  <c r="F173" i="25"/>
  <c r="G173" i="25"/>
  <c r="H173" i="25"/>
  <c r="I173" i="25"/>
  <c r="N173" i="25"/>
  <c r="Q173" i="25" s="1"/>
  <c r="P173" i="25"/>
  <c r="F174" i="25"/>
  <c r="G174" i="25"/>
  <c r="H174" i="25"/>
  <c r="I174" i="25"/>
  <c r="N174" i="25"/>
  <c r="Q174" i="25" s="1"/>
  <c r="P174" i="25"/>
  <c r="F175" i="25"/>
  <c r="G175" i="25"/>
  <c r="H175" i="25"/>
  <c r="I175" i="25"/>
  <c r="N175" i="25"/>
  <c r="Q175" i="25" s="1"/>
  <c r="P175" i="25"/>
  <c r="F176" i="25"/>
  <c r="G176" i="25"/>
  <c r="H176" i="25"/>
  <c r="I176" i="25"/>
  <c r="N176" i="25"/>
  <c r="Q176" i="25" s="1"/>
  <c r="P176" i="25"/>
  <c r="F177" i="25"/>
  <c r="G177" i="25"/>
  <c r="H177" i="25"/>
  <c r="I177" i="25"/>
  <c r="N177" i="25"/>
  <c r="Q177" i="25" s="1"/>
  <c r="P177" i="25"/>
  <c r="F178" i="25"/>
  <c r="G178" i="25"/>
  <c r="H178" i="25"/>
  <c r="I178" i="25"/>
  <c r="N178" i="25"/>
  <c r="Q178" i="25" s="1"/>
  <c r="P178" i="25"/>
  <c r="F179" i="25"/>
  <c r="G179" i="25"/>
  <c r="H179" i="25"/>
  <c r="I179" i="25"/>
  <c r="N179" i="25"/>
  <c r="Q179" i="25" s="1"/>
  <c r="P179" i="25"/>
  <c r="F180" i="25"/>
  <c r="AB186" i="25" s="1"/>
  <c r="G180" i="25"/>
  <c r="AC186" i="25" s="1"/>
  <c r="H180" i="25"/>
  <c r="I180" i="25"/>
  <c r="N180" i="25"/>
  <c r="Q180" i="25" s="1"/>
  <c r="P180" i="25"/>
  <c r="F176" i="22"/>
  <c r="G176" i="22"/>
  <c r="H176" i="22"/>
  <c r="I176" i="22"/>
  <c r="N176" i="22"/>
  <c r="Q176" i="22" s="1"/>
  <c r="P176" i="22"/>
  <c r="F177" i="22"/>
  <c r="G177" i="22"/>
  <c r="H177" i="22"/>
  <c r="I177" i="22"/>
  <c r="N177" i="22"/>
  <c r="Q177" i="22" s="1"/>
  <c r="P177" i="22"/>
  <c r="F178" i="22"/>
  <c r="G178" i="22"/>
  <c r="H178" i="22"/>
  <c r="I178" i="22"/>
  <c r="N178" i="22"/>
  <c r="Q178" i="22" s="1"/>
  <c r="P178" i="22"/>
  <c r="F179" i="22"/>
  <c r="G179" i="22"/>
  <c r="H179" i="22"/>
  <c r="I179" i="22"/>
  <c r="N179" i="22"/>
  <c r="Q179" i="22" s="1"/>
  <c r="P179" i="22"/>
  <c r="F180" i="22"/>
  <c r="AB186" i="22" s="1"/>
  <c r="G180" i="22"/>
  <c r="AC186" i="22" s="1"/>
  <c r="H180" i="22"/>
  <c r="I180" i="22"/>
  <c r="N180" i="22"/>
  <c r="Q180" i="22" s="1"/>
  <c r="P180" i="22"/>
  <c r="F170" i="21"/>
  <c r="G170" i="21"/>
  <c r="H170" i="21"/>
  <c r="I170" i="21"/>
  <c r="N170" i="21"/>
  <c r="Q170" i="21" s="1"/>
  <c r="P170" i="21"/>
  <c r="R170" i="21" s="1"/>
  <c r="F171" i="21"/>
  <c r="J171" i="21" s="1"/>
  <c r="G171" i="21"/>
  <c r="H171" i="21"/>
  <c r="I171" i="21"/>
  <c r="L172" i="21" s="1"/>
  <c r="K171" i="21"/>
  <c r="N171" i="21"/>
  <c r="Q171" i="21" s="1"/>
  <c r="P171" i="21"/>
  <c r="F172" i="21"/>
  <c r="G172" i="21"/>
  <c r="H172" i="21"/>
  <c r="I172" i="21"/>
  <c r="N172" i="21"/>
  <c r="Q172" i="21" s="1"/>
  <c r="P172" i="21"/>
  <c r="F173" i="21"/>
  <c r="G173" i="21"/>
  <c r="H173" i="21"/>
  <c r="I173" i="21"/>
  <c r="N173" i="21"/>
  <c r="Q173" i="21" s="1"/>
  <c r="P173" i="21"/>
  <c r="F174" i="21"/>
  <c r="G174" i="21"/>
  <c r="K174" i="21" s="1"/>
  <c r="H174" i="21"/>
  <c r="I174" i="21"/>
  <c r="N174" i="21"/>
  <c r="Q174" i="21" s="1"/>
  <c r="P174" i="21"/>
  <c r="F175" i="21"/>
  <c r="G175" i="21"/>
  <c r="H175" i="21"/>
  <c r="I175" i="21"/>
  <c r="N175" i="21"/>
  <c r="P175" i="21"/>
  <c r="Q175" i="21"/>
  <c r="F176" i="21"/>
  <c r="G176" i="21"/>
  <c r="H176" i="21"/>
  <c r="I176" i="21"/>
  <c r="N176" i="21"/>
  <c r="Q176" i="21" s="1"/>
  <c r="P176" i="21"/>
  <c r="F177" i="21"/>
  <c r="G177" i="21"/>
  <c r="H177" i="21"/>
  <c r="I177" i="21"/>
  <c r="N177" i="21"/>
  <c r="Q177" i="21" s="1"/>
  <c r="P177" i="21"/>
  <c r="F178" i="21"/>
  <c r="G178" i="21"/>
  <c r="H178" i="21"/>
  <c r="I178" i="21"/>
  <c r="N178" i="21"/>
  <c r="Q178" i="21" s="1"/>
  <c r="P178" i="21"/>
  <c r="F179" i="21"/>
  <c r="G179" i="21"/>
  <c r="H179" i="21"/>
  <c r="I179" i="21"/>
  <c r="N179" i="21"/>
  <c r="Q179" i="21" s="1"/>
  <c r="P179" i="21"/>
  <c r="F180" i="21"/>
  <c r="AB186" i="21" s="1"/>
  <c r="G180" i="21"/>
  <c r="H180" i="21"/>
  <c r="I180" i="21"/>
  <c r="N180" i="21"/>
  <c r="Q180" i="21" s="1"/>
  <c r="P180" i="21"/>
  <c r="F170" i="20"/>
  <c r="G170" i="20"/>
  <c r="H170" i="20"/>
  <c r="I170" i="20"/>
  <c r="N170" i="20"/>
  <c r="Q170" i="20" s="1"/>
  <c r="P170" i="20"/>
  <c r="F171" i="20"/>
  <c r="G171" i="20"/>
  <c r="H171" i="20"/>
  <c r="I171" i="20"/>
  <c r="N171" i="20"/>
  <c r="Q171" i="20" s="1"/>
  <c r="P171" i="20"/>
  <c r="F172" i="20"/>
  <c r="G172" i="20"/>
  <c r="H172" i="20"/>
  <c r="I172" i="20"/>
  <c r="N172" i="20"/>
  <c r="Q172" i="20" s="1"/>
  <c r="P172" i="20"/>
  <c r="F173" i="20"/>
  <c r="G173" i="20"/>
  <c r="H173" i="20"/>
  <c r="I173" i="20"/>
  <c r="N173" i="20"/>
  <c r="Q173" i="20" s="1"/>
  <c r="P173" i="20"/>
  <c r="F174" i="20"/>
  <c r="G174" i="20"/>
  <c r="H174" i="20"/>
  <c r="I174" i="20"/>
  <c r="N174" i="20"/>
  <c r="Q174" i="20" s="1"/>
  <c r="P174" i="20"/>
  <c r="F175" i="20"/>
  <c r="G175" i="20"/>
  <c r="H175" i="20"/>
  <c r="I175" i="20"/>
  <c r="N175" i="20"/>
  <c r="Q175" i="20" s="1"/>
  <c r="P175" i="20"/>
  <c r="F176" i="20"/>
  <c r="G176" i="20"/>
  <c r="H176" i="20"/>
  <c r="I176" i="20"/>
  <c r="N176" i="20"/>
  <c r="Q176" i="20" s="1"/>
  <c r="P176" i="20"/>
  <c r="F177" i="20"/>
  <c r="G177" i="20"/>
  <c r="H177" i="20"/>
  <c r="I177" i="20"/>
  <c r="N177" i="20"/>
  <c r="Q177" i="20" s="1"/>
  <c r="P177" i="20"/>
  <c r="F178" i="20"/>
  <c r="G178" i="20"/>
  <c r="H178" i="20"/>
  <c r="I178" i="20"/>
  <c r="N178" i="20"/>
  <c r="Q178" i="20" s="1"/>
  <c r="P178" i="20"/>
  <c r="AB178" i="20"/>
  <c r="F179" i="20"/>
  <c r="G179" i="20"/>
  <c r="H179" i="20"/>
  <c r="I179" i="20"/>
  <c r="J180" i="20" s="1"/>
  <c r="N179" i="20"/>
  <c r="Q179" i="20" s="1"/>
  <c r="P179" i="20"/>
  <c r="F180" i="20"/>
  <c r="AB186" i="20" s="1"/>
  <c r="G180" i="20"/>
  <c r="AC186" i="20" s="1"/>
  <c r="H180" i="20"/>
  <c r="I180" i="20"/>
  <c r="N180" i="20"/>
  <c r="Q180" i="20" s="1"/>
  <c r="P180" i="20"/>
  <c r="F176" i="19"/>
  <c r="G176" i="19"/>
  <c r="H176" i="19"/>
  <c r="I176" i="19"/>
  <c r="N176" i="19"/>
  <c r="Q176" i="19" s="1"/>
  <c r="P176" i="19"/>
  <c r="F177" i="19"/>
  <c r="G177" i="19"/>
  <c r="H177" i="19"/>
  <c r="L177" i="19" s="1"/>
  <c r="I177" i="19"/>
  <c r="N177" i="19"/>
  <c r="Q177" i="19" s="1"/>
  <c r="P177" i="19"/>
  <c r="F178" i="19"/>
  <c r="G178" i="19"/>
  <c r="H178" i="19"/>
  <c r="I178" i="19"/>
  <c r="N178" i="19"/>
  <c r="Q178" i="19" s="1"/>
  <c r="P178" i="19"/>
  <c r="F179" i="19"/>
  <c r="G179" i="19"/>
  <c r="H179" i="19"/>
  <c r="I179" i="19"/>
  <c r="N179" i="19"/>
  <c r="Q179" i="19" s="1"/>
  <c r="P179" i="19"/>
  <c r="F180" i="19"/>
  <c r="AB186" i="19" s="1"/>
  <c r="G180" i="19"/>
  <c r="AC186" i="19" s="1"/>
  <c r="H180" i="19"/>
  <c r="I180" i="19"/>
  <c r="N180" i="19"/>
  <c r="Q180" i="19" s="1"/>
  <c r="P180" i="19"/>
  <c r="F176" i="15"/>
  <c r="G176" i="15"/>
  <c r="H176" i="15"/>
  <c r="I176" i="15"/>
  <c r="N176" i="15"/>
  <c r="Q176" i="15" s="1"/>
  <c r="P176" i="15"/>
  <c r="F177" i="15"/>
  <c r="G177" i="15"/>
  <c r="K177" i="15" s="1"/>
  <c r="H177" i="15"/>
  <c r="L177" i="15" s="1"/>
  <c r="I177" i="15"/>
  <c r="N177" i="15"/>
  <c r="Q177" i="15" s="1"/>
  <c r="P177" i="15"/>
  <c r="F178" i="15"/>
  <c r="G178" i="15"/>
  <c r="H178" i="15"/>
  <c r="I178" i="15"/>
  <c r="N178" i="15"/>
  <c r="Q178" i="15" s="1"/>
  <c r="P178" i="15"/>
  <c r="F179" i="15"/>
  <c r="G179" i="15"/>
  <c r="H179" i="15"/>
  <c r="I179" i="15"/>
  <c r="N179" i="15"/>
  <c r="Q179" i="15" s="1"/>
  <c r="P179" i="15"/>
  <c r="R179" i="15" s="1"/>
  <c r="F180" i="15"/>
  <c r="AB186" i="15" s="1"/>
  <c r="G180" i="15"/>
  <c r="AC186" i="15" s="1"/>
  <c r="H180" i="15"/>
  <c r="I180" i="15"/>
  <c r="N180" i="15"/>
  <c r="Q180" i="15" s="1"/>
  <c r="P180" i="15"/>
  <c r="F176" i="10"/>
  <c r="G176" i="10"/>
  <c r="H176" i="10"/>
  <c r="I176" i="10"/>
  <c r="N176" i="10"/>
  <c r="Q176" i="10" s="1"/>
  <c r="P176" i="10"/>
  <c r="F177" i="10"/>
  <c r="G177" i="10"/>
  <c r="H177" i="10"/>
  <c r="I177" i="10"/>
  <c r="N177" i="10"/>
  <c r="Q177" i="10" s="1"/>
  <c r="P177" i="10"/>
  <c r="F178" i="10"/>
  <c r="G178" i="10"/>
  <c r="H178" i="10"/>
  <c r="I178" i="10"/>
  <c r="N178" i="10"/>
  <c r="Q178" i="10" s="1"/>
  <c r="P178" i="10"/>
  <c r="F179" i="10"/>
  <c r="G179" i="10"/>
  <c r="H179" i="10"/>
  <c r="I179" i="10"/>
  <c r="N179" i="10"/>
  <c r="Q179" i="10" s="1"/>
  <c r="P179" i="10"/>
  <c r="F180" i="10"/>
  <c r="AB186" i="10" s="1"/>
  <c r="G180" i="10"/>
  <c r="AC186" i="10" s="1"/>
  <c r="H180" i="10"/>
  <c r="I180" i="10"/>
  <c r="N180" i="10"/>
  <c r="Q180" i="10" s="1"/>
  <c r="P180" i="10"/>
  <c r="F147" i="18"/>
  <c r="G147" i="18"/>
  <c r="H147" i="18"/>
  <c r="I147" i="18"/>
  <c r="N147" i="18"/>
  <c r="Q147" i="18" s="1"/>
  <c r="O147" i="18"/>
  <c r="P147" i="18"/>
  <c r="S147" i="18"/>
  <c r="X147" i="18"/>
  <c r="F148" i="18"/>
  <c r="G148" i="18"/>
  <c r="H148" i="18"/>
  <c r="I148" i="18"/>
  <c r="N148" i="18"/>
  <c r="Q148" i="18" s="1"/>
  <c r="O148" i="18"/>
  <c r="P148" i="18"/>
  <c r="S148" i="18"/>
  <c r="X148" i="18"/>
  <c r="F149" i="18"/>
  <c r="G149" i="18"/>
  <c r="H149" i="18"/>
  <c r="I149" i="18"/>
  <c r="N149" i="18"/>
  <c r="Q149" i="18" s="1"/>
  <c r="O149" i="18"/>
  <c r="P149" i="18"/>
  <c r="S149" i="18"/>
  <c r="X149" i="18"/>
  <c r="F150" i="18"/>
  <c r="G150" i="18"/>
  <c r="H150" i="18"/>
  <c r="I150" i="18"/>
  <c r="N150" i="18"/>
  <c r="Q150" i="18" s="1"/>
  <c r="O150" i="18"/>
  <c r="P150" i="18"/>
  <c r="S150" i="18"/>
  <c r="X150" i="18"/>
  <c r="F151" i="18"/>
  <c r="AB157" i="18" s="1"/>
  <c r="G151" i="18"/>
  <c r="AC157" i="18" s="1"/>
  <c r="H151" i="18"/>
  <c r="AJ157" i="18" s="1"/>
  <c r="I151" i="18"/>
  <c r="N151" i="18"/>
  <c r="Q151" i="18" s="1"/>
  <c r="O151" i="18"/>
  <c r="P151" i="18"/>
  <c r="S151" i="18"/>
  <c r="X151" i="18"/>
  <c r="AN61" i="3" l="1"/>
  <c r="AO61" i="3" s="1"/>
  <c r="AN105" i="3"/>
  <c r="AO105" i="3" s="1"/>
  <c r="R177" i="3"/>
  <c r="AN107" i="3"/>
  <c r="AO107" i="3" s="1"/>
  <c r="J179" i="15"/>
  <c r="L177" i="20"/>
  <c r="AC176" i="21"/>
  <c r="AC185" i="20"/>
  <c r="AB179" i="20"/>
  <c r="R175" i="20"/>
  <c r="J171" i="20"/>
  <c r="J175" i="25"/>
  <c r="J175" i="21"/>
  <c r="J173" i="21"/>
  <c r="L177" i="8"/>
  <c r="AM42" i="6"/>
  <c r="AL43" i="6"/>
  <c r="AL84" i="5"/>
  <c r="AM83" i="5"/>
  <c r="AN77" i="3"/>
  <c r="AO77" i="3" s="1"/>
  <c r="AN63" i="3"/>
  <c r="AO63" i="3" s="1"/>
  <c r="AN65" i="3"/>
  <c r="AO65" i="3" s="1"/>
  <c r="AN108" i="3"/>
  <c r="AO108" i="3" s="1"/>
  <c r="AN104" i="3"/>
  <c r="AO104" i="3" s="1"/>
  <c r="AN106" i="3"/>
  <c r="AO106" i="3" s="1"/>
  <c r="AN67" i="3"/>
  <c r="AO67" i="3" s="1"/>
  <c r="AN62" i="3"/>
  <c r="AO62" i="3" s="1"/>
  <c r="AN81" i="3"/>
  <c r="AO81" i="3" s="1"/>
  <c r="AN75" i="3"/>
  <c r="AO75" i="3" s="1"/>
  <c r="AN66" i="3"/>
  <c r="AO66" i="3" s="1"/>
  <c r="AN64" i="3"/>
  <c r="AO64" i="3" s="1"/>
  <c r="AN80" i="3"/>
  <c r="AO80" i="3" s="1"/>
  <c r="AN78" i="3"/>
  <c r="AO78" i="3" s="1"/>
  <c r="AN76" i="3"/>
  <c r="AO76" i="3" s="1"/>
  <c r="AN79" i="3"/>
  <c r="AO79" i="3" s="1"/>
  <c r="AN102" i="3"/>
  <c r="AO102" i="3" s="1"/>
  <c r="AC176" i="20"/>
  <c r="J178" i="20"/>
  <c r="AC177" i="20"/>
  <c r="AB180" i="20"/>
  <c r="J176" i="25"/>
  <c r="J174" i="25"/>
  <c r="AC185" i="22"/>
  <c r="AC185" i="21"/>
  <c r="AB183" i="21"/>
  <c r="J177" i="21"/>
  <c r="AC184" i="21"/>
  <c r="AC179" i="21"/>
  <c r="W169" i="18"/>
  <c r="W165" i="18"/>
  <c r="W168" i="18"/>
  <c r="R180" i="10"/>
  <c r="R178" i="10"/>
  <c r="R155" i="8"/>
  <c r="L177" i="3"/>
  <c r="L175" i="20"/>
  <c r="K174" i="20"/>
  <c r="K171" i="20"/>
  <c r="K179" i="20"/>
  <c r="AC178" i="20"/>
  <c r="AC183" i="20"/>
  <c r="AC182" i="20"/>
  <c r="AC181" i="20"/>
  <c r="K175" i="20"/>
  <c r="AC180" i="20"/>
  <c r="AC184" i="20"/>
  <c r="K176" i="20"/>
  <c r="J175" i="20"/>
  <c r="M175" i="20" s="1"/>
  <c r="L172" i="20"/>
  <c r="AB185" i="20"/>
  <c r="J179" i="20"/>
  <c r="AB182" i="20"/>
  <c r="AB181" i="20"/>
  <c r="L171" i="20"/>
  <c r="K181" i="20"/>
  <c r="L181" i="20"/>
  <c r="J181" i="20"/>
  <c r="J176" i="20"/>
  <c r="R174" i="20"/>
  <c r="AB176" i="20"/>
  <c r="AB184" i="20"/>
  <c r="K177" i="20"/>
  <c r="AB183" i="20"/>
  <c r="L176" i="20"/>
  <c r="R173" i="20"/>
  <c r="J172" i="20"/>
  <c r="R170" i="20"/>
  <c r="L171" i="25"/>
  <c r="R174" i="25"/>
  <c r="R172" i="25"/>
  <c r="J172" i="25"/>
  <c r="AB185" i="22"/>
  <c r="AB178" i="21"/>
  <c r="AB184" i="21"/>
  <c r="J178" i="21"/>
  <c r="AC181" i="21"/>
  <c r="AC180" i="21"/>
  <c r="AC186" i="21"/>
  <c r="AB179" i="21"/>
  <c r="AB185" i="21"/>
  <c r="J179" i="21"/>
  <c r="AC177" i="21"/>
  <c r="L177" i="21"/>
  <c r="AC182" i="21"/>
  <c r="AB176" i="21"/>
  <c r="AB181" i="21"/>
  <c r="J181" i="21"/>
  <c r="K181" i="21"/>
  <c r="L181" i="21"/>
  <c r="L180" i="21"/>
  <c r="AC178" i="21"/>
  <c r="AC183" i="21"/>
  <c r="AB182" i="21"/>
  <c r="L176" i="21"/>
  <c r="J174" i="21"/>
  <c r="L171" i="21"/>
  <c r="M171" i="21" s="1"/>
  <c r="AC185" i="19"/>
  <c r="J177" i="19"/>
  <c r="K180" i="19"/>
  <c r="AB185" i="15"/>
  <c r="K151" i="18"/>
  <c r="W166" i="18"/>
  <c r="W167" i="18"/>
  <c r="W170" i="18"/>
  <c r="K178" i="8"/>
  <c r="J177" i="8"/>
  <c r="R176" i="3"/>
  <c r="AC185" i="25"/>
  <c r="K179" i="25"/>
  <c r="AC183" i="25"/>
  <c r="AC181" i="25"/>
  <c r="AC179" i="25"/>
  <c r="K173" i="25"/>
  <c r="AC184" i="25"/>
  <c r="AC182" i="25"/>
  <c r="AC180" i="25"/>
  <c r="AC176" i="25"/>
  <c r="K171" i="25"/>
  <c r="J180" i="25"/>
  <c r="J178" i="25"/>
  <c r="J171" i="25"/>
  <c r="AB184" i="25"/>
  <c r="AB182" i="25"/>
  <c r="AB177" i="25"/>
  <c r="R179" i="25"/>
  <c r="R177" i="25"/>
  <c r="J177" i="25"/>
  <c r="R170" i="25"/>
  <c r="AB185" i="25"/>
  <c r="AB183" i="25"/>
  <c r="AB181" i="25"/>
  <c r="J181" i="25"/>
  <c r="K181" i="25"/>
  <c r="L181" i="25"/>
  <c r="K179" i="22"/>
  <c r="AC183" i="22"/>
  <c r="K177" i="22"/>
  <c r="AC184" i="22"/>
  <c r="AC182" i="22"/>
  <c r="L177" i="22"/>
  <c r="J180" i="22"/>
  <c r="AB184" i="22"/>
  <c r="J177" i="22"/>
  <c r="AB183" i="22"/>
  <c r="K181" i="22"/>
  <c r="J181" i="22"/>
  <c r="L181" i="22"/>
  <c r="J178" i="22"/>
  <c r="AB182" i="22"/>
  <c r="K176" i="21"/>
  <c r="K172" i="21"/>
  <c r="J176" i="21"/>
  <c r="K175" i="21"/>
  <c r="J172" i="21"/>
  <c r="L175" i="21"/>
  <c r="L173" i="21"/>
  <c r="L179" i="21"/>
  <c r="L178" i="21"/>
  <c r="R171" i="21"/>
  <c r="R175" i="21"/>
  <c r="L174" i="21"/>
  <c r="AB180" i="21"/>
  <c r="K180" i="21"/>
  <c r="K179" i="21"/>
  <c r="K178" i="21"/>
  <c r="AB177" i="21"/>
  <c r="K177" i="21"/>
  <c r="M177" i="21" s="1"/>
  <c r="R174" i="21"/>
  <c r="K173" i="21"/>
  <c r="R180" i="21"/>
  <c r="J180" i="21"/>
  <c r="R179" i="21"/>
  <c r="R178" i="21"/>
  <c r="R177" i="21"/>
  <c r="R173" i="21"/>
  <c r="R176" i="21"/>
  <c r="R172" i="21"/>
  <c r="L180" i="20"/>
  <c r="J177" i="20"/>
  <c r="K172" i="20"/>
  <c r="K180" i="20"/>
  <c r="J174" i="20"/>
  <c r="AC179" i="20"/>
  <c r="L179" i="20"/>
  <c r="L178" i="20"/>
  <c r="R176" i="20"/>
  <c r="K173" i="20"/>
  <c r="K178" i="20"/>
  <c r="AB177" i="20"/>
  <c r="R178" i="20"/>
  <c r="L174" i="20"/>
  <c r="L173" i="20"/>
  <c r="R177" i="20"/>
  <c r="J173" i="20"/>
  <c r="L179" i="19"/>
  <c r="AC183" i="19"/>
  <c r="AC184" i="19"/>
  <c r="AC182" i="19"/>
  <c r="AB182" i="19"/>
  <c r="K177" i="19"/>
  <c r="J179" i="19"/>
  <c r="AB183" i="19"/>
  <c r="AB184" i="19"/>
  <c r="AB185" i="19"/>
  <c r="R177" i="19"/>
  <c r="J178" i="19"/>
  <c r="AJ153" i="18"/>
  <c r="AJ156" i="18"/>
  <c r="AJ155" i="18"/>
  <c r="L148" i="18"/>
  <c r="AJ154" i="18"/>
  <c r="AC153" i="18"/>
  <c r="AC155" i="18"/>
  <c r="AC156" i="18"/>
  <c r="K149" i="18"/>
  <c r="AC154" i="18"/>
  <c r="J152" i="18"/>
  <c r="K152" i="18"/>
  <c r="L152" i="18"/>
  <c r="V158" i="18" s="1"/>
  <c r="AB156" i="18"/>
  <c r="J150" i="18"/>
  <c r="AB154" i="18"/>
  <c r="AB155" i="18"/>
  <c r="AB153" i="18"/>
  <c r="R176" i="10"/>
  <c r="AC185" i="10"/>
  <c r="AC183" i="10"/>
  <c r="AC184" i="10"/>
  <c r="AC182" i="10"/>
  <c r="R179" i="10"/>
  <c r="AB185" i="10"/>
  <c r="R177" i="10"/>
  <c r="AB183" i="10"/>
  <c r="AB184" i="10"/>
  <c r="AB182" i="10"/>
  <c r="J181" i="10"/>
  <c r="K181" i="10"/>
  <c r="L181" i="10"/>
  <c r="J178" i="15"/>
  <c r="J177" i="15"/>
  <c r="M177" i="15" s="1"/>
  <c r="L179" i="8"/>
  <c r="R177" i="8"/>
  <c r="K179" i="8"/>
  <c r="AC185" i="8"/>
  <c r="AC182" i="8"/>
  <c r="L180" i="8"/>
  <c r="AC184" i="8"/>
  <c r="AC183" i="8"/>
  <c r="K177" i="8"/>
  <c r="AB185" i="8"/>
  <c r="J180" i="8"/>
  <c r="AB182" i="8"/>
  <c r="AB184" i="8"/>
  <c r="K181" i="8"/>
  <c r="L181" i="8"/>
  <c r="J181" i="8"/>
  <c r="AB183" i="8"/>
  <c r="K177" i="3"/>
  <c r="AC184" i="3"/>
  <c r="AC183" i="3"/>
  <c r="J177" i="3"/>
  <c r="AC185" i="3"/>
  <c r="K179" i="3"/>
  <c r="AC182" i="3"/>
  <c r="L179" i="3"/>
  <c r="AB184" i="3"/>
  <c r="K181" i="3"/>
  <c r="L181" i="3"/>
  <c r="J181" i="3"/>
  <c r="AB183" i="3"/>
  <c r="AB185" i="3"/>
  <c r="J180" i="3"/>
  <c r="AB182" i="3"/>
  <c r="AC183" i="15"/>
  <c r="AC184" i="15"/>
  <c r="AC185" i="15"/>
  <c r="R177" i="15"/>
  <c r="AC182" i="15"/>
  <c r="R180" i="15"/>
  <c r="AB182" i="15"/>
  <c r="AB184" i="15"/>
  <c r="K181" i="15"/>
  <c r="L181" i="15"/>
  <c r="J181" i="15"/>
  <c r="AB183" i="15"/>
  <c r="R176" i="15"/>
  <c r="J181" i="19"/>
  <c r="K181" i="19"/>
  <c r="L181" i="19"/>
  <c r="L173" i="25"/>
  <c r="L172" i="25"/>
  <c r="J179" i="25"/>
  <c r="K172" i="25"/>
  <c r="K178" i="25"/>
  <c r="L174" i="25"/>
  <c r="L175" i="25"/>
  <c r="L180" i="25"/>
  <c r="K180" i="25"/>
  <c r="L179" i="25"/>
  <c r="L178" i="25"/>
  <c r="L177" i="25"/>
  <c r="L176" i="25"/>
  <c r="K175" i="25"/>
  <c r="J173" i="25"/>
  <c r="AC178" i="25"/>
  <c r="K174" i="25"/>
  <c r="AC177" i="25"/>
  <c r="K177" i="25"/>
  <c r="K176" i="25"/>
  <c r="AB178" i="25"/>
  <c r="AB179" i="25"/>
  <c r="AB180" i="25"/>
  <c r="AB176" i="25"/>
  <c r="L178" i="3"/>
  <c r="K178" i="3"/>
  <c r="J179" i="3"/>
  <c r="J178" i="3"/>
  <c r="R179" i="3"/>
  <c r="R180" i="3"/>
  <c r="K180" i="3"/>
  <c r="L178" i="8"/>
  <c r="R179" i="8"/>
  <c r="J178" i="8"/>
  <c r="K180" i="8"/>
  <c r="J179" i="8"/>
  <c r="R176" i="8"/>
  <c r="J179" i="10"/>
  <c r="J177" i="10"/>
  <c r="J180" i="10"/>
  <c r="J178" i="10"/>
  <c r="K180" i="22"/>
  <c r="J179" i="22"/>
  <c r="K178" i="22"/>
  <c r="L180" i="22"/>
  <c r="R180" i="22"/>
  <c r="R179" i="22"/>
  <c r="L179" i="22"/>
  <c r="L178" i="22"/>
  <c r="R176" i="22"/>
  <c r="R178" i="22"/>
  <c r="R177" i="22"/>
  <c r="K179" i="15"/>
  <c r="K178" i="15"/>
  <c r="L180" i="15"/>
  <c r="L179" i="15"/>
  <c r="L178" i="15"/>
  <c r="R178" i="15"/>
  <c r="K180" i="15"/>
  <c r="J180" i="15"/>
  <c r="R176" i="19"/>
  <c r="M177" i="19"/>
  <c r="L180" i="19"/>
  <c r="K179" i="19"/>
  <c r="M179" i="19" s="1"/>
  <c r="L178" i="19"/>
  <c r="J180" i="19"/>
  <c r="K178" i="19"/>
  <c r="R178" i="19"/>
  <c r="W160" i="18"/>
  <c r="W161" i="18"/>
  <c r="W159" i="18"/>
  <c r="W162" i="18"/>
  <c r="W163" i="18"/>
  <c r="W164" i="18"/>
  <c r="R147" i="18"/>
  <c r="R148" i="18"/>
  <c r="K148" i="18"/>
  <c r="L150" i="18"/>
  <c r="R150" i="18"/>
  <c r="K150" i="18"/>
  <c r="J148" i="18"/>
  <c r="R151" i="18"/>
  <c r="J151" i="18"/>
  <c r="R149" i="18"/>
  <c r="J149" i="18"/>
  <c r="R178" i="3"/>
  <c r="L180" i="3"/>
  <c r="R178" i="8"/>
  <c r="R180" i="8"/>
  <c r="R178" i="25"/>
  <c r="R173" i="25"/>
  <c r="R180" i="25"/>
  <c r="R176" i="25"/>
  <c r="R175" i="25"/>
  <c r="R171" i="25"/>
  <c r="R172" i="20"/>
  <c r="R171" i="20"/>
  <c r="R180" i="20"/>
  <c r="R179" i="20"/>
  <c r="R180" i="19"/>
  <c r="R179" i="19"/>
  <c r="L180" i="10"/>
  <c r="L179" i="10"/>
  <c r="L178" i="10"/>
  <c r="L177" i="10"/>
  <c r="K180" i="10"/>
  <c r="K179" i="10"/>
  <c r="K178" i="10"/>
  <c r="K177" i="10"/>
  <c r="L151" i="18"/>
  <c r="V157" i="18" s="1"/>
  <c r="L149" i="18"/>
  <c r="M178" i="10" l="1"/>
  <c r="M175" i="21"/>
  <c r="M177" i="8"/>
  <c r="M172" i="21"/>
  <c r="M173" i="21"/>
  <c r="M180" i="8"/>
  <c r="M179" i="3"/>
  <c r="AM44" i="6"/>
  <c r="AN47" i="6" s="1"/>
  <c r="AO47" i="6" s="1"/>
  <c r="AM43" i="6"/>
  <c r="AN42" i="6"/>
  <c r="AO42" i="6" s="1"/>
  <c r="AL85" i="5"/>
  <c r="AM84" i="5"/>
  <c r="AN83" i="5"/>
  <c r="AO83" i="5" s="1"/>
  <c r="M171" i="20"/>
  <c r="M181" i="21"/>
  <c r="U157" i="18"/>
  <c r="M181" i="8"/>
  <c r="M172" i="20"/>
  <c r="M177" i="20"/>
  <c r="M177" i="25"/>
  <c r="M175" i="25"/>
  <c r="M178" i="21"/>
  <c r="M174" i="21"/>
  <c r="M176" i="21"/>
  <c r="U156" i="18"/>
  <c r="T157" i="18"/>
  <c r="M179" i="10"/>
  <c r="M179" i="8"/>
  <c r="M173" i="20"/>
  <c r="M176" i="20"/>
  <c r="M178" i="20"/>
  <c r="M174" i="20"/>
  <c r="M179" i="20"/>
  <c r="M180" i="20"/>
  <c r="M181" i="20"/>
  <c r="M171" i="25"/>
  <c r="M173" i="25"/>
  <c r="M179" i="25"/>
  <c r="M172" i="25"/>
  <c r="M177" i="22"/>
  <c r="M179" i="21"/>
  <c r="M180" i="21"/>
  <c r="M177" i="3"/>
  <c r="M180" i="3"/>
  <c r="M181" i="25"/>
  <c r="M179" i="22"/>
  <c r="M180" i="22"/>
  <c r="M181" i="22"/>
  <c r="V155" i="18"/>
  <c r="U158" i="18"/>
  <c r="T158" i="18"/>
  <c r="M152" i="18"/>
  <c r="W158" i="18" s="1"/>
  <c r="M150" i="18"/>
  <c r="V156" i="18"/>
  <c r="U155" i="18"/>
  <c r="T156" i="18"/>
  <c r="T155" i="18"/>
  <c r="M148" i="18"/>
  <c r="T154" i="18"/>
  <c r="U154" i="18"/>
  <c r="V154" i="18"/>
  <c r="M177" i="10"/>
  <c r="M181" i="10"/>
  <c r="M180" i="15"/>
  <c r="M178" i="15"/>
  <c r="M178" i="8"/>
  <c r="M178" i="3"/>
  <c r="M181" i="3"/>
  <c r="M179" i="15"/>
  <c r="M181" i="15"/>
  <c r="M178" i="19"/>
  <c r="M181" i="19"/>
  <c r="M180" i="25"/>
  <c r="M176" i="25"/>
  <c r="M174" i="25"/>
  <c r="M178" i="25"/>
  <c r="M180" i="10"/>
  <c r="M178" i="22"/>
  <c r="M180" i="19"/>
  <c r="M151" i="18"/>
  <c r="W157" i="18" s="1"/>
  <c r="M149" i="18"/>
  <c r="W155" i="18" l="1"/>
  <c r="AN45" i="6"/>
  <c r="AO45" i="6" s="1"/>
  <c r="AN48" i="6"/>
  <c r="AO48" i="6" s="1"/>
  <c r="AN46" i="6"/>
  <c r="AO46" i="6" s="1"/>
  <c r="AN49" i="6"/>
  <c r="AO49" i="6" s="1"/>
  <c r="AN43" i="6"/>
  <c r="AO43" i="6" s="1"/>
  <c r="AN50" i="6"/>
  <c r="AO50" i="6" s="1"/>
  <c r="AN44" i="6"/>
  <c r="AO44" i="6" s="1"/>
  <c r="AM85" i="5"/>
  <c r="AM86" i="5"/>
  <c r="AN92" i="5" s="1"/>
  <c r="AO92" i="5" s="1"/>
  <c r="AN84" i="5"/>
  <c r="AO84" i="5" s="1"/>
  <c r="AN85" i="5"/>
  <c r="AO85" i="5" s="1"/>
  <c r="W154" i="18"/>
  <c r="W156" i="18"/>
  <c r="F163" i="5"/>
  <c r="G163" i="5"/>
  <c r="H163" i="5"/>
  <c r="I163" i="5"/>
  <c r="N163" i="5"/>
  <c r="Q163" i="5" s="1"/>
  <c r="P163" i="5"/>
  <c r="F164" i="5"/>
  <c r="G164" i="5"/>
  <c r="H164" i="5"/>
  <c r="L164" i="5" s="1"/>
  <c r="I164" i="5"/>
  <c r="N164" i="5"/>
  <c r="Q164" i="5" s="1"/>
  <c r="P164" i="5"/>
  <c r="F165" i="5"/>
  <c r="G165" i="5"/>
  <c r="K165" i="5" s="1"/>
  <c r="H165" i="5"/>
  <c r="I165" i="5"/>
  <c r="N165" i="5"/>
  <c r="Q165" i="5" s="1"/>
  <c r="P165" i="5"/>
  <c r="F166" i="5"/>
  <c r="J166" i="5" s="1"/>
  <c r="G166" i="5"/>
  <c r="K166" i="5" s="1"/>
  <c r="H166" i="5"/>
  <c r="I166" i="5"/>
  <c r="N166" i="5"/>
  <c r="Q166" i="5" s="1"/>
  <c r="P166" i="5"/>
  <c r="F167" i="5"/>
  <c r="G167" i="5"/>
  <c r="H167" i="5"/>
  <c r="I167" i="5"/>
  <c r="N167" i="5"/>
  <c r="Q167" i="5" s="1"/>
  <c r="P167" i="5"/>
  <c r="F168" i="5"/>
  <c r="G168" i="5"/>
  <c r="H168" i="5"/>
  <c r="I168" i="5"/>
  <c r="N168" i="5"/>
  <c r="Q168" i="5" s="1"/>
  <c r="P168" i="5"/>
  <c r="F169" i="5"/>
  <c r="G169" i="5"/>
  <c r="H169" i="5"/>
  <c r="I169" i="5"/>
  <c r="N169" i="5"/>
  <c r="Q169" i="5" s="1"/>
  <c r="P169" i="5"/>
  <c r="F170" i="5"/>
  <c r="G170" i="5"/>
  <c r="H170" i="5"/>
  <c r="I170" i="5"/>
  <c r="N170" i="5"/>
  <c r="Q170" i="5" s="1"/>
  <c r="P170" i="5"/>
  <c r="F171" i="5"/>
  <c r="G171" i="5"/>
  <c r="H171" i="5"/>
  <c r="I171" i="5"/>
  <c r="N171" i="5"/>
  <c r="Q171" i="5" s="1"/>
  <c r="P171" i="5"/>
  <c r="F172" i="5"/>
  <c r="G172" i="5"/>
  <c r="K172" i="5" s="1"/>
  <c r="H172" i="5"/>
  <c r="I172" i="5"/>
  <c r="N172" i="5"/>
  <c r="Q172" i="5" s="1"/>
  <c r="P172" i="5"/>
  <c r="F173" i="5"/>
  <c r="G173" i="5"/>
  <c r="H173" i="5"/>
  <c r="I173" i="5"/>
  <c r="N173" i="5"/>
  <c r="Q173" i="5" s="1"/>
  <c r="P173" i="5"/>
  <c r="F174" i="5"/>
  <c r="G174" i="5"/>
  <c r="H174" i="5"/>
  <c r="I174" i="5"/>
  <c r="N174" i="5"/>
  <c r="Q174" i="5" s="1"/>
  <c r="P174" i="5"/>
  <c r="AC174" i="5"/>
  <c r="F175" i="5"/>
  <c r="G175" i="5"/>
  <c r="H175" i="5"/>
  <c r="L175" i="5" s="1"/>
  <c r="I175" i="5"/>
  <c r="N175" i="5"/>
  <c r="Q175" i="5" s="1"/>
  <c r="P175" i="5"/>
  <c r="F176" i="5"/>
  <c r="G176" i="5"/>
  <c r="H176" i="5"/>
  <c r="I176" i="5"/>
  <c r="N176" i="5"/>
  <c r="Q176" i="5" s="1"/>
  <c r="P176" i="5"/>
  <c r="F177" i="5"/>
  <c r="AB183" i="5" s="1"/>
  <c r="G177" i="5"/>
  <c r="AC183" i="5" s="1"/>
  <c r="H177" i="5"/>
  <c r="I177" i="5"/>
  <c r="N177" i="5"/>
  <c r="Q177" i="5" s="1"/>
  <c r="P177" i="5"/>
  <c r="AN90" i="5" l="1"/>
  <c r="AO90" i="5" s="1"/>
  <c r="AC176" i="5"/>
  <c r="AB174" i="5"/>
  <c r="J165" i="5"/>
  <c r="L167" i="5"/>
  <c r="L177" i="5"/>
  <c r="L174" i="5"/>
  <c r="R170" i="5"/>
  <c r="R166" i="5"/>
  <c r="J164" i="5"/>
  <c r="AN87" i="5"/>
  <c r="AO87" i="5" s="1"/>
  <c r="AN86" i="5"/>
  <c r="AO86" i="5" s="1"/>
  <c r="AN91" i="5"/>
  <c r="AO91" i="5" s="1"/>
  <c r="AN88" i="5"/>
  <c r="AO88" i="5" s="1"/>
  <c r="AN89" i="5"/>
  <c r="AO89" i="5" s="1"/>
  <c r="K176" i="5"/>
  <c r="AB173" i="5"/>
  <c r="AB172" i="5"/>
  <c r="L168" i="5"/>
  <c r="L166" i="5"/>
  <c r="L176" i="5"/>
  <c r="AB175" i="5"/>
  <c r="AC171" i="5"/>
  <c r="J167" i="5"/>
  <c r="K171" i="5"/>
  <c r="R169" i="5"/>
  <c r="J177" i="5"/>
  <c r="K175" i="5"/>
  <c r="AC173" i="5"/>
  <c r="J174" i="5"/>
  <c r="AC172" i="5"/>
  <c r="L172" i="5"/>
  <c r="L170" i="5"/>
  <c r="K173" i="5"/>
  <c r="AB171" i="5"/>
  <c r="L169" i="5"/>
  <c r="R168" i="5"/>
  <c r="K177" i="5"/>
  <c r="K178" i="5"/>
  <c r="L178" i="5"/>
  <c r="J178" i="5"/>
  <c r="AB176" i="5"/>
  <c r="AB182" i="5"/>
  <c r="AB181" i="5"/>
  <c r="AB180" i="5"/>
  <c r="AB179" i="5"/>
  <c r="AC178" i="5"/>
  <c r="AB178" i="5"/>
  <c r="AB170" i="5"/>
  <c r="J168" i="5"/>
  <c r="K167" i="5"/>
  <c r="M167" i="5" s="1"/>
  <c r="L165" i="5"/>
  <c r="AC177" i="5"/>
  <c r="AC182" i="5"/>
  <c r="R175" i="5"/>
  <c r="AC181" i="5"/>
  <c r="AC175" i="5"/>
  <c r="AC180" i="5"/>
  <c r="AC179" i="5"/>
  <c r="L171" i="5"/>
  <c r="R164" i="5"/>
  <c r="J172" i="5"/>
  <c r="M172" i="5" s="1"/>
  <c r="K169" i="5"/>
  <c r="K168" i="5"/>
  <c r="R174" i="5"/>
  <c r="R172" i="5"/>
  <c r="J171" i="5"/>
  <c r="R163" i="5"/>
  <c r="R171" i="5"/>
  <c r="AC170" i="5"/>
  <c r="K164" i="5"/>
  <c r="J175" i="5"/>
  <c r="M175" i="5" s="1"/>
  <c r="K170" i="5"/>
  <c r="AC169" i="5"/>
  <c r="J169" i="5"/>
  <c r="M169" i="5" s="1"/>
  <c r="J176" i="5"/>
  <c r="M176" i="5" s="1"/>
  <c r="M166" i="5"/>
  <c r="R177" i="5"/>
  <c r="M177" i="5"/>
  <c r="R176" i="5"/>
  <c r="K174" i="5"/>
  <c r="M174" i="5" s="1"/>
  <c r="L173" i="5"/>
  <c r="M171" i="5"/>
  <c r="J170" i="5"/>
  <c r="M170" i="5" s="1"/>
  <c r="M168" i="5"/>
  <c r="AB177" i="5"/>
  <c r="J173" i="5"/>
  <c r="AB169" i="5"/>
  <c r="R165" i="5"/>
  <c r="M164" i="5"/>
  <c r="R173" i="5"/>
  <c r="R167" i="5"/>
  <c r="M165" i="5"/>
  <c r="M178" i="5" l="1"/>
  <c r="M173" i="5"/>
  <c r="F169" i="3"/>
  <c r="G169" i="3"/>
  <c r="H169" i="3"/>
  <c r="I169" i="3"/>
  <c r="N169" i="3"/>
  <c r="Q169" i="3" s="1"/>
  <c r="P169" i="3"/>
  <c r="F170" i="3"/>
  <c r="G170" i="3"/>
  <c r="H170" i="3"/>
  <c r="I170" i="3"/>
  <c r="N170" i="3"/>
  <c r="Q170" i="3" s="1"/>
  <c r="P170" i="3"/>
  <c r="F171" i="3"/>
  <c r="G171" i="3"/>
  <c r="H171" i="3"/>
  <c r="I171" i="3"/>
  <c r="N171" i="3"/>
  <c r="Q171" i="3" s="1"/>
  <c r="P171" i="3"/>
  <c r="F172" i="3"/>
  <c r="G172" i="3"/>
  <c r="H172" i="3"/>
  <c r="I172" i="3"/>
  <c r="N172" i="3"/>
  <c r="Q172" i="3" s="1"/>
  <c r="P172" i="3"/>
  <c r="F173" i="3"/>
  <c r="G173" i="3"/>
  <c r="H173" i="3"/>
  <c r="I173" i="3"/>
  <c r="N173" i="3"/>
  <c r="Q173" i="3" s="1"/>
  <c r="P173" i="3"/>
  <c r="F174" i="3"/>
  <c r="G174" i="3"/>
  <c r="H174" i="3"/>
  <c r="I174" i="3"/>
  <c r="N174" i="3"/>
  <c r="Q174" i="3" s="1"/>
  <c r="P174" i="3"/>
  <c r="F175" i="3"/>
  <c r="AB181" i="3" s="1"/>
  <c r="G175" i="3"/>
  <c r="AC181" i="3" s="1"/>
  <c r="H175" i="3"/>
  <c r="I175" i="3"/>
  <c r="N175" i="3"/>
  <c r="Q175" i="3" s="1"/>
  <c r="P175" i="3"/>
  <c r="F170" i="11"/>
  <c r="G170" i="11"/>
  <c r="H170" i="11"/>
  <c r="I170" i="11"/>
  <c r="N170" i="11"/>
  <c r="Q170" i="11" s="1"/>
  <c r="P170" i="11"/>
  <c r="F171" i="11"/>
  <c r="G171" i="11"/>
  <c r="H171" i="11"/>
  <c r="I171" i="11"/>
  <c r="N171" i="11"/>
  <c r="Q171" i="11" s="1"/>
  <c r="P171" i="11"/>
  <c r="F172" i="11"/>
  <c r="G172" i="11"/>
  <c r="H172" i="11"/>
  <c r="I172" i="11"/>
  <c r="N172" i="11"/>
  <c r="Q172" i="11" s="1"/>
  <c r="P172" i="11"/>
  <c r="F173" i="11"/>
  <c r="G173" i="11"/>
  <c r="H173" i="11"/>
  <c r="I173" i="11"/>
  <c r="N173" i="11"/>
  <c r="Q173" i="11" s="1"/>
  <c r="P173" i="11"/>
  <c r="F174" i="11"/>
  <c r="G174" i="11"/>
  <c r="H174" i="11"/>
  <c r="I174" i="11"/>
  <c r="N174" i="11"/>
  <c r="Q174" i="11" s="1"/>
  <c r="P174" i="11"/>
  <c r="F175" i="11"/>
  <c r="AB181" i="11" s="1"/>
  <c r="G175" i="11"/>
  <c r="AC181" i="11" s="1"/>
  <c r="H175" i="11"/>
  <c r="I175" i="11"/>
  <c r="N175" i="11"/>
  <c r="Q175" i="11" s="1"/>
  <c r="P175" i="11"/>
  <c r="F144" i="18"/>
  <c r="G144" i="18"/>
  <c r="H144" i="18"/>
  <c r="I144" i="18"/>
  <c r="N144" i="18"/>
  <c r="Q144" i="18" s="1"/>
  <c r="O144" i="18"/>
  <c r="P144" i="18"/>
  <c r="S144" i="18"/>
  <c r="X144" i="18"/>
  <c r="F145" i="18"/>
  <c r="G145" i="18"/>
  <c r="H145" i="18"/>
  <c r="I145" i="18"/>
  <c r="N145" i="18"/>
  <c r="Q145" i="18" s="1"/>
  <c r="O145" i="18"/>
  <c r="P145" i="18"/>
  <c r="S145" i="18"/>
  <c r="X145" i="18"/>
  <c r="F146" i="18"/>
  <c r="AB152" i="18" s="1"/>
  <c r="G146" i="18"/>
  <c r="AC152" i="18" s="1"/>
  <c r="H146" i="18"/>
  <c r="AJ152" i="18" s="1"/>
  <c r="I146" i="18"/>
  <c r="N146" i="18"/>
  <c r="Q146" i="18" s="1"/>
  <c r="O146" i="18"/>
  <c r="P146" i="18"/>
  <c r="S146" i="18"/>
  <c r="X146" i="18"/>
  <c r="J171" i="3" l="1"/>
  <c r="J145" i="18"/>
  <c r="J175" i="11"/>
  <c r="J173" i="11"/>
  <c r="AB178" i="11"/>
  <c r="L171" i="3"/>
  <c r="AJ151" i="18"/>
  <c r="AJ150" i="18"/>
  <c r="AC151" i="18"/>
  <c r="AC150" i="18"/>
  <c r="K171" i="11"/>
  <c r="AC177" i="11"/>
  <c r="K173" i="11"/>
  <c r="AC179" i="11"/>
  <c r="AC180" i="11"/>
  <c r="AC178" i="11"/>
  <c r="K172" i="11"/>
  <c r="AC176" i="11"/>
  <c r="K176" i="11"/>
  <c r="L176" i="11"/>
  <c r="J176" i="11"/>
  <c r="L173" i="11"/>
  <c r="AB179" i="11"/>
  <c r="AB177" i="11"/>
  <c r="AB176" i="11"/>
  <c r="AB180" i="11"/>
  <c r="J174" i="11"/>
  <c r="R170" i="11"/>
  <c r="J172" i="11"/>
  <c r="L171" i="11"/>
  <c r="R173" i="11"/>
  <c r="R172" i="11"/>
  <c r="J171" i="11"/>
  <c r="L175" i="11"/>
  <c r="K175" i="11"/>
  <c r="L174" i="11"/>
  <c r="K174" i="11"/>
  <c r="L172" i="11"/>
  <c r="K172" i="3"/>
  <c r="AC175" i="3"/>
  <c r="AC180" i="3"/>
  <c r="K170" i="3"/>
  <c r="AC177" i="3"/>
  <c r="AC179" i="3"/>
  <c r="AC176" i="3"/>
  <c r="AC178" i="3"/>
  <c r="J170" i="3"/>
  <c r="AB179" i="3"/>
  <c r="AB178" i="3"/>
  <c r="AB177" i="3"/>
  <c r="AB175" i="3"/>
  <c r="AB176" i="3"/>
  <c r="L176" i="3"/>
  <c r="J176" i="3"/>
  <c r="K176" i="3"/>
  <c r="J173" i="3"/>
  <c r="AB180" i="3"/>
  <c r="R169" i="3"/>
  <c r="R144" i="18"/>
  <c r="J147" i="18"/>
  <c r="T153" i="18" s="1"/>
  <c r="K147" i="18"/>
  <c r="U153" i="18" s="1"/>
  <c r="L147" i="18"/>
  <c r="V153" i="18" s="1"/>
  <c r="K146" i="18"/>
  <c r="AB151" i="18"/>
  <c r="AB150" i="18"/>
  <c r="J175" i="3"/>
  <c r="L174" i="3"/>
  <c r="K173" i="3"/>
  <c r="J172" i="3"/>
  <c r="L170" i="3"/>
  <c r="M170" i="3" s="1"/>
  <c r="J174" i="3"/>
  <c r="K171" i="3"/>
  <c r="M171" i="3" s="1"/>
  <c r="R174" i="3"/>
  <c r="R172" i="3"/>
  <c r="R170" i="3"/>
  <c r="K175" i="3"/>
  <c r="K174" i="3"/>
  <c r="L172" i="3"/>
  <c r="L146" i="18"/>
  <c r="L145" i="18"/>
  <c r="J146" i="18"/>
  <c r="R146" i="18"/>
  <c r="K145" i="18"/>
  <c r="R175" i="3"/>
  <c r="R173" i="3"/>
  <c r="R171" i="3"/>
  <c r="L175" i="3"/>
  <c r="L173" i="3"/>
  <c r="R175" i="11"/>
  <c r="R174" i="11"/>
  <c r="R171" i="11"/>
  <c r="R145" i="18"/>
  <c r="M172" i="11" l="1"/>
  <c r="M173" i="11"/>
  <c r="V152" i="18"/>
  <c r="U152" i="18"/>
  <c r="T152" i="18"/>
  <c r="M176" i="11"/>
  <c r="M171" i="11"/>
  <c r="M175" i="11"/>
  <c r="M174" i="11"/>
  <c r="M172" i="3"/>
  <c r="M176" i="3"/>
  <c r="M174" i="3"/>
  <c r="M175" i="3"/>
  <c r="M146" i="18"/>
  <c r="V151" i="18"/>
  <c r="M145" i="18"/>
  <c r="U151" i="18"/>
  <c r="T151" i="18"/>
  <c r="M147" i="18"/>
  <c r="W153" i="18" s="1"/>
  <c r="M173" i="3"/>
  <c r="F170" i="15"/>
  <c r="G170" i="15"/>
  <c r="H170" i="15"/>
  <c r="I170" i="15"/>
  <c r="N170" i="15"/>
  <c r="Q170" i="15" s="1"/>
  <c r="P170" i="15"/>
  <c r="F171" i="15"/>
  <c r="G171" i="15"/>
  <c r="H171" i="15"/>
  <c r="I171" i="15"/>
  <c r="N171" i="15"/>
  <c r="Q171" i="15" s="1"/>
  <c r="P171" i="15"/>
  <c r="F172" i="15"/>
  <c r="G172" i="15"/>
  <c r="H172" i="15"/>
  <c r="I172" i="15"/>
  <c r="N172" i="15"/>
  <c r="Q172" i="15" s="1"/>
  <c r="P172" i="15"/>
  <c r="F173" i="15"/>
  <c r="G173" i="15"/>
  <c r="H173" i="15"/>
  <c r="I173" i="15"/>
  <c r="N173" i="15"/>
  <c r="Q173" i="15" s="1"/>
  <c r="P173" i="15"/>
  <c r="F174" i="15"/>
  <c r="G174" i="15"/>
  <c r="H174" i="15"/>
  <c r="I174" i="15"/>
  <c r="N174" i="15"/>
  <c r="Q174" i="15" s="1"/>
  <c r="P174" i="15"/>
  <c r="F175" i="15"/>
  <c r="AB181" i="15" s="1"/>
  <c r="G175" i="15"/>
  <c r="AC181" i="15" s="1"/>
  <c r="H175" i="15"/>
  <c r="I175" i="15"/>
  <c r="N175" i="15"/>
  <c r="Q175" i="15" s="1"/>
  <c r="P175" i="15"/>
  <c r="F170" i="22"/>
  <c r="G170" i="22"/>
  <c r="H170" i="22"/>
  <c r="I170" i="22"/>
  <c r="N170" i="22"/>
  <c r="Q170" i="22" s="1"/>
  <c r="P170" i="22"/>
  <c r="F171" i="22"/>
  <c r="G171" i="22"/>
  <c r="K171" i="22" s="1"/>
  <c r="H171" i="22"/>
  <c r="I171" i="22"/>
  <c r="N171" i="22"/>
  <c r="Q171" i="22" s="1"/>
  <c r="P171" i="22"/>
  <c r="F172" i="22"/>
  <c r="G172" i="22"/>
  <c r="H172" i="22"/>
  <c r="I172" i="22"/>
  <c r="N172" i="22"/>
  <c r="Q172" i="22" s="1"/>
  <c r="P172" i="22"/>
  <c r="F173" i="22"/>
  <c r="G173" i="22"/>
  <c r="H173" i="22"/>
  <c r="I173" i="22"/>
  <c r="N173" i="22"/>
  <c r="Q173" i="22" s="1"/>
  <c r="P173" i="22"/>
  <c r="F174" i="22"/>
  <c r="G174" i="22"/>
  <c r="H174" i="22"/>
  <c r="I174" i="22"/>
  <c r="N174" i="22"/>
  <c r="Q174" i="22" s="1"/>
  <c r="P174" i="22"/>
  <c r="F175" i="22"/>
  <c r="AB181" i="22" s="1"/>
  <c r="G175" i="22"/>
  <c r="AC181" i="22" s="1"/>
  <c r="H175" i="22"/>
  <c r="I175" i="22"/>
  <c r="N175" i="22"/>
  <c r="Q175" i="22" s="1"/>
  <c r="P175" i="22"/>
  <c r="F170" i="10"/>
  <c r="G170" i="10"/>
  <c r="H170" i="10"/>
  <c r="I170" i="10"/>
  <c r="N170" i="10"/>
  <c r="Q170" i="10" s="1"/>
  <c r="P170" i="10"/>
  <c r="F171" i="10"/>
  <c r="G171" i="10"/>
  <c r="H171" i="10"/>
  <c r="I171" i="10"/>
  <c r="N171" i="10"/>
  <c r="Q171" i="10" s="1"/>
  <c r="P171" i="10"/>
  <c r="F172" i="10"/>
  <c r="G172" i="10"/>
  <c r="H172" i="10"/>
  <c r="I172" i="10"/>
  <c r="N172" i="10"/>
  <c r="Q172" i="10" s="1"/>
  <c r="P172" i="10"/>
  <c r="F173" i="10"/>
  <c r="G173" i="10"/>
  <c r="H173" i="10"/>
  <c r="I173" i="10"/>
  <c r="N173" i="10"/>
  <c r="Q173" i="10" s="1"/>
  <c r="P173" i="10"/>
  <c r="F174" i="10"/>
  <c r="G174" i="10"/>
  <c r="H174" i="10"/>
  <c r="I174" i="10"/>
  <c r="N174" i="10"/>
  <c r="Q174" i="10" s="1"/>
  <c r="P174" i="10"/>
  <c r="F175" i="10"/>
  <c r="AB181" i="10" s="1"/>
  <c r="G175" i="10"/>
  <c r="AC181" i="10" s="1"/>
  <c r="H175" i="10"/>
  <c r="I175" i="10"/>
  <c r="N175" i="10"/>
  <c r="Q175" i="10" s="1"/>
  <c r="P175" i="10"/>
  <c r="F170" i="8"/>
  <c r="G170" i="8"/>
  <c r="H170" i="8"/>
  <c r="I170" i="8"/>
  <c r="N170" i="8"/>
  <c r="Q170" i="8" s="1"/>
  <c r="P170" i="8"/>
  <c r="F171" i="8"/>
  <c r="G171" i="8"/>
  <c r="H171" i="8"/>
  <c r="I171" i="8"/>
  <c r="N171" i="8"/>
  <c r="Q171" i="8" s="1"/>
  <c r="P171" i="8"/>
  <c r="F172" i="8"/>
  <c r="G172" i="8"/>
  <c r="H172" i="8"/>
  <c r="I172" i="8"/>
  <c r="N172" i="8"/>
  <c r="Q172" i="8" s="1"/>
  <c r="P172" i="8"/>
  <c r="F173" i="8"/>
  <c r="G173" i="8"/>
  <c r="H173" i="8"/>
  <c r="I173" i="8"/>
  <c r="N173" i="8"/>
  <c r="Q173" i="8" s="1"/>
  <c r="P173" i="8"/>
  <c r="F174" i="8"/>
  <c r="AB180" i="8" s="1"/>
  <c r="G174" i="8"/>
  <c r="H174" i="8"/>
  <c r="I174" i="8"/>
  <c r="N174" i="8"/>
  <c r="Q174" i="8" s="1"/>
  <c r="P174" i="8"/>
  <c r="F175" i="8"/>
  <c r="AB181" i="8" s="1"/>
  <c r="G175" i="8"/>
  <c r="AC181" i="8" s="1"/>
  <c r="H175" i="8"/>
  <c r="I175" i="8"/>
  <c r="N175" i="8"/>
  <c r="Q175" i="8" s="1"/>
  <c r="P175" i="8"/>
  <c r="F170" i="19"/>
  <c r="G170" i="19"/>
  <c r="H170" i="19"/>
  <c r="I170" i="19"/>
  <c r="N170" i="19"/>
  <c r="Q170" i="19" s="1"/>
  <c r="P170" i="19"/>
  <c r="F171" i="19"/>
  <c r="G171" i="19"/>
  <c r="H171" i="19"/>
  <c r="I171" i="19"/>
  <c r="N171" i="19"/>
  <c r="Q171" i="19" s="1"/>
  <c r="P171" i="19"/>
  <c r="F172" i="19"/>
  <c r="G172" i="19"/>
  <c r="H172" i="19"/>
  <c r="I172" i="19"/>
  <c r="N172" i="19"/>
  <c r="Q172" i="19" s="1"/>
  <c r="P172" i="19"/>
  <c r="F173" i="19"/>
  <c r="G173" i="19"/>
  <c r="K173" i="19" s="1"/>
  <c r="H173" i="19"/>
  <c r="I173" i="19"/>
  <c r="N173" i="19"/>
  <c r="Q173" i="19" s="1"/>
  <c r="P173" i="19"/>
  <c r="F174" i="19"/>
  <c r="G174" i="19"/>
  <c r="H174" i="19"/>
  <c r="I174" i="19"/>
  <c r="N174" i="19"/>
  <c r="Q174" i="19" s="1"/>
  <c r="P174" i="19"/>
  <c r="F175" i="19"/>
  <c r="AB181" i="19" s="1"/>
  <c r="G175" i="19"/>
  <c r="AC181" i="19" s="1"/>
  <c r="H175" i="19"/>
  <c r="I175" i="19"/>
  <c r="N175" i="19"/>
  <c r="Q175" i="19" s="1"/>
  <c r="P175" i="19"/>
  <c r="J173" i="22" l="1"/>
  <c r="R172" i="19"/>
  <c r="J172" i="19"/>
  <c r="AC180" i="10"/>
  <c r="J171" i="22"/>
  <c r="AB180" i="15"/>
  <c r="L173" i="10"/>
  <c r="L171" i="10"/>
  <c r="J175" i="8"/>
  <c r="J173" i="8"/>
  <c r="L171" i="22"/>
  <c r="J174" i="22"/>
  <c r="K174" i="19"/>
  <c r="AB180" i="19"/>
  <c r="R175" i="19"/>
  <c r="J173" i="19"/>
  <c r="W152" i="18"/>
  <c r="AC178" i="10"/>
  <c r="J173" i="10"/>
  <c r="AB180" i="10"/>
  <c r="K172" i="8"/>
  <c r="J173" i="15"/>
  <c r="L174" i="8"/>
  <c r="L171" i="8"/>
  <c r="AC180" i="8"/>
  <c r="AC178" i="8"/>
  <c r="AC176" i="8"/>
  <c r="AC179" i="8"/>
  <c r="R171" i="8"/>
  <c r="K171" i="8"/>
  <c r="AC177" i="8"/>
  <c r="L176" i="8"/>
  <c r="K176" i="8"/>
  <c r="J176" i="8"/>
  <c r="R174" i="8"/>
  <c r="AB177" i="8"/>
  <c r="AB178" i="8"/>
  <c r="R170" i="8"/>
  <c r="AB176" i="8"/>
  <c r="AB179" i="8"/>
  <c r="J171" i="8"/>
  <c r="K175" i="10"/>
  <c r="K174" i="10"/>
  <c r="K171" i="10"/>
  <c r="AC177" i="10"/>
  <c r="K172" i="10"/>
  <c r="AC176" i="10"/>
  <c r="AC179" i="10"/>
  <c r="L172" i="10"/>
  <c r="AB179" i="10"/>
  <c r="AB177" i="10"/>
  <c r="J176" i="10"/>
  <c r="K176" i="10"/>
  <c r="L176" i="10"/>
  <c r="J172" i="10"/>
  <c r="AB178" i="10"/>
  <c r="AB176" i="10"/>
  <c r="L175" i="22"/>
  <c r="AC180" i="22"/>
  <c r="AC178" i="22"/>
  <c r="AC177" i="22"/>
  <c r="AC179" i="22"/>
  <c r="R171" i="22"/>
  <c r="AC176" i="22"/>
  <c r="K176" i="22"/>
  <c r="L176" i="22"/>
  <c r="J176" i="22"/>
  <c r="AB176" i="22"/>
  <c r="AB180" i="22"/>
  <c r="L173" i="22"/>
  <c r="AB178" i="22"/>
  <c r="AB177" i="22"/>
  <c r="AB179" i="22"/>
  <c r="R170" i="22"/>
  <c r="L171" i="15"/>
  <c r="AC179" i="15"/>
  <c r="AC177" i="15"/>
  <c r="AC180" i="15"/>
  <c r="AC178" i="15"/>
  <c r="AC176" i="15"/>
  <c r="AB177" i="15"/>
  <c r="AB178" i="15"/>
  <c r="AB176" i="15"/>
  <c r="K176" i="15"/>
  <c r="L176" i="15"/>
  <c r="J176" i="15"/>
  <c r="AB179" i="15"/>
  <c r="L172" i="15"/>
  <c r="AC180" i="19"/>
  <c r="AC177" i="19"/>
  <c r="AC179" i="19"/>
  <c r="L172" i="19"/>
  <c r="K175" i="19"/>
  <c r="AC178" i="19"/>
  <c r="AC176" i="19"/>
  <c r="L173" i="19"/>
  <c r="M173" i="19" s="1"/>
  <c r="J176" i="19"/>
  <c r="K176" i="19"/>
  <c r="L176" i="19"/>
  <c r="R174" i="19"/>
  <c r="AB179" i="19"/>
  <c r="AB177" i="19"/>
  <c r="R170" i="19"/>
  <c r="J175" i="19"/>
  <c r="AB178" i="19"/>
  <c r="AB176" i="19"/>
  <c r="W151" i="18"/>
  <c r="R175" i="8"/>
  <c r="K175" i="8"/>
  <c r="K174" i="8"/>
  <c r="L175" i="8"/>
  <c r="J174" i="8"/>
  <c r="J172" i="8"/>
  <c r="L173" i="8"/>
  <c r="K173" i="8"/>
  <c r="L172" i="8"/>
  <c r="L172" i="22"/>
  <c r="K173" i="22"/>
  <c r="M173" i="22" s="1"/>
  <c r="K172" i="22"/>
  <c r="J172" i="22"/>
  <c r="R172" i="22"/>
  <c r="K174" i="22"/>
  <c r="J175" i="22"/>
  <c r="L174" i="22"/>
  <c r="K175" i="22"/>
  <c r="L175" i="19"/>
  <c r="J174" i="19"/>
  <c r="K171" i="19"/>
  <c r="L174" i="19"/>
  <c r="L171" i="19"/>
  <c r="J171" i="19"/>
  <c r="K172" i="19"/>
  <c r="R171" i="15"/>
  <c r="R172" i="15"/>
  <c r="R175" i="15"/>
  <c r="R170" i="15"/>
  <c r="J175" i="15"/>
  <c r="L174" i="15"/>
  <c r="K173" i="15"/>
  <c r="K172" i="15"/>
  <c r="K174" i="15"/>
  <c r="K171" i="15"/>
  <c r="K175" i="15"/>
  <c r="J171" i="15"/>
  <c r="J174" i="15"/>
  <c r="R173" i="15"/>
  <c r="L175" i="15"/>
  <c r="R174" i="15"/>
  <c r="L173" i="15"/>
  <c r="J172" i="15"/>
  <c r="J171" i="10"/>
  <c r="L174" i="10"/>
  <c r="L175" i="10"/>
  <c r="J175" i="10"/>
  <c r="J174" i="10"/>
  <c r="K173" i="10"/>
  <c r="R171" i="10"/>
  <c r="R170" i="10"/>
  <c r="R175" i="10"/>
  <c r="R174" i="10"/>
  <c r="R173" i="10"/>
  <c r="R172" i="10"/>
  <c r="R175" i="22"/>
  <c r="R173" i="22"/>
  <c r="R174" i="22"/>
  <c r="R173" i="8"/>
  <c r="R172" i="8"/>
  <c r="R173" i="19"/>
  <c r="R171" i="19"/>
  <c r="M171" i="10" l="1"/>
  <c r="M171" i="22"/>
  <c r="M174" i="22"/>
  <c r="M172" i="19"/>
  <c r="M173" i="10"/>
  <c r="M172" i="10"/>
  <c r="M171" i="15"/>
  <c r="M171" i="8"/>
  <c r="M176" i="15"/>
  <c r="M176" i="8"/>
  <c r="M172" i="8"/>
  <c r="M175" i="8"/>
  <c r="M176" i="10"/>
  <c r="M175" i="10"/>
  <c r="M176" i="22"/>
  <c r="M172" i="22"/>
  <c r="M174" i="15"/>
  <c r="M173" i="15"/>
  <c r="M172" i="15"/>
  <c r="M175" i="15"/>
  <c r="M175" i="19"/>
  <c r="M174" i="19"/>
  <c r="M171" i="19"/>
  <c r="M176" i="19"/>
  <c r="M174" i="8"/>
  <c r="M173" i="8"/>
  <c r="M175" i="22"/>
  <c r="M174" i="10"/>
  <c r="P141" i="18"/>
  <c r="S141" i="18"/>
  <c r="X141" i="18"/>
  <c r="P142" i="18"/>
  <c r="S142" i="18"/>
  <c r="X142" i="18"/>
  <c r="P143" i="18"/>
  <c r="S143" i="18"/>
  <c r="X143" i="18"/>
  <c r="F141" i="18"/>
  <c r="G141" i="18"/>
  <c r="H141" i="18"/>
  <c r="I141" i="18"/>
  <c r="N141" i="18"/>
  <c r="Q141" i="18" s="1"/>
  <c r="O141" i="18"/>
  <c r="F142" i="18"/>
  <c r="G142" i="18"/>
  <c r="H142" i="18"/>
  <c r="I142" i="18"/>
  <c r="N142" i="18"/>
  <c r="Q142" i="18" s="1"/>
  <c r="O142" i="18"/>
  <c r="F143" i="18"/>
  <c r="AB149" i="18" s="1"/>
  <c r="G143" i="18"/>
  <c r="H143" i="18"/>
  <c r="AJ149" i="18" s="1"/>
  <c r="I143" i="18"/>
  <c r="N143" i="18"/>
  <c r="Q143" i="18" s="1"/>
  <c r="O143" i="18"/>
  <c r="AB148" i="18" l="1"/>
  <c r="AJ148" i="18"/>
  <c r="AJ147" i="18"/>
  <c r="K143" i="18"/>
  <c r="AC149" i="18"/>
  <c r="AC147" i="18"/>
  <c r="AC148" i="18"/>
  <c r="AB147" i="18"/>
  <c r="J144" i="18"/>
  <c r="T150" i="18" s="1"/>
  <c r="K144" i="18"/>
  <c r="U150" i="18" s="1"/>
  <c r="L144" i="18"/>
  <c r="V150" i="18" s="1"/>
  <c r="L142" i="18"/>
  <c r="K142" i="18"/>
  <c r="R143" i="18"/>
  <c r="J143" i="18"/>
  <c r="R142" i="18"/>
  <c r="R141" i="18"/>
  <c r="L143" i="18"/>
  <c r="J142" i="18"/>
  <c r="T148" i="18" l="1"/>
  <c r="T149" i="18"/>
  <c r="U149" i="18"/>
  <c r="U148" i="18"/>
  <c r="V148" i="18"/>
  <c r="V149" i="18"/>
  <c r="M144" i="18"/>
  <c r="W150" i="18" s="1"/>
  <c r="M143" i="18"/>
  <c r="M142" i="18"/>
  <c r="W148" i="18" l="1"/>
  <c r="W149" i="18"/>
  <c r="F163" i="23"/>
  <c r="G163" i="23"/>
  <c r="H163" i="23"/>
  <c r="I163" i="23"/>
  <c r="N163" i="23"/>
  <c r="Q163" i="23" s="1"/>
  <c r="P163" i="23"/>
  <c r="R163" i="23" s="1"/>
  <c r="F164" i="23"/>
  <c r="G164" i="23"/>
  <c r="K164" i="23" s="1"/>
  <c r="H164" i="23"/>
  <c r="L164" i="23" s="1"/>
  <c r="I164" i="23"/>
  <c r="N164" i="23"/>
  <c r="Q164" i="23" s="1"/>
  <c r="P164" i="23"/>
  <c r="F165" i="23"/>
  <c r="G165" i="23"/>
  <c r="H165" i="23"/>
  <c r="I165" i="23"/>
  <c r="N165" i="23"/>
  <c r="Q165" i="23" s="1"/>
  <c r="P165" i="23"/>
  <c r="F166" i="23"/>
  <c r="G166" i="23"/>
  <c r="H166" i="23"/>
  <c r="I166" i="23"/>
  <c r="N166" i="23"/>
  <c r="Q166" i="23" s="1"/>
  <c r="P166" i="23"/>
  <c r="F167" i="23"/>
  <c r="G167" i="23"/>
  <c r="H167" i="23"/>
  <c r="I167" i="23"/>
  <c r="N167" i="23"/>
  <c r="Q167" i="23" s="1"/>
  <c r="P167" i="23"/>
  <c r="F168" i="23"/>
  <c r="G168" i="23"/>
  <c r="H168" i="23"/>
  <c r="I168" i="23"/>
  <c r="N168" i="23"/>
  <c r="Q168" i="23" s="1"/>
  <c r="P168" i="23"/>
  <c r="F169" i="23"/>
  <c r="G169" i="23"/>
  <c r="AC175" i="23" s="1"/>
  <c r="H169" i="23"/>
  <c r="I169" i="23"/>
  <c r="N169" i="23"/>
  <c r="Q169" i="23" s="1"/>
  <c r="P169" i="23"/>
  <c r="F163" i="22"/>
  <c r="G163" i="22"/>
  <c r="H163" i="22"/>
  <c r="I163" i="22"/>
  <c r="N163" i="22"/>
  <c r="Q163" i="22" s="1"/>
  <c r="P163" i="22"/>
  <c r="F164" i="22"/>
  <c r="G164" i="22"/>
  <c r="H164" i="22"/>
  <c r="I164" i="22"/>
  <c r="N164" i="22"/>
  <c r="Q164" i="22" s="1"/>
  <c r="P164" i="22"/>
  <c r="F165" i="22"/>
  <c r="G165" i="22"/>
  <c r="H165" i="22"/>
  <c r="I165" i="22"/>
  <c r="N165" i="22"/>
  <c r="Q165" i="22" s="1"/>
  <c r="P165" i="22"/>
  <c r="F166" i="22"/>
  <c r="G166" i="22"/>
  <c r="H166" i="22"/>
  <c r="I166" i="22"/>
  <c r="N166" i="22"/>
  <c r="Q166" i="22" s="1"/>
  <c r="P166" i="22"/>
  <c r="F167" i="22"/>
  <c r="G167" i="22"/>
  <c r="H167" i="22"/>
  <c r="I167" i="22"/>
  <c r="N167" i="22"/>
  <c r="Q167" i="22" s="1"/>
  <c r="P167" i="22"/>
  <c r="F168" i="22"/>
  <c r="G168" i="22"/>
  <c r="H168" i="22"/>
  <c r="I168" i="22"/>
  <c r="N168" i="22"/>
  <c r="Q168" i="22" s="1"/>
  <c r="P168" i="22"/>
  <c r="F169" i="22"/>
  <c r="AB175" i="22" s="1"/>
  <c r="G169" i="22"/>
  <c r="AC175" i="22" s="1"/>
  <c r="H169" i="22"/>
  <c r="I169" i="22"/>
  <c r="N169" i="22"/>
  <c r="Q169" i="22" s="1"/>
  <c r="P169" i="22"/>
  <c r="F163" i="20"/>
  <c r="G163" i="20"/>
  <c r="H163" i="20"/>
  <c r="I163" i="20"/>
  <c r="N163" i="20"/>
  <c r="Q163" i="20" s="1"/>
  <c r="P163" i="20"/>
  <c r="F164" i="20"/>
  <c r="G164" i="20"/>
  <c r="H164" i="20"/>
  <c r="I164" i="20"/>
  <c r="N164" i="20"/>
  <c r="Q164" i="20" s="1"/>
  <c r="P164" i="20"/>
  <c r="F165" i="20"/>
  <c r="G165" i="20"/>
  <c r="H165" i="20"/>
  <c r="I165" i="20"/>
  <c r="N165" i="20"/>
  <c r="Q165" i="20" s="1"/>
  <c r="P165" i="20"/>
  <c r="F166" i="20"/>
  <c r="G166" i="20"/>
  <c r="H166" i="20"/>
  <c r="I166" i="20"/>
  <c r="N166" i="20"/>
  <c r="Q166" i="20" s="1"/>
  <c r="P166" i="20"/>
  <c r="F167" i="20"/>
  <c r="G167" i="20"/>
  <c r="H167" i="20"/>
  <c r="I167" i="20"/>
  <c r="N167" i="20"/>
  <c r="Q167" i="20" s="1"/>
  <c r="P167" i="20"/>
  <c r="F168" i="20"/>
  <c r="G168" i="20"/>
  <c r="H168" i="20"/>
  <c r="I168" i="20"/>
  <c r="N168" i="20"/>
  <c r="Q168" i="20" s="1"/>
  <c r="P168" i="20"/>
  <c r="F169" i="20"/>
  <c r="G169" i="20"/>
  <c r="H169" i="20"/>
  <c r="I169" i="20"/>
  <c r="N169" i="20"/>
  <c r="Q169" i="20" s="1"/>
  <c r="P169" i="20"/>
  <c r="F163" i="6"/>
  <c r="G163" i="6"/>
  <c r="H163" i="6"/>
  <c r="I163" i="6"/>
  <c r="N163" i="6"/>
  <c r="Q163" i="6" s="1"/>
  <c r="P163" i="6"/>
  <c r="F164" i="6"/>
  <c r="G164" i="6"/>
  <c r="H164" i="6"/>
  <c r="I164" i="6"/>
  <c r="N164" i="6"/>
  <c r="Q164" i="6" s="1"/>
  <c r="P164" i="6"/>
  <c r="F165" i="6"/>
  <c r="G165" i="6"/>
  <c r="H165" i="6"/>
  <c r="I165" i="6"/>
  <c r="N165" i="6"/>
  <c r="Q165" i="6" s="1"/>
  <c r="P165" i="6"/>
  <c r="F166" i="6"/>
  <c r="G166" i="6"/>
  <c r="H166" i="6"/>
  <c r="I166" i="6"/>
  <c r="N166" i="6"/>
  <c r="Q166" i="6" s="1"/>
  <c r="P166" i="6"/>
  <c r="F167" i="6"/>
  <c r="G167" i="6"/>
  <c r="H167" i="6"/>
  <c r="I167" i="6"/>
  <c r="N167" i="6"/>
  <c r="Q167" i="6" s="1"/>
  <c r="P167" i="6"/>
  <c r="F168" i="6"/>
  <c r="G168" i="6"/>
  <c r="H168" i="6"/>
  <c r="I168" i="6"/>
  <c r="N168" i="6"/>
  <c r="Q168" i="6" s="1"/>
  <c r="P168" i="6"/>
  <c r="F169" i="6"/>
  <c r="AB175" i="6" s="1"/>
  <c r="G169" i="6"/>
  <c r="AC175" i="6" s="1"/>
  <c r="H169" i="6"/>
  <c r="I169" i="6"/>
  <c r="N169" i="6"/>
  <c r="Q169" i="6" s="1"/>
  <c r="P169" i="6"/>
  <c r="F163" i="11"/>
  <c r="G163" i="11"/>
  <c r="H163" i="11"/>
  <c r="I163" i="11"/>
  <c r="N163" i="11"/>
  <c r="Q163" i="11" s="1"/>
  <c r="P163" i="11"/>
  <c r="F164" i="11"/>
  <c r="G164" i="11"/>
  <c r="H164" i="11"/>
  <c r="I164" i="11"/>
  <c r="N164" i="11"/>
  <c r="Q164" i="11" s="1"/>
  <c r="P164" i="11"/>
  <c r="F165" i="11"/>
  <c r="G165" i="11"/>
  <c r="H165" i="11"/>
  <c r="I165" i="11"/>
  <c r="N165" i="11"/>
  <c r="Q165" i="11" s="1"/>
  <c r="P165" i="11"/>
  <c r="F166" i="11"/>
  <c r="G166" i="11"/>
  <c r="K166" i="11" s="1"/>
  <c r="H166" i="11"/>
  <c r="L166" i="11" s="1"/>
  <c r="I166" i="11"/>
  <c r="N166" i="11"/>
  <c r="Q166" i="11" s="1"/>
  <c r="P166" i="11"/>
  <c r="F167" i="11"/>
  <c r="G167" i="11"/>
  <c r="H167" i="11"/>
  <c r="I167" i="11"/>
  <c r="N167" i="11"/>
  <c r="Q167" i="11" s="1"/>
  <c r="P167" i="11"/>
  <c r="F168" i="11"/>
  <c r="G168" i="11"/>
  <c r="H168" i="11"/>
  <c r="I168" i="11"/>
  <c r="N168" i="11"/>
  <c r="Q168" i="11" s="1"/>
  <c r="P168" i="11"/>
  <c r="F169" i="11"/>
  <c r="AB175" i="11" s="1"/>
  <c r="G169" i="11"/>
  <c r="AC175" i="11" s="1"/>
  <c r="H169" i="11"/>
  <c r="I169" i="11"/>
  <c r="N169" i="11"/>
  <c r="Q169" i="11" s="1"/>
  <c r="P169" i="11"/>
  <c r="F163" i="9"/>
  <c r="G163" i="9"/>
  <c r="H163" i="9"/>
  <c r="I163" i="9"/>
  <c r="N163" i="9"/>
  <c r="Q163" i="9" s="1"/>
  <c r="P163" i="9"/>
  <c r="F164" i="9"/>
  <c r="G164" i="9"/>
  <c r="K164" i="9" s="1"/>
  <c r="H164" i="9"/>
  <c r="L164" i="9" s="1"/>
  <c r="I164" i="9"/>
  <c r="N164" i="9"/>
  <c r="Q164" i="9" s="1"/>
  <c r="P164" i="9"/>
  <c r="F165" i="9"/>
  <c r="G165" i="9"/>
  <c r="H165" i="9"/>
  <c r="I165" i="9"/>
  <c r="N165" i="9"/>
  <c r="Q165" i="9" s="1"/>
  <c r="P165" i="9"/>
  <c r="F166" i="9"/>
  <c r="G166" i="9"/>
  <c r="H166" i="9"/>
  <c r="L166" i="9" s="1"/>
  <c r="I166" i="9"/>
  <c r="N166" i="9"/>
  <c r="Q166" i="9" s="1"/>
  <c r="P166" i="9"/>
  <c r="F167" i="9"/>
  <c r="G167" i="9"/>
  <c r="H167" i="9"/>
  <c r="L167" i="9" s="1"/>
  <c r="I167" i="9"/>
  <c r="N167" i="9"/>
  <c r="Q167" i="9" s="1"/>
  <c r="P167" i="9"/>
  <c r="F168" i="9"/>
  <c r="G168" i="9"/>
  <c r="H168" i="9"/>
  <c r="I168" i="9"/>
  <c r="N168" i="9"/>
  <c r="Q168" i="9" s="1"/>
  <c r="P168" i="9"/>
  <c r="F169" i="9"/>
  <c r="AB175" i="9" s="1"/>
  <c r="G169" i="9"/>
  <c r="AC175" i="9" s="1"/>
  <c r="H169" i="9"/>
  <c r="I169" i="9"/>
  <c r="N169" i="9"/>
  <c r="Q169" i="9" s="1"/>
  <c r="P169" i="9"/>
  <c r="F163" i="24"/>
  <c r="G163" i="24"/>
  <c r="H163" i="24"/>
  <c r="I163" i="24"/>
  <c r="N163" i="24"/>
  <c r="Q163" i="24" s="1"/>
  <c r="P163" i="24"/>
  <c r="F164" i="24"/>
  <c r="G164" i="24"/>
  <c r="H164" i="24"/>
  <c r="I164" i="24"/>
  <c r="J164" i="24"/>
  <c r="K164" i="24"/>
  <c r="L164" i="24"/>
  <c r="N164" i="24"/>
  <c r="Q164" i="24" s="1"/>
  <c r="P164" i="24"/>
  <c r="F165" i="24"/>
  <c r="G165" i="24"/>
  <c r="H165" i="24"/>
  <c r="I165" i="24"/>
  <c r="N165" i="24"/>
  <c r="Q165" i="24" s="1"/>
  <c r="P165" i="24"/>
  <c r="F166" i="24"/>
  <c r="G166" i="24"/>
  <c r="H166" i="24"/>
  <c r="I166" i="24"/>
  <c r="N166" i="24"/>
  <c r="Q166" i="24" s="1"/>
  <c r="P166" i="24"/>
  <c r="F167" i="24"/>
  <c r="G167" i="24"/>
  <c r="H167" i="24"/>
  <c r="I167" i="24"/>
  <c r="N167" i="24"/>
  <c r="Q167" i="24" s="1"/>
  <c r="P167" i="24"/>
  <c r="F168" i="24"/>
  <c r="G168" i="24"/>
  <c r="AC174" i="24" s="1"/>
  <c r="H168" i="24"/>
  <c r="I168" i="24"/>
  <c r="N168" i="24"/>
  <c r="Q168" i="24" s="1"/>
  <c r="P168" i="24"/>
  <c r="F169" i="24"/>
  <c r="AB175" i="24" s="1"/>
  <c r="G169" i="24"/>
  <c r="AC175" i="24" s="1"/>
  <c r="H169" i="24"/>
  <c r="I169" i="24"/>
  <c r="N169" i="24"/>
  <c r="Q169" i="24" s="1"/>
  <c r="P169" i="24"/>
  <c r="J167" i="6" l="1"/>
  <c r="L166" i="24"/>
  <c r="L166" i="6"/>
  <c r="J164" i="6"/>
  <c r="AC174" i="20"/>
  <c r="K167" i="24"/>
  <c r="AC172" i="24"/>
  <c r="M164" i="24"/>
  <c r="R168" i="24"/>
  <c r="K165" i="23"/>
  <c r="AB174" i="23"/>
  <c r="AC173" i="6"/>
  <c r="L165" i="6"/>
  <c r="L168" i="6"/>
  <c r="J166" i="11"/>
  <c r="L165" i="11"/>
  <c r="AC174" i="9"/>
  <c r="AB173" i="24"/>
  <c r="AC171" i="24"/>
  <c r="J170" i="24"/>
  <c r="K170" i="24"/>
  <c r="L170" i="24"/>
  <c r="K168" i="24"/>
  <c r="AB171" i="24"/>
  <c r="AC170" i="24"/>
  <c r="AB169" i="24"/>
  <c r="AB174" i="24"/>
  <c r="AB170" i="24"/>
  <c r="AC173" i="24"/>
  <c r="J166" i="24"/>
  <c r="AB172" i="24"/>
  <c r="R164" i="24"/>
  <c r="AC169" i="23"/>
  <c r="AB169" i="23"/>
  <c r="L165" i="23"/>
  <c r="J164" i="23"/>
  <c r="L166" i="23"/>
  <c r="K169" i="23"/>
  <c r="L168" i="23"/>
  <c r="AB172" i="23"/>
  <c r="AC173" i="23"/>
  <c r="AC171" i="23"/>
  <c r="J169" i="23"/>
  <c r="AB175" i="23"/>
  <c r="AB173" i="23"/>
  <c r="AB171" i="23"/>
  <c r="AC170" i="23"/>
  <c r="K170" i="23"/>
  <c r="L170" i="23"/>
  <c r="J170" i="23"/>
  <c r="K168" i="23"/>
  <c r="AC174" i="23"/>
  <c r="R166" i="23"/>
  <c r="K166" i="23"/>
  <c r="AC172" i="23"/>
  <c r="J166" i="23"/>
  <c r="AB170" i="23"/>
  <c r="AB174" i="6"/>
  <c r="J169" i="6"/>
  <c r="L167" i="6"/>
  <c r="AC174" i="11"/>
  <c r="AB174" i="11"/>
  <c r="AB174" i="9"/>
  <c r="R169" i="9"/>
  <c r="R167" i="9"/>
  <c r="L168" i="9"/>
  <c r="R166" i="9"/>
  <c r="J166" i="9"/>
  <c r="J164" i="9"/>
  <c r="M164" i="9" s="1"/>
  <c r="AB171" i="9"/>
  <c r="AB170" i="9"/>
  <c r="K167" i="9"/>
  <c r="AC173" i="9"/>
  <c r="AB172" i="9"/>
  <c r="AC169" i="9"/>
  <c r="K170" i="9"/>
  <c r="L170" i="9"/>
  <c r="J170" i="9"/>
  <c r="AC171" i="9"/>
  <c r="AC172" i="9"/>
  <c r="J165" i="9"/>
  <c r="AB173" i="9"/>
  <c r="J167" i="9"/>
  <c r="M167" i="9" s="1"/>
  <c r="AB169" i="9"/>
  <c r="AC170" i="9"/>
  <c r="L169" i="24"/>
  <c r="J169" i="24"/>
  <c r="L168" i="24"/>
  <c r="K165" i="24"/>
  <c r="R167" i="24"/>
  <c r="J168" i="24"/>
  <c r="L167" i="24"/>
  <c r="J167" i="24"/>
  <c r="R163" i="24"/>
  <c r="K166" i="24"/>
  <c r="R165" i="24"/>
  <c r="R169" i="24"/>
  <c r="J168" i="23"/>
  <c r="L169" i="23"/>
  <c r="M169" i="23" s="1"/>
  <c r="K167" i="23"/>
  <c r="J165" i="23"/>
  <c r="M165" i="23" s="1"/>
  <c r="L167" i="23"/>
  <c r="J167" i="23"/>
  <c r="R164" i="23"/>
  <c r="R167" i="23"/>
  <c r="R168" i="23"/>
  <c r="M164" i="23"/>
  <c r="L169" i="22"/>
  <c r="R163" i="22"/>
  <c r="J168" i="22"/>
  <c r="J166" i="22"/>
  <c r="J164" i="22"/>
  <c r="AC172" i="20"/>
  <c r="AC170" i="20"/>
  <c r="AC169" i="20"/>
  <c r="AC175" i="20"/>
  <c r="AC173" i="20"/>
  <c r="AC171" i="20"/>
  <c r="R169" i="20"/>
  <c r="AB169" i="20"/>
  <c r="AB175" i="20"/>
  <c r="R167" i="20"/>
  <c r="AB173" i="20"/>
  <c r="R165" i="20"/>
  <c r="AB171" i="20"/>
  <c r="J170" i="20"/>
  <c r="L170" i="20"/>
  <c r="K170" i="20"/>
  <c r="R168" i="20"/>
  <c r="AB174" i="20"/>
  <c r="R166" i="20"/>
  <c r="AB172" i="20"/>
  <c r="R164" i="20"/>
  <c r="AB170" i="20"/>
  <c r="AC171" i="6"/>
  <c r="K168" i="6"/>
  <c r="AC174" i="6"/>
  <c r="AC172" i="6"/>
  <c r="AC169" i="6"/>
  <c r="AC170" i="6"/>
  <c r="AB172" i="6"/>
  <c r="AB169" i="6"/>
  <c r="AB173" i="6"/>
  <c r="J165" i="6"/>
  <c r="J166" i="6"/>
  <c r="AB170" i="6"/>
  <c r="L170" i="6"/>
  <c r="J170" i="6"/>
  <c r="K170" i="6"/>
  <c r="AB171" i="6"/>
  <c r="L164" i="11"/>
  <c r="J169" i="11"/>
  <c r="J165" i="11"/>
  <c r="L167" i="11"/>
  <c r="J164" i="11"/>
  <c r="L169" i="9"/>
  <c r="L165" i="9"/>
  <c r="K166" i="9"/>
  <c r="M166" i="9" s="1"/>
  <c r="J169" i="9"/>
  <c r="K168" i="9"/>
  <c r="R168" i="9"/>
  <c r="J168" i="9"/>
  <c r="K165" i="9"/>
  <c r="K169" i="9"/>
  <c r="K166" i="6"/>
  <c r="R163" i="6"/>
  <c r="R167" i="6"/>
  <c r="J168" i="6"/>
  <c r="M168" i="6" s="1"/>
  <c r="R169" i="6"/>
  <c r="R168" i="6"/>
  <c r="K167" i="6"/>
  <c r="L169" i="6"/>
  <c r="R166" i="6"/>
  <c r="K165" i="6"/>
  <c r="L164" i="6"/>
  <c r="K169" i="6"/>
  <c r="R165" i="6"/>
  <c r="K164" i="6"/>
  <c r="R164" i="6"/>
  <c r="AC171" i="11"/>
  <c r="AC169" i="11"/>
  <c r="AC170" i="11"/>
  <c r="K167" i="11"/>
  <c r="AC173" i="11"/>
  <c r="K165" i="11"/>
  <c r="AC172" i="11"/>
  <c r="AB172" i="11"/>
  <c r="AB171" i="11"/>
  <c r="AB170" i="11"/>
  <c r="L170" i="11"/>
  <c r="J170" i="11"/>
  <c r="K170" i="11"/>
  <c r="J167" i="11"/>
  <c r="AB173" i="11"/>
  <c r="L164" i="22"/>
  <c r="AB174" i="22"/>
  <c r="J165" i="22"/>
  <c r="L167" i="22"/>
  <c r="AC172" i="22"/>
  <c r="AC173" i="22"/>
  <c r="AC171" i="22"/>
  <c r="AC170" i="22"/>
  <c r="K168" i="22"/>
  <c r="AC174" i="22"/>
  <c r="AC169" i="22"/>
  <c r="K169" i="22"/>
  <c r="K164" i="22"/>
  <c r="K166" i="22"/>
  <c r="R167" i="22"/>
  <c r="J167" i="22"/>
  <c r="L168" i="22"/>
  <c r="AB172" i="22"/>
  <c r="AB169" i="22"/>
  <c r="L170" i="22"/>
  <c r="K170" i="22"/>
  <c r="J170" i="22"/>
  <c r="AB173" i="22"/>
  <c r="L166" i="22"/>
  <c r="AB171" i="22"/>
  <c r="AB170" i="22"/>
  <c r="R163" i="20"/>
  <c r="J168" i="20"/>
  <c r="J166" i="20"/>
  <c r="J164" i="20"/>
  <c r="J169" i="20"/>
  <c r="J167" i="20"/>
  <c r="J165" i="20"/>
  <c r="L168" i="11"/>
  <c r="K168" i="11"/>
  <c r="M166" i="11"/>
  <c r="K164" i="11"/>
  <c r="K169" i="11"/>
  <c r="R165" i="11"/>
  <c r="R164" i="11"/>
  <c r="L169" i="11"/>
  <c r="R168" i="11"/>
  <c r="R166" i="11"/>
  <c r="J168" i="11"/>
  <c r="R167" i="11"/>
  <c r="R169" i="11"/>
  <c r="R163" i="11"/>
  <c r="L165" i="22"/>
  <c r="R168" i="22"/>
  <c r="K167" i="22"/>
  <c r="J169" i="22"/>
  <c r="K165" i="22"/>
  <c r="R166" i="22"/>
  <c r="R165" i="22"/>
  <c r="R164" i="22"/>
  <c r="R169" i="23"/>
  <c r="R165" i="23"/>
  <c r="R169" i="22"/>
  <c r="L169" i="20"/>
  <c r="L168" i="20"/>
  <c r="L167" i="20"/>
  <c r="L166" i="20"/>
  <c r="L165" i="20"/>
  <c r="L164" i="20"/>
  <c r="K169" i="20"/>
  <c r="K168" i="20"/>
  <c r="K167" i="20"/>
  <c r="K166" i="20"/>
  <c r="K165" i="20"/>
  <c r="K164" i="20"/>
  <c r="AB169" i="11"/>
  <c r="R165" i="9"/>
  <c r="R164" i="9"/>
  <c r="R163" i="9"/>
  <c r="R166" i="24"/>
  <c r="L165" i="24"/>
  <c r="AC169" i="24"/>
  <c r="K169" i="24"/>
  <c r="J165" i="24"/>
  <c r="F163" i="8"/>
  <c r="G163" i="8"/>
  <c r="H163" i="8"/>
  <c r="I163" i="8"/>
  <c r="N163" i="8"/>
  <c r="Q163" i="8" s="1"/>
  <c r="P163" i="8"/>
  <c r="F164" i="8"/>
  <c r="G164" i="8"/>
  <c r="H164" i="8"/>
  <c r="I164" i="8"/>
  <c r="N164" i="8"/>
  <c r="Q164" i="8" s="1"/>
  <c r="P164" i="8"/>
  <c r="F165" i="8"/>
  <c r="G165" i="8"/>
  <c r="K165" i="8" s="1"/>
  <c r="H165" i="8"/>
  <c r="I165" i="8"/>
  <c r="N165" i="8"/>
  <c r="Q165" i="8" s="1"/>
  <c r="P165" i="8"/>
  <c r="F166" i="8"/>
  <c r="G166" i="8"/>
  <c r="H166" i="8"/>
  <c r="I166" i="8"/>
  <c r="N166" i="8"/>
  <c r="Q166" i="8" s="1"/>
  <c r="P166" i="8"/>
  <c r="F167" i="8"/>
  <c r="G167" i="8"/>
  <c r="H167" i="8"/>
  <c r="I167" i="8"/>
  <c r="N167" i="8"/>
  <c r="Q167" i="8" s="1"/>
  <c r="P167" i="8"/>
  <c r="F168" i="8"/>
  <c r="G168" i="8"/>
  <c r="H168" i="8"/>
  <c r="I168" i="8"/>
  <c r="N168" i="8"/>
  <c r="Q168" i="8" s="1"/>
  <c r="P168" i="8"/>
  <c r="F169" i="8"/>
  <c r="AB175" i="8" s="1"/>
  <c r="G169" i="8"/>
  <c r="AC175" i="8" s="1"/>
  <c r="H169" i="8"/>
  <c r="I169" i="8"/>
  <c r="N169" i="8"/>
  <c r="Q169" i="8" s="1"/>
  <c r="P169" i="8"/>
  <c r="F163" i="3"/>
  <c r="G163" i="3"/>
  <c r="H163" i="3"/>
  <c r="I163" i="3"/>
  <c r="N163" i="3"/>
  <c r="Q163" i="3" s="1"/>
  <c r="P163" i="3"/>
  <c r="F164" i="3"/>
  <c r="G164" i="3"/>
  <c r="H164" i="3"/>
  <c r="I164" i="3"/>
  <c r="N164" i="3"/>
  <c r="Q164" i="3" s="1"/>
  <c r="P164" i="3"/>
  <c r="F165" i="3"/>
  <c r="G165" i="3"/>
  <c r="H165" i="3"/>
  <c r="I165" i="3"/>
  <c r="N165" i="3"/>
  <c r="Q165" i="3" s="1"/>
  <c r="P165" i="3"/>
  <c r="F166" i="3"/>
  <c r="G166" i="3"/>
  <c r="H166" i="3"/>
  <c r="I166" i="3"/>
  <c r="N166" i="3"/>
  <c r="Q166" i="3" s="1"/>
  <c r="P166" i="3"/>
  <c r="F167" i="3"/>
  <c r="G167" i="3"/>
  <c r="H167" i="3"/>
  <c r="I167" i="3"/>
  <c r="N167" i="3"/>
  <c r="Q167" i="3" s="1"/>
  <c r="P167" i="3"/>
  <c r="F168" i="3"/>
  <c r="AB174" i="3" s="1"/>
  <c r="G168" i="3"/>
  <c r="AC174" i="3" s="1"/>
  <c r="H168" i="3"/>
  <c r="I168" i="3"/>
  <c r="N168" i="3"/>
  <c r="Q168" i="3" s="1"/>
  <c r="P168" i="3"/>
  <c r="F163" i="21"/>
  <c r="G163" i="21"/>
  <c r="H163" i="21"/>
  <c r="I163" i="21"/>
  <c r="N163" i="21"/>
  <c r="Q163" i="21" s="1"/>
  <c r="P163" i="21"/>
  <c r="F164" i="21"/>
  <c r="G164" i="21"/>
  <c r="H164" i="21"/>
  <c r="L164" i="21" s="1"/>
  <c r="I164" i="21"/>
  <c r="N164" i="21"/>
  <c r="Q164" i="21" s="1"/>
  <c r="P164" i="21"/>
  <c r="F165" i="21"/>
  <c r="G165" i="21"/>
  <c r="K165" i="21" s="1"/>
  <c r="H165" i="21"/>
  <c r="I165" i="21"/>
  <c r="N165" i="21"/>
  <c r="Q165" i="21" s="1"/>
  <c r="P165" i="21"/>
  <c r="F166" i="21"/>
  <c r="G166" i="21"/>
  <c r="H166" i="21"/>
  <c r="I166" i="21"/>
  <c r="N166" i="21"/>
  <c r="Q166" i="21" s="1"/>
  <c r="P166" i="21"/>
  <c r="F167" i="21"/>
  <c r="G167" i="21"/>
  <c r="H167" i="21"/>
  <c r="I167" i="21"/>
  <c r="N167" i="21"/>
  <c r="Q167" i="21" s="1"/>
  <c r="P167" i="21"/>
  <c r="F168" i="21"/>
  <c r="G168" i="21"/>
  <c r="H168" i="21"/>
  <c r="I168" i="21"/>
  <c r="N168" i="21"/>
  <c r="Q168" i="21" s="1"/>
  <c r="P168" i="21"/>
  <c r="F169" i="21"/>
  <c r="AB175" i="21" s="1"/>
  <c r="G169" i="21"/>
  <c r="H169" i="21"/>
  <c r="I169" i="21"/>
  <c r="N169" i="21"/>
  <c r="Q169" i="21" s="1"/>
  <c r="P169" i="21"/>
  <c r="F163" i="25"/>
  <c r="G163" i="25"/>
  <c r="H163" i="25"/>
  <c r="I163" i="25"/>
  <c r="N163" i="25"/>
  <c r="Q163" i="25" s="1"/>
  <c r="P163" i="25"/>
  <c r="F164" i="25"/>
  <c r="G164" i="25"/>
  <c r="H164" i="25"/>
  <c r="I164" i="25"/>
  <c r="N164" i="25"/>
  <c r="Q164" i="25" s="1"/>
  <c r="P164" i="25"/>
  <c r="F165" i="25"/>
  <c r="G165" i="25"/>
  <c r="H165" i="25"/>
  <c r="I165" i="25"/>
  <c r="N165" i="25"/>
  <c r="Q165" i="25" s="1"/>
  <c r="P165" i="25"/>
  <c r="F166" i="25"/>
  <c r="G166" i="25"/>
  <c r="H166" i="25"/>
  <c r="I166" i="25"/>
  <c r="N166" i="25"/>
  <c r="Q166" i="25" s="1"/>
  <c r="P166" i="25"/>
  <c r="F167" i="25"/>
  <c r="G167" i="25"/>
  <c r="H167" i="25"/>
  <c r="I167" i="25"/>
  <c r="N167" i="25"/>
  <c r="Q167" i="25" s="1"/>
  <c r="P167" i="25"/>
  <c r="F168" i="25"/>
  <c r="G168" i="25"/>
  <c r="H168" i="25"/>
  <c r="I168" i="25"/>
  <c r="N168" i="25"/>
  <c r="Q168" i="25" s="1"/>
  <c r="P168" i="25"/>
  <c r="F169" i="25"/>
  <c r="AB175" i="25" s="1"/>
  <c r="G169" i="25"/>
  <c r="AC175" i="25" s="1"/>
  <c r="H169" i="25"/>
  <c r="I169" i="25"/>
  <c r="N169" i="25"/>
  <c r="Q169" i="25" s="1"/>
  <c r="P169" i="25"/>
  <c r="F163" i="19"/>
  <c r="G163" i="19"/>
  <c r="H163" i="19"/>
  <c r="I163" i="19"/>
  <c r="N163" i="19"/>
  <c r="Q163" i="19" s="1"/>
  <c r="P163" i="19"/>
  <c r="F164" i="19"/>
  <c r="G164" i="19"/>
  <c r="H164" i="19"/>
  <c r="I164" i="19"/>
  <c r="N164" i="19"/>
  <c r="Q164" i="19" s="1"/>
  <c r="P164" i="19"/>
  <c r="F165" i="19"/>
  <c r="G165" i="19"/>
  <c r="H165" i="19"/>
  <c r="I165" i="19"/>
  <c r="N165" i="19"/>
  <c r="Q165" i="19" s="1"/>
  <c r="P165" i="19"/>
  <c r="F166" i="19"/>
  <c r="G166" i="19"/>
  <c r="H166" i="19"/>
  <c r="I166" i="19"/>
  <c r="N166" i="19"/>
  <c r="Q166" i="19" s="1"/>
  <c r="P166" i="19"/>
  <c r="F167" i="19"/>
  <c r="G167" i="19"/>
  <c r="H167" i="19"/>
  <c r="I167" i="19"/>
  <c r="N167" i="19"/>
  <c r="Q167" i="19" s="1"/>
  <c r="P167" i="19"/>
  <c r="F168" i="19"/>
  <c r="G168" i="19"/>
  <c r="H168" i="19"/>
  <c r="I168" i="19"/>
  <c r="N168" i="19"/>
  <c r="Q168" i="19" s="1"/>
  <c r="P168" i="19"/>
  <c r="F169" i="19"/>
  <c r="AB175" i="19" s="1"/>
  <c r="G169" i="19"/>
  <c r="AC175" i="19" s="1"/>
  <c r="H169" i="19"/>
  <c r="I169" i="19"/>
  <c r="N169" i="19"/>
  <c r="Q169" i="19" s="1"/>
  <c r="P169" i="19"/>
  <c r="F163" i="15"/>
  <c r="G163" i="15"/>
  <c r="H163" i="15"/>
  <c r="I163" i="15"/>
  <c r="N163" i="15"/>
  <c r="Q163" i="15" s="1"/>
  <c r="P163" i="15"/>
  <c r="F164" i="15"/>
  <c r="G164" i="15"/>
  <c r="H164" i="15"/>
  <c r="I164" i="15"/>
  <c r="N164" i="15"/>
  <c r="Q164" i="15" s="1"/>
  <c r="P164" i="15"/>
  <c r="F165" i="15"/>
  <c r="G165" i="15"/>
  <c r="H165" i="15"/>
  <c r="I165" i="15"/>
  <c r="N165" i="15"/>
  <c r="Q165" i="15" s="1"/>
  <c r="P165" i="15"/>
  <c r="F166" i="15"/>
  <c r="G166" i="15"/>
  <c r="H166" i="15"/>
  <c r="I166" i="15"/>
  <c r="N166" i="15"/>
  <c r="Q166" i="15" s="1"/>
  <c r="P166" i="15"/>
  <c r="F167" i="15"/>
  <c r="G167" i="15"/>
  <c r="H167" i="15"/>
  <c r="I167" i="15"/>
  <c r="N167" i="15"/>
  <c r="Q167" i="15" s="1"/>
  <c r="P167" i="15"/>
  <c r="F168" i="15"/>
  <c r="G168" i="15"/>
  <c r="H168" i="15"/>
  <c r="I168" i="15"/>
  <c r="N168" i="15"/>
  <c r="Q168" i="15" s="1"/>
  <c r="P168" i="15"/>
  <c r="F169" i="15"/>
  <c r="AB175" i="15" s="1"/>
  <c r="G169" i="15"/>
  <c r="AC175" i="15" s="1"/>
  <c r="H169" i="15"/>
  <c r="I169" i="15"/>
  <c r="N169" i="15"/>
  <c r="Q169" i="15" s="1"/>
  <c r="P169" i="15"/>
  <c r="F134" i="18"/>
  <c r="G134" i="18"/>
  <c r="H134" i="18"/>
  <c r="I134" i="18"/>
  <c r="N134" i="18"/>
  <c r="Q134" i="18" s="1"/>
  <c r="O134" i="18"/>
  <c r="P134" i="18"/>
  <c r="S134" i="18"/>
  <c r="X134" i="18"/>
  <c r="F135" i="18"/>
  <c r="G135" i="18"/>
  <c r="H135" i="18"/>
  <c r="L135" i="18" s="1"/>
  <c r="I135" i="18"/>
  <c r="N135" i="18"/>
  <c r="Q135" i="18" s="1"/>
  <c r="O135" i="18"/>
  <c r="P135" i="18"/>
  <c r="S135" i="18"/>
  <c r="X135" i="18"/>
  <c r="F136" i="18"/>
  <c r="G136" i="18"/>
  <c r="H136" i="18"/>
  <c r="I136" i="18"/>
  <c r="N136" i="18"/>
  <c r="Q136" i="18" s="1"/>
  <c r="O136" i="18"/>
  <c r="P136" i="18"/>
  <c r="S136" i="18"/>
  <c r="X136" i="18"/>
  <c r="F137" i="18"/>
  <c r="G137" i="18"/>
  <c r="H137" i="18"/>
  <c r="I137" i="18"/>
  <c r="N137" i="18"/>
  <c r="Q137" i="18" s="1"/>
  <c r="O137" i="18"/>
  <c r="P137" i="18"/>
  <c r="S137" i="18"/>
  <c r="X137" i="18"/>
  <c r="F138" i="18"/>
  <c r="G138" i="18"/>
  <c r="H138" i="18"/>
  <c r="I138" i="18"/>
  <c r="N138" i="18"/>
  <c r="Q138" i="18" s="1"/>
  <c r="O138" i="18"/>
  <c r="P138" i="18"/>
  <c r="S138" i="18"/>
  <c r="X138" i="18"/>
  <c r="F139" i="18"/>
  <c r="G139" i="18"/>
  <c r="H139" i="18"/>
  <c r="I139" i="18"/>
  <c r="N139" i="18"/>
  <c r="Q139" i="18" s="1"/>
  <c r="O139" i="18"/>
  <c r="P139" i="18"/>
  <c r="S139" i="18"/>
  <c r="X139" i="18"/>
  <c r="F140" i="18"/>
  <c r="AB146" i="18" s="1"/>
  <c r="G140" i="18"/>
  <c r="AC146" i="18" s="1"/>
  <c r="H140" i="18"/>
  <c r="AJ146" i="18" s="1"/>
  <c r="I140" i="18"/>
  <c r="N140" i="18"/>
  <c r="Q140" i="18" s="1"/>
  <c r="O140" i="18"/>
  <c r="P140" i="18"/>
  <c r="S140" i="18"/>
  <c r="X140" i="18"/>
  <c r="F163" i="10"/>
  <c r="G163" i="10"/>
  <c r="H163" i="10"/>
  <c r="I163" i="10"/>
  <c r="N163" i="10"/>
  <c r="Q163" i="10" s="1"/>
  <c r="P163" i="10"/>
  <c r="F164" i="10"/>
  <c r="G164" i="10"/>
  <c r="H164" i="10"/>
  <c r="I164" i="10"/>
  <c r="N164" i="10"/>
  <c r="Q164" i="10" s="1"/>
  <c r="P164" i="10"/>
  <c r="F165" i="10"/>
  <c r="G165" i="10"/>
  <c r="H165" i="10"/>
  <c r="I165" i="10"/>
  <c r="N165" i="10"/>
  <c r="Q165" i="10" s="1"/>
  <c r="P165" i="10"/>
  <c r="F166" i="10"/>
  <c r="G166" i="10"/>
  <c r="H166" i="10"/>
  <c r="I166" i="10"/>
  <c r="N166" i="10"/>
  <c r="Q166" i="10" s="1"/>
  <c r="P166" i="10"/>
  <c r="F167" i="10"/>
  <c r="G167" i="10"/>
  <c r="H167" i="10"/>
  <c r="I167" i="10"/>
  <c r="N167" i="10"/>
  <c r="Q167" i="10" s="1"/>
  <c r="P167" i="10"/>
  <c r="F168" i="10"/>
  <c r="G168" i="10"/>
  <c r="H168" i="10"/>
  <c r="I168" i="10"/>
  <c r="N168" i="10"/>
  <c r="Q168" i="10" s="1"/>
  <c r="P168" i="10"/>
  <c r="F169" i="10"/>
  <c r="AB175" i="10" s="1"/>
  <c r="G169" i="10"/>
  <c r="AC175" i="10" s="1"/>
  <c r="H169" i="10"/>
  <c r="I169" i="10"/>
  <c r="N169" i="10"/>
  <c r="Q169" i="10" s="1"/>
  <c r="P169" i="10"/>
  <c r="M168" i="23" l="1"/>
  <c r="M164" i="22"/>
  <c r="L165" i="21"/>
  <c r="M165" i="22"/>
  <c r="R163" i="21"/>
  <c r="M167" i="6"/>
  <c r="M165" i="6"/>
  <c r="J166" i="21"/>
  <c r="R164" i="21"/>
  <c r="M169" i="24"/>
  <c r="M166" i="24"/>
  <c r="M166" i="6"/>
  <c r="J166" i="8"/>
  <c r="M166" i="23"/>
  <c r="M168" i="22"/>
  <c r="AB174" i="21"/>
  <c r="J164" i="8"/>
  <c r="J168" i="3"/>
  <c r="J164" i="3"/>
  <c r="M165" i="20"/>
  <c r="M167" i="24"/>
  <c r="M168" i="24"/>
  <c r="L166" i="21"/>
  <c r="M165" i="11"/>
  <c r="AB174" i="8"/>
  <c r="M169" i="20"/>
  <c r="L164" i="25"/>
  <c r="M170" i="24"/>
  <c r="M170" i="23"/>
  <c r="L169" i="10"/>
  <c r="L165" i="10"/>
  <c r="M170" i="9"/>
  <c r="M165" i="9"/>
  <c r="M167" i="23"/>
  <c r="AC174" i="25"/>
  <c r="AC172" i="25"/>
  <c r="AC170" i="25"/>
  <c r="AC173" i="25"/>
  <c r="AC171" i="25"/>
  <c r="AC169" i="25"/>
  <c r="AB173" i="25"/>
  <c r="AB171" i="25"/>
  <c r="AB174" i="25"/>
  <c r="AB172" i="25"/>
  <c r="AB170" i="25"/>
  <c r="AB169" i="25"/>
  <c r="M167" i="22"/>
  <c r="L169" i="21"/>
  <c r="AC169" i="21"/>
  <c r="AC174" i="21"/>
  <c r="AC171" i="21"/>
  <c r="AC172" i="21"/>
  <c r="K169" i="21"/>
  <c r="AC175" i="21"/>
  <c r="AC173" i="21"/>
  <c r="AC170" i="21"/>
  <c r="J170" i="21"/>
  <c r="K170" i="21"/>
  <c r="L170" i="21"/>
  <c r="R168" i="21"/>
  <c r="J164" i="21"/>
  <c r="AB170" i="21"/>
  <c r="AB171" i="21"/>
  <c r="AB172" i="21"/>
  <c r="AB173" i="21"/>
  <c r="M164" i="20"/>
  <c r="M168" i="20"/>
  <c r="M170" i="20"/>
  <c r="R134" i="18"/>
  <c r="K135" i="18"/>
  <c r="R137" i="18"/>
  <c r="L168" i="10"/>
  <c r="M164" i="6"/>
  <c r="M170" i="6"/>
  <c r="M167" i="11"/>
  <c r="M164" i="11"/>
  <c r="L166" i="8"/>
  <c r="AC171" i="3"/>
  <c r="M168" i="9"/>
  <c r="M169" i="9"/>
  <c r="L170" i="25"/>
  <c r="J170" i="25"/>
  <c r="K170" i="25"/>
  <c r="M169" i="6"/>
  <c r="M169" i="11"/>
  <c r="M168" i="11"/>
  <c r="M170" i="11"/>
  <c r="L169" i="8"/>
  <c r="L164" i="8"/>
  <c r="AB171" i="10"/>
  <c r="AB170" i="10"/>
  <c r="M166" i="22"/>
  <c r="AB169" i="19"/>
  <c r="J135" i="18"/>
  <c r="AB172" i="3"/>
  <c r="K164" i="3"/>
  <c r="AB170" i="3"/>
  <c r="AB173" i="3"/>
  <c r="AB171" i="3"/>
  <c r="J165" i="3"/>
  <c r="R168" i="3"/>
  <c r="J166" i="3"/>
  <c r="AB169" i="3"/>
  <c r="AC170" i="3"/>
  <c r="K168" i="3"/>
  <c r="AC172" i="3"/>
  <c r="K165" i="3"/>
  <c r="AC169" i="3"/>
  <c r="AC173" i="3"/>
  <c r="K167" i="3"/>
  <c r="L165" i="3"/>
  <c r="L164" i="3"/>
  <c r="M164" i="3" s="1"/>
  <c r="J169" i="3"/>
  <c r="K169" i="3"/>
  <c r="L169" i="3"/>
  <c r="L165" i="8"/>
  <c r="AC173" i="8"/>
  <c r="AC172" i="8"/>
  <c r="AC171" i="8"/>
  <c r="AC170" i="8"/>
  <c r="J165" i="8"/>
  <c r="K164" i="8"/>
  <c r="AC174" i="8"/>
  <c r="K167" i="8"/>
  <c r="K166" i="8"/>
  <c r="M166" i="8" s="1"/>
  <c r="AC169" i="8"/>
  <c r="L167" i="8"/>
  <c r="L170" i="8"/>
  <c r="K170" i="8"/>
  <c r="J170" i="8"/>
  <c r="AB172" i="8"/>
  <c r="AB171" i="8"/>
  <c r="AB169" i="8"/>
  <c r="AB170" i="8"/>
  <c r="J169" i="8"/>
  <c r="L168" i="8"/>
  <c r="AB173" i="8"/>
  <c r="R168" i="25"/>
  <c r="R166" i="25"/>
  <c r="R164" i="25"/>
  <c r="R169" i="25"/>
  <c r="R167" i="25"/>
  <c r="R165" i="25"/>
  <c r="R163" i="25"/>
  <c r="K164" i="25"/>
  <c r="J164" i="25"/>
  <c r="J169" i="25"/>
  <c r="J167" i="25"/>
  <c r="J168" i="25"/>
  <c r="J166" i="25"/>
  <c r="J165" i="25"/>
  <c r="M169" i="22"/>
  <c r="M170" i="22"/>
  <c r="J169" i="21"/>
  <c r="L167" i="21"/>
  <c r="J165" i="21"/>
  <c r="L168" i="21"/>
  <c r="J167" i="21"/>
  <c r="K166" i="21"/>
  <c r="K164" i="21"/>
  <c r="K168" i="21"/>
  <c r="J168" i="21"/>
  <c r="K167" i="21"/>
  <c r="M167" i="20"/>
  <c r="M166" i="20"/>
  <c r="AC173" i="19"/>
  <c r="AC171" i="19"/>
  <c r="AC169" i="19"/>
  <c r="AC174" i="19"/>
  <c r="AC172" i="19"/>
  <c r="AC170" i="19"/>
  <c r="AB173" i="19"/>
  <c r="AB171" i="19"/>
  <c r="L170" i="19"/>
  <c r="J170" i="19"/>
  <c r="K170" i="19"/>
  <c r="J168" i="19"/>
  <c r="J166" i="19"/>
  <c r="J164" i="19"/>
  <c r="AB174" i="19"/>
  <c r="AB172" i="19"/>
  <c r="AB170" i="19"/>
  <c r="J169" i="19"/>
  <c r="J167" i="19"/>
  <c r="J165" i="19"/>
  <c r="L164" i="15"/>
  <c r="R163" i="15"/>
  <c r="AC173" i="15"/>
  <c r="AC171" i="15"/>
  <c r="AC169" i="15"/>
  <c r="AC174" i="15"/>
  <c r="AC172" i="15"/>
  <c r="K166" i="15"/>
  <c r="AC170" i="15"/>
  <c r="AB173" i="15"/>
  <c r="AB171" i="15"/>
  <c r="AB169" i="15"/>
  <c r="J169" i="15"/>
  <c r="L170" i="15"/>
  <c r="J170" i="15"/>
  <c r="K170" i="15"/>
  <c r="J168" i="15"/>
  <c r="AB174" i="15"/>
  <c r="AB172" i="15"/>
  <c r="AB170" i="15"/>
  <c r="AC171" i="10"/>
  <c r="AC169" i="10"/>
  <c r="AC174" i="10"/>
  <c r="AC172" i="10"/>
  <c r="K166" i="10"/>
  <c r="K167" i="10"/>
  <c r="AC173" i="10"/>
  <c r="K169" i="10"/>
  <c r="AC170" i="10"/>
  <c r="K164" i="10"/>
  <c r="J164" i="10"/>
  <c r="J170" i="10"/>
  <c r="K170" i="10"/>
  <c r="L170" i="10"/>
  <c r="J169" i="10"/>
  <c r="L166" i="10"/>
  <c r="AB172" i="10"/>
  <c r="R164" i="10"/>
  <c r="AB169" i="10"/>
  <c r="AB174" i="10"/>
  <c r="AB173" i="10"/>
  <c r="J167" i="10"/>
  <c r="AJ145" i="18"/>
  <c r="AJ144" i="18"/>
  <c r="L137" i="18"/>
  <c r="J136" i="18"/>
  <c r="AB144" i="18"/>
  <c r="AB145" i="18"/>
  <c r="J139" i="18"/>
  <c r="L136" i="18"/>
  <c r="AC145" i="18"/>
  <c r="J137" i="18"/>
  <c r="AC144" i="18"/>
  <c r="R166" i="3"/>
  <c r="R164" i="3"/>
  <c r="L168" i="3"/>
  <c r="K166" i="3"/>
  <c r="L167" i="3"/>
  <c r="L166" i="3"/>
  <c r="R167" i="3"/>
  <c r="J167" i="3"/>
  <c r="AJ141" i="18"/>
  <c r="AJ143" i="18"/>
  <c r="AJ142" i="18"/>
  <c r="L140" i="18"/>
  <c r="R138" i="18"/>
  <c r="L138" i="18"/>
  <c r="AC142" i="18"/>
  <c r="AC141" i="18"/>
  <c r="AC143" i="18"/>
  <c r="L139" i="18"/>
  <c r="J138" i="18"/>
  <c r="J140" i="18"/>
  <c r="AB141" i="18"/>
  <c r="AB142" i="18"/>
  <c r="AB143" i="18"/>
  <c r="J141" i="18"/>
  <c r="T147" i="18" s="1"/>
  <c r="K141" i="18"/>
  <c r="U147" i="18" s="1"/>
  <c r="L141" i="18"/>
  <c r="V147" i="18" s="1"/>
  <c r="R165" i="15"/>
  <c r="R164" i="15"/>
  <c r="K169" i="15"/>
  <c r="K165" i="15"/>
  <c r="K167" i="15"/>
  <c r="J167" i="15"/>
  <c r="K164" i="15"/>
  <c r="K168" i="15"/>
  <c r="L165" i="15"/>
  <c r="J164" i="15"/>
  <c r="L169" i="15"/>
  <c r="L168" i="15"/>
  <c r="L167" i="15"/>
  <c r="L166" i="15"/>
  <c r="J166" i="15"/>
  <c r="J165" i="15"/>
  <c r="R169" i="15"/>
  <c r="R168" i="15"/>
  <c r="R167" i="15"/>
  <c r="R166" i="15"/>
  <c r="K168" i="10"/>
  <c r="R168" i="10"/>
  <c r="L167" i="10"/>
  <c r="L164" i="10"/>
  <c r="R166" i="10"/>
  <c r="J166" i="10"/>
  <c r="K165" i="10"/>
  <c r="R169" i="10"/>
  <c r="R165" i="10"/>
  <c r="J165" i="10"/>
  <c r="R163" i="10"/>
  <c r="J168" i="10"/>
  <c r="R167" i="10"/>
  <c r="J167" i="8"/>
  <c r="K168" i="8"/>
  <c r="K169" i="8"/>
  <c r="J168" i="8"/>
  <c r="R168" i="8"/>
  <c r="R164" i="8"/>
  <c r="R166" i="8"/>
  <c r="R163" i="8"/>
  <c r="R169" i="8"/>
  <c r="R167" i="8"/>
  <c r="R165" i="8"/>
  <c r="R168" i="19"/>
  <c r="R166" i="19"/>
  <c r="R164" i="19"/>
  <c r="R169" i="19"/>
  <c r="R167" i="19"/>
  <c r="R165" i="19"/>
  <c r="R163" i="19"/>
  <c r="K140" i="18"/>
  <c r="M135" i="18"/>
  <c r="AJ140" i="18"/>
  <c r="K136" i="18"/>
  <c r="M136" i="18" s="1"/>
  <c r="K139" i="18"/>
  <c r="K137" i="18"/>
  <c r="K138" i="18"/>
  <c r="AC140" i="18"/>
  <c r="R140" i="18"/>
  <c r="AB140" i="18"/>
  <c r="R136" i="18"/>
  <c r="M165" i="24"/>
  <c r="R165" i="3"/>
  <c r="R163" i="3"/>
  <c r="R167" i="21"/>
  <c r="R165" i="21"/>
  <c r="R169" i="21"/>
  <c r="R166" i="21"/>
  <c r="AB169" i="21"/>
  <c r="L169" i="25"/>
  <c r="L168" i="25"/>
  <c r="L167" i="25"/>
  <c r="L166" i="25"/>
  <c r="L165" i="25"/>
  <c r="K169" i="25"/>
  <c r="K168" i="25"/>
  <c r="K167" i="25"/>
  <c r="K166" i="25"/>
  <c r="K165" i="25"/>
  <c r="L169" i="19"/>
  <c r="L168" i="19"/>
  <c r="L167" i="19"/>
  <c r="L166" i="19"/>
  <c r="L165" i="19"/>
  <c r="L164" i="19"/>
  <c r="K169" i="19"/>
  <c r="K168" i="19"/>
  <c r="K167" i="19"/>
  <c r="K166" i="19"/>
  <c r="K165" i="19"/>
  <c r="K164" i="19"/>
  <c r="R139" i="18"/>
  <c r="R135" i="18"/>
  <c r="M165" i="21" l="1"/>
  <c r="M166" i="21"/>
  <c r="M169" i="21"/>
  <c r="U146" i="18"/>
  <c r="M167" i="8"/>
  <c r="M164" i="21"/>
  <c r="M137" i="18"/>
  <c r="M168" i="21"/>
  <c r="M168" i="15"/>
  <c r="M165" i="8"/>
  <c r="M164" i="25"/>
  <c r="M164" i="8"/>
  <c r="M165" i="25"/>
  <c r="M169" i="25"/>
  <c r="M167" i="21"/>
  <c r="M170" i="21"/>
  <c r="M167" i="10"/>
  <c r="M165" i="15"/>
  <c r="M165" i="19"/>
  <c r="M170" i="25"/>
  <c r="M166" i="25"/>
  <c r="M165" i="3"/>
  <c r="M167" i="3"/>
  <c r="M169" i="8"/>
  <c r="M164" i="10"/>
  <c r="M168" i="10"/>
  <c r="M169" i="10"/>
  <c r="U145" i="18"/>
  <c r="V146" i="18"/>
  <c r="M168" i="3"/>
  <c r="M169" i="3"/>
  <c r="M166" i="3"/>
  <c r="M170" i="8"/>
  <c r="M167" i="25"/>
  <c r="M168" i="25"/>
  <c r="M166" i="19"/>
  <c r="M170" i="19"/>
  <c r="M169" i="15"/>
  <c r="M164" i="15"/>
  <c r="M170" i="15"/>
  <c r="M165" i="10"/>
  <c r="M170" i="10"/>
  <c r="M166" i="10"/>
  <c r="T146" i="18"/>
  <c r="V145" i="18"/>
  <c r="V142" i="18"/>
  <c r="T144" i="18"/>
  <c r="V144" i="18"/>
  <c r="M138" i="18"/>
  <c r="U144" i="18"/>
  <c r="T145" i="18"/>
  <c r="M140" i="18"/>
  <c r="V141" i="18"/>
  <c r="M139" i="18"/>
  <c r="U141" i="18"/>
  <c r="U142" i="18"/>
  <c r="U143" i="18"/>
  <c r="V143" i="18"/>
  <c r="M141" i="18"/>
  <c r="W147" i="18" s="1"/>
  <c r="T142" i="18"/>
  <c r="T143" i="18"/>
  <c r="T141" i="18"/>
  <c r="M167" i="15"/>
  <c r="M166" i="15"/>
  <c r="M168" i="8"/>
  <c r="M169" i="19"/>
  <c r="M167" i="19"/>
  <c r="M164" i="19"/>
  <c r="M168" i="19"/>
  <c r="W145" i="18" l="1"/>
  <c r="W146" i="18"/>
  <c r="W144" i="18"/>
  <c r="W143" i="18"/>
  <c r="W142" i="18"/>
  <c r="W141" i="18"/>
  <c r="AI3" i="18"/>
  <c r="AG222" i="18" l="1"/>
  <c r="AH222" i="18" s="1"/>
  <c r="AG223" i="18"/>
  <c r="AH223" i="18" s="1"/>
  <c r="AG224" i="18"/>
  <c r="AH224" i="18" s="1"/>
  <c r="AG233" i="18"/>
  <c r="AH233" i="18" s="1"/>
  <c r="AG240" i="18"/>
  <c r="AH240" i="18" s="1"/>
  <c r="AG226" i="18"/>
  <c r="AH226" i="18" s="1"/>
  <c r="AG231" i="18"/>
  <c r="AH231" i="18" s="1"/>
  <c r="AG221" i="18"/>
  <c r="AH221" i="18" s="1"/>
  <c r="AG232" i="18"/>
  <c r="AH232" i="18" s="1"/>
  <c r="AG234" i="18"/>
  <c r="AH234" i="18" s="1"/>
  <c r="AG235" i="18"/>
  <c r="AH235" i="18" s="1"/>
  <c r="AG237" i="18"/>
  <c r="AH237" i="18" s="1"/>
  <c r="AG238" i="18"/>
  <c r="AH238" i="18" s="1"/>
  <c r="AG230" i="18"/>
  <c r="AH230" i="18" s="1"/>
  <c r="AG236" i="18"/>
  <c r="AH236" i="18" s="1"/>
  <c r="AG225" i="18"/>
  <c r="AH225" i="18" s="1"/>
  <c r="AG227" i="18"/>
  <c r="AH227" i="18" s="1"/>
  <c r="AG228" i="18"/>
  <c r="AH228" i="18" s="1"/>
  <c r="AG229" i="18"/>
  <c r="AH229" i="18" s="1"/>
  <c r="AG239" i="18"/>
  <c r="AH239" i="18" s="1"/>
  <c r="AG241" i="18"/>
  <c r="AH241" i="18" s="1"/>
  <c r="AG215" i="18"/>
  <c r="AH215" i="18" s="1"/>
  <c r="AG216" i="18"/>
  <c r="AH216" i="18" s="1"/>
  <c r="AG217" i="18"/>
  <c r="AH217" i="18" s="1"/>
  <c r="AG214" i="18"/>
  <c r="AH214" i="18" s="1"/>
  <c r="AG219" i="18"/>
  <c r="AH219" i="18" s="1"/>
  <c r="AG220" i="18"/>
  <c r="AH220" i="18" s="1"/>
  <c r="AG218" i="18"/>
  <c r="AH218" i="18" s="1"/>
  <c r="AG207" i="18"/>
  <c r="AH207" i="18" s="1"/>
  <c r="AG209" i="18"/>
  <c r="AH209" i="18" s="1"/>
  <c r="AG208" i="18"/>
  <c r="AH208" i="18" s="1"/>
  <c r="AG211" i="18"/>
  <c r="AH211" i="18" s="1"/>
  <c r="AG213" i="18"/>
  <c r="AH213" i="18" s="1"/>
  <c r="AG210" i="18"/>
  <c r="AH210" i="18" s="1"/>
  <c r="AG212" i="18"/>
  <c r="AH212" i="18" s="1"/>
  <c r="AG201" i="18"/>
  <c r="AH201" i="18" s="1"/>
  <c r="AG202" i="18"/>
  <c r="AH202" i="18" s="1"/>
  <c r="AG200" i="18"/>
  <c r="AH200" i="18" s="1"/>
  <c r="AG204" i="18"/>
  <c r="AH204" i="18" s="1"/>
  <c r="AG206" i="18"/>
  <c r="AH206" i="18" s="1"/>
  <c r="AG203" i="18"/>
  <c r="AH203" i="18" s="1"/>
  <c r="AG205" i="18"/>
  <c r="AH205" i="18" s="1"/>
  <c r="AG193" i="18"/>
  <c r="AH193" i="18" s="1"/>
  <c r="AG196" i="18"/>
  <c r="AH196" i="18" s="1"/>
  <c r="AG195" i="18"/>
  <c r="AH195" i="18" s="1"/>
  <c r="AG198" i="18"/>
  <c r="AH198" i="18" s="1"/>
  <c r="AG194" i="18"/>
  <c r="AH194" i="18" s="1"/>
  <c r="AG197" i="18"/>
  <c r="AH197" i="18" s="1"/>
  <c r="AG199" i="18"/>
  <c r="AH199" i="18" s="1"/>
  <c r="AG189" i="18"/>
  <c r="AH189" i="18" s="1"/>
  <c r="AG191" i="18"/>
  <c r="AH191" i="18" s="1"/>
  <c r="AG190" i="18"/>
  <c r="AH190" i="18" s="1"/>
  <c r="AG192" i="18"/>
  <c r="AH192" i="18" s="1"/>
  <c r="AG187" i="18"/>
  <c r="AH187" i="18" s="1"/>
  <c r="AG186" i="18"/>
  <c r="AH186" i="18" s="1"/>
  <c r="AG188" i="18"/>
  <c r="AH188" i="18" s="1"/>
  <c r="AG180" i="18"/>
  <c r="AH180" i="18" s="1"/>
  <c r="AG183" i="18"/>
  <c r="AH183" i="18" s="1"/>
  <c r="AG184" i="18"/>
  <c r="AH184" i="18" s="1"/>
  <c r="AG179" i="18"/>
  <c r="AH179" i="18" s="1"/>
  <c r="AG181" i="18"/>
  <c r="AH181" i="18" s="1"/>
  <c r="AG182" i="18"/>
  <c r="AH182" i="18" s="1"/>
  <c r="AG185" i="18"/>
  <c r="AH185" i="18" s="1"/>
  <c r="AG165" i="18"/>
  <c r="AH165" i="18" s="1"/>
  <c r="AG170" i="18"/>
  <c r="AH170" i="18" s="1"/>
  <c r="AG176" i="18"/>
  <c r="AH176" i="18" s="1"/>
  <c r="AG177" i="18"/>
  <c r="AH177" i="18" s="1"/>
  <c r="AG178" i="18"/>
  <c r="AH178" i="18" s="1"/>
  <c r="AG169" i="18"/>
  <c r="AH169" i="18" s="1"/>
  <c r="AG171" i="18"/>
  <c r="AH171" i="18" s="1"/>
  <c r="AG175" i="18"/>
  <c r="AH175" i="18" s="1"/>
  <c r="AG166" i="18"/>
  <c r="AH166" i="18" s="1"/>
  <c r="AG173" i="18"/>
  <c r="AH173" i="18" s="1"/>
  <c r="AG168" i="18"/>
  <c r="AH168" i="18" s="1"/>
  <c r="AG174" i="18"/>
  <c r="AH174" i="18" s="1"/>
  <c r="AG167" i="18"/>
  <c r="AH167" i="18" s="1"/>
  <c r="AG172" i="18"/>
  <c r="AH172" i="18" s="1"/>
  <c r="AG152" i="18"/>
  <c r="AH152" i="18" s="1"/>
  <c r="AG153" i="18"/>
  <c r="AH153" i="18" s="1"/>
  <c r="AG156" i="18"/>
  <c r="AH156" i="18" s="1"/>
  <c r="AG158" i="18"/>
  <c r="AH158" i="18" s="1"/>
  <c r="AG160" i="18"/>
  <c r="AH160" i="18" s="1"/>
  <c r="AG162" i="18"/>
  <c r="AH162" i="18" s="1"/>
  <c r="AG164" i="18"/>
  <c r="AH164" i="18" s="1"/>
  <c r="AG154" i="18"/>
  <c r="AH154" i="18" s="1"/>
  <c r="AG163" i="18"/>
  <c r="AH163" i="18" s="1"/>
  <c r="AG155" i="18"/>
  <c r="AH155" i="18" s="1"/>
  <c r="AG157" i="18"/>
  <c r="AH157" i="18" s="1"/>
  <c r="AG159" i="18"/>
  <c r="AH159" i="18" s="1"/>
  <c r="AG161" i="18"/>
  <c r="AH161" i="18" s="1"/>
  <c r="AG147" i="18"/>
  <c r="AH147" i="18" s="1"/>
  <c r="AG151" i="18"/>
  <c r="AH151" i="18" s="1"/>
  <c r="AG150" i="18"/>
  <c r="AH150" i="18" s="1"/>
  <c r="AG148" i="18"/>
  <c r="AH148" i="18" s="1"/>
  <c r="AG149" i="18"/>
  <c r="AH149" i="18" s="1"/>
  <c r="AG24" i="18"/>
  <c r="AG146" i="18"/>
  <c r="AH146" i="18" s="1"/>
  <c r="AG144" i="18"/>
  <c r="AH144" i="18" s="1"/>
  <c r="AG145" i="18"/>
  <c r="AH145" i="18" s="1"/>
  <c r="AG133" i="18"/>
  <c r="AG137" i="18"/>
  <c r="AG141" i="18"/>
  <c r="AH141" i="18" s="1"/>
  <c r="AG143" i="18"/>
  <c r="AH143" i="18" s="1"/>
  <c r="AG140" i="18"/>
  <c r="AH140" i="18" s="1"/>
  <c r="AG134" i="18"/>
  <c r="AG138" i="18"/>
  <c r="AG142" i="18"/>
  <c r="AH142" i="18" s="1"/>
  <c r="AG139" i="18"/>
  <c r="AG136" i="18"/>
  <c r="AG135" i="18"/>
  <c r="AG128" i="18"/>
  <c r="AG112" i="18"/>
  <c r="AG22" i="18"/>
  <c r="AG131" i="18"/>
  <c r="AG127" i="18"/>
  <c r="AG123" i="18"/>
  <c r="AG119" i="18"/>
  <c r="AG115" i="18"/>
  <c r="AG111" i="18"/>
  <c r="AG107" i="18"/>
  <c r="AG103" i="18"/>
  <c r="AG99" i="18"/>
  <c r="AG95" i="18"/>
  <c r="AG91" i="18"/>
  <c r="AG87" i="18"/>
  <c r="AG83" i="18"/>
  <c r="AG79" i="18"/>
  <c r="AG75" i="18"/>
  <c r="AG71" i="18"/>
  <c r="AG67" i="18"/>
  <c r="AG63" i="18"/>
  <c r="AG59" i="18"/>
  <c r="AG55" i="18"/>
  <c r="AG51" i="18"/>
  <c r="AG47" i="18"/>
  <c r="AG43" i="18"/>
  <c r="AG39" i="18"/>
  <c r="AG35" i="18"/>
  <c r="AG31" i="18"/>
  <c r="AG27" i="18"/>
  <c r="AG23" i="18"/>
  <c r="AG130" i="18"/>
  <c r="AG126" i="18"/>
  <c r="AG122" i="18"/>
  <c r="AG118" i="18"/>
  <c r="AG114" i="18"/>
  <c r="AG110" i="18"/>
  <c r="AG106" i="18"/>
  <c r="AG102" i="18"/>
  <c r="AG98" i="18"/>
  <c r="AG94" i="18"/>
  <c r="AG90" i="18"/>
  <c r="AG86" i="18"/>
  <c r="AG82" i="18"/>
  <c r="AG78" i="18"/>
  <c r="AG74" i="18"/>
  <c r="AG70" i="18"/>
  <c r="AG66" i="18"/>
  <c r="AG62" i="18"/>
  <c r="AG58" i="18"/>
  <c r="AG54" i="18"/>
  <c r="AG50" i="18"/>
  <c r="AG46" i="18"/>
  <c r="AG42" i="18"/>
  <c r="AG38" i="18"/>
  <c r="AG34" i="18"/>
  <c r="AG30" i="18"/>
  <c r="AG26" i="18"/>
  <c r="AG124" i="18"/>
  <c r="AG116" i="18"/>
  <c r="AG129" i="18"/>
  <c r="AG125" i="18"/>
  <c r="AG121" i="18"/>
  <c r="AG117" i="18"/>
  <c r="AG113" i="18"/>
  <c r="AG109" i="18"/>
  <c r="AG105" i="18"/>
  <c r="AG101" i="18"/>
  <c r="AG97" i="18"/>
  <c r="AG93" i="18"/>
  <c r="AG89" i="18"/>
  <c r="AG85" i="18"/>
  <c r="AG81" i="18"/>
  <c r="AG77" i="18"/>
  <c r="AG73" i="18"/>
  <c r="AG69" i="18"/>
  <c r="AG65" i="18"/>
  <c r="AG61" i="18"/>
  <c r="AG57" i="18"/>
  <c r="AG53" i="18"/>
  <c r="AG49" i="18"/>
  <c r="AG45" i="18"/>
  <c r="AG41" i="18"/>
  <c r="AG37" i="18"/>
  <c r="AG33" i="18"/>
  <c r="AG29" i="18"/>
  <c r="AG25" i="18"/>
  <c r="AG132" i="18"/>
  <c r="AG120" i="18"/>
  <c r="AG108" i="18"/>
  <c r="AG104" i="18"/>
  <c r="AG100" i="18"/>
  <c r="AG96" i="18"/>
  <c r="AG92" i="18"/>
  <c r="AG88" i="18"/>
  <c r="AG84" i="18"/>
  <c r="AG80" i="18"/>
  <c r="AG76" i="18"/>
  <c r="AG72" i="18"/>
  <c r="AG68" i="18"/>
  <c r="AG64" i="18"/>
  <c r="AG60" i="18"/>
  <c r="AG56" i="18"/>
  <c r="AG52" i="18"/>
  <c r="AG48" i="18"/>
  <c r="AG44" i="18"/>
  <c r="AG40" i="18"/>
  <c r="AG36" i="18"/>
  <c r="AG32" i="18"/>
  <c r="AG28" i="18"/>
  <c r="AG1" i="18" l="1"/>
  <c r="P162" i="25"/>
  <c r="N162" i="25"/>
  <c r="Q162" i="25" s="1"/>
  <c r="I162" i="25"/>
  <c r="H162" i="25"/>
  <c r="G162" i="25"/>
  <c r="AC168" i="25" s="1"/>
  <c r="F162" i="25"/>
  <c r="AB168" i="25" s="1"/>
  <c r="P161" i="25"/>
  <c r="N161" i="25"/>
  <c r="Q161" i="25" s="1"/>
  <c r="I161" i="25"/>
  <c r="H161" i="25"/>
  <c r="G161" i="25"/>
  <c r="AC167" i="25" s="1"/>
  <c r="F161" i="25"/>
  <c r="P160" i="25"/>
  <c r="N160" i="25"/>
  <c r="Q160" i="25" s="1"/>
  <c r="I160" i="25"/>
  <c r="H160" i="25"/>
  <c r="G160" i="25"/>
  <c r="F160" i="25"/>
  <c r="P159" i="25"/>
  <c r="N159" i="25"/>
  <c r="Q159" i="25" s="1"/>
  <c r="I159" i="25"/>
  <c r="H159" i="25"/>
  <c r="G159" i="25"/>
  <c r="F159" i="25"/>
  <c r="P158" i="25"/>
  <c r="N158" i="25"/>
  <c r="Q158" i="25" s="1"/>
  <c r="I158" i="25"/>
  <c r="H158" i="25"/>
  <c r="G158" i="25"/>
  <c r="F158" i="25"/>
  <c r="P157" i="25"/>
  <c r="N157" i="25"/>
  <c r="Q157" i="25" s="1"/>
  <c r="I157" i="25"/>
  <c r="H157" i="25"/>
  <c r="G157" i="25"/>
  <c r="F157" i="25"/>
  <c r="P156" i="25"/>
  <c r="N156" i="25"/>
  <c r="Q156" i="25" s="1"/>
  <c r="I156" i="25"/>
  <c r="H156" i="25"/>
  <c r="G156" i="25"/>
  <c r="F156" i="25"/>
  <c r="P155" i="25"/>
  <c r="N155" i="25"/>
  <c r="Q155" i="25" s="1"/>
  <c r="I155" i="25"/>
  <c r="H155" i="25"/>
  <c r="G155" i="25"/>
  <c r="F155" i="25"/>
  <c r="P154" i="25"/>
  <c r="N154" i="25"/>
  <c r="Q154" i="25" s="1"/>
  <c r="I154" i="25"/>
  <c r="H154" i="25"/>
  <c r="G154" i="25"/>
  <c r="F154" i="25"/>
  <c r="P153" i="25"/>
  <c r="N153" i="25"/>
  <c r="Q153" i="25" s="1"/>
  <c r="I153" i="25"/>
  <c r="H153" i="25"/>
  <c r="G153" i="25"/>
  <c r="F153" i="25"/>
  <c r="P152" i="25"/>
  <c r="N152" i="25"/>
  <c r="Q152" i="25" s="1"/>
  <c r="I152" i="25"/>
  <c r="H152" i="25"/>
  <c r="G152" i="25"/>
  <c r="F152" i="25"/>
  <c r="P151" i="25"/>
  <c r="N151" i="25"/>
  <c r="Q151" i="25" s="1"/>
  <c r="I151" i="25"/>
  <c r="H151" i="25"/>
  <c r="G151" i="25"/>
  <c r="F151" i="25"/>
  <c r="P150" i="25"/>
  <c r="N150" i="25"/>
  <c r="Q150" i="25" s="1"/>
  <c r="I150" i="25"/>
  <c r="H150" i="25"/>
  <c r="G150" i="25"/>
  <c r="F150" i="25"/>
  <c r="P149" i="25"/>
  <c r="N149" i="25"/>
  <c r="Q149" i="25" s="1"/>
  <c r="I149" i="25"/>
  <c r="H149" i="25"/>
  <c r="G149" i="25"/>
  <c r="F149" i="25"/>
  <c r="P148" i="25"/>
  <c r="N148" i="25"/>
  <c r="Q148" i="25" s="1"/>
  <c r="I148" i="25"/>
  <c r="H148" i="25"/>
  <c r="G148" i="25"/>
  <c r="F148" i="25"/>
  <c r="P147" i="25"/>
  <c r="N147" i="25"/>
  <c r="Q147" i="25" s="1"/>
  <c r="I147" i="25"/>
  <c r="H147" i="25"/>
  <c r="G147" i="25"/>
  <c r="F147" i="25"/>
  <c r="P146" i="25"/>
  <c r="N146" i="25"/>
  <c r="Q146" i="25" s="1"/>
  <c r="I146" i="25"/>
  <c r="H146" i="25"/>
  <c r="G146" i="25"/>
  <c r="F146" i="25"/>
  <c r="P145" i="25"/>
  <c r="N145" i="25"/>
  <c r="Q145" i="25" s="1"/>
  <c r="I145" i="25"/>
  <c r="H145" i="25"/>
  <c r="G145" i="25"/>
  <c r="F145" i="25"/>
  <c r="P144" i="25"/>
  <c r="N144" i="25"/>
  <c r="Q144" i="25" s="1"/>
  <c r="I144" i="25"/>
  <c r="H144" i="25"/>
  <c r="G144" i="25"/>
  <c r="F144" i="25"/>
  <c r="P143" i="25"/>
  <c r="N143" i="25"/>
  <c r="Q143" i="25" s="1"/>
  <c r="I143" i="25"/>
  <c r="H143" i="25"/>
  <c r="G143" i="25"/>
  <c r="F143" i="25"/>
  <c r="P142" i="25"/>
  <c r="N142" i="25"/>
  <c r="Q142" i="25" s="1"/>
  <c r="I142" i="25"/>
  <c r="H142" i="25"/>
  <c r="G142" i="25"/>
  <c r="F142" i="25"/>
  <c r="P141" i="25"/>
  <c r="N141" i="25"/>
  <c r="Q141" i="25" s="1"/>
  <c r="I141" i="25"/>
  <c r="K142" i="25" s="1"/>
  <c r="H141" i="25"/>
  <c r="G141" i="25"/>
  <c r="F141" i="25"/>
  <c r="P140" i="25"/>
  <c r="N140" i="25"/>
  <c r="Q140" i="25" s="1"/>
  <c r="I140" i="25"/>
  <c r="H140" i="25"/>
  <c r="G140" i="25"/>
  <c r="F140" i="25"/>
  <c r="P139" i="25"/>
  <c r="N139" i="25"/>
  <c r="Q139" i="25" s="1"/>
  <c r="I139" i="25"/>
  <c r="H139" i="25"/>
  <c r="G139" i="25"/>
  <c r="F139" i="25"/>
  <c r="P138" i="25"/>
  <c r="N138" i="25"/>
  <c r="Q138" i="25" s="1"/>
  <c r="I138" i="25"/>
  <c r="H138" i="25"/>
  <c r="G138" i="25"/>
  <c r="F138" i="25"/>
  <c r="P137" i="25"/>
  <c r="N137" i="25"/>
  <c r="Q137" i="25" s="1"/>
  <c r="I137" i="25"/>
  <c r="H137" i="25"/>
  <c r="G137" i="25"/>
  <c r="F137" i="25"/>
  <c r="P136" i="25"/>
  <c r="N136" i="25"/>
  <c r="Q136" i="25" s="1"/>
  <c r="I136" i="25"/>
  <c r="H136" i="25"/>
  <c r="G136" i="25"/>
  <c r="F136" i="25"/>
  <c r="P135" i="25"/>
  <c r="N135" i="25"/>
  <c r="Q135" i="25" s="1"/>
  <c r="I135" i="25"/>
  <c r="H135" i="25"/>
  <c r="G135" i="25"/>
  <c r="F135" i="25"/>
  <c r="P134" i="25"/>
  <c r="N134" i="25"/>
  <c r="Q134" i="25" s="1"/>
  <c r="I134" i="25"/>
  <c r="H134" i="25"/>
  <c r="G134" i="25"/>
  <c r="F134" i="25"/>
  <c r="P133" i="25"/>
  <c r="N133" i="25"/>
  <c r="Q133" i="25" s="1"/>
  <c r="I133" i="25"/>
  <c r="H133" i="25"/>
  <c r="G133" i="25"/>
  <c r="F133" i="25"/>
  <c r="P132" i="25"/>
  <c r="N132" i="25"/>
  <c r="Q132" i="25" s="1"/>
  <c r="I132" i="25"/>
  <c r="H132" i="25"/>
  <c r="G132" i="25"/>
  <c r="F132" i="25"/>
  <c r="P131" i="25"/>
  <c r="N131" i="25"/>
  <c r="Q131" i="25" s="1"/>
  <c r="I131" i="25"/>
  <c r="H131" i="25"/>
  <c r="G131" i="25"/>
  <c r="F131" i="25"/>
  <c r="P130" i="25"/>
  <c r="N130" i="25"/>
  <c r="Q130" i="25" s="1"/>
  <c r="I130" i="25"/>
  <c r="H130" i="25"/>
  <c r="G130" i="25"/>
  <c r="F130" i="25"/>
  <c r="P129" i="25"/>
  <c r="N129" i="25"/>
  <c r="Q129" i="25" s="1"/>
  <c r="I129" i="25"/>
  <c r="H129" i="25"/>
  <c r="G129" i="25"/>
  <c r="F129" i="25"/>
  <c r="P128" i="25"/>
  <c r="N128" i="25"/>
  <c r="Q128" i="25" s="1"/>
  <c r="I128" i="25"/>
  <c r="H128" i="25"/>
  <c r="G128" i="25"/>
  <c r="F128" i="25"/>
  <c r="P127" i="25"/>
  <c r="N127" i="25"/>
  <c r="Q127" i="25" s="1"/>
  <c r="I127" i="25"/>
  <c r="H127" i="25"/>
  <c r="G127" i="25"/>
  <c r="F127" i="25"/>
  <c r="P126" i="25"/>
  <c r="N126" i="25"/>
  <c r="Q126" i="25" s="1"/>
  <c r="I126" i="25"/>
  <c r="H126" i="25"/>
  <c r="G126" i="25"/>
  <c r="F126" i="25"/>
  <c r="P125" i="25"/>
  <c r="N125" i="25"/>
  <c r="Q125" i="25" s="1"/>
  <c r="I125" i="25"/>
  <c r="H125" i="25"/>
  <c r="G125" i="25"/>
  <c r="F125" i="25"/>
  <c r="P124" i="25"/>
  <c r="N124" i="25"/>
  <c r="Q124" i="25" s="1"/>
  <c r="I124" i="25"/>
  <c r="H124" i="25"/>
  <c r="G124" i="25"/>
  <c r="F124" i="25"/>
  <c r="P123" i="25"/>
  <c r="N123" i="25"/>
  <c r="Q123" i="25" s="1"/>
  <c r="I123" i="25"/>
  <c r="H123" i="25"/>
  <c r="G123" i="25"/>
  <c r="F123" i="25"/>
  <c r="P122" i="25"/>
  <c r="N122" i="25"/>
  <c r="Q122" i="25" s="1"/>
  <c r="I122" i="25"/>
  <c r="H122" i="25"/>
  <c r="G122" i="25"/>
  <c r="F122" i="25"/>
  <c r="P121" i="25"/>
  <c r="N121" i="25"/>
  <c r="Q121" i="25" s="1"/>
  <c r="I121" i="25"/>
  <c r="H121" i="25"/>
  <c r="G121" i="25"/>
  <c r="F121" i="25"/>
  <c r="P120" i="25"/>
  <c r="N120" i="25"/>
  <c r="Q120" i="25" s="1"/>
  <c r="I120" i="25"/>
  <c r="H120" i="25"/>
  <c r="G120" i="25"/>
  <c r="F120" i="25"/>
  <c r="P119" i="25"/>
  <c r="N119" i="25"/>
  <c r="Q119" i="25" s="1"/>
  <c r="I119" i="25"/>
  <c r="H119" i="25"/>
  <c r="G119" i="25"/>
  <c r="F119" i="25"/>
  <c r="P118" i="25"/>
  <c r="N118" i="25"/>
  <c r="Q118" i="25" s="1"/>
  <c r="I118" i="25"/>
  <c r="H118" i="25"/>
  <c r="G118" i="25"/>
  <c r="F118" i="25"/>
  <c r="P117" i="25"/>
  <c r="N117" i="25"/>
  <c r="Q117" i="25" s="1"/>
  <c r="I117" i="25"/>
  <c r="H117" i="25"/>
  <c r="G117" i="25"/>
  <c r="F117" i="25"/>
  <c r="P116" i="25"/>
  <c r="N116" i="25"/>
  <c r="Q116" i="25" s="1"/>
  <c r="I116" i="25"/>
  <c r="H116" i="25"/>
  <c r="G116" i="25"/>
  <c r="F116" i="25"/>
  <c r="P115" i="25"/>
  <c r="N115" i="25"/>
  <c r="Q115" i="25" s="1"/>
  <c r="I115" i="25"/>
  <c r="H115" i="25"/>
  <c r="G115" i="25"/>
  <c r="F115" i="25"/>
  <c r="P114" i="25"/>
  <c r="N114" i="25"/>
  <c r="Q114" i="25" s="1"/>
  <c r="I114" i="25"/>
  <c r="H114" i="25"/>
  <c r="G114" i="25"/>
  <c r="F114" i="25"/>
  <c r="P113" i="25"/>
  <c r="N113" i="25"/>
  <c r="Q113" i="25" s="1"/>
  <c r="I113" i="25"/>
  <c r="H113" i="25"/>
  <c r="G113" i="25"/>
  <c r="F113" i="25"/>
  <c r="P112" i="25"/>
  <c r="N112" i="25"/>
  <c r="Q112" i="25" s="1"/>
  <c r="I112" i="25"/>
  <c r="H112" i="25"/>
  <c r="G112" i="25"/>
  <c r="F112" i="25"/>
  <c r="P111" i="25"/>
  <c r="N111" i="25"/>
  <c r="Q111" i="25" s="1"/>
  <c r="I111" i="25"/>
  <c r="H111" i="25"/>
  <c r="G111" i="25"/>
  <c r="F111" i="25"/>
  <c r="P110" i="25"/>
  <c r="N110" i="25"/>
  <c r="Q110" i="25" s="1"/>
  <c r="I110" i="25"/>
  <c r="H110" i="25"/>
  <c r="G110" i="25"/>
  <c r="F110" i="25"/>
  <c r="P109" i="25"/>
  <c r="N109" i="25"/>
  <c r="Q109" i="25" s="1"/>
  <c r="I109" i="25"/>
  <c r="H109" i="25"/>
  <c r="G109" i="25"/>
  <c r="F109" i="25"/>
  <c r="P108" i="25"/>
  <c r="N108" i="25"/>
  <c r="Q108" i="25" s="1"/>
  <c r="I108" i="25"/>
  <c r="H108" i="25"/>
  <c r="G108" i="25"/>
  <c r="F108" i="25"/>
  <c r="P107" i="25"/>
  <c r="N107" i="25"/>
  <c r="Q107" i="25" s="1"/>
  <c r="I107" i="25"/>
  <c r="H107" i="25"/>
  <c r="G107" i="25"/>
  <c r="F107" i="25"/>
  <c r="P106" i="25"/>
  <c r="N106" i="25"/>
  <c r="Q106" i="25" s="1"/>
  <c r="I106" i="25"/>
  <c r="H106" i="25"/>
  <c r="G106" i="25"/>
  <c r="F106" i="25"/>
  <c r="P105" i="25"/>
  <c r="N105" i="25"/>
  <c r="Q105" i="25" s="1"/>
  <c r="I105" i="25"/>
  <c r="H105" i="25"/>
  <c r="G105" i="25"/>
  <c r="F105" i="25"/>
  <c r="P104" i="25"/>
  <c r="N104" i="25"/>
  <c r="Q104" i="25" s="1"/>
  <c r="I104" i="25"/>
  <c r="H104" i="25"/>
  <c r="G104" i="25"/>
  <c r="F104" i="25"/>
  <c r="P103" i="25"/>
  <c r="N103" i="25"/>
  <c r="Q103" i="25" s="1"/>
  <c r="I103" i="25"/>
  <c r="H103" i="25"/>
  <c r="G103" i="25"/>
  <c r="F103" i="25"/>
  <c r="P102" i="25"/>
  <c r="N102" i="25"/>
  <c r="Q102" i="25" s="1"/>
  <c r="I102" i="25"/>
  <c r="H102" i="25"/>
  <c r="G102" i="25"/>
  <c r="F102" i="25"/>
  <c r="P101" i="25"/>
  <c r="N101" i="25"/>
  <c r="Q101" i="25" s="1"/>
  <c r="I101" i="25"/>
  <c r="H101" i="25"/>
  <c r="G101" i="25"/>
  <c r="F101" i="25"/>
  <c r="P100" i="25"/>
  <c r="N100" i="25"/>
  <c r="Q100" i="25" s="1"/>
  <c r="I100" i="25"/>
  <c r="H100" i="25"/>
  <c r="G100" i="25"/>
  <c r="F100" i="25"/>
  <c r="P99" i="25"/>
  <c r="N99" i="25"/>
  <c r="Q99" i="25" s="1"/>
  <c r="I99" i="25"/>
  <c r="H99" i="25"/>
  <c r="G99" i="25"/>
  <c r="F99" i="25"/>
  <c r="P98" i="25"/>
  <c r="N98" i="25"/>
  <c r="Q98" i="25" s="1"/>
  <c r="I98" i="25"/>
  <c r="H98" i="25"/>
  <c r="G98" i="25"/>
  <c r="F98" i="25"/>
  <c r="P97" i="25"/>
  <c r="N97" i="25"/>
  <c r="Q97" i="25" s="1"/>
  <c r="I97" i="25"/>
  <c r="H97" i="25"/>
  <c r="G97" i="25"/>
  <c r="F97" i="25"/>
  <c r="P96" i="25"/>
  <c r="N96" i="25"/>
  <c r="Q96" i="25" s="1"/>
  <c r="I96" i="25"/>
  <c r="H96" i="25"/>
  <c r="G96" i="25"/>
  <c r="F96" i="25"/>
  <c r="P95" i="25"/>
  <c r="N95" i="25"/>
  <c r="Q95" i="25" s="1"/>
  <c r="I95" i="25"/>
  <c r="H95" i="25"/>
  <c r="G95" i="25"/>
  <c r="F95" i="25"/>
  <c r="P94" i="25"/>
  <c r="N94" i="25"/>
  <c r="Q94" i="25" s="1"/>
  <c r="I94" i="25"/>
  <c r="H94" i="25"/>
  <c r="G94" i="25"/>
  <c r="F94" i="25"/>
  <c r="P93" i="25"/>
  <c r="N93" i="25"/>
  <c r="Q93" i="25" s="1"/>
  <c r="I93" i="25"/>
  <c r="H93" i="25"/>
  <c r="G93" i="25"/>
  <c r="F93" i="25"/>
  <c r="P92" i="25"/>
  <c r="N92" i="25"/>
  <c r="Q92" i="25" s="1"/>
  <c r="I92" i="25"/>
  <c r="H92" i="25"/>
  <c r="G92" i="25"/>
  <c r="F92" i="25"/>
  <c r="P91" i="25"/>
  <c r="N91" i="25"/>
  <c r="Q91" i="25" s="1"/>
  <c r="I91" i="25"/>
  <c r="H91" i="25"/>
  <c r="G91" i="25"/>
  <c r="F91" i="25"/>
  <c r="P90" i="25"/>
  <c r="N90" i="25"/>
  <c r="Q90" i="25" s="1"/>
  <c r="I90" i="25"/>
  <c r="H90" i="25"/>
  <c r="G90" i="25"/>
  <c r="F90" i="25"/>
  <c r="P89" i="25"/>
  <c r="N89" i="25"/>
  <c r="Q89" i="25" s="1"/>
  <c r="I89" i="25"/>
  <c r="H89" i="25"/>
  <c r="G89" i="25"/>
  <c r="F89" i="25"/>
  <c r="P88" i="25"/>
  <c r="N88" i="25"/>
  <c r="Q88" i="25" s="1"/>
  <c r="I88" i="25"/>
  <c r="H88" i="25"/>
  <c r="G88" i="25"/>
  <c r="F88" i="25"/>
  <c r="P87" i="25"/>
  <c r="N87" i="25"/>
  <c r="Q87" i="25" s="1"/>
  <c r="I87" i="25"/>
  <c r="H87" i="25"/>
  <c r="G87" i="25"/>
  <c r="F87" i="25"/>
  <c r="P86" i="25"/>
  <c r="N86" i="25"/>
  <c r="Q86" i="25" s="1"/>
  <c r="I86" i="25"/>
  <c r="H86" i="25"/>
  <c r="G86" i="25"/>
  <c r="F86" i="25"/>
  <c r="P85" i="25"/>
  <c r="N85" i="25"/>
  <c r="Q85" i="25" s="1"/>
  <c r="I85" i="25"/>
  <c r="H85" i="25"/>
  <c r="G85" i="25"/>
  <c r="F85" i="25"/>
  <c r="P84" i="25"/>
  <c r="N84" i="25"/>
  <c r="Q84" i="25" s="1"/>
  <c r="I84" i="25"/>
  <c r="H84" i="25"/>
  <c r="G84" i="25"/>
  <c r="F84" i="25"/>
  <c r="P83" i="25"/>
  <c r="N83" i="25"/>
  <c r="Q83" i="25" s="1"/>
  <c r="I83" i="25"/>
  <c r="H83" i="25"/>
  <c r="G83" i="25"/>
  <c r="F83" i="25"/>
  <c r="P82" i="25"/>
  <c r="N82" i="25"/>
  <c r="Q82" i="25" s="1"/>
  <c r="I82" i="25"/>
  <c r="H82" i="25"/>
  <c r="G82" i="25"/>
  <c r="F82" i="25"/>
  <c r="P81" i="25"/>
  <c r="N81" i="25"/>
  <c r="Q81" i="25" s="1"/>
  <c r="I81" i="25"/>
  <c r="H81" i="25"/>
  <c r="G81" i="25"/>
  <c r="F81" i="25"/>
  <c r="P80" i="25"/>
  <c r="N80" i="25"/>
  <c r="Q80" i="25" s="1"/>
  <c r="I80" i="25"/>
  <c r="H80" i="25"/>
  <c r="G80" i="25"/>
  <c r="F80" i="25"/>
  <c r="P79" i="25"/>
  <c r="N79" i="25"/>
  <c r="Q79" i="25" s="1"/>
  <c r="I79" i="25"/>
  <c r="H79" i="25"/>
  <c r="G79" i="25"/>
  <c r="F79" i="25"/>
  <c r="P78" i="25"/>
  <c r="N78" i="25"/>
  <c r="Q78" i="25" s="1"/>
  <c r="I78" i="25"/>
  <c r="H78" i="25"/>
  <c r="G78" i="25"/>
  <c r="F78" i="25"/>
  <c r="P77" i="25"/>
  <c r="N77" i="25"/>
  <c r="Q77" i="25" s="1"/>
  <c r="I77" i="25"/>
  <c r="H77" i="25"/>
  <c r="G77" i="25"/>
  <c r="F77" i="25"/>
  <c r="P76" i="25"/>
  <c r="N76" i="25"/>
  <c r="Q76" i="25" s="1"/>
  <c r="I76" i="25"/>
  <c r="H76" i="25"/>
  <c r="G76" i="25"/>
  <c r="F76" i="25"/>
  <c r="P75" i="25"/>
  <c r="N75" i="25"/>
  <c r="Q75" i="25" s="1"/>
  <c r="I75" i="25"/>
  <c r="H75" i="25"/>
  <c r="G75" i="25"/>
  <c r="F75" i="25"/>
  <c r="P74" i="25"/>
  <c r="N74" i="25"/>
  <c r="Q74" i="25" s="1"/>
  <c r="I74" i="25"/>
  <c r="H74" i="25"/>
  <c r="G74" i="25"/>
  <c r="F74" i="25"/>
  <c r="P73" i="25"/>
  <c r="N73" i="25"/>
  <c r="Q73" i="25" s="1"/>
  <c r="I73" i="25"/>
  <c r="H73" i="25"/>
  <c r="G73" i="25"/>
  <c r="F73" i="25"/>
  <c r="P72" i="25"/>
  <c r="N72" i="25"/>
  <c r="Q72" i="25" s="1"/>
  <c r="I72" i="25"/>
  <c r="H72" i="25"/>
  <c r="G72" i="25"/>
  <c r="F72" i="25"/>
  <c r="P71" i="25"/>
  <c r="N71" i="25"/>
  <c r="Q71" i="25" s="1"/>
  <c r="I71" i="25"/>
  <c r="H71" i="25"/>
  <c r="G71" i="25"/>
  <c r="F71" i="25"/>
  <c r="P70" i="25"/>
  <c r="N70" i="25"/>
  <c r="Q70" i="25" s="1"/>
  <c r="I70" i="25"/>
  <c r="H70" i="25"/>
  <c r="G70" i="25"/>
  <c r="F70" i="25"/>
  <c r="P69" i="25"/>
  <c r="N69" i="25"/>
  <c r="Q69" i="25" s="1"/>
  <c r="I69" i="25"/>
  <c r="H69" i="25"/>
  <c r="G69" i="25"/>
  <c r="F69" i="25"/>
  <c r="P68" i="25"/>
  <c r="N68" i="25"/>
  <c r="Q68" i="25" s="1"/>
  <c r="I68" i="25"/>
  <c r="H68" i="25"/>
  <c r="G68" i="25"/>
  <c r="F68" i="25"/>
  <c r="P67" i="25"/>
  <c r="N67" i="25"/>
  <c r="Q67" i="25" s="1"/>
  <c r="I67" i="25"/>
  <c r="H67" i="25"/>
  <c r="G67" i="25"/>
  <c r="F67" i="25"/>
  <c r="P66" i="25"/>
  <c r="N66" i="25"/>
  <c r="Q66" i="25" s="1"/>
  <c r="I66" i="25"/>
  <c r="H66" i="25"/>
  <c r="G66" i="25"/>
  <c r="F66" i="25"/>
  <c r="P65" i="25"/>
  <c r="N65" i="25"/>
  <c r="Q65" i="25" s="1"/>
  <c r="I65" i="25"/>
  <c r="H65" i="25"/>
  <c r="G65" i="25"/>
  <c r="F65" i="25"/>
  <c r="P64" i="25"/>
  <c r="N64" i="25"/>
  <c r="Q64" i="25" s="1"/>
  <c r="I64" i="25"/>
  <c r="H64" i="25"/>
  <c r="G64" i="25"/>
  <c r="F64" i="25"/>
  <c r="P63" i="25"/>
  <c r="N63" i="25"/>
  <c r="Q63" i="25" s="1"/>
  <c r="I63" i="25"/>
  <c r="H63" i="25"/>
  <c r="G63" i="25"/>
  <c r="F63" i="25"/>
  <c r="P62" i="25"/>
  <c r="N62" i="25"/>
  <c r="Q62" i="25" s="1"/>
  <c r="I62" i="25"/>
  <c r="H62" i="25"/>
  <c r="G62" i="25"/>
  <c r="F62" i="25"/>
  <c r="P61" i="25"/>
  <c r="N61" i="25"/>
  <c r="Q61" i="25" s="1"/>
  <c r="I61" i="25"/>
  <c r="H61" i="25"/>
  <c r="G61" i="25"/>
  <c r="F61" i="25"/>
  <c r="P60" i="25"/>
  <c r="N60" i="25"/>
  <c r="Q60" i="25" s="1"/>
  <c r="I60" i="25"/>
  <c r="H60" i="25"/>
  <c r="G60" i="25"/>
  <c r="F60" i="25"/>
  <c r="P59" i="25"/>
  <c r="N59" i="25"/>
  <c r="Q59" i="25" s="1"/>
  <c r="I59" i="25"/>
  <c r="H59" i="25"/>
  <c r="G59" i="25"/>
  <c r="F59" i="25"/>
  <c r="P58" i="25"/>
  <c r="N58" i="25"/>
  <c r="Q58" i="25" s="1"/>
  <c r="I58" i="25"/>
  <c r="H58" i="25"/>
  <c r="G58" i="25"/>
  <c r="F58" i="25"/>
  <c r="P57" i="25"/>
  <c r="N57" i="25"/>
  <c r="Q57" i="25" s="1"/>
  <c r="I57" i="25"/>
  <c r="H57" i="25"/>
  <c r="G57" i="25"/>
  <c r="F57" i="25"/>
  <c r="P56" i="25"/>
  <c r="N56" i="25"/>
  <c r="Q56" i="25" s="1"/>
  <c r="I56" i="25"/>
  <c r="H56" i="25"/>
  <c r="G56" i="25"/>
  <c r="F56" i="25"/>
  <c r="P55" i="25"/>
  <c r="N55" i="25"/>
  <c r="Q55" i="25" s="1"/>
  <c r="I55" i="25"/>
  <c r="H55" i="25"/>
  <c r="G55" i="25"/>
  <c r="F55" i="25"/>
  <c r="P54" i="25"/>
  <c r="N54" i="25"/>
  <c r="Q54" i="25" s="1"/>
  <c r="I54" i="25"/>
  <c r="H54" i="25"/>
  <c r="G54" i="25"/>
  <c r="F54" i="25"/>
  <c r="P53" i="25"/>
  <c r="N53" i="25"/>
  <c r="Q53" i="25" s="1"/>
  <c r="I53" i="25"/>
  <c r="H53" i="25"/>
  <c r="G53" i="25"/>
  <c r="F53" i="25"/>
  <c r="P52" i="25"/>
  <c r="N52" i="25"/>
  <c r="Q52" i="25" s="1"/>
  <c r="I52" i="25"/>
  <c r="H52" i="25"/>
  <c r="G52" i="25"/>
  <c r="F52" i="25"/>
  <c r="P51" i="25"/>
  <c r="N51" i="25"/>
  <c r="Q51" i="25" s="1"/>
  <c r="I51" i="25"/>
  <c r="H51" i="25"/>
  <c r="G51" i="25"/>
  <c r="F51" i="25"/>
  <c r="P50" i="25"/>
  <c r="N50" i="25"/>
  <c r="Q50" i="25" s="1"/>
  <c r="I50" i="25"/>
  <c r="H50" i="25"/>
  <c r="G50" i="25"/>
  <c r="F50" i="25"/>
  <c r="P49" i="25"/>
  <c r="N49" i="25"/>
  <c r="Q49" i="25" s="1"/>
  <c r="I49" i="25"/>
  <c r="H49" i="25"/>
  <c r="G49" i="25"/>
  <c r="F49" i="25"/>
  <c r="P48" i="25"/>
  <c r="N48" i="25"/>
  <c r="Q48" i="25" s="1"/>
  <c r="I48" i="25"/>
  <c r="H48" i="25"/>
  <c r="G48" i="25"/>
  <c r="F48" i="25"/>
  <c r="P47" i="25"/>
  <c r="N47" i="25"/>
  <c r="Q47" i="25" s="1"/>
  <c r="I47" i="25"/>
  <c r="H47" i="25"/>
  <c r="G47" i="25"/>
  <c r="F47" i="25"/>
  <c r="P46" i="25"/>
  <c r="N46" i="25"/>
  <c r="Q46" i="25" s="1"/>
  <c r="I46" i="25"/>
  <c r="H46" i="25"/>
  <c r="G46" i="25"/>
  <c r="F46" i="25"/>
  <c r="P45" i="25"/>
  <c r="N45" i="25"/>
  <c r="Q45" i="25" s="1"/>
  <c r="I45" i="25"/>
  <c r="H45" i="25"/>
  <c r="G45" i="25"/>
  <c r="F45" i="25"/>
  <c r="P44" i="25"/>
  <c r="N44" i="25"/>
  <c r="Q44" i="25" s="1"/>
  <c r="I44" i="25"/>
  <c r="H44" i="25"/>
  <c r="G44" i="25"/>
  <c r="F44" i="25"/>
  <c r="P43" i="25"/>
  <c r="N43" i="25"/>
  <c r="Q43" i="25" s="1"/>
  <c r="I43" i="25"/>
  <c r="H43" i="25"/>
  <c r="G43" i="25"/>
  <c r="F43" i="25"/>
  <c r="P42" i="25"/>
  <c r="N42" i="25"/>
  <c r="Q42" i="25" s="1"/>
  <c r="I42" i="25"/>
  <c r="H42" i="25"/>
  <c r="G42" i="25"/>
  <c r="F42" i="25"/>
  <c r="P41" i="25"/>
  <c r="N41" i="25"/>
  <c r="Q41" i="25" s="1"/>
  <c r="I41" i="25"/>
  <c r="H41" i="25"/>
  <c r="G41" i="25"/>
  <c r="F41" i="25"/>
  <c r="P40" i="25"/>
  <c r="N40" i="25"/>
  <c r="Q40" i="25" s="1"/>
  <c r="I40" i="25"/>
  <c r="H40" i="25"/>
  <c r="G40" i="25"/>
  <c r="F40" i="25"/>
  <c r="P39" i="25"/>
  <c r="N39" i="25"/>
  <c r="Q39" i="25" s="1"/>
  <c r="I39" i="25"/>
  <c r="H39" i="25"/>
  <c r="G39" i="25"/>
  <c r="F39" i="25"/>
  <c r="P38" i="25"/>
  <c r="N38" i="25"/>
  <c r="Q38" i="25" s="1"/>
  <c r="I38" i="25"/>
  <c r="H38" i="25"/>
  <c r="G38" i="25"/>
  <c r="F38" i="25"/>
  <c r="P37" i="25"/>
  <c r="N37" i="25"/>
  <c r="Q37" i="25" s="1"/>
  <c r="I37" i="25"/>
  <c r="H37" i="25"/>
  <c r="G37" i="25"/>
  <c r="F37" i="25"/>
  <c r="P36" i="25"/>
  <c r="N36" i="25"/>
  <c r="Q36" i="25" s="1"/>
  <c r="I36" i="25"/>
  <c r="H36" i="25"/>
  <c r="G36" i="25"/>
  <c r="F36" i="25"/>
  <c r="P35" i="25"/>
  <c r="N35" i="25"/>
  <c r="Q35" i="25" s="1"/>
  <c r="I35" i="25"/>
  <c r="H35" i="25"/>
  <c r="G35" i="25"/>
  <c r="F35" i="25"/>
  <c r="P34" i="25"/>
  <c r="N34" i="25"/>
  <c r="Q34" i="25" s="1"/>
  <c r="I34" i="25"/>
  <c r="H34" i="25"/>
  <c r="G34" i="25"/>
  <c r="F34" i="25"/>
  <c r="P33" i="25"/>
  <c r="N33" i="25"/>
  <c r="Q33" i="25" s="1"/>
  <c r="I33" i="25"/>
  <c r="H33" i="25"/>
  <c r="G33" i="25"/>
  <c r="F33" i="25"/>
  <c r="R32" i="25"/>
  <c r="I32" i="25"/>
  <c r="H32" i="25"/>
  <c r="G32" i="25"/>
  <c r="F32" i="25"/>
  <c r="R31" i="25"/>
  <c r="I31" i="25"/>
  <c r="H31" i="25"/>
  <c r="G31" i="25"/>
  <c r="F31" i="25"/>
  <c r="R30" i="25"/>
  <c r="I30" i="25"/>
  <c r="H30" i="25"/>
  <c r="G30" i="25"/>
  <c r="F30" i="25"/>
  <c r="R29" i="25"/>
  <c r="I29" i="25"/>
  <c r="H29" i="25"/>
  <c r="G29" i="25"/>
  <c r="F29" i="25"/>
  <c r="R28" i="25"/>
  <c r="I28" i="25"/>
  <c r="H28" i="25"/>
  <c r="G28" i="25"/>
  <c r="F28" i="25"/>
  <c r="R27" i="25"/>
  <c r="I27" i="25"/>
  <c r="H27" i="25"/>
  <c r="G27" i="25"/>
  <c r="F27" i="25"/>
  <c r="R26" i="25"/>
  <c r="I26" i="25"/>
  <c r="H26" i="25"/>
  <c r="G26" i="25"/>
  <c r="F26" i="25"/>
  <c r="R25" i="25"/>
  <c r="I25" i="25"/>
  <c r="H25" i="25"/>
  <c r="G25" i="25"/>
  <c r="F25" i="25"/>
  <c r="R24" i="25"/>
  <c r="I24" i="25"/>
  <c r="H24" i="25"/>
  <c r="G24" i="25"/>
  <c r="F24" i="25"/>
  <c r="R23" i="25"/>
  <c r="I23" i="25"/>
  <c r="H23" i="25"/>
  <c r="G23" i="25"/>
  <c r="F23" i="25"/>
  <c r="R22" i="25"/>
  <c r="I22" i="25"/>
  <c r="H22" i="25"/>
  <c r="G22" i="25"/>
  <c r="F22" i="25"/>
  <c r="R21" i="25"/>
  <c r="I21" i="25"/>
  <c r="H21" i="25"/>
  <c r="G21" i="25"/>
  <c r="F21" i="25"/>
  <c r="R20" i="25"/>
  <c r="I20" i="25"/>
  <c r="H20" i="25"/>
  <c r="G20" i="25"/>
  <c r="F20" i="25"/>
  <c r="R19" i="25"/>
  <c r="I19" i="25"/>
  <c r="H19" i="25"/>
  <c r="G19" i="25"/>
  <c r="F19" i="25"/>
  <c r="R18" i="25"/>
  <c r="I18" i="25"/>
  <c r="H18" i="25"/>
  <c r="G18" i="25"/>
  <c r="F18" i="25"/>
  <c r="R17" i="25"/>
  <c r="I17" i="25"/>
  <c r="H17" i="25"/>
  <c r="G17" i="25"/>
  <c r="F17" i="25"/>
  <c r="R16" i="25"/>
  <c r="I16" i="25"/>
  <c r="H16" i="25"/>
  <c r="G16" i="25"/>
  <c r="F16" i="25"/>
  <c r="R15" i="25"/>
  <c r="I15" i="25"/>
  <c r="H15" i="25"/>
  <c r="G15" i="25"/>
  <c r="F15" i="25"/>
  <c r="R14" i="25"/>
  <c r="I14" i="25"/>
  <c r="H14" i="25"/>
  <c r="G14" i="25"/>
  <c r="F14" i="25"/>
  <c r="R13" i="25"/>
  <c r="I13" i="25"/>
  <c r="H13" i="25"/>
  <c r="G13" i="25"/>
  <c r="F13" i="25"/>
  <c r="R12" i="25"/>
  <c r="I12" i="25"/>
  <c r="H12" i="25"/>
  <c r="G12" i="25"/>
  <c r="F12" i="25"/>
  <c r="R11" i="25"/>
  <c r="I11" i="25"/>
  <c r="H11" i="25"/>
  <c r="G11" i="25"/>
  <c r="F11" i="25"/>
  <c r="R10" i="25"/>
  <c r="I10" i="25"/>
  <c r="H10" i="25"/>
  <c r="G10" i="25"/>
  <c r="F10" i="25"/>
  <c r="R9" i="25"/>
  <c r="I9" i="25"/>
  <c r="H9" i="25"/>
  <c r="G9" i="25"/>
  <c r="F9" i="25"/>
  <c r="R8" i="25"/>
  <c r="I8" i="25"/>
  <c r="H8" i="25"/>
  <c r="G8" i="25"/>
  <c r="F8" i="25"/>
  <c r="R7" i="25"/>
  <c r="I7" i="25"/>
  <c r="H7" i="25"/>
  <c r="G7" i="25"/>
  <c r="F7" i="25"/>
  <c r="R6" i="25"/>
  <c r="I6" i="25"/>
  <c r="H6" i="25"/>
  <c r="G6" i="25"/>
  <c r="F6" i="25"/>
  <c r="R5" i="25"/>
  <c r="I5" i="25"/>
  <c r="H5" i="25"/>
  <c r="G5" i="25"/>
  <c r="F5" i="25"/>
  <c r="R4" i="25"/>
  <c r="I4" i="25"/>
  <c r="N2" i="25"/>
  <c r="C1" i="25"/>
  <c r="B1" i="25"/>
  <c r="R54" i="25" l="1"/>
  <c r="R62" i="25"/>
  <c r="R64" i="25"/>
  <c r="AB86" i="25"/>
  <c r="AB88" i="25"/>
  <c r="AB92" i="25"/>
  <c r="AB94" i="25"/>
  <c r="AB96" i="25"/>
  <c r="AB98" i="25"/>
  <c r="AB100" i="25"/>
  <c r="AB102" i="25"/>
  <c r="AB104" i="25"/>
  <c r="AB106" i="25"/>
  <c r="AB110" i="25"/>
  <c r="AB114" i="25"/>
  <c r="AB120" i="25"/>
  <c r="AB122" i="25"/>
  <c r="AB124" i="25"/>
  <c r="AB126" i="25"/>
  <c r="AB128" i="25"/>
  <c r="AB130" i="25"/>
  <c r="AB132" i="25"/>
  <c r="AB134" i="25"/>
  <c r="AB136" i="25"/>
  <c r="AB138" i="25"/>
  <c r="AB140" i="25"/>
  <c r="AB142" i="25"/>
  <c r="AB144" i="25"/>
  <c r="AB146" i="25"/>
  <c r="AB148" i="25"/>
  <c r="AB150" i="25"/>
  <c r="AB152" i="25"/>
  <c r="AB154" i="25"/>
  <c r="AB156" i="25"/>
  <c r="AB158" i="25"/>
  <c r="AB160" i="25"/>
  <c r="AB162" i="25"/>
  <c r="AB164" i="25"/>
  <c r="AB166" i="25"/>
  <c r="AC84" i="25"/>
  <c r="AC86" i="25"/>
  <c r="AC88" i="25"/>
  <c r="AC90" i="25"/>
  <c r="AC92" i="25"/>
  <c r="AC94" i="25"/>
  <c r="AC96" i="25"/>
  <c r="AC98" i="25"/>
  <c r="AC100" i="25"/>
  <c r="AC102" i="25"/>
  <c r="AC104" i="25"/>
  <c r="AC106" i="25"/>
  <c r="AC108" i="25"/>
  <c r="AC110" i="25"/>
  <c r="AC116" i="25"/>
  <c r="AC118" i="25"/>
  <c r="AC120" i="25"/>
  <c r="AC122" i="25"/>
  <c r="AC124" i="25"/>
  <c r="AC126" i="25"/>
  <c r="AC128" i="25"/>
  <c r="AC130" i="25"/>
  <c r="AC132" i="25"/>
  <c r="AC134" i="25"/>
  <c r="AC136" i="25"/>
  <c r="AC138" i="25"/>
  <c r="AC140" i="25"/>
  <c r="AC142" i="25"/>
  <c r="AC150" i="25"/>
  <c r="AC152" i="25"/>
  <c r="AC154" i="25"/>
  <c r="AC156" i="25"/>
  <c r="AC158" i="25"/>
  <c r="AC160" i="25"/>
  <c r="AC162" i="25"/>
  <c r="AB78" i="25"/>
  <c r="R161" i="25"/>
  <c r="AC49" i="25"/>
  <c r="AC53" i="25"/>
  <c r="AC164" i="25"/>
  <c r="AC166" i="25"/>
  <c r="AB45" i="25"/>
  <c r="AB51" i="25"/>
  <c r="AB67" i="25"/>
  <c r="R156" i="25"/>
  <c r="R158" i="25"/>
  <c r="R160" i="25"/>
  <c r="R162" i="25"/>
  <c r="AB133" i="25"/>
  <c r="AB141" i="25"/>
  <c r="AB143" i="25"/>
  <c r="AB145" i="25"/>
  <c r="AB147" i="25"/>
  <c r="AB149" i="25"/>
  <c r="AB151" i="25"/>
  <c r="AB153" i="25"/>
  <c r="AB155" i="25"/>
  <c r="AB157" i="25"/>
  <c r="AB159" i="25"/>
  <c r="AB161" i="25"/>
  <c r="AB165" i="25"/>
  <c r="AB167" i="25"/>
  <c r="R68" i="25"/>
  <c r="R38" i="25"/>
  <c r="R40" i="25"/>
  <c r="R42" i="25"/>
  <c r="R44" i="25"/>
  <c r="R80" i="25"/>
  <c r="R82" i="25"/>
  <c r="R84" i="25"/>
  <c r="R86" i="25"/>
  <c r="R88" i="25"/>
  <c r="R90" i="25"/>
  <c r="R92" i="25"/>
  <c r="R94" i="25"/>
  <c r="R96" i="25"/>
  <c r="R98" i="25"/>
  <c r="R100" i="25"/>
  <c r="R102" i="25"/>
  <c r="R104" i="25"/>
  <c r="R106" i="25"/>
  <c r="R108" i="25"/>
  <c r="R112" i="25"/>
  <c r="R114" i="25"/>
  <c r="R116" i="25"/>
  <c r="R118" i="25"/>
  <c r="R120" i="25"/>
  <c r="R122" i="25"/>
  <c r="R124" i="25"/>
  <c r="R126" i="25"/>
  <c r="R128" i="25"/>
  <c r="L119" i="25"/>
  <c r="L121" i="25"/>
  <c r="R130" i="25"/>
  <c r="R132" i="25"/>
  <c r="R43" i="25"/>
  <c r="R45" i="25"/>
  <c r="R53" i="25"/>
  <c r="R55" i="25"/>
  <c r="R61" i="25"/>
  <c r="R63" i="25"/>
  <c r="R65" i="25"/>
  <c r="R69" i="25"/>
  <c r="J73" i="25"/>
  <c r="R73" i="25"/>
  <c r="R75" i="25"/>
  <c r="R79" i="25"/>
  <c r="R81" i="25"/>
  <c r="R83" i="25"/>
  <c r="R85" i="25"/>
  <c r="R87" i="25"/>
  <c r="R89" i="25"/>
  <c r="R91" i="25"/>
  <c r="R93" i="25"/>
  <c r="R95" i="25"/>
  <c r="R97" i="25"/>
  <c r="R99" i="25"/>
  <c r="R101" i="25"/>
  <c r="R103" i="25"/>
  <c r="R105" i="25"/>
  <c r="R107" i="25"/>
  <c r="R115" i="25"/>
  <c r="R119" i="25"/>
  <c r="R121" i="25"/>
  <c r="R123" i="25"/>
  <c r="R125" i="25"/>
  <c r="R127" i="25"/>
  <c r="R129" i="25"/>
  <c r="R131" i="25"/>
  <c r="AC40" i="25"/>
  <c r="L55" i="25"/>
  <c r="L63" i="25"/>
  <c r="AC75" i="25"/>
  <c r="AC85" i="25"/>
  <c r="AC87" i="25"/>
  <c r="AC89" i="25"/>
  <c r="AC91" i="25"/>
  <c r="AC93" i="25"/>
  <c r="AC95" i="25"/>
  <c r="AC97" i="25"/>
  <c r="AC99" i="25"/>
  <c r="AC101" i="25"/>
  <c r="AC103" i="25"/>
  <c r="AC105" i="25"/>
  <c r="AC119" i="25"/>
  <c r="AC121" i="25"/>
  <c r="AC123" i="25"/>
  <c r="AC149" i="25"/>
  <c r="AC151" i="25"/>
  <c r="AC153" i="25"/>
  <c r="AC155" i="25"/>
  <c r="AC163" i="25"/>
  <c r="AC165" i="25"/>
  <c r="L40" i="25"/>
  <c r="AC62" i="25"/>
  <c r="AC70" i="25"/>
  <c r="AC72" i="25"/>
  <c r="J74" i="25"/>
  <c r="L123" i="25"/>
  <c r="L125" i="25"/>
  <c r="L127" i="25"/>
  <c r="L129" i="25"/>
  <c r="L131" i="25"/>
  <c r="L133" i="25"/>
  <c r="L137" i="25"/>
  <c r="L139" i="25"/>
  <c r="L141" i="25"/>
  <c r="AC69" i="25"/>
  <c r="L114" i="25"/>
  <c r="L120" i="25"/>
  <c r="L122" i="25"/>
  <c r="L124" i="25"/>
  <c r="L126" i="25"/>
  <c r="L128" i="25"/>
  <c r="J129" i="25"/>
  <c r="L130" i="25"/>
  <c r="J131" i="25"/>
  <c r="L132" i="25"/>
  <c r="J133" i="25"/>
  <c r="L134" i="25"/>
  <c r="L136" i="25"/>
  <c r="L138" i="25"/>
  <c r="L140" i="25"/>
  <c r="R143" i="25"/>
  <c r="R145" i="25"/>
  <c r="R147" i="25"/>
  <c r="K163" i="25"/>
  <c r="L163" i="25"/>
  <c r="J163" i="25"/>
  <c r="AB12" i="25"/>
  <c r="AB16" i="25"/>
  <c r="AB20" i="25"/>
  <c r="AB24" i="25"/>
  <c r="AB28" i="25"/>
  <c r="AB32" i="25"/>
  <c r="AB37" i="25"/>
  <c r="R41" i="25"/>
  <c r="AB55" i="25"/>
  <c r="R76" i="25"/>
  <c r="R78" i="25"/>
  <c r="AB59" i="25"/>
  <c r="AB75" i="25"/>
  <c r="AB81" i="25"/>
  <c r="AB85" i="25"/>
  <c r="AB87" i="25"/>
  <c r="AB89" i="25"/>
  <c r="AB91" i="25"/>
  <c r="AB93" i="25"/>
  <c r="AB95" i="25"/>
  <c r="AB97" i="25"/>
  <c r="AB99" i="25"/>
  <c r="AB101" i="25"/>
  <c r="AB103" i="25"/>
  <c r="AB105" i="25"/>
  <c r="AB107" i="25"/>
  <c r="AB109" i="25"/>
  <c r="AB111" i="25"/>
  <c r="AB113" i="25"/>
  <c r="AB117" i="25"/>
  <c r="AB119" i="25"/>
  <c r="AB121" i="25"/>
  <c r="AB125" i="25"/>
  <c r="AB127" i="25"/>
  <c r="AB129" i="25"/>
  <c r="AB131" i="25"/>
  <c r="L142" i="25"/>
  <c r="R142" i="25"/>
  <c r="R144" i="25"/>
  <c r="R146" i="25"/>
  <c r="R148" i="25"/>
  <c r="R150" i="25"/>
  <c r="R152" i="25"/>
  <c r="R154" i="25"/>
  <c r="AB63" i="25"/>
  <c r="L67" i="25"/>
  <c r="AB163" i="25"/>
  <c r="AC157" i="25"/>
  <c r="AC159" i="25"/>
  <c r="L34" i="25"/>
  <c r="R34" i="25"/>
  <c r="R48" i="25"/>
  <c r="R50" i="25"/>
  <c r="L51" i="25"/>
  <c r="R51" i="25"/>
  <c r="R57" i="25"/>
  <c r="R67" i="25"/>
  <c r="K41" i="25"/>
  <c r="R47" i="25"/>
  <c r="R49" i="25"/>
  <c r="R58" i="25"/>
  <c r="L59" i="25"/>
  <c r="R59" i="25"/>
  <c r="AC14" i="25"/>
  <c r="AC17" i="25"/>
  <c r="AC21" i="25"/>
  <c r="AC25" i="25"/>
  <c r="AC29" i="25"/>
  <c r="AC34" i="25"/>
  <c r="AC38" i="25"/>
  <c r="AC41" i="25"/>
  <c r="R35" i="25"/>
  <c r="K37" i="25"/>
  <c r="R37" i="25"/>
  <c r="AC50" i="25"/>
  <c r="AC52" i="25"/>
  <c r="L47" i="25"/>
  <c r="AC55" i="25"/>
  <c r="AC57" i="25"/>
  <c r="AC60" i="25"/>
  <c r="AC63" i="25"/>
  <c r="AC65" i="25"/>
  <c r="AC68" i="25"/>
  <c r="AC76" i="25"/>
  <c r="R70" i="25"/>
  <c r="L81" i="25"/>
  <c r="L83" i="25"/>
  <c r="L85" i="25"/>
  <c r="L87" i="25"/>
  <c r="L89" i="25"/>
  <c r="L91" i="25"/>
  <c r="L93" i="25"/>
  <c r="L95" i="25"/>
  <c r="L97" i="25"/>
  <c r="L99" i="25"/>
  <c r="L101" i="25"/>
  <c r="J102" i="25"/>
  <c r="L103" i="25"/>
  <c r="L105" i="25"/>
  <c r="J106" i="25"/>
  <c r="L107" i="25"/>
  <c r="R109" i="25"/>
  <c r="R117" i="25"/>
  <c r="AC125" i="25"/>
  <c r="AC127" i="25"/>
  <c r="AC129" i="25"/>
  <c r="AC131" i="25"/>
  <c r="AC133" i="25"/>
  <c r="AC143" i="25"/>
  <c r="AC145" i="25"/>
  <c r="AC147" i="25"/>
  <c r="AC161" i="25"/>
  <c r="AC11" i="25"/>
  <c r="AC15" i="25"/>
  <c r="AC19" i="25"/>
  <c r="AC23" i="25"/>
  <c r="AC27" i="25"/>
  <c r="AC31" i="25"/>
  <c r="AC36" i="25"/>
  <c r="AC42" i="25"/>
  <c r="AC44" i="25"/>
  <c r="AC46" i="25"/>
  <c r="L43" i="25"/>
  <c r="AC51" i="25"/>
  <c r="AC54" i="25"/>
  <c r="AC56" i="25"/>
  <c r="AC59" i="25"/>
  <c r="AC61" i="25"/>
  <c r="AC64" i="25"/>
  <c r="AC67" i="25"/>
  <c r="J65" i="25"/>
  <c r="L66" i="25"/>
  <c r="AC77" i="25"/>
  <c r="R71" i="25"/>
  <c r="AC81" i="25"/>
  <c r="L80" i="25"/>
  <c r="L82" i="25"/>
  <c r="L84" i="25"/>
  <c r="L86" i="25"/>
  <c r="L88" i="25"/>
  <c r="L90" i="25"/>
  <c r="L92" i="25"/>
  <c r="L94" i="25"/>
  <c r="L96" i="25"/>
  <c r="L98" i="25"/>
  <c r="L100" i="25"/>
  <c r="L102" i="25"/>
  <c r="L104" i="25"/>
  <c r="L106" i="25"/>
  <c r="L108" i="25"/>
  <c r="R110" i="25"/>
  <c r="AC144" i="25"/>
  <c r="AC146" i="25"/>
  <c r="AC148" i="25"/>
  <c r="AC48" i="25"/>
  <c r="AC58" i="25"/>
  <c r="AC66" i="25"/>
  <c r="AC71" i="25"/>
  <c r="J67" i="25"/>
  <c r="AC74" i="25"/>
  <c r="AC83" i="25"/>
  <c r="AC107" i="25"/>
  <c r="AC109" i="25"/>
  <c r="R133" i="25"/>
  <c r="R36" i="25"/>
  <c r="R134" i="25"/>
  <c r="AB11" i="25"/>
  <c r="AB22" i="25"/>
  <c r="AB26" i="25"/>
  <c r="AB35" i="25"/>
  <c r="AB46" i="25"/>
  <c r="AB49" i="25"/>
  <c r="L45" i="25"/>
  <c r="L49" i="25"/>
  <c r="L61" i="25"/>
  <c r="R33" i="25"/>
  <c r="AB42" i="25"/>
  <c r="L38" i="25"/>
  <c r="L41" i="25"/>
  <c r="AB48" i="25"/>
  <c r="L44" i="25"/>
  <c r="AB52" i="25"/>
  <c r="L48" i="25"/>
  <c r="AB56" i="25"/>
  <c r="L52" i="25"/>
  <c r="R52" i="25"/>
  <c r="AB60" i="25"/>
  <c r="L56" i="25"/>
  <c r="R56" i="25"/>
  <c r="AB64" i="25"/>
  <c r="L60" i="25"/>
  <c r="R60" i="25"/>
  <c r="AB68" i="25"/>
  <c r="K63" i="25"/>
  <c r="L64" i="25"/>
  <c r="AB72" i="25"/>
  <c r="K67" i="25"/>
  <c r="L68" i="25"/>
  <c r="AB76" i="25"/>
  <c r="J77" i="25"/>
  <c r="R77" i="25"/>
  <c r="K102" i="25"/>
  <c r="K106" i="25"/>
  <c r="L109" i="25"/>
  <c r="R111" i="25"/>
  <c r="R113" i="25"/>
  <c r="AB123" i="25"/>
  <c r="K133" i="25"/>
  <c r="K135" i="25"/>
  <c r="R135" i="25"/>
  <c r="R137" i="25"/>
  <c r="R139" i="25"/>
  <c r="R141" i="25"/>
  <c r="L144" i="25"/>
  <c r="L146" i="25"/>
  <c r="L148" i="25"/>
  <c r="L150" i="25"/>
  <c r="L152" i="25"/>
  <c r="L154" i="25"/>
  <c r="L156" i="25"/>
  <c r="J157" i="25"/>
  <c r="L158" i="25"/>
  <c r="J159" i="25"/>
  <c r="L160" i="25"/>
  <c r="J161" i="25"/>
  <c r="L162" i="25"/>
  <c r="K157" i="25"/>
  <c r="K159" i="25"/>
  <c r="K161" i="25"/>
  <c r="AB41" i="25"/>
  <c r="L36" i="25"/>
  <c r="L37" i="25"/>
  <c r="AB44" i="25"/>
  <c r="K39" i="25"/>
  <c r="AB47" i="25"/>
  <c r="L42" i="25"/>
  <c r="AB50" i="25"/>
  <c r="L46" i="25"/>
  <c r="R46" i="25"/>
  <c r="AB54" i="25"/>
  <c r="L50" i="25"/>
  <c r="AB58" i="25"/>
  <c r="L54" i="25"/>
  <c r="AB62" i="25"/>
  <c r="L58" i="25"/>
  <c r="AB66" i="25"/>
  <c r="L62" i="25"/>
  <c r="J64" i="25"/>
  <c r="R66" i="25"/>
  <c r="J68" i="25"/>
  <c r="AB77" i="25"/>
  <c r="R72" i="25"/>
  <c r="R74" i="25"/>
  <c r="J76" i="25"/>
  <c r="J78" i="25"/>
  <c r="K105" i="25"/>
  <c r="K107" i="25"/>
  <c r="K129" i="25"/>
  <c r="K131" i="25"/>
  <c r="R136" i="25"/>
  <c r="R138" i="25"/>
  <c r="R140" i="25"/>
  <c r="L143" i="25"/>
  <c r="L145" i="25"/>
  <c r="L147" i="25"/>
  <c r="L149" i="25"/>
  <c r="L151" i="25"/>
  <c r="L153" i="25"/>
  <c r="L155" i="25"/>
  <c r="L157" i="25"/>
  <c r="J158" i="25"/>
  <c r="L159" i="25"/>
  <c r="J160" i="25"/>
  <c r="L161" i="25"/>
  <c r="J162" i="25"/>
  <c r="AB14" i="25"/>
  <c r="AB18" i="25"/>
  <c r="AB30" i="25"/>
  <c r="AB39" i="25"/>
  <c r="L39" i="25"/>
  <c r="AB53" i="25"/>
  <c r="AB57" i="25"/>
  <c r="L53" i="25"/>
  <c r="AB61" i="25"/>
  <c r="L57" i="25"/>
  <c r="AB65" i="25"/>
  <c r="J63" i="25"/>
  <c r="L65" i="25"/>
  <c r="AB90" i="25"/>
  <c r="K158" i="25"/>
  <c r="K160" i="25"/>
  <c r="K162" i="25"/>
  <c r="AC13" i="25"/>
  <c r="AC12" i="25"/>
  <c r="AB15" i="25"/>
  <c r="AC16" i="25"/>
  <c r="AB19" i="25"/>
  <c r="AC20" i="25"/>
  <c r="AB23" i="25"/>
  <c r="AC24" i="25"/>
  <c r="AB27" i="25"/>
  <c r="AC28" i="25"/>
  <c r="AB36" i="25"/>
  <c r="AC37" i="25"/>
  <c r="AB31" i="25"/>
  <c r="AC32" i="25"/>
  <c r="AB40" i="25"/>
  <c r="L35" i="25"/>
  <c r="AB43" i="25"/>
  <c r="J37" i="25"/>
  <c r="J33" i="25"/>
  <c r="AB13" i="25"/>
  <c r="AB17" i="25"/>
  <c r="AC18" i="25"/>
  <c r="AB21" i="25"/>
  <c r="AC22" i="25"/>
  <c r="AB25" i="25"/>
  <c r="AC26" i="25"/>
  <c r="AB34" i="25"/>
  <c r="AC35" i="25"/>
  <c r="AB29" i="25"/>
  <c r="AC30" i="25"/>
  <c r="AB38" i="25"/>
  <c r="AC39" i="25"/>
  <c r="K33" i="25"/>
  <c r="AB33" i="25"/>
  <c r="J35" i="25"/>
  <c r="R39" i="25"/>
  <c r="L33" i="25"/>
  <c r="AC33" i="25"/>
  <c r="K35" i="25"/>
  <c r="K34" i="25"/>
  <c r="K36" i="25"/>
  <c r="K38" i="25"/>
  <c r="K40" i="25"/>
  <c r="K42" i="25"/>
  <c r="K43" i="25"/>
  <c r="AC43" i="25"/>
  <c r="K44" i="25"/>
  <c r="K45" i="25"/>
  <c r="AC45" i="25"/>
  <c r="K46" i="25"/>
  <c r="K47" i="25"/>
  <c r="AC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4" i="25"/>
  <c r="K65" i="25"/>
  <c r="K66" i="25"/>
  <c r="K68" i="25"/>
  <c r="L69" i="25"/>
  <c r="AB69" i="25"/>
  <c r="K70" i="25"/>
  <c r="J71" i="25"/>
  <c r="L73" i="25"/>
  <c r="AB73" i="25"/>
  <c r="AC80" i="25"/>
  <c r="K74" i="25"/>
  <c r="J75" i="25"/>
  <c r="L77" i="25"/>
  <c r="L78" i="25"/>
  <c r="AB79" i="25"/>
  <c r="AB80" i="25"/>
  <c r="AB82" i="25"/>
  <c r="AB83" i="25"/>
  <c r="AB84" i="25"/>
  <c r="J39" i="25"/>
  <c r="J41" i="25"/>
  <c r="L70" i="25"/>
  <c r="AB70" i="25"/>
  <c r="K71" i="25"/>
  <c r="J72" i="25"/>
  <c r="AC73" i="25"/>
  <c r="L74" i="25"/>
  <c r="AB74" i="25"/>
  <c r="K75" i="25"/>
  <c r="J79" i="25"/>
  <c r="J80" i="25"/>
  <c r="J81" i="25"/>
  <c r="J82" i="25"/>
  <c r="J83" i="25"/>
  <c r="J84" i="25"/>
  <c r="J69" i="25"/>
  <c r="L71" i="25"/>
  <c r="AB71" i="25"/>
  <c r="AC78" i="25"/>
  <c r="K72" i="25"/>
  <c r="L75" i="25"/>
  <c r="AC82" i="25"/>
  <c r="K76" i="25"/>
  <c r="J34" i="25"/>
  <c r="J36" i="25"/>
  <c r="J38" i="25"/>
  <c r="J40" i="25"/>
  <c r="J42" i="25"/>
  <c r="M42" i="25" s="1"/>
  <c r="J43" i="25"/>
  <c r="M43" i="25" s="1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6" i="25"/>
  <c r="K69" i="25"/>
  <c r="J70" i="25"/>
  <c r="L72" i="25"/>
  <c r="AC79" i="25"/>
  <c r="K73" i="25"/>
  <c r="L76" i="25"/>
  <c r="K77" i="25"/>
  <c r="L79" i="25"/>
  <c r="AB108" i="25"/>
  <c r="AC115" i="25"/>
  <c r="K109" i="25"/>
  <c r="AB116" i="25"/>
  <c r="J110" i="25"/>
  <c r="AC111" i="25"/>
  <c r="L112" i="25"/>
  <c r="AB112" i="25"/>
  <c r="K113" i="25"/>
  <c r="L117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3" i="25"/>
  <c r="J104" i="25"/>
  <c r="J105" i="25"/>
  <c r="J107" i="25"/>
  <c r="J108" i="25"/>
  <c r="K110" i="25"/>
  <c r="J111" i="25"/>
  <c r="AC112" i="25"/>
  <c r="L113" i="25"/>
  <c r="AC113" i="25"/>
  <c r="L118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3" i="25"/>
  <c r="K104" i="25"/>
  <c r="AC114" i="25"/>
  <c r="K108" i="25"/>
  <c r="L110" i="25"/>
  <c r="AC117" i="25"/>
  <c r="K111" i="25"/>
  <c r="AB118" i="25"/>
  <c r="J112" i="25"/>
  <c r="L115" i="25"/>
  <c r="AB115" i="25"/>
  <c r="J109" i="25"/>
  <c r="L111" i="25"/>
  <c r="K112" i="25"/>
  <c r="J113" i="25"/>
  <c r="L116" i="25"/>
  <c r="J135" i="25"/>
  <c r="AB135" i="25"/>
  <c r="J137" i="25"/>
  <c r="AB137" i="25"/>
  <c r="J139" i="25"/>
  <c r="AB139" i="25"/>
  <c r="J141" i="25"/>
  <c r="AC141" i="25"/>
  <c r="AC135" i="25"/>
  <c r="K137" i="25"/>
  <c r="AC137" i="25"/>
  <c r="K139" i="25"/>
  <c r="AC139" i="25"/>
  <c r="K141" i="25"/>
  <c r="R149" i="25"/>
  <c r="R151" i="25"/>
  <c r="R153" i="25"/>
  <c r="R155" i="25"/>
  <c r="R157" i="25"/>
  <c r="R159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30" i="25"/>
  <c r="J132" i="25"/>
  <c r="J134" i="25"/>
  <c r="L135" i="25"/>
  <c r="J136" i="25"/>
  <c r="J138" i="25"/>
  <c r="J140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30" i="25"/>
  <c r="K132" i="25"/>
  <c r="K134" i="25"/>
  <c r="K136" i="25"/>
  <c r="K138" i="25"/>
  <c r="K140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I4" i="24"/>
  <c r="R4" i="24"/>
  <c r="P162" i="24"/>
  <c r="N162" i="24"/>
  <c r="Q162" i="24" s="1"/>
  <c r="I162" i="24"/>
  <c r="H162" i="24"/>
  <c r="G162" i="24"/>
  <c r="AC168" i="24" s="1"/>
  <c r="F162" i="24"/>
  <c r="AB168" i="24" s="1"/>
  <c r="P161" i="24"/>
  <c r="N161" i="24"/>
  <c r="Q161" i="24" s="1"/>
  <c r="I161" i="24"/>
  <c r="H161" i="24"/>
  <c r="G161" i="24"/>
  <c r="F161" i="24"/>
  <c r="P160" i="24"/>
  <c r="N160" i="24"/>
  <c r="Q160" i="24" s="1"/>
  <c r="I160" i="24"/>
  <c r="H160" i="24"/>
  <c r="G160" i="24"/>
  <c r="F160" i="24"/>
  <c r="P159" i="24"/>
  <c r="N159" i="24"/>
  <c r="Q159" i="24" s="1"/>
  <c r="I159" i="24"/>
  <c r="H159" i="24"/>
  <c r="G159" i="24"/>
  <c r="F159" i="24"/>
  <c r="P158" i="24"/>
  <c r="N158" i="24"/>
  <c r="Q158" i="24" s="1"/>
  <c r="I158" i="24"/>
  <c r="H158" i="24"/>
  <c r="G158" i="24"/>
  <c r="F158" i="24"/>
  <c r="P157" i="24"/>
  <c r="N157" i="24"/>
  <c r="Q157" i="24" s="1"/>
  <c r="I157" i="24"/>
  <c r="H157" i="24"/>
  <c r="G157" i="24"/>
  <c r="F157" i="24"/>
  <c r="P156" i="24"/>
  <c r="N156" i="24"/>
  <c r="Q156" i="24" s="1"/>
  <c r="I156" i="24"/>
  <c r="H156" i="24"/>
  <c r="G156" i="24"/>
  <c r="F156" i="24"/>
  <c r="P155" i="24"/>
  <c r="N155" i="24"/>
  <c r="Q155" i="24" s="1"/>
  <c r="I155" i="24"/>
  <c r="H155" i="24"/>
  <c r="G155" i="24"/>
  <c r="F155" i="24"/>
  <c r="P154" i="24"/>
  <c r="N154" i="24"/>
  <c r="Q154" i="24" s="1"/>
  <c r="I154" i="24"/>
  <c r="H154" i="24"/>
  <c r="G154" i="24"/>
  <c r="F154" i="24"/>
  <c r="P153" i="24"/>
  <c r="N153" i="24"/>
  <c r="Q153" i="24" s="1"/>
  <c r="I153" i="24"/>
  <c r="H153" i="24"/>
  <c r="G153" i="24"/>
  <c r="F153" i="24"/>
  <c r="P152" i="24"/>
  <c r="N152" i="24"/>
  <c r="Q152" i="24" s="1"/>
  <c r="I152" i="24"/>
  <c r="H152" i="24"/>
  <c r="G152" i="24"/>
  <c r="F152" i="24"/>
  <c r="P151" i="24"/>
  <c r="N151" i="24"/>
  <c r="Q151" i="24" s="1"/>
  <c r="I151" i="24"/>
  <c r="H151" i="24"/>
  <c r="G151" i="24"/>
  <c r="F151" i="24"/>
  <c r="P150" i="24"/>
  <c r="N150" i="24"/>
  <c r="Q150" i="24" s="1"/>
  <c r="I150" i="24"/>
  <c r="H150" i="24"/>
  <c r="G150" i="24"/>
  <c r="F150" i="24"/>
  <c r="P149" i="24"/>
  <c r="N149" i="24"/>
  <c r="Q149" i="24" s="1"/>
  <c r="I149" i="24"/>
  <c r="H149" i="24"/>
  <c r="G149" i="24"/>
  <c r="F149" i="24"/>
  <c r="P148" i="24"/>
  <c r="N148" i="24"/>
  <c r="Q148" i="24" s="1"/>
  <c r="I148" i="24"/>
  <c r="H148" i="24"/>
  <c r="G148" i="24"/>
  <c r="F148" i="24"/>
  <c r="P147" i="24"/>
  <c r="N147" i="24"/>
  <c r="Q147" i="24" s="1"/>
  <c r="I147" i="24"/>
  <c r="H147" i="24"/>
  <c r="G147" i="24"/>
  <c r="F147" i="24"/>
  <c r="P146" i="24"/>
  <c r="N146" i="24"/>
  <c r="Q146" i="24" s="1"/>
  <c r="I146" i="24"/>
  <c r="H146" i="24"/>
  <c r="G146" i="24"/>
  <c r="F146" i="24"/>
  <c r="AB152" i="24" s="1"/>
  <c r="P145" i="24"/>
  <c r="N145" i="24"/>
  <c r="Q145" i="24" s="1"/>
  <c r="I145" i="24"/>
  <c r="H145" i="24"/>
  <c r="G145" i="24"/>
  <c r="F145" i="24"/>
  <c r="P144" i="24"/>
  <c r="N144" i="24"/>
  <c r="Q144" i="24" s="1"/>
  <c r="I144" i="24"/>
  <c r="H144" i="24"/>
  <c r="G144" i="24"/>
  <c r="F144" i="24"/>
  <c r="P143" i="24"/>
  <c r="N143" i="24"/>
  <c r="Q143" i="24" s="1"/>
  <c r="I143" i="24"/>
  <c r="H143" i="24"/>
  <c r="G143" i="24"/>
  <c r="F143" i="24"/>
  <c r="P142" i="24"/>
  <c r="N142" i="24"/>
  <c r="Q142" i="24" s="1"/>
  <c r="I142" i="24"/>
  <c r="H142" i="24"/>
  <c r="G142" i="24"/>
  <c r="F142" i="24"/>
  <c r="P141" i="24"/>
  <c r="N141" i="24"/>
  <c r="Q141" i="24" s="1"/>
  <c r="I141" i="24"/>
  <c r="H141" i="24"/>
  <c r="G141" i="24"/>
  <c r="F141" i="24"/>
  <c r="P140" i="24"/>
  <c r="N140" i="24"/>
  <c r="Q140" i="24" s="1"/>
  <c r="I140" i="24"/>
  <c r="H140" i="24"/>
  <c r="G140" i="24"/>
  <c r="F140" i="24"/>
  <c r="P139" i="24"/>
  <c r="N139" i="24"/>
  <c r="Q139" i="24" s="1"/>
  <c r="I139" i="24"/>
  <c r="H139" i="24"/>
  <c r="G139" i="24"/>
  <c r="F139" i="24"/>
  <c r="P138" i="24"/>
  <c r="N138" i="24"/>
  <c r="Q138" i="24" s="1"/>
  <c r="I138" i="24"/>
  <c r="H138" i="24"/>
  <c r="G138" i="24"/>
  <c r="F138" i="24"/>
  <c r="P137" i="24"/>
  <c r="N137" i="24"/>
  <c r="Q137" i="24" s="1"/>
  <c r="I137" i="24"/>
  <c r="H137" i="24"/>
  <c r="G137" i="24"/>
  <c r="F137" i="24"/>
  <c r="P136" i="24"/>
  <c r="N136" i="24"/>
  <c r="Q136" i="24" s="1"/>
  <c r="I136" i="24"/>
  <c r="H136" i="24"/>
  <c r="G136" i="24"/>
  <c r="F136" i="24"/>
  <c r="P135" i="24"/>
  <c r="N135" i="24"/>
  <c r="Q135" i="24" s="1"/>
  <c r="I135" i="24"/>
  <c r="H135" i="24"/>
  <c r="G135" i="24"/>
  <c r="F135" i="24"/>
  <c r="P134" i="24"/>
  <c r="N134" i="24"/>
  <c r="Q134" i="24" s="1"/>
  <c r="I134" i="24"/>
  <c r="H134" i="24"/>
  <c r="G134" i="24"/>
  <c r="F134" i="24"/>
  <c r="P133" i="24"/>
  <c r="N133" i="24"/>
  <c r="Q133" i="24" s="1"/>
  <c r="I133" i="24"/>
  <c r="H133" i="24"/>
  <c r="G133" i="24"/>
  <c r="F133" i="24"/>
  <c r="P132" i="24"/>
  <c r="N132" i="24"/>
  <c r="Q132" i="24" s="1"/>
  <c r="I132" i="24"/>
  <c r="H132" i="24"/>
  <c r="G132" i="24"/>
  <c r="F132" i="24"/>
  <c r="P131" i="24"/>
  <c r="N131" i="24"/>
  <c r="Q131" i="24" s="1"/>
  <c r="I131" i="24"/>
  <c r="H131" i="24"/>
  <c r="G131" i="24"/>
  <c r="F131" i="24"/>
  <c r="P130" i="24"/>
  <c r="N130" i="24"/>
  <c r="Q130" i="24" s="1"/>
  <c r="I130" i="24"/>
  <c r="H130" i="24"/>
  <c r="G130" i="24"/>
  <c r="F130" i="24"/>
  <c r="P129" i="24"/>
  <c r="N129" i="24"/>
  <c r="Q129" i="24" s="1"/>
  <c r="I129" i="24"/>
  <c r="H129" i="24"/>
  <c r="G129" i="24"/>
  <c r="F129" i="24"/>
  <c r="P128" i="24"/>
  <c r="N128" i="24"/>
  <c r="Q128" i="24" s="1"/>
  <c r="I128" i="24"/>
  <c r="H128" i="24"/>
  <c r="G128" i="24"/>
  <c r="F128" i="24"/>
  <c r="P127" i="24"/>
  <c r="N127" i="24"/>
  <c r="Q127" i="24" s="1"/>
  <c r="I127" i="24"/>
  <c r="H127" i="24"/>
  <c r="G127" i="24"/>
  <c r="F127" i="24"/>
  <c r="P126" i="24"/>
  <c r="N126" i="24"/>
  <c r="Q126" i="24" s="1"/>
  <c r="I126" i="24"/>
  <c r="H126" i="24"/>
  <c r="G126" i="24"/>
  <c r="F126" i="24"/>
  <c r="P125" i="24"/>
  <c r="N125" i="24"/>
  <c r="Q125" i="24" s="1"/>
  <c r="I125" i="24"/>
  <c r="H125" i="24"/>
  <c r="G125" i="24"/>
  <c r="F125" i="24"/>
  <c r="P124" i="24"/>
  <c r="N124" i="24"/>
  <c r="Q124" i="24" s="1"/>
  <c r="I124" i="24"/>
  <c r="H124" i="24"/>
  <c r="G124" i="24"/>
  <c r="F124" i="24"/>
  <c r="P123" i="24"/>
  <c r="N123" i="24"/>
  <c r="Q123" i="24" s="1"/>
  <c r="I123" i="24"/>
  <c r="H123" i="24"/>
  <c r="G123" i="24"/>
  <c r="AC129" i="24" s="1"/>
  <c r="F123" i="24"/>
  <c r="P122" i="24"/>
  <c r="N122" i="24"/>
  <c r="Q122" i="24" s="1"/>
  <c r="I122" i="24"/>
  <c r="H122" i="24"/>
  <c r="G122" i="24"/>
  <c r="F122" i="24"/>
  <c r="P121" i="24"/>
  <c r="N121" i="24"/>
  <c r="Q121" i="24" s="1"/>
  <c r="I121" i="24"/>
  <c r="H121" i="24"/>
  <c r="G121" i="24"/>
  <c r="F121" i="24"/>
  <c r="P120" i="24"/>
  <c r="N120" i="24"/>
  <c r="Q120" i="24" s="1"/>
  <c r="I120" i="24"/>
  <c r="H120" i="24"/>
  <c r="G120" i="24"/>
  <c r="F120" i="24"/>
  <c r="P119" i="24"/>
  <c r="N119" i="24"/>
  <c r="Q119" i="24" s="1"/>
  <c r="I119" i="24"/>
  <c r="H119" i="24"/>
  <c r="G119" i="24"/>
  <c r="F119" i="24"/>
  <c r="P118" i="24"/>
  <c r="N118" i="24"/>
  <c r="Q118" i="24" s="1"/>
  <c r="I118" i="24"/>
  <c r="H118" i="24"/>
  <c r="G118" i="24"/>
  <c r="F118" i="24"/>
  <c r="P117" i="24"/>
  <c r="N117" i="24"/>
  <c r="Q117" i="24" s="1"/>
  <c r="I117" i="24"/>
  <c r="H117" i="24"/>
  <c r="G117" i="24"/>
  <c r="F117" i="24"/>
  <c r="P116" i="24"/>
  <c r="N116" i="24"/>
  <c r="Q116" i="24" s="1"/>
  <c r="I116" i="24"/>
  <c r="H116" i="24"/>
  <c r="G116" i="24"/>
  <c r="F116" i="24"/>
  <c r="P115" i="24"/>
  <c r="N115" i="24"/>
  <c r="Q115" i="24" s="1"/>
  <c r="I115" i="24"/>
  <c r="H115" i="24"/>
  <c r="G115" i="24"/>
  <c r="F115" i="24"/>
  <c r="P114" i="24"/>
  <c r="N114" i="24"/>
  <c r="Q114" i="24" s="1"/>
  <c r="I114" i="24"/>
  <c r="H114" i="24"/>
  <c r="G114" i="24"/>
  <c r="F114" i="24"/>
  <c r="P113" i="24"/>
  <c r="N113" i="24"/>
  <c r="Q113" i="24" s="1"/>
  <c r="I113" i="24"/>
  <c r="H113" i="24"/>
  <c r="G113" i="24"/>
  <c r="F113" i="24"/>
  <c r="P112" i="24"/>
  <c r="N112" i="24"/>
  <c r="Q112" i="24" s="1"/>
  <c r="I112" i="24"/>
  <c r="H112" i="24"/>
  <c r="G112" i="24"/>
  <c r="F112" i="24"/>
  <c r="P111" i="24"/>
  <c r="N111" i="24"/>
  <c r="Q111" i="24" s="1"/>
  <c r="I111" i="24"/>
  <c r="H111" i="24"/>
  <c r="G111" i="24"/>
  <c r="F111" i="24"/>
  <c r="P110" i="24"/>
  <c r="N110" i="24"/>
  <c r="Q110" i="24" s="1"/>
  <c r="I110" i="24"/>
  <c r="H110" i="24"/>
  <c r="G110" i="24"/>
  <c r="F110" i="24"/>
  <c r="P109" i="24"/>
  <c r="N109" i="24"/>
  <c r="Q109" i="24" s="1"/>
  <c r="I109" i="24"/>
  <c r="H109" i="24"/>
  <c r="G109" i="24"/>
  <c r="F109" i="24"/>
  <c r="P108" i="24"/>
  <c r="N108" i="24"/>
  <c r="Q108" i="24" s="1"/>
  <c r="I108" i="24"/>
  <c r="H108" i="24"/>
  <c r="G108" i="24"/>
  <c r="F108" i="24"/>
  <c r="P107" i="24"/>
  <c r="N107" i="24"/>
  <c r="Q107" i="24" s="1"/>
  <c r="I107" i="24"/>
  <c r="H107" i="24"/>
  <c r="G107" i="24"/>
  <c r="F107" i="24"/>
  <c r="P106" i="24"/>
  <c r="N106" i="24"/>
  <c r="Q106" i="24" s="1"/>
  <c r="I106" i="24"/>
  <c r="H106" i="24"/>
  <c r="G106" i="24"/>
  <c r="F106" i="24"/>
  <c r="P105" i="24"/>
  <c r="N105" i="24"/>
  <c r="Q105" i="24" s="1"/>
  <c r="I105" i="24"/>
  <c r="H105" i="24"/>
  <c r="G105" i="24"/>
  <c r="AC111" i="24" s="1"/>
  <c r="F105" i="24"/>
  <c r="P104" i="24"/>
  <c r="N104" i="24"/>
  <c r="Q104" i="24" s="1"/>
  <c r="I104" i="24"/>
  <c r="H104" i="24"/>
  <c r="G104" i="24"/>
  <c r="F104" i="24"/>
  <c r="P103" i="24"/>
  <c r="N103" i="24"/>
  <c r="Q103" i="24" s="1"/>
  <c r="I103" i="24"/>
  <c r="H103" i="24"/>
  <c r="G103" i="24"/>
  <c r="AC109" i="24" s="1"/>
  <c r="F103" i="24"/>
  <c r="P102" i="24"/>
  <c r="N102" i="24"/>
  <c r="Q102" i="24" s="1"/>
  <c r="I102" i="24"/>
  <c r="H102" i="24"/>
  <c r="G102" i="24"/>
  <c r="F102" i="24"/>
  <c r="P101" i="24"/>
  <c r="N101" i="24"/>
  <c r="Q101" i="24" s="1"/>
  <c r="I101" i="24"/>
  <c r="H101" i="24"/>
  <c r="G101" i="24"/>
  <c r="AC107" i="24" s="1"/>
  <c r="F101" i="24"/>
  <c r="P100" i="24"/>
  <c r="N100" i="24"/>
  <c r="Q100" i="24" s="1"/>
  <c r="I100" i="24"/>
  <c r="H100" i="24"/>
  <c r="G100" i="24"/>
  <c r="F100" i="24"/>
  <c r="P99" i="24"/>
  <c r="N99" i="24"/>
  <c r="Q99" i="24" s="1"/>
  <c r="I99" i="24"/>
  <c r="H99" i="24"/>
  <c r="G99" i="24"/>
  <c r="F99" i="24"/>
  <c r="P98" i="24"/>
  <c r="N98" i="24"/>
  <c r="Q98" i="24" s="1"/>
  <c r="I98" i="24"/>
  <c r="H98" i="24"/>
  <c r="G98" i="24"/>
  <c r="F98" i="24"/>
  <c r="P97" i="24"/>
  <c r="N97" i="24"/>
  <c r="Q97" i="24" s="1"/>
  <c r="I97" i="24"/>
  <c r="H97" i="24"/>
  <c r="G97" i="24"/>
  <c r="F97" i="24"/>
  <c r="P96" i="24"/>
  <c r="N96" i="24"/>
  <c r="Q96" i="24" s="1"/>
  <c r="I96" i="24"/>
  <c r="H96" i="24"/>
  <c r="G96" i="24"/>
  <c r="F96" i="24"/>
  <c r="P95" i="24"/>
  <c r="N95" i="24"/>
  <c r="Q95" i="24" s="1"/>
  <c r="I95" i="24"/>
  <c r="H95" i="24"/>
  <c r="G95" i="24"/>
  <c r="F95" i="24"/>
  <c r="P94" i="24"/>
  <c r="N94" i="24"/>
  <c r="Q94" i="24" s="1"/>
  <c r="I94" i="24"/>
  <c r="H94" i="24"/>
  <c r="G94" i="24"/>
  <c r="F94" i="24"/>
  <c r="P93" i="24"/>
  <c r="N93" i="24"/>
  <c r="Q93" i="24" s="1"/>
  <c r="I93" i="24"/>
  <c r="H93" i="24"/>
  <c r="G93" i="24"/>
  <c r="F93" i="24"/>
  <c r="P92" i="24"/>
  <c r="N92" i="24"/>
  <c r="Q92" i="24" s="1"/>
  <c r="I92" i="24"/>
  <c r="H92" i="24"/>
  <c r="G92" i="24"/>
  <c r="F92" i="24"/>
  <c r="P91" i="24"/>
  <c r="N91" i="24"/>
  <c r="Q91" i="24" s="1"/>
  <c r="I91" i="24"/>
  <c r="H91" i="24"/>
  <c r="G91" i="24"/>
  <c r="F91" i="24"/>
  <c r="P90" i="24"/>
  <c r="N90" i="24"/>
  <c r="Q90" i="24" s="1"/>
  <c r="I90" i="24"/>
  <c r="K91" i="24" s="1"/>
  <c r="H90" i="24"/>
  <c r="G90" i="24"/>
  <c r="F90" i="24"/>
  <c r="P89" i="24"/>
  <c r="N89" i="24"/>
  <c r="Q89" i="24" s="1"/>
  <c r="I89" i="24"/>
  <c r="H89" i="24"/>
  <c r="G89" i="24"/>
  <c r="F89" i="24"/>
  <c r="P88" i="24"/>
  <c r="N88" i="24"/>
  <c r="Q88" i="24" s="1"/>
  <c r="I88" i="24"/>
  <c r="H88" i="24"/>
  <c r="G88" i="24"/>
  <c r="F88" i="24"/>
  <c r="P87" i="24"/>
  <c r="N87" i="24"/>
  <c r="Q87" i="24" s="1"/>
  <c r="I87" i="24"/>
  <c r="H87" i="24"/>
  <c r="G87" i="24"/>
  <c r="F87" i="24"/>
  <c r="P86" i="24"/>
  <c r="N86" i="24"/>
  <c r="Q86" i="24" s="1"/>
  <c r="I86" i="24"/>
  <c r="K87" i="24" s="1"/>
  <c r="H86" i="24"/>
  <c r="G86" i="24"/>
  <c r="F86" i="24"/>
  <c r="P85" i="24"/>
  <c r="N85" i="24"/>
  <c r="Q85" i="24" s="1"/>
  <c r="I85" i="24"/>
  <c r="H85" i="24"/>
  <c r="G85" i="24"/>
  <c r="F85" i="24"/>
  <c r="P84" i="24"/>
  <c r="N84" i="24"/>
  <c r="Q84" i="24" s="1"/>
  <c r="I84" i="24"/>
  <c r="H84" i="24"/>
  <c r="G84" i="24"/>
  <c r="F84" i="24"/>
  <c r="P83" i="24"/>
  <c r="N83" i="24"/>
  <c r="Q83" i="24" s="1"/>
  <c r="I83" i="24"/>
  <c r="H83" i="24"/>
  <c r="G83" i="24"/>
  <c r="F83" i="24"/>
  <c r="P82" i="24"/>
  <c r="N82" i="24"/>
  <c r="Q82" i="24" s="1"/>
  <c r="I82" i="24"/>
  <c r="K83" i="24" s="1"/>
  <c r="H82" i="24"/>
  <c r="G82" i="24"/>
  <c r="F82" i="24"/>
  <c r="P81" i="24"/>
  <c r="N81" i="24"/>
  <c r="Q81" i="24" s="1"/>
  <c r="I81" i="24"/>
  <c r="H81" i="24"/>
  <c r="G81" i="24"/>
  <c r="F81" i="24"/>
  <c r="P80" i="24"/>
  <c r="N80" i="24"/>
  <c r="Q80" i="24" s="1"/>
  <c r="I80" i="24"/>
  <c r="H80" i="24"/>
  <c r="G80" i="24"/>
  <c r="F80" i="24"/>
  <c r="P79" i="24"/>
  <c r="N79" i="24"/>
  <c r="Q79" i="24" s="1"/>
  <c r="I79" i="24"/>
  <c r="H79" i="24"/>
  <c r="G79" i="24"/>
  <c r="F79" i="24"/>
  <c r="P78" i="24"/>
  <c r="N78" i="24"/>
  <c r="Q78" i="24" s="1"/>
  <c r="I78" i="24"/>
  <c r="H78" i="24"/>
  <c r="G78" i="24"/>
  <c r="F78" i="24"/>
  <c r="P77" i="24"/>
  <c r="N77" i="24"/>
  <c r="Q77" i="24" s="1"/>
  <c r="I77" i="24"/>
  <c r="H77" i="24"/>
  <c r="G77" i="24"/>
  <c r="F77" i="24"/>
  <c r="P76" i="24"/>
  <c r="N76" i="24"/>
  <c r="Q76" i="24" s="1"/>
  <c r="I76" i="24"/>
  <c r="H76" i="24"/>
  <c r="G76" i="24"/>
  <c r="F76" i="24"/>
  <c r="P75" i="24"/>
  <c r="N75" i="24"/>
  <c r="Q75" i="24" s="1"/>
  <c r="I75" i="24"/>
  <c r="H75" i="24"/>
  <c r="G75" i="24"/>
  <c r="F75" i="24"/>
  <c r="P74" i="24"/>
  <c r="N74" i="24"/>
  <c r="Q74" i="24" s="1"/>
  <c r="I74" i="24"/>
  <c r="H74" i="24"/>
  <c r="G74" i="24"/>
  <c r="F74" i="24"/>
  <c r="P73" i="24"/>
  <c r="N73" i="24"/>
  <c r="Q73" i="24" s="1"/>
  <c r="I73" i="24"/>
  <c r="H73" i="24"/>
  <c r="G73" i="24"/>
  <c r="F73" i="24"/>
  <c r="P72" i="24"/>
  <c r="N72" i="24"/>
  <c r="Q72" i="24" s="1"/>
  <c r="I72" i="24"/>
  <c r="H72" i="24"/>
  <c r="G72" i="24"/>
  <c r="F72" i="24"/>
  <c r="P71" i="24"/>
  <c r="N71" i="24"/>
  <c r="Q71" i="24" s="1"/>
  <c r="I71" i="24"/>
  <c r="H71" i="24"/>
  <c r="G71" i="24"/>
  <c r="F71" i="24"/>
  <c r="P70" i="24"/>
  <c r="N70" i="24"/>
  <c r="Q70" i="24" s="1"/>
  <c r="I70" i="24"/>
  <c r="K71" i="24" s="1"/>
  <c r="H70" i="24"/>
  <c r="G70" i="24"/>
  <c r="F70" i="24"/>
  <c r="P69" i="24"/>
  <c r="N69" i="24"/>
  <c r="Q69" i="24" s="1"/>
  <c r="I69" i="24"/>
  <c r="H69" i="24"/>
  <c r="G69" i="24"/>
  <c r="F69" i="24"/>
  <c r="P68" i="24"/>
  <c r="N68" i="24"/>
  <c r="Q68" i="24" s="1"/>
  <c r="I68" i="24"/>
  <c r="H68" i="24"/>
  <c r="G68" i="24"/>
  <c r="F68" i="24"/>
  <c r="P67" i="24"/>
  <c r="N67" i="24"/>
  <c r="Q67" i="24" s="1"/>
  <c r="I67" i="24"/>
  <c r="H67" i="24"/>
  <c r="G67" i="24"/>
  <c r="F67" i="24"/>
  <c r="P66" i="24"/>
  <c r="N66" i="24"/>
  <c r="Q66" i="24" s="1"/>
  <c r="I66" i="24"/>
  <c r="K67" i="24" s="1"/>
  <c r="H66" i="24"/>
  <c r="G66" i="24"/>
  <c r="F66" i="24"/>
  <c r="P65" i="24"/>
  <c r="N65" i="24"/>
  <c r="Q65" i="24" s="1"/>
  <c r="I65" i="24"/>
  <c r="H65" i="24"/>
  <c r="G65" i="24"/>
  <c r="F65" i="24"/>
  <c r="P64" i="24"/>
  <c r="N64" i="24"/>
  <c r="Q64" i="24" s="1"/>
  <c r="I64" i="24"/>
  <c r="H64" i="24"/>
  <c r="G64" i="24"/>
  <c r="F64" i="24"/>
  <c r="P63" i="24"/>
  <c r="N63" i="24"/>
  <c r="Q63" i="24" s="1"/>
  <c r="I63" i="24"/>
  <c r="H63" i="24"/>
  <c r="G63" i="24"/>
  <c r="F63" i="24"/>
  <c r="P62" i="24"/>
  <c r="N62" i="24"/>
  <c r="Q62" i="24" s="1"/>
  <c r="I62" i="24"/>
  <c r="H62" i="24"/>
  <c r="G62" i="24"/>
  <c r="F62" i="24"/>
  <c r="P61" i="24"/>
  <c r="N61" i="24"/>
  <c r="Q61" i="24" s="1"/>
  <c r="I61" i="24"/>
  <c r="H61" i="24"/>
  <c r="G61" i="24"/>
  <c r="F61" i="24"/>
  <c r="P60" i="24"/>
  <c r="N60" i="24"/>
  <c r="Q60" i="24" s="1"/>
  <c r="I60" i="24"/>
  <c r="H60" i="24"/>
  <c r="G60" i="24"/>
  <c r="F60" i="24"/>
  <c r="P59" i="24"/>
  <c r="N59" i="24"/>
  <c r="Q59" i="24" s="1"/>
  <c r="I59" i="24"/>
  <c r="H59" i="24"/>
  <c r="G59" i="24"/>
  <c r="F59" i="24"/>
  <c r="P58" i="24"/>
  <c r="N58" i="24"/>
  <c r="Q58" i="24" s="1"/>
  <c r="I58" i="24"/>
  <c r="H58" i="24"/>
  <c r="G58" i="24"/>
  <c r="F58" i="24"/>
  <c r="P57" i="24"/>
  <c r="N57" i="24"/>
  <c r="Q57" i="24" s="1"/>
  <c r="I57" i="24"/>
  <c r="H57" i="24"/>
  <c r="G57" i="24"/>
  <c r="F57" i="24"/>
  <c r="P56" i="24"/>
  <c r="N56" i="24"/>
  <c r="Q56" i="24" s="1"/>
  <c r="I56" i="24"/>
  <c r="H56" i="24"/>
  <c r="G56" i="24"/>
  <c r="F56" i="24"/>
  <c r="P55" i="24"/>
  <c r="N55" i="24"/>
  <c r="Q55" i="24" s="1"/>
  <c r="I55" i="24"/>
  <c r="H55" i="24"/>
  <c r="G55" i="24"/>
  <c r="F55" i="24"/>
  <c r="P54" i="24"/>
  <c r="N54" i="24"/>
  <c r="Q54" i="24" s="1"/>
  <c r="I54" i="24"/>
  <c r="H54" i="24"/>
  <c r="G54" i="24"/>
  <c r="F54" i="24"/>
  <c r="P53" i="24"/>
  <c r="N53" i="24"/>
  <c r="Q53" i="24" s="1"/>
  <c r="I53" i="24"/>
  <c r="H53" i="24"/>
  <c r="G53" i="24"/>
  <c r="F53" i="24"/>
  <c r="P52" i="24"/>
  <c r="N52" i="24"/>
  <c r="Q52" i="24" s="1"/>
  <c r="I52" i="24"/>
  <c r="H52" i="24"/>
  <c r="G52" i="24"/>
  <c r="F52" i="24"/>
  <c r="P51" i="24"/>
  <c r="N51" i="24"/>
  <c r="Q51" i="24" s="1"/>
  <c r="I51" i="24"/>
  <c r="H51" i="24"/>
  <c r="G51" i="24"/>
  <c r="F51" i="24"/>
  <c r="P50" i="24"/>
  <c r="N50" i="24"/>
  <c r="Q50" i="24" s="1"/>
  <c r="I50" i="24"/>
  <c r="H50" i="24"/>
  <c r="G50" i="24"/>
  <c r="F50" i="24"/>
  <c r="P49" i="24"/>
  <c r="N49" i="24"/>
  <c r="Q49" i="24" s="1"/>
  <c r="I49" i="24"/>
  <c r="H49" i="24"/>
  <c r="G49" i="24"/>
  <c r="F49" i="24"/>
  <c r="P48" i="24"/>
  <c r="N48" i="24"/>
  <c r="Q48" i="24" s="1"/>
  <c r="I48" i="24"/>
  <c r="H48" i="24"/>
  <c r="G48" i="24"/>
  <c r="F48" i="24"/>
  <c r="P47" i="24"/>
  <c r="N47" i="24"/>
  <c r="Q47" i="24" s="1"/>
  <c r="I47" i="24"/>
  <c r="H47" i="24"/>
  <c r="G47" i="24"/>
  <c r="F47" i="24"/>
  <c r="P46" i="24"/>
  <c r="N46" i="24"/>
  <c r="Q46" i="24" s="1"/>
  <c r="I46" i="24"/>
  <c r="H46" i="24"/>
  <c r="G46" i="24"/>
  <c r="F46" i="24"/>
  <c r="P45" i="24"/>
  <c r="N45" i="24"/>
  <c r="Q45" i="24" s="1"/>
  <c r="I45" i="24"/>
  <c r="H45" i="24"/>
  <c r="G45" i="24"/>
  <c r="F45" i="24"/>
  <c r="P44" i="24"/>
  <c r="N44" i="24"/>
  <c r="Q44" i="24" s="1"/>
  <c r="I44" i="24"/>
  <c r="H44" i="24"/>
  <c r="G44" i="24"/>
  <c r="F44" i="24"/>
  <c r="P43" i="24"/>
  <c r="N43" i="24"/>
  <c r="Q43" i="24" s="1"/>
  <c r="I43" i="24"/>
  <c r="H43" i="24"/>
  <c r="G43" i="24"/>
  <c r="F43" i="24"/>
  <c r="P42" i="24"/>
  <c r="N42" i="24"/>
  <c r="Q42" i="24" s="1"/>
  <c r="I42" i="24"/>
  <c r="H42" i="24"/>
  <c r="G42" i="24"/>
  <c r="F42" i="24"/>
  <c r="P41" i="24"/>
  <c r="N41" i="24"/>
  <c r="Q41" i="24" s="1"/>
  <c r="I41" i="24"/>
  <c r="H41" i="24"/>
  <c r="G41" i="24"/>
  <c r="F41" i="24"/>
  <c r="P40" i="24"/>
  <c r="N40" i="24"/>
  <c r="Q40" i="24" s="1"/>
  <c r="I40" i="24"/>
  <c r="H40" i="24"/>
  <c r="G40" i="24"/>
  <c r="F40" i="24"/>
  <c r="P39" i="24"/>
  <c r="N39" i="24"/>
  <c r="Q39" i="24" s="1"/>
  <c r="I39" i="24"/>
  <c r="H39" i="24"/>
  <c r="G39" i="24"/>
  <c r="F39" i="24"/>
  <c r="P38" i="24"/>
  <c r="N38" i="24"/>
  <c r="Q38" i="24" s="1"/>
  <c r="I38" i="24"/>
  <c r="H38" i="24"/>
  <c r="G38" i="24"/>
  <c r="F38" i="24"/>
  <c r="P37" i="24"/>
  <c r="N37" i="24"/>
  <c r="Q37" i="24" s="1"/>
  <c r="I37" i="24"/>
  <c r="H37" i="24"/>
  <c r="G37" i="24"/>
  <c r="F37" i="24"/>
  <c r="P36" i="24"/>
  <c r="N36" i="24"/>
  <c r="Q36" i="24" s="1"/>
  <c r="I36" i="24"/>
  <c r="H36" i="24"/>
  <c r="G36" i="24"/>
  <c r="F36" i="24"/>
  <c r="P35" i="24"/>
  <c r="N35" i="24"/>
  <c r="Q35" i="24" s="1"/>
  <c r="I35" i="24"/>
  <c r="H35" i="24"/>
  <c r="G35" i="24"/>
  <c r="F35" i="24"/>
  <c r="P34" i="24"/>
  <c r="N34" i="24"/>
  <c r="Q34" i="24" s="1"/>
  <c r="I34" i="24"/>
  <c r="H34" i="24"/>
  <c r="G34" i="24"/>
  <c r="F34" i="24"/>
  <c r="P33" i="24"/>
  <c r="N33" i="24"/>
  <c r="Q33" i="24" s="1"/>
  <c r="I33" i="24"/>
  <c r="H33" i="24"/>
  <c r="G33" i="24"/>
  <c r="F33" i="24"/>
  <c r="R32" i="24"/>
  <c r="I32" i="24"/>
  <c r="H32" i="24"/>
  <c r="G32" i="24"/>
  <c r="F32" i="24"/>
  <c r="R31" i="24"/>
  <c r="I31" i="24"/>
  <c r="H31" i="24"/>
  <c r="G31" i="24"/>
  <c r="F31" i="24"/>
  <c r="R30" i="24"/>
  <c r="I30" i="24"/>
  <c r="H30" i="24"/>
  <c r="G30" i="24"/>
  <c r="F30" i="24"/>
  <c r="R29" i="24"/>
  <c r="I29" i="24"/>
  <c r="H29" i="24"/>
  <c r="G29" i="24"/>
  <c r="F29" i="24"/>
  <c r="R28" i="24"/>
  <c r="I28" i="24"/>
  <c r="H28" i="24"/>
  <c r="G28" i="24"/>
  <c r="F28" i="24"/>
  <c r="R27" i="24"/>
  <c r="I27" i="24"/>
  <c r="H27" i="24"/>
  <c r="G27" i="24"/>
  <c r="F27" i="24"/>
  <c r="R26" i="24"/>
  <c r="I26" i="24"/>
  <c r="H26" i="24"/>
  <c r="G26" i="24"/>
  <c r="F26" i="24"/>
  <c r="R25" i="24"/>
  <c r="I25" i="24"/>
  <c r="H25" i="24"/>
  <c r="G25" i="24"/>
  <c r="F25" i="24"/>
  <c r="R24" i="24"/>
  <c r="I24" i="24"/>
  <c r="H24" i="24"/>
  <c r="G24" i="24"/>
  <c r="F24" i="24"/>
  <c r="R23" i="24"/>
  <c r="I23" i="24"/>
  <c r="H23" i="24"/>
  <c r="G23" i="24"/>
  <c r="F23" i="24"/>
  <c r="R22" i="24"/>
  <c r="I22" i="24"/>
  <c r="H22" i="24"/>
  <c r="G22" i="24"/>
  <c r="F22" i="24"/>
  <c r="R21" i="24"/>
  <c r="I21" i="24"/>
  <c r="H21" i="24"/>
  <c r="G21" i="24"/>
  <c r="F21" i="24"/>
  <c r="R20" i="24"/>
  <c r="I20" i="24"/>
  <c r="H20" i="24"/>
  <c r="G20" i="24"/>
  <c r="F20" i="24"/>
  <c r="R19" i="24"/>
  <c r="I19" i="24"/>
  <c r="H19" i="24"/>
  <c r="G19" i="24"/>
  <c r="F19" i="24"/>
  <c r="R18" i="24"/>
  <c r="I18" i="24"/>
  <c r="H18" i="24"/>
  <c r="G18" i="24"/>
  <c r="F18" i="24"/>
  <c r="R17" i="24"/>
  <c r="I17" i="24"/>
  <c r="H17" i="24"/>
  <c r="G17" i="24"/>
  <c r="F17" i="24"/>
  <c r="R16" i="24"/>
  <c r="I16" i="24"/>
  <c r="H16" i="24"/>
  <c r="G16" i="24"/>
  <c r="F16" i="24"/>
  <c r="R15" i="24"/>
  <c r="I15" i="24"/>
  <c r="H15" i="24"/>
  <c r="G15" i="24"/>
  <c r="F15" i="24"/>
  <c r="R14" i="24"/>
  <c r="I14" i="24"/>
  <c r="H14" i="24"/>
  <c r="G14" i="24"/>
  <c r="F14" i="24"/>
  <c r="R13" i="24"/>
  <c r="I13" i="24"/>
  <c r="H13" i="24"/>
  <c r="G13" i="24"/>
  <c r="F13" i="24"/>
  <c r="R12" i="24"/>
  <c r="I12" i="24"/>
  <c r="H12" i="24"/>
  <c r="G12" i="24"/>
  <c r="F12" i="24"/>
  <c r="R11" i="24"/>
  <c r="I11" i="24"/>
  <c r="H11" i="24"/>
  <c r="G11" i="24"/>
  <c r="F11" i="24"/>
  <c r="R10" i="24"/>
  <c r="I10" i="24"/>
  <c r="H10" i="24"/>
  <c r="G10" i="24"/>
  <c r="F10" i="24"/>
  <c r="R9" i="24"/>
  <c r="I9" i="24"/>
  <c r="H9" i="24"/>
  <c r="G9" i="24"/>
  <c r="F9" i="24"/>
  <c r="R8" i="24"/>
  <c r="I8" i="24"/>
  <c r="H8" i="24"/>
  <c r="G8" i="24"/>
  <c r="F8" i="24"/>
  <c r="R7" i="24"/>
  <c r="I7" i="24"/>
  <c r="H7" i="24"/>
  <c r="G7" i="24"/>
  <c r="F7" i="24"/>
  <c r="R6" i="24"/>
  <c r="I6" i="24"/>
  <c r="H6" i="24"/>
  <c r="G6" i="24"/>
  <c r="F6" i="24"/>
  <c r="R5" i="24"/>
  <c r="I5" i="24"/>
  <c r="H5" i="24"/>
  <c r="G5" i="24"/>
  <c r="F5" i="24"/>
  <c r="N2" i="24"/>
  <c r="C1" i="24"/>
  <c r="B1" i="24"/>
  <c r="I4" i="22"/>
  <c r="R4" i="22"/>
  <c r="L119" i="24" l="1"/>
  <c r="L123" i="24"/>
  <c r="M34" i="25"/>
  <c r="AC163" i="24"/>
  <c r="AC167" i="24"/>
  <c r="AB154" i="24"/>
  <c r="AB162" i="24"/>
  <c r="AB164" i="24"/>
  <c r="M133" i="25"/>
  <c r="M158" i="25"/>
  <c r="AB58" i="24"/>
  <c r="AB68" i="24"/>
  <c r="AB70" i="24"/>
  <c r="AB72" i="24"/>
  <c r="AB76" i="24"/>
  <c r="AB113" i="24"/>
  <c r="AB122" i="24"/>
  <c r="AC48" i="24"/>
  <c r="AC56" i="24"/>
  <c r="L68" i="24"/>
  <c r="L72" i="24"/>
  <c r="L80" i="24"/>
  <c r="L84" i="24"/>
  <c r="L118" i="24"/>
  <c r="R85" i="24"/>
  <c r="R113" i="24"/>
  <c r="AC165" i="24"/>
  <c r="M46" i="25"/>
  <c r="M39" i="25"/>
  <c r="AC11" i="24"/>
  <c r="AC15" i="24"/>
  <c r="AC19" i="24"/>
  <c r="AC23" i="24"/>
  <c r="AC27" i="24"/>
  <c r="AC31" i="24"/>
  <c r="AC35" i="24"/>
  <c r="AC41" i="24"/>
  <c r="AB49" i="24"/>
  <c r="AC133" i="24"/>
  <c r="M47" i="25"/>
  <c r="M36" i="25"/>
  <c r="M41" i="25"/>
  <c r="L38" i="24"/>
  <c r="AC88" i="24"/>
  <c r="AC90" i="24"/>
  <c r="AC92" i="24"/>
  <c r="AC96" i="24"/>
  <c r="R112" i="24"/>
  <c r="K79" i="24"/>
  <c r="AB95" i="24"/>
  <c r="AB137" i="24"/>
  <c r="AB145" i="24"/>
  <c r="AB147" i="24"/>
  <c r="R39" i="24"/>
  <c r="J54" i="24"/>
  <c r="L63" i="24"/>
  <c r="R107" i="24"/>
  <c r="R139" i="24"/>
  <c r="R141" i="24"/>
  <c r="R147" i="24"/>
  <c r="R149" i="24"/>
  <c r="L76" i="24"/>
  <c r="R102" i="24"/>
  <c r="R104" i="24"/>
  <c r="R106" i="24"/>
  <c r="R108" i="24"/>
  <c r="R110" i="24"/>
  <c r="R156" i="24"/>
  <c r="R160" i="24"/>
  <c r="AC51" i="24"/>
  <c r="AC53" i="24"/>
  <c r="AC112" i="24"/>
  <c r="AC116" i="24"/>
  <c r="AC124" i="24"/>
  <c r="AC134" i="24"/>
  <c r="AC138" i="24"/>
  <c r="AC142" i="24"/>
  <c r="AC144" i="24"/>
  <c r="AC146" i="24"/>
  <c r="AC148" i="24"/>
  <c r="AC150" i="24"/>
  <c r="AC164" i="24"/>
  <c r="AC166" i="24"/>
  <c r="AC63" i="24"/>
  <c r="AC80" i="24"/>
  <c r="AC97" i="24"/>
  <c r="L126" i="24"/>
  <c r="L132" i="24"/>
  <c r="L134" i="24"/>
  <c r="J147" i="24"/>
  <c r="AC117" i="24"/>
  <c r="R90" i="24"/>
  <c r="AC98" i="24"/>
  <c r="AC100" i="24"/>
  <c r="L107" i="24"/>
  <c r="L111" i="24"/>
  <c r="L133" i="24"/>
  <c r="AB43" i="24"/>
  <c r="AB48" i="24"/>
  <c r="AB52" i="24"/>
  <c r="AB84" i="24"/>
  <c r="AB100" i="24"/>
  <c r="AB102" i="24"/>
  <c r="AB163" i="24"/>
  <c r="AB165" i="24"/>
  <c r="AB167" i="24"/>
  <c r="AB40" i="24"/>
  <c r="AB42" i="24"/>
  <c r="AB51" i="24"/>
  <c r="AB53" i="24"/>
  <c r="AB88" i="24"/>
  <c r="K163" i="24"/>
  <c r="L163" i="24"/>
  <c r="J163" i="24"/>
  <c r="AB14" i="24"/>
  <c r="AB18" i="24"/>
  <c r="AB22" i="24"/>
  <c r="AB26" i="24"/>
  <c r="AB30" i="24"/>
  <c r="AB34" i="24"/>
  <c r="AB38" i="24"/>
  <c r="AB46" i="24"/>
  <c r="AB55" i="24"/>
  <c r="L56" i="24"/>
  <c r="L62" i="24"/>
  <c r="L64" i="24"/>
  <c r="L66" i="24"/>
  <c r="AB80" i="24"/>
  <c r="L100" i="24"/>
  <c r="AB109" i="24"/>
  <c r="J107" i="24"/>
  <c r="L110" i="24"/>
  <c r="J111" i="24"/>
  <c r="R111" i="24"/>
  <c r="AB140" i="24"/>
  <c r="J160" i="24"/>
  <c r="AB166" i="24"/>
  <c r="M105" i="25"/>
  <c r="M131" i="25"/>
  <c r="M73" i="25"/>
  <c r="M160" i="25"/>
  <c r="M161" i="25"/>
  <c r="M106" i="25"/>
  <c r="M142" i="25"/>
  <c r="M109" i="25"/>
  <c r="M40" i="25"/>
  <c r="M37" i="25"/>
  <c r="M129" i="25"/>
  <c r="M67" i="25"/>
  <c r="AC1" i="25"/>
  <c r="M163" i="25"/>
  <c r="AB161" i="24"/>
  <c r="R161" i="24"/>
  <c r="AC158" i="24"/>
  <c r="AC160" i="24"/>
  <c r="R155" i="24"/>
  <c r="J157" i="24"/>
  <c r="R157" i="24"/>
  <c r="R159" i="24"/>
  <c r="J161" i="24"/>
  <c r="M102" i="25"/>
  <c r="M66" i="25"/>
  <c r="M59" i="25"/>
  <c r="M55" i="25"/>
  <c r="M51" i="25"/>
  <c r="M65" i="25"/>
  <c r="M134" i="25"/>
  <c r="M127" i="25"/>
  <c r="M123" i="25"/>
  <c r="M119" i="25"/>
  <c r="M70" i="25"/>
  <c r="M61" i="25"/>
  <c r="M57" i="25"/>
  <c r="M53" i="25"/>
  <c r="M49" i="25"/>
  <c r="M45" i="25"/>
  <c r="M68" i="25"/>
  <c r="M63" i="25"/>
  <c r="M162" i="25"/>
  <c r="M38" i="25"/>
  <c r="M159" i="25"/>
  <c r="M113" i="25"/>
  <c r="M77" i="25"/>
  <c r="M62" i="25"/>
  <c r="M58" i="25"/>
  <c r="M54" i="25"/>
  <c r="M50" i="25"/>
  <c r="M64" i="25"/>
  <c r="AE3" i="25"/>
  <c r="M139" i="25"/>
  <c r="M76" i="25"/>
  <c r="M74" i="25"/>
  <c r="M157" i="25"/>
  <c r="M154" i="25"/>
  <c r="M150" i="25"/>
  <c r="M146" i="25"/>
  <c r="M78" i="25"/>
  <c r="M107" i="25"/>
  <c r="M60" i="25"/>
  <c r="M56" i="25"/>
  <c r="M52" i="25"/>
  <c r="M48" i="25"/>
  <c r="M44" i="25"/>
  <c r="M155" i="25"/>
  <c r="M151" i="25"/>
  <c r="M147" i="25"/>
  <c r="M143" i="25"/>
  <c r="M128" i="25"/>
  <c r="M124" i="25"/>
  <c r="M120" i="25"/>
  <c r="M116" i="25"/>
  <c r="M111" i="25"/>
  <c r="M100" i="25"/>
  <c r="M96" i="25"/>
  <c r="M92" i="25"/>
  <c r="M88" i="25"/>
  <c r="M110" i="25"/>
  <c r="M81" i="25"/>
  <c r="M72" i="25"/>
  <c r="M140" i="25"/>
  <c r="M115" i="25"/>
  <c r="M135" i="25"/>
  <c r="M104" i="25"/>
  <c r="M99" i="25"/>
  <c r="M95" i="25"/>
  <c r="M91" i="25"/>
  <c r="M87" i="25"/>
  <c r="M84" i="25"/>
  <c r="M80" i="25"/>
  <c r="M35" i="25"/>
  <c r="M153" i="25"/>
  <c r="M149" i="25"/>
  <c r="M145" i="25"/>
  <c r="M138" i="25"/>
  <c r="M132" i="25"/>
  <c r="M126" i="25"/>
  <c r="M122" i="25"/>
  <c r="M118" i="25"/>
  <c r="M114" i="25"/>
  <c r="M112" i="25"/>
  <c r="M108" i="25"/>
  <c r="M103" i="25"/>
  <c r="M98" i="25"/>
  <c r="M94" i="25"/>
  <c r="M90" i="25"/>
  <c r="M86" i="25"/>
  <c r="M69" i="25"/>
  <c r="M83" i="25"/>
  <c r="M79" i="25"/>
  <c r="M75" i="25"/>
  <c r="M156" i="25"/>
  <c r="M152" i="25"/>
  <c r="M148" i="25"/>
  <c r="M144" i="25"/>
  <c r="M136" i="25"/>
  <c r="M130" i="25"/>
  <c r="M125" i="25"/>
  <c r="M121" i="25"/>
  <c r="M117" i="25"/>
  <c r="M141" i="25"/>
  <c r="M137" i="25"/>
  <c r="M101" i="25"/>
  <c r="M97" i="25"/>
  <c r="M93" i="25"/>
  <c r="M89" i="25"/>
  <c r="M85" i="25"/>
  <c r="M82" i="25"/>
  <c r="M71" i="25"/>
  <c r="L70" i="24"/>
  <c r="R115" i="24"/>
  <c r="L120" i="24"/>
  <c r="J121" i="24"/>
  <c r="L122" i="24"/>
  <c r="K73" i="24"/>
  <c r="L48" i="24"/>
  <c r="R114" i="24"/>
  <c r="L117" i="24"/>
  <c r="J120" i="24"/>
  <c r="L121" i="24"/>
  <c r="J122" i="24"/>
  <c r="L127" i="24"/>
  <c r="L131" i="24"/>
  <c r="L124" i="24"/>
  <c r="AC28" i="24"/>
  <c r="AC32" i="24"/>
  <c r="AC40" i="24"/>
  <c r="AC44" i="24"/>
  <c r="L44" i="24"/>
  <c r="AC14" i="24"/>
  <c r="AC18" i="24"/>
  <c r="AC22" i="24"/>
  <c r="AC26" i="24"/>
  <c r="AC30" i="24"/>
  <c r="AC34" i="24"/>
  <c r="AC38" i="24"/>
  <c r="L36" i="24"/>
  <c r="AC46" i="24"/>
  <c r="L41" i="24"/>
  <c r="L43" i="24"/>
  <c r="AC54" i="24"/>
  <c r="K51" i="24"/>
  <c r="R51" i="24"/>
  <c r="AC59" i="24"/>
  <c r="R53" i="24"/>
  <c r="K55" i="24"/>
  <c r="L60" i="24"/>
  <c r="AC68" i="24"/>
  <c r="K69" i="24"/>
  <c r="AC85" i="24"/>
  <c r="L92" i="24"/>
  <c r="K97" i="24"/>
  <c r="AC105" i="24"/>
  <c r="AC114" i="24"/>
  <c r="L115" i="24"/>
  <c r="AC127" i="24"/>
  <c r="AC130" i="24"/>
  <c r="AC132" i="24"/>
  <c r="R129" i="24"/>
  <c r="K135" i="24"/>
  <c r="AC143" i="24"/>
  <c r="R137" i="24"/>
  <c r="AC145" i="24"/>
  <c r="AC147" i="24"/>
  <c r="AC149" i="24"/>
  <c r="AC151" i="24"/>
  <c r="R145" i="24"/>
  <c r="AC153" i="24"/>
  <c r="AC155" i="24"/>
  <c r="AC157" i="24"/>
  <c r="AC159" i="24"/>
  <c r="AC161" i="24"/>
  <c r="AC12" i="24"/>
  <c r="AC16" i="24"/>
  <c r="L35" i="24"/>
  <c r="AC50" i="24"/>
  <c r="L47" i="24"/>
  <c r="AC58" i="24"/>
  <c r="AC62" i="24"/>
  <c r="L59" i="24"/>
  <c r="K61" i="24"/>
  <c r="K65" i="24"/>
  <c r="AC72" i="24"/>
  <c r="AC76" i="24"/>
  <c r="K75" i="24"/>
  <c r="L78" i="24"/>
  <c r="AC87" i="24"/>
  <c r="L86" i="24"/>
  <c r="L91" i="24"/>
  <c r="AC99" i="24"/>
  <c r="R93" i="24"/>
  <c r="L96" i="24"/>
  <c r="AC104" i="24"/>
  <c r="AC106" i="24"/>
  <c r="J104" i="24"/>
  <c r="R105" i="24"/>
  <c r="AC113" i="24"/>
  <c r="AC115" i="24"/>
  <c r="R109" i="24"/>
  <c r="AC126" i="24"/>
  <c r="AC128" i="24"/>
  <c r="AC131" i="24"/>
  <c r="R136" i="24"/>
  <c r="R142" i="24"/>
  <c r="R144" i="24"/>
  <c r="R150" i="24"/>
  <c r="R152" i="24"/>
  <c r="R154" i="24"/>
  <c r="AC162" i="24"/>
  <c r="R158" i="24"/>
  <c r="AC20" i="24"/>
  <c r="AC24" i="24"/>
  <c r="AC37" i="24"/>
  <c r="AC42" i="24"/>
  <c r="AC49" i="24"/>
  <c r="AC52" i="24"/>
  <c r="AC55" i="24"/>
  <c r="AC64" i="24"/>
  <c r="AC84" i="24"/>
  <c r="AC89" i="24"/>
  <c r="K85" i="24"/>
  <c r="AC101" i="24"/>
  <c r="AC108" i="24"/>
  <c r="AB11" i="24"/>
  <c r="AB15" i="24"/>
  <c r="AB21" i="24"/>
  <c r="AB25" i="24"/>
  <c r="AB29" i="24"/>
  <c r="AB32" i="24"/>
  <c r="AB37" i="24"/>
  <c r="L33" i="24"/>
  <c r="R37" i="24"/>
  <c r="R40" i="24"/>
  <c r="R43" i="24"/>
  <c r="R47" i="24"/>
  <c r="R34" i="24"/>
  <c r="K37" i="24"/>
  <c r="J39" i="24"/>
  <c r="L40" i="24"/>
  <c r="R42" i="24"/>
  <c r="R46" i="24"/>
  <c r="L50" i="24"/>
  <c r="R55" i="24"/>
  <c r="L58" i="24"/>
  <c r="R91" i="24"/>
  <c r="J33" i="24"/>
  <c r="R33" i="24"/>
  <c r="L34" i="24"/>
  <c r="R36" i="24"/>
  <c r="L37" i="24"/>
  <c r="AB44" i="24"/>
  <c r="K39" i="24"/>
  <c r="J41" i="24"/>
  <c r="R41" i="24"/>
  <c r="L42" i="24"/>
  <c r="AB50" i="24"/>
  <c r="R45" i="24"/>
  <c r="L46" i="24"/>
  <c r="AB54" i="24"/>
  <c r="R49" i="24"/>
  <c r="L52" i="24"/>
  <c r="AB62" i="24"/>
  <c r="AB19" i="24"/>
  <c r="AB23" i="24"/>
  <c r="AB27" i="24"/>
  <c r="AB31" i="24"/>
  <c r="AB36" i="24"/>
  <c r="K33" i="24"/>
  <c r="AB41" i="24"/>
  <c r="R35" i="24"/>
  <c r="R38" i="24"/>
  <c r="L39" i="24"/>
  <c r="K41" i="24"/>
  <c r="R44" i="24"/>
  <c r="L45" i="24"/>
  <c r="R48" i="24"/>
  <c r="L49" i="24"/>
  <c r="AB56" i="24"/>
  <c r="L54" i="24"/>
  <c r="AB64" i="24"/>
  <c r="L74" i="24"/>
  <c r="K77" i="24"/>
  <c r="J51" i="24"/>
  <c r="R52" i="24"/>
  <c r="L53" i="24"/>
  <c r="J55" i="24"/>
  <c r="R56" i="24"/>
  <c r="L57" i="24"/>
  <c r="K59" i="24"/>
  <c r="K62" i="24"/>
  <c r="L65" i="24"/>
  <c r="AB73" i="24"/>
  <c r="AB74" i="24"/>
  <c r="AB75" i="24"/>
  <c r="K70" i="24"/>
  <c r="R70" i="24"/>
  <c r="L71" i="24"/>
  <c r="L73" i="24"/>
  <c r="AB81" i="24"/>
  <c r="AB82" i="24"/>
  <c r="AB83" i="24"/>
  <c r="K78" i="24"/>
  <c r="R78" i="24"/>
  <c r="L79" i="24"/>
  <c r="L81" i="24"/>
  <c r="AB89" i="24"/>
  <c r="AB90" i="24"/>
  <c r="AB91" i="24"/>
  <c r="R86" i="24"/>
  <c r="L87" i="24"/>
  <c r="R87" i="24"/>
  <c r="L88" i="24"/>
  <c r="AB96" i="24"/>
  <c r="R92" i="24"/>
  <c r="L93" i="24"/>
  <c r="AB101" i="24"/>
  <c r="K96" i="24"/>
  <c r="R96" i="24"/>
  <c r="L97" i="24"/>
  <c r="J99" i="24"/>
  <c r="R100" i="24"/>
  <c r="L101" i="24"/>
  <c r="J109" i="24"/>
  <c r="K110" i="24"/>
  <c r="R122" i="24"/>
  <c r="L128" i="24"/>
  <c r="L130" i="24"/>
  <c r="K133" i="24"/>
  <c r="AB141" i="24"/>
  <c r="R135" i="24"/>
  <c r="AB143" i="24"/>
  <c r="R138" i="24"/>
  <c r="R140" i="24"/>
  <c r="AB148" i="24"/>
  <c r="AB150" i="24"/>
  <c r="R151" i="24"/>
  <c r="AB159" i="24"/>
  <c r="R153" i="24"/>
  <c r="K159" i="24"/>
  <c r="K161" i="24"/>
  <c r="R95" i="24"/>
  <c r="J98" i="24"/>
  <c r="R99" i="24"/>
  <c r="J102" i="24"/>
  <c r="J106" i="24"/>
  <c r="J114" i="24"/>
  <c r="J125" i="24"/>
  <c r="K129" i="24"/>
  <c r="R50" i="24"/>
  <c r="L51" i="24"/>
  <c r="J53" i="24"/>
  <c r="K54" i="24"/>
  <c r="R54" i="24"/>
  <c r="L55" i="24"/>
  <c r="J57" i="24"/>
  <c r="K58" i="24"/>
  <c r="L61" i="24"/>
  <c r="K63" i="24"/>
  <c r="AB71" i="24"/>
  <c r="K66" i="24"/>
  <c r="R66" i="24"/>
  <c r="L67" i="24"/>
  <c r="L69" i="24"/>
  <c r="AB77" i="24"/>
  <c r="AB78" i="24"/>
  <c r="AB79" i="24"/>
  <c r="K74" i="24"/>
  <c r="R74" i="24"/>
  <c r="L75" i="24"/>
  <c r="L77" i="24"/>
  <c r="AB85" i="24"/>
  <c r="AB86" i="24"/>
  <c r="AB87" i="24"/>
  <c r="R82" i="24"/>
  <c r="L83" i="24"/>
  <c r="L85" i="24"/>
  <c r="AB93" i="24"/>
  <c r="AB94" i="24"/>
  <c r="K89" i="24"/>
  <c r="R89" i="24"/>
  <c r="L90" i="24"/>
  <c r="AB99" i="24"/>
  <c r="R94" i="24"/>
  <c r="L95" i="24"/>
  <c r="J97" i="24"/>
  <c r="R98" i="24"/>
  <c r="L99" i="24"/>
  <c r="AB107" i="24"/>
  <c r="R103" i="24"/>
  <c r="J105" i="24"/>
  <c r="J113" i="24"/>
  <c r="R116" i="24"/>
  <c r="R121" i="24"/>
  <c r="J124" i="24"/>
  <c r="R125" i="24"/>
  <c r="AB133" i="24"/>
  <c r="J128" i="24"/>
  <c r="L129" i="24"/>
  <c r="AB136" i="24"/>
  <c r="K131" i="24"/>
  <c r="AB142" i="24"/>
  <c r="AB149" i="24"/>
  <c r="R143" i="24"/>
  <c r="AB151" i="24"/>
  <c r="R146" i="24"/>
  <c r="R148" i="24"/>
  <c r="AB156" i="24"/>
  <c r="AB158" i="24"/>
  <c r="L153" i="24"/>
  <c r="AB160" i="24"/>
  <c r="K157" i="24"/>
  <c r="R162" i="24"/>
  <c r="L82" i="24"/>
  <c r="AB92" i="24"/>
  <c r="K88" i="24"/>
  <c r="R88" i="24"/>
  <c r="L89" i="24"/>
  <c r="AB97" i="24"/>
  <c r="AB98" i="24"/>
  <c r="L94" i="24"/>
  <c r="J96" i="24"/>
  <c r="R97" i="24"/>
  <c r="L98" i="24"/>
  <c r="J100" i="24"/>
  <c r="R101" i="24"/>
  <c r="L102" i="24"/>
  <c r="L106" i="24"/>
  <c r="AB117" i="24"/>
  <c r="L114" i="24"/>
  <c r="J118" i="24"/>
  <c r="AB125" i="24"/>
  <c r="L125" i="24"/>
  <c r="R130" i="24"/>
  <c r="AB144" i="24"/>
  <c r="AB146" i="24"/>
  <c r="M55" i="24"/>
  <c r="AB12" i="24"/>
  <c r="AC17" i="24"/>
  <c r="AC21" i="24"/>
  <c r="AB24" i="24"/>
  <c r="AB28" i="24"/>
  <c r="AB33" i="24"/>
  <c r="J35" i="24"/>
  <c r="AC33" i="24"/>
  <c r="K35" i="24"/>
  <c r="AC39" i="24"/>
  <c r="AB57" i="24"/>
  <c r="AB65" i="24"/>
  <c r="J59" i="24"/>
  <c r="R59" i="24"/>
  <c r="AC60" i="24"/>
  <c r="AB61" i="24"/>
  <c r="AB69" i="24"/>
  <c r="J63" i="24"/>
  <c r="R63" i="24"/>
  <c r="R65" i="24"/>
  <c r="AC67" i="24"/>
  <c r="R69" i="24"/>
  <c r="AC71" i="24"/>
  <c r="R73" i="24"/>
  <c r="AC75" i="24"/>
  <c r="R77" i="24"/>
  <c r="AC79" i="24"/>
  <c r="R81" i="24"/>
  <c r="K82" i="24"/>
  <c r="AC83" i="24"/>
  <c r="AC93" i="24"/>
  <c r="AC13" i="24"/>
  <c r="AB20" i="24"/>
  <c r="AC25" i="24"/>
  <c r="AC29" i="24"/>
  <c r="AB35" i="24"/>
  <c r="J37" i="24"/>
  <c r="AB13" i="24"/>
  <c r="AB17" i="24"/>
  <c r="J34" i="24"/>
  <c r="J36" i="24"/>
  <c r="J38" i="24"/>
  <c r="J40" i="24"/>
  <c r="J42" i="24"/>
  <c r="J43" i="24"/>
  <c r="J44" i="24"/>
  <c r="J45" i="24"/>
  <c r="AB45" i="24"/>
  <c r="J46" i="24"/>
  <c r="J47" i="24"/>
  <c r="AB47" i="24"/>
  <c r="J48" i="24"/>
  <c r="J49" i="24"/>
  <c r="J50" i="24"/>
  <c r="J52" i="24"/>
  <c r="J56" i="24"/>
  <c r="AC57" i="24"/>
  <c r="AB66" i="24"/>
  <c r="J60" i="24"/>
  <c r="R60" i="24"/>
  <c r="AC61" i="24"/>
  <c r="J64" i="24"/>
  <c r="R64" i="24"/>
  <c r="AC66" i="24"/>
  <c r="R68" i="24"/>
  <c r="AC70" i="24"/>
  <c r="R72" i="24"/>
  <c r="AC74" i="24"/>
  <c r="R76" i="24"/>
  <c r="AC78" i="24"/>
  <c r="R80" i="24"/>
  <c r="K81" i="24"/>
  <c r="AC82" i="24"/>
  <c r="R84" i="24"/>
  <c r="AC94" i="24"/>
  <c r="K34" i="24"/>
  <c r="K36" i="24"/>
  <c r="AC36" i="24"/>
  <c r="K38" i="24"/>
  <c r="K40" i="24"/>
  <c r="K42" i="24"/>
  <c r="K43" i="24"/>
  <c r="AC43" i="24"/>
  <c r="K44" i="24"/>
  <c r="K45" i="24"/>
  <c r="AC45" i="24"/>
  <c r="K46" i="24"/>
  <c r="K47" i="24"/>
  <c r="AC47" i="24"/>
  <c r="K48" i="24"/>
  <c r="K49" i="24"/>
  <c r="K50" i="24"/>
  <c r="K52" i="24"/>
  <c r="K53" i="24"/>
  <c r="K56" i="24"/>
  <c r="K57" i="24"/>
  <c r="R57" i="24"/>
  <c r="AB59" i="24"/>
  <c r="K60" i="24"/>
  <c r="AB67" i="24"/>
  <c r="J61" i="24"/>
  <c r="R61" i="24"/>
  <c r="AB63" i="24"/>
  <c r="K64" i="24"/>
  <c r="AC65" i="24"/>
  <c r="R67" i="24"/>
  <c r="K68" i="24"/>
  <c r="AC69" i="24"/>
  <c r="R71" i="24"/>
  <c r="K72" i="24"/>
  <c r="AC73" i="24"/>
  <c r="R75" i="24"/>
  <c r="K76" i="24"/>
  <c r="AC77" i="24"/>
  <c r="R79" i="24"/>
  <c r="K80" i="24"/>
  <c r="AC81" i="24"/>
  <c r="R83" i="24"/>
  <c r="K84" i="24"/>
  <c r="AC91" i="24"/>
  <c r="K86" i="24"/>
  <c r="AC86" i="24"/>
  <c r="AC95" i="24"/>
  <c r="K90" i="24"/>
  <c r="AB16" i="24"/>
  <c r="AB39" i="24"/>
  <c r="J58" i="24"/>
  <c r="R58" i="24"/>
  <c r="AB60" i="24"/>
  <c r="J62" i="24"/>
  <c r="M62" i="24" s="1"/>
  <c r="R62" i="24"/>
  <c r="AC102" i="24"/>
  <c r="L103" i="24"/>
  <c r="AB103" i="24"/>
  <c r="AC110" i="24"/>
  <c r="K104" i="24"/>
  <c r="AB104" i="24"/>
  <c r="L105" i="24"/>
  <c r="AB108" i="24"/>
  <c r="L109" i="24"/>
  <c r="AC118" i="24"/>
  <c r="AB112" i="24"/>
  <c r="L113" i="24"/>
  <c r="AB121" i="24"/>
  <c r="J115" i="24"/>
  <c r="J117" i="24"/>
  <c r="AC125" i="24"/>
  <c r="K119" i="24"/>
  <c r="AB119" i="24"/>
  <c r="AB120" i="24"/>
  <c r="AB127" i="24"/>
  <c r="AB128" i="24"/>
  <c r="J65" i="24"/>
  <c r="M65" i="24" s="1"/>
  <c r="J66" i="24"/>
  <c r="J67" i="24"/>
  <c r="J68" i="24"/>
  <c r="J69" i="24"/>
  <c r="J70" i="24"/>
  <c r="M70" i="24" s="1"/>
  <c r="J71" i="24"/>
  <c r="J72" i="24"/>
  <c r="J73" i="24"/>
  <c r="J74" i="24"/>
  <c r="J75" i="24"/>
  <c r="J76" i="24"/>
  <c r="J77" i="24"/>
  <c r="J78" i="24"/>
  <c r="M78" i="24" s="1"/>
  <c r="J79" i="24"/>
  <c r="J80" i="24"/>
  <c r="J81" i="24"/>
  <c r="J82" i="24"/>
  <c r="J83" i="24"/>
  <c r="M83" i="24" s="1"/>
  <c r="J84" i="24"/>
  <c r="J85" i="24"/>
  <c r="J86" i="24"/>
  <c r="J87" i="24"/>
  <c r="J88" i="24"/>
  <c r="M88" i="24" s="1"/>
  <c r="J89" i="24"/>
  <c r="M89" i="24" s="1"/>
  <c r="J90" i="24"/>
  <c r="J91" i="24"/>
  <c r="J92" i="24"/>
  <c r="J93" i="24"/>
  <c r="J94" i="24"/>
  <c r="J95" i="24"/>
  <c r="J101" i="24"/>
  <c r="AC103" i="24"/>
  <c r="L104" i="24"/>
  <c r="L108" i="24"/>
  <c r="AB116" i="24"/>
  <c r="J110" i="24"/>
  <c r="K111" i="24"/>
  <c r="AB111" i="24"/>
  <c r="L112" i="24"/>
  <c r="AB115" i="24"/>
  <c r="L116" i="24"/>
  <c r="K118" i="24"/>
  <c r="AB129" i="24"/>
  <c r="J123" i="24"/>
  <c r="R126" i="24"/>
  <c r="J130" i="24"/>
  <c r="K92" i="24"/>
  <c r="K93" i="24"/>
  <c r="K94" i="24"/>
  <c r="K95" i="24"/>
  <c r="K98" i="24"/>
  <c r="M98" i="24" s="1"/>
  <c r="K99" i="24"/>
  <c r="M99" i="24" s="1"/>
  <c r="K100" i="24"/>
  <c r="K101" i="24"/>
  <c r="K102" i="24"/>
  <c r="M102" i="24" s="1"/>
  <c r="J103" i="24"/>
  <c r="AB106" i="24"/>
  <c r="AB110" i="24"/>
  <c r="AB114" i="24"/>
  <c r="AB118" i="24"/>
  <c r="AB123" i="24"/>
  <c r="AB124" i="24"/>
  <c r="K103" i="24"/>
  <c r="AB105" i="24"/>
  <c r="J108" i="24"/>
  <c r="J112" i="24"/>
  <c r="J116" i="24"/>
  <c r="J119" i="24"/>
  <c r="AB131" i="24"/>
  <c r="AB132" i="24"/>
  <c r="J126" i="24"/>
  <c r="J127" i="24"/>
  <c r="K105" i="24"/>
  <c r="K106" i="24"/>
  <c r="K107" i="24"/>
  <c r="M107" i="24" s="1"/>
  <c r="K108" i="24"/>
  <c r="K109" i="24"/>
  <c r="K112" i="24"/>
  <c r="AC119" i="24"/>
  <c r="K113" i="24"/>
  <c r="AC120" i="24"/>
  <c r="K114" i="24"/>
  <c r="AC121" i="24"/>
  <c r="K115" i="24"/>
  <c r="AC122" i="24"/>
  <c r="K116" i="24"/>
  <c r="R117" i="24"/>
  <c r="R120" i="24"/>
  <c r="R124" i="24"/>
  <c r="AB126" i="24"/>
  <c r="R128" i="24"/>
  <c r="AB135" i="24"/>
  <c r="J129" i="24"/>
  <c r="M129" i="24" s="1"/>
  <c r="AC136" i="24"/>
  <c r="AB130" i="24"/>
  <c r="R132" i="24"/>
  <c r="AB139" i="24"/>
  <c r="J133" i="24"/>
  <c r="M133" i="24" s="1"/>
  <c r="AC140" i="24"/>
  <c r="AB134" i="24"/>
  <c r="L136" i="24"/>
  <c r="AC123" i="24"/>
  <c r="K117" i="24"/>
  <c r="R118" i="24"/>
  <c r="R119" i="24"/>
  <c r="R123" i="24"/>
  <c r="R127" i="24"/>
  <c r="R131" i="24"/>
  <c r="AB138" i="24"/>
  <c r="J132" i="24"/>
  <c r="AC135" i="24"/>
  <c r="J131" i="24"/>
  <c r="R134" i="24"/>
  <c r="K137" i="24"/>
  <c r="J138" i="24"/>
  <c r="R133" i="24"/>
  <c r="J134" i="24"/>
  <c r="AC141" i="24"/>
  <c r="AC137" i="24"/>
  <c r="AC139" i="24"/>
  <c r="K120" i="24"/>
  <c r="M120" i="24" s="1"/>
  <c r="K121" i="24"/>
  <c r="K122" i="24"/>
  <c r="K123" i="24"/>
  <c r="K124" i="24"/>
  <c r="M124" i="24" s="1"/>
  <c r="K125" i="24"/>
  <c r="K126" i="24"/>
  <c r="K127" i="24"/>
  <c r="K128" i="24"/>
  <c r="K130" i="24"/>
  <c r="K132" i="24"/>
  <c r="K134" i="24"/>
  <c r="L135" i="24"/>
  <c r="K136" i="24"/>
  <c r="J137" i="24"/>
  <c r="L139" i="24"/>
  <c r="K140" i="24"/>
  <c r="J141" i="24"/>
  <c r="L143" i="24"/>
  <c r="K144" i="24"/>
  <c r="J145" i="24"/>
  <c r="L147" i="24"/>
  <c r="AC154" i="24"/>
  <c r="K148" i="24"/>
  <c r="AB155" i="24"/>
  <c r="J149" i="24"/>
  <c r="L151" i="24"/>
  <c r="K152" i="24"/>
  <c r="AB153" i="24"/>
  <c r="L154" i="24"/>
  <c r="L157" i="24"/>
  <c r="M157" i="24" s="1"/>
  <c r="K158" i="24"/>
  <c r="J159" i="24"/>
  <c r="L161" i="24"/>
  <c r="L162" i="24"/>
  <c r="L140" i="24"/>
  <c r="K141" i="24"/>
  <c r="J142" i="24"/>
  <c r="L144" i="24"/>
  <c r="K145" i="24"/>
  <c r="J146" i="24"/>
  <c r="L148" i="24"/>
  <c r="K149" i="24"/>
  <c r="J150" i="24"/>
  <c r="L152" i="24"/>
  <c r="L158" i="24"/>
  <c r="J135" i="24"/>
  <c r="L137" i="24"/>
  <c r="K138" i="24"/>
  <c r="J139" i="24"/>
  <c r="L141" i="24"/>
  <c r="K142" i="24"/>
  <c r="J143" i="24"/>
  <c r="L145" i="24"/>
  <c r="AC152" i="24"/>
  <c r="K146" i="24"/>
  <c r="L149" i="24"/>
  <c r="AC156" i="24"/>
  <c r="K150" i="24"/>
  <c r="AB157" i="24"/>
  <c r="J151" i="24"/>
  <c r="J154" i="24"/>
  <c r="L155" i="24"/>
  <c r="L159" i="24"/>
  <c r="K160" i="24"/>
  <c r="J162" i="24"/>
  <c r="J136" i="24"/>
  <c r="L138" i="24"/>
  <c r="K139" i="24"/>
  <c r="J140" i="24"/>
  <c r="L142" i="24"/>
  <c r="K143" i="24"/>
  <c r="J144" i="24"/>
  <c r="L146" i="24"/>
  <c r="K147" i="24"/>
  <c r="J148" i="24"/>
  <c r="L150" i="24"/>
  <c r="K151" i="24"/>
  <c r="J152" i="24"/>
  <c r="J153" i="24"/>
  <c r="L156" i="24"/>
  <c r="J158" i="24"/>
  <c r="L160" i="24"/>
  <c r="K162" i="24"/>
  <c r="J155" i="24"/>
  <c r="J156" i="24"/>
  <c r="K153" i="24"/>
  <c r="K154" i="24"/>
  <c r="K155" i="24"/>
  <c r="K156" i="24"/>
  <c r="AD271" i="25" l="1"/>
  <c r="AE271" i="25" s="1"/>
  <c r="AD276" i="25"/>
  <c r="AE276" i="25" s="1"/>
  <c r="AD282" i="25"/>
  <c r="AE282" i="25" s="1"/>
  <c r="AD284" i="25"/>
  <c r="AE284" i="25" s="1"/>
  <c r="AD272" i="25"/>
  <c r="AE272" i="25" s="1"/>
  <c r="AD273" i="25"/>
  <c r="AE273" i="25" s="1"/>
  <c r="AD277" i="25"/>
  <c r="AE277" i="25" s="1"/>
  <c r="AD278" i="25"/>
  <c r="AE278" i="25" s="1"/>
  <c r="AD283" i="25"/>
  <c r="AE283" i="25" s="1"/>
  <c r="AD280" i="25"/>
  <c r="AE280" i="25" s="1"/>
  <c r="AD274" i="25"/>
  <c r="AE274" i="25" s="1"/>
  <c r="AD279" i="25"/>
  <c r="AE279" i="25" s="1"/>
  <c r="AD275" i="25"/>
  <c r="AE275" i="25" s="1"/>
  <c r="AD281" i="25"/>
  <c r="AE281" i="25" s="1"/>
  <c r="AD251" i="25"/>
  <c r="AE251" i="25" s="1"/>
  <c r="AD255" i="25"/>
  <c r="AE255" i="25" s="1"/>
  <c r="AD259" i="25"/>
  <c r="AE259" i="25" s="1"/>
  <c r="AD263" i="25"/>
  <c r="AE263" i="25" s="1"/>
  <c r="AD264" i="25"/>
  <c r="AE264" i="25" s="1"/>
  <c r="AD265" i="25"/>
  <c r="AE265" i="25" s="1"/>
  <c r="AD266" i="25"/>
  <c r="AE266" i="25" s="1"/>
  <c r="AD267" i="25"/>
  <c r="AE267" i="25" s="1"/>
  <c r="AD268" i="25"/>
  <c r="AE268" i="25" s="1"/>
  <c r="AD269" i="25"/>
  <c r="AE269" i="25" s="1"/>
  <c r="AD270" i="25"/>
  <c r="AE270" i="25" s="1"/>
  <c r="AD252" i="25"/>
  <c r="AE252" i="25" s="1"/>
  <c r="AD256" i="25"/>
  <c r="AE256" i="25" s="1"/>
  <c r="AD260" i="25"/>
  <c r="AE260" i="25" s="1"/>
  <c r="AD253" i="25"/>
  <c r="AE253" i="25" s="1"/>
  <c r="AD257" i="25"/>
  <c r="AE257" i="25" s="1"/>
  <c r="AD261" i="25"/>
  <c r="AE261" i="25" s="1"/>
  <c r="AD250" i="25"/>
  <c r="AE250" i="25" s="1"/>
  <c r="AD254" i="25"/>
  <c r="AE254" i="25" s="1"/>
  <c r="AD258" i="25"/>
  <c r="AE258" i="25" s="1"/>
  <c r="AD262" i="25"/>
  <c r="AE262" i="25" s="1"/>
  <c r="AD243" i="25"/>
  <c r="AE243" i="25" s="1"/>
  <c r="AD244" i="25"/>
  <c r="AE244" i="25" s="1"/>
  <c r="AD245" i="25"/>
  <c r="AE245" i="25" s="1"/>
  <c r="AD246" i="25"/>
  <c r="AE246" i="25" s="1"/>
  <c r="AD247" i="25"/>
  <c r="AE247" i="25" s="1"/>
  <c r="AD248" i="25"/>
  <c r="AE248" i="25" s="1"/>
  <c r="AD249" i="25"/>
  <c r="AE249" i="25" s="1"/>
  <c r="AD242" i="25"/>
  <c r="AE242" i="25" s="1"/>
  <c r="AD238" i="25"/>
  <c r="AE238" i="25" s="1"/>
  <c r="AD240" i="25"/>
  <c r="AE240" i="25" s="1"/>
  <c r="AD241" i="25"/>
  <c r="AE241" i="25" s="1"/>
  <c r="AD236" i="25"/>
  <c r="AE236" i="25" s="1"/>
  <c r="AD237" i="25"/>
  <c r="AE237" i="25" s="1"/>
  <c r="AD239" i="25"/>
  <c r="AE239" i="25" s="1"/>
  <c r="M122" i="24"/>
  <c r="M76" i="24"/>
  <c r="M121" i="24"/>
  <c r="M114" i="24"/>
  <c r="M106" i="24"/>
  <c r="M91" i="24"/>
  <c r="M75" i="24"/>
  <c r="M71" i="24"/>
  <c r="M128" i="24"/>
  <c r="M111" i="24"/>
  <c r="M82" i="24"/>
  <c r="M53" i="24"/>
  <c r="M63" i="24"/>
  <c r="AD231" i="25"/>
  <c r="AE231" i="25" s="1"/>
  <c r="AD232" i="25"/>
  <c r="AE232" i="25" s="1"/>
  <c r="AD230" i="25"/>
  <c r="AE230" i="25" s="1"/>
  <c r="AD229" i="25"/>
  <c r="AE229" i="25" s="1"/>
  <c r="AD233" i="25"/>
  <c r="AE233" i="25" s="1"/>
  <c r="AD234" i="25"/>
  <c r="AE234" i="25" s="1"/>
  <c r="AD235" i="25"/>
  <c r="AE235" i="25" s="1"/>
  <c r="AD115" i="25"/>
  <c r="AE115" i="25" s="1"/>
  <c r="AD70" i="25"/>
  <c r="AE70" i="25" s="1"/>
  <c r="AD46" i="25"/>
  <c r="AE46" i="25" s="1"/>
  <c r="AD62" i="25"/>
  <c r="AE62" i="25" s="1"/>
  <c r="AD78" i="25"/>
  <c r="AE78" i="25" s="1"/>
  <c r="AD94" i="25"/>
  <c r="AE94" i="25" s="1"/>
  <c r="AD103" i="25"/>
  <c r="AE103" i="25" s="1"/>
  <c r="AD222" i="25"/>
  <c r="AE222" i="25" s="1"/>
  <c r="AD223" i="25"/>
  <c r="AE223" i="25" s="1"/>
  <c r="AD224" i="25"/>
  <c r="AE224" i="25" s="1"/>
  <c r="AD225" i="25"/>
  <c r="AE225" i="25" s="1"/>
  <c r="AD226" i="25"/>
  <c r="AE226" i="25" s="1"/>
  <c r="AD227" i="25"/>
  <c r="AE227" i="25" s="1"/>
  <c r="AD228" i="25"/>
  <c r="AE228" i="25" s="1"/>
  <c r="AD54" i="25"/>
  <c r="AE54" i="25" s="1"/>
  <c r="AD86" i="25"/>
  <c r="AE86" i="25" s="1"/>
  <c r="AD44" i="25"/>
  <c r="AE44" i="25" s="1"/>
  <c r="AD52" i="25"/>
  <c r="AE52" i="25" s="1"/>
  <c r="AD60" i="25"/>
  <c r="AE60" i="25" s="1"/>
  <c r="AD68" i="25"/>
  <c r="AE68" i="25" s="1"/>
  <c r="AD76" i="25"/>
  <c r="AE76" i="25" s="1"/>
  <c r="AD84" i="25"/>
  <c r="AE84" i="25" s="1"/>
  <c r="AD92" i="25"/>
  <c r="AE92" i="25" s="1"/>
  <c r="AD131" i="25"/>
  <c r="AE131" i="25" s="1"/>
  <c r="AD210" i="25"/>
  <c r="AE210" i="25" s="1"/>
  <c r="AD214" i="25"/>
  <c r="AE214" i="25" s="1"/>
  <c r="AD218" i="25"/>
  <c r="AE218" i="25" s="1"/>
  <c r="AD209" i="25"/>
  <c r="AE209" i="25" s="1"/>
  <c r="AD213" i="25"/>
  <c r="AE213" i="25" s="1"/>
  <c r="AD217" i="25"/>
  <c r="AE217" i="25" s="1"/>
  <c r="AD221" i="25"/>
  <c r="AE221" i="25" s="1"/>
  <c r="AD208" i="25"/>
  <c r="AE208" i="25" s="1"/>
  <c r="AD212" i="25"/>
  <c r="AE212" i="25" s="1"/>
  <c r="AD216" i="25"/>
  <c r="AE216" i="25" s="1"/>
  <c r="AD220" i="25"/>
  <c r="AE220" i="25" s="1"/>
  <c r="AD211" i="25"/>
  <c r="AE211" i="25" s="1"/>
  <c r="AD215" i="25"/>
  <c r="AE215" i="25" s="1"/>
  <c r="AD219" i="25"/>
  <c r="AE219" i="25" s="1"/>
  <c r="AD48" i="25"/>
  <c r="AE48" i="25" s="1"/>
  <c r="AD56" i="25"/>
  <c r="AE56" i="25" s="1"/>
  <c r="AD64" i="25"/>
  <c r="AE64" i="25" s="1"/>
  <c r="AD72" i="25"/>
  <c r="AE72" i="25" s="1"/>
  <c r="AD80" i="25"/>
  <c r="AE80" i="25" s="1"/>
  <c r="AD88" i="25"/>
  <c r="AE88" i="25" s="1"/>
  <c r="AD98" i="25"/>
  <c r="AE98" i="25" s="1"/>
  <c r="AD135" i="25"/>
  <c r="AE135" i="25" s="1"/>
  <c r="AD42" i="25"/>
  <c r="AD50" i="25"/>
  <c r="AE50" i="25" s="1"/>
  <c r="AD58" i="25"/>
  <c r="AE58" i="25" s="1"/>
  <c r="AD66" i="25"/>
  <c r="AE66" i="25" s="1"/>
  <c r="AD74" i="25"/>
  <c r="AE74" i="25" s="1"/>
  <c r="AD82" i="25"/>
  <c r="AE82" i="25" s="1"/>
  <c r="AD90" i="25"/>
  <c r="AE90" i="25" s="1"/>
  <c r="AD101" i="25"/>
  <c r="AE101" i="25" s="1"/>
  <c r="AD119" i="25"/>
  <c r="AE119" i="25" s="1"/>
  <c r="AD145" i="25"/>
  <c r="AE145" i="25" s="1"/>
  <c r="AD96" i="25"/>
  <c r="AE96" i="25" s="1"/>
  <c r="AD106" i="25"/>
  <c r="AE106" i="25" s="1"/>
  <c r="AD123" i="25"/>
  <c r="AE123" i="25" s="1"/>
  <c r="AD109" i="25"/>
  <c r="AE109" i="25" s="1"/>
  <c r="M84" i="24"/>
  <c r="M68" i="24"/>
  <c r="AD198" i="25"/>
  <c r="AE198" i="25" s="1"/>
  <c r="AD199" i="25"/>
  <c r="AE199" i="25" s="1"/>
  <c r="AD200" i="25"/>
  <c r="AE200" i="25" s="1"/>
  <c r="AD201" i="25"/>
  <c r="AE201" i="25" s="1"/>
  <c r="AD202" i="25"/>
  <c r="AE202" i="25" s="1"/>
  <c r="AD203" i="25"/>
  <c r="AE203" i="25" s="1"/>
  <c r="AD204" i="25"/>
  <c r="AE204" i="25" s="1"/>
  <c r="AD206" i="25"/>
  <c r="AE206" i="25" s="1"/>
  <c r="AD207" i="25"/>
  <c r="AE207" i="25" s="1"/>
  <c r="AD205" i="25"/>
  <c r="AE205" i="25" s="1"/>
  <c r="AD111" i="25"/>
  <c r="AE111" i="25" s="1"/>
  <c r="AD127" i="25"/>
  <c r="AE127" i="25" s="1"/>
  <c r="AD156" i="25"/>
  <c r="AE156" i="25" s="1"/>
  <c r="M131" i="24"/>
  <c r="M110" i="24"/>
  <c r="M85" i="24"/>
  <c r="M77" i="24"/>
  <c r="M73" i="24"/>
  <c r="M96" i="24"/>
  <c r="M125" i="24"/>
  <c r="M118" i="24"/>
  <c r="M87" i="24"/>
  <c r="M79" i="24"/>
  <c r="M67" i="24"/>
  <c r="M58" i="24"/>
  <c r="M140" i="24"/>
  <c r="M97" i="24"/>
  <c r="M163" i="24"/>
  <c r="AD153" i="25"/>
  <c r="AE153" i="25" s="1"/>
  <c r="AD181" i="25"/>
  <c r="AE181" i="25" s="1"/>
  <c r="AD182" i="25"/>
  <c r="AE182" i="25" s="1"/>
  <c r="AD185" i="25"/>
  <c r="AE185" i="25" s="1"/>
  <c r="AD193" i="25"/>
  <c r="AE193" i="25" s="1"/>
  <c r="AD194" i="25"/>
  <c r="AE194" i="25" s="1"/>
  <c r="AD195" i="25"/>
  <c r="AE195" i="25" s="1"/>
  <c r="AD196" i="25"/>
  <c r="AE196" i="25" s="1"/>
  <c r="AD197" i="25"/>
  <c r="AE197" i="25" s="1"/>
  <c r="AD184" i="25"/>
  <c r="AE184" i="25" s="1"/>
  <c r="AD189" i="25"/>
  <c r="AE189" i="25" s="1"/>
  <c r="AD192" i="25"/>
  <c r="AE192" i="25" s="1"/>
  <c r="AD187" i="25"/>
  <c r="AE187" i="25" s="1"/>
  <c r="AD188" i="25"/>
  <c r="AE188" i="25" s="1"/>
  <c r="AD183" i="25"/>
  <c r="AE183" i="25" s="1"/>
  <c r="AD186" i="25"/>
  <c r="AE186" i="25" s="1"/>
  <c r="AD176" i="25"/>
  <c r="AE176" i="25" s="1"/>
  <c r="AD171" i="25"/>
  <c r="AE171" i="25" s="1"/>
  <c r="AD173" i="25"/>
  <c r="AE173" i="25" s="1"/>
  <c r="AD177" i="25"/>
  <c r="AE177" i="25" s="1"/>
  <c r="AD174" i="25"/>
  <c r="AE174" i="25" s="1"/>
  <c r="AD178" i="25"/>
  <c r="AE178" i="25" s="1"/>
  <c r="AD170" i="25"/>
  <c r="AE170" i="25" s="1"/>
  <c r="AD172" i="25"/>
  <c r="AE172" i="25" s="1"/>
  <c r="AD175" i="25"/>
  <c r="AE175" i="25" s="1"/>
  <c r="AD179" i="25"/>
  <c r="AE179" i="25" s="1"/>
  <c r="AD191" i="25"/>
  <c r="AE191" i="25" s="1"/>
  <c r="AD190" i="25"/>
  <c r="AE190" i="25" s="1"/>
  <c r="AD180" i="25"/>
  <c r="AE180" i="25" s="1"/>
  <c r="AD140" i="25"/>
  <c r="AE140" i="25" s="1"/>
  <c r="AD150" i="25"/>
  <c r="AE150" i="25" s="1"/>
  <c r="AD43" i="25"/>
  <c r="AE43" i="25" s="1"/>
  <c r="AD47" i="25"/>
  <c r="AE47" i="25" s="1"/>
  <c r="AD51" i="25"/>
  <c r="AE51" i="25" s="1"/>
  <c r="AD55" i="25"/>
  <c r="AE55" i="25" s="1"/>
  <c r="AD59" i="25"/>
  <c r="AE59" i="25" s="1"/>
  <c r="AD63" i="25"/>
  <c r="AE63" i="25" s="1"/>
  <c r="AD67" i="25"/>
  <c r="AE67" i="25" s="1"/>
  <c r="AD71" i="25"/>
  <c r="AE71" i="25" s="1"/>
  <c r="AD75" i="25"/>
  <c r="AE75" i="25" s="1"/>
  <c r="AD79" i="25"/>
  <c r="AE79" i="25" s="1"/>
  <c r="AD83" i="25"/>
  <c r="AE83" i="25" s="1"/>
  <c r="AD87" i="25"/>
  <c r="AE87" i="25" s="1"/>
  <c r="AD91" i="25"/>
  <c r="AE91" i="25" s="1"/>
  <c r="AD95" i="25"/>
  <c r="AE95" i="25" s="1"/>
  <c r="AD99" i="25"/>
  <c r="AE99" i="25" s="1"/>
  <c r="AD105" i="25"/>
  <c r="AE105" i="25" s="1"/>
  <c r="AD110" i="25"/>
  <c r="AE110" i="25" s="1"/>
  <c r="AD117" i="25"/>
  <c r="AE117" i="25" s="1"/>
  <c r="AD125" i="25"/>
  <c r="AE125" i="25" s="1"/>
  <c r="AD133" i="25"/>
  <c r="AE133" i="25" s="1"/>
  <c r="AD142" i="25"/>
  <c r="AE142" i="25" s="1"/>
  <c r="AD160" i="25"/>
  <c r="AE160" i="25" s="1"/>
  <c r="AD163" i="25"/>
  <c r="AE163" i="25" s="1"/>
  <c r="AD167" i="25"/>
  <c r="AE167" i="25" s="1"/>
  <c r="AD166" i="25"/>
  <c r="AE166" i="25" s="1"/>
  <c r="AD165" i="25"/>
  <c r="AE165" i="25" s="1"/>
  <c r="AD169" i="25"/>
  <c r="AE169" i="25" s="1"/>
  <c r="AD164" i="25"/>
  <c r="AE164" i="25" s="1"/>
  <c r="AD168" i="25"/>
  <c r="AE168" i="25" s="1"/>
  <c r="AD45" i="25"/>
  <c r="AE45" i="25" s="1"/>
  <c r="AD49" i="25"/>
  <c r="AE49" i="25" s="1"/>
  <c r="AD53" i="25"/>
  <c r="AE53" i="25" s="1"/>
  <c r="AD57" i="25"/>
  <c r="AE57" i="25" s="1"/>
  <c r="AD61" i="25"/>
  <c r="AE61" i="25" s="1"/>
  <c r="AD65" i="25"/>
  <c r="AE65" i="25" s="1"/>
  <c r="AD69" i="25"/>
  <c r="AE69" i="25" s="1"/>
  <c r="AD73" i="25"/>
  <c r="AE73" i="25" s="1"/>
  <c r="AD77" i="25"/>
  <c r="AE77" i="25" s="1"/>
  <c r="AD81" i="25"/>
  <c r="AE81" i="25" s="1"/>
  <c r="AD85" i="25"/>
  <c r="AE85" i="25" s="1"/>
  <c r="AD89" i="25"/>
  <c r="AE89" i="25" s="1"/>
  <c r="AD93" i="25"/>
  <c r="AE93" i="25" s="1"/>
  <c r="AD97" i="25"/>
  <c r="AE97" i="25" s="1"/>
  <c r="AD102" i="25"/>
  <c r="AE102" i="25" s="1"/>
  <c r="AD107" i="25"/>
  <c r="AE107" i="25" s="1"/>
  <c r="AD113" i="25"/>
  <c r="AE113" i="25" s="1"/>
  <c r="AD121" i="25"/>
  <c r="AE121" i="25" s="1"/>
  <c r="AD129" i="25"/>
  <c r="AE129" i="25" s="1"/>
  <c r="AD137" i="25"/>
  <c r="AE137" i="25" s="1"/>
  <c r="AD148" i="25"/>
  <c r="AE148" i="25" s="1"/>
  <c r="AD158" i="25"/>
  <c r="AE158" i="25" s="1"/>
  <c r="M158" i="24"/>
  <c r="M161" i="24"/>
  <c r="AD100" i="25"/>
  <c r="AE100" i="25" s="1"/>
  <c r="AD104" i="25"/>
  <c r="AE104" i="25" s="1"/>
  <c r="AD108" i="25"/>
  <c r="AE108" i="25" s="1"/>
  <c r="AD112" i="25"/>
  <c r="AE112" i="25" s="1"/>
  <c r="AD116" i="25"/>
  <c r="AE116" i="25" s="1"/>
  <c r="AD120" i="25"/>
  <c r="AE120" i="25" s="1"/>
  <c r="AD124" i="25"/>
  <c r="AE124" i="25" s="1"/>
  <c r="AD128" i="25"/>
  <c r="AE128" i="25" s="1"/>
  <c r="AD132" i="25"/>
  <c r="AE132" i="25" s="1"/>
  <c r="AD136" i="25"/>
  <c r="AE136" i="25" s="1"/>
  <c r="AD141" i="25"/>
  <c r="AE141" i="25" s="1"/>
  <c r="AD146" i="25"/>
  <c r="AE146" i="25" s="1"/>
  <c r="AD152" i="25"/>
  <c r="AE152" i="25" s="1"/>
  <c r="AD157" i="25"/>
  <c r="AE157" i="25" s="1"/>
  <c r="AD114" i="25"/>
  <c r="AE114" i="25" s="1"/>
  <c r="AD118" i="25"/>
  <c r="AE118" i="25" s="1"/>
  <c r="AD122" i="25"/>
  <c r="AE122" i="25" s="1"/>
  <c r="AD126" i="25"/>
  <c r="AE126" i="25" s="1"/>
  <c r="AD130" i="25"/>
  <c r="AE130" i="25" s="1"/>
  <c r="AD134" i="25"/>
  <c r="AE134" i="25" s="1"/>
  <c r="AD138" i="25"/>
  <c r="AE138" i="25" s="1"/>
  <c r="AD144" i="25"/>
  <c r="AE144" i="25" s="1"/>
  <c r="AD149" i="25"/>
  <c r="AE149" i="25" s="1"/>
  <c r="AD154" i="25"/>
  <c r="AE154" i="25" s="1"/>
  <c r="AD161" i="25"/>
  <c r="AE161" i="25" s="1"/>
  <c r="AD162" i="25"/>
  <c r="AE162" i="25" s="1"/>
  <c r="AD139" i="25"/>
  <c r="AE139" i="25" s="1"/>
  <c r="AD143" i="25"/>
  <c r="AE143" i="25" s="1"/>
  <c r="AD147" i="25"/>
  <c r="AE147" i="25" s="1"/>
  <c r="AD151" i="25"/>
  <c r="AE151" i="25" s="1"/>
  <c r="AD155" i="25"/>
  <c r="AE155" i="25" s="1"/>
  <c r="AD159" i="25"/>
  <c r="AE159" i="25" s="1"/>
  <c r="AE42" i="25"/>
  <c r="M142" i="24"/>
  <c r="M147" i="24"/>
  <c r="M35" i="24"/>
  <c r="M51" i="24"/>
  <c r="M105" i="24"/>
  <c r="M38" i="24"/>
  <c r="M81" i="24"/>
  <c r="M54" i="24"/>
  <c r="M104" i="24"/>
  <c r="M160" i="24"/>
  <c r="M95" i="24"/>
  <c r="M61" i="24"/>
  <c r="M37" i="24"/>
  <c r="M59" i="24"/>
  <c r="AC1" i="24"/>
  <c r="M153" i="24"/>
  <c r="M148" i="24"/>
  <c r="M109" i="24"/>
  <c r="M86" i="24"/>
  <c r="M74" i="24"/>
  <c r="M66" i="24"/>
  <c r="M57" i="24"/>
  <c r="AE3" i="24"/>
  <c r="M135" i="24"/>
  <c r="M113" i="24"/>
  <c r="M100" i="24"/>
  <c r="M93" i="24"/>
  <c r="M69" i="24"/>
  <c r="M56" i="24"/>
  <c r="M42" i="24"/>
  <c r="M41" i="24"/>
  <c r="M39" i="24"/>
  <c r="M151" i="24"/>
  <c r="M149" i="24"/>
  <c r="M152" i="24"/>
  <c r="M136" i="24"/>
  <c r="M146" i="24"/>
  <c r="M159" i="24"/>
  <c r="M145" i="24"/>
  <c r="M134" i="24"/>
  <c r="M138" i="24"/>
  <c r="M132" i="24"/>
  <c r="M112" i="24"/>
  <c r="M103" i="24"/>
  <c r="M101" i="24"/>
  <c r="M92" i="24"/>
  <c r="M80" i="24"/>
  <c r="M72" i="24"/>
  <c r="M49" i="24"/>
  <c r="M46" i="24"/>
  <c r="M43" i="24"/>
  <c r="M36" i="24"/>
  <c r="M156" i="24"/>
  <c r="M150" i="24"/>
  <c r="M127" i="24"/>
  <c r="M108" i="24"/>
  <c r="M123" i="24"/>
  <c r="M48" i="24"/>
  <c r="M34" i="24"/>
  <c r="M162" i="24"/>
  <c r="M155" i="24"/>
  <c r="M144" i="24"/>
  <c r="M154" i="24"/>
  <c r="M139" i="24"/>
  <c r="M137" i="24"/>
  <c r="M126" i="24"/>
  <c r="M119" i="24"/>
  <c r="M130" i="24"/>
  <c r="M94" i="24"/>
  <c r="M90" i="24"/>
  <c r="M117" i="24"/>
  <c r="M60" i="24"/>
  <c r="M52" i="24"/>
  <c r="M45" i="24"/>
  <c r="M40" i="24"/>
  <c r="M143" i="24"/>
  <c r="M141" i="24"/>
  <c r="M116" i="24"/>
  <c r="M115" i="24"/>
  <c r="M64" i="24"/>
  <c r="M50" i="24"/>
  <c r="M47" i="24"/>
  <c r="M44" i="24"/>
  <c r="AD272" i="24" l="1"/>
  <c r="AE272" i="24" s="1"/>
  <c r="AD273" i="24"/>
  <c r="AE273" i="24" s="1"/>
  <c r="AD274" i="24"/>
  <c r="AE274" i="24" s="1"/>
  <c r="AD275" i="24"/>
  <c r="AE275" i="24" s="1"/>
  <c r="AD276" i="24"/>
  <c r="AE276" i="24" s="1"/>
  <c r="AD277" i="24"/>
  <c r="AE277" i="24" s="1"/>
  <c r="AD278" i="24"/>
  <c r="AE278" i="24" s="1"/>
  <c r="AD279" i="24"/>
  <c r="AE279" i="24" s="1"/>
  <c r="AD280" i="24"/>
  <c r="AE280" i="24" s="1"/>
  <c r="AD281" i="24"/>
  <c r="AE281" i="24" s="1"/>
  <c r="AD271" i="24"/>
  <c r="AE271" i="24" s="1"/>
  <c r="AD283" i="24"/>
  <c r="AE283" i="24" s="1"/>
  <c r="AD284" i="24"/>
  <c r="AE284" i="24" s="1"/>
  <c r="AD282" i="24"/>
  <c r="AE282" i="24" s="1"/>
  <c r="AD250" i="24"/>
  <c r="AE250" i="24" s="1"/>
  <c r="AD254" i="24"/>
  <c r="AE254" i="24" s="1"/>
  <c r="AD251" i="24"/>
  <c r="AE251" i="24" s="1"/>
  <c r="AD255" i="24"/>
  <c r="AE255" i="24" s="1"/>
  <c r="AD269" i="24"/>
  <c r="AE269" i="24" s="1"/>
  <c r="AD252" i="24"/>
  <c r="AE252" i="24" s="1"/>
  <c r="AD256" i="24"/>
  <c r="AE256" i="24" s="1"/>
  <c r="AD257" i="24"/>
  <c r="AE257" i="24" s="1"/>
  <c r="AD258" i="24"/>
  <c r="AE258" i="24" s="1"/>
  <c r="AD259" i="24"/>
  <c r="AE259" i="24" s="1"/>
  <c r="AD260" i="24"/>
  <c r="AE260" i="24" s="1"/>
  <c r="AD261" i="24"/>
  <c r="AE261" i="24" s="1"/>
  <c r="AD262" i="24"/>
  <c r="AE262" i="24" s="1"/>
  <c r="AD263" i="24"/>
  <c r="AE263" i="24" s="1"/>
  <c r="AD264" i="24"/>
  <c r="AE264" i="24" s="1"/>
  <c r="AD265" i="24"/>
  <c r="AE265" i="24" s="1"/>
  <c r="AD266" i="24"/>
  <c r="AE266" i="24" s="1"/>
  <c r="AD267" i="24"/>
  <c r="AE267" i="24" s="1"/>
  <c r="AD253" i="24"/>
  <c r="AE253" i="24" s="1"/>
  <c r="AD268" i="24"/>
  <c r="AE268" i="24" s="1"/>
  <c r="AD270" i="24"/>
  <c r="AE270" i="24" s="1"/>
  <c r="AD244" i="24"/>
  <c r="AE244" i="24" s="1"/>
  <c r="AD243" i="24"/>
  <c r="AE243" i="24" s="1"/>
  <c r="AD246" i="24"/>
  <c r="AE246" i="24" s="1"/>
  <c r="AD245" i="24"/>
  <c r="AE245" i="24" s="1"/>
  <c r="AD248" i="24"/>
  <c r="AE248" i="24" s="1"/>
  <c r="AD247" i="24"/>
  <c r="AE247" i="24" s="1"/>
  <c r="AD249" i="24"/>
  <c r="AE249" i="24" s="1"/>
  <c r="AD236" i="24"/>
  <c r="AE236" i="24" s="1"/>
  <c r="AD237" i="24"/>
  <c r="AE237" i="24" s="1"/>
  <c r="AD240" i="24"/>
  <c r="AE240" i="24" s="1"/>
  <c r="AD241" i="24"/>
  <c r="AE241" i="24" s="1"/>
  <c r="AD238" i="24"/>
  <c r="AE238" i="24" s="1"/>
  <c r="AD242" i="24"/>
  <c r="AE242" i="24" s="1"/>
  <c r="AD239" i="24"/>
  <c r="AE239" i="24" s="1"/>
  <c r="AD95" i="24"/>
  <c r="AE95" i="24" s="1"/>
  <c r="AD232" i="24"/>
  <c r="AE232" i="24" s="1"/>
  <c r="AD229" i="24"/>
  <c r="AE229" i="24" s="1"/>
  <c r="AD230" i="24"/>
  <c r="AE230" i="24" s="1"/>
  <c r="AD231" i="24"/>
  <c r="AE231" i="24" s="1"/>
  <c r="AD233" i="24"/>
  <c r="AE233" i="24" s="1"/>
  <c r="AD234" i="24"/>
  <c r="AE234" i="24" s="1"/>
  <c r="AD235" i="24"/>
  <c r="AE235" i="24" s="1"/>
  <c r="AD44" i="24"/>
  <c r="AE44" i="24" s="1"/>
  <c r="AD222" i="24"/>
  <c r="AE222" i="24" s="1"/>
  <c r="AD223" i="24"/>
  <c r="AE223" i="24" s="1"/>
  <c r="AD224" i="24"/>
  <c r="AE224" i="24" s="1"/>
  <c r="AD225" i="24"/>
  <c r="AE225" i="24" s="1"/>
  <c r="AD226" i="24"/>
  <c r="AE226" i="24" s="1"/>
  <c r="AD227" i="24"/>
  <c r="AE227" i="24" s="1"/>
  <c r="AD228" i="24"/>
  <c r="AE228" i="24" s="1"/>
  <c r="AD154" i="24"/>
  <c r="AE154" i="24" s="1"/>
  <c r="AD215" i="24"/>
  <c r="AE215" i="24" s="1"/>
  <c r="AD216" i="24"/>
  <c r="AE216" i="24" s="1"/>
  <c r="AD219" i="24"/>
  <c r="AE219" i="24" s="1"/>
  <c r="AD221" i="24"/>
  <c r="AE221" i="24" s="1"/>
  <c r="AD220" i="24"/>
  <c r="AE220" i="24" s="1"/>
  <c r="AD218" i="24"/>
  <c r="AE218" i="24" s="1"/>
  <c r="AD217" i="24"/>
  <c r="AE217" i="24" s="1"/>
  <c r="AD52" i="24"/>
  <c r="AE52" i="24" s="1"/>
  <c r="AD102" i="24"/>
  <c r="AE102" i="24" s="1"/>
  <c r="AD84" i="24"/>
  <c r="AE84" i="24" s="1"/>
  <c r="AD69" i="24"/>
  <c r="AE69" i="24" s="1"/>
  <c r="AD135" i="24"/>
  <c r="AE135" i="24" s="1"/>
  <c r="AD61" i="24"/>
  <c r="AE61" i="24" s="1"/>
  <c r="AD85" i="24"/>
  <c r="AE85" i="24" s="1"/>
  <c r="AD67" i="24"/>
  <c r="AE67" i="24" s="1"/>
  <c r="AD46" i="24"/>
  <c r="AE46" i="24" s="1"/>
  <c r="AD77" i="24"/>
  <c r="AE77" i="24" s="1"/>
  <c r="AD98" i="24"/>
  <c r="AE98" i="24" s="1"/>
  <c r="AD143" i="24"/>
  <c r="AE143" i="24" s="1"/>
  <c r="AD68" i="24"/>
  <c r="AE68" i="24" s="1"/>
  <c r="AD75" i="24"/>
  <c r="AE75" i="24" s="1"/>
  <c r="AD78" i="24"/>
  <c r="AE78" i="24" s="1"/>
  <c r="AD48" i="24"/>
  <c r="AE48" i="24" s="1"/>
  <c r="AD56" i="24"/>
  <c r="AE56" i="24" s="1"/>
  <c r="AD121" i="24"/>
  <c r="AE121" i="24" s="1"/>
  <c r="AD90" i="24"/>
  <c r="AE90" i="24" s="1"/>
  <c r="AD101" i="24"/>
  <c r="AE101" i="24" s="1"/>
  <c r="AD112" i="24"/>
  <c r="AE112" i="24" s="1"/>
  <c r="AD151" i="24"/>
  <c r="AE151" i="24" s="1"/>
  <c r="AD208" i="24"/>
  <c r="AE208" i="24" s="1"/>
  <c r="AD209" i="24"/>
  <c r="AE209" i="24" s="1"/>
  <c r="AD214" i="24"/>
  <c r="AE214" i="24" s="1"/>
  <c r="AD211" i="24"/>
  <c r="AE211" i="24" s="1"/>
  <c r="AD210" i="24"/>
  <c r="AE210" i="24" s="1"/>
  <c r="AD213" i="24"/>
  <c r="AE213" i="24" s="1"/>
  <c r="AD212" i="24"/>
  <c r="AE212" i="24" s="1"/>
  <c r="AD63" i="24"/>
  <c r="AE63" i="24" s="1"/>
  <c r="AD70" i="24"/>
  <c r="AE70" i="24" s="1"/>
  <c r="AD54" i="24"/>
  <c r="AE54" i="24" s="1"/>
  <c r="AD87" i="24"/>
  <c r="AE87" i="24" s="1"/>
  <c r="AD107" i="24"/>
  <c r="AE107" i="24" s="1"/>
  <c r="AD76" i="24"/>
  <c r="AE76" i="24" s="1"/>
  <c r="AD83" i="24"/>
  <c r="AE83" i="24" s="1"/>
  <c r="AD42" i="24"/>
  <c r="AE42" i="24" s="1"/>
  <c r="AD50" i="24"/>
  <c r="AE50" i="24" s="1"/>
  <c r="AD62" i="24"/>
  <c r="AE62" i="24" s="1"/>
  <c r="AD120" i="24"/>
  <c r="AE120" i="24" s="1"/>
  <c r="AD93" i="24"/>
  <c r="AE93" i="24" s="1"/>
  <c r="AD124" i="24"/>
  <c r="AE124" i="24" s="1"/>
  <c r="AD126" i="24"/>
  <c r="AE126" i="24" s="1"/>
  <c r="AD123" i="24"/>
  <c r="AE123" i="24" s="1"/>
  <c r="AD104" i="24"/>
  <c r="AE104" i="24" s="1"/>
  <c r="AD110" i="24"/>
  <c r="AE110" i="24" s="1"/>
  <c r="AD115" i="24"/>
  <c r="AE115" i="24" s="1"/>
  <c r="AD133" i="24"/>
  <c r="AE133" i="24" s="1"/>
  <c r="AD139" i="24"/>
  <c r="AE139" i="24" s="1"/>
  <c r="AD147" i="24"/>
  <c r="AE147" i="24" s="1"/>
  <c r="AD159" i="24"/>
  <c r="AE159" i="24" s="1"/>
  <c r="AD59" i="24"/>
  <c r="AE59" i="24" s="1"/>
  <c r="AD72" i="24"/>
  <c r="AE72" i="24" s="1"/>
  <c r="AD60" i="24"/>
  <c r="AE60" i="24" s="1"/>
  <c r="AD79" i="24"/>
  <c r="AE79" i="24" s="1"/>
  <c r="AD66" i="24"/>
  <c r="AE66" i="24" s="1"/>
  <c r="AD82" i="24"/>
  <c r="AE82" i="24" s="1"/>
  <c r="AD45" i="24"/>
  <c r="AE45" i="24" s="1"/>
  <c r="AD49" i="24"/>
  <c r="AE49" i="24" s="1"/>
  <c r="AD53" i="24"/>
  <c r="AE53" i="24" s="1"/>
  <c r="AD58" i="24"/>
  <c r="AE58" i="24" s="1"/>
  <c r="AD73" i="24"/>
  <c r="AE73" i="24" s="1"/>
  <c r="AD129" i="24"/>
  <c r="AE129" i="24" s="1"/>
  <c r="AD86" i="24"/>
  <c r="AE86" i="24" s="1"/>
  <c r="AD91" i="24"/>
  <c r="AE91" i="24" s="1"/>
  <c r="AD97" i="24"/>
  <c r="AE97" i="24" s="1"/>
  <c r="AD116" i="24"/>
  <c r="AE116" i="24" s="1"/>
  <c r="AD127" i="24"/>
  <c r="AE127" i="24" s="1"/>
  <c r="AD106" i="24"/>
  <c r="AE106" i="24" s="1"/>
  <c r="AD111" i="24"/>
  <c r="AE111" i="24" s="1"/>
  <c r="AD118" i="24"/>
  <c r="AE118" i="24" s="1"/>
  <c r="AD134" i="24"/>
  <c r="AE134" i="24" s="1"/>
  <c r="AD142" i="24"/>
  <c r="AE142" i="24" s="1"/>
  <c r="AD174" i="24"/>
  <c r="AE174" i="24" s="1"/>
  <c r="AD178" i="24"/>
  <c r="AE178" i="24" s="1"/>
  <c r="AD190" i="24"/>
  <c r="AE190" i="24" s="1"/>
  <c r="AD170" i="24"/>
  <c r="AE170" i="24" s="1"/>
  <c r="AD175" i="24"/>
  <c r="AE175" i="24" s="1"/>
  <c r="AD179" i="24"/>
  <c r="AE179" i="24" s="1"/>
  <c r="AD180" i="24"/>
  <c r="AE180" i="24" s="1"/>
  <c r="AD181" i="24"/>
  <c r="AE181" i="24" s="1"/>
  <c r="AD182" i="24"/>
  <c r="AE182" i="24" s="1"/>
  <c r="AD183" i="24"/>
  <c r="AE183" i="24" s="1"/>
  <c r="AD184" i="24"/>
  <c r="AE184" i="24" s="1"/>
  <c r="AD185" i="24"/>
  <c r="AE185" i="24" s="1"/>
  <c r="AD186" i="24"/>
  <c r="AE186" i="24" s="1"/>
  <c r="AD187" i="24"/>
  <c r="AE187" i="24" s="1"/>
  <c r="AD188" i="24"/>
  <c r="AE188" i="24" s="1"/>
  <c r="AD189" i="24"/>
  <c r="AE189" i="24" s="1"/>
  <c r="AD194" i="24"/>
  <c r="AE194" i="24" s="1"/>
  <c r="AD171" i="24"/>
  <c r="AE171" i="24" s="1"/>
  <c r="AD191" i="24"/>
  <c r="AE191" i="24" s="1"/>
  <c r="AD176" i="24"/>
  <c r="AE176" i="24" s="1"/>
  <c r="AD207" i="24"/>
  <c r="AE207" i="24" s="1"/>
  <c r="AD172" i="24"/>
  <c r="AE172" i="24" s="1"/>
  <c r="AD173" i="24"/>
  <c r="AE173" i="24" s="1"/>
  <c r="AD177" i="24"/>
  <c r="AE177" i="24" s="1"/>
  <c r="AD198" i="24"/>
  <c r="AE198" i="24" s="1"/>
  <c r="AD192" i="24"/>
  <c r="AE192" i="24" s="1"/>
  <c r="AD206" i="24"/>
  <c r="AE206" i="24" s="1"/>
  <c r="AD193" i="24"/>
  <c r="AE193" i="24" s="1"/>
  <c r="AD199" i="24"/>
  <c r="AE199" i="24" s="1"/>
  <c r="AD196" i="24"/>
  <c r="AE196" i="24" s="1"/>
  <c r="AD203" i="24"/>
  <c r="AE203" i="24" s="1"/>
  <c r="AD197" i="24"/>
  <c r="AE197" i="24" s="1"/>
  <c r="AD201" i="24"/>
  <c r="AE201" i="24" s="1"/>
  <c r="AD205" i="24"/>
  <c r="AE205" i="24" s="1"/>
  <c r="AD202" i="24"/>
  <c r="AE202" i="24" s="1"/>
  <c r="AD204" i="24"/>
  <c r="AE204" i="24" s="1"/>
  <c r="AD200" i="24"/>
  <c r="AE200" i="24" s="1"/>
  <c r="AD195" i="24"/>
  <c r="AE195" i="24" s="1"/>
  <c r="AD64" i="24"/>
  <c r="AE64" i="24" s="1"/>
  <c r="AD80" i="24"/>
  <c r="AE80" i="24" s="1"/>
  <c r="AD71" i="24"/>
  <c r="AE71" i="24" s="1"/>
  <c r="AD57" i="24"/>
  <c r="AE57" i="24" s="1"/>
  <c r="AD74" i="24"/>
  <c r="AE74" i="24" s="1"/>
  <c r="AD43" i="24"/>
  <c r="AE43" i="24" s="1"/>
  <c r="AD47" i="24"/>
  <c r="AE47" i="24" s="1"/>
  <c r="AD51" i="24"/>
  <c r="AE51" i="24" s="1"/>
  <c r="AD55" i="24"/>
  <c r="AE55" i="24" s="1"/>
  <c r="AD65" i="24"/>
  <c r="AE65" i="24" s="1"/>
  <c r="AD81" i="24"/>
  <c r="AE81" i="24" s="1"/>
  <c r="AD128" i="24"/>
  <c r="AE128" i="24" s="1"/>
  <c r="AD89" i="24"/>
  <c r="AE89" i="24" s="1"/>
  <c r="AD94" i="24"/>
  <c r="AE94" i="24" s="1"/>
  <c r="AD99" i="24"/>
  <c r="AE99" i="24" s="1"/>
  <c r="AD119" i="24"/>
  <c r="AE119" i="24" s="1"/>
  <c r="AD103" i="24"/>
  <c r="AE103" i="24" s="1"/>
  <c r="AD108" i="24"/>
  <c r="AE108" i="24" s="1"/>
  <c r="AD114" i="24"/>
  <c r="AE114" i="24" s="1"/>
  <c r="AD130" i="24"/>
  <c r="AE130" i="24" s="1"/>
  <c r="AD138" i="24"/>
  <c r="AE138" i="24" s="1"/>
  <c r="AD146" i="24"/>
  <c r="AE146" i="24" s="1"/>
  <c r="AD155" i="24"/>
  <c r="AE155" i="24" s="1"/>
  <c r="AD161" i="24"/>
  <c r="AE161" i="24" s="1"/>
  <c r="AD165" i="24"/>
  <c r="AE165" i="24" s="1"/>
  <c r="AD164" i="24"/>
  <c r="AE164" i="24" s="1"/>
  <c r="AD163" i="24"/>
  <c r="AE163" i="24" s="1"/>
  <c r="AD166" i="24"/>
  <c r="AE166" i="24" s="1"/>
  <c r="AD169" i="24"/>
  <c r="AE169" i="24" s="1"/>
  <c r="AD150" i="24"/>
  <c r="AE150" i="24" s="1"/>
  <c r="AD158" i="24"/>
  <c r="AE158" i="24" s="1"/>
  <c r="AD168" i="24"/>
  <c r="AE168" i="24" s="1"/>
  <c r="AD167" i="24"/>
  <c r="AE167" i="24" s="1"/>
  <c r="AD1" i="25"/>
  <c r="AD136" i="24"/>
  <c r="AE136" i="24" s="1"/>
  <c r="AD140" i="24"/>
  <c r="AE140" i="24" s="1"/>
  <c r="AD144" i="24"/>
  <c r="AE144" i="24" s="1"/>
  <c r="AD148" i="24"/>
  <c r="AE148" i="24" s="1"/>
  <c r="AD152" i="24"/>
  <c r="AE152" i="24" s="1"/>
  <c r="AD156" i="24"/>
  <c r="AE156" i="24" s="1"/>
  <c r="AD160" i="24"/>
  <c r="AE160" i="24" s="1"/>
  <c r="AD125" i="24"/>
  <c r="AE125" i="24" s="1"/>
  <c r="AD88" i="24"/>
  <c r="AE88" i="24" s="1"/>
  <c r="AD92" i="24"/>
  <c r="AE92" i="24" s="1"/>
  <c r="AD96" i="24"/>
  <c r="AE96" i="24" s="1"/>
  <c r="AD100" i="24"/>
  <c r="AE100" i="24" s="1"/>
  <c r="AD117" i="24"/>
  <c r="AE117" i="24" s="1"/>
  <c r="AD131" i="24"/>
  <c r="AE131" i="24" s="1"/>
  <c r="AD105" i="24"/>
  <c r="AE105" i="24" s="1"/>
  <c r="AD109" i="24"/>
  <c r="AE109" i="24" s="1"/>
  <c r="AD113" i="24"/>
  <c r="AE113" i="24" s="1"/>
  <c r="AD122" i="24"/>
  <c r="AE122" i="24" s="1"/>
  <c r="AD132" i="24"/>
  <c r="AE132" i="24" s="1"/>
  <c r="AD137" i="24"/>
  <c r="AE137" i="24" s="1"/>
  <c r="AD141" i="24"/>
  <c r="AE141" i="24" s="1"/>
  <c r="AD145" i="24"/>
  <c r="AE145" i="24" s="1"/>
  <c r="AD149" i="24"/>
  <c r="AE149" i="24" s="1"/>
  <c r="AD153" i="24"/>
  <c r="AE153" i="24" s="1"/>
  <c r="AD157" i="24"/>
  <c r="AE157" i="24" s="1"/>
  <c r="AD162" i="24"/>
  <c r="AE162" i="24" s="1"/>
  <c r="AD1" i="24" l="1"/>
  <c r="P162" i="23" l="1"/>
  <c r="N162" i="23"/>
  <c r="Q162" i="23" s="1"/>
  <c r="I162" i="23"/>
  <c r="H162" i="23"/>
  <c r="G162" i="23"/>
  <c r="AC168" i="23" s="1"/>
  <c r="F162" i="23"/>
  <c r="AB168" i="23" s="1"/>
  <c r="P161" i="23"/>
  <c r="N161" i="23"/>
  <c r="Q161" i="23" s="1"/>
  <c r="I161" i="23"/>
  <c r="H161" i="23"/>
  <c r="G161" i="23"/>
  <c r="AC167" i="23" s="1"/>
  <c r="F161" i="23"/>
  <c r="AB167" i="23" s="1"/>
  <c r="P160" i="23"/>
  <c r="N160" i="23"/>
  <c r="Q160" i="23" s="1"/>
  <c r="I160" i="23"/>
  <c r="H160" i="23"/>
  <c r="G160" i="23"/>
  <c r="F160" i="23"/>
  <c r="P159" i="23"/>
  <c r="N159" i="23"/>
  <c r="Q159" i="23" s="1"/>
  <c r="I159" i="23"/>
  <c r="H159" i="23"/>
  <c r="G159" i="23"/>
  <c r="AC165" i="23" s="1"/>
  <c r="F159" i="23"/>
  <c r="AB165" i="23" s="1"/>
  <c r="P158" i="23"/>
  <c r="N158" i="23"/>
  <c r="Q158" i="23" s="1"/>
  <c r="I158" i="23"/>
  <c r="H158" i="23"/>
  <c r="G158" i="23"/>
  <c r="F158" i="23"/>
  <c r="P157" i="23"/>
  <c r="N157" i="23"/>
  <c r="Q157" i="23" s="1"/>
  <c r="I157" i="23"/>
  <c r="H157" i="23"/>
  <c r="G157" i="23"/>
  <c r="AC163" i="23" s="1"/>
  <c r="F157" i="23"/>
  <c r="AB163" i="23" s="1"/>
  <c r="P156" i="23"/>
  <c r="N156" i="23"/>
  <c r="Q156" i="23" s="1"/>
  <c r="I156" i="23"/>
  <c r="H156" i="23"/>
  <c r="G156" i="23"/>
  <c r="F156" i="23"/>
  <c r="P155" i="23"/>
  <c r="N155" i="23"/>
  <c r="Q155" i="23" s="1"/>
  <c r="I155" i="23"/>
  <c r="H155" i="23"/>
  <c r="G155" i="23"/>
  <c r="AC161" i="23" s="1"/>
  <c r="F155" i="23"/>
  <c r="AB161" i="23" s="1"/>
  <c r="P154" i="23"/>
  <c r="N154" i="23"/>
  <c r="Q154" i="23" s="1"/>
  <c r="I154" i="23"/>
  <c r="H154" i="23"/>
  <c r="G154" i="23"/>
  <c r="F154" i="23"/>
  <c r="P153" i="23"/>
  <c r="N153" i="23"/>
  <c r="Q153" i="23" s="1"/>
  <c r="I153" i="23"/>
  <c r="H153" i="23"/>
  <c r="G153" i="23"/>
  <c r="AC159" i="23" s="1"/>
  <c r="F153" i="23"/>
  <c r="AB159" i="23" s="1"/>
  <c r="P152" i="23"/>
  <c r="N152" i="23"/>
  <c r="Q152" i="23" s="1"/>
  <c r="I152" i="23"/>
  <c r="H152" i="23"/>
  <c r="G152" i="23"/>
  <c r="F152" i="23"/>
  <c r="P151" i="23"/>
  <c r="N151" i="23"/>
  <c r="Q151" i="23" s="1"/>
  <c r="I151" i="23"/>
  <c r="H151" i="23"/>
  <c r="G151" i="23"/>
  <c r="AC157" i="23" s="1"/>
  <c r="F151" i="23"/>
  <c r="AB157" i="23" s="1"/>
  <c r="P150" i="23"/>
  <c r="N150" i="23"/>
  <c r="Q150" i="23" s="1"/>
  <c r="I150" i="23"/>
  <c r="H150" i="23"/>
  <c r="G150" i="23"/>
  <c r="F150" i="23"/>
  <c r="P149" i="23"/>
  <c r="N149" i="23"/>
  <c r="Q149" i="23" s="1"/>
  <c r="I149" i="23"/>
  <c r="K150" i="23" s="1"/>
  <c r="H149" i="23"/>
  <c r="G149" i="23"/>
  <c r="AC155" i="23" s="1"/>
  <c r="F149" i="23"/>
  <c r="P148" i="23"/>
  <c r="N148" i="23"/>
  <c r="Q148" i="23" s="1"/>
  <c r="I148" i="23"/>
  <c r="K149" i="23" s="1"/>
  <c r="H148" i="23"/>
  <c r="G148" i="23"/>
  <c r="F148" i="23"/>
  <c r="P147" i="23"/>
  <c r="N147" i="23"/>
  <c r="Q147" i="23" s="1"/>
  <c r="I147" i="23"/>
  <c r="K148" i="23" s="1"/>
  <c r="H147" i="23"/>
  <c r="G147" i="23"/>
  <c r="F147" i="23"/>
  <c r="P146" i="23"/>
  <c r="N146" i="23"/>
  <c r="Q146" i="23" s="1"/>
  <c r="I146" i="23"/>
  <c r="K147" i="23" s="1"/>
  <c r="H146" i="23"/>
  <c r="G146" i="23"/>
  <c r="F146" i="23"/>
  <c r="P145" i="23"/>
  <c r="N145" i="23"/>
  <c r="Q145" i="23" s="1"/>
  <c r="I145" i="23"/>
  <c r="K146" i="23" s="1"/>
  <c r="H145" i="23"/>
  <c r="G145" i="23"/>
  <c r="F145" i="23"/>
  <c r="P144" i="23"/>
  <c r="N144" i="23"/>
  <c r="Q144" i="23" s="1"/>
  <c r="I144" i="23"/>
  <c r="K145" i="23" s="1"/>
  <c r="H144" i="23"/>
  <c r="G144" i="23"/>
  <c r="F144" i="23"/>
  <c r="P143" i="23"/>
  <c r="N143" i="23"/>
  <c r="Q143" i="23" s="1"/>
  <c r="I143" i="23"/>
  <c r="H143" i="23"/>
  <c r="G143" i="23"/>
  <c r="AC149" i="23" s="1"/>
  <c r="F143" i="23"/>
  <c r="P142" i="23"/>
  <c r="N142" i="23"/>
  <c r="Q142" i="23" s="1"/>
  <c r="I142" i="23"/>
  <c r="K143" i="23" s="1"/>
  <c r="H142" i="23"/>
  <c r="G142" i="23"/>
  <c r="F142" i="23"/>
  <c r="P141" i="23"/>
  <c r="N141" i="23"/>
  <c r="Q141" i="23" s="1"/>
  <c r="I141" i="23"/>
  <c r="H141" i="23"/>
  <c r="G141" i="23"/>
  <c r="AC147" i="23" s="1"/>
  <c r="F141" i="23"/>
  <c r="P140" i="23"/>
  <c r="N140" i="23"/>
  <c r="Q140" i="23" s="1"/>
  <c r="I140" i="23"/>
  <c r="K141" i="23" s="1"/>
  <c r="H140" i="23"/>
  <c r="G140" i="23"/>
  <c r="F140" i="23"/>
  <c r="P139" i="23"/>
  <c r="N139" i="23"/>
  <c r="Q139" i="23" s="1"/>
  <c r="I139" i="23"/>
  <c r="H139" i="23"/>
  <c r="G139" i="23"/>
  <c r="F139" i="23"/>
  <c r="P138" i="23"/>
  <c r="N138" i="23"/>
  <c r="Q138" i="23" s="1"/>
  <c r="I138" i="23"/>
  <c r="H138" i="23"/>
  <c r="G138" i="23"/>
  <c r="F138" i="23"/>
  <c r="P137" i="23"/>
  <c r="N137" i="23"/>
  <c r="Q137" i="23" s="1"/>
  <c r="I137" i="23"/>
  <c r="H137" i="23"/>
  <c r="G137" i="23"/>
  <c r="F137" i="23"/>
  <c r="AB143" i="23" s="1"/>
  <c r="P136" i="23"/>
  <c r="N136" i="23"/>
  <c r="Q136" i="23" s="1"/>
  <c r="I136" i="23"/>
  <c r="H136" i="23"/>
  <c r="G136" i="23"/>
  <c r="F136" i="23"/>
  <c r="P135" i="23"/>
  <c r="N135" i="23"/>
  <c r="Q135" i="23" s="1"/>
  <c r="I135" i="23"/>
  <c r="H135" i="23"/>
  <c r="G135" i="23"/>
  <c r="F135" i="23"/>
  <c r="AB141" i="23" s="1"/>
  <c r="P134" i="23"/>
  <c r="N134" i="23"/>
  <c r="Q134" i="23" s="1"/>
  <c r="I134" i="23"/>
  <c r="H134" i="23"/>
  <c r="G134" i="23"/>
  <c r="F134" i="23"/>
  <c r="P133" i="23"/>
  <c r="N133" i="23"/>
  <c r="Q133" i="23" s="1"/>
  <c r="I133" i="23"/>
  <c r="H133" i="23"/>
  <c r="G133" i="23"/>
  <c r="F133" i="23"/>
  <c r="P132" i="23"/>
  <c r="N132" i="23"/>
  <c r="Q132" i="23" s="1"/>
  <c r="I132" i="23"/>
  <c r="K133" i="23" s="1"/>
  <c r="H132" i="23"/>
  <c r="G132" i="23"/>
  <c r="F132" i="23"/>
  <c r="P131" i="23"/>
  <c r="N131" i="23"/>
  <c r="Q131" i="23" s="1"/>
  <c r="I131" i="23"/>
  <c r="H131" i="23"/>
  <c r="G131" i="23"/>
  <c r="F131" i="23"/>
  <c r="P130" i="23"/>
  <c r="N130" i="23"/>
  <c r="Q130" i="23" s="1"/>
  <c r="I130" i="23"/>
  <c r="K131" i="23" s="1"/>
  <c r="H130" i="23"/>
  <c r="G130" i="23"/>
  <c r="F130" i="23"/>
  <c r="P129" i="23"/>
  <c r="N129" i="23"/>
  <c r="Q129" i="23" s="1"/>
  <c r="I129" i="23"/>
  <c r="H129" i="23"/>
  <c r="G129" i="23"/>
  <c r="F129" i="23"/>
  <c r="P128" i="23"/>
  <c r="N128" i="23"/>
  <c r="Q128" i="23" s="1"/>
  <c r="I128" i="23"/>
  <c r="K129" i="23" s="1"/>
  <c r="H128" i="23"/>
  <c r="G128" i="23"/>
  <c r="F128" i="23"/>
  <c r="P127" i="23"/>
  <c r="N127" i="23"/>
  <c r="Q127" i="23" s="1"/>
  <c r="I127" i="23"/>
  <c r="H127" i="23"/>
  <c r="G127" i="23"/>
  <c r="F127" i="23"/>
  <c r="AB133" i="23" s="1"/>
  <c r="P126" i="23"/>
  <c r="N126" i="23"/>
  <c r="Q126" i="23" s="1"/>
  <c r="I126" i="23"/>
  <c r="K127" i="23" s="1"/>
  <c r="H126" i="23"/>
  <c r="G126" i="23"/>
  <c r="F126" i="23"/>
  <c r="P125" i="23"/>
  <c r="N125" i="23"/>
  <c r="Q125" i="23" s="1"/>
  <c r="I125" i="23"/>
  <c r="H125" i="23"/>
  <c r="G125" i="23"/>
  <c r="F125" i="23"/>
  <c r="AB131" i="23" s="1"/>
  <c r="P124" i="23"/>
  <c r="N124" i="23"/>
  <c r="Q124" i="23" s="1"/>
  <c r="I124" i="23"/>
  <c r="K125" i="23" s="1"/>
  <c r="H124" i="23"/>
  <c r="G124" i="23"/>
  <c r="F124" i="23"/>
  <c r="P123" i="23"/>
  <c r="N123" i="23"/>
  <c r="Q123" i="23" s="1"/>
  <c r="I123" i="23"/>
  <c r="H123" i="23"/>
  <c r="G123" i="23"/>
  <c r="F123" i="23"/>
  <c r="P122" i="23"/>
  <c r="N122" i="23"/>
  <c r="Q122" i="23" s="1"/>
  <c r="I122" i="23"/>
  <c r="K123" i="23" s="1"/>
  <c r="H122" i="23"/>
  <c r="G122" i="23"/>
  <c r="F122" i="23"/>
  <c r="P121" i="23"/>
  <c r="N121" i="23"/>
  <c r="Q121" i="23" s="1"/>
  <c r="I121" i="23"/>
  <c r="H121" i="23"/>
  <c r="G121" i="23"/>
  <c r="F121" i="23"/>
  <c r="AB127" i="23" s="1"/>
  <c r="P120" i="23"/>
  <c r="N120" i="23"/>
  <c r="Q120" i="23" s="1"/>
  <c r="I120" i="23"/>
  <c r="K121" i="23" s="1"/>
  <c r="H120" i="23"/>
  <c r="G120" i="23"/>
  <c r="F120" i="23"/>
  <c r="P119" i="23"/>
  <c r="N119" i="23"/>
  <c r="Q119" i="23" s="1"/>
  <c r="I119" i="23"/>
  <c r="H119" i="23"/>
  <c r="G119" i="23"/>
  <c r="F119" i="23"/>
  <c r="P118" i="23"/>
  <c r="N118" i="23"/>
  <c r="Q118" i="23" s="1"/>
  <c r="I118" i="23"/>
  <c r="H118" i="23"/>
  <c r="G118" i="23"/>
  <c r="F118" i="23"/>
  <c r="P117" i="23"/>
  <c r="N117" i="23"/>
  <c r="Q117" i="23" s="1"/>
  <c r="I117" i="23"/>
  <c r="H117" i="23"/>
  <c r="G117" i="23"/>
  <c r="F117" i="23"/>
  <c r="P116" i="23"/>
  <c r="N116" i="23"/>
  <c r="Q116" i="23" s="1"/>
  <c r="I116" i="23"/>
  <c r="H116" i="23"/>
  <c r="G116" i="23"/>
  <c r="F116" i="23"/>
  <c r="P115" i="23"/>
  <c r="N115" i="23"/>
  <c r="Q115" i="23" s="1"/>
  <c r="I115" i="23"/>
  <c r="H115" i="23"/>
  <c r="G115" i="23"/>
  <c r="F115" i="23"/>
  <c r="P114" i="23"/>
  <c r="N114" i="23"/>
  <c r="Q114" i="23" s="1"/>
  <c r="I114" i="23"/>
  <c r="H114" i="23"/>
  <c r="G114" i="23"/>
  <c r="F114" i="23"/>
  <c r="P113" i="23"/>
  <c r="N113" i="23"/>
  <c r="Q113" i="23" s="1"/>
  <c r="I113" i="23"/>
  <c r="H113" i="23"/>
  <c r="G113" i="23"/>
  <c r="F113" i="23"/>
  <c r="P112" i="23"/>
  <c r="N112" i="23"/>
  <c r="Q112" i="23" s="1"/>
  <c r="I112" i="23"/>
  <c r="H112" i="23"/>
  <c r="G112" i="23"/>
  <c r="F112" i="23"/>
  <c r="P111" i="23"/>
  <c r="N111" i="23"/>
  <c r="Q111" i="23" s="1"/>
  <c r="I111" i="23"/>
  <c r="H111" i="23"/>
  <c r="G111" i="23"/>
  <c r="AC117" i="23" s="1"/>
  <c r="F111" i="23"/>
  <c r="P110" i="23"/>
  <c r="N110" i="23"/>
  <c r="Q110" i="23" s="1"/>
  <c r="I110" i="23"/>
  <c r="H110" i="23"/>
  <c r="G110" i="23"/>
  <c r="F110" i="23"/>
  <c r="P109" i="23"/>
  <c r="N109" i="23"/>
  <c r="Q109" i="23" s="1"/>
  <c r="I109" i="23"/>
  <c r="H109" i="23"/>
  <c r="G109" i="23"/>
  <c r="AC115" i="23" s="1"/>
  <c r="F109" i="23"/>
  <c r="AB115" i="23" s="1"/>
  <c r="P108" i="23"/>
  <c r="N108" i="23"/>
  <c r="Q108" i="23" s="1"/>
  <c r="I108" i="23"/>
  <c r="H108" i="23"/>
  <c r="G108" i="23"/>
  <c r="F108" i="23"/>
  <c r="P107" i="23"/>
  <c r="N107" i="23"/>
  <c r="Q107" i="23" s="1"/>
  <c r="I107" i="23"/>
  <c r="H107" i="23"/>
  <c r="G107" i="23"/>
  <c r="AC113" i="23" s="1"/>
  <c r="F107" i="23"/>
  <c r="AB113" i="23" s="1"/>
  <c r="P106" i="23"/>
  <c r="N106" i="23"/>
  <c r="Q106" i="23" s="1"/>
  <c r="I106" i="23"/>
  <c r="H106" i="23"/>
  <c r="G106" i="23"/>
  <c r="F106" i="23"/>
  <c r="P105" i="23"/>
  <c r="N105" i="23"/>
  <c r="Q105" i="23" s="1"/>
  <c r="I105" i="23"/>
  <c r="H105" i="23"/>
  <c r="G105" i="23"/>
  <c r="AC111" i="23" s="1"/>
  <c r="F105" i="23"/>
  <c r="AB111" i="23" s="1"/>
  <c r="P104" i="23"/>
  <c r="N104" i="23"/>
  <c r="Q104" i="23" s="1"/>
  <c r="I104" i="23"/>
  <c r="H104" i="23"/>
  <c r="G104" i="23"/>
  <c r="F104" i="23"/>
  <c r="P103" i="23"/>
  <c r="N103" i="23"/>
  <c r="Q103" i="23" s="1"/>
  <c r="I103" i="23"/>
  <c r="H103" i="23"/>
  <c r="G103" i="23"/>
  <c r="AC109" i="23" s="1"/>
  <c r="F103" i="23"/>
  <c r="AB109" i="23" s="1"/>
  <c r="P102" i="23"/>
  <c r="N102" i="23"/>
  <c r="Q102" i="23" s="1"/>
  <c r="I102" i="23"/>
  <c r="H102" i="23"/>
  <c r="G102" i="23"/>
  <c r="F102" i="23"/>
  <c r="P101" i="23"/>
  <c r="N101" i="23"/>
  <c r="Q101" i="23" s="1"/>
  <c r="I101" i="23"/>
  <c r="H101" i="23"/>
  <c r="G101" i="23"/>
  <c r="AC107" i="23" s="1"/>
  <c r="F101" i="23"/>
  <c r="P100" i="23"/>
  <c r="N100" i="23"/>
  <c r="Q100" i="23" s="1"/>
  <c r="I100" i="23"/>
  <c r="H100" i="23"/>
  <c r="G100" i="23"/>
  <c r="F100" i="23"/>
  <c r="P99" i="23"/>
  <c r="N99" i="23"/>
  <c r="Q99" i="23" s="1"/>
  <c r="I99" i="23"/>
  <c r="H99" i="23"/>
  <c r="G99" i="23"/>
  <c r="AC105" i="23" s="1"/>
  <c r="F99" i="23"/>
  <c r="P98" i="23"/>
  <c r="N98" i="23"/>
  <c r="Q98" i="23" s="1"/>
  <c r="I98" i="23"/>
  <c r="H98" i="23"/>
  <c r="G98" i="23"/>
  <c r="F98" i="23"/>
  <c r="P97" i="23"/>
  <c r="N97" i="23"/>
  <c r="Q97" i="23" s="1"/>
  <c r="I97" i="23"/>
  <c r="H97" i="23"/>
  <c r="G97" i="23"/>
  <c r="AC103" i="23" s="1"/>
  <c r="F97" i="23"/>
  <c r="P96" i="23"/>
  <c r="N96" i="23"/>
  <c r="Q96" i="23" s="1"/>
  <c r="I96" i="23"/>
  <c r="K97" i="23" s="1"/>
  <c r="H96" i="23"/>
  <c r="G96" i="23"/>
  <c r="F96" i="23"/>
  <c r="P95" i="23"/>
  <c r="N95" i="23"/>
  <c r="Q95" i="23" s="1"/>
  <c r="I95" i="23"/>
  <c r="H95" i="23"/>
  <c r="G95" i="23"/>
  <c r="AC101" i="23" s="1"/>
  <c r="F95" i="23"/>
  <c r="P94" i="23"/>
  <c r="N94" i="23"/>
  <c r="Q94" i="23" s="1"/>
  <c r="I94" i="23"/>
  <c r="H94" i="23"/>
  <c r="G94" i="23"/>
  <c r="F94" i="23"/>
  <c r="P93" i="23"/>
  <c r="N93" i="23"/>
  <c r="Q93" i="23" s="1"/>
  <c r="I93" i="23"/>
  <c r="K94" i="23" s="1"/>
  <c r="H93" i="23"/>
  <c r="G93" i="23"/>
  <c r="F93" i="23"/>
  <c r="AB99" i="23" s="1"/>
  <c r="P92" i="23"/>
  <c r="N92" i="23"/>
  <c r="Q92" i="23" s="1"/>
  <c r="I92" i="23"/>
  <c r="K93" i="23" s="1"/>
  <c r="H92" i="23"/>
  <c r="G92" i="23"/>
  <c r="F92" i="23"/>
  <c r="P91" i="23"/>
  <c r="N91" i="23"/>
  <c r="Q91" i="23" s="1"/>
  <c r="I91" i="23"/>
  <c r="H91" i="23"/>
  <c r="G91" i="23"/>
  <c r="AC97" i="23" s="1"/>
  <c r="F91" i="23"/>
  <c r="AB97" i="23" s="1"/>
  <c r="P90" i="23"/>
  <c r="N90" i="23"/>
  <c r="Q90" i="23" s="1"/>
  <c r="I90" i="23"/>
  <c r="H90" i="23"/>
  <c r="G90" i="23"/>
  <c r="F90" i="23"/>
  <c r="P89" i="23"/>
  <c r="N89" i="23"/>
  <c r="Q89" i="23" s="1"/>
  <c r="I89" i="23"/>
  <c r="K90" i="23" s="1"/>
  <c r="H89" i="23"/>
  <c r="G89" i="23"/>
  <c r="F89" i="23"/>
  <c r="P88" i="23"/>
  <c r="N88" i="23"/>
  <c r="Q88" i="23" s="1"/>
  <c r="I88" i="23"/>
  <c r="K89" i="23" s="1"/>
  <c r="H88" i="23"/>
  <c r="G88" i="23"/>
  <c r="F88" i="23"/>
  <c r="P87" i="23"/>
  <c r="N87" i="23"/>
  <c r="Q87" i="23" s="1"/>
  <c r="I87" i="23"/>
  <c r="H87" i="23"/>
  <c r="G87" i="23"/>
  <c r="F87" i="23"/>
  <c r="P86" i="23"/>
  <c r="N86" i="23"/>
  <c r="Q86" i="23" s="1"/>
  <c r="I86" i="23"/>
  <c r="H86" i="23"/>
  <c r="G86" i="23"/>
  <c r="F86" i="23"/>
  <c r="P85" i="23"/>
  <c r="N85" i="23"/>
  <c r="Q85" i="23" s="1"/>
  <c r="I85" i="23"/>
  <c r="K86" i="23" s="1"/>
  <c r="H85" i="23"/>
  <c r="G85" i="23"/>
  <c r="F85" i="23"/>
  <c r="P84" i="23"/>
  <c r="N84" i="23"/>
  <c r="Q84" i="23" s="1"/>
  <c r="I84" i="23"/>
  <c r="K85" i="23" s="1"/>
  <c r="H84" i="23"/>
  <c r="G84" i="23"/>
  <c r="F84" i="23"/>
  <c r="P83" i="23"/>
  <c r="N83" i="23"/>
  <c r="Q83" i="23" s="1"/>
  <c r="I83" i="23"/>
  <c r="H83" i="23"/>
  <c r="G83" i="23"/>
  <c r="F83" i="23"/>
  <c r="P82" i="23"/>
  <c r="N82" i="23"/>
  <c r="Q82" i="23" s="1"/>
  <c r="I82" i="23"/>
  <c r="H82" i="23"/>
  <c r="G82" i="23"/>
  <c r="F82" i="23"/>
  <c r="P81" i="23"/>
  <c r="N81" i="23"/>
  <c r="Q81" i="23" s="1"/>
  <c r="I81" i="23"/>
  <c r="K82" i="23" s="1"/>
  <c r="H81" i="23"/>
  <c r="G81" i="23"/>
  <c r="F81" i="23"/>
  <c r="P80" i="23"/>
  <c r="N80" i="23"/>
  <c r="Q80" i="23" s="1"/>
  <c r="I80" i="23"/>
  <c r="K81" i="23" s="1"/>
  <c r="H80" i="23"/>
  <c r="G80" i="23"/>
  <c r="F80" i="23"/>
  <c r="P79" i="23"/>
  <c r="N79" i="23"/>
  <c r="Q79" i="23" s="1"/>
  <c r="I79" i="23"/>
  <c r="H79" i="23"/>
  <c r="G79" i="23"/>
  <c r="F79" i="23"/>
  <c r="P78" i="23"/>
  <c r="N78" i="23"/>
  <c r="Q78" i="23" s="1"/>
  <c r="I78" i="23"/>
  <c r="H78" i="23"/>
  <c r="G78" i="23"/>
  <c r="F78" i="23"/>
  <c r="P77" i="23"/>
  <c r="N77" i="23"/>
  <c r="Q77" i="23" s="1"/>
  <c r="I77" i="23"/>
  <c r="H77" i="23"/>
  <c r="G77" i="23"/>
  <c r="F77" i="23"/>
  <c r="P76" i="23"/>
  <c r="N76" i="23"/>
  <c r="Q76" i="23" s="1"/>
  <c r="I76" i="23"/>
  <c r="H76" i="23"/>
  <c r="G76" i="23"/>
  <c r="F76" i="23"/>
  <c r="P75" i="23"/>
  <c r="N75" i="23"/>
  <c r="Q75" i="23" s="1"/>
  <c r="I75" i="23"/>
  <c r="H75" i="23"/>
  <c r="G75" i="23"/>
  <c r="AC81" i="23" s="1"/>
  <c r="F75" i="23"/>
  <c r="P74" i="23"/>
  <c r="N74" i="23"/>
  <c r="Q74" i="23" s="1"/>
  <c r="I74" i="23"/>
  <c r="H74" i="23"/>
  <c r="G74" i="23"/>
  <c r="F74" i="23"/>
  <c r="P73" i="23"/>
  <c r="N73" i="23"/>
  <c r="Q73" i="23" s="1"/>
  <c r="I73" i="23"/>
  <c r="H73" i="23"/>
  <c r="G73" i="23"/>
  <c r="F73" i="23"/>
  <c r="P72" i="23"/>
  <c r="N72" i="23"/>
  <c r="Q72" i="23" s="1"/>
  <c r="I72" i="23"/>
  <c r="H72" i="23"/>
  <c r="G72" i="23"/>
  <c r="F72" i="23"/>
  <c r="P71" i="23"/>
  <c r="N71" i="23"/>
  <c r="Q71" i="23" s="1"/>
  <c r="I71" i="23"/>
  <c r="H71" i="23"/>
  <c r="G71" i="23"/>
  <c r="F71" i="23"/>
  <c r="P70" i="23"/>
  <c r="N70" i="23"/>
  <c r="Q70" i="23" s="1"/>
  <c r="I70" i="23"/>
  <c r="H70" i="23"/>
  <c r="G70" i="23"/>
  <c r="F70" i="23"/>
  <c r="P69" i="23"/>
  <c r="N69" i="23"/>
  <c r="Q69" i="23" s="1"/>
  <c r="I69" i="23"/>
  <c r="H69" i="23"/>
  <c r="G69" i="23"/>
  <c r="F69" i="23"/>
  <c r="P68" i="23"/>
  <c r="N68" i="23"/>
  <c r="Q68" i="23" s="1"/>
  <c r="I68" i="23"/>
  <c r="H68" i="23"/>
  <c r="G68" i="23"/>
  <c r="F68" i="23"/>
  <c r="P67" i="23"/>
  <c r="N67" i="23"/>
  <c r="Q67" i="23" s="1"/>
  <c r="I67" i="23"/>
  <c r="H67" i="23"/>
  <c r="G67" i="23"/>
  <c r="F67" i="23"/>
  <c r="P66" i="23"/>
  <c r="N66" i="23"/>
  <c r="Q66" i="23" s="1"/>
  <c r="I66" i="23"/>
  <c r="H66" i="23"/>
  <c r="G66" i="23"/>
  <c r="F66" i="23"/>
  <c r="P65" i="23"/>
  <c r="N65" i="23"/>
  <c r="Q65" i="23" s="1"/>
  <c r="I65" i="23"/>
  <c r="H65" i="23"/>
  <c r="G65" i="23"/>
  <c r="F65" i="23"/>
  <c r="P64" i="23"/>
  <c r="N64" i="23"/>
  <c r="Q64" i="23" s="1"/>
  <c r="I64" i="23"/>
  <c r="H64" i="23"/>
  <c r="G64" i="23"/>
  <c r="F64" i="23"/>
  <c r="P63" i="23"/>
  <c r="N63" i="23"/>
  <c r="Q63" i="23" s="1"/>
  <c r="I63" i="23"/>
  <c r="H63" i="23"/>
  <c r="G63" i="23"/>
  <c r="F63" i="23"/>
  <c r="P62" i="23"/>
  <c r="N62" i="23"/>
  <c r="Q62" i="23" s="1"/>
  <c r="I62" i="23"/>
  <c r="H62" i="23"/>
  <c r="G62" i="23"/>
  <c r="F62" i="23"/>
  <c r="P61" i="23"/>
  <c r="N61" i="23"/>
  <c r="Q61" i="23" s="1"/>
  <c r="I61" i="23"/>
  <c r="H61" i="23"/>
  <c r="G61" i="23"/>
  <c r="F61" i="23"/>
  <c r="P60" i="23"/>
  <c r="N60" i="23"/>
  <c r="Q60" i="23" s="1"/>
  <c r="I60" i="23"/>
  <c r="H60" i="23"/>
  <c r="G60" i="23"/>
  <c r="F60" i="23"/>
  <c r="P59" i="23"/>
  <c r="N59" i="23"/>
  <c r="Q59" i="23" s="1"/>
  <c r="I59" i="23"/>
  <c r="H59" i="23"/>
  <c r="G59" i="23"/>
  <c r="F59" i="23"/>
  <c r="P58" i="23"/>
  <c r="N58" i="23"/>
  <c r="Q58" i="23" s="1"/>
  <c r="I58" i="23"/>
  <c r="H58" i="23"/>
  <c r="G58" i="23"/>
  <c r="F58" i="23"/>
  <c r="P57" i="23"/>
  <c r="N57" i="23"/>
  <c r="Q57" i="23" s="1"/>
  <c r="I57" i="23"/>
  <c r="H57" i="23"/>
  <c r="G57" i="23"/>
  <c r="F57" i="23"/>
  <c r="P56" i="23"/>
  <c r="N56" i="23"/>
  <c r="Q56" i="23" s="1"/>
  <c r="I56" i="23"/>
  <c r="H56" i="23"/>
  <c r="G56" i="23"/>
  <c r="F56" i="23"/>
  <c r="P55" i="23"/>
  <c r="N55" i="23"/>
  <c r="Q55" i="23" s="1"/>
  <c r="I55" i="23"/>
  <c r="H55" i="23"/>
  <c r="G55" i="23"/>
  <c r="F55" i="23"/>
  <c r="P54" i="23"/>
  <c r="N54" i="23"/>
  <c r="Q54" i="23" s="1"/>
  <c r="I54" i="23"/>
  <c r="H54" i="23"/>
  <c r="G54" i="23"/>
  <c r="F54" i="23"/>
  <c r="P53" i="23"/>
  <c r="N53" i="23"/>
  <c r="Q53" i="23" s="1"/>
  <c r="I53" i="23"/>
  <c r="H53" i="23"/>
  <c r="G53" i="23"/>
  <c r="AC59" i="23" s="1"/>
  <c r="F53" i="23"/>
  <c r="P52" i="23"/>
  <c r="N52" i="23"/>
  <c r="Q52" i="23" s="1"/>
  <c r="I52" i="23"/>
  <c r="H52" i="23"/>
  <c r="G52" i="23"/>
  <c r="F52" i="23"/>
  <c r="P51" i="23"/>
  <c r="N51" i="23"/>
  <c r="Q51" i="23" s="1"/>
  <c r="I51" i="23"/>
  <c r="H51" i="23"/>
  <c r="G51" i="23"/>
  <c r="AC57" i="23" s="1"/>
  <c r="F51" i="23"/>
  <c r="P50" i="23"/>
  <c r="N50" i="23"/>
  <c r="Q50" i="23" s="1"/>
  <c r="R50" i="23" s="1"/>
  <c r="I50" i="23"/>
  <c r="H50" i="23"/>
  <c r="G50" i="23"/>
  <c r="F50" i="23"/>
  <c r="P49" i="23"/>
  <c r="N49" i="23"/>
  <c r="Q49" i="23" s="1"/>
  <c r="I49" i="23"/>
  <c r="H49" i="23"/>
  <c r="G49" i="23"/>
  <c r="AC55" i="23" s="1"/>
  <c r="F49" i="23"/>
  <c r="P48" i="23"/>
  <c r="N48" i="23"/>
  <c r="Q48" i="23" s="1"/>
  <c r="I48" i="23"/>
  <c r="H48" i="23"/>
  <c r="G48" i="23"/>
  <c r="F48" i="23"/>
  <c r="P47" i="23"/>
  <c r="N47" i="23"/>
  <c r="Q47" i="23" s="1"/>
  <c r="I47" i="23"/>
  <c r="H47" i="23"/>
  <c r="G47" i="23"/>
  <c r="AC53" i="23" s="1"/>
  <c r="F47" i="23"/>
  <c r="P46" i="23"/>
  <c r="N46" i="23"/>
  <c r="Q46" i="23" s="1"/>
  <c r="I46" i="23"/>
  <c r="H46" i="23"/>
  <c r="G46" i="23"/>
  <c r="F46" i="23"/>
  <c r="P45" i="23"/>
  <c r="N45" i="23"/>
  <c r="Q45" i="23" s="1"/>
  <c r="I45" i="23"/>
  <c r="H45" i="23"/>
  <c r="G45" i="23"/>
  <c r="AC51" i="23" s="1"/>
  <c r="F45" i="23"/>
  <c r="P44" i="23"/>
  <c r="N44" i="23"/>
  <c r="Q44" i="23" s="1"/>
  <c r="I44" i="23"/>
  <c r="H44" i="23"/>
  <c r="G44" i="23"/>
  <c r="F44" i="23"/>
  <c r="P43" i="23"/>
  <c r="N43" i="23"/>
  <c r="Q43" i="23" s="1"/>
  <c r="I43" i="23"/>
  <c r="H43" i="23"/>
  <c r="G43" i="23"/>
  <c r="AC49" i="23" s="1"/>
  <c r="F43" i="23"/>
  <c r="P42" i="23"/>
  <c r="N42" i="23"/>
  <c r="Q42" i="23" s="1"/>
  <c r="I42" i="23"/>
  <c r="H42" i="23"/>
  <c r="G42" i="23"/>
  <c r="F42" i="23"/>
  <c r="P41" i="23"/>
  <c r="N41" i="23"/>
  <c r="Q41" i="23" s="1"/>
  <c r="I41" i="23"/>
  <c r="H41" i="23"/>
  <c r="G41" i="23"/>
  <c r="F41" i="23"/>
  <c r="P40" i="23"/>
  <c r="N40" i="23"/>
  <c r="Q40" i="23" s="1"/>
  <c r="I40" i="23"/>
  <c r="H40" i="23"/>
  <c r="G40" i="23"/>
  <c r="F40" i="23"/>
  <c r="P39" i="23"/>
  <c r="N39" i="23"/>
  <c r="Q39" i="23" s="1"/>
  <c r="I39" i="23"/>
  <c r="H39" i="23"/>
  <c r="G39" i="23"/>
  <c r="F39" i="23"/>
  <c r="P38" i="23"/>
  <c r="N38" i="23"/>
  <c r="Q38" i="23" s="1"/>
  <c r="R38" i="23" s="1"/>
  <c r="I38" i="23"/>
  <c r="H38" i="23"/>
  <c r="G38" i="23"/>
  <c r="F38" i="23"/>
  <c r="AB44" i="23" s="1"/>
  <c r="P37" i="23"/>
  <c r="N37" i="23"/>
  <c r="Q37" i="23" s="1"/>
  <c r="I37" i="23"/>
  <c r="H37" i="23"/>
  <c r="G37" i="23"/>
  <c r="F37" i="23"/>
  <c r="P36" i="23"/>
  <c r="N36" i="23"/>
  <c r="Q36" i="23" s="1"/>
  <c r="I36" i="23"/>
  <c r="H36" i="23"/>
  <c r="G36" i="23"/>
  <c r="F36" i="23"/>
  <c r="P35" i="23"/>
  <c r="N35" i="23"/>
  <c r="Q35" i="23" s="1"/>
  <c r="I35" i="23"/>
  <c r="H35" i="23"/>
  <c r="G35" i="23"/>
  <c r="AC41" i="23" s="1"/>
  <c r="F35" i="23"/>
  <c r="P34" i="23"/>
  <c r="N34" i="23"/>
  <c r="Q34" i="23" s="1"/>
  <c r="R34" i="23" s="1"/>
  <c r="I34" i="23"/>
  <c r="H34" i="23"/>
  <c r="G34" i="23"/>
  <c r="F34" i="23"/>
  <c r="AB40" i="23" s="1"/>
  <c r="P33" i="23"/>
  <c r="N33" i="23"/>
  <c r="Q33" i="23" s="1"/>
  <c r="I33" i="23"/>
  <c r="H33" i="23"/>
  <c r="G33" i="23"/>
  <c r="F33" i="23"/>
  <c r="R32" i="23"/>
  <c r="I32" i="23"/>
  <c r="H32" i="23"/>
  <c r="G32" i="23"/>
  <c r="F32" i="23"/>
  <c r="R31" i="23"/>
  <c r="I31" i="23"/>
  <c r="H31" i="23"/>
  <c r="G31" i="23"/>
  <c r="F31" i="23"/>
  <c r="R30" i="23"/>
  <c r="I30" i="23"/>
  <c r="H30" i="23"/>
  <c r="G30" i="23"/>
  <c r="F30" i="23"/>
  <c r="R29" i="23"/>
  <c r="I29" i="23"/>
  <c r="H29" i="23"/>
  <c r="G29" i="23"/>
  <c r="F29" i="23"/>
  <c r="R28" i="23"/>
  <c r="I28" i="23"/>
  <c r="H28" i="23"/>
  <c r="G28" i="23"/>
  <c r="F28" i="23"/>
  <c r="R27" i="23"/>
  <c r="I27" i="23"/>
  <c r="H27" i="23"/>
  <c r="G27" i="23"/>
  <c r="F27" i="23"/>
  <c r="R26" i="23"/>
  <c r="I26" i="23"/>
  <c r="H26" i="23"/>
  <c r="G26" i="23"/>
  <c r="F26" i="23"/>
  <c r="R25" i="23"/>
  <c r="I25" i="23"/>
  <c r="H25" i="23"/>
  <c r="G25" i="23"/>
  <c r="F25" i="23"/>
  <c r="R24" i="23"/>
  <c r="I24" i="23"/>
  <c r="H24" i="23"/>
  <c r="G24" i="23"/>
  <c r="F24" i="23"/>
  <c r="R23" i="23"/>
  <c r="I23" i="23"/>
  <c r="H23" i="23"/>
  <c r="G23" i="23"/>
  <c r="F23" i="23"/>
  <c r="R22" i="23"/>
  <c r="I22" i="23"/>
  <c r="H22" i="23"/>
  <c r="G22" i="23"/>
  <c r="F22" i="23"/>
  <c r="R21" i="23"/>
  <c r="I21" i="23"/>
  <c r="H21" i="23"/>
  <c r="G21" i="23"/>
  <c r="F21" i="23"/>
  <c r="R20" i="23"/>
  <c r="I20" i="23"/>
  <c r="H20" i="23"/>
  <c r="G20" i="23"/>
  <c r="F20" i="23"/>
  <c r="R19" i="23"/>
  <c r="I19" i="23"/>
  <c r="H19" i="23"/>
  <c r="G19" i="23"/>
  <c r="F19" i="23"/>
  <c r="R18" i="23"/>
  <c r="I18" i="23"/>
  <c r="H18" i="23"/>
  <c r="G18" i="23"/>
  <c r="F18" i="23"/>
  <c r="R17" i="23"/>
  <c r="I17" i="23"/>
  <c r="H17" i="23"/>
  <c r="G17" i="23"/>
  <c r="F17" i="23"/>
  <c r="R16" i="23"/>
  <c r="I16" i="23"/>
  <c r="H16" i="23"/>
  <c r="G16" i="23"/>
  <c r="F16" i="23"/>
  <c r="R15" i="23"/>
  <c r="I15" i="23"/>
  <c r="H15" i="23"/>
  <c r="G15" i="23"/>
  <c r="F15" i="23"/>
  <c r="R14" i="23"/>
  <c r="I14" i="23"/>
  <c r="H14" i="23"/>
  <c r="G14" i="23"/>
  <c r="F14" i="23"/>
  <c r="R13" i="23"/>
  <c r="I13" i="23"/>
  <c r="H13" i="23"/>
  <c r="G13" i="23"/>
  <c r="F13" i="23"/>
  <c r="R12" i="23"/>
  <c r="I12" i="23"/>
  <c r="H12" i="23"/>
  <c r="G12" i="23"/>
  <c r="F12" i="23"/>
  <c r="R11" i="23"/>
  <c r="I11" i="23"/>
  <c r="H11" i="23"/>
  <c r="G11" i="23"/>
  <c r="F11" i="23"/>
  <c r="R10" i="23"/>
  <c r="I10" i="23"/>
  <c r="H10" i="23"/>
  <c r="G10" i="23"/>
  <c r="F10" i="23"/>
  <c r="R9" i="23"/>
  <c r="I9" i="23"/>
  <c r="H9" i="23"/>
  <c r="G9" i="23"/>
  <c r="F9" i="23"/>
  <c r="R8" i="23"/>
  <c r="I8" i="23"/>
  <c r="H8" i="23"/>
  <c r="G8" i="23"/>
  <c r="F8" i="23"/>
  <c r="R7" i="23"/>
  <c r="I7" i="23"/>
  <c r="H7" i="23"/>
  <c r="G7" i="23"/>
  <c r="F7" i="23"/>
  <c r="R6" i="23"/>
  <c r="I6" i="23"/>
  <c r="H6" i="23"/>
  <c r="G6" i="23"/>
  <c r="F6" i="23"/>
  <c r="R5" i="23"/>
  <c r="I5" i="23"/>
  <c r="H5" i="23"/>
  <c r="G5" i="23"/>
  <c r="F5" i="23"/>
  <c r="R4" i="23"/>
  <c r="I4" i="23"/>
  <c r="N2" i="23"/>
  <c r="C1" i="23"/>
  <c r="B1" i="23"/>
  <c r="P162" i="22"/>
  <c r="N162" i="22"/>
  <c r="Q162" i="22" s="1"/>
  <c r="I162" i="22"/>
  <c r="H162" i="22"/>
  <c r="G162" i="22"/>
  <c r="AC168" i="22" s="1"/>
  <c r="F162" i="22"/>
  <c r="AB168" i="22" s="1"/>
  <c r="P161" i="22"/>
  <c r="N161" i="22"/>
  <c r="Q161" i="22" s="1"/>
  <c r="I161" i="22"/>
  <c r="H161" i="22"/>
  <c r="G161" i="22"/>
  <c r="AC167" i="22" s="1"/>
  <c r="F161" i="22"/>
  <c r="P160" i="22"/>
  <c r="N160" i="22"/>
  <c r="Q160" i="22" s="1"/>
  <c r="I160" i="22"/>
  <c r="H160" i="22"/>
  <c r="G160" i="22"/>
  <c r="AC166" i="22" s="1"/>
  <c r="F160" i="22"/>
  <c r="P159" i="22"/>
  <c r="N159" i="22"/>
  <c r="Q159" i="22" s="1"/>
  <c r="I159" i="22"/>
  <c r="H159" i="22"/>
  <c r="G159" i="22"/>
  <c r="AC165" i="22" s="1"/>
  <c r="F159" i="22"/>
  <c r="P158" i="22"/>
  <c r="N158" i="22"/>
  <c r="Q158" i="22" s="1"/>
  <c r="I158" i="22"/>
  <c r="H158" i="22"/>
  <c r="G158" i="22"/>
  <c r="AC164" i="22" s="1"/>
  <c r="F158" i="22"/>
  <c r="P157" i="22"/>
  <c r="N157" i="22"/>
  <c r="Q157" i="22" s="1"/>
  <c r="I157" i="22"/>
  <c r="H157" i="22"/>
  <c r="G157" i="22"/>
  <c r="F157" i="22"/>
  <c r="P156" i="22"/>
  <c r="N156" i="22"/>
  <c r="Q156" i="22" s="1"/>
  <c r="I156" i="22"/>
  <c r="H156" i="22"/>
  <c r="G156" i="22"/>
  <c r="AC162" i="22" s="1"/>
  <c r="F156" i="22"/>
  <c r="AB162" i="22" s="1"/>
  <c r="P155" i="22"/>
  <c r="N155" i="22"/>
  <c r="Q155" i="22" s="1"/>
  <c r="I155" i="22"/>
  <c r="H155" i="22"/>
  <c r="G155" i="22"/>
  <c r="F155" i="22"/>
  <c r="P154" i="22"/>
  <c r="N154" i="22"/>
  <c r="Q154" i="22" s="1"/>
  <c r="I154" i="22"/>
  <c r="H154" i="22"/>
  <c r="G154" i="22"/>
  <c r="AC160" i="22" s="1"/>
  <c r="F154" i="22"/>
  <c r="AB160" i="22" s="1"/>
  <c r="P153" i="22"/>
  <c r="N153" i="22"/>
  <c r="Q153" i="22" s="1"/>
  <c r="I153" i="22"/>
  <c r="H153" i="22"/>
  <c r="G153" i="22"/>
  <c r="F153" i="22"/>
  <c r="P152" i="22"/>
  <c r="N152" i="22"/>
  <c r="Q152" i="22" s="1"/>
  <c r="I152" i="22"/>
  <c r="H152" i="22"/>
  <c r="G152" i="22"/>
  <c r="AC158" i="22" s="1"/>
  <c r="F152" i="22"/>
  <c r="AB158" i="22" s="1"/>
  <c r="P151" i="22"/>
  <c r="N151" i="22"/>
  <c r="Q151" i="22" s="1"/>
  <c r="I151" i="22"/>
  <c r="H151" i="22"/>
  <c r="G151" i="22"/>
  <c r="F151" i="22"/>
  <c r="P150" i="22"/>
  <c r="N150" i="22"/>
  <c r="Q150" i="22" s="1"/>
  <c r="I150" i="22"/>
  <c r="H150" i="22"/>
  <c r="G150" i="22"/>
  <c r="AC156" i="22" s="1"/>
  <c r="F150" i="22"/>
  <c r="AB156" i="22" s="1"/>
  <c r="P149" i="22"/>
  <c r="N149" i="22"/>
  <c r="Q149" i="22" s="1"/>
  <c r="I149" i="22"/>
  <c r="H149" i="22"/>
  <c r="G149" i="22"/>
  <c r="F149" i="22"/>
  <c r="P148" i="22"/>
  <c r="N148" i="22"/>
  <c r="Q148" i="22" s="1"/>
  <c r="I148" i="22"/>
  <c r="H148" i="22"/>
  <c r="G148" i="22"/>
  <c r="AC154" i="22" s="1"/>
  <c r="F148" i="22"/>
  <c r="AB154" i="22" s="1"/>
  <c r="P147" i="22"/>
  <c r="N147" i="22"/>
  <c r="Q147" i="22" s="1"/>
  <c r="I147" i="22"/>
  <c r="H147" i="22"/>
  <c r="G147" i="22"/>
  <c r="F147" i="22"/>
  <c r="P146" i="22"/>
  <c r="N146" i="22"/>
  <c r="Q146" i="22" s="1"/>
  <c r="I146" i="22"/>
  <c r="H146" i="22"/>
  <c r="G146" i="22"/>
  <c r="AC152" i="22" s="1"/>
  <c r="F146" i="22"/>
  <c r="AB152" i="22" s="1"/>
  <c r="P145" i="22"/>
  <c r="N145" i="22"/>
  <c r="Q145" i="22" s="1"/>
  <c r="R145" i="22" s="1"/>
  <c r="I145" i="22"/>
  <c r="H145" i="22"/>
  <c r="G145" i="22"/>
  <c r="F145" i="22"/>
  <c r="P144" i="22"/>
  <c r="N144" i="22"/>
  <c r="Q144" i="22" s="1"/>
  <c r="I144" i="22"/>
  <c r="H144" i="22"/>
  <c r="G144" i="22"/>
  <c r="AC150" i="22" s="1"/>
  <c r="F144" i="22"/>
  <c r="AB150" i="22" s="1"/>
  <c r="P143" i="22"/>
  <c r="N143" i="22"/>
  <c r="Q143" i="22" s="1"/>
  <c r="R143" i="22" s="1"/>
  <c r="I143" i="22"/>
  <c r="H143" i="22"/>
  <c r="G143" i="22"/>
  <c r="F143" i="22"/>
  <c r="P142" i="22"/>
  <c r="N142" i="22"/>
  <c r="Q142" i="22" s="1"/>
  <c r="I142" i="22"/>
  <c r="H142" i="22"/>
  <c r="G142" i="22"/>
  <c r="AC148" i="22" s="1"/>
  <c r="F142" i="22"/>
  <c r="P141" i="22"/>
  <c r="N141" i="22"/>
  <c r="Q141" i="22" s="1"/>
  <c r="I141" i="22"/>
  <c r="H141" i="22"/>
  <c r="G141" i="22"/>
  <c r="F141" i="22"/>
  <c r="P140" i="22"/>
  <c r="N140" i="22"/>
  <c r="Q140" i="22" s="1"/>
  <c r="I140" i="22"/>
  <c r="H140" i="22"/>
  <c r="G140" i="22"/>
  <c r="F140" i="22"/>
  <c r="P139" i="22"/>
  <c r="N139" i="22"/>
  <c r="Q139" i="22" s="1"/>
  <c r="I139" i="22"/>
  <c r="H139" i="22"/>
  <c r="G139" i="22"/>
  <c r="F139" i="22"/>
  <c r="P138" i="22"/>
  <c r="N138" i="22"/>
  <c r="Q138" i="22" s="1"/>
  <c r="I138" i="22"/>
  <c r="H138" i="22"/>
  <c r="G138" i="22"/>
  <c r="F138" i="22"/>
  <c r="P137" i="22"/>
  <c r="N137" i="22"/>
  <c r="Q137" i="22" s="1"/>
  <c r="I137" i="22"/>
  <c r="H137" i="22"/>
  <c r="G137" i="22"/>
  <c r="F137" i="22"/>
  <c r="P136" i="22"/>
  <c r="N136" i="22"/>
  <c r="Q136" i="22" s="1"/>
  <c r="I136" i="22"/>
  <c r="H136" i="22"/>
  <c r="G136" i="22"/>
  <c r="F136" i="22"/>
  <c r="P135" i="22"/>
  <c r="N135" i="22"/>
  <c r="Q135" i="22" s="1"/>
  <c r="I135" i="22"/>
  <c r="H135" i="22"/>
  <c r="G135" i="22"/>
  <c r="F135" i="22"/>
  <c r="P134" i="22"/>
  <c r="N134" i="22"/>
  <c r="Q134" i="22" s="1"/>
  <c r="I134" i="22"/>
  <c r="H134" i="22"/>
  <c r="G134" i="22"/>
  <c r="AC140" i="22" s="1"/>
  <c r="F134" i="22"/>
  <c r="AB140" i="22" s="1"/>
  <c r="P133" i="22"/>
  <c r="N133" i="22"/>
  <c r="Q133" i="22" s="1"/>
  <c r="I133" i="22"/>
  <c r="H133" i="22"/>
  <c r="G133" i="22"/>
  <c r="F133" i="22"/>
  <c r="P132" i="22"/>
  <c r="N132" i="22"/>
  <c r="Q132" i="22" s="1"/>
  <c r="I132" i="22"/>
  <c r="H132" i="22"/>
  <c r="G132" i="22"/>
  <c r="AC138" i="22" s="1"/>
  <c r="F132" i="22"/>
  <c r="P131" i="22"/>
  <c r="N131" i="22"/>
  <c r="Q131" i="22" s="1"/>
  <c r="I131" i="22"/>
  <c r="H131" i="22"/>
  <c r="G131" i="22"/>
  <c r="F131" i="22"/>
  <c r="P130" i="22"/>
  <c r="N130" i="22"/>
  <c r="Q130" i="22" s="1"/>
  <c r="I130" i="22"/>
  <c r="H130" i="22"/>
  <c r="G130" i="22"/>
  <c r="AC136" i="22" s="1"/>
  <c r="F130" i="22"/>
  <c r="P129" i="22"/>
  <c r="N129" i="22"/>
  <c r="Q129" i="22" s="1"/>
  <c r="I129" i="22"/>
  <c r="H129" i="22"/>
  <c r="G129" i="22"/>
  <c r="F129" i="22"/>
  <c r="P128" i="22"/>
  <c r="N128" i="22"/>
  <c r="Q128" i="22" s="1"/>
  <c r="I128" i="22"/>
  <c r="H128" i="22"/>
  <c r="G128" i="22"/>
  <c r="AC134" i="22" s="1"/>
  <c r="F128" i="22"/>
  <c r="P127" i="22"/>
  <c r="N127" i="22"/>
  <c r="Q127" i="22" s="1"/>
  <c r="I127" i="22"/>
  <c r="H127" i="22"/>
  <c r="G127" i="22"/>
  <c r="F127" i="22"/>
  <c r="P126" i="22"/>
  <c r="N126" i="22"/>
  <c r="Q126" i="22" s="1"/>
  <c r="I126" i="22"/>
  <c r="H126" i="22"/>
  <c r="G126" i="22"/>
  <c r="AC132" i="22" s="1"/>
  <c r="F126" i="22"/>
  <c r="P125" i="22"/>
  <c r="N125" i="22"/>
  <c r="Q125" i="22" s="1"/>
  <c r="I125" i="22"/>
  <c r="H125" i="22"/>
  <c r="G125" i="22"/>
  <c r="F125" i="22"/>
  <c r="P124" i="22"/>
  <c r="N124" i="22"/>
  <c r="Q124" i="22" s="1"/>
  <c r="I124" i="22"/>
  <c r="H124" i="22"/>
  <c r="G124" i="22"/>
  <c r="AC130" i="22" s="1"/>
  <c r="F124" i="22"/>
  <c r="P123" i="22"/>
  <c r="N123" i="22"/>
  <c r="Q123" i="22" s="1"/>
  <c r="I123" i="22"/>
  <c r="H123" i="22"/>
  <c r="G123" i="22"/>
  <c r="F123" i="22"/>
  <c r="P122" i="22"/>
  <c r="N122" i="22"/>
  <c r="Q122" i="22" s="1"/>
  <c r="I122" i="22"/>
  <c r="H122" i="22"/>
  <c r="G122" i="22"/>
  <c r="F122" i="22"/>
  <c r="P121" i="22"/>
  <c r="N121" i="22"/>
  <c r="Q121" i="22" s="1"/>
  <c r="I121" i="22"/>
  <c r="H121" i="22"/>
  <c r="G121" i="22"/>
  <c r="F121" i="22"/>
  <c r="P120" i="22"/>
  <c r="N120" i="22"/>
  <c r="Q120" i="22" s="1"/>
  <c r="I120" i="22"/>
  <c r="H120" i="22"/>
  <c r="G120" i="22"/>
  <c r="F120" i="22"/>
  <c r="P119" i="22"/>
  <c r="N119" i="22"/>
  <c r="Q119" i="22" s="1"/>
  <c r="I119" i="22"/>
  <c r="H119" i="22"/>
  <c r="G119" i="22"/>
  <c r="F119" i="22"/>
  <c r="P118" i="22"/>
  <c r="N118" i="22"/>
  <c r="Q118" i="22" s="1"/>
  <c r="I118" i="22"/>
  <c r="K119" i="22" s="1"/>
  <c r="H118" i="22"/>
  <c r="G118" i="22"/>
  <c r="F118" i="22"/>
  <c r="P117" i="22"/>
  <c r="N117" i="22"/>
  <c r="Q117" i="22" s="1"/>
  <c r="I117" i="22"/>
  <c r="H117" i="22"/>
  <c r="G117" i="22"/>
  <c r="F117" i="22"/>
  <c r="P116" i="22"/>
  <c r="N116" i="22"/>
  <c r="Q116" i="22" s="1"/>
  <c r="I116" i="22"/>
  <c r="K117" i="22" s="1"/>
  <c r="H116" i="22"/>
  <c r="G116" i="22"/>
  <c r="F116" i="22"/>
  <c r="P115" i="22"/>
  <c r="N115" i="22"/>
  <c r="Q115" i="22" s="1"/>
  <c r="I115" i="22"/>
  <c r="H115" i="22"/>
  <c r="G115" i="22"/>
  <c r="F115" i="22"/>
  <c r="P114" i="22"/>
  <c r="N114" i="22"/>
  <c r="Q114" i="22" s="1"/>
  <c r="I114" i="22"/>
  <c r="H114" i="22"/>
  <c r="G114" i="22"/>
  <c r="F114" i="22"/>
  <c r="P113" i="22"/>
  <c r="N113" i="22"/>
  <c r="Q113" i="22" s="1"/>
  <c r="I113" i="22"/>
  <c r="K114" i="22" s="1"/>
  <c r="H113" i="22"/>
  <c r="G113" i="22"/>
  <c r="F113" i="22"/>
  <c r="P112" i="22"/>
  <c r="N112" i="22"/>
  <c r="Q112" i="22" s="1"/>
  <c r="I112" i="22"/>
  <c r="H112" i="22"/>
  <c r="G112" i="22"/>
  <c r="F112" i="22"/>
  <c r="P111" i="22"/>
  <c r="N111" i="22"/>
  <c r="Q111" i="22" s="1"/>
  <c r="I111" i="22"/>
  <c r="K112" i="22" s="1"/>
  <c r="H111" i="22"/>
  <c r="G111" i="22"/>
  <c r="F111" i="22"/>
  <c r="P110" i="22"/>
  <c r="N110" i="22"/>
  <c r="Q110" i="22" s="1"/>
  <c r="I110" i="22"/>
  <c r="H110" i="22"/>
  <c r="G110" i="22"/>
  <c r="F110" i="22"/>
  <c r="P109" i="22"/>
  <c r="N109" i="22"/>
  <c r="Q109" i="22" s="1"/>
  <c r="I109" i="22"/>
  <c r="K110" i="22" s="1"/>
  <c r="H109" i="22"/>
  <c r="G109" i="22"/>
  <c r="F109" i="22"/>
  <c r="P108" i="22"/>
  <c r="N108" i="22"/>
  <c r="Q108" i="22" s="1"/>
  <c r="I108" i="22"/>
  <c r="H108" i="22"/>
  <c r="G108" i="22"/>
  <c r="F108" i="22"/>
  <c r="P107" i="22"/>
  <c r="N107" i="22"/>
  <c r="Q107" i="22" s="1"/>
  <c r="I107" i="22"/>
  <c r="K108" i="22" s="1"/>
  <c r="H107" i="22"/>
  <c r="G107" i="22"/>
  <c r="F107" i="22"/>
  <c r="P106" i="22"/>
  <c r="N106" i="22"/>
  <c r="Q106" i="22" s="1"/>
  <c r="I106" i="22"/>
  <c r="H106" i="22"/>
  <c r="G106" i="22"/>
  <c r="F106" i="22"/>
  <c r="P105" i="22"/>
  <c r="N105" i="22"/>
  <c r="Q105" i="22" s="1"/>
  <c r="I105" i="22"/>
  <c r="K106" i="22" s="1"/>
  <c r="H105" i="22"/>
  <c r="G105" i="22"/>
  <c r="F105" i="22"/>
  <c r="P104" i="22"/>
  <c r="N104" i="22"/>
  <c r="Q104" i="22" s="1"/>
  <c r="I104" i="22"/>
  <c r="H104" i="22"/>
  <c r="G104" i="22"/>
  <c r="F104" i="22"/>
  <c r="AB110" i="22" s="1"/>
  <c r="P103" i="22"/>
  <c r="N103" i="22"/>
  <c r="Q103" i="22" s="1"/>
  <c r="I103" i="22"/>
  <c r="K104" i="22" s="1"/>
  <c r="H103" i="22"/>
  <c r="G103" i="22"/>
  <c r="F103" i="22"/>
  <c r="P102" i="22"/>
  <c r="N102" i="22"/>
  <c r="Q102" i="22" s="1"/>
  <c r="I102" i="22"/>
  <c r="H102" i="22"/>
  <c r="G102" i="22"/>
  <c r="F102" i="22"/>
  <c r="P101" i="22"/>
  <c r="N101" i="22"/>
  <c r="Q101" i="22" s="1"/>
  <c r="I101" i="22"/>
  <c r="K102" i="22" s="1"/>
  <c r="H101" i="22"/>
  <c r="G101" i="22"/>
  <c r="F101" i="22"/>
  <c r="P100" i="22"/>
  <c r="N100" i="22"/>
  <c r="Q100" i="22" s="1"/>
  <c r="I100" i="22"/>
  <c r="H100" i="22"/>
  <c r="G100" i="22"/>
  <c r="F100" i="22"/>
  <c r="P99" i="22"/>
  <c r="N99" i="22"/>
  <c r="Q99" i="22" s="1"/>
  <c r="I99" i="22"/>
  <c r="H99" i="22"/>
  <c r="G99" i="22"/>
  <c r="F99" i="22"/>
  <c r="P98" i="22"/>
  <c r="N98" i="22"/>
  <c r="Q98" i="22" s="1"/>
  <c r="I98" i="22"/>
  <c r="H98" i="22"/>
  <c r="G98" i="22"/>
  <c r="F98" i="22"/>
  <c r="P97" i="22"/>
  <c r="N97" i="22"/>
  <c r="Q97" i="22" s="1"/>
  <c r="I97" i="22"/>
  <c r="H97" i="22"/>
  <c r="G97" i="22"/>
  <c r="F97" i="22"/>
  <c r="P96" i="22"/>
  <c r="N96" i="22"/>
  <c r="Q96" i="22" s="1"/>
  <c r="I96" i="22"/>
  <c r="H96" i="22"/>
  <c r="G96" i="22"/>
  <c r="F96" i="22"/>
  <c r="P95" i="22"/>
  <c r="N95" i="22"/>
  <c r="Q95" i="22" s="1"/>
  <c r="I95" i="22"/>
  <c r="H95" i="22"/>
  <c r="G95" i="22"/>
  <c r="F95" i="22"/>
  <c r="P94" i="22"/>
  <c r="N94" i="22"/>
  <c r="Q94" i="22" s="1"/>
  <c r="I94" i="22"/>
  <c r="H94" i="22"/>
  <c r="G94" i="22"/>
  <c r="F94" i="22"/>
  <c r="P93" i="22"/>
  <c r="N93" i="22"/>
  <c r="Q93" i="22" s="1"/>
  <c r="I93" i="22"/>
  <c r="H93" i="22"/>
  <c r="G93" i="22"/>
  <c r="F93" i="22"/>
  <c r="P92" i="22"/>
  <c r="N92" i="22"/>
  <c r="Q92" i="22" s="1"/>
  <c r="I92" i="22"/>
  <c r="H92" i="22"/>
  <c r="G92" i="22"/>
  <c r="F92" i="22"/>
  <c r="P91" i="22"/>
  <c r="N91" i="22"/>
  <c r="Q91" i="22" s="1"/>
  <c r="I91" i="22"/>
  <c r="K92" i="22" s="1"/>
  <c r="H91" i="22"/>
  <c r="G91" i="22"/>
  <c r="F91" i="22"/>
  <c r="P90" i="22"/>
  <c r="N90" i="22"/>
  <c r="Q90" i="22" s="1"/>
  <c r="I90" i="22"/>
  <c r="H90" i="22"/>
  <c r="G90" i="22"/>
  <c r="F90" i="22"/>
  <c r="P89" i="22"/>
  <c r="N89" i="22"/>
  <c r="Q89" i="22" s="1"/>
  <c r="I89" i="22"/>
  <c r="K90" i="22" s="1"/>
  <c r="H89" i="22"/>
  <c r="G89" i="22"/>
  <c r="F89" i="22"/>
  <c r="P88" i="22"/>
  <c r="N88" i="22"/>
  <c r="Q88" i="22" s="1"/>
  <c r="I88" i="22"/>
  <c r="H88" i="22"/>
  <c r="G88" i="22"/>
  <c r="F88" i="22"/>
  <c r="P87" i="22"/>
  <c r="N87" i="22"/>
  <c r="Q87" i="22" s="1"/>
  <c r="I87" i="22"/>
  <c r="K88" i="22" s="1"/>
  <c r="H87" i="22"/>
  <c r="G87" i="22"/>
  <c r="F87" i="22"/>
  <c r="P86" i="22"/>
  <c r="N86" i="22"/>
  <c r="Q86" i="22" s="1"/>
  <c r="I86" i="22"/>
  <c r="H86" i="22"/>
  <c r="G86" i="22"/>
  <c r="F86" i="22"/>
  <c r="AB92" i="22" s="1"/>
  <c r="P85" i="22"/>
  <c r="N85" i="22"/>
  <c r="Q85" i="22" s="1"/>
  <c r="I85" i="22"/>
  <c r="K86" i="22" s="1"/>
  <c r="H85" i="22"/>
  <c r="G85" i="22"/>
  <c r="F85" i="22"/>
  <c r="P84" i="22"/>
  <c r="N84" i="22"/>
  <c r="Q84" i="22" s="1"/>
  <c r="I84" i="22"/>
  <c r="H84" i="22"/>
  <c r="G84" i="22"/>
  <c r="F84" i="22"/>
  <c r="AB90" i="22" s="1"/>
  <c r="P83" i="22"/>
  <c r="N83" i="22"/>
  <c r="Q83" i="22" s="1"/>
  <c r="I83" i="22"/>
  <c r="K84" i="22" s="1"/>
  <c r="H83" i="22"/>
  <c r="G83" i="22"/>
  <c r="F83" i="22"/>
  <c r="P82" i="22"/>
  <c r="N82" i="22"/>
  <c r="Q82" i="22" s="1"/>
  <c r="I82" i="22"/>
  <c r="H82" i="22"/>
  <c r="G82" i="22"/>
  <c r="F82" i="22"/>
  <c r="P81" i="22"/>
  <c r="N81" i="22"/>
  <c r="Q81" i="22" s="1"/>
  <c r="I81" i="22"/>
  <c r="K82" i="22" s="1"/>
  <c r="H81" i="22"/>
  <c r="G81" i="22"/>
  <c r="F81" i="22"/>
  <c r="P80" i="22"/>
  <c r="N80" i="22"/>
  <c r="Q80" i="22" s="1"/>
  <c r="I80" i="22"/>
  <c r="H80" i="22"/>
  <c r="G80" i="22"/>
  <c r="F80" i="22"/>
  <c r="P79" i="22"/>
  <c r="N79" i="22"/>
  <c r="Q79" i="22" s="1"/>
  <c r="I79" i="22"/>
  <c r="K80" i="22" s="1"/>
  <c r="H79" i="22"/>
  <c r="G79" i="22"/>
  <c r="F79" i="22"/>
  <c r="P78" i="22"/>
  <c r="N78" i="22"/>
  <c r="Q78" i="22" s="1"/>
  <c r="I78" i="22"/>
  <c r="H78" i="22"/>
  <c r="G78" i="22"/>
  <c r="F78" i="22"/>
  <c r="P77" i="22"/>
  <c r="N77" i="22"/>
  <c r="Q77" i="22" s="1"/>
  <c r="I77" i="22"/>
  <c r="K78" i="22" s="1"/>
  <c r="H77" i="22"/>
  <c r="G77" i="22"/>
  <c r="F77" i="22"/>
  <c r="P76" i="22"/>
  <c r="N76" i="22"/>
  <c r="Q76" i="22" s="1"/>
  <c r="I76" i="22"/>
  <c r="H76" i="22"/>
  <c r="G76" i="22"/>
  <c r="F76" i="22"/>
  <c r="P75" i="22"/>
  <c r="N75" i="22"/>
  <c r="Q75" i="22" s="1"/>
  <c r="I75" i="22"/>
  <c r="K76" i="22" s="1"/>
  <c r="H75" i="22"/>
  <c r="G75" i="22"/>
  <c r="F75" i="22"/>
  <c r="P74" i="22"/>
  <c r="N74" i="22"/>
  <c r="Q74" i="22" s="1"/>
  <c r="I74" i="22"/>
  <c r="H74" i="22"/>
  <c r="G74" i="22"/>
  <c r="F74" i="22"/>
  <c r="P73" i="22"/>
  <c r="N73" i="22"/>
  <c r="Q73" i="22" s="1"/>
  <c r="I73" i="22"/>
  <c r="K74" i="22" s="1"/>
  <c r="H73" i="22"/>
  <c r="G73" i="22"/>
  <c r="F73" i="22"/>
  <c r="P72" i="22"/>
  <c r="N72" i="22"/>
  <c r="Q72" i="22" s="1"/>
  <c r="I72" i="22"/>
  <c r="H72" i="22"/>
  <c r="G72" i="22"/>
  <c r="F72" i="22"/>
  <c r="P71" i="22"/>
  <c r="N71" i="22"/>
  <c r="Q71" i="22" s="1"/>
  <c r="I71" i="22"/>
  <c r="K72" i="22" s="1"/>
  <c r="H71" i="22"/>
  <c r="G71" i="22"/>
  <c r="F71" i="22"/>
  <c r="P70" i="22"/>
  <c r="N70" i="22"/>
  <c r="Q70" i="22" s="1"/>
  <c r="I70" i="22"/>
  <c r="H70" i="22"/>
  <c r="G70" i="22"/>
  <c r="F70" i="22"/>
  <c r="AB76" i="22" s="1"/>
  <c r="P69" i="22"/>
  <c r="N69" i="22"/>
  <c r="Q69" i="22" s="1"/>
  <c r="I69" i="22"/>
  <c r="K70" i="22" s="1"/>
  <c r="H69" i="22"/>
  <c r="G69" i="22"/>
  <c r="F69" i="22"/>
  <c r="P68" i="22"/>
  <c r="N68" i="22"/>
  <c r="Q68" i="22" s="1"/>
  <c r="I68" i="22"/>
  <c r="H68" i="22"/>
  <c r="G68" i="22"/>
  <c r="F68" i="22"/>
  <c r="AB74" i="22" s="1"/>
  <c r="P67" i="22"/>
  <c r="N67" i="22"/>
  <c r="Q67" i="22" s="1"/>
  <c r="I67" i="22"/>
  <c r="K68" i="22" s="1"/>
  <c r="H67" i="22"/>
  <c r="G67" i="22"/>
  <c r="F67" i="22"/>
  <c r="P66" i="22"/>
  <c r="N66" i="22"/>
  <c r="Q66" i="22" s="1"/>
  <c r="I66" i="22"/>
  <c r="H66" i="22"/>
  <c r="G66" i="22"/>
  <c r="F66" i="22"/>
  <c r="P65" i="22"/>
  <c r="N65" i="22"/>
  <c r="Q65" i="22" s="1"/>
  <c r="I65" i="22"/>
  <c r="K66" i="22" s="1"/>
  <c r="H65" i="22"/>
  <c r="G65" i="22"/>
  <c r="F65" i="22"/>
  <c r="P64" i="22"/>
  <c r="N64" i="22"/>
  <c r="Q64" i="22" s="1"/>
  <c r="I64" i="22"/>
  <c r="H64" i="22"/>
  <c r="G64" i="22"/>
  <c r="F64" i="22"/>
  <c r="P63" i="22"/>
  <c r="N63" i="22"/>
  <c r="Q63" i="22" s="1"/>
  <c r="I63" i="22"/>
  <c r="K64" i="22" s="1"/>
  <c r="H63" i="22"/>
  <c r="G63" i="22"/>
  <c r="F63" i="22"/>
  <c r="P62" i="22"/>
  <c r="N62" i="22"/>
  <c r="Q62" i="22" s="1"/>
  <c r="I62" i="22"/>
  <c r="H62" i="22"/>
  <c r="G62" i="22"/>
  <c r="F62" i="22"/>
  <c r="P61" i="22"/>
  <c r="N61" i="22"/>
  <c r="Q61" i="22" s="1"/>
  <c r="I61" i="22"/>
  <c r="H61" i="22"/>
  <c r="G61" i="22"/>
  <c r="F61" i="22"/>
  <c r="P60" i="22"/>
  <c r="N60" i="22"/>
  <c r="Q60" i="22" s="1"/>
  <c r="I60" i="22"/>
  <c r="H60" i="22"/>
  <c r="G60" i="22"/>
  <c r="F60" i="22"/>
  <c r="P59" i="22"/>
  <c r="N59" i="22"/>
  <c r="Q59" i="22" s="1"/>
  <c r="I59" i="22"/>
  <c r="H59" i="22"/>
  <c r="G59" i="22"/>
  <c r="F59" i="22"/>
  <c r="P58" i="22"/>
  <c r="N58" i="22"/>
  <c r="Q58" i="22" s="1"/>
  <c r="I58" i="22"/>
  <c r="H58" i="22"/>
  <c r="G58" i="22"/>
  <c r="F58" i="22"/>
  <c r="P57" i="22"/>
  <c r="N57" i="22"/>
  <c r="Q57" i="22" s="1"/>
  <c r="I57" i="22"/>
  <c r="H57" i="22"/>
  <c r="G57" i="22"/>
  <c r="F57" i="22"/>
  <c r="P56" i="22"/>
  <c r="N56" i="22"/>
  <c r="Q56" i="22" s="1"/>
  <c r="I56" i="22"/>
  <c r="H56" i="22"/>
  <c r="G56" i="22"/>
  <c r="F56" i="22"/>
  <c r="P55" i="22"/>
  <c r="N55" i="22"/>
  <c r="Q55" i="22" s="1"/>
  <c r="I55" i="22"/>
  <c r="H55" i="22"/>
  <c r="G55" i="22"/>
  <c r="F55" i="22"/>
  <c r="P54" i="22"/>
  <c r="N54" i="22"/>
  <c r="Q54" i="22" s="1"/>
  <c r="I54" i="22"/>
  <c r="H54" i="22"/>
  <c r="G54" i="22"/>
  <c r="F54" i="22"/>
  <c r="P53" i="22"/>
  <c r="N53" i="22"/>
  <c r="Q53" i="22" s="1"/>
  <c r="I53" i="22"/>
  <c r="H53" i="22"/>
  <c r="G53" i="22"/>
  <c r="F53" i="22"/>
  <c r="P52" i="22"/>
  <c r="N52" i="22"/>
  <c r="Q52" i="22" s="1"/>
  <c r="I52" i="22"/>
  <c r="H52" i="22"/>
  <c r="G52" i="22"/>
  <c r="AC58" i="22" s="1"/>
  <c r="F52" i="22"/>
  <c r="P51" i="22"/>
  <c r="N51" i="22"/>
  <c r="Q51" i="22" s="1"/>
  <c r="I51" i="22"/>
  <c r="H51" i="22"/>
  <c r="G51" i="22"/>
  <c r="F51" i="22"/>
  <c r="P50" i="22"/>
  <c r="N50" i="22"/>
  <c r="Q50" i="22" s="1"/>
  <c r="I50" i="22"/>
  <c r="H50" i="22"/>
  <c r="G50" i="22"/>
  <c r="F50" i="22"/>
  <c r="P49" i="22"/>
  <c r="N49" i="22"/>
  <c r="Q49" i="22" s="1"/>
  <c r="I49" i="22"/>
  <c r="H49" i="22"/>
  <c r="G49" i="22"/>
  <c r="F49" i="22"/>
  <c r="P48" i="22"/>
  <c r="N48" i="22"/>
  <c r="Q48" i="22" s="1"/>
  <c r="I48" i="22"/>
  <c r="H48" i="22"/>
  <c r="G48" i="22"/>
  <c r="AC54" i="22" s="1"/>
  <c r="F48" i="22"/>
  <c r="P47" i="22"/>
  <c r="N47" i="22"/>
  <c r="Q47" i="22" s="1"/>
  <c r="I47" i="22"/>
  <c r="H47" i="22"/>
  <c r="G47" i="22"/>
  <c r="F47" i="22"/>
  <c r="P46" i="22"/>
  <c r="N46" i="22"/>
  <c r="Q46" i="22" s="1"/>
  <c r="I46" i="22"/>
  <c r="H46" i="22"/>
  <c r="G46" i="22"/>
  <c r="AC52" i="22" s="1"/>
  <c r="F46" i="22"/>
  <c r="P45" i="22"/>
  <c r="N45" i="22"/>
  <c r="Q45" i="22" s="1"/>
  <c r="I45" i="22"/>
  <c r="H45" i="22"/>
  <c r="G45" i="22"/>
  <c r="F45" i="22"/>
  <c r="P44" i="22"/>
  <c r="N44" i="22"/>
  <c r="Q44" i="22" s="1"/>
  <c r="I44" i="22"/>
  <c r="H44" i="22"/>
  <c r="G44" i="22"/>
  <c r="AC50" i="22" s="1"/>
  <c r="F44" i="22"/>
  <c r="P43" i="22"/>
  <c r="N43" i="22"/>
  <c r="Q43" i="22" s="1"/>
  <c r="I43" i="22"/>
  <c r="H43" i="22"/>
  <c r="G43" i="22"/>
  <c r="F43" i="22"/>
  <c r="P42" i="22"/>
  <c r="N42" i="22"/>
  <c r="Q42" i="22" s="1"/>
  <c r="I42" i="22"/>
  <c r="H42" i="22"/>
  <c r="G42" i="22"/>
  <c r="F42" i="22"/>
  <c r="P41" i="22"/>
  <c r="N41" i="22"/>
  <c r="Q41" i="22" s="1"/>
  <c r="I41" i="22"/>
  <c r="K42" i="22" s="1"/>
  <c r="H41" i="22"/>
  <c r="G41" i="22"/>
  <c r="F41" i="22"/>
  <c r="P40" i="22"/>
  <c r="N40" i="22"/>
  <c r="Q40" i="22" s="1"/>
  <c r="I40" i="22"/>
  <c r="H40" i="22"/>
  <c r="G40" i="22"/>
  <c r="F40" i="22"/>
  <c r="P39" i="22"/>
  <c r="N39" i="22"/>
  <c r="Q39" i="22" s="1"/>
  <c r="I39" i="22"/>
  <c r="H39" i="22"/>
  <c r="G39" i="22"/>
  <c r="F39" i="22"/>
  <c r="P38" i="22"/>
  <c r="N38" i="22"/>
  <c r="Q38" i="22" s="1"/>
  <c r="I38" i="22"/>
  <c r="H38" i="22"/>
  <c r="G38" i="22"/>
  <c r="F38" i="22"/>
  <c r="P37" i="22"/>
  <c r="R37" i="22" s="1"/>
  <c r="N37" i="22"/>
  <c r="Q37" i="22" s="1"/>
  <c r="I37" i="22"/>
  <c r="H37" i="22"/>
  <c r="G37" i="22"/>
  <c r="F37" i="22"/>
  <c r="P36" i="22"/>
  <c r="R36" i="22" s="1"/>
  <c r="N36" i="22"/>
  <c r="Q36" i="22" s="1"/>
  <c r="I36" i="22"/>
  <c r="H36" i="22"/>
  <c r="G36" i="22"/>
  <c r="F36" i="22"/>
  <c r="P35" i="22"/>
  <c r="R35" i="22" s="1"/>
  <c r="N35" i="22"/>
  <c r="Q35" i="22" s="1"/>
  <c r="I35" i="22"/>
  <c r="H35" i="22"/>
  <c r="G35" i="22"/>
  <c r="F35" i="22"/>
  <c r="P34" i="22"/>
  <c r="R34" i="22" s="1"/>
  <c r="N34" i="22"/>
  <c r="Q34" i="22" s="1"/>
  <c r="I34" i="22"/>
  <c r="H34" i="22"/>
  <c r="G34" i="22"/>
  <c r="F34" i="22"/>
  <c r="AB40" i="22" s="1"/>
  <c r="P33" i="22"/>
  <c r="R33" i="22" s="1"/>
  <c r="N33" i="22"/>
  <c r="Q33" i="22" s="1"/>
  <c r="I33" i="22"/>
  <c r="H33" i="22"/>
  <c r="G33" i="22"/>
  <c r="F33" i="22"/>
  <c r="R32" i="22"/>
  <c r="I32" i="22"/>
  <c r="L33" i="22" s="1"/>
  <c r="H32" i="22"/>
  <c r="G32" i="22"/>
  <c r="F32" i="22"/>
  <c r="R31" i="22"/>
  <c r="I31" i="22"/>
  <c r="H31" i="22"/>
  <c r="G31" i="22"/>
  <c r="F31" i="22"/>
  <c r="R30" i="22"/>
  <c r="I30" i="22"/>
  <c r="H30" i="22"/>
  <c r="G30" i="22"/>
  <c r="F30" i="22"/>
  <c r="R29" i="22"/>
  <c r="I29" i="22"/>
  <c r="H29" i="22"/>
  <c r="G29" i="22"/>
  <c r="F29" i="22"/>
  <c r="R28" i="22"/>
  <c r="I28" i="22"/>
  <c r="H28" i="22"/>
  <c r="G28" i="22"/>
  <c r="F28" i="22"/>
  <c r="R27" i="22"/>
  <c r="I27" i="22"/>
  <c r="H27" i="22"/>
  <c r="G27" i="22"/>
  <c r="F27" i="22"/>
  <c r="R26" i="22"/>
  <c r="I26" i="22"/>
  <c r="H26" i="22"/>
  <c r="G26" i="22"/>
  <c r="F26" i="22"/>
  <c r="R25" i="22"/>
  <c r="I25" i="22"/>
  <c r="H25" i="22"/>
  <c r="G25" i="22"/>
  <c r="F25" i="22"/>
  <c r="R24" i="22"/>
  <c r="I24" i="22"/>
  <c r="H24" i="22"/>
  <c r="G24" i="22"/>
  <c r="F24" i="22"/>
  <c r="R23" i="22"/>
  <c r="I23" i="22"/>
  <c r="H23" i="22"/>
  <c r="G23" i="22"/>
  <c r="F23" i="22"/>
  <c r="R22" i="22"/>
  <c r="I22" i="22"/>
  <c r="H22" i="22"/>
  <c r="G22" i="22"/>
  <c r="F22" i="22"/>
  <c r="R21" i="22"/>
  <c r="I21" i="22"/>
  <c r="H21" i="22"/>
  <c r="G21" i="22"/>
  <c r="F21" i="22"/>
  <c r="R20" i="22"/>
  <c r="I20" i="22"/>
  <c r="H20" i="22"/>
  <c r="G20" i="22"/>
  <c r="F20" i="22"/>
  <c r="R19" i="22"/>
  <c r="I19" i="22"/>
  <c r="H19" i="22"/>
  <c r="G19" i="22"/>
  <c r="F19" i="22"/>
  <c r="R18" i="22"/>
  <c r="I18" i="22"/>
  <c r="H18" i="22"/>
  <c r="G18" i="22"/>
  <c r="F18" i="22"/>
  <c r="R17" i="22"/>
  <c r="I17" i="22"/>
  <c r="H17" i="22"/>
  <c r="G17" i="22"/>
  <c r="F17" i="22"/>
  <c r="R16" i="22"/>
  <c r="I16" i="22"/>
  <c r="H16" i="22"/>
  <c r="G16" i="22"/>
  <c r="F16" i="22"/>
  <c r="R15" i="22"/>
  <c r="I15" i="22"/>
  <c r="H15" i="22"/>
  <c r="G15" i="22"/>
  <c r="F15" i="22"/>
  <c r="R14" i="22"/>
  <c r="I14" i="22"/>
  <c r="H14" i="22"/>
  <c r="G14" i="22"/>
  <c r="F14" i="22"/>
  <c r="R13" i="22"/>
  <c r="I13" i="22"/>
  <c r="H13" i="22"/>
  <c r="G13" i="22"/>
  <c r="F13" i="22"/>
  <c r="R12" i="22"/>
  <c r="I12" i="22"/>
  <c r="H12" i="22"/>
  <c r="G12" i="22"/>
  <c r="F12" i="22"/>
  <c r="R11" i="22"/>
  <c r="I11" i="22"/>
  <c r="H11" i="22"/>
  <c r="G11" i="22"/>
  <c r="F11" i="22"/>
  <c r="R10" i="22"/>
  <c r="I10" i="22"/>
  <c r="H10" i="22"/>
  <c r="G10" i="22"/>
  <c r="F10" i="22"/>
  <c r="R9" i="22"/>
  <c r="I9" i="22"/>
  <c r="H9" i="22"/>
  <c r="G9" i="22"/>
  <c r="F9" i="22"/>
  <c r="R8" i="22"/>
  <c r="I8" i="22"/>
  <c r="H8" i="22"/>
  <c r="G8" i="22"/>
  <c r="F8" i="22"/>
  <c r="R7" i="22"/>
  <c r="I7" i="22"/>
  <c r="H7" i="22"/>
  <c r="G7" i="22"/>
  <c r="F7" i="22"/>
  <c r="R6" i="22"/>
  <c r="I6" i="22"/>
  <c r="H6" i="22"/>
  <c r="G6" i="22"/>
  <c r="F6" i="22"/>
  <c r="R5" i="22"/>
  <c r="I5" i="22"/>
  <c r="H5" i="22"/>
  <c r="G5" i="22"/>
  <c r="F5" i="22"/>
  <c r="C1" i="22"/>
  <c r="B1" i="22"/>
  <c r="P162" i="21"/>
  <c r="N162" i="21"/>
  <c r="Q162" i="21" s="1"/>
  <c r="I162" i="21"/>
  <c r="H162" i="21"/>
  <c r="G162" i="21"/>
  <c r="AC168" i="21" s="1"/>
  <c r="F162" i="21"/>
  <c r="AB168" i="21" s="1"/>
  <c r="P161" i="21"/>
  <c r="N161" i="21"/>
  <c r="Q161" i="21" s="1"/>
  <c r="I161" i="21"/>
  <c r="H161" i="21"/>
  <c r="G161" i="21"/>
  <c r="AC167" i="21" s="1"/>
  <c r="F161" i="21"/>
  <c r="AB167" i="21" s="1"/>
  <c r="P160" i="21"/>
  <c r="N160" i="21"/>
  <c r="Q160" i="21" s="1"/>
  <c r="I160" i="21"/>
  <c r="H160" i="21"/>
  <c r="G160" i="21"/>
  <c r="AC166" i="21" s="1"/>
  <c r="F160" i="21"/>
  <c r="P159" i="21"/>
  <c r="N159" i="21"/>
  <c r="Q159" i="21" s="1"/>
  <c r="I159" i="21"/>
  <c r="H159" i="21"/>
  <c r="G159" i="21"/>
  <c r="AC165" i="21" s="1"/>
  <c r="F159" i="21"/>
  <c r="AB165" i="21" s="1"/>
  <c r="P158" i="21"/>
  <c r="N158" i="21"/>
  <c r="Q158" i="21" s="1"/>
  <c r="I158" i="21"/>
  <c r="H158" i="21"/>
  <c r="G158" i="21"/>
  <c r="AC164" i="21" s="1"/>
  <c r="F158" i="21"/>
  <c r="P157" i="21"/>
  <c r="N157" i="21"/>
  <c r="Q157" i="21" s="1"/>
  <c r="I157" i="21"/>
  <c r="H157" i="21"/>
  <c r="G157" i="21"/>
  <c r="AC163" i="21" s="1"/>
  <c r="F157" i="21"/>
  <c r="AB163" i="21" s="1"/>
  <c r="P156" i="21"/>
  <c r="N156" i="21"/>
  <c r="Q156" i="21" s="1"/>
  <c r="I156" i="21"/>
  <c r="H156" i="21"/>
  <c r="G156" i="21"/>
  <c r="F156" i="21"/>
  <c r="P155" i="21"/>
  <c r="N155" i="21"/>
  <c r="Q155" i="21" s="1"/>
  <c r="I155" i="21"/>
  <c r="H155" i="21"/>
  <c r="G155" i="21"/>
  <c r="F155" i="21"/>
  <c r="AB161" i="21" s="1"/>
  <c r="P154" i="21"/>
  <c r="N154" i="21"/>
  <c r="Q154" i="21" s="1"/>
  <c r="I154" i="21"/>
  <c r="H154" i="21"/>
  <c r="G154" i="21"/>
  <c r="F154" i="21"/>
  <c r="P153" i="21"/>
  <c r="N153" i="21"/>
  <c r="Q153" i="21" s="1"/>
  <c r="I153" i="21"/>
  <c r="H153" i="21"/>
  <c r="G153" i="21"/>
  <c r="F153" i="21"/>
  <c r="P152" i="21"/>
  <c r="N152" i="21"/>
  <c r="Q152" i="21" s="1"/>
  <c r="I152" i="21"/>
  <c r="H152" i="21"/>
  <c r="G152" i="21"/>
  <c r="F152" i="21"/>
  <c r="P151" i="21"/>
  <c r="N151" i="21"/>
  <c r="Q151" i="21" s="1"/>
  <c r="I151" i="21"/>
  <c r="H151" i="21"/>
  <c r="G151" i="21"/>
  <c r="F151" i="21"/>
  <c r="P150" i="21"/>
  <c r="N150" i="21"/>
  <c r="Q150" i="21" s="1"/>
  <c r="I150" i="21"/>
  <c r="H150" i="21"/>
  <c r="G150" i="21"/>
  <c r="F150" i="21"/>
  <c r="P149" i="21"/>
  <c r="N149" i="21"/>
  <c r="Q149" i="21" s="1"/>
  <c r="I149" i="21"/>
  <c r="H149" i="21"/>
  <c r="G149" i="21"/>
  <c r="F149" i="21"/>
  <c r="AB155" i="21" s="1"/>
  <c r="P148" i="21"/>
  <c r="N148" i="21"/>
  <c r="Q148" i="21" s="1"/>
  <c r="I148" i="21"/>
  <c r="H148" i="21"/>
  <c r="G148" i="21"/>
  <c r="AC154" i="21" s="1"/>
  <c r="F148" i="21"/>
  <c r="P147" i="21"/>
  <c r="N147" i="21"/>
  <c r="Q147" i="21" s="1"/>
  <c r="I147" i="21"/>
  <c r="H147" i="21"/>
  <c r="G147" i="21"/>
  <c r="F147" i="21"/>
  <c r="AB153" i="21" s="1"/>
  <c r="P146" i="21"/>
  <c r="N146" i="21"/>
  <c r="Q146" i="21" s="1"/>
  <c r="I146" i="21"/>
  <c r="H146" i="21"/>
  <c r="G146" i="21"/>
  <c r="AC152" i="21" s="1"/>
  <c r="F146" i="21"/>
  <c r="P145" i="21"/>
  <c r="N145" i="21"/>
  <c r="Q145" i="21" s="1"/>
  <c r="I145" i="21"/>
  <c r="H145" i="21"/>
  <c r="G145" i="21"/>
  <c r="F145" i="21"/>
  <c r="AB151" i="21" s="1"/>
  <c r="P144" i="21"/>
  <c r="N144" i="21"/>
  <c r="Q144" i="21" s="1"/>
  <c r="I144" i="21"/>
  <c r="H144" i="21"/>
  <c r="G144" i="21"/>
  <c r="F144" i="21"/>
  <c r="P143" i="21"/>
  <c r="N143" i="21"/>
  <c r="Q143" i="21" s="1"/>
  <c r="I143" i="21"/>
  <c r="H143" i="21"/>
  <c r="G143" i="21"/>
  <c r="F143" i="21"/>
  <c r="P142" i="21"/>
  <c r="N142" i="21"/>
  <c r="Q142" i="21" s="1"/>
  <c r="I142" i="21"/>
  <c r="H142" i="21"/>
  <c r="G142" i="21"/>
  <c r="F142" i="21"/>
  <c r="P141" i="21"/>
  <c r="N141" i="21"/>
  <c r="Q141" i="21" s="1"/>
  <c r="I141" i="21"/>
  <c r="H141" i="21"/>
  <c r="G141" i="21"/>
  <c r="F141" i="21"/>
  <c r="AB147" i="21" s="1"/>
  <c r="P140" i="21"/>
  <c r="N140" i="21"/>
  <c r="Q140" i="21" s="1"/>
  <c r="I140" i="21"/>
  <c r="H140" i="21"/>
  <c r="G140" i="21"/>
  <c r="F140" i="21"/>
  <c r="P139" i="21"/>
  <c r="N139" i="21"/>
  <c r="Q139" i="21" s="1"/>
  <c r="I139" i="21"/>
  <c r="K140" i="21" s="1"/>
  <c r="H139" i="21"/>
  <c r="G139" i="21"/>
  <c r="F139" i="21"/>
  <c r="AB145" i="21" s="1"/>
  <c r="P138" i="21"/>
  <c r="N138" i="21"/>
  <c r="Q138" i="21" s="1"/>
  <c r="I138" i="21"/>
  <c r="H138" i="21"/>
  <c r="G138" i="21"/>
  <c r="F138" i="21"/>
  <c r="P137" i="21"/>
  <c r="N137" i="21"/>
  <c r="Q137" i="21" s="1"/>
  <c r="I137" i="21"/>
  <c r="H137" i="21"/>
  <c r="G137" i="21"/>
  <c r="F137" i="21"/>
  <c r="P136" i="21"/>
  <c r="N136" i="21"/>
  <c r="Q136" i="21" s="1"/>
  <c r="I136" i="21"/>
  <c r="H136" i="21"/>
  <c r="G136" i="21"/>
  <c r="F136" i="21"/>
  <c r="P135" i="21"/>
  <c r="N135" i="21"/>
  <c r="Q135" i="21" s="1"/>
  <c r="I135" i="21"/>
  <c r="K136" i="21" s="1"/>
  <c r="H135" i="21"/>
  <c r="G135" i="21"/>
  <c r="F135" i="21"/>
  <c r="P134" i="21"/>
  <c r="N134" i="21"/>
  <c r="Q134" i="21" s="1"/>
  <c r="I134" i="21"/>
  <c r="H134" i="21"/>
  <c r="G134" i="21"/>
  <c r="F134" i="21"/>
  <c r="P133" i="21"/>
  <c r="N133" i="21"/>
  <c r="Q133" i="21" s="1"/>
  <c r="I133" i="21"/>
  <c r="H133" i="21"/>
  <c r="G133" i="21"/>
  <c r="F133" i="21"/>
  <c r="P132" i="21"/>
  <c r="N132" i="21"/>
  <c r="Q132" i="21" s="1"/>
  <c r="I132" i="21"/>
  <c r="H132" i="21"/>
  <c r="G132" i="21"/>
  <c r="F132" i="21"/>
  <c r="P131" i="21"/>
  <c r="N131" i="21"/>
  <c r="Q131" i="21" s="1"/>
  <c r="I131" i="21"/>
  <c r="K132" i="21" s="1"/>
  <c r="H131" i="21"/>
  <c r="G131" i="21"/>
  <c r="F131" i="21"/>
  <c r="P130" i="21"/>
  <c r="N130" i="21"/>
  <c r="Q130" i="21" s="1"/>
  <c r="I130" i="21"/>
  <c r="H130" i="21"/>
  <c r="G130" i="21"/>
  <c r="F130" i="21"/>
  <c r="P129" i="21"/>
  <c r="N129" i="21"/>
  <c r="Q129" i="21" s="1"/>
  <c r="I129" i="21"/>
  <c r="H129" i="21"/>
  <c r="G129" i="21"/>
  <c r="F129" i="21"/>
  <c r="P128" i="21"/>
  <c r="N128" i="21"/>
  <c r="Q128" i="21" s="1"/>
  <c r="I128" i="21"/>
  <c r="H128" i="21"/>
  <c r="G128" i="21"/>
  <c r="F128" i="21"/>
  <c r="P127" i="21"/>
  <c r="N127" i="21"/>
  <c r="Q127" i="21" s="1"/>
  <c r="I127" i="21"/>
  <c r="H127" i="21"/>
  <c r="G127" i="21"/>
  <c r="F127" i="21"/>
  <c r="P126" i="21"/>
  <c r="N126" i="21"/>
  <c r="Q126" i="21" s="1"/>
  <c r="I126" i="21"/>
  <c r="H126" i="21"/>
  <c r="G126" i="21"/>
  <c r="F126" i="21"/>
  <c r="P125" i="21"/>
  <c r="N125" i="21"/>
  <c r="Q125" i="21" s="1"/>
  <c r="I125" i="21"/>
  <c r="H125" i="21"/>
  <c r="G125" i="21"/>
  <c r="F125" i="21"/>
  <c r="P124" i="21"/>
  <c r="N124" i="21"/>
  <c r="Q124" i="21" s="1"/>
  <c r="I124" i="21"/>
  <c r="H124" i="21"/>
  <c r="G124" i="21"/>
  <c r="F124" i="21"/>
  <c r="P123" i="21"/>
  <c r="N123" i="21"/>
  <c r="Q123" i="21" s="1"/>
  <c r="I123" i="21"/>
  <c r="H123" i="21"/>
  <c r="G123" i="21"/>
  <c r="F123" i="21"/>
  <c r="P122" i="21"/>
  <c r="N122" i="21"/>
  <c r="Q122" i="21" s="1"/>
  <c r="I122" i="21"/>
  <c r="H122" i="21"/>
  <c r="G122" i="21"/>
  <c r="F122" i="21"/>
  <c r="P121" i="21"/>
  <c r="N121" i="21"/>
  <c r="Q121" i="21" s="1"/>
  <c r="I121" i="21"/>
  <c r="H121" i="21"/>
  <c r="G121" i="21"/>
  <c r="F121" i="21"/>
  <c r="P120" i="21"/>
  <c r="N120" i="21"/>
  <c r="Q120" i="21" s="1"/>
  <c r="I120" i="21"/>
  <c r="K121" i="21" s="1"/>
  <c r="H120" i="21"/>
  <c r="G120" i="21"/>
  <c r="F120" i="21"/>
  <c r="P119" i="21"/>
  <c r="N119" i="21"/>
  <c r="Q119" i="21" s="1"/>
  <c r="I119" i="21"/>
  <c r="H119" i="21"/>
  <c r="G119" i="21"/>
  <c r="F119" i="21"/>
  <c r="P118" i="21"/>
  <c r="N118" i="21"/>
  <c r="Q118" i="21" s="1"/>
  <c r="I118" i="21"/>
  <c r="H118" i="21"/>
  <c r="G118" i="21"/>
  <c r="F118" i="21"/>
  <c r="P117" i="21"/>
  <c r="N117" i="21"/>
  <c r="Q117" i="21" s="1"/>
  <c r="I117" i="21"/>
  <c r="H117" i="21"/>
  <c r="G117" i="21"/>
  <c r="F117" i="21"/>
  <c r="P116" i="21"/>
  <c r="N116" i="21"/>
  <c r="Q116" i="21" s="1"/>
  <c r="I116" i="21"/>
  <c r="H116" i="21"/>
  <c r="G116" i="21"/>
  <c r="F116" i="21"/>
  <c r="P115" i="21"/>
  <c r="N115" i="21"/>
  <c r="Q115" i="21" s="1"/>
  <c r="I115" i="21"/>
  <c r="H115" i="21"/>
  <c r="G115" i="21"/>
  <c r="F115" i="21"/>
  <c r="P114" i="21"/>
  <c r="N114" i="21"/>
  <c r="Q114" i="21" s="1"/>
  <c r="I114" i="21"/>
  <c r="H114" i="21"/>
  <c r="G114" i="21"/>
  <c r="F114" i="21"/>
  <c r="P113" i="21"/>
  <c r="N113" i="21"/>
  <c r="Q113" i="21" s="1"/>
  <c r="I113" i="21"/>
  <c r="H113" i="21"/>
  <c r="G113" i="21"/>
  <c r="F113" i="21"/>
  <c r="P112" i="21"/>
  <c r="N112" i="21"/>
  <c r="Q112" i="21" s="1"/>
  <c r="I112" i="21"/>
  <c r="H112" i="21"/>
  <c r="G112" i="21"/>
  <c r="F112" i="21"/>
  <c r="P111" i="21"/>
  <c r="N111" i="21"/>
  <c r="Q111" i="21" s="1"/>
  <c r="I111" i="21"/>
  <c r="H111" i="21"/>
  <c r="G111" i="21"/>
  <c r="F111" i="21"/>
  <c r="P110" i="21"/>
  <c r="N110" i="21"/>
  <c r="Q110" i="21" s="1"/>
  <c r="I110" i="21"/>
  <c r="H110" i="21"/>
  <c r="G110" i="21"/>
  <c r="F110" i="21"/>
  <c r="P109" i="21"/>
  <c r="N109" i="21"/>
  <c r="Q109" i="21" s="1"/>
  <c r="I109" i="21"/>
  <c r="H109" i="21"/>
  <c r="G109" i="21"/>
  <c r="F109" i="21"/>
  <c r="P108" i="21"/>
  <c r="N108" i="21"/>
  <c r="Q108" i="21" s="1"/>
  <c r="I108" i="21"/>
  <c r="H108" i="21"/>
  <c r="G108" i="21"/>
  <c r="F108" i="21"/>
  <c r="P107" i="21"/>
  <c r="N107" i="21"/>
  <c r="Q107" i="21" s="1"/>
  <c r="I107" i="21"/>
  <c r="H107" i="21"/>
  <c r="G107" i="21"/>
  <c r="F107" i="21"/>
  <c r="P106" i="21"/>
  <c r="N106" i="21"/>
  <c r="Q106" i="21" s="1"/>
  <c r="I106" i="21"/>
  <c r="H106" i="21"/>
  <c r="G106" i="21"/>
  <c r="F106" i="21"/>
  <c r="P105" i="21"/>
  <c r="N105" i="21"/>
  <c r="Q105" i="21" s="1"/>
  <c r="I105" i="21"/>
  <c r="H105" i="21"/>
  <c r="G105" i="21"/>
  <c r="F105" i="21"/>
  <c r="P104" i="21"/>
  <c r="N104" i="21"/>
  <c r="Q104" i="21" s="1"/>
  <c r="I104" i="21"/>
  <c r="H104" i="21"/>
  <c r="G104" i="21"/>
  <c r="F104" i="21"/>
  <c r="P103" i="21"/>
  <c r="N103" i="21"/>
  <c r="Q103" i="21" s="1"/>
  <c r="I103" i="21"/>
  <c r="H103" i="21"/>
  <c r="G103" i="21"/>
  <c r="F103" i="21"/>
  <c r="P102" i="21"/>
  <c r="N102" i="21"/>
  <c r="Q102" i="21" s="1"/>
  <c r="R102" i="21" s="1"/>
  <c r="I102" i="21"/>
  <c r="H102" i="21"/>
  <c r="G102" i="21"/>
  <c r="F102" i="21"/>
  <c r="P101" i="21"/>
  <c r="N101" i="21"/>
  <c r="Q101" i="21" s="1"/>
  <c r="I101" i="21"/>
  <c r="H101" i="21"/>
  <c r="G101" i="21"/>
  <c r="F101" i="21"/>
  <c r="P100" i="21"/>
  <c r="N100" i="21"/>
  <c r="Q100" i="21" s="1"/>
  <c r="R100" i="21" s="1"/>
  <c r="I100" i="21"/>
  <c r="H100" i="21"/>
  <c r="G100" i="21"/>
  <c r="F100" i="21"/>
  <c r="AB106" i="21" s="1"/>
  <c r="P99" i="21"/>
  <c r="N99" i="21"/>
  <c r="Q99" i="21" s="1"/>
  <c r="I99" i="21"/>
  <c r="H99" i="21"/>
  <c r="G99" i="21"/>
  <c r="F99" i="21"/>
  <c r="P98" i="21"/>
  <c r="N98" i="21"/>
  <c r="Q98" i="21" s="1"/>
  <c r="I98" i="21"/>
  <c r="H98" i="21"/>
  <c r="G98" i="21"/>
  <c r="F98" i="21"/>
  <c r="AB104" i="21" s="1"/>
  <c r="P97" i="21"/>
  <c r="N97" i="21"/>
  <c r="Q97" i="21" s="1"/>
  <c r="I97" i="21"/>
  <c r="H97" i="21"/>
  <c r="G97" i="21"/>
  <c r="F97" i="21"/>
  <c r="P96" i="21"/>
  <c r="N96" i="21"/>
  <c r="Q96" i="21" s="1"/>
  <c r="I96" i="21"/>
  <c r="H96" i="21"/>
  <c r="G96" i="21"/>
  <c r="F96" i="21"/>
  <c r="P95" i="21"/>
  <c r="N95" i="21"/>
  <c r="Q95" i="21" s="1"/>
  <c r="I95" i="21"/>
  <c r="H95" i="21"/>
  <c r="G95" i="21"/>
  <c r="F95" i="21"/>
  <c r="P94" i="21"/>
  <c r="N94" i="21"/>
  <c r="Q94" i="21" s="1"/>
  <c r="I94" i="21"/>
  <c r="H94" i="21"/>
  <c r="G94" i="21"/>
  <c r="F94" i="21"/>
  <c r="P93" i="21"/>
  <c r="N93" i="21"/>
  <c r="Q93" i="21" s="1"/>
  <c r="I93" i="21"/>
  <c r="H93" i="21"/>
  <c r="G93" i="21"/>
  <c r="F93" i="21"/>
  <c r="P92" i="21"/>
  <c r="N92" i="21"/>
  <c r="Q92" i="21" s="1"/>
  <c r="I92" i="21"/>
  <c r="H92" i="21"/>
  <c r="G92" i="21"/>
  <c r="F92" i="21"/>
  <c r="P91" i="21"/>
  <c r="N91" i="21"/>
  <c r="Q91" i="21" s="1"/>
  <c r="I91" i="21"/>
  <c r="H91" i="21"/>
  <c r="G91" i="21"/>
  <c r="F91" i="21"/>
  <c r="P90" i="21"/>
  <c r="N90" i="21"/>
  <c r="Q90" i="21" s="1"/>
  <c r="I90" i="21"/>
  <c r="H90" i="21"/>
  <c r="G90" i="21"/>
  <c r="F90" i="21"/>
  <c r="P89" i="21"/>
  <c r="N89" i="21"/>
  <c r="Q89" i="21" s="1"/>
  <c r="I89" i="21"/>
  <c r="H89" i="21"/>
  <c r="G89" i="21"/>
  <c r="F89" i="21"/>
  <c r="P88" i="21"/>
  <c r="N88" i="21"/>
  <c r="Q88" i="21" s="1"/>
  <c r="R88" i="21" s="1"/>
  <c r="I88" i="21"/>
  <c r="H88" i="21"/>
  <c r="G88" i="21"/>
  <c r="F88" i="21"/>
  <c r="P87" i="21"/>
  <c r="N87" i="21"/>
  <c r="Q87" i="21" s="1"/>
  <c r="I87" i="21"/>
  <c r="H87" i="21"/>
  <c r="G87" i="21"/>
  <c r="F87" i="21"/>
  <c r="P86" i="21"/>
  <c r="N86" i="21"/>
  <c r="Q86" i="21" s="1"/>
  <c r="I86" i="21"/>
  <c r="H86" i="21"/>
  <c r="G86" i="21"/>
  <c r="F86" i="21"/>
  <c r="P85" i="21"/>
  <c r="N85" i="21"/>
  <c r="Q85" i="21" s="1"/>
  <c r="I85" i="21"/>
  <c r="H85" i="21"/>
  <c r="G85" i="21"/>
  <c r="F85" i="21"/>
  <c r="P84" i="21"/>
  <c r="N84" i="21"/>
  <c r="Q84" i="21" s="1"/>
  <c r="I84" i="21"/>
  <c r="H84" i="21"/>
  <c r="G84" i="21"/>
  <c r="F84" i="21"/>
  <c r="P83" i="21"/>
  <c r="N83" i="21"/>
  <c r="Q83" i="21" s="1"/>
  <c r="I83" i="21"/>
  <c r="H83" i="21"/>
  <c r="G83" i="21"/>
  <c r="F83" i="21"/>
  <c r="P82" i="21"/>
  <c r="N82" i="21"/>
  <c r="Q82" i="21" s="1"/>
  <c r="I82" i="21"/>
  <c r="H82" i="21"/>
  <c r="G82" i="21"/>
  <c r="F82" i="21"/>
  <c r="P81" i="21"/>
  <c r="N81" i="21"/>
  <c r="Q81" i="21" s="1"/>
  <c r="I81" i="21"/>
  <c r="H81" i="21"/>
  <c r="G81" i="21"/>
  <c r="F81" i="21"/>
  <c r="P80" i="21"/>
  <c r="N80" i="21"/>
  <c r="Q80" i="21" s="1"/>
  <c r="I80" i="21"/>
  <c r="H80" i="21"/>
  <c r="G80" i="21"/>
  <c r="F80" i="21"/>
  <c r="P79" i="21"/>
  <c r="N79" i="21"/>
  <c r="Q79" i="21" s="1"/>
  <c r="I79" i="21"/>
  <c r="H79" i="21"/>
  <c r="G79" i="21"/>
  <c r="F79" i="21"/>
  <c r="P78" i="21"/>
  <c r="N78" i="21"/>
  <c r="Q78" i="21" s="1"/>
  <c r="R78" i="21" s="1"/>
  <c r="I78" i="21"/>
  <c r="H78" i="21"/>
  <c r="G78" i="21"/>
  <c r="F78" i="21"/>
  <c r="P77" i="21"/>
  <c r="N77" i="21"/>
  <c r="Q77" i="21" s="1"/>
  <c r="I77" i="21"/>
  <c r="H77" i="21"/>
  <c r="G77" i="21"/>
  <c r="F77" i="21"/>
  <c r="P76" i="21"/>
  <c r="N76" i="21"/>
  <c r="Q76" i="21" s="1"/>
  <c r="R76" i="21" s="1"/>
  <c r="I76" i="21"/>
  <c r="H76" i="21"/>
  <c r="G76" i="21"/>
  <c r="F76" i="21"/>
  <c r="P75" i="21"/>
  <c r="N75" i="21"/>
  <c r="Q75" i="21" s="1"/>
  <c r="I75" i="21"/>
  <c r="H75" i="21"/>
  <c r="G75" i="21"/>
  <c r="F75" i="21"/>
  <c r="P74" i="21"/>
  <c r="N74" i="21"/>
  <c r="Q74" i="21" s="1"/>
  <c r="I74" i="21"/>
  <c r="H74" i="21"/>
  <c r="G74" i="21"/>
  <c r="F74" i="21"/>
  <c r="P73" i="21"/>
  <c r="N73" i="21"/>
  <c r="Q73" i="21" s="1"/>
  <c r="I73" i="21"/>
  <c r="H73" i="21"/>
  <c r="G73" i="21"/>
  <c r="F73" i="21"/>
  <c r="P72" i="21"/>
  <c r="N72" i="21"/>
  <c r="Q72" i="21" s="1"/>
  <c r="I72" i="21"/>
  <c r="H72" i="21"/>
  <c r="G72" i="21"/>
  <c r="F72" i="21"/>
  <c r="P71" i="21"/>
  <c r="N71" i="21"/>
  <c r="Q71" i="21" s="1"/>
  <c r="I71" i="21"/>
  <c r="H71" i="21"/>
  <c r="G71" i="21"/>
  <c r="F71" i="21"/>
  <c r="P70" i="21"/>
  <c r="N70" i="21"/>
  <c r="Q70" i="21" s="1"/>
  <c r="I70" i="21"/>
  <c r="H70" i="21"/>
  <c r="G70" i="21"/>
  <c r="F70" i="21"/>
  <c r="P69" i="21"/>
  <c r="N69" i="21"/>
  <c r="Q69" i="21" s="1"/>
  <c r="I69" i="21"/>
  <c r="H69" i="21"/>
  <c r="G69" i="21"/>
  <c r="F69" i="21"/>
  <c r="P68" i="21"/>
  <c r="N68" i="21"/>
  <c r="Q68" i="21" s="1"/>
  <c r="I68" i="21"/>
  <c r="H68" i="21"/>
  <c r="G68" i="21"/>
  <c r="F68" i="21"/>
  <c r="P67" i="21"/>
  <c r="N67" i="21"/>
  <c r="Q67" i="21" s="1"/>
  <c r="I67" i="21"/>
  <c r="H67" i="21"/>
  <c r="G67" i="21"/>
  <c r="F67" i="21"/>
  <c r="P66" i="21"/>
  <c r="N66" i="21"/>
  <c r="Q66" i="21" s="1"/>
  <c r="I66" i="21"/>
  <c r="H66" i="21"/>
  <c r="G66" i="21"/>
  <c r="F66" i="21"/>
  <c r="P65" i="21"/>
  <c r="N65" i="21"/>
  <c r="Q65" i="21" s="1"/>
  <c r="I65" i="21"/>
  <c r="H65" i="21"/>
  <c r="G65" i="21"/>
  <c r="F65" i="21"/>
  <c r="P64" i="21"/>
  <c r="N64" i="21"/>
  <c r="Q64" i="21" s="1"/>
  <c r="I64" i="21"/>
  <c r="H64" i="21"/>
  <c r="G64" i="21"/>
  <c r="F64" i="21"/>
  <c r="P63" i="21"/>
  <c r="N63" i="21"/>
  <c r="Q63" i="21" s="1"/>
  <c r="I63" i="21"/>
  <c r="H63" i="21"/>
  <c r="G63" i="21"/>
  <c r="F63" i="21"/>
  <c r="P62" i="21"/>
  <c r="N62" i="21"/>
  <c r="Q62" i="21" s="1"/>
  <c r="I62" i="21"/>
  <c r="H62" i="21"/>
  <c r="G62" i="21"/>
  <c r="F62" i="21"/>
  <c r="P61" i="21"/>
  <c r="N61" i="21"/>
  <c r="Q61" i="21" s="1"/>
  <c r="I61" i="21"/>
  <c r="H61" i="21"/>
  <c r="G61" i="21"/>
  <c r="F61" i="21"/>
  <c r="P60" i="21"/>
  <c r="N60" i="21"/>
  <c r="Q60" i="21" s="1"/>
  <c r="I60" i="21"/>
  <c r="H60" i="21"/>
  <c r="G60" i="21"/>
  <c r="F60" i="21"/>
  <c r="P59" i="21"/>
  <c r="N59" i="21"/>
  <c r="Q59" i="21" s="1"/>
  <c r="I59" i="21"/>
  <c r="H59" i="21"/>
  <c r="G59" i="21"/>
  <c r="F59" i="21"/>
  <c r="P58" i="21"/>
  <c r="N58" i="21"/>
  <c r="Q58" i="21" s="1"/>
  <c r="I58" i="21"/>
  <c r="H58" i="21"/>
  <c r="G58" i="21"/>
  <c r="F58" i="21"/>
  <c r="P57" i="21"/>
  <c r="N57" i="21"/>
  <c r="Q57" i="21" s="1"/>
  <c r="I57" i="21"/>
  <c r="H57" i="21"/>
  <c r="G57" i="21"/>
  <c r="F57" i="21"/>
  <c r="P56" i="21"/>
  <c r="N56" i="21"/>
  <c r="Q56" i="21" s="1"/>
  <c r="I56" i="21"/>
  <c r="H56" i="21"/>
  <c r="G56" i="21"/>
  <c r="F56" i="21"/>
  <c r="P55" i="21"/>
  <c r="N55" i="21"/>
  <c r="Q55" i="21" s="1"/>
  <c r="I55" i="21"/>
  <c r="H55" i="21"/>
  <c r="G55" i="21"/>
  <c r="F55" i="21"/>
  <c r="P54" i="21"/>
  <c r="N54" i="21"/>
  <c r="Q54" i="21" s="1"/>
  <c r="I54" i="21"/>
  <c r="H54" i="21"/>
  <c r="G54" i="21"/>
  <c r="F54" i="21"/>
  <c r="P53" i="21"/>
  <c r="N53" i="21"/>
  <c r="Q53" i="21" s="1"/>
  <c r="I53" i="21"/>
  <c r="H53" i="21"/>
  <c r="G53" i="21"/>
  <c r="F53" i="21"/>
  <c r="P52" i="21"/>
  <c r="N52" i="21"/>
  <c r="Q52" i="21" s="1"/>
  <c r="I52" i="21"/>
  <c r="H52" i="21"/>
  <c r="G52" i="21"/>
  <c r="F52" i="21"/>
  <c r="P51" i="21"/>
  <c r="N51" i="21"/>
  <c r="Q51" i="21" s="1"/>
  <c r="I51" i="21"/>
  <c r="H51" i="21"/>
  <c r="G51" i="21"/>
  <c r="F51" i="21"/>
  <c r="P50" i="21"/>
  <c r="N50" i="21"/>
  <c r="Q50" i="21" s="1"/>
  <c r="I50" i="21"/>
  <c r="H50" i="21"/>
  <c r="G50" i="21"/>
  <c r="F50" i="21"/>
  <c r="P49" i="21"/>
  <c r="N49" i="21"/>
  <c r="Q49" i="21" s="1"/>
  <c r="I49" i="21"/>
  <c r="H49" i="21"/>
  <c r="G49" i="21"/>
  <c r="F49" i="21"/>
  <c r="P48" i="21"/>
  <c r="N48" i="21"/>
  <c r="Q48" i="21" s="1"/>
  <c r="I48" i="21"/>
  <c r="H48" i="21"/>
  <c r="G48" i="21"/>
  <c r="F48" i="21"/>
  <c r="P47" i="21"/>
  <c r="N47" i="21"/>
  <c r="Q47" i="21" s="1"/>
  <c r="I47" i="21"/>
  <c r="H47" i="21"/>
  <c r="G47" i="21"/>
  <c r="F47" i="21"/>
  <c r="P46" i="21"/>
  <c r="N46" i="21"/>
  <c r="Q46" i="21" s="1"/>
  <c r="I46" i="21"/>
  <c r="H46" i="21"/>
  <c r="G46" i="21"/>
  <c r="F46" i="21"/>
  <c r="P45" i="21"/>
  <c r="N45" i="21"/>
  <c r="Q45" i="21" s="1"/>
  <c r="I45" i="21"/>
  <c r="H45" i="21"/>
  <c r="G45" i="21"/>
  <c r="F45" i="21"/>
  <c r="P44" i="21"/>
  <c r="N44" i="21"/>
  <c r="Q44" i="21" s="1"/>
  <c r="I44" i="21"/>
  <c r="H44" i="21"/>
  <c r="G44" i="21"/>
  <c r="F44" i="21"/>
  <c r="P43" i="21"/>
  <c r="N43" i="21"/>
  <c r="Q43" i="21" s="1"/>
  <c r="I43" i="21"/>
  <c r="H43" i="21"/>
  <c r="G43" i="21"/>
  <c r="F43" i="21"/>
  <c r="P42" i="21"/>
  <c r="N42" i="21"/>
  <c r="Q42" i="21" s="1"/>
  <c r="I42" i="21"/>
  <c r="H42" i="21"/>
  <c r="G42" i="21"/>
  <c r="F42" i="21"/>
  <c r="P41" i="21"/>
  <c r="N41" i="21"/>
  <c r="Q41" i="21" s="1"/>
  <c r="I41" i="21"/>
  <c r="H41" i="21"/>
  <c r="G41" i="21"/>
  <c r="F41" i="21"/>
  <c r="P40" i="21"/>
  <c r="N40" i="21"/>
  <c r="Q40" i="21" s="1"/>
  <c r="I40" i="21"/>
  <c r="H40" i="21"/>
  <c r="G40" i="21"/>
  <c r="F40" i="21"/>
  <c r="P39" i="21"/>
  <c r="N39" i="21"/>
  <c r="Q39" i="21" s="1"/>
  <c r="I39" i="21"/>
  <c r="H39" i="21"/>
  <c r="G39" i="21"/>
  <c r="F39" i="21"/>
  <c r="P38" i="21"/>
  <c r="N38" i="21"/>
  <c r="Q38" i="21" s="1"/>
  <c r="I38" i="21"/>
  <c r="H38" i="21"/>
  <c r="G38" i="21"/>
  <c r="F38" i="21"/>
  <c r="P37" i="21"/>
  <c r="N37" i="21"/>
  <c r="Q37" i="21" s="1"/>
  <c r="I37" i="21"/>
  <c r="H37" i="21"/>
  <c r="G37" i="21"/>
  <c r="F37" i="21"/>
  <c r="P36" i="21"/>
  <c r="N36" i="21"/>
  <c r="Q36" i="21" s="1"/>
  <c r="I36" i="21"/>
  <c r="H36" i="21"/>
  <c r="G36" i="21"/>
  <c r="F36" i="21"/>
  <c r="P35" i="21"/>
  <c r="N35" i="21"/>
  <c r="Q35" i="21" s="1"/>
  <c r="I35" i="21"/>
  <c r="H35" i="21"/>
  <c r="G35" i="21"/>
  <c r="F35" i="21"/>
  <c r="P34" i="21"/>
  <c r="N34" i="21"/>
  <c r="Q34" i="21" s="1"/>
  <c r="I34" i="21"/>
  <c r="H34" i="21"/>
  <c r="G34" i="21"/>
  <c r="F34" i="21"/>
  <c r="P33" i="21"/>
  <c r="N33" i="21"/>
  <c r="Q33" i="21" s="1"/>
  <c r="I33" i="21"/>
  <c r="H33" i="21"/>
  <c r="G33" i="21"/>
  <c r="F33" i="21"/>
  <c r="R32" i="21"/>
  <c r="I32" i="21"/>
  <c r="H32" i="21"/>
  <c r="G32" i="21"/>
  <c r="F32" i="21"/>
  <c r="R31" i="21"/>
  <c r="I31" i="21"/>
  <c r="H31" i="21"/>
  <c r="G31" i="21"/>
  <c r="F31" i="21"/>
  <c r="R30" i="21"/>
  <c r="I30" i="21"/>
  <c r="H30" i="21"/>
  <c r="G30" i="21"/>
  <c r="F30" i="21"/>
  <c r="R29" i="21"/>
  <c r="I29" i="21"/>
  <c r="H29" i="21"/>
  <c r="G29" i="21"/>
  <c r="F29" i="21"/>
  <c r="R28" i="21"/>
  <c r="I28" i="21"/>
  <c r="H28" i="21"/>
  <c r="G28" i="21"/>
  <c r="F28" i="21"/>
  <c r="R27" i="21"/>
  <c r="I27" i="21"/>
  <c r="H27" i="21"/>
  <c r="G27" i="21"/>
  <c r="F27" i="21"/>
  <c r="R26" i="21"/>
  <c r="I26" i="21"/>
  <c r="H26" i="21"/>
  <c r="G26" i="21"/>
  <c r="F26" i="21"/>
  <c r="R25" i="21"/>
  <c r="I25" i="21"/>
  <c r="H25" i="21"/>
  <c r="G25" i="21"/>
  <c r="F25" i="21"/>
  <c r="R24" i="21"/>
  <c r="I24" i="21"/>
  <c r="H24" i="21"/>
  <c r="G24" i="21"/>
  <c r="F24" i="21"/>
  <c r="R23" i="21"/>
  <c r="I23" i="21"/>
  <c r="H23" i="21"/>
  <c r="G23" i="21"/>
  <c r="F23" i="21"/>
  <c r="R22" i="21"/>
  <c r="I22" i="21"/>
  <c r="H22" i="21"/>
  <c r="G22" i="21"/>
  <c r="F22" i="21"/>
  <c r="R21" i="21"/>
  <c r="I21" i="21"/>
  <c r="H21" i="21"/>
  <c r="G21" i="21"/>
  <c r="F21" i="21"/>
  <c r="R20" i="21"/>
  <c r="I20" i="21"/>
  <c r="H20" i="21"/>
  <c r="G20" i="21"/>
  <c r="F20" i="21"/>
  <c r="R19" i="21"/>
  <c r="I19" i="21"/>
  <c r="H19" i="21"/>
  <c r="G19" i="21"/>
  <c r="F19" i="21"/>
  <c r="R18" i="21"/>
  <c r="I18" i="21"/>
  <c r="H18" i="21"/>
  <c r="G18" i="21"/>
  <c r="F18" i="21"/>
  <c r="R17" i="21"/>
  <c r="I17" i="21"/>
  <c r="H17" i="21"/>
  <c r="G17" i="21"/>
  <c r="F17" i="21"/>
  <c r="R16" i="21"/>
  <c r="I16" i="21"/>
  <c r="H16" i="21"/>
  <c r="G16" i="21"/>
  <c r="F16" i="21"/>
  <c r="R15" i="21"/>
  <c r="I15" i="21"/>
  <c r="H15" i="21"/>
  <c r="G15" i="21"/>
  <c r="F15" i="21"/>
  <c r="R14" i="21"/>
  <c r="I14" i="21"/>
  <c r="H14" i="21"/>
  <c r="G14" i="21"/>
  <c r="F14" i="21"/>
  <c r="R13" i="21"/>
  <c r="I13" i="21"/>
  <c r="H13" i="21"/>
  <c r="G13" i="21"/>
  <c r="F13" i="21"/>
  <c r="R12" i="21"/>
  <c r="I12" i="21"/>
  <c r="H12" i="21"/>
  <c r="G12" i="21"/>
  <c r="F12" i="21"/>
  <c r="R11" i="21"/>
  <c r="I11" i="21"/>
  <c r="H11" i="21"/>
  <c r="G11" i="21"/>
  <c r="F11" i="21"/>
  <c r="R10" i="21"/>
  <c r="I10" i="21"/>
  <c r="H10" i="21"/>
  <c r="G10" i="21"/>
  <c r="F10" i="21"/>
  <c r="R9" i="21"/>
  <c r="I9" i="21"/>
  <c r="H9" i="21"/>
  <c r="G9" i="21"/>
  <c r="F9" i="21"/>
  <c r="R8" i="21"/>
  <c r="I8" i="21"/>
  <c r="H8" i="21"/>
  <c r="G8" i="21"/>
  <c r="F8" i="21"/>
  <c r="R7" i="21"/>
  <c r="I7" i="21"/>
  <c r="H7" i="21"/>
  <c r="G7" i="21"/>
  <c r="F7" i="21"/>
  <c r="R6" i="21"/>
  <c r="I6" i="21"/>
  <c r="H6" i="21"/>
  <c r="G6" i="21"/>
  <c r="F6" i="21"/>
  <c r="R5" i="21"/>
  <c r="I5" i="21"/>
  <c r="H5" i="21"/>
  <c r="G5" i="21"/>
  <c r="F5" i="21"/>
  <c r="R4" i="21"/>
  <c r="I4" i="21"/>
  <c r="C1" i="21"/>
  <c r="B1" i="21"/>
  <c r="R72" i="21" l="1"/>
  <c r="AB48" i="23"/>
  <c r="AB50" i="23"/>
  <c r="AB52" i="23"/>
  <c r="AB54" i="23"/>
  <c r="AB56" i="23"/>
  <c r="AB58" i="23"/>
  <c r="AB60" i="23"/>
  <c r="L58" i="23"/>
  <c r="L60" i="23"/>
  <c r="AB142" i="22"/>
  <c r="AB42" i="21"/>
  <c r="AB108" i="21"/>
  <c r="AB110" i="21"/>
  <c r="AB112" i="21"/>
  <c r="AB114" i="21"/>
  <c r="AB116" i="21"/>
  <c r="AB118" i="21"/>
  <c r="AB69" i="23"/>
  <c r="R147" i="22"/>
  <c r="R149" i="22"/>
  <c r="R144" i="22"/>
  <c r="R146" i="22"/>
  <c r="R151" i="22"/>
  <c r="AC12" i="21"/>
  <c r="AC16" i="21"/>
  <c r="AC20" i="21"/>
  <c r="AC24" i="21"/>
  <c r="L101" i="21"/>
  <c r="AB122" i="21"/>
  <c r="AC131" i="21"/>
  <c r="AC137" i="21"/>
  <c r="AC40" i="21"/>
  <c r="AC42" i="21"/>
  <c r="AC44" i="21"/>
  <c r="AC46" i="21"/>
  <c r="AC48" i="21"/>
  <c r="AC50" i="21"/>
  <c r="AC52" i="21"/>
  <c r="AC54" i="21"/>
  <c r="AC56" i="21"/>
  <c r="AB134" i="21"/>
  <c r="AB136" i="21"/>
  <c r="AB138" i="21"/>
  <c r="AB146" i="21"/>
  <c r="AB148" i="21"/>
  <c r="AB150" i="21"/>
  <c r="AB152" i="21"/>
  <c r="AB154" i="21"/>
  <c r="AB162" i="21"/>
  <c r="AB164" i="21"/>
  <c r="AB166" i="21"/>
  <c r="R35" i="21"/>
  <c r="AB25" i="22"/>
  <c r="AB33" i="22"/>
  <c r="R148" i="22"/>
  <c r="R150" i="22"/>
  <c r="R152" i="22"/>
  <c r="R154" i="22"/>
  <c r="R153" i="22"/>
  <c r="R129" i="21"/>
  <c r="AC38" i="21"/>
  <c r="R91" i="21"/>
  <c r="R131" i="21"/>
  <c r="R133" i="21"/>
  <c r="AC33" i="21"/>
  <c r="AC37" i="21"/>
  <c r="AC26" i="21"/>
  <c r="AB27" i="21"/>
  <c r="AC30" i="21"/>
  <c r="AB31" i="21"/>
  <c r="AC34" i="21"/>
  <c r="AB35" i="21"/>
  <c r="AB45" i="21"/>
  <c r="AB47" i="21"/>
  <c r="AB49" i="21"/>
  <c r="AB51" i="21"/>
  <c r="AB53" i="21"/>
  <c r="AB59" i="21"/>
  <c r="AB83" i="21"/>
  <c r="AB87" i="21"/>
  <c r="AB91" i="21"/>
  <c r="AB13" i="23"/>
  <c r="AB17" i="23"/>
  <c r="AB21" i="23"/>
  <c r="AB25" i="23"/>
  <c r="AB29" i="23"/>
  <c r="R42" i="23"/>
  <c r="L43" i="23"/>
  <c r="R44" i="23"/>
  <c r="L45" i="23"/>
  <c r="R46" i="23"/>
  <c r="L47" i="23"/>
  <c r="R48" i="23"/>
  <c r="L49" i="23"/>
  <c r="L51" i="23"/>
  <c r="R52" i="23"/>
  <c r="L53" i="23"/>
  <c r="R54" i="23"/>
  <c r="L55" i="23"/>
  <c r="AB62" i="23"/>
  <c r="R56" i="23"/>
  <c r="L57" i="23"/>
  <c r="AB64" i="23"/>
  <c r="L59" i="23"/>
  <c r="R60" i="23"/>
  <c r="L65" i="23"/>
  <c r="R123" i="23"/>
  <c r="R129" i="23"/>
  <c r="R131" i="23"/>
  <c r="R139" i="23"/>
  <c r="AB152" i="23"/>
  <c r="AB154" i="23"/>
  <c r="AB156" i="23"/>
  <c r="AB158" i="23"/>
  <c r="AB160" i="23"/>
  <c r="AB162" i="23"/>
  <c r="AB164" i="23"/>
  <c r="AB166" i="23"/>
  <c r="L42" i="23"/>
  <c r="AB145" i="23"/>
  <c r="R145" i="23"/>
  <c r="AC46" i="23"/>
  <c r="AC48" i="23"/>
  <c r="AC50" i="23"/>
  <c r="AC52" i="23"/>
  <c r="AC54" i="23"/>
  <c r="AC56" i="23"/>
  <c r="AC58" i="23"/>
  <c r="AB82" i="23"/>
  <c r="AB90" i="23"/>
  <c r="AB92" i="23"/>
  <c r="AB104" i="23"/>
  <c r="AB124" i="23"/>
  <c r="AB126" i="23"/>
  <c r="AB132" i="23"/>
  <c r="AB11" i="23"/>
  <c r="AB15" i="23"/>
  <c r="AB18" i="23"/>
  <c r="AB22" i="23"/>
  <c r="AB26" i="23"/>
  <c r="AB49" i="23"/>
  <c r="R43" i="23"/>
  <c r="L44" i="23"/>
  <c r="AB51" i="23"/>
  <c r="R45" i="23"/>
  <c r="L46" i="23"/>
  <c r="AB53" i="23"/>
  <c r="R47" i="23"/>
  <c r="L48" i="23"/>
  <c r="AB55" i="23"/>
  <c r="R49" i="23"/>
  <c r="L50" i="23"/>
  <c r="AB57" i="23"/>
  <c r="R51" i="23"/>
  <c r="L52" i="23"/>
  <c r="AB59" i="23"/>
  <c r="R53" i="23"/>
  <c r="L54" i="23"/>
  <c r="AB61" i="23"/>
  <c r="R55" i="23"/>
  <c r="L56" i="23"/>
  <c r="AB63" i="23"/>
  <c r="AB65" i="23"/>
  <c r="L64" i="23"/>
  <c r="R122" i="23"/>
  <c r="R142" i="23"/>
  <c r="R144" i="23"/>
  <c r="R146" i="23"/>
  <c r="N2" i="22"/>
  <c r="AB41" i="22"/>
  <c r="AB47" i="22"/>
  <c r="AB65" i="22"/>
  <c r="AB67" i="22"/>
  <c r="AB81" i="22"/>
  <c r="AB97" i="22"/>
  <c r="AB167" i="22"/>
  <c r="R63" i="22"/>
  <c r="AC161" i="22"/>
  <c r="AC28" i="21"/>
  <c r="AC32" i="21"/>
  <c r="AC36" i="21"/>
  <c r="AB44" i="21"/>
  <c r="AB46" i="21"/>
  <c r="AB48" i="21"/>
  <c r="AB50" i="21"/>
  <c r="AB52" i="21"/>
  <c r="AB70" i="21"/>
  <c r="AB78" i="21"/>
  <c r="AC13" i="21"/>
  <c r="AC17" i="21"/>
  <c r="AC21" i="21"/>
  <c r="AC25" i="21"/>
  <c r="AC29" i="21"/>
  <c r="L70" i="21"/>
  <c r="L74" i="21"/>
  <c r="L82" i="21"/>
  <c r="L84" i="21"/>
  <c r="AB11" i="21"/>
  <c r="AC14" i="21"/>
  <c r="AB15" i="21"/>
  <c r="AC18" i="21"/>
  <c r="AB19" i="21"/>
  <c r="AC22" i="21"/>
  <c r="AB23" i="21"/>
  <c r="AB95" i="21"/>
  <c r="AB101" i="21"/>
  <c r="AB107" i="21"/>
  <c r="AB109" i="21"/>
  <c r="AB111" i="21"/>
  <c r="AB113" i="21"/>
  <c r="AB115" i="21"/>
  <c r="AB117" i="21"/>
  <c r="AB119" i="21"/>
  <c r="AB121" i="21"/>
  <c r="R122" i="21"/>
  <c r="AC11" i="21"/>
  <c r="AC15" i="21"/>
  <c r="AC19" i="21"/>
  <c r="AC23" i="21"/>
  <c r="AC27" i="21"/>
  <c r="AC31" i="21"/>
  <c r="AC35" i="21"/>
  <c r="AC39" i="21"/>
  <c r="AC41" i="21"/>
  <c r="AC43" i="21"/>
  <c r="AC67" i="21"/>
  <c r="AC75" i="21"/>
  <c r="AC95" i="21"/>
  <c r="AB127" i="21"/>
  <c r="AB133" i="21"/>
  <c r="AB135" i="21"/>
  <c r="AB137" i="21"/>
  <c r="AB149" i="21"/>
  <c r="L61" i="23"/>
  <c r="R57" i="23"/>
  <c r="R161" i="23"/>
  <c r="AC12" i="23"/>
  <c r="AC15" i="23"/>
  <c r="AC21" i="23"/>
  <c r="AC66" i="23"/>
  <c r="AC68" i="23"/>
  <c r="AC76" i="23"/>
  <c r="AC102" i="23"/>
  <c r="AC104" i="23"/>
  <c r="AC106" i="23"/>
  <c r="AC108" i="23"/>
  <c r="AC110" i="23"/>
  <c r="AC112" i="23"/>
  <c r="AC114" i="23"/>
  <c r="AC126" i="23"/>
  <c r="AC130" i="23"/>
  <c r="AC134" i="23"/>
  <c r="AC136" i="23"/>
  <c r="AC138" i="23"/>
  <c r="AC150" i="23"/>
  <c r="AC152" i="23"/>
  <c r="AC154" i="23"/>
  <c r="AC156" i="23"/>
  <c r="AC158" i="23"/>
  <c r="AC160" i="23"/>
  <c r="AC162" i="23"/>
  <c r="AC164" i="23"/>
  <c r="AC166" i="23"/>
  <c r="R77" i="23"/>
  <c r="R81" i="23"/>
  <c r="R89" i="23"/>
  <c r="AB30" i="23"/>
  <c r="AB35" i="23"/>
  <c r="AB106" i="23"/>
  <c r="R151" i="23"/>
  <c r="R153" i="23"/>
  <c r="R155" i="23"/>
  <c r="R157" i="23"/>
  <c r="R159" i="23"/>
  <c r="K163" i="23"/>
  <c r="L163" i="23"/>
  <c r="J163" i="23"/>
  <c r="R76" i="23"/>
  <c r="R80" i="23"/>
  <c r="R82" i="23"/>
  <c r="R88" i="23"/>
  <c r="R90" i="23"/>
  <c r="R128" i="23"/>
  <c r="AB117" i="23"/>
  <c r="R125" i="23"/>
  <c r="R127" i="23"/>
  <c r="R148" i="23"/>
  <c r="R150" i="23"/>
  <c r="R152" i="23"/>
  <c r="R154" i="23"/>
  <c r="R156" i="23"/>
  <c r="R158" i="23"/>
  <c r="R160" i="23"/>
  <c r="R162" i="23"/>
  <c r="AC85" i="22"/>
  <c r="AC89" i="22"/>
  <c r="AC93" i="22"/>
  <c r="AC95" i="22"/>
  <c r="AC111" i="22"/>
  <c r="AC119" i="22"/>
  <c r="AC121" i="22"/>
  <c r="AC149" i="22"/>
  <c r="AC151" i="22"/>
  <c r="AC153" i="22"/>
  <c r="AC155" i="22"/>
  <c r="AC157" i="22"/>
  <c r="AC159" i="22"/>
  <c r="AC163" i="22"/>
  <c r="AB83" i="22"/>
  <c r="AB133" i="22"/>
  <c r="AB135" i="22"/>
  <c r="R65" i="22"/>
  <c r="R79" i="22"/>
  <c r="R81" i="22"/>
  <c r="R87" i="22"/>
  <c r="R99" i="22"/>
  <c r="R101" i="22"/>
  <c r="R113" i="22"/>
  <c r="R82" i="22"/>
  <c r="R88" i="22"/>
  <c r="L86" i="21"/>
  <c r="R37" i="21"/>
  <c r="R95" i="21"/>
  <c r="AC145" i="21"/>
  <c r="AC147" i="21"/>
  <c r="R104" i="21"/>
  <c r="R106" i="21"/>
  <c r="R108" i="21"/>
  <c r="R110" i="21"/>
  <c r="R112" i="21"/>
  <c r="R114" i="21"/>
  <c r="AC122" i="21"/>
  <c r="R116" i="21"/>
  <c r="L80" i="21"/>
  <c r="L88" i="21"/>
  <c r="L94" i="21"/>
  <c r="L100" i="21"/>
  <c r="AC132" i="21"/>
  <c r="AC87" i="21"/>
  <c r="AC100" i="21"/>
  <c r="AC102" i="21"/>
  <c r="AC115" i="21"/>
  <c r="R115" i="21"/>
  <c r="R41" i="21"/>
  <c r="R45" i="21"/>
  <c r="AB55" i="21"/>
  <c r="R49" i="21"/>
  <c r="AB57" i="21"/>
  <c r="R60" i="21"/>
  <c r="R62" i="21"/>
  <c r="R64" i="21"/>
  <c r="L65" i="21"/>
  <c r="R66" i="21"/>
  <c r="L67" i="21"/>
  <c r="AB74" i="21"/>
  <c r="R90" i="21"/>
  <c r="AB105" i="21"/>
  <c r="AB140" i="21"/>
  <c r="AB142" i="21"/>
  <c r="R151" i="21"/>
  <c r="R154" i="21"/>
  <c r="AB20" i="21"/>
  <c r="AB24" i="21"/>
  <c r="AB28" i="21"/>
  <c r="L41" i="21"/>
  <c r="AB54" i="21"/>
  <c r="AB56" i="21"/>
  <c r="R57" i="21"/>
  <c r="AB67" i="21"/>
  <c r="AB71" i="21"/>
  <c r="L68" i="21"/>
  <c r="AB75" i="21"/>
  <c r="R93" i="21"/>
  <c r="R97" i="21"/>
  <c r="R103" i="21"/>
  <c r="R107" i="21"/>
  <c r="AB14" i="21"/>
  <c r="AB26" i="21"/>
  <c r="AB29" i="21"/>
  <c r="AB34" i="21"/>
  <c r="AB38" i="21"/>
  <c r="AB58" i="21"/>
  <c r="AB60" i="21"/>
  <c r="AB79" i="21"/>
  <c r="AB82" i="21"/>
  <c r="AB86" i="21"/>
  <c r="AB96" i="21"/>
  <c r="R119" i="21"/>
  <c r="R125" i="21"/>
  <c r="R127" i="21"/>
  <c r="AB139" i="21"/>
  <c r="AB141" i="21"/>
  <c r="R135" i="21"/>
  <c r="AB143" i="21"/>
  <c r="R140" i="21"/>
  <c r="R142" i="21"/>
  <c r="R144" i="21"/>
  <c r="R146" i="21"/>
  <c r="R148" i="21"/>
  <c r="R155" i="22"/>
  <c r="R157" i="22"/>
  <c r="R159" i="22"/>
  <c r="R156" i="22"/>
  <c r="R158" i="22"/>
  <c r="R160" i="22"/>
  <c r="L159" i="22"/>
  <c r="AB158" i="21"/>
  <c r="R157" i="21"/>
  <c r="J163" i="21"/>
  <c r="K163" i="21"/>
  <c r="L163" i="21"/>
  <c r="AB157" i="21"/>
  <c r="R156" i="21"/>
  <c r="R158" i="21"/>
  <c r="R39" i="22"/>
  <c r="R60" i="22"/>
  <c r="R62" i="22"/>
  <c r="L120" i="22"/>
  <c r="L146" i="22"/>
  <c r="L148" i="22"/>
  <c r="L150" i="22"/>
  <c r="L152" i="22"/>
  <c r="L154" i="22"/>
  <c r="L156" i="22"/>
  <c r="L158" i="22"/>
  <c r="L160" i="22"/>
  <c r="AC127" i="22"/>
  <c r="AC18" i="22"/>
  <c r="AC22" i="22"/>
  <c r="AC26" i="22"/>
  <c r="AC30" i="22"/>
  <c r="AC34" i="22"/>
  <c r="AC37" i="22"/>
  <c r="AC63" i="22"/>
  <c r="AC65" i="22"/>
  <c r="AC67" i="22"/>
  <c r="L147" i="22"/>
  <c r="L149" i="22"/>
  <c r="L151" i="22"/>
  <c r="L153" i="22"/>
  <c r="L155" i="22"/>
  <c r="L157" i="22"/>
  <c r="L161" i="22"/>
  <c r="AC70" i="22"/>
  <c r="AC72" i="22"/>
  <c r="AC74" i="22"/>
  <c r="AC76" i="22"/>
  <c r="AC78" i="22"/>
  <c r="AC103" i="22"/>
  <c r="AC108" i="22"/>
  <c r="AC110" i="22"/>
  <c r="AC112" i="22"/>
  <c r="AB35" i="22"/>
  <c r="AB50" i="22"/>
  <c r="AB52" i="22"/>
  <c r="AB54" i="22"/>
  <c r="AB58" i="22"/>
  <c r="AB137" i="22"/>
  <c r="AB139" i="22"/>
  <c r="J157" i="22"/>
  <c r="AB163" i="22"/>
  <c r="J159" i="22"/>
  <c r="AB165" i="22"/>
  <c r="AB12" i="22"/>
  <c r="AB16" i="22"/>
  <c r="AB20" i="22"/>
  <c r="AB28" i="22"/>
  <c r="AB32" i="22"/>
  <c r="AB45" i="22"/>
  <c r="R42" i="22"/>
  <c r="R52" i="22"/>
  <c r="R54" i="22"/>
  <c r="R58" i="22"/>
  <c r="R90" i="22"/>
  <c r="R94" i="22"/>
  <c r="R98" i="22"/>
  <c r="R102" i="22"/>
  <c r="R104" i="22"/>
  <c r="R110" i="22"/>
  <c r="R112" i="22"/>
  <c r="AB118" i="22"/>
  <c r="L117" i="22"/>
  <c r="K163" i="22"/>
  <c r="L163" i="22"/>
  <c r="J163" i="22"/>
  <c r="J158" i="22"/>
  <c r="AB164" i="22"/>
  <c r="J160" i="22"/>
  <c r="AB166" i="22"/>
  <c r="AB14" i="22"/>
  <c r="AB18" i="22"/>
  <c r="AB26" i="22"/>
  <c r="AB42" i="22"/>
  <c r="R93" i="22"/>
  <c r="L110" i="22"/>
  <c r="R120" i="22"/>
  <c r="R136" i="22"/>
  <c r="R138" i="22"/>
  <c r="R140" i="22"/>
  <c r="J161" i="22"/>
  <c r="J162" i="22"/>
  <c r="R162" i="21"/>
  <c r="AC161" i="21"/>
  <c r="R59" i="23"/>
  <c r="R64" i="23"/>
  <c r="R66" i="23"/>
  <c r="L67" i="23"/>
  <c r="R68" i="23"/>
  <c r="R70" i="23"/>
  <c r="R74" i="23"/>
  <c r="R86" i="23"/>
  <c r="R94" i="23"/>
  <c r="R98" i="23"/>
  <c r="R100" i="23"/>
  <c r="R102" i="23"/>
  <c r="L103" i="23"/>
  <c r="R104" i="23"/>
  <c r="L105" i="23"/>
  <c r="R106" i="23"/>
  <c r="L107" i="23"/>
  <c r="R108" i="23"/>
  <c r="L109" i="23"/>
  <c r="J110" i="23"/>
  <c r="R110" i="23"/>
  <c r="L111" i="23"/>
  <c r="J112" i="23"/>
  <c r="R112" i="23"/>
  <c r="L113" i="23"/>
  <c r="R114" i="23"/>
  <c r="L115" i="23"/>
  <c r="L121" i="23"/>
  <c r="K68" i="23"/>
  <c r="K139" i="23"/>
  <c r="R61" i="23"/>
  <c r="R63" i="23"/>
  <c r="R65" i="23"/>
  <c r="R67" i="23"/>
  <c r="R69" i="23"/>
  <c r="R71" i="23"/>
  <c r="R75" i="23"/>
  <c r="R83" i="23"/>
  <c r="R91" i="23"/>
  <c r="R99" i="23"/>
  <c r="R103" i="23"/>
  <c r="L104" i="23"/>
  <c r="R105" i="23"/>
  <c r="L106" i="23"/>
  <c r="R107" i="23"/>
  <c r="L108" i="23"/>
  <c r="R109" i="23"/>
  <c r="L110" i="23"/>
  <c r="R111" i="23"/>
  <c r="L112" i="23"/>
  <c r="J113" i="23"/>
  <c r="R113" i="23"/>
  <c r="L114" i="23"/>
  <c r="R115" i="23"/>
  <c r="L116" i="23"/>
  <c r="R119" i="23"/>
  <c r="R134" i="23"/>
  <c r="R136" i="23"/>
  <c r="R138" i="23"/>
  <c r="AC11" i="23"/>
  <c r="AC18" i="23"/>
  <c r="AC22" i="23"/>
  <c r="AC26" i="23"/>
  <c r="AC30" i="23"/>
  <c r="AC34" i="23"/>
  <c r="AC38" i="23"/>
  <c r="L34" i="23"/>
  <c r="L36" i="23"/>
  <c r="J37" i="23"/>
  <c r="M37" i="23" s="1"/>
  <c r="L38" i="23"/>
  <c r="J39" i="23"/>
  <c r="L40" i="23"/>
  <c r="AC60" i="23"/>
  <c r="AC62" i="23"/>
  <c r="AC64" i="23"/>
  <c r="AC67" i="23"/>
  <c r="AC70" i="23"/>
  <c r="AC72" i="23"/>
  <c r="L71" i="23"/>
  <c r="R73" i="23"/>
  <c r="L84" i="23"/>
  <c r="L92" i="23"/>
  <c r="R96" i="23"/>
  <c r="AC122" i="23"/>
  <c r="AC139" i="23"/>
  <c r="R133" i="23"/>
  <c r="AC143" i="23"/>
  <c r="K37" i="23"/>
  <c r="J41" i="23"/>
  <c r="AC73" i="23"/>
  <c r="K87" i="23"/>
  <c r="AC153" i="23"/>
  <c r="AC19" i="23"/>
  <c r="AC23" i="23"/>
  <c r="AC27" i="23"/>
  <c r="AC31" i="23"/>
  <c r="AC35" i="23"/>
  <c r="L35" i="23"/>
  <c r="L37" i="23"/>
  <c r="L39" i="23"/>
  <c r="K41" i="23"/>
  <c r="AC61" i="23"/>
  <c r="AC63" i="23"/>
  <c r="AC65" i="23"/>
  <c r="AC69" i="23"/>
  <c r="K65" i="23"/>
  <c r="AC78" i="23"/>
  <c r="R72" i="23"/>
  <c r="R97" i="23"/>
  <c r="R101" i="23"/>
  <c r="AC123" i="23"/>
  <c r="R117" i="23"/>
  <c r="AC127" i="23"/>
  <c r="R132" i="23"/>
  <c r="AC142" i="23"/>
  <c r="AC144" i="23"/>
  <c r="L149" i="23"/>
  <c r="AC25" i="23"/>
  <c r="AC29" i="23"/>
  <c r="AC33" i="23"/>
  <c r="AC37" i="23"/>
  <c r="AC40" i="23"/>
  <c r="AC42" i="23"/>
  <c r="AC44" i="23"/>
  <c r="R40" i="23"/>
  <c r="L41" i="23"/>
  <c r="AC80" i="23"/>
  <c r="AC82" i="23"/>
  <c r="AC84" i="23"/>
  <c r="AC88" i="23"/>
  <c r="AC92" i="23"/>
  <c r="AC96" i="23"/>
  <c r="AC129" i="23"/>
  <c r="AC131" i="23"/>
  <c r="AB42" i="23"/>
  <c r="R58" i="23"/>
  <c r="J33" i="23"/>
  <c r="R36" i="23"/>
  <c r="AB12" i="23"/>
  <c r="AB16" i="23"/>
  <c r="AB41" i="23"/>
  <c r="AB46" i="23"/>
  <c r="L33" i="23"/>
  <c r="AB20" i="23"/>
  <c r="AB24" i="23"/>
  <c r="AB28" i="23"/>
  <c r="AB32" i="23"/>
  <c r="AB36" i="23"/>
  <c r="K33" i="23"/>
  <c r="R33" i="23"/>
  <c r="R37" i="23"/>
  <c r="R41" i="23"/>
  <c r="L62" i="23"/>
  <c r="R62" i="23"/>
  <c r="AB70" i="23"/>
  <c r="J65" i="23"/>
  <c r="AB72" i="23"/>
  <c r="K67" i="23"/>
  <c r="L68" i="23"/>
  <c r="AB76" i="23"/>
  <c r="K71" i="23"/>
  <c r="R78" i="23"/>
  <c r="AB86" i="23"/>
  <c r="AB88" i="23"/>
  <c r="K83" i="23"/>
  <c r="R85" i="23"/>
  <c r="AB93" i="23"/>
  <c r="R87" i="23"/>
  <c r="L88" i="23"/>
  <c r="AB95" i="23"/>
  <c r="K92" i="23"/>
  <c r="R92" i="23"/>
  <c r="AB102" i="23"/>
  <c r="AB107" i="23"/>
  <c r="K110" i="23"/>
  <c r="K112" i="23"/>
  <c r="K114" i="23"/>
  <c r="R116" i="23"/>
  <c r="K119" i="23"/>
  <c r="R121" i="23"/>
  <c r="AB129" i="23"/>
  <c r="R124" i="23"/>
  <c r="K126" i="23"/>
  <c r="R126" i="23"/>
  <c r="AB134" i="23"/>
  <c r="R140" i="23"/>
  <c r="AB148" i="23"/>
  <c r="AB150" i="23"/>
  <c r="AB153" i="23"/>
  <c r="R149" i="23"/>
  <c r="L152" i="23"/>
  <c r="L154" i="23"/>
  <c r="L156" i="23"/>
  <c r="J157" i="23"/>
  <c r="L158" i="23"/>
  <c r="J159" i="23"/>
  <c r="L160" i="23"/>
  <c r="J161" i="23"/>
  <c r="L162" i="23"/>
  <c r="J69" i="23"/>
  <c r="K73" i="23"/>
  <c r="K80" i="23"/>
  <c r="AB116" i="23"/>
  <c r="L134" i="23"/>
  <c r="K140" i="23"/>
  <c r="K142" i="23"/>
  <c r="L148" i="23"/>
  <c r="K157" i="23"/>
  <c r="K159" i="23"/>
  <c r="K161" i="23"/>
  <c r="AB14" i="23"/>
  <c r="AB34" i="23"/>
  <c r="AB38" i="23"/>
  <c r="R35" i="23"/>
  <c r="K39" i="23"/>
  <c r="R39" i="23"/>
  <c r="AB66" i="23"/>
  <c r="AB67" i="23"/>
  <c r="AB68" i="23"/>
  <c r="L66" i="23"/>
  <c r="J68" i="23"/>
  <c r="K69" i="23"/>
  <c r="L70" i="23"/>
  <c r="AB78" i="23"/>
  <c r="AB83" i="23"/>
  <c r="R79" i="23"/>
  <c r="L80" i="23"/>
  <c r="AB87" i="23"/>
  <c r="K84" i="23"/>
  <c r="R84" i="23"/>
  <c r="AB94" i="23"/>
  <c r="AB96" i="23"/>
  <c r="R93" i="23"/>
  <c r="AB101" i="23"/>
  <c r="R95" i="23"/>
  <c r="L96" i="23"/>
  <c r="AB103" i="23"/>
  <c r="K113" i="23"/>
  <c r="M113" i="23" s="1"/>
  <c r="K115" i="23"/>
  <c r="K118" i="23"/>
  <c r="R118" i="23"/>
  <c r="K120" i="23"/>
  <c r="R120" i="23"/>
  <c r="AB128" i="23"/>
  <c r="R130" i="23"/>
  <c r="AB138" i="23"/>
  <c r="R135" i="23"/>
  <c r="R137" i="23"/>
  <c r="R141" i="23"/>
  <c r="AB149" i="23"/>
  <c r="R143" i="23"/>
  <c r="L144" i="23"/>
  <c r="AB151" i="23"/>
  <c r="L147" i="23"/>
  <c r="R147" i="23"/>
  <c r="AB155" i="23"/>
  <c r="L151" i="23"/>
  <c r="L153" i="23"/>
  <c r="L155" i="23"/>
  <c r="L157" i="23"/>
  <c r="J158" i="23"/>
  <c r="L159" i="23"/>
  <c r="J160" i="23"/>
  <c r="L161" i="23"/>
  <c r="J162" i="23"/>
  <c r="L63" i="23"/>
  <c r="AB73" i="23"/>
  <c r="L69" i="23"/>
  <c r="AB77" i="23"/>
  <c r="K77" i="23"/>
  <c r="K79" i="23"/>
  <c r="AB89" i="23"/>
  <c r="AB91" i="23"/>
  <c r="K88" i="23"/>
  <c r="AB98" i="23"/>
  <c r="AB100" i="23"/>
  <c r="AB105" i="23"/>
  <c r="AB108" i="23"/>
  <c r="AB110" i="23"/>
  <c r="AB112" i="23"/>
  <c r="AB114" i="23"/>
  <c r="AB130" i="23"/>
  <c r="J134" i="23"/>
  <c r="L146" i="23"/>
  <c r="L150" i="23"/>
  <c r="K158" i="23"/>
  <c r="K160" i="23"/>
  <c r="K162" i="23"/>
  <c r="R95" i="22"/>
  <c r="R162" i="22"/>
  <c r="K99" i="22"/>
  <c r="L122" i="22"/>
  <c r="L124" i="22"/>
  <c r="K39" i="22"/>
  <c r="R68" i="22"/>
  <c r="L69" i="22"/>
  <c r="R70" i="22"/>
  <c r="R76" i="22"/>
  <c r="L77" i="22"/>
  <c r="R78" i="22"/>
  <c r="R84" i="22"/>
  <c r="R86" i="22"/>
  <c r="R161" i="22"/>
  <c r="K96" i="22"/>
  <c r="L118" i="22"/>
  <c r="K34" i="22"/>
  <c r="AC41" i="22"/>
  <c r="AC39" i="22"/>
  <c r="K38" i="22"/>
  <c r="L39" i="22"/>
  <c r="AC46" i="22"/>
  <c r="R40" i="22"/>
  <c r="AC48" i="22"/>
  <c r="L43" i="22"/>
  <c r="L47" i="22"/>
  <c r="AC69" i="22"/>
  <c r="AC73" i="22"/>
  <c r="AC77" i="22"/>
  <c r="R71" i="22"/>
  <c r="R73" i="22"/>
  <c r="AC81" i="22"/>
  <c r="R92" i="22"/>
  <c r="AC107" i="22"/>
  <c r="R105" i="22"/>
  <c r="R107" i="22"/>
  <c r="AC115" i="22"/>
  <c r="AC125" i="22"/>
  <c r="L127" i="22"/>
  <c r="L129" i="22"/>
  <c r="L131" i="22"/>
  <c r="L133" i="22"/>
  <c r="K54" i="22"/>
  <c r="R142" i="22"/>
  <c r="AC11" i="22"/>
  <c r="AC43" i="22"/>
  <c r="L38" i="22"/>
  <c r="AC47" i="22"/>
  <c r="R66" i="22"/>
  <c r="AC80" i="22"/>
  <c r="R74" i="22"/>
  <c r="AC82" i="22"/>
  <c r="AC84" i="22"/>
  <c r="L85" i="22"/>
  <c r="AC97" i="22"/>
  <c r="R91" i="22"/>
  <c r="AC99" i="22"/>
  <c r="AC114" i="22"/>
  <c r="R108" i="22"/>
  <c r="L113" i="22"/>
  <c r="AC123" i="22"/>
  <c r="AC126" i="22"/>
  <c r="AC129" i="22"/>
  <c r="L126" i="22"/>
  <c r="L128" i="22"/>
  <c r="L130" i="22"/>
  <c r="L132" i="22"/>
  <c r="AC20" i="22"/>
  <c r="AC24" i="22"/>
  <c r="AC28" i="22"/>
  <c r="AC32" i="22"/>
  <c r="AC36" i="22"/>
  <c r="K35" i="22"/>
  <c r="AC49" i="22"/>
  <c r="AC51" i="22"/>
  <c r="AC53" i="22"/>
  <c r="K53" i="22"/>
  <c r="R53" i="22"/>
  <c r="AC61" i="22"/>
  <c r="R55" i="22"/>
  <c r="R57" i="22"/>
  <c r="AC86" i="22"/>
  <c r="AC88" i="22"/>
  <c r="AC90" i="22"/>
  <c r="AC92" i="22"/>
  <c r="AC96" i="22"/>
  <c r="L93" i="22"/>
  <c r="R97" i="22"/>
  <c r="AC128" i="22"/>
  <c r="AC131" i="22"/>
  <c r="AC133" i="22"/>
  <c r="AC141" i="22"/>
  <c r="AC143" i="22"/>
  <c r="AC145" i="22"/>
  <c r="AC147" i="22"/>
  <c r="AB24" i="22"/>
  <c r="K50" i="22"/>
  <c r="AB13" i="22"/>
  <c r="AB17" i="22"/>
  <c r="AB23" i="22"/>
  <c r="AB22" i="22"/>
  <c r="R41" i="22"/>
  <c r="K100" i="22"/>
  <c r="AB21" i="22"/>
  <c r="AB29" i="22"/>
  <c r="K57" i="22"/>
  <c r="AB19" i="22"/>
  <c r="AB27" i="22"/>
  <c r="AB30" i="22"/>
  <c r="K73" i="22"/>
  <c r="AB95" i="22"/>
  <c r="K107" i="22"/>
  <c r="AB31" i="22"/>
  <c r="AB39" i="22"/>
  <c r="AB46" i="22"/>
  <c r="AB49" i="22"/>
  <c r="R43" i="22"/>
  <c r="AB51" i="22"/>
  <c r="R45" i="22"/>
  <c r="AB53" i="22"/>
  <c r="R47" i="22"/>
  <c r="L48" i="22"/>
  <c r="J49" i="22"/>
  <c r="R49" i="22"/>
  <c r="L50" i="22"/>
  <c r="J51" i="22"/>
  <c r="R51" i="22"/>
  <c r="L52" i="22"/>
  <c r="L53" i="22"/>
  <c r="L54" i="22"/>
  <c r="R56" i="22"/>
  <c r="K59" i="22"/>
  <c r="R59" i="22"/>
  <c r="K61" i="22"/>
  <c r="R61" i="22"/>
  <c r="AB69" i="22"/>
  <c r="AB71" i="22"/>
  <c r="AB78" i="22"/>
  <c r="R72" i="22"/>
  <c r="L73" i="22"/>
  <c r="AB80" i="22"/>
  <c r="R75" i="22"/>
  <c r="K77" i="22"/>
  <c r="R77" i="22"/>
  <c r="AB85" i="22"/>
  <c r="AB87" i="22"/>
  <c r="AB94" i="22"/>
  <c r="R89" i="22"/>
  <c r="R96" i="22"/>
  <c r="AB105" i="22"/>
  <c r="AB107" i="22"/>
  <c r="L102" i="22"/>
  <c r="L105" i="22"/>
  <c r="AB112" i="22"/>
  <c r="R106" i="22"/>
  <c r="AB114" i="22"/>
  <c r="R109" i="22"/>
  <c r="K111" i="22"/>
  <c r="R111" i="22"/>
  <c r="L114" i="22"/>
  <c r="J118" i="22"/>
  <c r="J119" i="22"/>
  <c r="L121" i="22"/>
  <c r="AB129" i="22"/>
  <c r="L125" i="22"/>
  <c r="R127" i="22"/>
  <c r="K129" i="22"/>
  <c r="R129" i="22"/>
  <c r="K131" i="22"/>
  <c r="R131" i="22"/>
  <c r="K133" i="22"/>
  <c r="R133" i="22"/>
  <c r="L134" i="22"/>
  <c r="AB141" i="22"/>
  <c r="R135" i="22"/>
  <c r="AB143" i="22"/>
  <c r="R137" i="22"/>
  <c r="R139" i="22"/>
  <c r="R141" i="22"/>
  <c r="K158" i="22"/>
  <c r="K160" i="22"/>
  <c r="K162" i="22"/>
  <c r="AB37" i="22"/>
  <c r="L34" i="22"/>
  <c r="L35" i="22"/>
  <c r="AB43" i="22"/>
  <c r="AB44" i="22"/>
  <c r="R38" i="22"/>
  <c r="AB48" i="22"/>
  <c r="K49" i="22"/>
  <c r="K51" i="22"/>
  <c r="K56" i="22"/>
  <c r="AB68" i="22"/>
  <c r="K65" i="22"/>
  <c r="AB73" i="22"/>
  <c r="AB75" i="22"/>
  <c r="AB82" i="22"/>
  <c r="AB84" i="22"/>
  <c r="K81" i="22"/>
  <c r="AB89" i="22"/>
  <c r="AB91" i="22"/>
  <c r="L89" i="22"/>
  <c r="K101" i="22"/>
  <c r="AB109" i="22"/>
  <c r="L109" i="22"/>
  <c r="L116" i="22"/>
  <c r="AB123" i="22"/>
  <c r="AB134" i="22"/>
  <c r="AB136" i="22"/>
  <c r="AB138" i="22"/>
  <c r="AB149" i="22"/>
  <c r="AB151" i="22"/>
  <c r="AB153" i="22"/>
  <c r="AB155" i="22"/>
  <c r="AB157" i="22"/>
  <c r="AB159" i="22"/>
  <c r="AB161" i="22"/>
  <c r="L162" i="22"/>
  <c r="L40" i="22"/>
  <c r="R44" i="22"/>
  <c r="R46" i="22"/>
  <c r="R48" i="22"/>
  <c r="L49" i="22"/>
  <c r="J50" i="22"/>
  <c r="R50" i="22"/>
  <c r="L51" i="22"/>
  <c r="J53" i="22"/>
  <c r="J54" i="22"/>
  <c r="AB59" i="22"/>
  <c r="AB63" i="22"/>
  <c r="AB70" i="22"/>
  <c r="R64" i="22"/>
  <c r="L65" i="22"/>
  <c r="AB72" i="22"/>
  <c r="R67" i="22"/>
  <c r="K69" i="22"/>
  <c r="R69" i="22"/>
  <c r="AB77" i="22"/>
  <c r="AB79" i="22"/>
  <c r="AB86" i="22"/>
  <c r="R80" i="22"/>
  <c r="L81" i="22"/>
  <c r="AB88" i="22"/>
  <c r="R83" i="22"/>
  <c r="K85" i="22"/>
  <c r="R85" i="22"/>
  <c r="AB93" i="22"/>
  <c r="AB98" i="22"/>
  <c r="R100" i="22"/>
  <c r="AB108" i="22"/>
  <c r="R103" i="22"/>
  <c r="AB111" i="22"/>
  <c r="L106" i="22"/>
  <c r="AB113" i="22"/>
  <c r="R114" i="22"/>
  <c r="R118" i="22"/>
  <c r="L119" i="22"/>
  <c r="AB127" i="22"/>
  <c r="R122" i="22"/>
  <c r="L123" i="22"/>
  <c r="R126" i="22"/>
  <c r="R128" i="22"/>
  <c r="R130" i="22"/>
  <c r="R132" i="22"/>
  <c r="AB144" i="22"/>
  <c r="AB146" i="22"/>
  <c r="K157" i="22"/>
  <c r="K159" i="22"/>
  <c r="K161" i="22"/>
  <c r="AC14" i="23"/>
  <c r="J34" i="23"/>
  <c r="J36" i="23"/>
  <c r="J38" i="23"/>
  <c r="J40" i="23"/>
  <c r="J42" i="23"/>
  <c r="J43" i="23"/>
  <c r="AB43" i="23"/>
  <c r="J44" i="23"/>
  <c r="J45" i="23"/>
  <c r="AB45" i="23"/>
  <c r="J46" i="23"/>
  <c r="J47" i="23"/>
  <c r="AB47" i="23"/>
  <c r="J48" i="23"/>
  <c r="J49" i="23"/>
  <c r="J50" i="23"/>
  <c r="J51" i="23"/>
  <c r="J52" i="23"/>
  <c r="J53" i="23"/>
  <c r="J54" i="23"/>
  <c r="J55" i="23"/>
  <c r="J56" i="23"/>
  <c r="J57" i="23"/>
  <c r="AC13" i="23"/>
  <c r="AC17" i="23"/>
  <c r="K34" i="23"/>
  <c r="K36" i="23"/>
  <c r="AC36" i="23"/>
  <c r="K38" i="23"/>
  <c r="K40" i="23"/>
  <c r="K42" i="23"/>
  <c r="K43" i="23"/>
  <c r="AC43" i="23"/>
  <c r="K44" i="23"/>
  <c r="K45" i="23"/>
  <c r="AC45" i="23"/>
  <c r="K46" i="23"/>
  <c r="K47" i="23"/>
  <c r="AC47" i="23"/>
  <c r="K48" i="23"/>
  <c r="K49" i="23"/>
  <c r="K50" i="23"/>
  <c r="K51" i="23"/>
  <c r="K52" i="23"/>
  <c r="K53" i="23"/>
  <c r="K54" i="23"/>
  <c r="K55" i="23"/>
  <c r="K56" i="23"/>
  <c r="K57" i="23"/>
  <c r="AC16" i="23"/>
  <c r="AB19" i="23"/>
  <c r="AC20" i="23"/>
  <c r="AB23" i="23"/>
  <c r="AC24" i="23"/>
  <c r="AB27" i="23"/>
  <c r="AC28" i="23"/>
  <c r="AB31" i="23"/>
  <c r="AC32" i="23"/>
  <c r="AB33" i="23"/>
  <c r="J35" i="23"/>
  <c r="AB37" i="23"/>
  <c r="AB39" i="23"/>
  <c r="K35" i="23"/>
  <c r="AC39" i="23"/>
  <c r="J72" i="23"/>
  <c r="L74" i="23"/>
  <c r="AB74" i="23"/>
  <c r="K75" i="23"/>
  <c r="J76" i="23"/>
  <c r="AC77" i="23"/>
  <c r="L78" i="23"/>
  <c r="AC79" i="23"/>
  <c r="AC83" i="23"/>
  <c r="AC87" i="23"/>
  <c r="AC91" i="23"/>
  <c r="AC95" i="23"/>
  <c r="L101" i="23"/>
  <c r="AB71" i="23"/>
  <c r="K72" i="23"/>
  <c r="AB79" i="23"/>
  <c r="J73" i="23"/>
  <c r="AC74" i="23"/>
  <c r="L75" i="23"/>
  <c r="AB75" i="23"/>
  <c r="K76" i="23"/>
  <c r="J77" i="23"/>
  <c r="L79" i="23"/>
  <c r="L83" i="23"/>
  <c r="AC86" i="23"/>
  <c r="L87" i="23"/>
  <c r="AC90" i="23"/>
  <c r="L91" i="23"/>
  <c r="AC100" i="23"/>
  <c r="AC94" i="23"/>
  <c r="L95" i="23"/>
  <c r="L98" i="23"/>
  <c r="L102" i="23"/>
  <c r="J58" i="23"/>
  <c r="J59" i="23"/>
  <c r="J60" i="23"/>
  <c r="J61" i="23"/>
  <c r="J62" i="23"/>
  <c r="J63" i="23"/>
  <c r="J64" i="23"/>
  <c r="J66" i="23"/>
  <c r="J67" i="23"/>
  <c r="J70" i="23"/>
  <c r="J71" i="23"/>
  <c r="AC71" i="23"/>
  <c r="L72" i="23"/>
  <c r="AB80" i="23"/>
  <c r="J74" i="23"/>
  <c r="AC75" i="23"/>
  <c r="L76" i="23"/>
  <c r="AB84" i="23"/>
  <c r="J78" i="23"/>
  <c r="L82" i="23"/>
  <c r="AC85" i="23"/>
  <c r="L86" i="23"/>
  <c r="AC89" i="23"/>
  <c r="L90" i="23"/>
  <c r="AC99" i="23"/>
  <c r="AC93" i="23"/>
  <c r="L94" i="23"/>
  <c r="K96" i="23"/>
  <c r="L99" i="23"/>
  <c r="K58" i="23"/>
  <c r="K59" i="23"/>
  <c r="K60" i="23"/>
  <c r="K61" i="23"/>
  <c r="K62" i="23"/>
  <c r="K63" i="23"/>
  <c r="K64" i="23"/>
  <c r="K66" i="23"/>
  <c r="K70" i="23"/>
  <c r="L73" i="23"/>
  <c r="K74" i="23"/>
  <c r="AB81" i="23"/>
  <c r="J75" i="23"/>
  <c r="L77" i="23"/>
  <c r="K78" i="23"/>
  <c r="AB85" i="23"/>
  <c r="J79" i="23"/>
  <c r="L81" i="23"/>
  <c r="L85" i="23"/>
  <c r="L89" i="23"/>
  <c r="K91" i="23"/>
  <c r="AC98" i="23"/>
  <c r="L93" i="23"/>
  <c r="K95" i="23"/>
  <c r="L97" i="23"/>
  <c r="L100" i="23"/>
  <c r="M110" i="23"/>
  <c r="AB123" i="23"/>
  <c r="J117" i="23"/>
  <c r="AC118" i="23"/>
  <c r="L119" i="23"/>
  <c r="AB119" i="23"/>
  <c r="AC121" i="23"/>
  <c r="L122" i="23"/>
  <c r="K124" i="23"/>
  <c r="AC125" i="23"/>
  <c r="L126" i="23"/>
  <c r="K128" i="23"/>
  <c r="AC135" i="23"/>
  <c r="L130" i="23"/>
  <c r="K132" i="23"/>
  <c r="K117" i="23"/>
  <c r="J118" i="23"/>
  <c r="AC119" i="23"/>
  <c r="L120" i="23"/>
  <c r="AC120" i="23"/>
  <c r="AC124" i="23"/>
  <c r="L125" i="23"/>
  <c r="AC128" i="23"/>
  <c r="L129" i="23"/>
  <c r="J131" i="23"/>
  <c r="AC132" i="23"/>
  <c r="L133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1" i="23"/>
  <c r="AB120" i="23"/>
  <c r="J114" i="23"/>
  <c r="AB121" i="23"/>
  <c r="J115" i="23"/>
  <c r="M115" i="23" s="1"/>
  <c r="AB122" i="23"/>
  <c r="J116" i="23"/>
  <c r="AC116" i="23"/>
  <c r="L117" i="23"/>
  <c r="AB125" i="23"/>
  <c r="J119" i="23"/>
  <c r="K122" i="23"/>
  <c r="L124" i="23"/>
  <c r="AC133" i="23"/>
  <c r="L128" i="23"/>
  <c r="J130" i="23"/>
  <c r="K130" i="23"/>
  <c r="AC137" i="23"/>
  <c r="L132" i="23"/>
  <c r="K134" i="23"/>
  <c r="K135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1" i="23"/>
  <c r="K116" i="23"/>
  <c r="L118" i="23"/>
  <c r="AB118" i="23"/>
  <c r="J120" i="23"/>
  <c r="L123" i="23"/>
  <c r="L127" i="23"/>
  <c r="J129" i="23"/>
  <c r="L131" i="23"/>
  <c r="J133" i="23"/>
  <c r="L136" i="23"/>
  <c r="AB136" i="23"/>
  <c r="K137" i="23"/>
  <c r="AB144" i="23"/>
  <c r="J138" i="23"/>
  <c r="L140" i="23"/>
  <c r="AB140" i="23"/>
  <c r="AC141" i="23"/>
  <c r="L142" i="23"/>
  <c r="K144" i="23"/>
  <c r="AC151" i="23"/>
  <c r="AC145" i="23"/>
  <c r="AC146" i="23"/>
  <c r="AC148" i="23"/>
  <c r="J135" i="23"/>
  <c r="L137" i="23"/>
  <c r="AB137" i="23"/>
  <c r="K138" i="23"/>
  <c r="J139" i="23"/>
  <c r="AC140" i="23"/>
  <c r="L141" i="23"/>
  <c r="L145" i="23"/>
  <c r="J121" i="23"/>
  <c r="M121" i="23" s="1"/>
  <c r="J122" i="23"/>
  <c r="J123" i="23"/>
  <c r="J124" i="23"/>
  <c r="J125" i="23"/>
  <c r="J126" i="23"/>
  <c r="M126" i="23" s="1"/>
  <c r="J127" i="23"/>
  <c r="J128" i="23"/>
  <c r="J132" i="23"/>
  <c r="AB142" i="23"/>
  <c r="J136" i="23"/>
  <c r="L138" i="23"/>
  <c r="AB146" i="23"/>
  <c r="J140" i="23"/>
  <c r="M160" i="23"/>
  <c r="M162" i="23"/>
  <c r="L135" i="23"/>
  <c r="AB135" i="23"/>
  <c r="K136" i="23"/>
  <c r="J137" i="23"/>
  <c r="L139" i="23"/>
  <c r="AB139" i="23"/>
  <c r="AB147" i="23"/>
  <c r="J141" i="23"/>
  <c r="L143" i="23"/>
  <c r="J142" i="23"/>
  <c r="J143" i="23"/>
  <c r="J144" i="23"/>
  <c r="M144" i="23" s="1"/>
  <c r="J145" i="23"/>
  <c r="J146" i="23"/>
  <c r="M146" i="23" s="1"/>
  <c r="J147" i="23"/>
  <c r="J148" i="23"/>
  <c r="M148" i="23" s="1"/>
  <c r="J149" i="23"/>
  <c r="M149" i="23" s="1"/>
  <c r="J150" i="23"/>
  <c r="J151" i="23"/>
  <c r="J152" i="23"/>
  <c r="J153" i="23"/>
  <c r="J154" i="23"/>
  <c r="J155" i="23"/>
  <c r="J156" i="23"/>
  <c r="K151" i="23"/>
  <c r="K152" i="23"/>
  <c r="K153" i="23"/>
  <c r="K154" i="23"/>
  <c r="K155" i="23"/>
  <c r="K156" i="23"/>
  <c r="AB11" i="22"/>
  <c r="AC14" i="22"/>
  <c r="AB15" i="22"/>
  <c r="AB34" i="22"/>
  <c r="AB36" i="22"/>
  <c r="AB38" i="22"/>
  <c r="AC33" i="22"/>
  <c r="L36" i="22"/>
  <c r="K37" i="22"/>
  <c r="AC44" i="22"/>
  <c r="AC38" i="22"/>
  <c r="K40" i="22"/>
  <c r="L41" i="22"/>
  <c r="L45" i="22"/>
  <c r="AC35" i="22"/>
  <c r="AC40" i="22"/>
  <c r="AC12" i="22"/>
  <c r="AC16" i="22"/>
  <c r="J33" i="22"/>
  <c r="K36" i="22"/>
  <c r="L37" i="22"/>
  <c r="AC45" i="22"/>
  <c r="K41" i="22"/>
  <c r="AC42" i="22"/>
  <c r="AC13" i="22"/>
  <c r="AC15" i="22"/>
  <c r="AC17" i="22"/>
  <c r="AC19" i="22"/>
  <c r="AC21" i="22"/>
  <c r="AC23" i="22"/>
  <c r="AC25" i="22"/>
  <c r="AC27" i="22"/>
  <c r="AC29" i="22"/>
  <c r="AC31" i="22"/>
  <c r="K33" i="22"/>
  <c r="L42" i="22"/>
  <c r="L44" i="22"/>
  <c r="L46" i="22"/>
  <c r="J35" i="22"/>
  <c r="J37" i="22"/>
  <c r="J39" i="22"/>
  <c r="J41" i="22"/>
  <c r="AC55" i="22"/>
  <c r="L56" i="22"/>
  <c r="AB56" i="22"/>
  <c r="AB64" i="22"/>
  <c r="J58" i="22"/>
  <c r="AC59" i="22"/>
  <c r="L60" i="22"/>
  <c r="AB60" i="22"/>
  <c r="J62" i="22"/>
  <c r="K63" i="22"/>
  <c r="AC64" i="22"/>
  <c r="K67" i="22"/>
  <c r="AC68" i="22"/>
  <c r="K71" i="22"/>
  <c r="K75" i="22"/>
  <c r="K79" i="22"/>
  <c r="K83" i="22"/>
  <c r="K87" i="22"/>
  <c r="AC94" i="22"/>
  <c r="J91" i="22"/>
  <c r="K91" i="22"/>
  <c r="AC98" i="22"/>
  <c r="J94" i="22"/>
  <c r="J55" i="22"/>
  <c r="AC56" i="22"/>
  <c r="L57" i="22"/>
  <c r="AB57" i="22"/>
  <c r="K58" i="22"/>
  <c r="J59" i="22"/>
  <c r="AC60" i="22"/>
  <c r="L61" i="22"/>
  <c r="AB61" i="22"/>
  <c r="K62" i="22"/>
  <c r="L64" i="22"/>
  <c r="L68" i="22"/>
  <c r="AC71" i="22"/>
  <c r="L72" i="22"/>
  <c r="AC75" i="22"/>
  <c r="L76" i="22"/>
  <c r="AC79" i="22"/>
  <c r="L80" i="22"/>
  <c r="AC83" i="22"/>
  <c r="L84" i="22"/>
  <c r="AC87" i="22"/>
  <c r="L88" i="22"/>
  <c r="J90" i="22"/>
  <c r="AC91" i="22"/>
  <c r="L92" i="22"/>
  <c r="K94" i="22"/>
  <c r="J34" i="22"/>
  <c r="J36" i="22"/>
  <c r="J38" i="22"/>
  <c r="J40" i="22"/>
  <c r="J42" i="22"/>
  <c r="J43" i="22"/>
  <c r="J44" i="22"/>
  <c r="J45" i="22"/>
  <c r="J46" i="22"/>
  <c r="J47" i="22"/>
  <c r="J48" i="22"/>
  <c r="J52" i="22"/>
  <c r="K55" i="22"/>
  <c r="AB62" i="22"/>
  <c r="J56" i="22"/>
  <c r="AC57" i="22"/>
  <c r="L58" i="22"/>
  <c r="AB66" i="22"/>
  <c r="J60" i="22"/>
  <c r="L62" i="22"/>
  <c r="AC62" i="22"/>
  <c r="L63" i="22"/>
  <c r="AC66" i="22"/>
  <c r="L67" i="22"/>
  <c r="L71" i="22"/>
  <c r="L75" i="22"/>
  <c r="L79" i="22"/>
  <c r="L83" i="22"/>
  <c r="L87" i="22"/>
  <c r="K89" i="22"/>
  <c r="L91" i="22"/>
  <c r="J93" i="22"/>
  <c r="K93" i="22"/>
  <c r="L94" i="22"/>
  <c r="K95" i="22"/>
  <c r="K97" i="22"/>
  <c r="K43" i="22"/>
  <c r="K44" i="22"/>
  <c r="K45" i="22"/>
  <c r="K46" i="22"/>
  <c r="K47" i="22"/>
  <c r="K48" i="22"/>
  <c r="K52" i="22"/>
  <c r="L55" i="22"/>
  <c r="AB55" i="22"/>
  <c r="J57" i="22"/>
  <c r="L59" i="22"/>
  <c r="K60" i="22"/>
  <c r="J61" i="22"/>
  <c r="L66" i="22"/>
  <c r="L70" i="22"/>
  <c r="L74" i="22"/>
  <c r="L78" i="22"/>
  <c r="L82" i="22"/>
  <c r="L86" i="22"/>
  <c r="L90" i="22"/>
  <c r="L95" i="22"/>
  <c r="L96" i="22"/>
  <c r="AB96" i="22"/>
  <c r="AB104" i="22"/>
  <c r="J98" i="22"/>
  <c r="L100" i="22"/>
  <c r="AB100" i="22"/>
  <c r="AC102" i="22"/>
  <c r="L103" i="22"/>
  <c r="K105" i="22"/>
  <c r="AC106" i="22"/>
  <c r="L107" i="22"/>
  <c r="J109" i="22"/>
  <c r="K109" i="22"/>
  <c r="AC116" i="22"/>
  <c r="L111" i="22"/>
  <c r="J113" i="22"/>
  <c r="K113" i="22"/>
  <c r="AC120" i="22"/>
  <c r="L115" i="22"/>
  <c r="AB122" i="22"/>
  <c r="R124" i="22"/>
  <c r="L97" i="22"/>
  <c r="K98" i="22"/>
  <c r="J99" i="22"/>
  <c r="AC100" i="22"/>
  <c r="L101" i="22"/>
  <c r="AC101" i="22"/>
  <c r="AC105" i="22"/>
  <c r="AC109" i="22"/>
  <c r="J112" i="22"/>
  <c r="AC113" i="22"/>
  <c r="AC117" i="22"/>
  <c r="J123" i="22"/>
  <c r="AB124" i="22"/>
  <c r="J127" i="22"/>
  <c r="J63" i="22"/>
  <c r="J64" i="22"/>
  <c r="J65" i="22"/>
  <c r="J66" i="22"/>
  <c r="J67" i="22"/>
  <c r="J68" i="22"/>
  <c r="J69" i="22"/>
  <c r="J70" i="22"/>
  <c r="J71" i="22"/>
  <c r="M71" i="22" s="1"/>
  <c r="J72" i="22"/>
  <c r="J73" i="22"/>
  <c r="M73" i="22" s="1"/>
  <c r="J74" i="22"/>
  <c r="J75" i="22"/>
  <c r="J76" i="22"/>
  <c r="J77" i="22"/>
  <c r="M77" i="22" s="1"/>
  <c r="J78" i="22"/>
  <c r="J79" i="22"/>
  <c r="J80" i="22"/>
  <c r="J81" i="22"/>
  <c r="M81" i="22" s="1"/>
  <c r="J82" i="22"/>
  <c r="J83" i="22"/>
  <c r="J84" i="22"/>
  <c r="J85" i="22"/>
  <c r="J86" i="22"/>
  <c r="J87" i="22"/>
  <c r="M87" i="22" s="1"/>
  <c r="J88" i="22"/>
  <c r="J89" i="22"/>
  <c r="J92" i="22"/>
  <c r="AB101" i="22"/>
  <c r="J95" i="22"/>
  <c r="AB102" i="22"/>
  <c r="J96" i="22"/>
  <c r="L98" i="22"/>
  <c r="AB106" i="22"/>
  <c r="J100" i="22"/>
  <c r="K103" i="22"/>
  <c r="AC104" i="22"/>
  <c r="AB117" i="22"/>
  <c r="AC118" i="22"/>
  <c r="J115" i="22"/>
  <c r="K115" i="22"/>
  <c r="R116" i="22"/>
  <c r="AB126" i="22"/>
  <c r="J120" i="22"/>
  <c r="AB120" i="22"/>
  <c r="AB131" i="22"/>
  <c r="J125" i="22"/>
  <c r="AB132" i="22"/>
  <c r="J126" i="22"/>
  <c r="AB103" i="22"/>
  <c r="J97" i="22"/>
  <c r="L99" i="22"/>
  <c r="AB99" i="22"/>
  <c r="J101" i="22"/>
  <c r="L104" i="22"/>
  <c r="L108" i="22"/>
  <c r="J110" i="22"/>
  <c r="M110" i="22" s="1"/>
  <c r="L112" i="22"/>
  <c r="J114" i="22"/>
  <c r="M114" i="22" s="1"/>
  <c r="J116" i="22"/>
  <c r="AB116" i="22"/>
  <c r="J121" i="22"/>
  <c r="AB115" i="22"/>
  <c r="AC122" i="22"/>
  <c r="K116" i="22"/>
  <c r="J117" i="22"/>
  <c r="M117" i="22" s="1"/>
  <c r="R117" i="22"/>
  <c r="AB119" i="22"/>
  <c r="K120" i="22"/>
  <c r="AB121" i="22"/>
  <c r="R123" i="22"/>
  <c r="AB130" i="22"/>
  <c r="J124" i="22"/>
  <c r="AB125" i="22"/>
  <c r="J102" i="22"/>
  <c r="M102" i="22" s="1"/>
  <c r="J103" i="22"/>
  <c r="J104" i="22"/>
  <c r="J105" i="22"/>
  <c r="J106" i="22"/>
  <c r="J107" i="22"/>
  <c r="M107" i="22" s="1"/>
  <c r="J108" i="22"/>
  <c r="J111" i="22"/>
  <c r="M111" i="22" s="1"/>
  <c r="R115" i="22"/>
  <c r="AC124" i="22"/>
  <c r="K118" i="22"/>
  <c r="M118" i="22" s="1"/>
  <c r="R119" i="22"/>
  <c r="R121" i="22"/>
  <c r="AB128" i="22"/>
  <c r="J122" i="22"/>
  <c r="R125" i="22"/>
  <c r="R134" i="22"/>
  <c r="J128" i="22"/>
  <c r="J129" i="22"/>
  <c r="M129" i="22" s="1"/>
  <c r="J130" i="22"/>
  <c r="J131" i="22"/>
  <c r="M131" i="22" s="1"/>
  <c r="J132" i="22"/>
  <c r="J133" i="22"/>
  <c r="M133" i="22" s="1"/>
  <c r="J134" i="22"/>
  <c r="K135" i="22"/>
  <c r="J136" i="22"/>
  <c r="AC137" i="22"/>
  <c r="L138" i="22"/>
  <c r="K139" i="22"/>
  <c r="J140" i="22"/>
  <c r="J143" i="22"/>
  <c r="K121" i="22"/>
  <c r="K122" i="22"/>
  <c r="K123" i="22"/>
  <c r="K124" i="22"/>
  <c r="K125" i="22"/>
  <c r="K126" i="22"/>
  <c r="K127" i="22"/>
  <c r="K128" i="22"/>
  <c r="K130" i="22"/>
  <c r="K132" i="22"/>
  <c r="K134" i="22"/>
  <c r="L135" i="22"/>
  <c r="AC142" i="22"/>
  <c r="K136" i="22"/>
  <c r="J137" i="22"/>
  <c r="L139" i="22"/>
  <c r="AC146" i="22"/>
  <c r="K140" i="22"/>
  <c r="AB147" i="22"/>
  <c r="J141" i="22"/>
  <c r="AB148" i="22"/>
  <c r="J142" i="22"/>
  <c r="L144" i="22"/>
  <c r="AC135" i="22"/>
  <c r="L136" i="22"/>
  <c r="K137" i="22"/>
  <c r="J138" i="22"/>
  <c r="AC139" i="22"/>
  <c r="L140" i="22"/>
  <c r="K141" i="22"/>
  <c r="L143" i="22"/>
  <c r="L145" i="22"/>
  <c r="J135" i="22"/>
  <c r="L137" i="22"/>
  <c r="AC144" i="22"/>
  <c r="K138" i="22"/>
  <c r="AB145" i="22"/>
  <c r="J139" i="22"/>
  <c r="L141" i="22"/>
  <c r="L142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J33" i="21"/>
  <c r="K33" i="21"/>
  <c r="R53" i="21"/>
  <c r="L60" i="21"/>
  <c r="L62" i="21"/>
  <c r="L64" i="21"/>
  <c r="L66" i="21"/>
  <c r="R68" i="21"/>
  <c r="L76" i="21"/>
  <c r="L78" i="21"/>
  <c r="R80" i="21"/>
  <c r="R82" i="21"/>
  <c r="R84" i="21"/>
  <c r="R86" i="21"/>
  <c r="K101" i="21"/>
  <c r="K128" i="21"/>
  <c r="R155" i="21"/>
  <c r="R159" i="21"/>
  <c r="L72" i="21"/>
  <c r="K90" i="21"/>
  <c r="R139" i="21"/>
  <c r="R143" i="21"/>
  <c r="R147" i="21"/>
  <c r="K162" i="21"/>
  <c r="N2" i="21"/>
  <c r="L40" i="21"/>
  <c r="AC58" i="21"/>
  <c r="AC60" i="21"/>
  <c r="AC69" i="21"/>
  <c r="AC81" i="21"/>
  <c r="R92" i="21"/>
  <c r="K96" i="21"/>
  <c r="R96" i="21"/>
  <c r="AC106" i="21"/>
  <c r="L105" i="21"/>
  <c r="L107" i="21"/>
  <c r="AC119" i="21"/>
  <c r="R113" i="21"/>
  <c r="AC124" i="21"/>
  <c r="R118" i="21"/>
  <c r="R120" i="21"/>
  <c r="L128" i="21"/>
  <c r="R128" i="21"/>
  <c r="AC134" i="21"/>
  <c r="R132" i="21"/>
  <c r="AC140" i="21"/>
  <c r="R136" i="21"/>
  <c r="AC149" i="21"/>
  <c r="AC151" i="21"/>
  <c r="R145" i="21"/>
  <c r="AC156" i="21"/>
  <c r="R150" i="21"/>
  <c r="AC158" i="21"/>
  <c r="R152" i="21"/>
  <c r="R141" i="21"/>
  <c r="R161" i="21"/>
  <c r="L35" i="21"/>
  <c r="L37" i="21"/>
  <c r="AC45" i="21"/>
  <c r="AC47" i="21"/>
  <c r="AC49" i="21"/>
  <c r="AC51" i="21"/>
  <c r="AC53" i="21"/>
  <c r="AC55" i="21"/>
  <c r="AC57" i="21"/>
  <c r="R51" i="21"/>
  <c r="AC62" i="21"/>
  <c r="AC64" i="21"/>
  <c r="L63" i="21"/>
  <c r="AC71" i="21"/>
  <c r="AC77" i="21"/>
  <c r="AC83" i="21"/>
  <c r="AC91" i="21"/>
  <c r="AC96" i="21"/>
  <c r="AC108" i="21"/>
  <c r="AC110" i="21"/>
  <c r="AC112" i="21"/>
  <c r="AC114" i="21"/>
  <c r="K110" i="21"/>
  <c r="AC121" i="21"/>
  <c r="AC123" i="21"/>
  <c r="R117" i="21"/>
  <c r="AC128" i="21"/>
  <c r="AC130" i="21"/>
  <c r="K126" i="21"/>
  <c r="AC144" i="21"/>
  <c r="AC146" i="21"/>
  <c r="AC153" i="21"/>
  <c r="AC155" i="21"/>
  <c r="R149" i="21"/>
  <c r="AC160" i="21"/>
  <c r="AC162" i="21"/>
  <c r="K158" i="21"/>
  <c r="R160" i="21"/>
  <c r="K103" i="21"/>
  <c r="K107" i="21"/>
  <c r="R55" i="21"/>
  <c r="AC73" i="21"/>
  <c r="AC79" i="21"/>
  <c r="AC85" i="21"/>
  <c r="AC93" i="21"/>
  <c r="AC104" i="21"/>
  <c r="AC107" i="21"/>
  <c r="AC116" i="21"/>
  <c r="AC125" i="21"/>
  <c r="AC141" i="21"/>
  <c r="R137" i="21"/>
  <c r="AC148" i="21"/>
  <c r="AC150" i="21"/>
  <c r="AC157" i="21"/>
  <c r="AC159" i="21"/>
  <c r="R153" i="21"/>
  <c r="R33" i="21"/>
  <c r="R123" i="21"/>
  <c r="AB12" i="21"/>
  <c r="AB16" i="21"/>
  <c r="R111" i="21"/>
  <c r="R39" i="21"/>
  <c r="R43" i="21"/>
  <c r="R47" i="21"/>
  <c r="AB17" i="21"/>
  <c r="AB21" i="21"/>
  <c r="R99" i="21"/>
  <c r="AB40" i="21"/>
  <c r="L38" i="21"/>
  <c r="L42" i="21"/>
  <c r="L45" i="21"/>
  <c r="L46" i="21"/>
  <c r="L49" i="21"/>
  <c r="L50" i="21"/>
  <c r="L53" i="21"/>
  <c r="L54" i="21"/>
  <c r="AB61" i="21"/>
  <c r="AB62" i="21"/>
  <c r="L57" i="21"/>
  <c r="L58" i="21"/>
  <c r="AB65" i="21"/>
  <c r="K83" i="21"/>
  <c r="L92" i="21"/>
  <c r="AB99" i="21"/>
  <c r="K94" i="21"/>
  <c r="R94" i="21"/>
  <c r="AB102" i="21"/>
  <c r="R109" i="21"/>
  <c r="L113" i="21"/>
  <c r="L114" i="21"/>
  <c r="L117" i="21"/>
  <c r="L118" i="21"/>
  <c r="AB125" i="21"/>
  <c r="AB126" i="21"/>
  <c r="R121" i="21"/>
  <c r="AB129" i="21"/>
  <c r="AB130" i="21"/>
  <c r="L125" i="21"/>
  <c r="R126" i="21"/>
  <c r="L129" i="21"/>
  <c r="L133" i="21"/>
  <c r="L137" i="21"/>
  <c r="L141" i="21"/>
  <c r="L142" i="21"/>
  <c r="L145" i="21"/>
  <c r="L146" i="21"/>
  <c r="L149" i="21"/>
  <c r="L150" i="21"/>
  <c r="L153" i="21"/>
  <c r="L154" i="21"/>
  <c r="L157" i="21"/>
  <c r="L158" i="21"/>
  <c r="J159" i="21"/>
  <c r="J160" i="21"/>
  <c r="L161" i="21"/>
  <c r="L162" i="21"/>
  <c r="K55" i="21"/>
  <c r="K59" i="21"/>
  <c r="L109" i="21"/>
  <c r="K120" i="21"/>
  <c r="K123" i="21"/>
  <c r="K159" i="21"/>
  <c r="K160" i="21"/>
  <c r="L34" i="21"/>
  <c r="AB41" i="21"/>
  <c r="R36" i="21"/>
  <c r="L39" i="21"/>
  <c r="L43" i="21"/>
  <c r="L44" i="21"/>
  <c r="L47" i="21"/>
  <c r="L48" i="21"/>
  <c r="L51" i="21"/>
  <c r="L52" i="21"/>
  <c r="L55" i="21"/>
  <c r="L56" i="21"/>
  <c r="AB63" i="21"/>
  <c r="AB64" i="21"/>
  <c r="L59" i="21"/>
  <c r="AB66" i="21"/>
  <c r="R70" i="21"/>
  <c r="R74" i="21"/>
  <c r="K84" i="21"/>
  <c r="AB97" i="21"/>
  <c r="AB98" i="21"/>
  <c r="L96" i="21"/>
  <c r="AB103" i="21"/>
  <c r="K98" i="21"/>
  <c r="R98" i="21"/>
  <c r="L103" i="21"/>
  <c r="K105" i="21"/>
  <c r="R105" i="21"/>
  <c r="L111" i="21"/>
  <c r="J114" i="21"/>
  <c r="L115" i="21"/>
  <c r="L116" i="21"/>
  <c r="AB123" i="21"/>
  <c r="AB124" i="21"/>
  <c r="L119" i="21"/>
  <c r="L120" i="21"/>
  <c r="AB120" i="21"/>
  <c r="AB128" i="21"/>
  <c r="AB131" i="21"/>
  <c r="AB132" i="21"/>
  <c r="L131" i="21"/>
  <c r="L135" i="21"/>
  <c r="AB144" i="21"/>
  <c r="L139" i="21"/>
  <c r="L143" i="21"/>
  <c r="L144" i="21"/>
  <c r="L147" i="21"/>
  <c r="L148" i="21"/>
  <c r="AB156" i="21"/>
  <c r="L151" i="21"/>
  <c r="L152" i="21"/>
  <c r="AB159" i="21"/>
  <c r="AB160" i="21"/>
  <c r="L155" i="21"/>
  <c r="L156" i="21"/>
  <c r="J157" i="21"/>
  <c r="J158" i="21"/>
  <c r="L159" i="21"/>
  <c r="L160" i="21"/>
  <c r="J161" i="21"/>
  <c r="J162" i="21"/>
  <c r="M162" i="21" s="1"/>
  <c r="AB32" i="21"/>
  <c r="AB36" i="21"/>
  <c r="L33" i="21"/>
  <c r="L36" i="21"/>
  <c r="AB43" i="21"/>
  <c r="K53" i="21"/>
  <c r="K57" i="21"/>
  <c r="L61" i="21"/>
  <c r="AB68" i="21"/>
  <c r="AB69" i="21"/>
  <c r="AB72" i="21"/>
  <c r="AB73" i="21"/>
  <c r="AB76" i="21"/>
  <c r="AB77" i="21"/>
  <c r="AB80" i="21"/>
  <c r="AB81" i="21"/>
  <c r="AB84" i="21"/>
  <c r="AB85" i="21"/>
  <c r="AB88" i="21"/>
  <c r="AB89" i="21"/>
  <c r="AB93" i="21"/>
  <c r="AB100" i="21"/>
  <c r="L98" i="21"/>
  <c r="R101" i="21"/>
  <c r="K114" i="21"/>
  <c r="L127" i="21"/>
  <c r="K157" i="21"/>
  <c r="K161" i="21"/>
  <c r="R34" i="21"/>
  <c r="R40" i="21"/>
  <c r="R44" i="21"/>
  <c r="R48" i="21"/>
  <c r="R52" i="21"/>
  <c r="R56" i="21"/>
  <c r="R38" i="21"/>
  <c r="R42" i="21"/>
  <c r="R46" i="21"/>
  <c r="R50" i="21"/>
  <c r="R54" i="21"/>
  <c r="R58" i="21"/>
  <c r="AB33" i="21"/>
  <c r="J35" i="21"/>
  <c r="J37" i="21"/>
  <c r="AB37" i="21"/>
  <c r="J39" i="21"/>
  <c r="AB39" i="21"/>
  <c r="J41" i="21"/>
  <c r="J43" i="21"/>
  <c r="J45" i="21"/>
  <c r="J47" i="21"/>
  <c r="J49" i="21"/>
  <c r="J51" i="21"/>
  <c r="J53" i="21"/>
  <c r="J55" i="21"/>
  <c r="J57" i="21"/>
  <c r="J59" i="21"/>
  <c r="R59" i="21"/>
  <c r="AC66" i="21"/>
  <c r="R61" i="21"/>
  <c r="AC68" i="21"/>
  <c r="R63" i="21"/>
  <c r="AC70" i="21"/>
  <c r="R65" i="21"/>
  <c r="AC72" i="21"/>
  <c r="R67" i="21"/>
  <c r="AC74" i="21"/>
  <c r="R69" i="21"/>
  <c r="AC76" i="21"/>
  <c r="R71" i="21"/>
  <c r="AC78" i="21"/>
  <c r="R73" i="21"/>
  <c r="AC80" i="21"/>
  <c r="R75" i="21"/>
  <c r="AC82" i="21"/>
  <c r="R77" i="21"/>
  <c r="AC84" i="21"/>
  <c r="R79" i="21"/>
  <c r="AC86" i="21"/>
  <c r="R81" i="21"/>
  <c r="AC88" i="21"/>
  <c r="R83" i="21"/>
  <c r="R85" i="21"/>
  <c r="AC92" i="21"/>
  <c r="R87" i="21"/>
  <c r="AC94" i="21"/>
  <c r="R89" i="21"/>
  <c r="L91" i="21"/>
  <c r="AB25" i="21"/>
  <c r="AB18" i="21"/>
  <c r="AB22" i="21"/>
  <c r="AB30" i="21"/>
  <c r="K35" i="21"/>
  <c r="K37" i="21"/>
  <c r="K39" i="21"/>
  <c r="K41" i="21"/>
  <c r="K43" i="21"/>
  <c r="K45" i="21"/>
  <c r="K47" i="21"/>
  <c r="K49" i="21"/>
  <c r="K51" i="21"/>
  <c r="J61" i="21"/>
  <c r="J63" i="21"/>
  <c r="J65" i="21"/>
  <c r="J67" i="21"/>
  <c r="J69" i="21"/>
  <c r="J71" i="21"/>
  <c r="J73" i="21"/>
  <c r="J75" i="21"/>
  <c r="J77" i="21"/>
  <c r="J79" i="21"/>
  <c r="J81" i="21"/>
  <c r="J83" i="21"/>
  <c r="J85" i="21"/>
  <c r="J87" i="21"/>
  <c r="J89" i="21"/>
  <c r="AC89" i="21"/>
  <c r="AC98" i="21"/>
  <c r="AB13" i="21"/>
  <c r="J34" i="21"/>
  <c r="J36" i="21"/>
  <c r="J38" i="21"/>
  <c r="J40" i="21"/>
  <c r="J42" i="21"/>
  <c r="J44" i="21"/>
  <c r="J46" i="21"/>
  <c r="J48" i="21"/>
  <c r="J50" i="21"/>
  <c r="J52" i="21"/>
  <c r="J54" i="21"/>
  <c r="J56" i="21"/>
  <c r="J58" i="21"/>
  <c r="AC59" i="21"/>
  <c r="K61" i="21"/>
  <c r="AC61" i="21"/>
  <c r="K63" i="21"/>
  <c r="AC63" i="21"/>
  <c r="K65" i="21"/>
  <c r="AC65" i="21"/>
  <c r="K67" i="21"/>
  <c r="K69" i="21"/>
  <c r="K71" i="21"/>
  <c r="K73" i="21"/>
  <c r="K75" i="21"/>
  <c r="K77" i="21"/>
  <c r="K79" i="21"/>
  <c r="K81" i="21"/>
  <c r="K85" i="21"/>
  <c r="K87" i="21"/>
  <c r="K89" i="21"/>
  <c r="K34" i="21"/>
  <c r="K36" i="21"/>
  <c r="K38" i="21"/>
  <c r="K40" i="21"/>
  <c r="K42" i="21"/>
  <c r="K44" i="21"/>
  <c r="K46" i="21"/>
  <c r="K48" i="21"/>
  <c r="K50" i="21"/>
  <c r="K52" i="21"/>
  <c r="K54" i="21"/>
  <c r="K56" i="21"/>
  <c r="K58" i="21"/>
  <c r="L69" i="21"/>
  <c r="L71" i="21"/>
  <c r="L73" i="21"/>
  <c r="L75" i="21"/>
  <c r="L77" i="21"/>
  <c r="L79" i="21"/>
  <c r="L81" i="21"/>
  <c r="L83" i="21"/>
  <c r="L85" i="21"/>
  <c r="L87" i="21"/>
  <c r="L89" i="21"/>
  <c r="AC97" i="21"/>
  <c r="K91" i="21"/>
  <c r="K93" i="21"/>
  <c r="AC99" i="21"/>
  <c r="J60" i="21"/>
  <c r="J62" i="21"/>
  <c r="J64" i="21"/>
  <c r="J66" i="21"/>
  <c r="J68" i="21"/>
  <c r="J70" i="21"/>
  <c r="J72" i="21"/>
  <c r="J74" i="21"/>
  <c r="J76" i="21"/>
  <c r="J78" i="21"/>
  <c r="J80" i="21"/>
  <c r="J82" i="21"/>
  <c r="AB90" i="21"/>
  <c r="J84" i="21"/>
  <c r="AB92" i="21"/>
  <c r="J86" i="21"/>
  <c r="AB94" i="21"/>
  <c r="J88" i="21"/>
  <c r="AC90" i="21"/>
  <c r="K92" i="21"/>
  <c r="L93" i="21"/>
  <c r="L95" i="21"/>
  <c r="L97" i="21"/>
  <c r="L99" i="21"/>
  <c r="L102" i="21"/>
  <c r="L104" i="21"/>
  <c r="L106" i="21"/>
  <c r="L108" i="21"/>
  <c r="K109" i="21"/>
  <c r="AC117" i="21"/>
  <c r="K60" i="21"/>
  <c r="K62" i="21"/>
  <c r="K64" i="21"/>
  <c r="K66" i="21"/>
  <c r="K68" i="21"/>
  <c r="K70" i="21"/>
  <c r="K72" i="21"/>
  <c r="K74" i="21"/>
  <c r="K76" i="21"/>
  <c r="K78" i="21"/>
  <c r="K80" i="21"/>
  <c r="K82" i="21"/>
  <c r="K86" i="21"/>
  <c r="K88" i="21"/>
  <c r="L90" i="21"/>
  <c r="K100" i="21"/>
  <c r="AC101" i="21"/>
  <c r="AC103" i="21"/>
  <c r="AC111" i="21"/>
  <c r="AC105" i="21"/>
  <c r="AC113" i="21"/>
  <c r="L110" i="21"/>
  <c r="AC118" i="21"/>
  <c r="K112" i="21"/>
  <c r="K95" i="21"/>
  <c r="K97" i="21"/>
  <c r="K99" i="21"/>
  <c r="K102" i="21"/>
  <c r="K104" i="21"/>
  <c r="K106" i="21"/>
  <c r="K108" i="21"/>
  <c r="AC109" i="21"/>
  <c r="L112" i="21"/>
  <c r="M114" i="21"/>
  <c r="J90" i="21"/>
  <c r="M90" i="21" s="1"/>
  <c r="J92" i="21"/>
  <c r="J94" i="21"/>
  <c r="J96" i="21"/>
  <c r="M96" i="21" s="1"/>
  <c r="J98" i="21"/>
  <c r="M98" i="21" s="1"/>
  <c r="J100" i="21"/>
  <c r="M100" i="21" s="1"/>
  <c r="J102" i="21"/>
  <c r="J104" i="21"/>
  <c r="J106" i="21"/>
  <c r="J108" i="21"/>
  <c r="J110" i="21"/>
  <c r="J112" i="21"/>
  <c r="J116" i="21"/>
  <c r="J118" i="21"/>
  <c r="J120" i="21"/>
  <c r="M120" i="21" s="1"/>
  <c r="AC120" i="21"/>
  <c r="K122" i="21"/>
  <c r="L123" i="21"/>
  <c r="K124" i="21"/>
  <c r="AC126" i="21"/>
  <c r="L130" i="21"/>
  <c r="R130" i="21"/>
  <c r="AC139" i="21"/>
  <c r="K134" i="21"/>
  <c r="AC136" i="21"/>
  <c r="L138" i="21"/>
  <c r="R138" i="21"/>
  <c r="K116" i="21"/>
  <c r="K118" i="21"/>
  <c r="L132" i="21"/>
  <c r="AC138" i="21"/>
  <c r="L140" i="21"/>
  <c r="J91" i="21"/>
  <c r="J93" i="21"/>
  <c r="J95" i="21"/>
  <c r="J97" i="21"/>
  <c r="J99" i="21"/>
  <c r="J101" i="21"/>
  <c r="M101" i="21" s="1"/>
  <c r="J103" i="21"/>
  <c r="J105" i="21"/>
  <c r="M105" i="21" s="1"/>
  <c r="J107" i="21"/>
  <c r="M107" i="21" s="1"/>
  <c r="J109" i="21"/>
  <c r="J111" i="21"/>
  <c r="J113" i="21"/>
  <c r="J115" i="21"/>
  <c r="J117" i="21"/>
  <c r="J119" i="21"/>
  <c r="AC127" i="21"/>
  <c r="L122" i="21"/>
  <c r="L124" i="21"/>
  <c r="R124" i="21"/>
  <c r="AC133" i="21"/>
  <c r="AC135" i="21"/>
  <c r="K130" i="21"/>
  <c r="L134" i="21"/>
  <c r="R134" i="21"/>
  <c r="AC142" i="21"/>
  <c r="AC143" i="21"/>
  <c r="K138" i="21"/>
  <c r="M157" i="21"/>
  <c r="M161" i="21"/>
  <c r="K111" i="21"/>
  <c r="K113" i="21"/>
  <c r="K115" i="21"/>
  <c r="K117" i="21"/>
  <c r="K119" i="21"/>
  <c r="L121" i="21"/>
  <c r="AC129" i="21"/>
  <c r="L126" i="21"/>
  <c r="L136" i="21"/>
  <c r="J121" i="21"/>
  <c r="M121" i="21" s="1"/>
  <c r="J123" i="21"/>
  <c r="J125" i="21"/>
  <c r="J127" i="21"/>
  <c r="J129" i="21"/>
  <c r="J131" i="21"/>
  <c r="J133" i="21"/>
  <c r="J135" i="21"/>
  <c r="J137" i="21"/>
  <c r="J139" i="21"/>
  <c r="J141" i="21"/>
  <c r="J143" i="21"/>
  <c r="J145" i="21"/>
  <c r="J147" i="21"/>
  <c r="J149" i="21"/>
  <c r="J151" i="21"/>
  <c r="J153" i="21"/>
  <c r="J155" i="21"/>
  <c r="K125" i="21"/>
  <c r="K127" i="21"/>
  <c r="K129" i="21"/>
  <c r="K131" i="21"/>
  <c r="K133" i="21"/>
  <c r="K135" i="21"/>
  <c r="K137" i="21"/>
  <c r="K139" i="21"/>
  <c r="K141" i="21"/>
  <c r="K143" i="21"/>
  <c r="K145" i="21"/>
  <c r="K147" i="21"/>
  <c r="K149" i="21"/>
  <c r="K151" i="21"/>
  <c r="K153" i="21"/>
  <c r="K155" i="21"/>
  <c r="J122" i="21"/>
  <c r="M122" i="21" s="1"/>
  <c r="J124" i="21"/>
  <c r="J126" i="21"/>
  <c r="J128" i="21"/>
  <c r="M128" i="21" s="1"/>
  <c r="J130" i="21"/>
  <c r="J132" i="21"/>
  <c r="M132" i="21" s="1"/>
  <c r="J134" i="21"/>
  <c r="J136" i="21"/>
  <c r="J138" i="21"/>
  <c r="J140" i="21"/>
  <c r="J142" i="21"/>
  <c r="J144" i="21"/>
  <c r="J146" i="21"/>
  <c r="J148" i="21"/>
  <c r="J150" i="21"/>
  <c r="J152" i="21"/>
  <c r="J154" i="21"/>
  <c r="J156" i="21"/>
  <c r="K142" i="21"/>
  <c r="K144" i="21"/>
  <c r="K146" i="21"/>
  <c r="K148" i="21"/>
  <c r="K150" i="21"/>
  <c r="K152" i="21"/>
  <c r="K154" i="21"/>
  <c r="K156" i="21"/>
  <c r="M89" i="23" l="1"/>
  <c r="M150" i="23"/>
  <c r="M114" i="23"/>
  <c r="M84" i="23"/>
  <c r="M71" i="23"/>
  <c r="M125" i="23"/>
  <c r="M87" i="23"/>
  <c r="M86" i="23"/>
  <c r="M158" i="23"/>
  <c r="M159" i="23"/>
  <c r="M41" i="23"/>
  <c r="M96" i="23"/>
  <c r="M105" i="22"/>
  <c r="M39" i="22"/>
  <c r="M79" i="22"/>
  <c r="M69" i="23"/>
  <c r="M161" i="23"/>
  <c r="M157" i="23"/>
  <c r="M112" i="23"/>
  <c r="M147" i="23"/>
  <c r="M134" i="23"/>
  <c r="M67" i="23"/>
  <c r="M92" i="23"/>
  <c r="M88" i="23"/>
  <c r="M80" i="23"/>
  <c r="M65" i="23"/>
  <c r="M120" i="23"/>
  <c r="M83" i="23"/>
  <c r="M119" i="23"/>
  <c r="AC1" i="23"/>
  <c r="M79" i="23"/>
  <c r="M75" i="23"/>
  <c r="AE3" i="21"/>
  <c r="M163" i="23"/>
  <c r="M142" i="23"/>
  <c r="M145" i="23"/>
  <c r="M122" i="23"/>
  <c r="M95" i="23"/>
  <c r="M91" i="23"/>
  <c r="AE3" i="22"/>
  <c r="M54" i="22"/>
  <c r="M103" i="21"/>
  <c r="M94" i="21"/>
  <c r="M140" i="21"/>
  <c r="M92" i="21"/>
  <c r="M126" i="21"/>
  <c r="M136" i="21"/>
  <c r="M123" i="21"/>
  <c r="M53" i="21"/>
  <c r="M159" i="21"/>
  <c r="M161" i="22"/>
  <c r="M160" i="22"/>
  <c r="M162" i="22"/>
  <c r="M159" i="22"/>
  <c r="M158" i="22"/>
  <c r="M157" i="22"/>
  <c r="M160" i="21"/>
  <c r="AC1" i="21"/>
  <c r="M163" i="21"/>
  <c r="M163" i="22"/>
  <c r="M64" i="22"/>
  <c r="M57" i="22"/>
  <c r="M158" i="21"/>
  <c r="M39" i="23"/>
  <c r="M156" i="23"/>
  <c r="M152" i="23"/>
  <c r="M141" i="23"/>
  <c r="M137" i="23"/>
  <c r="M132" i="23"/>
  <c r="M129" i="23"/>
  <c r="M94" i="23"/>
  <c r="M90" i="23"/>
  <c r="M82" i="23"/>
  <c r="M128" i="23"/>
  <c r="M93" i="23"/>
  <c r="M85" i="23"/>
  <c r="M155" i="23"/>
  <c r="M151" i="23"/>
  <c r="M143" i="23"/>
  <c r="M124" i="23"/>
  <c r="M130" i="23"/>
  <c r="M109" i="23"/>
  <c r="M105" i="23"/>
  <c r="M101" i="23"/>
  <c r="M97" i="23"/>
  <c r="M81" i="23"/>
  <c r="M133" i="23"/>
  <c r="M66" i="23"/>
  <c r="M61" i="23"/>
  <c r="M57" i="23"/>
  <c r="M53" i="23"/>
  <c r="M49" i="23"/>
  <c r="M46" i="23"/>
  <c r="M38" i="23"/>
  <c r="M68" i="23"/>
  <c r="AE3" i="23"/>
  <c r="M139" i="23"/>
  <c r="M135" i="23"/>
  <c r="M111" i="23"/>
  <c r="M106" i="23"/>
  <c r="M102" i="23"/>
  <c r="M98" i="23"/>
  <c r="M96" i="22"/>
  <c r="M40" i="22"/>
  <c r="M35" i="22"/>
  <c r="M106" i="22"/>
  <c r="M85" i="22"/>
  <c r="M69" i="22"/>
  <c r="M65" i="22"/>
  <c r="M38" i="22"/>
  <c r="M49" i="22"/>
  <c r="M154" i="22"/>
  <c r="M150" i="22"/>
  <c r="M146" i="22"/>
  <c r="M138" i="22"/>
  <c r="M97" i="22"/>
  <c r="M125" i="22"/>
  <c r="M100" i="22"/>
  <c r="M89" i="22"/>
  <c r="M112" i="22"/>
  <c r="M56" i="22"/>
  <c r="M53" i="22"/>
  <c r="M51" i="22"/>
  <c r="M156" i="22"/>
  <c r="M152" i="22"/>
  <c r="M148" i="22"/>
  <c r="M108" i="22"/>
  <c r="M83" i="22"/>
  <c r="M75" i="22"/>
  <c r="M63" i="22"/>
  <c r="M99" i="22"/>
  <c r="M113" i="22"/>
  <c r="M109" i="22"/>
  <c r="M42" i="22"/>
  <c r="M34" i="22"/>
  <c r="AC1" i="22"/>
  <c r="M142" i="22"/>
  <c r="M134" i="22"/>
  <c r="M130" i="22"/>
  <c r="M121" i="22"/>
  <c r="M123" i="22"/>
  <c r="M60" i="22"/>
  <c r="M48" i="22"/>
  <c r="M44" i="22"/>
  <c r="M41" i="22"/>
  <c r="M50" i="22"/>
  <c r="M144" i="22"/>
  <c r="M135" i="22"/>
  <c r="M67" i="22"/>
  <c r="M136" i="22"/>
  <c r="M128" i="22"/>
  <c r="M103" i="22"/>
  <c r="M116" i="22"/>
  <c r="M82" i="22"/>
  <c r="M74" i="22"/>
  <c r="M66" i="22"/>
  <c r="M127" i="22"/>
  <c r="M61" i="22"/>
  <c r="M46" i="22"/>
  <c r="M37" i="22"/>
  <c r="M119" i="22"/>
  <c r="M154" i="23"/>
  <c r="M136" i="23"/>
  <c r="M127" i="23"/>
  <c r="M123" i="23"/>
  <c r="M116" i="23"/>
  <c r="M108" i="23"/>
  <c r="M104" i="23"/>
  <c r="M100" i="23"/>
  <c r="M131" i="23"/>
  <c r="M70" i="23"/>
  <c r="M63" i="23"/>
  <c r="M59" i="23"/>
  <c r="M77" i="23"/>
  <c r="M56" i="23"/>
  <c r="M52" i="23"/>
  <c r="M48" i="23"/>
  <c r="M43" i="23"/>
  <c r="M36" i="23"/>
  <c r="M153" i="23"/>
  <c r="M140" i="23"/>
  <c r="M107" i="23"/>
  <c r="M103" i="23"/>
  <c r="M99" i="23"/>
  <c r="M118" i="23"/>
  <c r="M62" i="23"/>
  <c r="M58" i="23"/>
  <c r="M73" i="23"/>
  <c r="M76" i="23"/>
  <c r="M72" i="23"/>
  <c r="M55" i="23"/>
  <c r="M51" i="23"/>
  <c r="M45" i="23"/>
  <c r="M42" i="23"/>
  <c r="M34" i="23"/>
  <c r="M117" i="23"/>
  <c r="M54" i="23"/>
  <c r="M50" i="23"/>
  <c r="M47" i="23"/>
  <c r="M44" i="23"/>
  <c r="M40" i="23"/>
  <c r="M138" i="23"/>
  <c r="M78" i="23"/>
  <c r="M74" i="23"/>
  <c r="M64" i="23"/>
  <c r="M60" i="23"/>
  <c r="M35" i="23"/>
  <c r="M155" i="22"/>
  <c r="M151" i="22"/>
  <c r="M147" i="22"/>
  <c r="M139" i="22"/>
  <c r="M137" i="22"/>
  <c r="M140" i="22"/>
  <c r="M122" i="22"/>
  <c r="M104" i="22"/>
  <c r="M101" i="22"/>
  <c r="M115" i="22"/>
  <c r="M92" i="22"/>
  <c r="M86" i="22"/>
  <c r="M78" i="22"/>
  <c r="M70" i="22"/>
  <c r="M93" i="22"/>
  <c r="M52" i="22"/>
  <c r="M45" i="22"/>
  <c r="M55" i="22"/>
  <c r="M94" i="22"/>
  <c r="M132" i="22"/>
  <c r="M124" i="22"/>
  <c r="M126" i="22"/>
  <c r="M98" i="22"/>
  <c r="AD149" i="22"/>
  <c r="AE149" i="22" s="1"/>
  <c r="AD125" i="22"/>
  <c r="AE125" i="22" s="1"/>
  <c r="AD85" i="22"/>
  <c r="AE85" i="22" s="1"/>
  <c r="AD61" i="22"/>
  <c r="AE61" i="22" s="1"/>
  <c r="M153" i="22"/>
  <c r="M149" i="22"/>
  <c r="M145" i="22"/>
  <c r="M120" i="22"/>
  <c r="M95" i="22"/>
  <c r="M88" i="22"/>
  <c r="M84" i="22"/>
  <c r="M80" i="22"/>
  <c r="M76" i="22"/>
  <c r="M72" i="22"/>
  <c r="M68" i="22"/>
  <c r="M47" i="22"/>
  <c r="M43" i="22"/>
  <c r="M36" i="22"/>
  <c r="M90" i="22"/>
  <c r="M62" i="22"/>
  <c r="M58" i="22"/>
  <c r="M141" i="22"/>
  <c r="M143" i="22"/>
  <c r="M59" i="22"/>
  <c r="M91" i="22"/>
  <c r="M109" i="21"/>
  <c r="M93" i="21"/>
  <c r="M112" i="21"/>
  <c r="M104" i="21"/>
  <c r="M55" i="21"/>
  <c r="M124" i="21"/>
  <c r="M97" i="21"/>
  <c r="M118" i="21"/>
  <c r="M108" i="21"/>
  <c r="M84" i="21"/>
  <c r="M59" i="21"/>
  <c r="M134" i="21"/>
  <c r="M99" i="21"/>
  <c r="M91" i="21"/>
  <c r="M110" i="21"/>
  <c r="M138" i="21"/>
  <c r="M130" i="21"/>
  <c r="M95" i="21"/>
  <c r="M106" i="21"/>
  <c r="M57" i="21"/>
  <c r="M150" i="21"/>
  <c r="M142" i="21"/>
  <c r="M153" i="21"/>
  <c r="M145" i="21"/>
  <c r="M137" i="21"/>
  <c r="M129" i="21"/>
  <c r="M115" i="21"/>
  <c r="M102" i="21"/>
  <c r="M80" i="21"/>
  <c r="M72" i="21"/>
  <c r="M64" i="21"/>
  <c r="M52" i="21"/>
  <c r="M44" i="21"/>
  <c r="M36" i="21"/>
  <c r="M83" i="21"/>
  <c r="M75" i="21"/>
  <c r="M67" i="21"/>
  <c r="M45" i="21"/>
  <c r="M39" i="21"/>
  <c r="M156" i="21"/>
  <c r="M148" i="21"/>
  <c r="M151" i="21"/>
  <c r="M143" i="21"/>
  <c r="M135" i="21"/>
  <c r="M127" i="21"/>
  <c r="M113" i="21"/>
  <c r="M88" i="21"/>
  <c r="M78" i="21"/>
  <c r="M70" i="21"/>
  <c r="M62" i="21"/>
  <c r="M58" i="21"/>
  <c r="M50" i="21"/>
  <c r="M42" i="21"/>
  <c r="M34" i="21"/>
  <c r="M89" i="21"/>
  <c r="M81" i="21"/>
  <c r="M73" i="21"/>
  <c r="M65" i="21"/>
  <c r="M51" i="21"/>
  <c r="M43" i="21"/>
  <c r="M154" i="21"/>
  <c r="M146" i="21"/>
  <c r="M149" i="21"/>
  <c r="M141" i="21"/>
  <c r="M133" i="21"/>
  <c r="M125" i="21"/>
  <c r="M119" i="21"/>
  <c r="M111" i="21"/>
  <c r="M116" i="21"/>
  <c r="M76" i="21"/>
  <c r="M68" i="21"/>
  <c r="M60" i="21"/>
  <c r="M56" i="21"/>
  <c r="M48" i="21"/>
  <c r="M40" i="21"/>
  <c r="M87" i="21"/>
  <c r="M79" i="21"/>
  <c r="M71" i="21"/>
  <c r="M63" i="21"/>
  <c r="M49" i="21"/>
  <c r="M41" i="21"/>
  <c r="M37" i="21"/>
  <c r="M152" i="21"/>
  <c r="M144" i="21"/>
  <c r="M155" i="21"/>
  <c r="M147" i="21"/>
  <c r="M139" i="21"/>
  <c r="M131" i="21"/>
  <c r="M117" i="21"/>
  <c r="M86" i="21"/>
  <c r="M82" i="21"/>
  <c r="M74" i="21"/>
  <c r="M66" i="21"/>
  <c r="M54" i="21"/>
  <c r="M46" i="21"/>
  <c r="M38" i="21"/>
  <c r="M85" i="21"/>
  <c r="M77" i="21"/>
  <c r="M69" i="21"/>
  <c r="M61" i="21"/>
  <c r="M47" i="21"/>
  <c r="M35" i="21"/>
  <c r="AD274" i="23" l="1"/>
  <c r="AE274" i="23" s="1"/>
  <c r="AD275" i="23"/>
  <c r="AE275" i="23" s="1"/>
  <c r="AD276" i="23"/>
  <c r="AE276" i="23" s="1"/>
  <c r="AD277" i="23"/>
  <c r="AE277" i="23" s="1"/>
  <c r="AD278" i="23"/>
  <c r="AE278" i="23" s="1"/>
  <c r="AD279" i="23"/>
  <c r="AE279" i="23" s="1"/>
  <c r="AD280" i="23"/>
  <c r="AE280" i="23" s="1"/>
  <c r="AD281" i="23"/>
  <c r="AE281" i="23" s="1"/>
  <c r="AD282" i="23"/>
  <c r="AE282" i="23" s="1"/>
  <c r="AD283" i="23"/>
  <c r="AE283" i="23" s="1"/>
  <c r="AD284" i="23"/>
  <c r="AE284" i="23" s="1"/>
  <c r="AD271" i="23"/>
  <c r="AE271" i="23" s="1"/>
  <c r="AD272" i="23"/>
  <c r="AE272" i="23" s="1"/>
  <c r="AD273" i="23"/>
  <c r="AE273" i="23" s="1"/>
  <c r="AD157" i="22"/>
  <c r="AE157" i="22" s="1"/>
  <c r="AD271" i="22"/>
  <c r="AE271" i="22" s="1"/>
  <c r="AD275" i="22"/>
  <c r="AE275" i="22" s="1"/>
  <c r="AD272" i="22"/>
  <c r="AE272" i="22" s="1"/>
  <c r="AD276" i="22"/>
  <c r="AE276" i="22" s="1"/>
  <c r="AD277" i="22"/>
  <c r="AE277" i="22" s="1"/>
  <c r="AD278" i="22"/>
  <c r="AE278" i="22" s="1"/>
  <c r="AD279" i="22"/>
  <c r="AE279" i="22" s="1"/>
  <c r="AD280" i="22"/>
  <c r="AE280" i="22" s="1"/>
  <c r="AD281" i="22"/>
  <c r="AE281" i="22" s="1"/>
  <c r="AD282" i="22"/>
  <c r="AE282" i="22" s="1"/>
  <c r="AD283" i="22"/>
  <c r="AE283" i="22" s="1"/>
  <c r="AD284" i="22"/>
  <c r="AE284" i="22" s="1"/>
  <c r="AD273" i="22"/>
  <c r="AE273" i="22" s="1"/>
  <c r="AD274" i="22"/>
  <c r="AE274" i="22" s="1"/>
  <c r="AD272" i="21"/>
  <c r="AE272" i="21" s="1"/>
  <c r="AD274" i="21"/>
  <c r="AE274" i="21" s="1"/>
  <c r="AD275" i="21"/>
  <c r="AE275" i="21" s="1"/>
  <c r="AD276" i="21"/>
  <c r="AE276" i="21" s="1"/>
  <c r="AD277" i="21"/>
  <c r="AE277" i="21" s="1"/>
  <c r="AD278" i="21"/>
  <c r="AE278" i="21" s="1"/>
  <c r="AD279" i="21"/>
  <c r="AE279" i="21" s="1"/>
  <c r="AD280" i="21"/>
  <c r="AE280" i="21" s="1"/>
  <c r="AD281" i="21"/>
  <c r="AE281" i="21" s="1"/>
  <c r="AD282" i="21"/>
  <c r="AE282" i="21" s="1"/>
  <c r="AD283" i="21"/>
  <c r="AE283" i="21" s="1"/>
  <c r="AD284" i="21"/>
  <c r="AE284" i="21" s="1"/>
  <c r="AD271" i="21"/>
  <c r="AE271" i="21" s="1"/>
  <c r="AD273" i="21"/>
  <c r="AE273" i="21" s="1"/>
  <c r="AD253" i="23"/>
  <c r="AE253" i="23" s="1"/>
  <c r="AD257" i="23"/>
  <c r="AE257" i="23" s="1"/>
  <c r="AD261" i="23"/>
  <c r="AE261" i="23" s="1"/>
  <c r="AD262" i="23"/>
  <c r="AE262" i="23" s="1"/>
  <c r="AD263" i="23"/>
  <c r="AE263" i="23" s="1"/>
  <c r="AD264" i="23"/>
  <c r="AE264" i="23" s="1"/>
  <c r="AD265" i="23"/>
  <c r="AE265" i="23" s="1"/>
  <c r="AD266" i="23"/>
  <c r="AE266" i="23" s="1"/>
  <c r="AD267" i="23"/>
  <c r="AE267" i="23" s="1"/>
  <c r="AD268" i="23"/>
  <c r="AE268" i="23" s="1"/>
  <c r="AD269" i="23"/>
  <c r="AE269" i="23" s="1"/>
  <c r="AD270" i="23"/>
  <c r="AE270" i="23" s="1"/>
  <c r="AD250" i="23"/>
  <c r="AE250" i="23" s="1"/>
  <c r="AD254" i="23"/>
  <c r="AE254" i="23" s="1"/>
  <c r="AD258" i="23"/>
  <c r="AE258" i="23" s="1"/>
  <c r="AD251" i="23"/>
  <c r="AE251" i="23" s="1"/>
  <c r="AD255" i="23"/>
  <c r="AE255" i="23" s="1"/>
  <c r="AD259" i="23"/>
  <c r="AE259" i="23" s="1"/>
  <c r="AD252" i="23"/>
  <c r="AE252" i="23" s="1"/>
  <c r="AD256" i="23"/>
  <c r="AE256" i="23" s="1"/>
  <c r="AD260" i="23"/>
  <c r="AE260" i="23" s="1"/>
  <c r="AD93" i="22"/>
  <c r="AE93" i="22" s="1"/>
  <c r="AD250" i="22"/>
  <c r="AE250" i="22" s="1"/>
  <c r="AD251" i="22"/>
  <c r="AE251" i="22" s="1"/>
  <c r="AD252" i="22"/>
  <c r="AE252" i="22" s="1"/>
  <c r="AD253" i="22"/>
  <c r="AE253" i="22" s="1"/>
  <c r="AD254" i="22"/>
  <c r="AE254" i="22" s="1"/>
  <c r="AD262" i="22"/>
  <c r="AE262" i="22" s="1"/>
  <c r="AD269" i="22"/>
  <c r="AE269" i="22" s="1"/>
  <c r="AD270" i="22"/>
  <c r="AE270" i="22" s="1"/>
  <c r="AD266" i="22"/>
  <c r="AE266" i="22" s="1"/>
  <c r="AD267" i="22"/>
  <c r="AE267" i="22" s="1"/>
  <c r="AD263" i="22"/>
  <c r="AE263" i="22" s="1"/>
  <c r="AD261" i="22"/>
  <c r="AE261" i="22" s="1"/>
  <c r="AD265" i="22"/>
  <c r="AE265" i="22" s="1"/>
  <c r="AD260" i="22"/>
  <c r="AE260" i="22" s="1"/>
  <c r="AD264" i="22"/>
  <c r="AE264" i="22" s="1"/>
  <c r="AD268" i="22"/>
  <c r="AE268" i="22" s="1"/>
  <c r="AD255" i="22"/>
  <c r="AE255" i="22" s="1"/>
  <c r="AD259" i="22"/>
  <c r="AE259" i="22" s="1"/>
  <c r="AD256" i="22"/>
  <c r="AE256" i="22" s="1"/>
  <c r="AD258" i="22"/>
  <c r="AE258" i="22" s="1"/>
  <c r="AD257" i="22"/>
  <c r="AE257" i="22" s="1"/>
  <c r="AD53" i="22"/>
  <c r="AE53" i="22" s="1"/>
  <c r="AD113" i="22"/>
  <c r="AE113" i="22" s="1"/>
  <c r="AD250" i="21"/>
  <c r="AE250" i="21" s="1"/>
  <c r="AD254" i="21"/>
  <c r="AE254" i="21" s="1"/>
  <c r="AD261" i="21"/>
  <c r="AE261" i="21" s="1"/>
  <c r="AD262" i="21"/>
  <c r="AE262" i="21" s="1"/>
  <c r="AD253" i="21"/>
  <c r="AE253" i="21" s="1"/>
  <c r="AD251" i="21"/>
  <c r="AE251" i="21" s="1"/>
  <c r="AD255" i="21"/>
  <c r="AE255" i="21" s="1"/>
  <c r="AD256" i="21"/>
  <c r="AE256" i="21" s="1"/>
  <c r="AD257" i="21"/>
  <c r="AE257" i="21" s="1"/>
  <c r="AD258" i="21"/>
  <c r="AE258" i="21" s="1"/>
  <c r="AD259" i="21"/>
  <c r="AE259" i="21" s="1"/>
  <c r="AD252" i="21"/>
  <c r="AE252" i="21" s="1"/>
  <c r="AD266" i="21"/>
  <c r="AE266" i="21" s="1"/>
  <c r="AD270" i="21"/>
  <c r="AE270" i="21" s="1"/>
  <c r="AD267" i="21"/>
  <c r="AE267" i="21" s="1"/>
  <c r="AD265" i="21"/>
  <c r="AE265" i="21" s="1"/>
  <c r="AD260" i="21"/>
  <c r="AE260" i="21" s="1"/>
  <c r="AD264" i="21"/>
  <c r="AE264" i="21" s="1"/>
  <c r="AD263" i="21"/>
  <c r="AE263" i="21" s="1"/>
  <c r="AD269" i="21"/>
  <c r="AE269" i="21" s="1"/>
  <c r="AD268" i="21"/>
  <c r="AE268" i="21" s="1"/>
  <c r="AD244" i="23"/>
  <c r="AE244" i="23" s="1"/>
  <c r="AD248" i="23"/>
  <c r="AE248" i="23" s="1"/>
  <c r="AD245" i="23"/>
  <c r="AE245" i="23" s="1"/>
  <c r="AD249" i="23"/>
  <c r="AE249" i="23" s="1"/>
  <c r="AD246" i="23"/>
  <c r="AE246" i="23" s="1"/>
  <c r="AD243" i="23"/>
  <c r="AE243" i="23" s="1"/>
  <c r="AD247" i="23"/>
  <c r="AE247" i="23" s="1"/>
  <c r="AD246" i="22"/>
  <c r="AE246" i="22" s="1"/>
  <c r="AD243" i="22"/>
  <c r="AE243" i="22" s="1"/>
  <c r="AD247" i="22"/>
  <c r="AE247" i="22" s="1"/>
  <c r="AD248" i="22"/>
  <c r="AE248" i="22" s="1"/>
  <c r="AD249" i="22"/>
  <c r="AE249" i="22" s="1"/>
  <c r="AD244" i="22"/>
  <c r="AE244" i="22" s="1"/>
  <c r="AD245" i="22"/>
  <c r="AE245" i="22" s="1"/>
  <c r="AD69" i="22"/>
  <c r="AE69" i="22" s="1"/>
  <c r="AD97" i="22"/>
  <c r="AE97" i="22" s="1"/>
  <c r="AD133" i="22"/>
  <c r="AE133" i="22" s="1"/>
  <c r="AD163" i="22"/>
  <c r="AE163" i="22" s="1"/>
  <c r="AD45" i="22"/>
  <c r="AE45" i="22" s="1"/>
  <c r="AD77" i="22"/>
  <c r="AE77" i="22" s="1"/>
  <c r="AD105" i="22"/>
  <c r="AE105" i="22" s="1"/>
  <c r="AD141" i="22"/>
  <c r="AE141" i="22" s="1"/>
  <c r="AD243" i="21"/>
  <c r="AE243" i="21" s="1"/>
  <c r="AD247" i="21"/>
  <c r="AE247" i="21" s="1"/>
  <c r="AD246" i="21"/>
  <c r="AE246" i="21" s="1"/>
  <c r="AD249" i="21"/>
  <c r="AE249" i="21" s="1"/>
  <c r="AD244" i="21"/>
  <c r="AE244" i="21" s="1"/>
  <c r="AD245" i="21"/>
  <c r="AE245" i="21" s="1"/>
  <c r="AD248" i="21"/>
  <c r="AE248" i="21" s="1"/>
  <c r="AD136" i="21"/>
  <c r="AE136" i="21" s="1"/>
  <c r="AD237" i="23"/>
  <c r="AE237" i="23" s="1"/>
  <c r="AD241" i="23"/>
  <c r="AE241" i="23" s="1"/>
  <c r="AD242" i="23"/>
  <c r="AE242" i="23" s="1"/>
  <c r="AD236" i="23"/>
  <c r="AE236" i="23" s="1"/>
  <c r="AD238" i="23"/>
  <c r="AE238" i="23" s="1"/>
  <c r="AD239" i="23"/>
  <c r="AE239" i="23" s="1"/>
  <c r="AD240" i="23"/>
  <c r="AE240" i="23" s="1"/>
  <c r="AD239" i="22"/>
  <c r="AE239" i="22" s="1"/>
  <c r="AD240" i="22"/>
  <c r="AE240" i="22" s="1"/>
  <c r="AD236" i="22"/>
  <c r="AE236" i="22" s="1"/>
  <c r="AD237" i="22"/>
  <c r="AE237" i="22" s="1"/>
  <c r="AD241" i="22"/>
  <c r="AE241" i="22" s="1"/>
  <c r="AD238" i="22"/>
  <c r="AE238" i="22" s="1"/>
  <c r="AD242" i="22"/>
  <c r="AE242" i="22" s="1"/>
  <c r="AD168" i="21"/>
  <c r="AE168" i="21" s="1"/>
  <c r="AD237" i="21"/>
  <c r="AE237" i="21" s="1"/>
  <c r="AD241" i="21"/>
  <c r="AE241" i="21" s="1"/>
  <c r="AD238" i="21"/>
  <c r="AE238" i="21" s="1"/>
  <c r="AD242" i="21"/>
  <c r="AE242" i="21" s="1"/>
  <c r="AD239" i="21"/>
  <c r="AE239" i="21" s="1"/>
  <c r="AD236" i="21"/>
  <c r="AE236" i="21" s="1"/>
  <c r="AD240" i="21"/>
  <c r="AE240" i="21" s="1"/>
  <c r="AD76" i="21"/>
  <c r="AE76" i="21" s="1"/>
  <c r="AD234" i="23"/>
  <c r="AE234" i="23" s="1"/>
  <c r="AD235" i="23"/>
  <c r="AE235" i="23" s="1"/>
  <c r="AD229" i="23"/>
  <c r="AE229" i="23" s="1"/>
  <c r="AD230" i="23"/>
  <c r="AE230" i="23" s="1"/>
  <c r="AD231" i="23"/>
  <c r="AE231" i="23" s="1"/>
  <c r="AD232" i="23"/>
  <c r="AE232" i="23" s="1"/>
  <c r="AD233" i="23"/>
  <c r="AE233" i="23" s="1"/>
  <c r="AD229" i="22"/>
  <c r="AE229" i="22" s="1"/>
  <c r="AD230" i="22"/>
  <c r="AE230" i="22" s="1"/>
  <c r="AD231" i="22"/>
  <c r="AE231" i="22" s="1"/>
  <c r="AD232" i="22"/>
  <c r="AE232" i="22" s="1"/>
  <c r="AD233" i="22"/>
  <c r="AE233" i="22" s="1"/>
  <c r="AD234" i="22"/>
  <c r="AE234" i="22" s="1"/>
  <c r="AD235" i="22"/>
  <c r="AE235" i="22" s="1"/>
  <c r="AD89" i="21"/>
  <c r="AE89" i="21" s="1"/>
  <c r="AD80" i="21"/>
  <c r="AE80" i="21" s="1"/>
  <c r="AD92" i="21"/>
  <c r="AE92" i="21" s="1"/>
  <c r="AD83" i="21"/>
  <c r="AE83" i="21" s="1"/>
  <c r="AD112" i="21"/>
  <c r="AE112" i="21" s="1"/>
  <c r="AD147" i="21"/>
  <c r="AE147" i="21" s="1"/>
  <c r="AD93" i="21"/>
  <c r="AE93" i="21" s="1"/>
  <c r="AD97" i="21"/>
  <c r="AE97" i="21" s="1"/>
  <c r="AD88" i="21"/>
  <c r="AE88" i="21" s="1"/>
  <c r="AD124" i="21"/>
  <c r="AE124" i="21" s="1"/>
  <c r="AD81" i="21"/>
  <c r="AE81" i="21" s="1"/>
  <c r="AD106" i="21"/>
  <c r="AE106" i="21" s="1"/>
  <c r="AD84" i="21"/>
  <c r="AE84" i="21" s="1"/>
  <c r="AD113" i="21"/>
  <c r="AE113" i="21" s="1"/>
  <c r="AD105" i="21"/>
  <c r="AE105" i="21" s="1"/>
  <c r="AD132" i="21"/>
  <c r="AE132" i="21" s="1"/>
  <c r="AD140" i="21"/>
  <c r="AE140" i="21" s="1"/>
  <c r="AD229" i="21"/>
  <c r="AE229" i="21" s="1"/>
  <c r="AD230" i="21"/>
  <c r="AE230" i="21" s="1"/>
  <c r="AD231" i="21"/>
  <c r="AE231" i="21" s="1"/>
  <c r="AD232" i="21"/>
  <c r="AE232" i="21" s="1"/>
  <c r="AD233" i="21"/>
  <c r="AE233" i="21" s="1"/>
  <c r="AD234" i="21"/>
  <c r="AE234" i="21" s="1"/>
  <c r="AD235" i="21"/>
  <c r="AE235" i="21" s="1"/>
  <c r="AD65" i="21"/>
  <c r="AE65" i="21" s="1"/>
  <c r="AD71" i="21"/>
  <c r="AE71" i="21" s="1"/>
  <c r="AD116" i="21"/>
  <c r="AE116" i="21" s="1"/>
  <c r="AD151" i="21"/>
  <c r="AE151" i="21" s="1"/>
  <c r="AD60" i="21"/>
  <c r="AE60" i="21" s="1"/>
  <c r="AD72" i="21"/>
  <c r="AE72" i="21" s="1"/>
  <c r="AD64" i="21"/>
  <c r="AE64" i="21" s="1"/>
  <c r="AD75" i="21"/>
  <c r="AE75" i="21" s="1"/>
  <c r="AD67" i="21"/>
  <c r="AE67" i="21" s="1"/>
  <c r="AD96" i="21"/>
  <c r="AE96" i="21" s="1"/>
  <c r="AD120" i="21"/>
  <c r="AE120" i="21" s="1"/>
  <c r="AD131" i="21"/>
  <c r="AE131" i="21" s="1"/>
  <c r="AD178" i="21"/>
  <c r="AE178" i="21" s="1"/>
  <c r="AD222" i="23"/>
  <c r="AE222" i="23" s="1"/>
  <c r="AD223" i="23"/>
  <c r="AE223" i="23" s="1"/>
  <c r="AD224" i="23"/>
  <c r="AE224" i="23" s="1"/>
  <c r="AD225" i="23"/>
  <c r="AE225" i="23" s="1"/>
  <c r="AD226" i="23"/>
  <c r="AE226" i="23" s="1"/>
  <c r="AD227" i="23"/>
  <c r="AE227" i="23" s="1"/>
  <c r="AD228" i="23"/>
  <c r="AE228" i="23" s="1"/>
  <c r="AD222" i="22"/>
  <c r="AE222" i="22" s="1"/>
  <c r="AD223" i="22"/>
  <c r="AE223" i="22" s="1"/>
  <c r="AD224" i="22"/>
  <c r="AE224" i="22" s="1"/>
  <c r="AD225" i="22"/>
  <c r="AE225" i="22" s="1"/>
  <c r="AD226" i="22"/>
  <c r="AE226" i="22" s="1"/>
  <c r="AD227" i="22"/>
  <c r="AE227" i="22" s="1"/>
  <c r="AD228" i="22"/>
  <c r="AE228" i="22" s="1"/>
  <c r="AD222" i="21"/>
  <c r="AE222" i="21" s="1"/>
  <c r="AD226" i="21"/>
  <c r="AE226" i="21" s="1"/>
  <c r="AD228" i="21"/>
  <c r="AE228" i="21" s="1"/>
  <c r="AD225" i="21"/>
  <c r="AE225" i="21" s="1"/>
  <c r="AD227" i="21"/>
  <c r="AE227" i="21" s="1"/>
  <c r="AD223" i="21"/>
  <c r="AE223" i="21" s="1"/>
  <c r="AD224" i="21"/>
  <c r="AE224" i="21" s="1"/>
  <c r="AD220" i="23"/>
  <c r="AE220" i="23" s="1"/>
  <c r="AD215" i="23"/>
  <c r="AE215" i="23" s="1"/>
  <c r="AD218" i="23"/>
  <c r="AE218" i="23" s="1"/>
  <c r="AD219" i="23"/>
  <c r="AE219" i="23" s="1"/>
  <c r="AD217" i="23"/>
  <c r="AE217" i="23" s="1"/>
  <c r="AD216" i="23"/>
  <c r="AE216" i="23" s="1"/>
  <c r="AD221" i="23"/>
  <c r="AE221" i="23" s="1"/>
  <c r="AD161" i="22"/>
  <c r="AE161" i="22" s="1"/>
  <c r="AD215" i="22"/>
  <c r="AE215" i="22" s="1"/>
  <c r="AD216" i="22"/>
  <c r="AE216" i="22" s="1"/>
  <c r="AD217" i="22"/>
  <c r="AE217" i="22" s="1"/>
  <c r="AD218" i="22"/>
  <c r="AE218" i="22" s="1"/>
  <c r="AD219" i="22"/>
  <c r="AE219" i="22" s="1"/>
  <c r="AD221" i="22"/>
  <c r="AE221" i="22" s="1"/>
  <c r="AD220" i="22"/>
  <c r="AE220" i="22" s="1"/>
  <c r="AD54" i="22"/>
  <c r="AE54" i="22" s="1"/>
  <c r="AD70" i="22"/>
  <c r="AE70" i="22" s="1"/>
  <c r="AD86" i="22"/>
  <c r="AE86" i="22" s="1"/>
  <c r="AD98" i="22"/>
  <c r="AE98" i="22" s="1"/>
  <c r="AD114" i="22"/>
  <c r="AE114" i="22" s="1"/>
  <c r="AD134" i="22"/>
  <c r="AE134" i="22" s="1"/>
  <c r="AD150" i="22"/>
  <c r="AE150" i="22" s="1"/>
  <c r="AD46" i="22"/>
  <c r="AE46" i="22" s="1"/>
  <c r="AD62" i="22"/>
  <c r="AE62" i="22" s="1"/>
  <c r="AD78" i="22"/>
  <c r="AE78" i="22" s="1"/>
  <c r="AD94" i="22"/>
  <c r="AE94" i="22" s="1"/>
  <c r="AD106" i="22"/>
  <c r="AE106" i="22" s="1"/>
  <c r="AD126" i="22"/>
  <c r="AE126" i="22" s="1"/>
  <c r="AD142" i="22"/>
  <c r="AE142" i="22" s="1"/>
  <c r="AD158" i="22"/>
  <c r="AE158" i="22" s="1"/>
  <c r="AD171" i="21"/>
  <c r="AE171" i="21" s="1"/>
  <c r="AD215" i="21"/>
  <c r="AE215" i="21" s="1"/>
  <c r="AD219" i="21"/>
  <c r="AE219" i="21" s="1"/>
  <c r="AD218" i="21"/>
  <c r="AE218" i="21" s="1"/>
  <c r="AD217" i="21"/>
  <c r="AE217" i="21" s="1"/>
  <c r="AD221" i="21"/>
  <c r="AE221" i="21" s="1"/>
  <c r="AD220" i="21"/>
  <c r="AE220" i="21" s="1"/>
  <c r="AD216" i="21"/>
  <c r="AE216" i="21" s="1"/>
  <c r="AD209" i="23"/>
  <c r="AE209" i="23" s="1"/>
  <c r="AD211" i="23"/>
  <c r="AE211" i="23" s="1"/>
  <c r="AD208" i="23"/>
  <c r="AE208" i="23" s="1"/>
  <c r="AD210" i="23"/>
  <c r="AE210" i="23" s="1"/>
  <c r="AD212" i="23"/>
  <c r="AE212" i="23" s="1"/>
  <c r="AD213" i="23"/>
  <c r="AE213" i="23" s="1"/>
  <c r="AD214" i="23"/>
  <c r="AE214" i="23" s="1"/>
  <c r="AD165" i="22"/>
  <c r="AE165" i="22" s="1"/>
  <c r="AD49" i="22"/>
  <c r="AE49" i="22" s="1"/>
  <c r="AD57" i="22"/>
  <c r="AE57" i="22" s="1"/>
  <c r="AD65" i="22"/>
  <c r="AE65" i="22" s="1"/>
  <c r="AD73" i="22"/>
  <c r="AE73" i="22" s="1"/>
  <c r="AD81" i="22"/>
  <c r="AE81" i="22" s="1"/>
  <c r="AD89" i="22"/>
  <c r="AE89" i="22" s="1"/>
  <c r="AD118" i="22"/>
  <c r="AE118" i="22" s="1"/>
  <c r="AD101" i="22"/>
  <c r="AE101" i="22" s="1"/>
  <c r="AD109" i="22"/>
  <c r="AE109" i="22" s="1"/>
  <c r="AD115" i="22"/>
  <c r="AE115" i="22" s="1"/>
  <c r="AD129" i="22"/>
  <c r="AE129" i="22" s="1"/>
  <c r="AD137" i="22"/>
  <c r="AE137" i="22" s="1"/>
  <c r="AD145" i="22"/>
  <c r="AE145" i="22" s="1"/>
  <c r="AD153" i="22"/>
  <c r="AE153" i="22" s="1"/>
  <c r="AD170" i="22"/>
  <c r="AE170" i="22" s="1"/>
  <c r="AD208" i="22"/>
  <c r="AE208" i="22" s="1"/>
  <c r="AD210" i="22"/>
  <c r="AE210" i="22" s="1"/>
  <c r="AD212" i="22"/>
  <c r="AE212" i="22" s="1"/>
  <c r="AD213" i="22"/>
  <c r="AE213" i="22" s="1"/>
  <c r="AD214" i="22"/>
  <c r="AE214" i="22" s="1"/>
  <c r="AD211" i="22"/>
  <c r="AE211" i="22" s="1"/>
  <c r="AD209" i="22"/>
  <c r="AE209" i="22" s="1"/>
  <c r="AD42" i="22"/>
  <c r="AE42" i="22" s="1"/>
  <c r="AD50" i="22"/>
  <c r="AE50" i="22" s="1"/>
  <c r="AD58" i="22"/>
  <c r="AE58" i="22" s="1"/>
  <c r="AD66" i="22"/>
  <c r="AE66" i="22" s="1"/>
  <c r="AD74" i="22"/>
  <c r="AE74" i="22" s="1"/>
  <c r="AD82" i="22"/>
  <c r="AE82" i="22" s="1"/>
  <c r="AD90" i="22"/>
  <c r="AE90" i="22" s="1"/>
  <c r="AD123" i="22"/>
  <c r="AE123" i="22" s="1"/>
  <c r="AD102" i="22"/>
  <c r="AE102" i="22" s="1"/>
  <c r="AD110" i="22"/>
  <c r="AE110" i="22" s="1"/>
  <c r="AD119" i="22"/>
  <c r="AE119" i="22" s="1"/>
  <c r="AD130" i="22"/>
  <c r="AE130" i="22" s="1"/>
  <c r="AD138" i="22"/>
  <c r="AE138" i="22" s="1"/>
  <c r="AD146" i="22"/>
  <c r="AE146" i="22" s="1"/>
  <c r="AD154" i="22"/>
  <c r="AE154" i="22" s="1"/>
  <c r="AD162" i="22"/>
  <c r="AE162" i="22" s="1"/>
  <c r="AD161" i="21"/>
  <c r="AE161" i="21" s="1"/>
  <c r="AD123" i="21"/>
  <c r="AE123" i="21" s="1"/>
  <c r="AD127" i="21"/>
  <c r="AE127" i="21" s="1"/>
  <c r="AD134" i="21"/>
  <c r="AE134" i="21" s="1"/>
  <c r="AD154" i="21"/>
  <c r="AE154" i="21" s="1"/>
  <c r="AD126" i="21"/>
  <c r="AE126" i="21" s="1"/>
  <c r="AD130" i="21"/>
  <c r="AE130" i="21" s="1"/>
  <c r="AD141" i="21"/>
  <c r="AE141" i="21" s="1"/>
  <c r="AD42" i="21"/>
  <c r="AE42" i="21" s="1"/>
  <c r="AD133" i="21"/>
  <c r="AE133" i="21" s="1"/>
  <c r="AD153" i="21"/>
  <c r="AE153" i="21" s="1"/>
  <c r="AD50" i="21"/>
  <c r="AE50" i="21" s="1"/>
  <c r="AD54" i="21"/>
  <c r="AE54" i="21" s="1"/>
  <c r="AD61" i="21"/>
  <c r="AE61" i="21" s="1"/>
  <c r="AD68" i="21"/>
  <c r="AE68" i="21" s="1"/>
  <c r="AD86" i="21"/>
  <c r="AE86" i="21" s="1"/>
  <c r="AD174" i="21"/>
  <c r="AE174" i="21" s="1"/>
  <c r="AD175" i="21"/>
  <c r="AE175" i="21" s="1"/>
  <c r="AD139" i="21"/>
  <c r="AE139" i="21" s="1"/>
  <c r="AD143" i="21"/>
  <c r="AE143" i="21" s="1"/>
  <c r="AD150" i="21"/>
  <c r="AE150" i="21" s="1"/>
  <c r="AD166" i="21"/>
  <c r="AE166" i="21" s="1"/>
  <c r="AD142" i="21"/>
  <c r="AE142" i="21" s="1"/>
  <c r="AD146" i="21"/>
  <c r="AE146" i="21" s="1"/>
  <c r="AD47" i="21"/>
  <c r="AE47" i="21" s="1"/>
  <c r="AD164" i="21"/>
  <c r="AE164" i="21" s="1"/>
  <c r="AD149" i="21"/>
  <c r="AE149" i="21" s="1"/>
  <c r="AD46" i="21"/>
  <c r="AE46" i="21" s="1"/>
  <c r="AD66" i="21"/>
  <c r="AE66" i="21" s="1"/>
  <c r="AD70" i="21"/>
  <c r="AE70" i="21" s="1"/>
  <c r="AD77" i="21"/>
  <c r="AE77" i="21" s="1"/>
  <c r="AD85" i="21"/>
  <c r="AE85" i="21" s="1"/>
  <c r="AD103" i="21"/>
  <c r="AE103" i="21" s="1"/>
  <c r="AD170" i="21"/>
  <c r="AE170" i="21" s="1"/>
  <c r="AD172" i="21"/>
  <c r="AE172" i="21" s="1"/>
  <c r="AD208" i="21"/>
  <c r="AE208" i="21" s="1"/>
  <c r="AD209" i="21"/>
  <c r="AE209" i="21" s="1"/>
  <c r="AD210" i="21"/>
  <c r="AE210" i="21" s="1"/>
  <c r="AD211" i="21"/>
  <c r="AE211" i="21" s="1"/>
  <c r="AD212" i="21"/>
  <c r="AE212" i="21" s="1"/>
  <c r="AD213" i="21"/>
  <c r="AE213" i="21" s="1"/>
  <c r="AD214" i="21"/>
  <c r="AE214" i="21" s="1"/>
  <c r="AD177" i="21"/>
  <c r="AE177" i="21" s="1"/>
  <c r="AD140" i="23"/>
  <c r="AE140" i="23" s="1"/>
  <c r="AD176" i="23"/>
  <c r="AE176" i="23" s="1"/>
  <c r="AD177" i="23"/>
  <c r="AE177" i="23" s="1"/>
  <c r="AD202" i="23"/>
  <c r="AE202" i="23" s="1"/>
  <c r="AD207" i="23"/>
  <c r="AE207" i="23" s="1"/>
  <c r="AD172" i="23"/>
  <c r="AE172" i="23" s="1"/>
  <c r="AD173" i="23"/>
  <c r="AE173" i="23" s="1"/>
  <c r="AD174" i="23"/>
  <c r="AE174" i="23" s="1"/>
  <c r="AD175" i="23"/>
  <c r="AE175" i="23" s="1"/>
  <c r="AD198" i="23"/>
  <c r="AE198" i="23" s="1"/>
  <c r="AD200" i="23"/>
  <c r="AE200" i="23" s="1"/>
  <c r="AD206" i="23"/>
  <c r="AE206" i="23" s="1"/>
  <c r="AD170" i="23"/>
  <c r="AE170" i="23" s="1"/>
  <c r="AD171" i="23"/>
  <c r="AE171" i="23" s="1"/>
  <c r="AD205" i="23"/>
  <c r="AE205" i="23" s="1"/>
  <c r="AD204" i="23"/>
  <c r="AE204" i="23" s="1"/>
  <c r="AD196" i="23"/>
  <c r="AE196" i="23" s="1"/>
  <c r="AD188" i="23"/>
  <c r="AE188" i="23" s="1"/>
  <c r="AD184" i="23"/>
  <c r="AE184" i="23" s="1"/>
  <c r="AD190" i="23"/>
  <c r="AE190" i="23" s="1"/>
  <c r="AD194" i="23"/>
  <c r="AE194" i="23" s="1"/>
  <c r="AD183" i="23"/>
  <c r="AE183" i="23" s="1"/>
  <c r="AD203" i="23"/>
  <c r="AE203" i="23" s="1"/>
  <c r="AD199" i="23"/>
  <c r="AE199" i="23" s="1"/>
  <c r="AD191" i="23"/>
  <c r="AE191" i="23" s="1"/>
  <c r="AD185" i="23"/>
  <c r="AE185" i="23" s="1"/>
  <c r="AD201" i="23"/>
  <c r="AE201" i="23" s="1"/>
  <c r="AD189" i="23"/>
  <c r="AE189" i="23" s="1"/>
  <c r="AD197" i="23"/>
  <c r="AE197" i="23" s="1"/>
  <c r="AD186" i="23"/>
  <c r="AE186" i="23" s="1"/>
  <c r="AD187" i="23"/>
  <c r="AE187" i="23" s="1"/>
  <c r="AD192" i="23"/>
  <c r="AE192" i="23" s="1"/>
  <c r="AD195" i="23"/>
  <c r="AE195" i="23" s="1"/>
  <c r="AD193" i="23"/>
  <c r="AE193" i="23" s="1"/>
  <c r="AD181" i="23"/>
  <c r="AE181" i="23" s="1"/>
  <c r="AD180" i="23"/>
  <c r="AE180" i="23" s="1"/>
  <c r="AD179" i="23"/>
  <c r="AE179" i="23" s="1"/>
  <c r="AD182" i="23"/>
  <c r="AE182" i="23" s="1"/>
  <c r="AD178" i="23"/>
  <c r="AE178" i="23" s="1"/>
  <c r="AD168" i="22"/>
  <c r="AE168" i="22" s="1"/>
  <c r="AD43" i="22"/>
  <c r="AE43" i="22" s="1"/>
  <c r="AD47" i="22"/>
  <c r="AE47" i="22" s="1"/>
  <c r="AD51" i="22"/>
  <c r="AE51" i="22" s="1"/>
  <c r="AD55" i="22"/>
  <c r="AE55" i="22" s="1"/>
  <c r="AD59" i="22"/>
  <c r="AE59" i="22" s="1"/>
  <c r="AD63" i="22"/>
  <c r="AE63" i="22" s="1"/>
  <c r="AD67" i="22"/>
  <c r="AE67" i="22" s="1"/>
  <c r="AD71" i="22"/>
  <c r="AE71" i="22" s="1"/>
  <c r="AD75" i="22"/>
  <c r="AE75" i="22" s="1"/>
  <c r="AD79" i="22"/>
  <c r="AE79" i="22" s="1"/>
  <c r="AD83" i="22"/>
  <c r="AE83" i="22" s="1"/>
  <c r="AD87" i="22"/>
  <c r="AE87" i="22" s="1"/>
  <c r="AD91" i="22"/>
  <c r="AE91" i="22" s="1"/>
  <c r="AD95" i="22"/>
  <c r="AE95" i="22" s="1"/>
  <c r="AD121" i="22"/>
  <c r="AE121" i="22" s="1"/>
  <c r="AD99" i="22"/>
  <c r="AE99" i="22" s="1"/>
  <c r="AD103" i="22"/>
  <c r="AE103" i="22" s="1"/>
  <c r="AD107" i="22"/>
  <c r="AE107" i="22" s="1"/>
  <c r="AD111" i="22"/>
  <c r="AE111" i="22" s="1"/>
  <c r="AD117" i="22"/>
  <c r="AE117" i="22" s="1"/>
  <c r="AD120" i="22"/>
  <c r="AE120" i="22" s="1"/>
  <c r="AD127" i="22"/>
  <c r="AE127" i="22" s="1"/>
  <c r="AD131" i="22"/>
  <c r="AE131" i="22" s="1"/>
  <c r="AD135" i="22"/>
  <c r="AE135" i="22" s="1"/>
  <c r="AD139" i="22"/>
  <c r="AE139" i="22" s="1"/>
  <c r="AD143" i="22"/>
  <c r="AE143" i="22" s="1"/>
  <c r="AD147" i="22"/>
  <c r="AE147" i="22" s="1"/>
  <c r="AD151" i="22"/>
  <c r="AE151" i="22" s="1"/>
  <c r="AD155" i="22"/>
  <c r="AE155" i="22" s="1"/>
  <c r="AD159" i="22"/>
  <c r="AE159" i="22" s="1"/>
  <c r="AD166" i="22"/>
  <c r="AE166" i="22" s="1"/>
  <c r="AD164" i="22"/>
  <c r="AE164" i="22" s="1"/>
  <c r="AD171" i="22"/>
  <c r="AE171" i="22" s="1"/>
  <c r="AD44" i="22"/>
  <c r="AE44" i="22" s="1"/>
  <c r="AD48" i="22"/>
  <c r="AE48" i="22" s="1"/>
  <c r="AD52" i="22"/>
  <c r="AE52" i="22" s="1"/>
  <c r="AD56" i="22"/>
  <c r="AE56" i="22" s="1"/>
  <c r="AD60" i="22"/>
  <c r="AE60" i="22" s="1"/>
  <c r="AD64" i="22"/>
  <c r="AE64" i="22" s="1"/>
  <c r="AD68" i="22"/>
  <c r="AE68" i="22" s="1"/>
  <c r="AD72" i="22"/>
  <c r="AE72" i="22" s="1"/>
  <c r="AD76" i="22"/>
  <c r="AE76" i="22" s="1"/>
  <c r="AD80" i="22"/>
  <c r="AE80" i="22" s="1"/>
  <c r="AD84" i="22"/>
  <c r="AE84" i="22" s="1"/>
  <c r="AD88" i="22"/>
  <c r="AE88" i="22" s="1"/>
  <c r="AD92" i="22"/>
  <c r="AE92" i="22" s="1"/>
  <c r="AD116" i="22"/>
  <c r="AE116" i="22" s="1"/>
  <c r="AD96" i="22"/>
  <c r="AE96" i="22" s="1"/>
  <c r="AD100" i="22"/>
  <c r="AE100" i="22" s="1"/>
  <c r="AD104" i="22"/>
  <c r="AE104" i="22" s="1"/>
  <c r="AD108" i="22"/>
  <c r="AE108" i="22" s="1"/>
  <c r="AD112" i="22"/>
  <c r="AE112" i="22" s="1"/>
  <c r="AD122" i="22"/>
  <c r="AE122" i="22" s="1"/>
  <c r="AD124" i="22"/>
  <c r="AE124" i="22" s="1"/>
  <c r="AD128" i="22"/>
  <c r="AE128" i="22" s="1"/>
  <c r="AD132" i="22"/>
  <c r="AE132" i="22" s="1"/>
  <c r="AD136" i="22"/>
  <c r="AE136" i="22" s="1"/>
  <c r="AD140" i="22"/>
  <c r="AE140" i="22" s="1"/>
  <c r="AD144" i="22"/>
  <c r="AE144" i="22" s="1"/>
  <c r="AD148" i="22"/>
  <c r="AE148" i="22" s="1"/>
  <c r="AD152" i="22"/>
  <c r="AE152" i="22" s="1"/>
  <c r="AD156" i="22"/>
  <c r="AE156" i="22" s="1"/>
  <c r="AD160" i="22"/>
  <c r="AE160" i="22" s="1"/>
  <c r="AD167" i="22"/>
  <c r="AE167" i="22" s="1"/>
  <c r="AD169" i="22"/>
  <c r="AE169" i="22" s="1"/>
  <c r="AD194" i="22"/>
  <c r="AE194" i="22" s="1"/>
  <c r="AD195" i="22"/>
  <c r="AE195" i="22" s="1"/>
  <c r="AD196" i="22"/>
  <c r="AE196" i="22" s="1"/>
  <c r="AD197" i="22"/>
  <c r="AE197" i="22" s="1"/>
  <c r="AD198" i="22"/>
  <c r="AE198" i="22" s="1"/>
  <c r="AD206" i="22"/>
  <c r="AE206" i="22" s="1"/>
  <c r="AD205" i="22"/>
  <c r="AE205" i="22" s="1"/>
  <c r="AD207" i="22"/>
  <c r="AE207" i="22" s="1"/>
  <c r="AD204" i="22"/>
  <c r="AE204" i="22" s="1"/>
  <c r="AD200" i="22"/>
  <c r="AE200" i="22" s="1"/>
  <c r="AD202" i="22"/>
  <c r="AE202" i="22" s="1"/>
  <c r="AD203" i="22"/>
  <c r="AE203" i="22" s="1"/>
  <c r="AD199" i="22"/>
  <c r="AE199" i="22" s="1"/>
  <c r="AD201" i="22"/>
  <c r="AE201" i="22" s="1"/>
  <c r="AD160" i="21"/>
  <c r="AE160" i="21" s="1"/>
  <c r="AD90" i="21"/>
  <c r="AE90" i="21" s="1"/>
  <c r="AD155" i="21"/>
  <c r="AE155" i="21" s="1"/>
  <c r="AD95" i="21"/>
  <c r="AE95" i="21" s="1"/>
  <c r="AD159" i="21"/>
  <c r="AE159" i="21" s="1"/>
  <c r="AD102" i="21"/>
  <c r="AE102" i="21" s="1"/>
  <c r="AD57" i="21"/>
  <c r="AE57" i="21" s="1"/>
  <c r="AD122" i="21"/>
  <c r="AE122" i="21" s="1"/>
  <c r="AD165" i="21"/>
  <c r="AE165" i="21" s="1"/>
  <c r="AD94" i="21"/>
  <c r="AE94" i="21" s="1"/>
  <c r="AD158" i="21"/>
  <c r="AE158" i="21" s="1"/>
  <c r="AD98" i="21"/>
  <c r="AE98" i="21" s="1"/>
  <c r="AD162" i="21"/>
  <c r="AE162" i="21" s="1"/>
  <c r="AD109" i="21"/>
  <c r="AE109" i="21" s="1"/>
  <c r="AD63" i="21"/>
  <c r="AE63" i="21" s="1"/>
  <c r="AD129" i="21"/>
  <c r="AE129" i="21" s="1"/>
  <c r="AD163" i="21"/>
  <c r="AE163" i="21" s="1"/>
  <c r="AD101" i="21"/>
  <c r="AE101" i="21" s="1"/>
  <c r="AD58" i="21"/>
  <c r="AE58" i="21" s="1"/>
  <c r="AD121" i="21"/>
  <c r="AE121" i="21" s="1"/>
  <c r="AD62" i="21"/>
  <c r="AE62" i="21" s="1"/>
  <c r="AD128" i="21"/>
  <c r="AE128" i="21" s="1"/>
  <c r="AD82" i="21"/>
  <c r="AE82" i="21" s="1"/>
  <c r="AD148" i="21"/>
  <c r="AE148" i="21" s="1"/>
  <c r="AD87" i="21"/>
  <c r="AE87" i="21" s="1"/>
  <c r="AD152" i="21"/>
  <c r="AE152" i="21" s="1"/>
  <c r="AD91" i="21"/>
  <c r="AE91" i="21" s="1"/>
  <c r="AD156" i="21"/>
  <c r="AE156" i="21" s="1"/>
  <c r="AD99" i="21"/>
  <c r="AE99" i="21" s="1"/>
  <c r="AD53" i="21"/>
  <c r="AE53" i="21" s="1"/>
  <c r="AD119" i="21"/>
  <c r="AE119" i="21" s="1"/>
  <c r="AD167" i="21"/>
  <c r="AE167" i="21" s="1"/>
  <c r="AD173" i="21"/>
  <c r="AE173" i="21" s="1"/>
  <c r="AD176" i="21"/>
  <c r="AE176" i="21" s="1"/>
  <c r="AD43" i="21"/>
  <c r="AE43" i="21" s="1"/>
  <c r="AD157" i="21"/>
  <c r="AE157" i="21" s="1"/>
  <c r="AD44" i="21"/>
  <c r="AE44" i="21" s="1"/>
  <c r="AD107" i="21"/>
  <c r="AE107" i="21" s="1"/>
  <c r="AD49" i="21"/>
  <c r="AE49" i="21" s="1"/>
  <c r="AD111" i="21"/>
  <c r="AE111" i="21" s="1"/>
  <c r="AD56" i="21"/>
  <c r="AE56" i="21" s="1"/>
  <c r="AD118" i="21"/>
  <c r="AE118" i="21" s="1"/>
  <c r="AD73" i="21"/>
  <c r="AE73" i="21" s="1"/>
  <c r="AD138" i="21"/>
  <c r="AE138" i="21" s="1"/>
  <c r="AD48" i="21"/>
  <c r="AE48" i="21" s="1"/>
  <c r="AD110" i="21"/>
  <c r="AE110" i="21" s="1"/>
  <c r="AD55" i="21"/>
  <c r="AE55" i="21" s="1"/>
  <c r="AD114" i="21"/>
  <c r="AE114" i="21" s="1"/>
  <c r="AD59" i="21"/>
  <c r="AE59" i="21" s="1"/>
  <c r="AD125" i="21"/>
  <c r="AE125" i="21" s="1"/>
  <c r="AD79" i="21"/>
  <c r="AE79" i="21" s="1"/>
  <c r="AD145" i="21"/>
  <c r="AE145" i="21" s="1"/>
  <c r="AD51" i="21"/>
  <c r="AE51" i="21" s="1"/>
  <c r="AD117" i="21"/>
  <c r="AE117" i="21" s="1"/>
  <c r="AD74" i="21"/>
  <c r="AE74" i="21" s="1"/>
  <c r="AD137" i="21"/>
  <c r="AE137" i="21" s="1"/>
  <c r="AD78" i="21"/>
  <c r="AE78" i="21" s="1"/>
  <c r="AD144" i="21"/>
  <c r="AE144" i="21" s="1"/>
  <c r="AD100" i="21"/>
  <c r="AE100" i="21" s="1"/>
  <c r="AD169" i="21"/>
  <c r="AE169" i="21" s="1"/>
  <c r="AD104" i="21"/>
  <c r="AE104" i="21" s="1"/>
  <c r="AD45" i="21"/>
  <c r="AE45" i="21" s="1"/>
  <c r="AD108" i="21"/>
  <c r="AE108" i="21" s="1"/>
  <c r="AD52" i="21"/>
  <c r="AE52" i="21" s="1"/>
  <c r="AD115" i="21"/>
  <c r="AE115" i="21" s="1"/>
  <c r="AD69" i="21"/>
  <c r="AE69" i="21" s="1"/>
  <c r="AD135" i="21"/>
  <c r="AE135" i="21" s="1"/>
  <c r="AD180" i="21"/>
  <c r="AE180" i="21" s="1"/>
  <c r="AD179" i="21"/>
  <c r="AE179" i="21" s="1"/>
  <c r="AD182" i="21"/>
  <c r="AE182" i="21" s="1"/>
  <c r="AD183" i="21"/>
  <c r="AE183" i="21" s="1"/>
  <c r="AD193" i="21"/>
  <c r="AE193" i="21" s="1"/>
  <c r="AD184" i="21"/>
  <c r="AE184" i="21" s="1"/>
  <c r="AD185" i="21"/>
  <c r="AE185" i="21" s="1"/>
  <c r="AD186" i="21"/>
  <c r="AE186" i="21" s="1"/>
  <c r="AD187" i="21"/>
  <c r="AE187" i="21" s="1"/>
  <c r="AD188" i="21"/>
  <c r="AE188" i="21" s="1"/>
  <c r="AD189" i="21"/>
  <c r="AE189" i="21" s="1"/>
  <c r="AD190" i="21"/>
  <c r="AE190" i="21" s="1"/>
  <c r="AD191" i="21"/>
  <c r="AE191" i="21" s="1"/>
  <c r="AD181" i="21"/>
  <c r="AE181" i="21" s="1"/>
  <c r="AD203" i="21"/>
  <c r="AE203" i="21" s="1"/>
  <c r="AD196" i="21"/>
  <c r="AE196" i="21" s="1"/>
  <c r="AD206" i="21"/>
  <c r="AE206" i="21" s="1"/>
  <c r="AD201" i="21"/>
  <c r="AE201" i="21" s="1"/>
  <c r="AD200" i="21"/>
  <c r="AE200" i="21" s="1"/>
  <c r="AD197" i="21"/>
  <c r="AE197" i="21" s="1"/>
  <c r="AD204" i="21"/>
  <c r="AE204" i="21" s="1"/>
  <c r="AD198" i="21"/>
  <c r="AE198" i="21" s="1"/>
  <c r="AD192" i="21"/>
  <c r="AE192" i="21" s="1"/>
  <c r="AD205" i="21"/>
  <c r="AE205" i="21" s="1"/>
  <c r="AD202" i="21"/>
  <c r="AE202" i="21" s="1"/>
  <c r="AD199" i="21"/>
  <c r="AE199" i="21" s="1"/>
  <c r="AD207" i="21"/>
  <c r="AE207" i="21" s="1"/>
  <c r="AD195" i="21"/>
  <c r="AE195" i="21" s="1"/>
  <c r="AD194" i="21"/>
  <c r="AE194" i="21" s="1"/>
  <c r="AD185" i="22"/>
  <c r="AE185" i="22" s="1"/>
  <c r="AD189" i="22"/>
  <c r="AE189" i="22" s="1"/>
  <c r="AD193" i="22"/>
  <c r="AE193" i="22" s="1"/>
  <c r="AD181" i="22"/>
  <c r="AE181" i="22" s="1"/>
  <c r="AD186" i="22"/>
  <c r="AE186" i="22" s="1"/>
  <c r="AD190" i="22"/>
  <c r="AE190" i="22" s="1"/>
  <c r="AD182" i="22"/>
  <c r="AE182" i="22" s="1"/>
  <c r="AD187" i="22"/>
  <c r="AE187" i="22" s="1"/>
  <c r="AD191" i="22"/>
  <c r="AE191" i="22" s="1"/>
  <c r="AD183" i="22"/>
  <c r="AE183" i="22" s="1"/>
  <c r="AD184" i="22"/>
  <c r="AE184" i="22" s="1"/>
  <c r="AD188" i="22"/>
  <c r="AE188" i="22" s="1"/>
  <c r="AD192" i="22"/>
  <c r="AE192" i="22" s="1"/>
  <c r="AD180" i="22"/>
  <c r="AE180" i="22" s="1"/>
  <c r="AD178" i="22"/>
  <c r="AE178" i="22" s="1"/>
  <c r="AD179" i="22"/>
  <c r="AE179" i="22" s="1"/>
  <c r="AD174" i="22"/>
  <c r="AE174" i="22" s="1"/>
  <c r="AD176" i="22"/>
  <c r="AE176" i="22" s="1"/>
  <c r="AD175" i="22"/>
  <c r="AE175" i="22" s="1"/>
  <c r="AD177" i="22"/>
  <c r="AE177" i="22" s="1"/>
  <c r="AD172" i="22"/>
  <c r="AE172" i="22" s="1"/>
  <c r="AD173" i="22"/>
  <c r="AE173" i="22" s="1"/>
  <c r="AD57" i="23"/>
  <c r="AE57" i="23" s="1"/>
  <c r="AD44" i="23"/>
  <c r="AE44" i="23" s="1"/>
  <c r="AD52" i="23"/>
  <c r="AE52" i="23" s="1"/>
  <c r="AD66" i="23"/>
  <c r="AE66" i="23" s="1"/>
  <c r="AD82" i="23"/>
  <c r="AE82" i="23" s="1"/>
  <c r="AD119" i="23"/>
  <c r="AE119" i="23" s="1"/>
  <c r="AD59" i="23"/>
  <c r="AE59" i="23" s="1"/>
  <c r="AD46" i="23"/>
  <c r="AE46" i="23" s="1"/>
  <c r="AD54" i="23"/>
  <c r="AE54" i="23" s="1"/>
  <c r="AD70" i="23"/>
  <c r="AE70" i="23" s="1"/>
  <c r="AD87" i="23"/>
  <c r="AE87" i="23" s="1"/>
  <c r="AD161" i="23"/>
  <c r="AE161" i="23" s="1"/>
  <c r="AD169" i="23"/>
  <c r="AE169" i="23" s="1"/>
  <c r="AD163" i="23"/>
  <c r="AE163" i="23" s="1"/>
  <c r="AD164" i="23"/>
  <c r="AE164" i="23" s="1"/>
  <c r="AD168" i="23"/>
  <c r="AE168" i="23" s="1"/>
  <c r="AD167" i="23"/>
  <c r="AE167" i="23" s="1"/>
  <c r="AD165" i="23"/>
  <c r="AE165" i="23" s="1"/>
  <c r="AD166" i="23"/>
  <c r="AE166" i="23" s="1"/>
  <c r="AD62" i="23"/>
  <c r="AE62" i="23" s="1"/>
  <c r="AD48" i="23"/>
  <c r="AE48" i="23" s="1"/>
  <c r="AD56" i="23"/>
  <c r="AE56" i="23" s="1"/>
  <c r="AD74" i="23"/>
  <c r="AE74" i="23" s="1"/>
  <c r="AD94" i="23"/>
  <c r="AE94" i="23" s="1"/>
  <c r="AD162" i="23"/>
  <c r="AE162" i="23" s="1"/>
  <c r="AD42" i="23"/>
  <c r="AE42" i="23" s="1"/>
  <c r="AD50" i="23"/>
  <c r="AE50" i="23" s="1"/>
  <c r="AD61" i="23"/>
  <c r="AE61" i="23" s="1"/>
  <c r="AD78" i="23"/>
  <c r="AE78" i="23" s="1"/>
  <c r="AD102" i="23"/>
  <c r="AE102" i="23" s="1"/>
  <c r="AD58" i="23"/>
  <c r="AE58" i="23" s="1"/>
  <c r="AD63" i="23"/>
  <c r="AE63" i="23" s="1"/>
  <c r="AD45" i="23"/>
  <c r="AE45" i="23" s="1"/>
  <c r="AD49" i="23"/>
  <c r="AE49" i="23" s="1"/>
  <c r="AD53" i="23"/>
  <c r="AE53" i="23" s="1"/>
  <c r="AD64" i="23"/>
  <c r="AE64" i="23" s="1"/>
  <c r="AD68" i="23"/>
  <c r="AE68" i="23" s="1"/>
  <c r="AD76" i="23"/>
  <c r="AE76" i="23" s="1"/>
  <c r="AD84" i="23"/>
  <c r="AE84" i="23" s="1"/>
  <c r="AD98" i="23"/>
  <c r="AE98" i="23" s="1"/>
  <c r="AD130" i="23"/>
  <c r="AE130" i="23" s="1"/>
  <c r="AD60" i="23"/>
  <c r="AE60" i="23" s="1"/>
  <c r="AD43" i="23"/>
  <c r="AE43" i="23" s="1"/>
  <c r="AD47" i="23"/>
  <c r="AE47" i="23" s="1"/>
  <c r="AD51" i="23"/>
  <c r="AE51" i="23" s="1"/>
  <c r="AD55" i="23"/>
  <c r="AE55" i="23" s="1"/>
  <c r="AD65" i="23"/>
  <c r="AE65" i="23" s="1"/>
  <c r="AD72" i="23"/>
  <c r="AE72" i="23" s="1"/>
  <c r="AD80" i="23"/>
  <c r="AE80" i="23" s="1"/>
  <c r="AD90" i="23"/>
  <c r="AE90" i="23" s="1"/>
  <c r="AD110" i="23"/>
  <c r="AE110" i="23" s="1"/>
  <c r="AD151" i="23"/>
  <c r="AE151" i="23" s="1"/>
  <c r="AD67" i="23"/>
  <c r="AE67" i="23" s="1"/>
  <c r="AD71" i="23"/>
  <c r="AE71" i="23" s="1"/>
  <c r="AD75" i="23"/>
  <c r="AE75" i="23" s="1"/>
  <c r="AD79" i="23"/>
  <c r="AE79" i="23" s="1"/>
  <c r="AD83" i="23"/>
  <c r="AE83" i="23" s="1"/>
  <c r="AD88" i="23"/>
  <c r="AE88" i="23" s="1"/>
  <c r="AD96" i="23"/>
  <c r="AE96" i="23" s="1"/>
  <c r="AD106" i="23"/>
  <c r="AE106" i="23" s="1"/>
  <c r="AD124" i="23"/>
  <c r="AE124" i="23" s="1"/>
  <c r="AD146" i="23"/>
  <c r="AE146" i="23" s="1"/>
  <c r="AD69" i="23"/>
  <c r="AE69" i="23" s="1"/>
  <c r="AD73" i="23"/>
  <c r="AE73" i="23" s="1"/>
  <c r="AD77" i="23"/>
  <c r="AE77" i="23" s="1"/>
  <c r="AD81" i="23"/>
  <c r="AE81" i="23" s="1"/>
  <c r="AD86" i="23"/>
  <c r="AE86" i="23" s="1"/>
  <c r="AD92" i="23"/>
  <c r="AE92" i="23" s="1"/>
  <c r="AD100" i="23"/>
  <c r="AE100" i="23" s="1"/>
  <c r="AD114" i="23"/>
  <c r="AE114" i="23" s="1"/>
  <c r="AD135" i="23"/>
  <c r="AE135" i="23" s="1"/>
  <c r="AD156" i="23"/>
  <c r="AE156" i="23" s="1"/>
  <c r="AD91" i="23"/>
  <c r="AE91" i="23" s="1"/>
  <c r="AD95" i="23"/>
  <c r="AE95" i="23" s="1"/>
  <c r="AD99" i="23"/>
  <c r="AE99" i="23" s="1"/>
  <c r="AD104" i="23"/>
  <c r="AE104" i="23" s="1"/>
  <c r="AD112" i="23"/>
  <c r="AE112" i="23" s="1"/>
  <c r="AD122" i="23"/>
  <c r="AE122" i="23" s="1"/>
  <c r="AD132" i="23"/>
  <c r="AE132" i="23" s="1"/>
  <c r="AD143" i="23"/>
  <c r="AE143" i="23" s="1"/>
  <c r="AD154" i="23"/>
  <c r="AE154" i="23" s="1"/>
  <c r="AD85" i="23"/>
  <c r="AE85" i="23" s="1"/>
  <c r="AD89" i="23"/>
  <c r="AE89" i="23" s="1"/>
  <c r="AD93" i="23"/>
  <c r="AE93" i="23" s="1"/>
  <c r="AD97" i="23"/>
  <c r="AE97" i="23" s="1"/>
  <c r="AD101" i="23"/>
  <c r="AE101" i="23" s="1"/>
  <c r="AD108" i="23"/>
  <c r="AE108" i="23" s="1"/>
  <c r="AD116" i="23"/>
  <c r="AE116" i="23" s="1"/>
  <c r="AD127" i="23"/>
  <c r="AE127" i="23" s="1"/>
  <c r="AD138" i="23"/>
  <c r="AE138" i="23" s="1"/>
  <c r="AD148" i="23"/>
  <c r="AE148" i="23" s="1"/>
  <c r="AD159" i="23"/>
  <c r="AE159" i="23" s="1"/>
  <c r="AD103" i="23"/>
  <c r="AE103" i="23" s="1"/>
  <c r="AD107" i="23"/>
  <c r="AE107" i="23" s="1"/>
  <c r="AD111" i="23"/>
  <c r="AE111" i="23" s="1"/>
  <c r="AD115" i="23"/>
  <c r="AE115" i="23" s="1"/>
  <c r="AD120" i="23"/>
  <c r="AE120" i="23" s="1"/>
  <c r="AD126" i="23"/>
  <c r="AE126" i="23" s="1"/>
  <c r="AD131" i="23"/>
  <c r="AE131" i="23" s="1"/>
  <c r="AD136" i="23"/>
  <c r="AE136" i="23" s="1"/>
  <c r="AD142" i="23"/>
  <c r="AE142" i="23" s="1"/>
  <c r="AD147" i="23"/>
  <c r="AE147" i="23" s="1"/>
  <c r="AD152" i="23"/>
  <c r="AE152" i="23" s="1"/>
  <c r="AD158" i="23"/>
  <c r="AE158" i="23" s="1"/>
  <c r="AD105" i="23"/>
  <c r="AE105" i="23" s="1"/>
  <c r="AD109" i="23"/>
  <c r="AE109" i="23" s="1"/>
  <c r="AD113" i="23"/>
  <c r="AE113" i="23" s="1"/>
  <c r="AD118" i="23"/>
  <c r="AE118" i="23" s="1"/>
  <c r="AD123" i="23"/>
  <c r="AE123" i="23" s="1"/>
  <c r="AD128" i="23"/>
  <c r="AE128" i="23" s="1"/>
  <c r="AD134" i="23"/>
  <c r="AE134" i="23" s="1"/>
  <c r="AD139" i="23"/>
  <c r="AE139" i="23" s="1"/>
  <c r="AD144" i="23"/>
  <c r="AE144" i="23" s="1"/>
  <c r="AD150" i="23"/>
  <c r="AE150" i="23" s="1"/>
  <c r="AD155" i="23"/>
  <c r="AD160" i="23"/>
  <c r="AE160" i="23" s="1"/>
  <c r="AD117" i="23"/>
  <c r="AE117" i="23" s="1"/>
  <c r="AD121" i="23"/>
  <c r="AE121" i="23" s="1"/>
  <c r="AD125" i="23"/>
  <c r="AE125" i="23" s="1"/>
  <c r="AD129" i="23"/>
  <c r="AE129" i="23" s="1"/>
  <c r="AD133" i="23"/>
  <c r="AE133" i="23" s="1"/>
  <c r="AD137" i="23"/>
  <c r="AE137" i="23" s="1"/>
  <c r="AD141" i="23"/>
  <c r="AE141" i="23" s="1"/>
  <c r="AD145" i="23"/>
  <c r="AE145" i="23" s="1"/>
  <c r="AD149" i="23"/>
  <c r="AE149" i="23" s="1"/>
  <c r="AD153" i="23"/>
  <c r="AE153" i="23" s="1"/>
  <c r="AD157" i="23"/>
  <c r="AE157" i="23" s="1"/>
  <c r="I4" i="19"/>
  <c r="R4" i="19"/>
  <c r="P162" i="20"/>
  <c r="N162" i="20"/>
  <c r="Q162" i="20" s="1"/>
  <c r="I162" i="20"/>
  <c r="H162" i="20"/>
  <c r="G162" i="20"/>
  <c r="AC168" i="20" s="1"/>
  <c r="F162" i="20"/>
  <c r="AB168" i="20" s="1"/>
  <c r="P161" i="20"/>
  <c r="N161" i="20"/>
  <c r="Q161" i="20" s="1"/>
  <c r="I161" i="20"/>
  <c r="H161" i="20"/>
  <c r="G161" i="20"/>
  <c r="F161" i="20"/>
  <c r="P160" i="20"/>
  <c r="N160" i="20"/>
  <c r="Q160" i="20" s="1"/>
  <c r="I160" i="20"/>
  <c r="H160" i="20"/>
  <c r="G160" i="20"/>
  <c r="F160" i="20"/>
  <c r="P159" i="20"/>
  <c r="N159" i="20"/>
  <c r="Q159" i="20" s="1"/>
  <c r="I159" i="20"/>
  <c r="H159" i="20"/>
  <c r="G159" i="20"/>
  <c r="F159" i="20"/>
  <c r="P158" i="20"/>
  <c r="N158" i="20"/>
  <c r="Q158" i="20" s="1"/>
  <c r="I158" i="20"/>
  <c r="H158" i="20"/>
  <c r="G158" i="20"/>
  <c r="F158" i="20"/>
  <c r="P157" i="20"/>
  <c r="N157" i="20"/>
  <c r="Q157" i="20" s="1"/>
  <c r="I157" i="20"/>
  <c r="H157" i="20"/>
  <c r="G157" i="20"/>
  <c r="F157" i="20"/>
  <c r="P156" i="20"/>
  <c r="N156" i="20"/>
  <c r="Q156" i="20" s="1"/>
  <c r="I156" i="20"/>
  <c r="H156" i="20"/>
  <c r="G156" i="20"/>
  <c r="F156" i="20"/>
  <c r="P155" i="20"/>
  <c r="N155" i="20"/>
  <c r="Q155" i="20" s="1"/>
  <c r="I155" i="20"/>
  <c r="H155" i="20"/>
  <c r="G155" i="20"/>
  <c r="F155" i="20"/>
  <c r="P154" i="20"/>
  <c r="N154" i="20"/>
  <c r="Q154" i="20" s="1"/>
  <c r="I154" i="20"/>
  <c r="H154" i="20"/>
  <c r="G154" i="20"/>
  <c r="F154" i="20"/>
  <c r="P153" i="20"/>
  <c r="N153" i="20"/>
  <c r="Q153" i="20" s="1"/>
  <c r="I153" i="20"/>
  <c r="H153" i="20"/>
  <c r="G153" i="20"/>
  <c r="F153" i="20"/>
  <c r="P152" i="20"/>
  <c r="N152" i="20"/>
  <c r="Q152" i="20" s="1"/>
  <c r="I152" i="20"/>
  <c r="H152" i="20"/>
  <c r="G152" i="20"/>
  <c r="F152" i="20"/>
  <c r="P151" i="20"/>
  <c r="N151" i="20"/>
  <c r="Q151" i="20" s="1"/>
  <c r="I151" i="20"/>
  <c r="H151" i="20"/>
  <c r="G151" i="20"/>
  <c r="F151" i="20"/>
  <c r="P150" i="20"/>
  <c r="N150" i="20"/>
  <c r="Q150" i="20" s="1"/>
  <c r="I150" i="20"/>
  <c r="H150" i="20"/>
  <c r="G150" i="20"/>
  <c r="F150" i="20"/>
  <c r="P149" i="20"/>
  <c r="N149" i="20"/>
  <c r="Q149" i="20" s="1"/>
  <c r="I149" i="20"/>
  <c r="H149" i="20"/>
  <c r="G149" i="20"/>
  <c r="F149" i="20"/>
  <c r="P148" i="20"/>
  <c r="N148" i="20"/>
  <c r="Q148" i="20" s="1"/>
  <c r="I148" i="20"/>
  <c r="H148" i="20"/>
  <c r="G148" i="20"/>
  <c r="F148" i="20"/>
  <c r="P147" i="20"/>
  <c r="N147" i="20"/>
  <c r="Q147" i="20" s="1"/>
  <c r="I147" i="20"/>
  <c r="H147" i="20"/>
  <c r="G147" i="20"/>
  <c r="F147" i="20"/>
  <c r="P146" i="20"/>
  <c r="N146" i="20"/>
  <c r="Q146" i="20" s="1"/>
  <c r="I146" i="20"/>
  <c r="H146" i="20"/>
  <c r="G146" i="20"/>
  <c r="F146" i="20"/>
  <c r="P145" i="20"/>
  <c r="N145" i="20"/>
  <c r="Q145" i="20" s="1"/>
  <c r="I145" i="20"/>
  <c r="H145" i="20"/>
  <c r="G145" i="20"/>
  <c r="F145" i="20"/>
  <c r="P144" i="20"/>
  <c r="N144" i="20"/>
  <c r="Q144" i="20" s="1"/>
  <c r="I144" i="20"/>
  <c r="H144" i="20"/>
  <c r="G144" i="20"/>
  <c r="F144" i="20"/>
  <c r="P143" i="20"/>
  <c r="N143" i="20"/>
  <c r="Q143" i="20" s="1"/>
  <c r="I143" i="20"/>
  <c r="H143" i="20"/>
  <c r="G143" i="20"/>
  <c r="F143" i="20"/>
  <c r="P142" i="20"/>
  <c r="N142" i="20"/>
  <c r="Q142" i="20" s="1"/>
  <c r="I142" i="20"/>
  <c r="K143" i="20" s="1"/>
  <c r="H142" i="20"/>
  <c r="G142" i="20"/>
  <c r="F142" i="20"/>
  <c r="P141" i="20"/>
  <c r="N141" i="20"/>
  <c r="Q141" i="20" s="1"/>
  <c r="I141" i="20"/>
  <c r="H141" i="20"/>
  <c r="G141" i="20"/>
  <c r="F141" i="20"/>
  <c r="P140" i="20"/>
  <c r="N140" i="20"/>
  <c r="Q140" i="20" s="1"/>
  <c r="I140" i="20"/>
  <c r="H140" i="20"/>
  <c r="G140" i="20"/>
  <c r="F140" i="20"/>
  <c r="P139" i="20"/>
  <c r="N139" i="20"/>
  <c r="Q139" i="20" s="1"/>
  <c r="I139" i="20"/>
  <c r="H139" i="20"/>
  <c r="G139" i="20"/>
  <c r="F139" i="20"/>
  <c r="P138" i="20"/>
  <c r="N138" i="20"/>
  <c r="Q138" i="20" s="1"/>
  <c r="I138" i="20"/>
  <c r="H138" i="20"/>
  <c r="G138" i="20"/>
  <c r="F138" i="20"/>
  <c r="P137" i="20"/>
  <c r="N137" i="20"/>
  <c r="Q137" i="20" s="1"/>
  <c r="I137" i="20"/>
  <c r="H137" i="20"/>
  <c r="G137" i="20"/>
  <c r="F137" i="20"/>
  <c r="P136" i="20"/>
  <c r="N136" i="20"/>
  <c r="Q136" i="20" s="1"/>
  <c r="I136" i="20"/>
  <c r="H136" i="20"/>
  <c r="G136" i="20"/>
  <c r="F136" i="20"/>
  <c r="P135" i="20"/>
  <c r="N135" i="20"/>
  <c r="Q135" i="20" s="1"/>
  <c r="I135" i="20"/>
  <c r="H135" i="20"/>
  <c r="G135" i="20"/>
  <c r="F135" i="20"/>
  <c r="P134" i="20"/>
  <c r="N134" i="20"/>
  <c r="Q134" i="20" s="1"/>
  <c r="I134" i="20"/>
  <c r="H134" i="20"/>
  <c r="G134" i="20"/>
  <c r="F134" i="20"/>
  <c r="P133" i="20"/>
  <c r="N133" i="20"/>
  <c r="Q133" i="20" s="1"/>
  <c r="I133" i="20"/>
  <c r="H133" i="20"/>
  <c r="G133" i="20"/>
  <c r="F133" i="20"/>
  <c r="P132" i="20"/>
  <c r="N132" i="20"/>
  <c r="Q132" i="20" s="1"/>
  <c r="I132" i="20"/>
  <c r="H132" i="20"/>
  <c r="G132" i="20"/>
  <c r="F132" i="20"/>
  <c r="P131" i="20"/>
  <c r="N131" i="20"/>
  <c r="Q131" i="20" s="1"/>
  <c r="I131" i="20"/>
  <c r="K132" i="20" s="1"/>
  <c r="H131" i="20"/>
  <c r="G131" i="20"/>
  <c r="F131" i="20"/>
  <c r="P130" i="20"/>
  <c r="N130" i="20"/>
  <c r="Q130" i="20" s="1"/>
  <c r="I130" i="20"/>
  <c r="H130" i="20"/>
  <c r="G130" i="20"/>
  <c r="F130" i="20"/>
  <c r="P129" i="20"/>
  <c r="N129" i="20"/>
  <c r="Q129" i="20" s="1"/>
  <c r="I129" i="20"/>
  <c r="H129" i="20"/>
  <c r="G129" i="20"/>
  <c r="F129" i="20"/>
  <c r="P128" i="20"/>
  <c r="N128" i="20"/>
  <c r="Q128" i="20" s="1"/>
  <c r="I128" i="20"/>
  <c r="H128" i="20"/>
  <c r="G128" i="20"/>
  <c r="F128" i="20"/>
  <c r="P127" i="20"/>
  <c r="N127" i="20"/>
  <c r="Q127" i="20" s="1"/>
  <c r="I127" i="20"/>
  <c r="H127" i="20"/>
  <c r="G127" i="20"/>
  <c r="F127" i="20"/>
  <c r="P126" i="20"/>
  <c r="N126" i="20"/>
  <c r="Q126" i="20" s="1"/>
  <c r="I126" i="20"/>
  <c r="H126" i="20"/>
  <c r="G126" i="20"/>
  <c r="F126" i="20"/>
  <c r="P125" i="20"/>
  <c r="N125" i="20"/>
  <c r="Q125" i="20" s="1"/>
  <c r="I125" i="20"/>
  <c r="H125" i="20"/>
  <c r="G125" i="20"/>
  <c r="F125" i="20"/>
  <c r="P124" i="20"/>
  <c r="N124" i="20"/>
  <c r="Q124" i="20" s="1"/>
  <c r="I124" i="20"/>
  <c r="H124" i="20"/>
  <c r="G124" i="20"/>
  <c r="F124" i="20"/>
  <c r="P123" i="20"/>
  <c r="N123" i="20"/>
  <c r="Q123" i="20" s="1"/>
  <c r="I123" i="20"/>
  <c r="K124" i="20" s="1"/>
  <c r="H123" i="20"/>
  <c r="G123" i="20"/>
  <c r="F123" i="20"/>
  <c r="P122" i="20"/>
  <c r="N122" i="20"/>
  <c r="Q122" i="20" s="1"/>
  <c r="I122" i="20"/>
  <c r="K123" i="20" s="1"/>
  <c r="H122" i="20"/>
  <c r="G122" i="20"/>
  <c r="F122" i="20"/>
  <c r="P121" i="20"/>
  <c r="N121" i="20"/>
  <c r="Q121" i="20" s="1"/>
  <c r="I121" i="20"/>
  <c r="H121" i="20"/>
  <c r="G121" i="20"/>
  <c r="F121" i="20"/>
  <c r="P120" i="20"/>
  <c r="N120" i="20"/>
  <c r="Q120" i="20" s="1"/>
  <c r="I120" i="20"/>
  <c r="H120" i="20"/>
  <c r="G120" i="20"/>
  <c r="F120" i="20"/>
  <c r="P119" i="20"/>
  <c r="N119" i="20"/>
  <c r="Q119" i="20" s="1"/>
  <c r="I119" i="20"/>
  <c r="H119" i="20"/>
  <c r="G119" i="20"/>
  <c r="F119" i="20"/>
  <c r="P118" i="20"/>
  <c r="N118" i="20"/>
  <c r="Q118" i="20" s="1"/>
  <c r="I118" i="20"/>
  <c r="H118" i="20"/>
  <c r="G118" i="20"/>
  <c r="F118" i="20"/>
  <c r="P117" i="20"/>
  <c r="N117" i="20"/>
  <c r="Q117" i="20" s="1"/>
  <c r="I117" i="20"/>
  <c r="H117" i="20"/>
  <c r="G117" i="20"/>
  <c r="F117" i="20"/>
  <c r="P116" i="20"/>
  <c r="N116" i="20"/>
  <c r="Q116" i="20" s="1"/>
  <c r="I116" i="20"/>
  <c r="H116" i="20"/>
  <c r="G116" i="20"/>
  <c r="F116" i="20"/>
  <c r="P115" i="20"/>
  <c r="N115" i="20"/>
  <c r="Q115" i="20" s="1"/>
  <c r="I115" i="20"/>
  <c r="H115" i="20"/>
  <c r="G115" i="20"/>
  <c r="F115" i="20"/>
  <c r="P114" i="20"/>
  <c r="N114" i="20"/>
  <c r="Q114" i="20" s="1"/>
  <c r="I114" i="20"/>
  <c r="H114" i="20"/>
  <c r="G114" i="20"/>
  <c r="F114" i="20"/>
  <c r="P113" i="20"/>
  <c r="N113" i="20"/>
  <c r="Q113" i="20" s="1"/>
  <c r="I113" i="20"/>
  <c r="H113" i="20"/>
  <c r="G113" i="20"/>
  <c r="F113" i="20"/>
  <c r="P112" i="20"/>
  <c r="N112" i="20"/>
  <c r="Q112" i="20" s="1"/>
  <c r="I112" i="20"/>
  <c r="H112" i="20"/>
  <c r="G112" i="20"/>
  <c r="F112" i="20"/>
  <c r="P111" i="20"/>
  <c r="N111" i="20"/>
  <c r="Q111" i="20" s="1"/>
  <c r="I111" i="20"/>
  <c r="H111" i="20"/>
  <c r="G111" i="20"/>
  <c r="F111" i="20"/>
  <c r="P110" i="20"/>
  <c r="N110" i="20"/>
  <c r="Q110" i="20" s="1"/>
  <c r="I110" i="20"/>
  <c r="K111" i="20" s="1"/>
  <c r="H110" i="20"/>
  <c r="G110" i="20"/>
  <c r="F110" i="20"/>
  <c r="P109" i="20"/>
  <c r="N109" i="20"/>
  <c r="Q109" i="20" s="1"/>
  <c r="I109" i="20"/>
  <c r="H109" i="20"/>
  <c r="G109" i="20"/>
  <c r="F109" i="20"/>
  <c r="P108" i="20"/>
  <c r="N108" i="20"/>
  <c r="Q108" i="20" s="1"/>
  <c r="I108" i="20"/>
  <c r="H108" i="20"/>
  <c r="G108" i="20"/>
  <c r="F108" i="20"/>
  <c r="P107" i="20"/>
  <c r="N107" i="20"/>
  <c r="Q107" i="20" s="1"/>
  <c r="I107" i="20"/>
  <c r="K108" i="20" s="1"/>
  <c r="H107" i="20"/>
  <c r="G107" i="20"/>
  <c r="F107" i="20"/>
  <c r="P106" i="20"/>
  <c r="N106" i="20"/>
  <c r="Q106" i="20" s="1"/>
  <c r="I106" i="20"/>
  <c r="H106" i="20"/>
  <c r="G106" i="20"/>
  <c r="F106" i="20"/>
  <c r="P105" i="20"/>
  <c r="N105" i="20"/>
  <c r="Q105" i="20" s="1"/>
  <c r="I105" i="20"/>
  <c r="K106" i="20" s="1"/>
  <c r="H105" i="20"/>
  <c r="G105" i="20"/>
  <c r="F105" i="20"/>
  <c r="P104" i="20"/>
  <c r="N104" i="20"/>
  <c r="Q104" i="20" s="1"/>
  <c r="I104" i="20"/>
  <c r="H104" i="20"/>
  <c r="G104" i="20"/>
  <c r="F104" i="20"/>
  <c r="P103" i="20"/>
  <c r="N103" i="20"/>
  <c r="Q103" i="20" s="1"/>
  <c r="I103" i="20"/>
  <c r="H103" i="20"/>
  <c r="G103" i="20"/>
  <c r="F103" i="20"/>
  <c r="P102" i="20"/>
  <c r="N102" i="20"/>
  <c r="Q102" i="20" s="1"/>
  <c r="I102" i="20"/>
  <c r="H102" i="20"/>
  <c r="G102" i="20"/>
  <c r="F102" i="20"/>
  <c r="P101" i="20"/>
  <c r="N101" i="20"/>
  <c r="Q101" i="20" s="1"/>
  <c r="I101" i="20"/>
  <c r="H101" i="20"/>
  <c r="G101" i="20"/>
  <c r="F101" i="20"/>
  <c r="P100" i="20"/>
  <c r="N100" i="20"/>
  <c r="Q100" i="20" s="1"/>
  <c r="I100" i="20"/>
  <c r="H100" i="20"/>
  <c r="G100" i="20"/>
  <c r="F100" i="20"/>
  <c r="P99" i="20"/>
  <c r="N99" i="20"/>
  <c r="Q99" i="20" s="1"/>
  <c r="I99" i="20"/>
  <c r="H99" i="20"/>
  <c r="G99" i="20"/>
  <c r="F99" i="20"/>
  <c r="P98" i="20"/>
  <c r="N98" i="20"/>
  <c r="Q98" i="20" s="1"/>
  <c r="I98" i="20"/>
  <c r="H98" i="20"/>
  <c r="G98" i="20"/>
  <c r="F98" i="20"/>
  <c r="P97" i="20"/>
  <c r="N97" i="20"/>
  <c r="Q97" i="20" s="1"/>
  <c r="I97" i="20"/>
  <c r="H97" i="20"/>
  <c r="G97" i="20"/>
  <c r="F97" i="20"/>
  <c r="P96" i="20"/>
  <c r="N96" i="20"/>
  <c r="Q96" i="20" s="1"/>
  <c r="I96" i="20"/>
  <c r="H96" i="20"/>
  <c r="G96" i="20"/>
  <c r="F96" i="20"/>
  <c r="P95" i="20"/>
  <c r="N95" i="20"/>
  <c r="Q95" i="20" s="1"/>
  <c r="I95" i="20"/>
  <c r="H95" i="20"/>
  <c r="G95" i="20"/>
  <c r="F95" i="20"/>
  <c r="P94" i="20"/>
  <c r="N94" i="20"/>
  <c r="Q94" i="20" s="1"/>
  <c r="I94" i="20"/>
  <c r="H94" i="20"/>
  <c r="G94" i="20"/>
  <c r="F94" i="20"/>
  <c r="P93" i="20"/>
  <c r="N93" i="20"/>
  <c r="Q93" i="20" s="1"/>
  <c r="I93" i="20"/>
  <c r="H93" i="20"/>
  <c r="G93" i="20"/>
  <c r="F93" i="20"/>
  <c r="P92" i="20"/>
  <c r="N92" i="20"/>
  <c r="Q92" i="20" s="1"/>
  <c r="I92" i="20"/>
  <c r="H92" i="20"/>
  <c r="G92" i="20"/>
  <c r="F92" i="20"/>
  <c r="P91" i="20"/>
  <c r="N91" i="20"/>
  <c r="Q91" i="20" s="1"/>
  <c r="I91" i="20"/>
  <c r="H91" i="20"/>
  <c r="G91" i="20"/>
  <c r="F91" i="20"/>
  <c r="P90" i="20"/>
  <c r="N90" i="20"/>
  <c r="Q90" i="20" s="1"/>
  <c r="I90" i="20"/>
  <c r="H90" i="20"/>
  <c r="G90" i="20"/>
  <c r="F90" i="20"/>
  <c r="P89" i="20"/>
  <c r="N89" i="20"/>
  <c r="Q89" i="20" s="1"/>
  <c r="I89" i="20"/>
  <c r="H89" i="20"/>
  <c r="G89" i="20"/>
  <c r="F89" i="20"/>
  <c r="P88" i="20"/>
  <c r="N88" i="20"/>
  <c r="Q88" i="20" s="1"/>
  <c r="I88" i="20"/>
  <c r="H88" i="20"/>
  <c r="G88" i="20"/>
  <c r="F88" i="20"/>
  <c r="P87" i="20"/>
  <c r="N87" i="20"/>
  <c r="Q87" i="20" s="1"/>
  <c r="I87" i="20"/>
  <c r="H87" i="20"/>
  <c r="G87" i="20"/>
  <c r="F87" i="20"/>
  <c r="P86" i="20"/>
  <c r="N86" i="20"/>
  <c r="Q86" i="20" s="1"/>
  <c r="I86" i="20"/>
  <c r="H86" i="20"/>
  <c r="G86" i="20"/>
  <c r="F86" i="20"/>
  <c r="P85" i="20"/>
  <c r="N85" i="20"/>
  <c r="Q85" i="20" s="1"/>
  <c r="I85" i="20"/>
  <c r="H85" i="20"/>
  <c r="G85" i="20"/>
  <c r="F85" i="20"/>
  <c r="P84" i="20"/>
  <c r="N84" i="20"/>
  <c r="Q84" i="20" s="1"/>
  <c r="I84" i="20"/>
  <c r="H84" i="20"/>
  <c r="G84" i="20"/>
  <c r="F84" i="20"/>
  <c r="P83" i="20"/>
  <c r="N83" i="20"/>
  <c r="Q83" i="20" s="1"/>
  <c r="I83" i="20"/>
  <c r="H83" i="20"/>
  <c r="G83" i="20"/>
  <c r="F83" i="20"/>
  <c r="P82" i="20"/>
  <c r="N82" i="20"/>
  <c r="Q82" i="20" s="1"/>
  <c r="I82" i="20"/>
  <c r="H82" i="20"/>
  <c r="G82" i="20"/>
  <c r="F82" i="20"/>
  <c r="P81" i="20"/>
  <c r="N81" i="20"/>
  <c r="Q81" i="20" s="1"/>
  <c r="I81" i="20"/>
  <c r="H81" i="20"/>
  <c r="G81" i="20"/>
  <c r="F81" i="20"/>
  <c r="P80" i="20"/>
  <c r="N80" i="20"/>
  <c r="Q80" i="20" s="1"/>
  <c r="I80" i="20"/>
  <c r="H80" i="20"/>
  <c r="G80" i="20"/>
  <c r="F80" i="20"/>
  <c r="P79" i="20"/>
  <c r="N79" i="20"/>
  <c r="Q79" i="20" s="1"/>
  <c r="I79" i="20"/>
  <c r="H79" i="20"/>
  <c r="G79" i="20"/>
  <c r="F79" i="20"/>
  <c r="P78" i="20"/>
  <c r="N78" i="20"/>
  <c r="Q78" i="20" s="1"/>
  <c r="I78" i="20"/>
  <c r="H78" i="20"/>
  <c r="G78" i="20"/>
  <c r="F78" i="20"/>
  <c r="P77" i="20"/>
  <c r="N77" i="20"/>
  <c r="Q77" i="20" s="1"/>
  <c r="I77" i="20"/>
  <c r="H77" i="20"/>
  <c r="G77" i="20"/>
  <c r="F77" i="20"/>
  <c r="P76" i="20"/>
  <c r="N76" i="20"/>
  <c r="Q76" i="20" s="1"/>
  <c r="I76" i="20"/>
  <c r="H76" i="20"/>
  <c r="G76" i="20"/>
  <c r="F76" i="20"/>
  <c r="P75" i="20"/>
  <c r="N75" i="20"/>
  <c r="Q75" i="20" s="1"/>
  <c r="I75" i="20"/>
  <c r="H75" i="20"/>
  <c r="G75" i="20"/>
  <c r="F75" i="20"/>
  <c r="P74" i="20"/>
  <c r="N74" i="20"/>
  <c r="Q74" i="20" s="1"/>
  <c r="I74" i="20"/>
  <c r="H74" i="20"/>
  <c r="G74" i="20"/>
  <c r="F74" i="20"/>
  <c r="P73" i="20"/>
  <c r="N73" i="20"/>
  <c r="Q73" i="20" s="1"/>
  <c r="I73" i="20"/>
  <c r="H73" i="20"/>
  <c r="G73" i="20"/>
  <c r="F73" i="20"/>
  <c r="P72" i="20"/>
  <c r="N72" i="20"/>
  <c r="Q72" i="20" s="1"/>
  <c r="I72" i="20"/>
  <c r="H72" i="20"/>
  <c r="G72" i="20"/>
  <c r="F72" i="20"/>
  <c r="P71" i="20"/>
  <c r="N71" i="20"/>
  <c r="Q71" i="20" s="1"/>
  <c r="I71" i="20"/>
  <c r="H71" i="20"/>
  <c r="G71" i="20"/>
  <c r="F71" i="20"/>
  <c r="P70" i="20"/>
  <c r="N70" i="20"/>
  <c r="Q70" i="20" s="1"/>
  <c r="I70" i="20"/>
  <c r="H70" i="20"/>
  <c r="G70" i="20"/>
  <c r="F70" i="20"/>
  <c r="P69" i="20"/>
  <c r="N69" i="20"/>
  <c r="Q69" i="20" s="1"/>
  <c r="I69" i="20"/>
  <c r="H69" i="20"/>
  <c r="G69" i="20"/>
  <c r="F69" i="20"/>
  <c r="P68" i="20"/>
  <c r="N68" i="20"/>
  <c r="Q68" i="20" s="1"/>
  <c r="I68" i="20"/>
  <c r="H68" i="20"/>
  <c r="G68" i="20"/>
  <c r="F68" i="20"/>
  <c r="P67" i="20"/>
  <c r="N67" i="20"/>
  <c r="Q67" i="20" s="1"/>
  <c r="I67" i="20"/>
  <c r="H67" i="20"/>
  <c r="G67" i="20"/>
  <c r="F67" i="20"/>
  <c r="P66" i="20"/>
  <c r="N66" i="20"/>
  <c r="Q66" i="20" s="1"/>
  <c r="I66" i="20"/>
  <c r="H66" i="20"/>
  <c r="G66" i="20"/>
  <c r="F66" i="20"/>
  <c r="P65" i="20"/>
  <c r="N65" i="20"/>
  <c r="Q65" i="20" s="1"/>
  <c r="I65" i="20"/>
  <c r="H65" i="20"/>
  <c r="G65" i="20"/>
  <c r="F65" i="20"/>
  <c r="P64" i="20"/>
  <c r="N64" i="20"/>
  <c r="Q64" i="20" s="1"/>
  <c r="I64" i="20"/>
  <c r="H64" i="20"/>
  <c r="G64" i="20"/>
  <c r="F64" i="20"/>
  <c r="P63" i="20"/>
  <c r="N63" i="20"/>
  <c r="Q63" i="20" s="1"/>
  <c r="I63" i="20"/>
  <c r="H63" i="20"/>
  <c r="G63" i="20"/>
  <c r="F63" i="20"/>
  <c r="P62" i="20"/>
  <c r="N62" i="20"/>
  <c r="Q62" i="20" s="1"/>
  <c r="I62" i="20"/>
  <c r="H62" i="20"/>
  <c r="G62" i="20"/>
  <c r="F62" i="20"/>
  <c r="P61" i="20"/>
  <c r="N61" i="20"/>
  <c r="Q61" i="20" s="1"/>
  <c r="I61" i="20"/>
  <c r="H61" i="20"/>
  <c r="G61" i="20"/>
  <c r="F61" i="20"/>
  <c r="P60" i="20"/>
  <c r="N60" i="20"/>
  <c r="Q60" i="20" s="1"/>
  <c r="I60" i="20"/>
  <c r="H60" i="20"/>
  <c r="G60" i="20"/>
  <c r="F60" i="20"/>
  <c r="P59" i="20"/>
  <c r="N59" i="20"/>
  <c r="Q59" i="20" s="1"/>
  <c r="I59" i="20"/>
  <c r="H59" i="20"/>
  <c r="G59" i="20"/>
  <c r="F59" i="20"/>
  <c r="P58" i="20"/>
  <c r="N58" i="20"/>
  <c r="Q58" i="20" s="1"/>
  <c r="I58" i="20"/>
  <c r="H58" i="20"/>
  <c r="G58" i="20"/>
  <c r="F58" i="20"/>
  <c r="P57" i="20"/>
  <c r="N57" i="20"/>
  <c r="Q57" i="20" s="1"/>
  <c r="I57" i="20"/>
  <c r="H57" i="20"/>
  <c r="G57" i="20"/>
  <c r="F57" i="20"/>
  <c r="P56" i="20"/>
  <c r="N56" i="20"/>
  <c r="Q56" i="20" s="1"/>
  <c r="I56" i="20"/>
  <c r="H56" i="20"/>
  <c r="G56" i="20"/>
  <c r="F56" i="20"/>
  <c r="P55" i="20"/>
  <c r="N55" i="20"/>
  <c r="Q55" i="20" s="1"/>
  <c r="I55" i="20"/>
  <c r="H55" i="20"/>
  <c r="G55" i="20"/>
  <c r="F55" i="20"/>
  <c r="P54" i="20"/>
  <c r="N54" i="20"/>
  <c r="Q54" i="20" s="1"/>
  <c r="I54" i="20"/>
  <c r="H54" i="20"/>
  <c r="G54" i="20"/>
  <c r="F54" i="20"/>
  <c r="P53" i="20"/>
  <c r="N53" i="20"/>
  <c r="Q53" i="20" s="1"/>
  <c r="I53" i="20"/>
  <c r="H53" i="20"/>
  <c r="G53" i="20"/>
  <c r="F53" i="20"/>
  <c r="P52" i="20"/>
  <c r="N52" i="20"/>
  <c r="Q52" i="20" s="1"/>
  <c r="I52" i="20"/>
  <c r="H52" i="20"/>
  <c r="G52" i="20"/>
  <c r="F52" i="20"/>
  <c r="P51" i="20"/>
  <c r="N51" i="20"/>
  <c r="Q51" i="20" s="1"/>
  <c r="I51" i="20"/>
  <c r="H51" i="20"/>
  <c r="G51" i="20"/>
  <c r="F51" i="20"/>
  <c r="P50" i="20"/>
  <c r="N50" i="20"/>
  <c r="Q50" i="20" s="1"/>
  <c r="I50" i="20"/>
  <c r="H50" i="20"/>
  <c r="G50" i="20"/>
  <c r="F50" i="20"/>
  <c r="P49" i="20"/>
  <c r="N49" i="20"/>
  <c r="Q49" i="20" s="1"/>
  <c r="I49" i="20"/>
  <c r="H49" i="20"/>
  <c r="G49" i="20"/>
  <c r="F49" i="20"/>
  <c r="P48" i="20"/>
  <c r="N48" i="20"/>
  <c r="Q48" i="20" s="1"/>
  <c r="I48" i="20"/>
  <c r="H48" i="20"/>
  <c r="G48" i="20"/>
  <c r="F48" i="20"/>
  <c r="P47" i="20"/>
  <c r="N47" i="20"/>
  <c r="Q47" i="20" s="1"/>
  <c r="I47" i="20"/>
  <c r="H47" i="20"/>
  <c r="G47" i="20"/>
  <c r="F47" i="20"/>
  <c r="P46" i="20"/>
  <c r="N46" i="20"/>
  <c r="Q46" i="20" s="1"/>
  <c r="I46" i="20"/>
  <c r="H46" i="20"/>
  <c r="G46" i="20"/>
  <c r="F46" i="20"/>
  <c r="P45" i="20"/>
  <c r="N45" i="20"/>
  <c r="Q45" i="20" s="1"/>
  <c r="I45" i="20"/>
  <c r="H45" i="20"/>
  <c r="G45" i="20"/>
  <c r="F45" i="20"/>
  <c r="P44" i="20"/>
  <c r="N44" i="20"/>
  <c r="Q44" i="20" s="1"/>
  <c r="I44" i="20"/>
  <c r="H44" i="20"/>
  <c r="G44" i="20"/>
  <c r="F44" i="20"/>
  <c r="P43" i="20"/>
  <c r="N43" i="20"/>
  <c r="Q43" i="20" s="1"/>
  <c r="I43" i="20"/>
  <c r="H43" i="20"/>
  <c r="G43" i="20"/>
  <c r="F43" i="20"/>
  <c r="P42" i="20"/>
  <c r="N42" i="20"/>
  <c r="Q42" i="20" s="1"/>
  <c r="I42" i="20"/>
  <c r="H42" i="20"/>
  <c r="G42" i="20"/>
  <c r="F42" i="20"/>
  <c r="P41" i="20"/>
  <c r="N41" i="20"/>
  <c r="Q41" i="20" s="1"/>
  <c r="I41" i="20"/>
  <c r="H41" i="20"/>
  <c r="G41" i="20"/>
  <c r="F41" i="20"/>
  <c r="P40" i="20"/>
  <c r="N40" i="20"/>
  <c r="Q40" i="20" s="1"/>
  <c r="I40" i="20"/>
  <c r="H40" i="20"/>
  <c r="G40" i="20"/>
  <c r="F40" i="20"/>
  <c r="P39" i="20"/>
  <c r="N39" i="20"/>
  <c r="Q39" i="20" s="1"/>
  <c r="I39" i="20"/>
  <c r="H39" i="20"/>
  <c r="G39" i="20"/>
  <c r="F39" i="20"/>
  <c r="P38" i="20"/>
  <c r="N38" i="20"/>
  <c r="Q38" i="20" s="1"/>
  <c r="I38" i="20"/>
  <c r="H38" i="20"/>
  <c r="G38" i="20"/>
  <c r="F38" i="20"/>
  <c r="P37" i="20"/>
  <c r="N37" i="20"/>
  <c r="Q37" i="20" s="1"/>
  <c r="I37" i="20"/>
  <c r="H37" i="20"/>
  <c r="G37" i="20"/>
  <c r="F37" i="20"/>
  <c r="P36" i="20"/>
  <c r="N36" i="20"/>
  <c r="Q36" i="20" s="1"/>
  <c r="I36" i="20"/>
  <c r="H36" i="20"/>
  <c r="G36" i="20"/>
  <c r="F36" i="20"/>
  <c r="P35" i="20"/>
  <c r="N35" i="20"/>
  <c r="Q35" i="20" s="1"/>
  <c r="I35" i="20"/>
  <c r="H35" i="20"/>
  <c r="G35" i="20"/>
  <c r="F35" i="20"/>
  <c r="P34" i="20"/>
  <c r="N34" i="20"/>
  <c r="Q34" i="20" s="1"/>
  <c r="I34" i="20"/>
  <c r="H34" i="20"/>
  <c r="G34" i="20"/>
  <c r="F34" i="20"/>
  <c r="P33" i="20"/>
  <c r="N33" i="20"/>
  <c r="Q33" i="20" s="1"/>
  <c r="I33" i="20"/>
  <c r="H33" i="20"/>
  <c r="G33" i="20"/>
  <c r="F33" i="20"/>
  <c r="R32" i="20"/>
  <c r="I32" i="20"/>
  <c r="H32" i="20"/>
  <c r="G32" i="20"/>
  <c r="F32" i="20"/>
  <c r="R31" i="20"/>
  <c r="I31" i="20"/>
  <c r="H31" i="20"/>
  <c r="G31" i="20"/>
  <c r="F31" i="20"/>
  <c r="R30" i="20"/>
  <c r="I30" i="20"/>
  <c r="H30" i="20"/>
  <c r="G30" i="20"/>
  <c r="F30" i="20"/>
  <c r="R29" i="20"/>
  <c r="I29" i="20"/>
  <c r="H29" i="20"/>
  <c r="G29" i="20"/>
  <c r="F29" i="20"/>
  <c r="R28" i="20"/>
  <c r="I28" i="20"/>
  <c r="H28" i="20"/>
  <c r="G28" i="20"/>
  <c r="F28" i="20"/>
  <c r="R27" i="20"/>
  <c r="I27" i="20"/>
  <c r="H27" i="20"/>
  <c r="G27" i="20"/>
  <c r="F27" i="20"/>
  <c r="R26" i="20"/>
  <c r="I26" i="20"/>
  <c r="H26" i="20"/>
  <c r="G26" i="20"/>
  <c r="F26" i="20"/>
  <c r="R25" i="20"/>
  <c r="I25" i="20"/>
  <c r="H25" i="20"/>
  <c r="G25" i="20"/>
  <c r="F25" i="20"/>
  <c r="R24" i="20"/>
  <c r="I24" i="20"/>
  <c r="H24" i="20"/>
  <c r="G24" i="20"/>
  <c r="F24" i="20"/>
  <c r="R23" i="20"/>
  <c r="I23" i="20"/>
  <c r="H23" i="20"/>
  <c r="G23" i="20"/>
  <c r="F23" i="20"/>
  <c r="R22" i="20"/>
  <c r="I22" i="20"/>
  <c r="H22" i="20"/>
  <c r="G22" i="20"/>
  <c r="F22" i="20"/>
  <c r="R21" i="20"/>
  <c r="I21" i="20"/>
  <c r="H21" i="20"/>
  <c r="G21" i="20"/>
  <c r="F21" i="20"/>
  <c r="R20" i="20"/>
  <c r="I20" i="20"/>
  <c r="H20" i="20"/>
  <c r="G20" i="20"/>
  <c r="F20" i="20"/>
  <c r="R19" i="20"/>
  <c r="I19" i="20"/>
  <c r="H19" i="20"/>
  <c r="G19" i="20"/>
  <c r="F19" i="20"/>
  <c r="R18" i="20"/>
  <c r="I18" i="20"/>
  <c r="H18" i="20"/>
  <c r="G18" i="20"/>
  <c r="F18" i="20"/>
  <c r="R17" i="20"/>
  <c r="I17" i="20"/>
  <c r="H17" i="20"/>
  <c r="G17" i="20"/>
  <c r="F17" i="20"/>
  <c r="R16" i="20"/>
  <c r="I16" i="20"/>
  <c r="H16" i="20"/>
  <c r="G16" i="20"/>
  <c r="F16" i="20"/>
  <c r="R15" i="20"/>
  <c r="I15" i="20"/>
  <c r="H15" i="20"/>
  <c r="G15" i="20"/>
  <c r="F15" i="20"/>
  <c r="R14" i="20"/>
  <c r="I14" i="20"/>
  <c r="H14" i="20"/>
  <c r="G14" i="20"/>
  <c r="F14" i="20"/>
  <c r="R13" i="20"/>
  <c r="I13" i="20"/>
  <c r="H13" i="20"/>
  <c r="G13" i="20"/>
  <c r="F13" i="20"/>
  <c r="R12" i="20"/>
  <c r="I12" i="20"/>
  <c r="H12" i="20"/>
  <c r="G12" i="20"/>
  <c r="F12" i="20"/>
  <c r="R11" i="20"/>
  <c r="I11" i="20"/>
  <c r="H11" i="20"/>
  <c r="G11" i="20"/>
  <c r="F11" i="20"/>
  <c r="R10" i="20"/>
  <c r="I10" i="20"/>
  <c r="H10" i="20"/>
  <c r="G10" i="20"/>
  <c r="F10" i="20"/>
  <c r="R9" i="20"/>
  <c r="I9" i="20"/>
  <c r="H9" i="20"/>
  <c r="G9" i="20"/>
  <c r="F9" i="20"/>
  <c r="R8" i="20"/>
  <c r="I8" i="20"/>
  <c r="H8" i="20"/>
  <c r="G8" i="20"/>
  <c r="F8" i="20"/>
  <c r="R7" i="20"/>
  <c r="I7" i="20"/>
  <c r="H7" i="20"/>
  <c r="G7" i="20"/>
  <c r="F7" i="20"/>
  <c r="R6" i="20"/>
  <c r="I6" i="20"/>
  <c r="H6" i="20"/>
  <c r="G6" i="20"/>
  <c r="F6" i="20"/>
  <c r="R5" i="20"/>
  <c r="I5" i="20"/>
  <c r="H5" i="20"/>
  <c r="G5" i="20"/>
  <c r="F5" i="20"/>
  <c r="C1" i="20"/>
  <c r="B1" i="20"/>
  <c r="P162" i="19"/>
  <c r="N162" i="19"/>
  <c r="Q162" i="19" s="1"/>
  <c r="I162" i="19"/>
  <c r="H162" i="19"/>
  <c r="G162" i="19"/>
  <c r="AC168" i="19" s="1"/>
  <c r="F162" i="19"/>
  <c r="P161" i="19"/>
  <c r="N161" i="19"/>
  <c r="Q161" i="19" s="1"/>
  <c r="I161" i="19"/>
  <c r="H161" i="19"/>
  <c r="G161" i="19"/>
  <c r="F161" i="19"/>
  <c r="AB167" i="19" s="1"/>
  <c r="P160" i="19"/>
  <c r="N160" i="19"/>
  <c r="Q160" i="19" s="1"/>
  <c r="I160" i="19"/>
  <c r="H160" i="19"/>
  <c r="G160" i="19"/>
  <c r="AC166" i="19" s="1"/>
  <c r="F160" i="19"/>
  <c r="P159" i="19"/>
  <c r="N159" i="19"/>
  <c r="Q159" i="19" s="1"/>
  <c r="I159" i="19"/>
  <c r="H159" i="19"/>
  <c r="G159" i="19"/>
  <c r="F159" i="19"/>
  <c r="P158" i="19"/>
  <c r="N158" i="19"/>
  <c r="Q158" i="19" s="1"/>
  <c r="I158" i="19"/>
  <c r="H158" i="19"/>
  <c r="G158" i="19"/>
  <c r="AC164" i="19" s="1"/>
  <c r="F158" i="19"/>
  <c r="P157" i="19"/>
  <c r="N157" i="19"/>
  <c r="Q157" i="19" s="1"/>
  <c r="I157" i="19"/>
  <c r="H157" i="19"/>
  <c r="G157" i="19"/>
  <c r="F157" i="19"/>
  <c r="P156" i="19"/>
  <c r="N156" i="19"/>
  <c r="Q156" i="19" s="1"/>
  <c r="I156" i="19"/>
  <c r="H156" i="19"/>
  <c r="G156" i="19"/>
  <c r="F156" i="19"/>
  <c r="P155" i="19"/>
  <c r="N155" i="19"/>
  <c r="Q155" i="19" s="1"/>
  <c r="I155" i="19"/>
  <c r="H155" i="19"/>
  <c r="G155" i="19"/>
  <c r="F155" i="19"/>
  <c r="AB161" i="19" s="1"/>
  <c r="P154" i="19"/>
  <c r="N154" i="19"/>
  <c r="Q154" i="19" s="1"/>
  <c r="I154" i="19"/>
  <c r="H154" i="19"/>
  <c r="G154" i="19"/>
  <c r="F154" i="19"/>
  <c r="P153" i="19"/>
  <c r="N153" i="19"/>
  <c r="Q153" i="19" s="1"/>
  <c r="I153" i="19"/>
  <c r="H153" i="19"/>
  <c r="G153" i="19"/>
  <c r="F153" i="19"/>
  <c r="P152" i="19"/>
  <c r="N152" i="19"/>
  <c r="Q152" i="19" s="1"/>
  <c r="I152" i="19"/>
  <c r="H152" i="19"/>
  <c r="G152" i="19"/>
  <c r="F152" i="19"/>
  <c r="P151" i="19"/>
  <c r="N151" i="19"/>
  <c r="Q151" i="19" s="1"/>
  <c r="I151" i="19"/>
  <c r="H151" i="19"/>
  <c r="G151" i="19"/>
  <c r="F151" i="19"/>
  <c r="P150" i="19"/>
  <c r="N150" i="19"/>
  <c r="Q150" i="19" s="1"/>
  <c r="I150" i="19"/>
  <c r="H150" i="19"/>
  <c r="G150" i="19"/>
  <c r="F150" i="19"/>
  <c r="P149" i="19"/>
  <c r="N149" i="19"/>
  <c r="Q149" i="19" s="1"/>
  <c r="I149" i="19"/>
  <c r="H149" i="19"/>
  <c r="G149" i="19"/>
  <c r="F149" i="19"/>
  <c r="P148" i="19"/>
  <c r="N148" i="19"/>
  <c r="Q148" i="19" s="1"/>
  <c r="I148" i="19"/>
  <c r="H148" i="19"/>
  <c r="G148" i="19"/>
  <c r="F148" i="19"/>
  <c r="P147" i="19"/>
  <c r="N147" i="19"/>
  <c r="Q147" i="19" s="1"/>
  <c r="I147" i="19"/>
  <c r="H147" i="19"/>
  <c r="G147" i="19"/>
  <c r="F147" i="19"/>
  <c r="P146" i="19"/>
  <c r="N146" i="19"/>
  <c r="Q146" i="19" s="1"/>
  <c r="I146" i="19"/>
  <c r="H146" i="19"/>
  <c r="G146" i="19"/>
  <c r="F146" i="19"/>
  <c r="P145" i="19"/>
  <c r="N145" i="19"/>
  <c r="Q145" i="19" s="1"/>
  <c r="I145" i="19"/>
  <c r="H145" i="19"/>
  <c r="G145" i="19"/>
  <c r="F145" i="19"/>
  <c r="P144" i="19"/>
  <c r="N144" i="19"/>
  <c r="Q144" i="19" s="1"/>
  <c r="I144" i="19"/>
  <c r="H144" i="19"/>
  <c r="G144" i="19"/>
  <c r="F144" i="19"/>
  <c r="P143" i="19"/>
  <c r="N143" i="19"/>
  <c r="Q143" i="19" s="1"/>
  <c r="I143" i="19"/>
  <c r="H143" i="19"/>
  <c r="G143" i="19"/>
  <c r="F143" i="19"/>
  <c r="P142" i="19"/>
  <c r="N142" i="19"/>
  <c r="Q142" i="19" s="1"/>
  <c r="I142" i="19"/>
  <c r="H142" i="19"/>
  <c r="G142" i="19"/>
  <c r="F142" i="19"/>
  <c r="P141" i="19"/>
  <c r="N141" i="19"/>
  <c r="Q141" i="19" s="1"/>
  <c r="I141" i="19"/>
  <c r="H141" i="19"/>
  <c r="G141" i="19"/>
  <c r="F141" i="19"/>
  <c r="P140" i="19"/>
  <c r="N140" i="19"/>
  <c r="Q140" i="19" s="1"/>
  <c r="I140" i="19"/>
  <c r="H140" i="19"/>
  <c r="G140" i="19"/>
  <c r="F140" i="19"/>
  <c r="P139" i="19"/>
  <c r="N139" i="19"/>
  <c r="Q139" i="19" s="1"/>
  <c r="I139" i="19"/>
  <c r="H139" i="19"/>
  <c r="G139" i="19"/>
  <c r="F139" i="19"/>
  <c r="AB145" i="19" s="1"/>
  <c r="P138" i="19"/>
  <c r="N138" i="19"/>
  <c r="Q138" i="19" s="1"/>
  <c r="I138" i="19"/>
  <c r="H138" i="19"/>
  <c r="G138" i="19"/>
  <c r="F138" i="19"/>
  <c r="P137" i="19"/>
  <c r="N137" i="19"/>
  <c r="Q137" i="19" s="1"/>
  <c r="I137" i="19"/>
  <c r="H137" i="19"/>
  <c r="G137" i="19"/>
  <c r="F137" i="19"/>
  <c r="P136" i="19"/>
  <c r="N136" i="19"/>
  <c r="Q136" i="19" s="1"/>
  <c r="I136" i="19"/>
  <c r="H136" i="19"/>
  <c r="G136" i="19"/>
  <c r="F136" i="19"/>
  <c r="P135" i="19"/>
  <c r="N135" i="19"/>
  <c r="Q135" i="19" s="1"/>
  <c r="I135" i="19"/>
  <c r="H135" i="19"/>
  <c r="G135" i="19"/>
  <c r="F135" i="19"/>
  <c r="P134" i="19"/>
  <c r="N134" i="19"/>
  <c r="Q134" i="19" s="1"/>
  <c r="I134" i="19"/>
  <c r="H134" i="19"/>
  <c r="G134" i="19"/>
  <c r="F134" i="19"/>
  <c r="P133" i="19"/>
  <c r="N133" i="19"/>
  <c r="Q133" i="19" s="1"/>
  <c r="I133" i="19"/>
  <c r="H133" i="19"/>
  <c r="G133" i="19"/>
  <c r="F133" i="19"/>
  <c r="P132" i="19"/>
  <c r="N132" i="19"/>
  <c r="Q132" i="19" s="1"/>
  <c r="I132" i="19"/>
  <c r="H132" i="19"/>
  <c r="G132" i="19"/>
  <c r="F132" i="19"/>
  <c r="P131" i="19"/>
  <c r="N131" i="19"/>
  <c r="Q131" i="19" s="1"/>
  <c r="I131" i="19"/>
  <c r="H131" i="19"/>
  <c r="G131" i="19"/>
  <c r="F131" i="19"/>
  <c r="P130" i="19"/>
  <c r="N130" i="19"/>
  <c r="Q130" i="19" s="1"/>
  <c r="I130" i="19"/>
  <c r="H130" i="19"/>
  <c r="G130" i="19"/>
  <c r="F130" i="19"/>
  <c r="P129" i="19"/>
  <c r="N129" i="19"/>
  <c r="Q129" i="19" s="1"/>
  <c r="I129" i="19"/>
  <c r="K130" i="19" s="1"/>
  <c r="H129" i="19"/>
  <c r="G129" i="19"/>
  <c r="F129" i="19"/>
  <c r="P128" i="19"/>
  <c r="N128" i="19"/>
  <c r="Q128" i="19" s="1"/>
  <c r="I128" i="19"/>
  <c r="H128" i="19"/>
  <c r="G128" i="19"/>
  <c r="F128" i="19"/>
  <c r="P127" i="19"/>
  <c r="N127" i="19"/>
  <c r="Q127" i="19" s="1"/>
  <c r="I127" i="19"/>
  <c r="H127" i="19"/>
  <c r="G127" i="19"/>
  <c r="F127" i="19"/>
  <c r="P126" i="19"/>
  <c r="N126" i="19"/>
  <c r="Q126" i="19" s="1"/>
  <c r="I126" i="19"/>
  <c r="H126" i="19"/>
  <c r="G126" i="19"/>
  <c r="F126" i="19"/>
  <c r="P125" i="19"/>
  <c r="N125" i="19"/>
  <c r="Q125" i="19" s="1"/>
  <c r="I125" i="19"/>
  <c r="H125" i="19"/>
  <c r="G125" i="19"/>
  <c r="F125" i="19"/>
  <c r="P124" i="19"/>
  <c r="N124" i="19"/>
  <c r="Q124" i="19" s="1"/>
  <c r="I124" i="19"/>
  <c r="H124" i="19"/>
  <c r="G124" i="19"/>
  <c r="F124" i="19"/>
  <c r="P123" i="19"/>
  <c r="N123" i="19"/>
  <c r="Q123" i="19" s="1"/>
  <c r="I123" i="19"/>
  <c r="H123" i="19"/>
  <c r="G123" i="19"/>
  <c r="F123" i="19"/>
  <c r="P122" i="19"/>
  <c r="N122" i="19"/>
  <c r="Q122" i="19" s="1"/>
  <c r="I122" i="19"/>
  <c r="K123" i="19" s="1"/>
  <c r="H122" i="19"/>
  <c r="G122" i="19"/>
  <c r="F122" i="19"/>
  <c r="P121" i="19"/>
  <c r="N121" i="19"/>
  <c r="Q121" i="19" s="1"/>
  <c r="I121" i="19"/>
  <c r="K122" i="19" s="1"/>
  <c r="H121" i="19"/>
  <c r="G121" i="19"/>
  <c r="F121" i="19"/>
  <c r="P120" i="19"/>
  <c r="N120" i="19"/>
  <c r="Q120" i="19" s="1"/>
  <c r="I120" i="19"/>
  <c r="K121" i="19" s="1"/>
  <c r="H120" i="19"/>
  <c r="G120" i="19"/>
  <c r="F120" i="19"/>
  <c r="P119" i="19"/>
  <c r="N119" i="19"/>
  <c r="Q119" i="19" s="1"/>
  <c r="I119" i="19"/>
  <c r="H119" i="19"/>
  <c r="G119" i="19"/>
  <c r="F119" i="19"/>
  <c r="P118" i="19"/>
  <c r="N118" i="19"/>
  <c r="Q118" i="19" s="1"/>
  <c r="I118" i="19"/>
  <c r="H118" i="19"/>
  <c r="G118" i="19"/>
  <c r="F118" i="19"/>
  <c r="P117" i="19"/>
  <c r="N117" i="19"/>
  <c r="Q117" i="19" s="1"/>
  <c r="I117" i="19"/>
  <c r="H117" i="19"/>
  <c r="G117" i="19"/>
  <c r="F117" i="19"/>
  <c r="P116" i="19"/>
  <c r="N116" i="19"/>
  <c r="Q116" i="19" s="1"/>
  <c r="I116" i="19"/>
  <c r="H116" i="19"/>
  <c r="G116" i="19"/>
  <c r="F116" i="19"/>
  <c r="P115" i="19"/>
  <c r="N115" i="19"/>
  <c r="Q115" i="19" s="1"/>
  <c r="I115" i="19"/>
  <c r="H115" i="19"/>
  <c r="G115" i="19"/>
  <c r="F115" i="19"/>
  <c r="P114" i="19"/>
  <c r="N114" i="19"/>
  <c r="Q114" i="19" s="1"/>
  <c r="I114" i="19"/>
  <c r="H114" i="19"/>
  <c r="G114" i="19"/>
  <c r="F114" i="19"/>
  <c r="P113" i="19"/>
  <c r="N113" i="19"/>
  <c r="Q113" i="19" s="1"/>
  <c r="I113" i="19"/>
  <c r="H113" i="19"/>
  <c r="G113" i="19"/>
  <c r="F113" i="19"/>
  <c r="P112" i="19"/>
  <c r="N112" i="19"/>
  <c r="Q112" i="19" s="1"/>
  <c r="I112" i="19"/>
  <c r="H112" i="19"/>
  <c r="G112" i="19"/>
  <c r="F112" i="19"/>
  <c r="P111" i="19"/>
  <c r="N111" i="19"/>
  <c r="Q111" i="19" s="1"/>
  <c r="I111" i="19"/>
  <c r="H111" i="19"/>
  <c r="G111" i="19"/>
  <c r="F111" i="19"/>
  <c r="P110" i="19"/>
  <c r="N110" i="19"/>
  <c r="Q110" i="19" s="1"/>
  <c r="I110" i="19"/>
  <c r="H110" i="19"/>
  <c r="G110" i="19"/>
  <c r="F110" i="19"/>
  <c r="P109" i="19"/>
  <c r="N109" i="19"/>
  <c r="Q109" i="19" s="1"/>
  <c r="I109" i="19"/>
  <c r="H109" i="19"/>
  <c r="G109" i="19"/>
  <c r="F109" i="19"/>
  <c r="P108" i="19"/>
  <c r="N108" i="19"/>
  <c r="Q108" i="19" s="1"/>
  <c r="I108" i="19"/>
  <c r="H108" i="19"/>
  <c r="G108" i="19"/>
  <c r="F108" i="19"/>
  <c r="P107" i="19"/>
  <c r="N107" i="19"/>
  <c r="Q107" i="19" s="1"/>
  <c r="I107" i="19"/>
  <c r="H107" i="19"/>
  <c r="G107" i="19"/>
  <c r="F107" i="19"/>
  <c r="P106" i="19"/>
  <c r="N106" i="19"/>
  <c r="Q106" i="19" s="1"/>
  <c r="I106" i="19"/>
  <c r="H106" i="19"/>
  <c r="G106" i="19"/>
  <c r="F106" i="19"/>
  <c r="P105" i="19"/>
  <c r="N105" i="19"/>
  <c r="Q105" i="19" s="1"/>
  <c r="I105" i="19"/>
  <c r="H105" i="19"/>
  <c r="G105" i="19"/>
  <c r="F105" i="19"/>
  <c r="P104" i="19"/>
  <c r="N104" i="19"/>
  <c r="Q104" i="19" s="1"/>
  <c r="I104" i="19"/>
  <c r="H104" i="19"/>
  <c r="G104" i="19"/>
  <c r="F104" i="19"/>
  <c r="P103" i="19"/>
  <c r="N103" i="19"/>
  <c r="Q103" i="19" s="1"/>
  <c r="I103" i="19"/>
  <c r="H103" i="19"/>
  <c r="G103" i="19"/>
  <c r="F103" i="19"/>
  <c r="P102" i="19"/>
  <c r="N102" i="19"/>
  <c r="Q102" i="19" s="1"/>
  <c r="I102" i="19"/>
  <c r="H102" i="19"/>
  <c r="G102" i="19"/>
  <c r="F102" i="19"/>
  <c r="P101" i="19"/>
  <c r="N101" i="19"/>
  <c r="Q101" i="19" s="1"/>
  <c r="I101" i="19"/>
  <c r="H101" i="19"/>
  <c r="G101" i="19"/>
  <c r="F101" i="19"/>
  <c r="P100" i="19"/>
  <c r="N100" i="19"/>
  <c r="Q100" i="19" s="1"/>
  <c r="I100" i="19"/>
  <c r="H100" i="19"/>
  <c r="G100" i="19"/>
  <c r="F100" i="19"/>
  <c r="P99" i="19"/>
  <c r="N99" i="19"/>
  <c r="Q99" i="19" s="1"/>
  <c r="I99" i="19"/>
  <c r="H99" i="19"/>
  <c r="G99" i="19"/>
  <c r="F99" i="19"/>
  <c r="P98" i="19"/>
  <c r="N98" i="19"/>
  <c r="Q98" i="19" s="1"/>
  <c r="I98" i="19"/>
  <c r="H98" i="19"/>
  <c r="G98" i="19"/>
  <c r="F98" i="19"/>
  <c r="P97" i="19"/>
  <c r="N97" i="19"/>
  <c r="Q97" i="19" s="1"/>
  <c r="I97" i="19"/>
  <c r="H97" i="19"/>
  <c r="G97" i="19"/>
  <c r="F97" i="19"/>
  <c r="P96" i="19"/>
  <c r="N96" i="19"/>
  <c r="Q96" i="19" s="1"/>
  <c r="I96" i="19"/>
  <c r="H96" i="19"/>
  <c r="G96" i="19"/>
  <c r="F96" i="19"/>
  <c r="P95" i="19"/>
  <c r="N95" i="19"/>
  <c r="Q95" i="19" s="1"/>
  <c r="I95" i="19"/>
  <c r="H95" i="19"/>
  <c r="G95" i="19"/>
  <c r="F95" i="19"/>
  <c r="P94" i="19"/>
  <c r="N94" i="19"/>
  <c r="Q94" i="19" s="1"/>
  <c r="I94" i="19"/>
  <c r="H94" i="19"/>
  <c r="G94" i="19"/>
  <c r="F94" i="19"/>
  <c r="P93" i="19"/>
  <c r="N93" i="19"/>
  <c r="Q93" i="19" s="1"/>
  <c r="I93" i="19"/>
  <c r="H93" i="19"/>
  <c r="G93" i="19"/>
  <c r="F93" i="19"/>
  <c r="P92" i="19"/>
  <c r="N92" i="19"/>
  <c r="Q92" i="19" s="1"/>
  <c r="I92" i="19"/>
  <c r="H92" i="19"/>
  <c r="G92" i="19"/>
  <c r="F92" i="19"/>
  <c r="P91" i="19"/>
  <c r="N91" i="19"/>
  <c r="Q91" i="19" s="1"/>
  <c r="I91" i="19"/>
  <c r="H91" i="19"/>
  <c r="G91" i="19"/>
  <c r="F91" i="19"/>
  <c r="P90" i="19"/>
  <c r="N90" i="19"/>
  <c r="Q90" i="19" s="1"/>
  <c r="I90" i="19"/>
  <c r="H90" i="19"/>
  <c r="G90" i="19"/>
  <c r="F90" i="19"/>
  <c r="P89" i="19"/>
  <c r="N89" i="19"/>
  <c r="Q89" i="19" s="1"/>
  <c r="I89" i="19"/>
  <c r="H89" i="19"/>
  <c r="G89" i="19"/>
  <c r="F89" i="19"/>
  <c r="P88" i="19"/>
  <c r="N88" i="19"/>
  <c r="Q88" i="19" s="1"/>
  <c r="I88" i="19"/>
  <c r="H88" i="19"/>
  <c r="G88" i="19"/>
  <c r="F88" i="19"/>
  <c r="P87" i="19"/>
  <c r="N87" i="19"/>
  <c r="Q87" i="19" s="1"/>
  <c r="I87" i="19"/>
  <c r="H87" i="19"/>
  <c r="G87" i="19"/>
  <c r="F87" i="19"/>
  <c r="P86" i="19"/>
  <c r="N86" i="19"/>
  <c r="Q86" i="19" s="1"/>
  <c r="I86" i="19"/>
  <c r="H86" i="19"/>
  <c r="G86" i="19"/>
  <c r="F86" i="19"/>
  <c r="P85" i="19"/>
  <c r="N85" i="19"/>
  <c r="Q85" i="19" s="1"/>
  <c r="I85" i="19"/>
  <c r="H85" i="19"/>
  <c r="G85" i="19"/>
  <c r="F85" i="19"/>
  <c r="P84" i="19"/>
  <c r="N84" i="19"/>
  <c r="Q84" i="19" s="1"/>
  <c r="I84" i="19"/>
  <c r="H84" i="19"/>
  <c r="G84" i="19"/>
  <c r="F84" i="19"/>
  <c r="P83" i="19"/>
  <c r="N83" i="19"/>
  <c r="Q83" i="19" s="1"/>
  <c r="I83" i="19"/>
  <c r="H83" i="19"/>
  <c r="G83" i="19"/>
  <c r="F83" i="19"/>
  <c r="P82" i="19"/>
  <c r="N82" i="19"/>
  <c r="Q82" i="19" s="1"/>
  <c r="I82" i="19"/>
  <c r="H82" i="19"/>
  <c r="G82" i="19"/>
  <c r="F82" i="19"/>
  <c r="P81" i="19"/>
  <c r="N81" i="19"/>
  <c r="Q81" i="19" s="1"/>
  <c r="I81" i="19"/>
  <c r="K82" i="19" s="1"/>
  <c r="H81" i="19"/>
  <c r="G81" i="19"/>
  <c r="F81" i="19"/>
  <c r="P80" i="19"/>
  <c r="N80" i="19"/>
  <c r="Q80" i="19" s="1"/>
  <c r="I80" i="19"/>
  <c r="H80" i="19"/>
  <c r="G80" i="19"/>
  <c r="F80" i="19"/>
  <c r="P79" i="19"/>
  <c r="N79" i="19"/>
  <c r="Q79" i="19" s="1"/>
  <c r="I79" i="19"/>
  <c r="H79" i="19"/>
  <c r="G79" i="19"/>
  <c r="F79" i="19"/>
  <c r="P78" i="19"/>
  <c r="N78" i="19"/>
  <c r="Q78" i="19" s="1"/>
  <c r="I78" i="19"/>
  <c r="H78" i="19"/>
  <c r="G78" i="19"/>
  <c r="F78" i="19"/>
  <c r="P77" i="19"/>
  <c r="N77" i="19"/>
  <c r="Q77" i="19" s="1"/>
  <c r="I77" i="19"/>
  <c r="K78" i="19" s="1"/>
  <c r="H77" i="19"/>
  <c r="G77" i="19"/>
  <c r="F77" i="19"/>
  <c r="P76" i="19"/>
  <c r="N76" i="19"/>
  <c r="Q76" i="19" s="1"/>
  <c r="I76" i="19"/>
  <c r="H76" i="19"/>
  <c r="G76" i="19"/>
  <c r="F76" i="19"/>
  <c r="P75" i="19"/>
  <c r="N75" i="19"/>
  <c r="Q75" i="19" s="1"/>
  <c r="I75" i="19"/>
  <c r="H75" i="19"/>
  <c r="G75" i="19"/>
  <c r="F75" i="19"/>
  <c r="P74" i="19"/>
  <c r="N74" i="19"/>
  <c r="Q74" i="19" s="1"/>
  <c r="I74" i="19"/>
  <c r="H74" i="19"/>
  <c r="G74" i="19"/>
  <c r="F74" i="19"/>
  <c r="P73" i="19"/>
  <c r="N73" i="19"/>
  <c r="Q73" i="19" s="1"/>
  <c r="I73" i="19"/>
  <c r="H73" i="19"/>
  <c r="G73" i="19"/>
  <c r="F73" i="19"/>
  <c r="P72" i="19"/>
  <c r="N72" i="19"/>
  <c r="Q72" i="19" s="1"/>
  <c r="I72" i="19"/>
  <c r="H72" i="19"/>
  <c r="G72" i="19"/>
  <c r="F72" i="19"/>
  <c r="P71" i="19"/>
  <c r="N71" i="19"/>
  <c r="Q71" i="19" s="1"/>
  <c r="I71" i="19"/>
  <c r="H71" i="19"/>
  <c r="G71" i="19"/>
  <c r="F71" i="19"/>
  <c r="P70" i="19"/>
  <c r="N70" i="19"/>
  <c r="Q70" i="19" s="1"/>
  <c r="I70" i="19"/>
  <c r="H70" i="19"/>
  <c r="G70" i="19"/>
  <c r="F70" i="19"/>
  <c r="P69" i="19"/>
  <c r="N69" i="19"/>
  <c r="Q69" i="19" s="1"/>
  <c r="I69" i="19"/>
  <c r="H69" i="19"/>
  <c r="G69" i="19"/>
  <c r="F69" i="19"/>
  <c r="P68" i="19"/>
  <c r="N68" i="19"/>
  <c r="Q68" i="19" s="1"/>
  <c r="I68" i="19"/>
  <c r="H68" i="19"/>
  <c r="G68" i="19"/>
  <c r="F68" i="19"/>
  <c r="P67" i="19"/>
  <c r="N67" i="19"/>
  <c r="Q67" i="19" s="1"/>
  <c r="I67" i="19"/>
  <c r="H67" i="19"/>
  <c r="G67" i="19"/>
  <c r="F67" i="19"/>
  <c r="P66" i="19"/>
  <c r="N66" i="19"/>
  <c r="Q66" i="19" s="1"/>
  <c r="I66" i="19"/>
  <c r="H66" i="19"/>
  <c r="G66" i="19"/>
  <c r="F66" i="19"/>
  <c r="P65" i="19"/>
  <c r="N65" i="19"/>
  <c r="Q65" i="19" s="1"/>
  <c r="I65" i="19"/>
  <c r="H65" i="19"/>
  <c r="G65" i="19"/>
  <c r="F65" i="19"/>
  <c r="P64" i="19"/>
  <c r="N64" i="19"/>
  <c r="Q64" i="19" s="1"/>
  <c r="I64" i="19"/>
  <c r="H64" i="19"/>
  <c r="G64" i="19"/>
  <c r="F64" i="19"/>
  <c r="P63" i="19"/>
  <c r="N63" i="19"/>
  <c r="Q63" i="19" s="1"/>
  <c r="I63" i="19"/>
  <c r="H63" i="19"/>
  <c r="G63" i="19"/>
  <c r="F63" i="19"/>
  <c r="P62" i="19"/>
  <c r="N62" i="19"/>
  <c r="Q62" i="19" s="1"/>
  <c r="I62" i="19"/>
  <c r="H62" i="19"/>
  <c r="G62" i="19"/>
  <c r="F62" i="19"/>
  <c r="P61" i="19"/>
  <c r="N61" i="19"/>
  <c r="Q61" i="19" s="1"/>
  <c r="I61" i="19"/>
  <c r="H61" i="19"/>
  <c r="G61" i="19"/>
  <c r="F61" i="19"/>
  <c r="P60" i="19"/>
  <c r="N60" i="19"/>
  <c r="Q60" i="19" s="1"/>
  <c r="I60" i="19"/>
  <c r="H60" i="19"/>
  <c r="G60" i="19"/>
  <c r="F60" i="19"/>
  <c r="P59" i="19"/>
  <c r="N59" i="19"/>
  <c r="Q59" i="19" s="1"/>
  <c r="I59" i="19"/>
  <c r="H59" i="19"/>
  <c r="G59" i="19"/>
  <c r="F59" i="19"/>
  <c r="P58" i="19"/>
  <c r="N58" i="19"/>
  <c r="Q58" i="19" s="1"/>
  <c r="I58" i="19"/>
  <c r="H58" i="19"/>
  <c r="G58" i="19"/>
  <c r="F58" i="19"/>
  <c r="P57" i="19"/>
  <c r="N57" i="19"/>
  <c r="Q57" i="19" s="1"/>
  <c r="I57" i="19"/>
  <c r="H57" i="19"/>
  <c r="G57" i="19"/>
  <c r="F57" i="19"/>
  <c r="P56" i="19"/>
  <c r="N56" i="19"/>
  <c r="Q56" i="19" s="1"/>
  <c r="I56" i="19"/>
  <c r="H56" i="19"/>
  <c r="G56" i="19"/>
  <c r="F56" i="19"/>
  <c r="P55" i="19"/>
  <c r="N55" i="19"/>
  <c r="Q55" i="19" s="1"/>
  <c r="I55" i="19"/>
  <c r="K56" i="19" s="1"/>
  <c r="H55" i="19"/>
  <c r="G55" i="19"/>
  <c r="F55" i="19"/>
  <c r="P54" i="19"/>
  <c r="N54" i="19"/>
  <c r="Q54" i="19" s="1"/>
  <c r="I54" i="19"/>
  <c r="H54" i="19"/>
  <c r="G54" i="19"/>
  <c r="F54" i="19"/>
  <c r="P53" i="19"/>
  <c r="N53" i="19"/>
  <c r="Q53" i="19" s="1"/>
  <c r="I53" i="19"/>
  <c r="H53" i="19"/>
  <c r="G53" i="19"/>
  <c r="F53" i="19"/>
  <c r="P52" i="19"/>
  <c r="N52" i="19"/>
  <c r="Q52" i="19" s="1"/>
  <c r="I52" i="19"/>
  <c r="H52" i="19"/>
  <c r="G52" i="19"/>
  <c r="F52" i="19"/>
  <c r="P51" i="19"/>
  <c r="N51" i="19"/>
  <c r="Q51" i="19" s="1"/>
  <c r="I51" i="19"/>
  <c r="H51" i="19"/>
  <c r="G51" i="19"/>
  <c r="F51" i="19"/>
  <c r="P50" i="19"/>
  <c r="N50" i="19"/>
  <c r="Q50" i="19" s="1"/>
  <c r="I50" i="19"/>
  <c r="H50" i="19"/>
  <c r="G50" i="19"/>
  <c r="F50" i="19"/>
  <c r="P49" i="19"/>
  <c r="N49" i="19"/>
  <c r="Q49" i="19" s="1"/>
  <c r="I49" i="19"/>
  <c r="H49" i="19"/>
  <c r="G49" i="19"/>
  <c r="F49" i="19"/>
  <c r="P48" i="19"/>
  <c r="N48" i="19"/>
  <c r="Q48" i="19" s="1"/>
  <c r="I48" i="19"/>
  <c r="H48" i="19"/>
  <c r="G48" i="19"/>
  <c r="F48" i="19"/>
  <c r="P47" i="19"/>
  <c r="N47" i="19"/>
  <c r="Q47" i="19" s="1"/>
  <c r="I47" i="19"/>
  <c r="H47" i="19"/>
  <c r="G47" i="19"/>
  <c r="F47" i="19"/>
  <c r="P46" i="19"/>
  <c r="N46" i="19"/>
  <c r="Q46" i="19" s="1"/>
  <c r="I46" i="19"/>
  <c r="H46" i="19"/>
  <c r="G46" i="19"/>
  <c r="F46" i="19"/>
  <c r="P45" i="19"/>
  <c r="N45" i="19"/>
  <c r="Q45" i="19" s="1"/>
  <c r="I45" i="19"/>
  <c r="H45" i="19"/>
  <c r="G45" i="19"/>
  <c r="F45" i="19"/>
  <c r="P44" i="19"/>
  <c r="N44" i="19"/>
  <c r="Q44" i="19" s="1"/>
  <c r="I44" i="19"/>
  <c r="H44" i="19"/>
  <c r="G44" i="19"/>
  <c r="F44" i="19"/>
  <c r="P43" i="19"/>
  <c r="N43" i="19"/>
  <c r="Q43" i="19" s="1"/>
  <c r="I43" i="19"/>
  <c r="H43" i="19"/>
  <c r="G43" i="19"/>
  <c r="F43" i="19"/>
  <c r="P42" i="19"/>
  <c r="N42" i="19"/>
  <c r="Q42" i="19" s="1"/>
  <c r="I42" i="19"/>
  <c r="H42" i="19"/>
  <c r="G42" i="19"/>
  <c r="F42" i="19"/>
  <c r="P41" i="19"/>
  <c r="N41" i="19"/>
  <c r="Q41" i="19" s="1"/>
  <c r="I41" i="19"/>
  <c r="H41" i="19"/>
  <c r="G41" i="19"/>
  <c r="F41" i="19"/>
  <c r="P40" i="19"/>
  <c r="N40" i="19"/>
  <c r="Q40" i="19" s="1"/>
  <c r="I40" i="19"/>
  <c r="H40" i="19"/>
  <c r="G40" i="19"/>
  <c r="F40" i="19"/>
  <c r="P39" i="19"/>
  <c r="N39" i="19"/>
  <c r="Q39" i="19" s="1"/>
  <c r="I39" i="19"/>
  <c r="H39" i="19"/>
  <c r="G39" i="19"/>
  <c r="F39" i="19"/>
  <c r="P38" i="19"/>
  <c r="N38" i="19"/>
  <c r="Q38" i="19" s="1"/>
  <c r="I38" i="19"/>
  <c r="H38" i="19"/>
  <c r="G38" i="19"/>
  <c r="F38" i="19"/>
  <c r="P37" i="19"/>
  <c r="N37" i="19"/>
  <c r="Q37" i="19" s="1"/>
  <c r="I37" i="19"/>
  <c r="H37" i="19"/>
  <c r="G37" i="19"/>
  <c r="F37" i="19"/>
  <c r="P36" i="19"/>
  <c r="N36" i="19"/>
  <c r="Q36" i="19" s="1"/>
  <c r="I36" i="19"/>
  <c r="H36" i="19"/>
  <c r="G36" i="19"/>
  <c r="F36" i="19"/>
  <c r="P35" i="19"/>
  <c r="N35" i="19"/>
  <c r="Q35" i="19" s="1"/>
  <c r="I35" i="19"/>
  <c r="H35" i="19"/>
  <c r="G35" i="19"/>
  <c r="F35" i="19"/>
  <c r="P34" i="19"/>
  <c r="N34" i="19"/>
  <c r="Q34" i="19" s="1"/>
  <c r="I34" i="19"/>
  <c r="H34" i="19"/>
  <c r="G34" i="19"/>
  <c r="F34" i="19"/>
  <c r="P33" i="19"/>
  <c r="N33" i="19"/>
  <c r="Q33" i="19" s="1"/>
  <c r="I33" i="19"/>
  <c r="H33" i="19"/>
  <c r="G33" i="19"/>
  <c r="F33" i="19"/>
  <c r="R32" i="19"/>
  <c r="I32" i="19"/>
  <c r="H32" i="19"/>
  <c r="G32" i="19"/>
  <c r="F32" i="19"/>
  <c r="R31" i="19"/>
  <c r="I31" i="19"/>
  <c r="H31" i="19"/>
  <c r="G31" i="19"/>
  <c r="F31" i="19"/>
  <c r="R30" i="19"/>
  <c r="I30" i="19"/>
  <c r="H30" i="19"/>
  <c r="G30" i="19"/>
  <c r="F30" i="19"/>
  <c r="R29" i="19"/>
  <c r="I29" i="19"/>
  <c r="H29" i="19"/>
  <c r="G29" i="19"/>
  <c r="F29" i="19"/>
  <c r="R28" i="19"/>
  <c r="I28" i="19"/>
  <c r="H28" i="19"/>
  <c r="G28" i="19"/>
  <c r="F28" i="19"/>
  <c r="R27" i="19"/>
  <c r="I27" i="19"/>
  <c r="H27" i="19"/>
  <c r="G27" i="19"/>
  <c r="F27" i="19"/>
  <c r="R26" i="19"/>
  <c r="I26" i="19"/>
  <c r="H26" i="19"/>
  <c r="G26" i="19"/>
  <c r="F26" i="19"/>
  <c r="R25" i="19"/>
  <c r="I25" i="19"/>
  <c r="H25" i="19"/>
  <c r="G25" i="19"/>
  <c r="F25" i="19"/>
  <c r="R24" i="19"/>
  <c r="I24" i="19"/>
  <c r="H24" i="19"/>
  <c r="G24" i="19"/>
  <c r="F24" i="19"/>
  <c r="R23" i="19"/>
  <c r="I23" i="19"/>
  <c r="H23" i="19"/>
  <c r="G23" i="19"/>
  <c r="F23" i="19"/>
  <c r="R22" i="19"/>
  <c r="I22" i="19"/>
  <c r="H22" i="19"/>
  <c r="G22" i="19"/>
  <c r="F22" i="19"/>
  <c r="R21" i="19"/>
  <c r="I21" i="19"/>
  <c r="H21" i="19"/>
  <c r="G21" i="19"/>
  <c r="F21" i="19"/>
  <c r="R20" i="19"/>
  <c r="I20" i="19"/>
  <c r="H20" i="19"/>
  <c r="G20" i="19"/>
  <c r="F20" i="19"/>
  <c r="R19" i="19"/>
  <c r="I19" i="19"/>
  <c r="H19" i="19"/>
  <c r="G19" i="19"/>
  <c r="F19" i="19"/>
  <c r="R18" i="19"/>
  <c r="I18" i="19"/>
  <c r="H18" i="19"/>
  <c r="G18" i="19"/>
  <c r="F18" i="19"/>
  <c r="R17" i="19"/>
  <c r="I17" i="19"/>
  <c r="H17" i="19"/>
  <c r="G17" i="19"/>
  <c r="F17" i="19"/>
  <c r="R16" i="19"/>
  <c r="I16" i="19"/>
  <c r="H16" i="19"/>
  <c r="G16" i="19"/>
  <c r="F16" i="19"/>
  <c r="R15" i="19"/>
  <c r="I15" i="19"/>
  <c r="H15" i="19"/>
  <c r="G15" i="19"/>
  <c r="F15" i="19"/>
  <c r="R14" i="19"/>
  <c r="I14" i="19"/>
  <c r="H14" i="19"/>
  <c r="G14" i="19"/>
  <c r="F14" i="19"/>
  <c r="R13" i="19"/>
  <c r="I13" i="19"/>
  <c r="H13" i="19"/>
  <c r="G13" i="19"/>
  <c r="F13" i="19"/>
  <c r="R12" i="19"/>
  <c r="I12" i="19"/>
  <c r="H12" i="19"/>
  <c r="G12" i="19"/>
  <c r="F12" i="19"/>
  <c r="R11" i="19"/>
  <c r="I11" i="19"/>
  <c r="H11" i="19"/>
  <c r="G11" i="19"/>
  <c r="F11" i="19"/>
  <c r="R10" i="19"/>
  <c r="I10" i="19"/>
  <c r="H10" i="19"/>
  <c r="G10" i="19"/>
  <c r="F10" i="19"/>
  <c r="R9" i="19"/>
  <c r="I9" i="19"/>
  <c r="H9" i="19"/>
  <c r="G9" i="19"/>
  <c r="F9" i="19"/>
  <c r="R8" i="19"/>
  <c r="I8" i="19"/>
  <c r="H8" i="19"/>
  <c r="G8" i="19"/>
  <c r="F8" i="19"/>
  <c r="R7" i="19"/>
  <c r="I7" i="19"/>
  <c r="H7" i="19"/>
  <c r="G7" i="19"/>
  <c r="F7" i="19"/>
  <c r="R6" i="19"/>
  <c r="I6" i="19"/>
  <c r="H6" i="19"/>
  <c r="G6" i="19"/>
  <c r="F6" i="19"/>
  <c r="R5" i="19"/>
  <c r="I5" i="19"/>
  <c r="H5" i="19"/>
  <c r="G5" i="19"/>
  <c r="F5" i="19"/>
  <c r="N2" i="19"/>
  <c r="C1" i="19"/>
  <c r="B1" i="19"/>
  <c r="F148" i="10"/>
  <c r="G148" i="10"/>
  <c r="H148" i="10"/>
  <c r="I148" i="10"/>
  <c r="N148" i="10"/>
  <c r="Q148" i="10" s="1"/>
  <c r="P148" i="10"/>
  <c r="F149" i="10"/>
  <c r="G149" i="10"/>
  <c r="H149" i="10"/>
  <c r="I149" i="10"/>
  <c r="N149" i="10"/>
  <c r="Q149" i="10" s="1"/>
  <c r="P149" i="10"/>
  <c r="F150" i="10"/>
  <c r="G150" i="10"/>
  <c r="H150" i="10"/>
  <c r="I150" i="10"/>
  <c r="N150" i="10"/>
  <c r="Q150" i="10" s="1"/>
  <c r="P150" i="10"/>
  <c r="F151" i="10"/>
  <c r="G151" i="10"/>
  <c r="H151" i="10"/>
  <c r="I151" i="10"/>
  <c r="N151" i="10"/>
  <c r="Q151" i="10" s="1"/>
  <c r="P151" i="10"/>
  <c r="F152" i="10"/>
  <c r="G152" i="10"/>
  <c r="H152" i="10"/>
  <c r="I152" i="10"/>
  <c r="N152" i="10"/>
  <c r="Q152" i="10" s="1"/>
  <c r="P152" i="10"/>
  <c r="F153" i="10"/>
  <c r="G153" i="10"/>
  <c r="H153" i="10"/>
  <c r="I153" i="10"/>
  <c r="N153" i="10"/>
  <c r="Q153" i="10" s="1"/>
  <c r="P153" i="10"/>
  <c r="F154" i="10"/>
  <c r="G154" i="10"/>
  <c r="H154" i="10"/>
  <c r="I154" i="10"/>
  <c r="N154" i="10"/>
  <c r="Q154" i="10" s="1"/>
  <c r="P154" i="10"/>
  <c r="F155" i="10"/>
  <c r="G155" i="10"/>
  <c r="H155" i="10"/>
  <c r="I155" i="10"/>
  <c r="N155" i="10"/>
  <c r="Q155" i="10" s="1"/>
  <c r="P155" i="10"/>
  <c r="F156" i="10"/>
  <c r="G156" i="10"/>
  <c r="H156" i="10"/>
  <c r="I156" i="10"/>
  <c r="J156" i="10"/>
  <c r="N156" i="10"/>
  <c r="Q156" i="10" s="1"/>
  <c r="P156" i="10"/>
  <c r="F157" i="10"/>
  <c r="G157" i="10"/>
  <c r="H157" i="10"/>
  <c r="I157" i="10"/>
  <c r="J157" i="10"/>
  <c r="N157" i="10"/>
  <c r="Q157" i="10" s="1"/>
  <c r="P157" i="10"/>
  <c r="F158" i="10"/>
  <c r="G158" i="10"/>
  <c r="H158" i="10"/>
  <c r="I158" i="10"/>
  <c r="J158" i="10"/>
  <c r="N158" i="10"/>
  <c r="Q158" i="10" s="1"/>
  <c r="P158" i="10"/>
  <c r="F159" i="10"/>
  <c r="G159" i="10"/>
  <c r="H159" i="10"/>
  <c r="I159" i="10"/>
  <c r="J159" i="10"/>
  <c r="N159" i="10"/>
  <c r="Q159" i="10" s="1"/>
  <c r="P159" i="10"/>
  <c r="F160" i="10"/>
  <c r="G160" i="10"/>
  <c r="H160" i="10"/>
  <c r="I160" i="10"/>
  <c r="J160" i="10"/>
  <c r="N160" i="10"/>
  <c r="Q160" i="10" s="1"/>
  <c r="P160" i="10"/>
  <c r="F161" i="10"/>
  <c r="G161" i="10"/>
  <c r="H161" i="10"/>
  <c r="I161" i="10"/>
  <c r="J161" i="10"/>
  <c r="N161" i="10"/>
  <c r="Q161" i="10" s="1"/>
  <c r="P161" i="10"/>
  <c r="F162" i="10"/>
  <c r="AB168" i="10" s="1"/>
  <c r="G162" i="10"/>
  <c r="AC168" i="10" s="1"/>
  <c r="H162" i="10"/>
  <c r="I162" i="10"/>
  <c r="N162" i="10"/>
  <c r="Q162" i="10" s="1"/>
  <c r="P162" i="10"/>
  <c r="F139" i="10"/>
  <c r="G139" i="10"/>
  <c r="H139" i="10"/>
  <c r="I139" i="10"/>
  <c r="N139" i="10"/>
  <c r="Q139" i="10" s="1"/>
  <c r="P139" i="10"/>
  <c r="F148" i="6"/>
  <c r="G148" i="6"/>
  <c r="H148" i="6"/>
  <c r="I148" i="6"/>
  <c r="N148" i="6"/>
  <c r="Q148" i="6" s="1"/>
  <c r="P148" i="6"/>
  <c r="F149" i="6"/>
  <c r="G149" i="6"/>
  <c r="H149" i="6"/>
  <c r="I149" i="6"/>
  <c r="N149" i="6"/>
  <c r="Q149" i="6" s="1"/>
  <c r="P149" i="6"/>
  <c r="F150" i="6"/>
  <c r="G150" i="6"/>
  <c r="H150" i="6"/>
  <c r="I150" i="6"/>
  <c r="N150" i="6"/>
  <c r="Q150" i="6" s="1"/>
  <c r="P150" i="6"/>
  <c r="F151" i="6"/>
  <c r="G151" i="6"/>
  <c r="H151" i="6"/>
  <c r="I151" i="6"/>
  <c r="N151" i="6"/>
  <c r="Q151" i="6" s="1"/>
  <c r="P151" i="6"/>
  <c r="F152" i="6"/>
  <c r="G152" i="6"/>
  <c r="H152" i="6"/>
  <c r="I152" i="6"/>
  <c r="N152" i="6"/>
  <c r="Q152" i="6" s="1"/>
  <c r="P152" i="6"/>
  <c r="F153" i="6"/>
  <c r="G153" i="6"/>
  <c r="H153" i="6"/>
  <c r="I153" i="6"/>
  <c r="N153" i="6"/>
  <c r="Q153" i="6" s="1"/>
  <c r="P153" i="6"/>
  <c r="F154" i="6"/>
  <c r="G154" i="6"/>
  <c r="H154" i="6"/>
  <c r="L154" i="6" s="1"/>
  <c r="I154" i="6"/>
  <c r="N154" i="6"/>
  <c r="Q154" i="6" s="1"/>
  <c r="P154" i="6"/>
  <c r="F155" i="6"/>
  <c r="G155" i="6"/>
  <c r="K155" i="6" s="1"/>
  <c r="H155" i="6"/>
  <c r="I155" i="6"/>
  <c r="N155" i="6"/>
  <c r="Q155" i="6" s="1"/>
  <c r="P155" i="6"/>
  <c r="F156" i="6"/>
  <c r="G156" i="6"/>
  <c r="H156" i="6"/>
  <c r="I156" i="6"/>
  <c r="N156" i="6"/>
  <c r="Q156" i="6" s="1"/>
  <c r="P156" i="6"/>
  <c r="F157" i="6"/>
  <c r="G157" i="6"/>
  <c r="H157" i="6"/>
  <c r="I157" i="6"/>
  <c r="N157" i="6"/>
  <c r="Q157" i="6" s="1"/>
  <c r="P157" i="6"/>
  <c r="F158" i="6"/>
  <c r="G158" i="6"/>
  <c r="H158" i="6"/>
  <c r="I158" i="6"/>
  <c r="N158" i="6"/>
  <c r="Q158" i="6" s="1"/>
  <c r="P158" i="6"/>
  <c r="F159" i="6"/>
  <c r="G159" i="6"/>
  <c r="H159" i="6"/>
  <c r="I159" i="6"/>
  <c r="N159" i="6"/>
  <c r="Q159" i="6" s="1"/>
  <c r="P159" i="6"/>
  <c r="F160" i="6"/>
  <c r="G160" i="6"/>
  <c r="H160" i="6"/>
  <c r="I160" i="6"/>
  <c r="N160" i="6"/>
  <c r="Q160" i="6" s="1"/>
  <c r="P160" i="6"/>
  <c r="F161" i="6"/>
  <c r="G161" i="6"/>
  <c r="H161" i="6"/>
  <c r="I161" i="6"/>
  <c r="N161" i="6"/>
  <c r="Q161" i="6" s="1"/>
  <c r="P161" i="6"/>
  <c r="F162" i="6"/>
  <c r="AB168" i="6" s="1"/>
  <c r="G162" i="6"/>
  <c r="AC168" i="6" s="1"/>
  <c r="H162" i="6"/>
  <c r="I162" i="6"/>
  <c r="N162" i="6"/>
  <c r="Q162" i="6" s="1"/>
  <c r="P162" i="6"/>
  <c r="F148" i="11"/>
  <c r="G148" i="11"/>
  <c r="H148" i="11"/>
  <c r="I148" i="11"/>
  <c r="N148" i="11"/>
  <c r="Q148" i="11" s="1"/>
  <c r="P148" i="11"/>
  <c r="F149" i="11"/>
  <c r="G149" i="11"/>
  <c r="H149" i="11"/>
  <c r="I149" i="11"/>
  <c r="N149" i="11"/>
  <c r="Q149" i="11" s="1"/>
  <c r="P149" i="11"/>
  <c r="F150" i="11"/>
  <c r="G150" i="11"/>
  <c r="H150" i="11"/>
  <c r="I150" i="11"/>
  <c r="N150" i="11"/>
  <c r="Q150" i="11" s="1"/>
  <c r="P150" i="11"/>
  <c r="F151" i="11"/>
  <c r="G151" i="11"/>
  <c r="H151" i="11"/>
  <c r="I151" i="11"/>
  <c r="N151" i="11"/>
  <c r="Q151" i="11" s="1"/>
  <c r="P151" i="11"/>
  <c r="F152" i="11"/>
  <c r="G152" i="11"/>
  <c r="H152" i="11"/>
  <c r="I152" i="11"/>
  <c r="N152" i="11"/>
  <c r="Q152" i="11" s="1"/>
  <c r="P152" i="11"/>
  <c r="F153" i="11"/>
  <c r="G153" i="11"/>
  <c r="H153" i="11"/>
  <c r="I153" i="11"/>
  <c r="N153" i="11"/>
  <c r="Q153" i="11" s="1"/>
  <c r="P153" i="11"/>
  <c r="F154" i="11"/>
  <c r="G154" i="11"/>
  <c r="K154" i="11" s="1"/>
  <c r="H154" i="11"/>
  <c r="I154" i="11"/>
  <c r="N154" i="11"/>
  <c r="Q154" i="11" s="1"/>
  <c r="P154" i="11"/>
  <c r="F155" i="11"/>
  <c r="G155" i="11"/>
  <c r="H155" i="11"/>
  <c r="I155" i="11"/>
  <c r="N155" i="11"/>
  <c r="Q155" i="11" s="1"/>
  <c r="P155" i="11"/>
  <c r="F156" i="11"/>
  <c r="G156" i="11"/>
  <c r="H156" i="11"/>
  <c r="I156" i="11"/>
  <c r="N156" i="11"/>
  <c r="Q156" i="11" s="1"/>
  <c r="P156" i="11"/>
  <c r="F157" i="11"/>
  <c r="G157" i="11"/>
  <c r="H157" i="11"/>
  <c r="I157" i="11"/>
  <c r="N157" i="11"/>
  <c r="Q157" i="11" s="1"/>
  <c r="P157" i="11"/>
  <c r="F158" i="11"/>
  <c r="G158" i="11"/>
  <c r="H158" i="11"/>
  <c r="I158" i="11"/>
  <c r="N158" i="11"/>
  <c r="Q158" i="11" s="1"/>
  <c r="P158" i="11"/>
  <c r="F159" i="11"/>
  <c r="G159" i="11"/>
  <c r="H159" i="11"/>
  <c r="I159" i="11"/>
  <c r="N159" i="11"/>
  <c r="Q159" i="11" s="1"/>
  <c r="P159" i="11"/>
  <c r="F160" i="11"/>
  <c r="G160" i="11"/>
  <c r="H160" i="11"/>
  <c r="I160" i="11"/>
  <c r="N160" i="11"/>
  <c r="Q160" i="11" s="1"/>
  <c r="P160" i="11"/>
  <c r="F161" i="11"/>
  <c r="G161" i="11"/>
  <c r="H161" i="11"/>
  <c r="I161" i="11"/>
  <c r="N161" i="11"/>
  <c r="Q161" i="11" s="1"/>
  <c r="P161" i="11"/>
  <c r="F162" i="11"/>
  <c r="AB168" i="11" s="1"/>
  <c r="G162" i="11"/>
  <c r="AC168" i="11" s="1"/>
  <c r="H162" i="11"/>
  <c r="I162" i="11"/>
  <c r="N162" i="11"/>
  <c r="Q162" i="11" s="1"/>
  <c r="P162" i="11"/>
  <c r="F124" i="11"/>
  <c r="G124" i="11"/>
  <c r="H124" i="11"/>
  <c r="I124" i="11"/>
  <c r="N124" i="11"/>
  <c r="Q124" i="11" s="1"/>
  <c r="P124" i="11"/>
  <c r="F148" i="8"/>
  <c r="G148" i="8"/>
  <c r="H148" i="8"/>
  <c r="I148" i="8"/>
  <c r="N148" i="8"/>
  <c r="Q148" i="8" s="1"/>
  <c r="P148" i="8"/>
  <c r="F149" i="8"/>
  <c r="G149" i="8"/>
  <c r="H149" i="8"/>
  <c r="I149" i="8"/>
  <c r="N149" i="8"/>
  <c r="Q149" i="8" s="1"/>
  <c r="P149" i="8"/>
  <c r="F150" i="8"/>
  <c r="G150" i="8"/>
  <c r="H150" i="8"/>
  <c r="I150" i="8"/>
  <c r="N150" i="8"/>
  <c r="Q150" i="8" s="1"/>
  <c r="P150" i="8"/>
  <c r="F151" i="8"/>
  <c r="G151" i="8"/>
  <c r="H151" i="8"/>
  <c r="I151" i="8"/>
  <c r="N151" i="8"/>
  <c r="Q151" i="8" s="1"/>
  <c r="P151" i="8"/>
  <c r="F152" i="8"/>
  <c r="G152" i="8"/>
  <c r="H152" i="8"/>
  <c r="I152" i="8"/>
  <c r="N152" i="8"/>
  <c r="Q152" i="8" s="1"/>
  <c r="P152" i="8"/>
  <c r="F153" i="8"/>
  <c r="G153" i="8"/>
  <c r="H153" i="8"/>
  <c r="L153" i="8" s="1"/>
  <c r="I153" i="8"/>
  <c r="N153" i="8"/>
  <c r="Q153" i="8" s="1"/>
  <c r="P153" i="8"/>
  <c r="F154" i="8"/>
  <c r="G154" i="8"/>
  <c r="H154" i="8"/>
  <c r="I154" i="8"/>
  <c r="N154" i="8"/>
  <c r="Q154" i="8" s="1"/>
  <c r="P154" i="8"/>
  <c r="F156" i="8"/>
  <c r="G156" i="8"/>
  <c r="H156" i="8"/>
  <c r="I156" i="8"/>
  <c r="N156" i="8"/>
  <c r="Q156" i="8" s="1"/>
  <c r="P156" i="8"/>
  <c r="F157" i="8"/>
  <c r="G157" i="8"/>
  <c r="H157" i="8"/>
  <c r="I157" i="8"/>
  <c r="N157" i="8"/>
  <c r="Q157" i="8" s="1"/>
  <c r="P157" i="8"/>
  <c r="F158" i="8"/>
  <c r="G158" i="8"/>
  <c r="H158" i="8"/>
  <c r="I158" i="8"/>
  <c r="N158" i="8"/>
  <c r="Q158" i="8" s="1"/>
  <c r="P158" i="8"/>
  <c r="F159" i="8"/>
  <c r="G159" i="8"/>
  <c r="H159" i="8"/>
  <c r="I159" i="8"/>
  <c r="N159" i="8"/>
  <c r="Q159" i="8" s="1"/>
  <c r="P159" i="8"/>
  <c r="F160" i="8"/>
  <c r="G160" i="8"/>
  <c r="H160" i="8"/>
  <c r="I160" i="8"/>
  <c r="N160" i="8"/>
  <c r="Q160" i="8" s="1"/>
  <c r="P160" i="8"/>
  <c r="F161" i="8"/>
  <c r="G161" i="8"/>
  <c r="H161" i="8"/>
  <c r="I161" i="8"/>
  <c r="N161" i="8"/>
  <c r="Q161" i="8" s="1"/>
  <c r="P161" i="8"/>
  <c r="F162" i="8"/>
  <c r="AB168" i="8" s="1"/>
  <c r="G162" i="8"/>
  <c r="AC168" i="8" s="1"/>
  <c r="H162" i="8"/>
  <c r="I162" i="8"/>
  <c r="N162" i="8"/>
  <c r="Q162" i="8" s="1"/>
  <c r="P162" i="8"/>
  <c r="F148" i="3"/>
  <c r="G148" i="3"/>
  <c r="H148" i="3"/>
  <c r="I148" i="3"/>
  <c r="N148" i="3"/>
  <c r="Q148" i="3" s="1"/>
  <c r="P148" i="3"/>
  <c r="F149" i="3"/>
  <c r="G149" i="3"/>
  <c r="H149" i="3"/>
  <c r="I149" i="3"/>
  <c r="N149" i="3"/>
  <c r="Q149" i="3" s="1"/>
  <c r="P149" i="3"/>
  <c r="F150" i="3"/>
  <c r="G150" i="3"/>
  <c r="H150" i="3"/>
  <c r="L150" i="3" s="1"/>
  <c r="I150" i="3"/>
  <c r="N150" i="3"/>
  <c r="Q150" i="3" s="1"/>
  <c r="P150" i="3"/>
  <c r="F151" i="3"/>
  <c r="G151" i="3"/>
  <c r="H151" i="3"/>
  <c r="L151" i="3" s="1"/>
  <c r="I151" i="3"/>
  <c r="N151" i="3"/>
  <c r="Q151" i="3" s="1"/>
  <c r="P151" i="3"/>
  <c r="F152" i="3"/>
  <c r="G152" i="3"/>
  <c r="K152" i="3" s="1"/>
  <c r="H152" i="3"/>
  <c r="I152" i="3"/>
  <c r="N152" i="3"/>
  <c r="Q152" i="3" s="1"/>
  <c r="P152" i="3"/>
  <c r="F153" i="3"/>
  <c r="G153" i="3"/>
  <c r="H153" i="3"/>
  <c r="I153" i="3"/>
  <c r="N153" i="3"/>
  <c r="Q153" i="3" s="1"/>
  <c r="P153" i="3"/>
  <c r="F154" i="3"/>
  <c r="G154" i="3"/>
  <c r="K154" i="3" s="1"/>
  <c r="H154" i="3"/>
  <c r="I154" i="3"/>
  <c r="N154" i="3"/>
  <c r="Q154" i="3" s="1"/>
  <c r="P154" i="3"/>
  <c r="F155" i="3"/>
  <c r="G155" i="3"/>
  <c r="H155" i="3"/>
  <c r="I155" i="3"/>
  <c r="J155" i="3"/>
  <c r="N155" i="3"/>
  <c r="Q155" i="3" s="1"/>
  <c r="P155" i="3"/>
  <c r="F156" i="3"/>
  <c r="G156" i="3"/>
  <c r="H156" i="3"/>
  <c r="I156" i="3"/>
  <c r="N156" i="3"/>
  <c r="Q156" i="3" s="1"/>
  <c r="P156" i="3"/>
  <c r="F157" i="3"/>
  <c r="G157" i="3"/>
  <c r="H157" i="3"/>
  <c r="I157" i="3"/>
  <c r="N157" i="3"/>
  <c r="Q157" i="3" s="1"/>
  <c r="P157" i="3"/>
  <c r="F158" i="3"/>
  <c r="G158" i="3"/>
  <c r="H158" i="3"/>
  <c r="I158" i="3"/>
  <c r="N158" i="3"/>
  <c r="Q158" i="3" s="1"/>
  <c r="P158" i="3"/>
  <c r="F159" i="3"/>
  <c r="G159" i="3"/>
  <c r="H159" i="3"/>
  <c r="I159" i="3"/>
  <c r="N159" i="3"/>
  <c r="Q159" i="3" s="1"/>
  <c r="P159" i="3"/>
  <c r="F160" i="3"/>
  <c r="G160" i="3"/>
  <c r="H160" i="3"/>
  <c r="I160" i="3"/>
  <c r="N160" i="3"/>
  <c r="Q160" i="3" s="1"/>
  <c r="P160" i="3"/>
  <c r="F161" i="3"/>
  <c r="G161" i="3"/>
  <c r="H161" i="3"/>
  <c r="I161" i="3"/>
  <c r="N161" i="3"/>
  <c r="Q161" i="3" s="1"/>
  <c r="P161" i="3"/>
  <c r="F162" i="3"/>
  <c r="AB168" i="3" s="1"/>
  <c r="G162" i="3"/>
  <c r="AC168" i="3" s="1"/>
  <c r="H162" i="3"/>
  <c r="I162" i="3"/>
  <c r="L162" i="3"/>
  <c r="N162" i="3"/>
  <c r="Q162" i="3" s="1"/>
  <c r="P162" i="3"/>
  <c r="F148" i="12"/>
  <c r="G148" i="12"/>
  <c r="H148" i="12"/>
  <c r="I148" i="12"/>
  <c r="N148" i="12"/>
  <c r="Q148" i="12" s="1"/>
  <c r="P148" i="12"/>
  <c r="F149" i="12"/>
  <c r="G149" i="12"/>
  <c r="H149" i="12"/>
  <c r="L149" i="12" s="1"/>
  <c r="I149" i="12"/>
  <c r="N149" i="12"/>
  <c r="Q149" i="12" s="1"/>
  <c r="P149" i="12"/>
  <c r="F150" i="12"/>
  <c r="G150" i="12"/>
  <c r="H150" i="12"/>
  <c r="I150" i="12"/>
  <c r="L150" i="12"/>
  <c r="N150" i="12"/>
  <c r="Q150" i="12" s="1"/>
  <c r="P150" i="12"/>
  <c r="F151" i="12"/>
  <c r="G151" i="12"/>
  <c r="H151" i="12"/>
  <c r="I151" i="12"/>
  <c r="N151" i="12"/>
  <c r="Q151" i="12" s="1"/>
  <c r="P151" i="12"/>
  <c r="F152" i="12"/>
  <c r="G152" i="12"/>
  <c r="H152" i="12"/>
  <c r="I152" i="12"/>
  <c r="J152" i="12"/>
  <c r="N152" i="12"/>
  <c r="Q152" i="12" s="1"/>
  <c r="P152" i="12"/>
  <c r="F153" i="12"/>
  <c r="G153" i="12"/>
  <c r="H153" i="12"/>
  <c r="I153" i="12"/>
  <c r="N153" i="12"/>
  <c r="Q153" i="12" s="1"/>
  <c r="P153" i="12"/>
  <c r="F154" i="12"/>
  <c r="G154" i="12"/>
  <c r="H154" i="12"/>
  <c r="L154" i="12" s="1"/>
  <c r="I154" i="12"/>
  <c r="N154" i="12"/>
  <c r="Q154" i="12" s="1"/>
  <c r="P154" i="12"/>
  <c r="F155" i="12"/>
  <c r="G155" i="12"/>
  <c r="H155" i="12"/>
  <c r="I155" i="12"/>
  <c r="N155" i="12"/>
  <c r="Q155" i="12" s="1"/>
  <c r="P155" i="12"/>
  <c r="F156" i="12"/>
  <c r="G156" i="12"/>
  <c r="H156" i="12"/>
  <c r="L156" i="12" s="1"/>
  <c r="I156" i="12"/>
  <c r="N156" i="12"/>
  <c r="Q156" i="12" s="1"/>
  <c r="P156" i="12"/>
  <c r="F157" i="12"/>
  <c r="G157" i="12"/>
  <c r="H157" i="12"/>
  <c r="I157" i="12"/>
  <c r="J157" i="12"/>
  <c r="N157" i="12"/>
  <c r="Q157" i="12" s="1"/>
  <c r="P157" i="12"/>
  <c r="F158" i="12"/>
  <c r="G158" i="12"/>
  <c r="H158" i="12"/>
  <c r="L158" i="12" s="1"/>
  <c r="I158" i="12"/>
  <c r="N158" i="12"/>
  <c r="Q158" i="12" s="1"/>
  <c r="P158" i="12"/>
  <c r="F159" i="12"/>
  <c r="G159" i="12"/>
  <c r="H159" i="12"/>
  <c r="I159" i="12"/>
  <c r="N159" i="12"/>
  <c r="Q159" i="12" s="1"/>
  <c r="P159" i="12"/>
  <c r="F160" i="12"/>
  <c r="G160" i="12"/>
  <c r="H160" i="12"/>
  <c r="I160" i="12"/>
  <c r="N160" i="12"/>
  <c r="Q160" i="12" s="1"/>
  <c r="P160" i="12"/>
  <c r="F161" i="12"/>
  <c r="G161" i="12"/>
  <c r="H161" i="12"/>
  <c r="I161" i="12"/>
  <c r="N161" i="12"/>
  <c r="Q161" i="12" s="1"/>
  <c r="P161" i="12"/>
  <c r="F162" i="12"/>
  <c r="AB168" i="12" s="1"/>
  <c r="G162" i="12"/>
  <c r="AC168" i="12" s="1"/>
  <c r="H162" i="12"/>
  <c r="L162" i="12" s="1"/>
  <c r="I162" i="12"/>
  <c r="N162" i="12"/>
  <c r="Q162" i="12" s="1"/>
  <c r="P162" i="12"/>
  <c r="F148" i="5"/>
  <c r="G148" i="5"/>
  <c r="H148" i="5"/>
  <c r="I148" i="5"/>
  <c r="N148" i="5"/>
  <c r="Q148" i="5" s="1"/>
  <c r="P148" i="5"/>
  <c r="F149" i="5"/>
  <c r="G149" i="5"/>
  <c r="H149" i="5"/>
  <c r="I149" i="5"/>
  <c r="N149" i="5"/>
  <c r="Q149" i="5" s="1"/>
  <c r="P149" i="5"/>
  <c r="F150" i="5"/>
  <c r="G150" i="5"/>
  <c r="H150" i="5"/>
  <c r="L150" i="5" s="1"/>
  <c r="I150" i="5"/>
  <c r="N150" i="5"/>
  <c r="Q150" i="5" s="1"/>
  <c r="P150" i="5"/>
  <c r="F151" i="5"/>
  <c r="G151" i="5"/>
  <c r="H151" i="5"/>
  <c r="I151" i="5"/>
  <c r="N151" i="5"/>
  <c r="Q151" i="5" s="1"/>
  <c r="P151" i="5"/>
  <c r="F152" i="5"/>
  <c r="G152" i="5"/>
  <c r="H152" i="5"/>
  <c r="I152" i="5"/>
  <c r="N152" i="5"/>
  <c r="Q152" i="5" s="1"/>
  <c r="P152" i="5"/>
  <c r="F153" i="5"/>
  <c r="G153" i="5"/>
  <c r="H153" i="5"/>
  <c r="I153" i="5"/>
  <c r="N153" i="5"/>
  <c r="Q153" i="5" s="1"/>
  <c r="P153" i="5"/>
  <c r="F154" i="5"/>
  <c r="G154" i="5"/>
  <c r="H154" i="5"/>
  <c r="I154" i="5"/>
  <c r="N154" i="5"/>
  <c r="Q154" i="5" s="1"/>
  <c r="P154" i="5"/>
  <c r="F155" i="5"/>
  <c r="G155" i="5"/>
  <c r="H155" i="5"/>
  <c r="I155" i="5"/>
  <c r="N155" i="5"/>
  <c r="Q155" i="5" s="1"/>
  <c r="P155" i="5"/>
  <c r="F156" i="5"/>
  <c r="G156" i="5"/>
  <c r="H156" i="5"/>
  <c r="I156" i="5"/>
  <c r="N156" i="5"/>
  <c r="Q156" i="5" s="1"/>
  <c r="P156" i="5"/>
  <c r="F157" i="5"/>
  <c r="G157" i="5"/>
  <c r="H157" i="5"/>
  <c r="I157" i="5"/>
  <c r="N157" i="5"/>
  <c r="Q157" i="5" s="1"/>
  <c r="P157" i="5"/>
  <c r="F158" i="5"/>
  <c r="G158" i="5"/>
  <c r="H158" i="5"/>
  <c r="I158" i="5"/>
  <c r="N158" i="5"/>
  <c r="Q158" i="5" s="1"/>
  <c r="P158" i="5"/>
  <c r="F159" i="5"/>
  <c r="G159" i="5"/>
  <c r="H159" i="5"/>
  <c r="I159" i="5"/>
  <c r="N159" i="5"/>
  <c r="Q159" i="5" s="1"/>
  <c r="P159" i="5"/>
  <c r="F160" i="5"/>
  <c r="G160" i="5"/>
  <c r="H160" i="5"/>
  <c r="I160" i="5"/>
  <c r="N160" i="5"/>
  <c r="Q160" i="5" s="1"/>
  <c r="P160" i="5"/>
  <c r="F161" i="5"/>
  <c r="G161" i="5"/>
  <c r="AC167" i="5" s="1"/>
  <c r="H161" i="5"/>
  <c r="I161" i="5"/>
  <c r="N161" i="5"/>
  <c r="Q161" i="5" s="1"/>
  <c r="P161" i="5"/>
  <c r="F162" i="5"/>
  <c r="AB168" i="5" s="1"/>
  <c r="G162" i="5"/>
  <c r="AC168" i="5" s="1"/>
  <c r="H162" i="5"/>
  <c r="I162" i="5"/>
  <c r="N162" i="5"/>
  <c r="Q162" i="5" s="1"/>
  <c r="P162" i="5"/>
  <c r="F148" i="4"/>
  <c r="G148" i="4"/>
  <c r="H148" i="4"/>
  <c r="I148" i="4"/>
  <c r="N148" i="4"/>
  <c r="Q148" i="4" s="1"/>
  <c r="P148" i="4"/>
  <c r="F149" i="4"/>
  <c r="G149" i="4"/>
  <c r="H149" i="4"/>
  <c r="I149" i="4"/>
  <c r="J149" i="4"/>
  <c r="K149" i="4"/>
  <c r="L149" i="4"/>
  <c r="N149" i="4"/>
  <c r="Q149" i="4" s="1"/>
  <c r="P149" i="4"/>
  <c r="F150" i="4"/>
  <c r="G150" i="4"/>
  <c r="H150" i="4"/>
  <c r="L150" i="4" s="1"/>
  <c r="I150" i="4"/>
  <c r="N150" i="4"/>
  <c r="Q150" i="4" s="1"/>
  <c r="P150" i="4"/>
  <c r="F151" i="4"/>
  <c r="G151" i="4"/>
  <c r="K151" i="4" s="1"/>
  <c r="H151" i="4"/>
  <c r="I151" i="4"/>
  <c r="L151" i="4"/>
  <c r="N151" i="4"/>
  <c r="Q151" i="4" s="1"/>
  <c r="P151" i="4"/>
  <c r="F152" i="4"/>
  <c r="G152" i="4"/>
  <c r="H152" i="4"/>
  <c r="I152" i="4"/>
  <c r="N152" i="4"/>
  <c r="Q152" i="4" s="1"/>
  <c r="P152" i="4"/>
  <c r="F153" i="4"/>
  <c r="G153" i="4"/>
  <c r="H153" i="4"/>
  <c r="I153" i="4"/>
  <c r="N153" i="4"/>
  <c r="Q153" i="4" s="1"/>
  <c r="P153" i="4"/>
  <c r="F154" i="4"/>
  <c r="G154" i="4"/>
  <c r="H154" i="4"/>
  <c r="I154" i="4"/>
  <c r="N154" i="4"/>
  <c r="Q154" i="4" s="1"/>
  <c r="P154" i="4"/>
  <c r="F155" i="4"/>
  <c r="G155" i="4"/>
  <c r="K155" i="4" s="1"/>
  <c r="H155" i="4"/>
  <c r="L155" i="4" s="1"/>
  <c r="I155" i="4"/>
  <c r="N155" i="4"/>
  <c r="Q155" i="4" s="1"/>
  <c r="P155" i="4"/>
  <c r="F156" i="4"/>
  <c r="G156" i="4"/>
  <c r="H156" i="4"/>
  <c r="I156" i="4"/>
  <c r="N156" i="4"/>
  <c r="Q156" i="4" s="1"/>
  <c r="P156" i="4"/>
  <c r="F157" i="4"/>
  <c r="G157" i="4"/>
  <c r="K157" i="4" s="1"/>
  <c r="H157" i="4"/>
  <c r="I157" i="4"/>
  <c r="N157" i="4"/>
  <c r="Q157" i="4" s="1"/>
  <c r="P157" i="4"/>
  <c r="F158" i="4"/>
  <c r="G158" i="4"/>
  <c r="H158" i="4"/>
  <c r="I158" i="4"/>
  <c r="N158" i="4"/>
  <c r="Q158" i="4" s="1"/>
  <c r="P158" i="4"/>
  <c r="F159" i="4"/>
  <c r="G159" i="4"/>
  <c r="H159" i="4"/>
  <c r="I159" i="4"/>
  <c r="N159" i="4"/>
  <c r="Q159" i="4" s="1"/>
  <c r="P159" i="4"/>
  <c r="F160" i="4"/>
  <c r="G160" i="4"/>
  <c r="K160" i="4" s="1"/>
  <c r="H160" i="4"/>
  <c r="I160" i="4"/>
  <c r="N160" i="4"/>
  <c r="Q160" i="4" s="1"/>
  <c r="P160" i="4"/>
  <c r="F161" i="4"/>
  <c r="G161" i="4"/>
  <c r="H161" i="4"/>
  <c r="I161" i="4"/>
  <c r="J161" i="4"/>
  <c r="N161" i="4"/>
  <c r="Q161" i="4" s="1"/>
  <c r="P161" i="4"/>
  <c r="F162" i="4"/>
  <c r="AB168" i="4" s="1"/>
  <c r="G162" i="4"/>
  <c r="AC168" i="4" s="1"/>
  <c r="H162" i="4"/>
  <c r="I162" i="4"/>
  <c r="N162" i="4"/>
  <c r="Q162" i="4" s="1"/>
  <c r="P162" i="4"/>
  <c r="F143" i="9"/>
  <c r="G143" i="9"/>
  <c r="H143" i="9"/>
  <c r="I143" i="9"/>
  <c r="N143" i="9"/>
  <c r="Q143" i="9" s="1"/>
  <c r="P143" i="9"/>
  <c r="F144" i="9"/>
  <c r="G144" i="9"/>
  <c r="H144" i="9"/>
  <c r="I144" i="9"/>
  <c r="N144" i="9"/>
  <c r="Q144" i="9" s="1"/>
  <c r="P144" i="9"/>
  <c r="F145" i="9"/>
  <c r="G145" i="9"/>
  <c r="H145" i="9"/>
  <c r="I145" i="9"/>
  <c r="N145" i="9"/>
  <c r="Q145" i="9" s="1"/>
  <c r="P145" i="9"/>
  <c r="F146" i="9"/>
  <c r="G146" i="9"/>
  <c r="H146" i="9"/>
  <c r="I146" i="9"/>
  <c r="N146" i="9"/>
  <c r="Q146" i="9" s="1"/>
  <c r="R146" i="9" s="1"/>
  <c r="P146" i="9"/>
  <c r="F147" i="9"/>
  <c r="G147" i="9"/>
  <c r="H147" i="9"/>
  <c r="I147" i="9"/>
  <c r="N147" i="9"/>
  <c r="Q147" i="9" s="1"/>
  <c r="P147" i="9"/>
  <c r="F148" i="9"/>
  <c r="G148" i="9"/>
  <c r="H148" i="9"/>
  <c r="I148" i="9"/>
  <c r="N148" i="9"/>
  <c r="Q148" i="9" s="1"/>
  <c r="R148" i="9" s="1"/>
  <c r="P148" i="9"/>
  <c r="F149" i="9"/>
  <c r="G149" i="9"/>
  <c r="H149" i="9"/>
  <c r="I149" i="9"/>
  <c r="N149" i="9"/>
  <c r="Q149" i="9" s="1"/>
  <c r="R149" i="9" s="1"/>
  <c r="P149" i="9"/>
  <c r="F150" i="9"/>
  <c r="G150" i="9"/>
  <c r="H150" i="9"/>
  <c r="I150" i="9"/>
  <c r="N150" i="9"/>
  <c r="Q150" i="9" s="1"/>
  <c r="R150" i="9" s="1"/>
  <c r="P150" i="9"/>
  <c r="F151" i="9"/>
  <c r="G151" i="9"/>
  <c r="H151" i="9"/>
  <c r="I151" i="9"/>
  <c r="N151" i="9"/>
  <c r="Q151" i="9" s="1"/>
  <c r="R151" i="9" s="1"/>
  <c r="P151" i="9"/>
  <c r="F152" i="9"/>
  <c r="G152" i="9"/>
  <c r="H152" i="9"/>
  <c r="I152" i="9"/>
  <c r="N152" i="9"/>
  <c r="Q152" i="9" s="1"/>
  <c r="R152" i="9" s="1"/>
  <c r="P152" i="9"/>
  <c r="F153" i="9"/>
  <c r="G153" i="9"/>
  <c r="H153" i="9"/>
  <c r="I153" i="9"/>
  <c r="N153" i="9"/>
  <c r="Q153" i="9" s="1"/>
  <c r="R153" i="9" s="1"/>
  <c r="P153" i="9"/>
  <c r="F154" i="9"/>
  <c r="G154" i="9"/>
  <c r="H154" i="9"/>
  <c r="I154" i="9"/>
  <c r="N154" i="9"/>
  <c r="Q154" i="9" s="1"/>
  <c r="R154" i="9" s="1"/>
  <c r="P154" i="9"/>
  <c r="F155" i="9"/>
  <c r="G155" i="9"/>
  <c r="H155" i="9"/>
  <c r="I155" i="9"/>
  <c r="N155" i="9"/>
  <c r="Q155" i="9" s="1"/>
  <c r="P155" i="9"/>
  <c r="F156" i="9"/>
  <c r="G156" i="9"/>
  <c r="H156" i="9"/>
  <c r="I156" i="9"/>
  <c r="N156" i="9"/>
  <c r="Q156" i="9" s="1"/>
  <c r="P156" i="9"/>
  <c r="F157" i="9"/>
  <c r="G157" i="9"/>
  <c r="H157" i="9"/>
  <c r="I157" i="9"/>
  <c r="N157" i="9"/>
  <c r="Q157" i="9" s="1"/>
  <c r="R157" i="9" s="1"/>
  <c r="P157" i="9"/>
  <c r="F158" i="9"/>
  <c r="G158" i="9"/>
  <c r="H158" i="9"/>
  <c r="I158" i="9"/>
  <c r="N158" i="9"/>
  <c r="Q158" i="9" s="1"/>
  <c r="P158" i="9"/>
  <c r="F159" i="9"/>
  <c r="G159" i="9"/>
  <c r="H159" i="9"/>
  <c r="I159" i="9"/>
  <c r="N159" i="9"/>
  <c r="Q159" i="9" s="1"/>
  <c r="R159" i="9" s="1"/>
  <c r="P159" i="9"/>
  <c r="F160" i="9"/>
  <c r="G160" i="9"/>
  <c r="H160" i="9"/>
  <c r="I160" i="9"/>
  <c r="N160" i="9"/>
  <c r="Q160" i="9" s="1"/>
  <c r="P160" i="9"/>
  <c r="F161" i="9"/>
  <c r="G161" i="9"/>
  <c r="H161" i="9"/>
  <c r="I161" i="9"/>
  <c r="N161" i="9"/>
  <c r="Q161" i="9" s="1"/>
  <c r="R161" i="9" s="1"/>
  <c r="P161" i="9"/>
  <c r="F162" i="9"/>
  <c r="AB168" i="9" s="1"/>
  <c r="G162" i="9"/>
  <c r="AC168" i="9" s="1"/>
  <c r="H162" i="9"/>
  <c r="I162" i="9"/>
  <c r="N162" i="9"/>
  <c r="Q162" i="9" s="1"/>
  <c r="P162" i="9"/>
  <c r="F148" i="15"/>
  <c r="G148" i="15"/>
  <c r="H148" i="15"/>
  <c r="I148" i="15"/>
  <c r="N148" i="15"/>
  <c r="Q148" i="15" s="1"/>
  <c r="P148" i="15"/>
  <c r="F149" i="15"/>
  <c r="G149" i="15"/>
  <c r="H149" i="15"/>
  <c r="I149" i="15"/>
  <c r="N149" i="15"/>
  <c r="Q149" i="15" s="1"/>
  <c r="P149" i="15"/>
  <c r="F150" i="15"/>
  <c r="G150" i="15"/>
  <c r="H150" i="15"/>
  <c r="I150" i="15"/>
  <c r="N150" i="15"/>
  <c r="Q150" i="15" s="1"/>
  <c r="P150" i="15"/>
  <c r="F151" i="15"/>
  <c r="G151" i="15"/>
  <c r="H151" i="15"/>
  <c r="I151" i="15"/>
  <c r="N151" i="15"/>
  <c r="Q151" i="15" s="1"/>
  <c r="P151" i="15"/>
  <c r="F152" i="15"/>
  <c r="G152" i="15"/>
  <c r="H152" i="15"/>
  <c r="I152" i="15"/>
  <c r="N152" i="15"/>
  <c r="Q152" i="15" s="1"/>
  <c r="P152" i="15"/>
  <c r="F153" i="15"/>
  <c r="G153" i="15"/>
  <c r="H153" i="15"/>
  <c r="I153" i="15"/>
  <c r="N153" i="15"/>
  <c r="Q153" i="15" s="1"/>
  <c r="P153" i="15"/>
  <c r="F154" i="15"/>
  <c r="G154" i="15"/>
  <c r="H154" i="15"/>
  <c r="I154" i="15"/>
  <c r="N154" i="15"/>
  <c r="Q154" i="15" s="1"/>
  <c r="P154" i="15"/>
  <c r="F155" i="15"/>
  <c r="G155" i="15"/>
  <c r="H155" i="15"/>
  <c r="I155" i="15"/>
  <c r="N155" i="15"/>
  <c r="Q155" i="15" s="1"/>
  <c r="P155" i="15"/>
  <c r="F156" i="15"/>
  <c r="G156" i="15"/>
  <c r="H156" i="15"/>
  <c r="I156" i="15"/>
  <c r="N156" i="15"/>
  <c r="Q156" i="15" s="1"/>
  <c r="P156" i="15"/>
  <c r="F157" i="15"/>
  <c r="G157" i="15"/>
  <c r="H157" i="15"/>
  <c r="I157" i="15"/>
  <c r="N157" i="15"/>
  <c r="Q157" i="15" s="1"/>
  <c r="P157" i="15"/>
  <c r="F158" i="15"/>
  <c r="G158" i="15"/>
  <c r="H158" i="15"/>
  <c r="I158" i="15"/>
  <c r="N158" i="15"/>
  <c r="Q158" i="15" s="1"/>
  <c r="P158" i="15"/>
  <c r="F159" i="15"/>
  <c r="G159" i="15"/>
  <c r="H159" i="15"/>
  <c r="I159" i="15"/>
  <c r="N159" i="15"/>
  <c r="Q159" i="15" s="1"/>
  <c r="P159" i="15"/>
  <c r="F160" i="15"/>
  <c r="G160" i="15"/>
  <c r="H160" i="15"/>
  <c r="I160" i="15"/>
  <c r="N160" i="15"/>
  <c r="Q160" i="15" s="1"/>
  <c r="P160" i="15"/>
  <c r="F161" i="15"/>
  <c r="G161" i="15"/>
  <c r="H161" i="15"/>
  <c r="I161" i="15"/>
  <c r="N161" i="15"/>
  <c r="Q161" i="15" s="1"/>
  <c r="P161" i="15"/>
  <c r="F162" i="15"/>
  <c r="AB168" i="15" s="1"/>
  <c r="G162" i="15"/>
  <c r="AC168" i="15" s="1"/>
  <c r="H162" i="15"/>
  <c r="I162" i="15"/>
  <c r="N162" i="15"/>
  <c r="Q162" i="15" s="1"/>
  <c r="P162" i="15"/>
  <c r="F118" i="18"/>
  <c r="G118" i="18"/>
  <c r="H118" i="18"/>
  <c r="I118" i="18"/>
  <c r="N118" i="18"/>
  <c r="Q118" i="18" s="1"/>
  <c r="O118" i="18"/>
  <c r="P118" i="18"/>
  <c r="S118" i="18"/>
  <c r="X118" i="18"/>
  <c r="F119" i="18"/>
  <c r="G119" i="18"/>
  <c r="H119" i="18"/>
  <c r="L119" i="18" s="1"/>
  <c r="I119" i="18"/>
  <c r="N119" i="18"/>
  <c r="Q119" i="18" s="1"/>
  <c r="O119" i="18"/>
  <c r="P119" i="18"/>
  <c r="S119" i="18"/>
  <c r="X119" i="18"/>
  <c r="F120" i="18"/>
  <c r="G120" i="18"/>
  <c r="H120" i="18"/>
  <c r="I120" i="18"/>
  <c r="J121" i="18" s="1"/>
  <c r="N120" i="18"/>
  <c r="Q120" i="18" s="1"/>
  <c r="O120" i="18"/>
  <c r="P120" i="18"/>
  <c r="S120" i="18"/>
  <c r="X120" i="18"/>
  <c r="F121" i="18"/>
  <c r="G121" i="18"/>
  <c r="H121" i="18"/>
  <c r="I121" i="18"/>
  <c r="N121" i="18"/>
  <c r="Q121" i="18" s="1"/>
  <c r="O121" i="18"/>
  <c r="P121" i="18"/>
  <c r="S121" i="18"/>
  <c r="X121" i="18"/>
  <c r="F122" i="18"/>
  <c r="G122" i="18"/>
  <c r="K122" i="18" s="1"/>
  <c r="H122" i="18"/>
  <c r="I122" i="18"/>
  <c r="N122" i="18"/>
  <c r="Q122" i="18" s="1"/>
  <c r="O122" i="18"/>
  <c r="P122" i="18"/>
  <c r="S122" i="18"/>
  <c r="X122" i="18"/>
  <c r="F123" i="18"/>
  <c r="G123" i="18"/>
  <c r="H123" i="18"/>
  <c r="I123" i="18"/>
  <c r="N123" i="18"/>
  <c r="Q123" i="18" s="1"/>
  <c r="O123" i="18"/>
  <c r="P123" i="18"/>
  <c r="S123" i="18"/>
  <c r="X123" i="18"/>
  <c r="F124" i="18"/>
  <c r="G124" i="18"/>
  <c r="H124" i="18"/>
  <c r="I124" i="18"/>
  <c r="N124" i="18"/>
  <c r="Q124" i="18" s="1"/>
  <c r="O124" i="18"/>
  <c r="P124" i="18"/>
  <c r="S124" i="18"/>
  <c r="X124" i="18"/>
  <c r="F125" i="18"/>
  <c r="G125" i="18"/>
  <c r="H125" i="18"/>
  <c r="I125" i="18"/>
  <c r="N125" i="18"/>
  <c r="Q125" i="18" s="1"/>
  <c r="O125" i="18"/>
  <c r="P125" i="18"/>
  <c r="S125" i="18"/>
  <c r="X125" i="18"/>
  <c r="F126" i="18"/>
  <c r="G126" i="18"/>
  <c r="H126" i="18"/>
  <c r="I126" i="18"/>
  <c r="N126" i="18"/>
  <c r="Q126" i="18" s="1"/>
  <c r="O126" i="18"/>
  <c r="P126" i="18"/>
  <c r="S126" i="18"/>
  <c r="X126" i="18"/>
  <c r="F127" i="18"/>
  <c r="AB127" i="18" s="1"/>
  <c r="G127" i="18"/>
  <c r="H127" i="18"/>
  <c r="I127" i="18"/>
  <c r="N127" i="18"/>
  <c r="Q127" i="18" s="1"/>
  <c r="O127" i="18"/>
  <c r="P127" i="18"/>
  <c r="S127" i="18"/>
  <c r="X127" i="18"/>
  <c r="F128" i="18"/>
  <c r="G128" i="18"/>
  <c r="H128" i="18"/>
  <c r="I128" i="18"/>
  <c r="N128" i="18"/>
  <c r="Q128" i="18" s="1"/>
  <c r="O128" i="18"/>
  <c r="P128" i="18"/>
  <c r="S128" i="18"/>
  <c r="X128" i="18"/>
  <c r="F129" i="18"/>
  <c r="G129" i="18"/>
  <c r="H129" i="18"/>
  <c r="I129" i="18"/>
  <c r="N129" i="18"/>
  <c r="Q129" i="18" s="1"/>
  <c r="O129" i="18"/>
  <c r="P129" i="18"/>
  <c r="S129" i="18"/>
  <c r="X129" i="18"/>
  <c r="F130" i="18"/>
  <c r="G130" i="18"/>
  <c r="H130" i="18"/>
  <c r="I130" i="18"/>
  <c r="N130" i="18"/>
  <c r="Q130" i="18" s="1"/>
  <c r="O130" i="18"/>
  <c r="P130" i="18"/>
  <c r="S130" i="18"/>
  <c r="X130" i="18"/>
  <c r="F131" i="18"/>
  <c r="G131" i="18"/>
  <c r="H131" i="18"/>
  <c r="I131" i="18"/>
  <c r="N131" i="18"/>
  <c r="Q131" i="18" s="1"/>
  <c r="O131" i="18"/>
  <c r="P131" i="18"/>
  <c r="S131" i="18"/>
  <c r="X131" i="18"/>
  <c r="F132" i="18"/>
  <c r="G132" i="18"/>
  <c r="H132" i="18"/>
  <c r="I132" i="18"/>
  <c r="N132" i="18"/>
  <c r="Q132" i="18" s="1"/>
  <c r="O132" i="18"/>
  <c r="P132" i="18"/>
  <c r="S132" i="18"/>
  <c r="X132" i="18"/>
  <c r="F133" i="18"/>
  <c r="AB139" i="18" s="1"/>
  <c r="G133" i="18"/>
  <c r="AC139" i="18" s="1"/>
  <c r="H133" i="18"/>
  <c r="AJ139" i="18" s="1"/>
  <c r="I133" i="18"/>
  <c r="N133" i="18"/>
  <c r="Q133" i="18" s="1"/>
  <c r="O133" i="18"/>
  <c r="P133" i="18"/>
  <c r="S133" i="18"/>
  <c r="X133" i="18"/>
  <c r="L160" i="12" l="1"/>
  <c r="N2" i="20"/>
  <c r="AB167" i="20"/>
  <c r="L149" i="5"/>
  <c r="AB105" i="19"/>
  <c r="AB113" i="19"/>
  <c r="L87" i="19"/>
  <c r="L89" i="19"/>
  <c r="L91" i="19"/>
  <c r="L93" i="19"/>
  <c r="L95" i="19"/>
  <c r="AC151" i="19"/>
  <c r="AC157" i="19"/>
  <c r="AC159" i="19"/>
  <c r="AC165" i="19"/>
  <c r="AC167" i="19"/>
  <c r="L161" i="6"/>
  <c r="L149" i="6"/>
  <c r="L154" i="8"/>
  <c r="AB167" i="10"/>
  <c r="AB167" i="4"/>
  <c r="K137" i="20"/>
  <c r="AC160" i="20"/>
  <c r="AC162" i="20"/>
  <c r="AC164" i="20"/>
  <c r="AC166" i="20"/>
  <c r="AC47" i="19"/>
  <c r="AC49" i="19"/>
  <c r="AC71" i="19"/>
  <c r="AC73" i="19"/>
  <c r="AC97" i="19"/>
  <c r="AC99" i="19"/>
  <c r="AC101" i="19"/>
  <c r="AC103" i="19"/>
  <c r="AC117" i="19"/>
  <c r="AC119" i="19"/>
  <c r="AC123" i="19"/>
  <c r="AC161" i="19"/>
  <c r="K120" i="18"/>
  <c r="J160" i="3"/>
  <c r="AC167" i="3"/>
  <c r="J150" i="4"/>
  <c r="J155" i="4"/>
  <c r="R147" i="9"/>
  <c r="AC40" i="20"/>
  <c r="AC44" i="20"/>
  <c r="AB160" i="20"/>
  <c r="AB162" i="20"/>
  <c r="AB166" i="20"/>
  <c r="AC51" i="19"/>
  <c r="AC83" i="19"/>
  <c r="AC135" i="19"/>
  <c r="AC141" i="19"/>
  <c r="AC163" i="19"/>
  <c r="AB157" i="19"/>
  <c r="R158" i="10"/>
  <c r="J155" i="10"/>
  <c r="L162" i="11"/>
  <c r="L160" i="11"/>
  <c r="L157" i="12"/>
  <c r="L161" i="12"/>
  <c r="L158" i="4"/>
  <c r="J153" i="3"/>
  <c r="J159" i="3"/>
  <c r="AC41" i="20"/>
  <c r="AC43" i="20"/>
  <c r="AC45" i="20"/>
  <c r="AB55" i="20"/>
  <c r="AB59" i="20"/>
  <c r="AB139" i="20"/>
  <c r="AB143" i="20"/>
  <c r="AB147" i="20"/>
  <c r="AB149" i="20"/>
  <c r="AB151" i="20"/>
  <c r="AB43" i="19"/>
  <c r="R53" i="19"/>
  <c r="AB75" i="19"/>
  <c r="AB85" i="19"/>
  <c r="J127" i="18"/>
  <c r="K124" i="18"/>
  <c r="AC127" i="18"/>
  <c r="AH127" i="18" s="1"/>
  <c r="L151" i="10"/>
  <c r="R162" i="10"/>
  <c r="L157" i="3"/>
  <c r="AB167" i="12"/>
  <c r="J156" i="12"/>
  <c r="L153" i="12"/>
  <c r="J149" i="5"/>
  <c r="L162" i="4"/>
  <c r="L159" i="4"/>
  <c r="K156" i="4"/>
  <c r="R148" i="4"/>
  <c r="AB154" i="4"/>
  <c r="R158" i="20"/>
  <c r="R87" i="20"/>
  <c r="R99" i="20"/>
  <c r="R101" i="20"/>
  <c r="AC42" i="20"/>
  <c r="AB153" i="20"/>
  <c r="AB37" i="20"/>
  <c r="AB42" i="20"/>
  <c r="AB46" i="20"/>
  <c r="AB50" i="20"/>
  <c r="AB78" i="20"/>
  <c r="AB82" i="20"/>
  <c r="AB96" i="20"/>
  <c r="AB108" i="20"/>
  <c r="AB110" i="20"/>
  <c r="AB120" i="20"/>
  <c r="AB128" i="20"/>
  <c r="AB130" i="20"/>
  <c r="AD1" i="22"/>
  <c r="AD1" i="21"/>
  <c r="L58" i="19"/>
  <c r="L60" i="19"/>
  <c r="L72" i="19"/>
  <c r="L74" i="19"/>
  <c r="L80" i="19"/>
  <c r="AC148" i="19"/>
  <c r="AC150" i="19"/>
  <c r="AC160" i="19"/>
  <c r="AC162" i="19"/>
  <c r="R123" i="19"/>
  <c r="AB11" i="19"/>
  <c r="AB15" i="19"/>
  <c r="AB20" i="19"/>
  <c r="AB130" i="19"/>
  <c r="AB134" i="19"/>
  <c r="AB167" i="15"/>
  <c r="K123" i="18"/>
  <c r="AC126" i="18"/>
  <c r="AH126" i="18" s="1"/>
  <c r="J119" i="18"/>
  <c r="AB125" i="18"/>
  <c r="AC125" i="18"/>
  <c r="AH125" i="18" s="1"/>
  <c r="J129" i="18"/>
  <c r="AC124" i="18"/>
  <c r="AH124" i="18" s="1"/>
  <c r="J132" i="18"/>
  <c r="K128" i="18"/>
  <c r="AB124" i="18"/>
  <c r="J162" i="10"/>
  <c r="J149" i="10"/>
  <c r="J160" i="6"/>
  <c r="J149" i="11"/>
  <c r="J159" i="8"/>
  <c r="J158" i="8"/>
  <c r="L152" i="8"/>
  <c r="L161" i="3"/>
  <c r="L156" i="3"/>
  <c r="J163" i="12"/>
  <c r="K163" i="12"/>
  <c r="L163" i="12"/>
  <c r="AC166" i="12"/>
  <c r="K160" i="12"/>
  <c r="AC163" i="12"/>
  <c r="J154" i="12"/>
  <c r="L152" i="12"/>
  <c r="AC167" i="12"/>
  <c r="AB166" i="12"/>
  <c r="K158" i="12"/>
  <c r="AC164" i="12"/>
  <c r="AB163" i="12"/>
  <c r="AC161" i="12"/>
  <c r="AC158" i="12"/>
  <c r="K152" i="12"/>
  <c r="M152" i="12" s="1"/>
  <c r="AC155" i="12"/>
  <c r="J161" i="12"/>
  <c r="AC165" i="12"/>
  <c r="AB164" i="12"/>
  <c r="J158" i="12"/>
  <c r="M158" i="12" s="1"/>
  <c r="AC159" i="12"/>
  <c r="AC156" i="12"/>
  <c r="J162" i="12"/>
  <c r="AB165" i="12"/>
  <c r="AC162" i="12"/>
  <c r="K156" i="12"/>
  <c r="AC160" i="12"/>
  <c r="J153" i="12"/>
  <c r="AC157" i="12"/>
  <c r="J150" i="12"/>
  <c r="AC154" i="12"/>
  <c r="K158" i="5"/>
  <c r="L156" i="5"/>
  <c r="J150" i="5"/>
  <c r="AC154" i="5"/>
  <c r="AB154" i="5"/>
  <c r="J159" i="5"/>
  <c r="J157" i="5"/>
  <c r="AC155" i="5"/>
  <c r="AB155" i="5"/>
  <c r="J163" i="4"/>
  <c r="K163" i="4"/>
  <c r="L163" i="4"/>
  <c r="R161" i="4"/>
  <c r="L161" i="4"/>
  <c r="AC166" i="4"/>
  <c r="AB165" i="4"/>
  <c r="J159" i="4"/>
  <c r="L157" i="4"/>
  <c r="AB162" i="4"/>
  <c r="AB161" i="4"/>
  <c r="L154" i="4"/>
  <c r="AC155" i="4"/>
  <c r="AC167" i="4"/>
  <c r="AB166" i="4"/>
  <c r="AC163" i="4"/>
  <c r="J157" i="4"/>
  <c r="AC160" i="4"/>
  <c r="J154" i="4"/>
  <c r="R152" i="4"/>
  <c r="AC158" i="4"/>
  <c r="AC157" i="4"/>
  <c r="J151" i="4"/>
  <c r="M151" i="4" s="1"/>
  <c r="K161" i="4"/>
  <c r="AC164" i="4"/>
  <c r="AB163" i="4"/>
  <c r="AC154" i="4"/>
  <c r="J162" i="4"/>
  <c r="K159" i="4"/>
  <c r="AC165" i="4"/>
  <c r="AB164" i="4"/>
  <c r="J158" i="4"/>
  <c r="AC162" i="4"/>
  <c r="AC161" i="4"/>
  <c r="AC159" i="4"/>
  <c r="L153" i="4"/>
  <c r="K152" i="4"/>
  <c r="AC156" i="4"/>
  <c r="AC153" i="9"/>
  <c r="AC151" i="9"/>
  <c r="AC149" i="9"/>
  <c r="AB153" i="9"/>
  <c r="AB151" i="9"/>
  <c r="AB149" i="9"/>
  <c r="AC154" i="9"/>
  <c r="AC152" i="9"/>
  <c r="AC150" i="9"/>
  <c r="AB154" i="9"/>
  <c r="AB152" i="9"/>
  <c r="AB150" i="9"/>
  <c r="R48" i="20"/>
  <c r="R52" i="20"/>
  <c r="R56" i="20"/>
  <c r="R60" i="20"/>
  <c r="R140" i="20"/>
  <c r="R144" i="20"/>
  <c r="R146" i="20"/>
  <c r="AC12" i="20"/>
  <c r="AC16" i="20"/>
  <c r="AC20" i="20"/>
  <c r="AC24" i="20"/>
  <c r="AC28" i="20"/>
  <c r="AC32" i="20"/>
  <c r="AC53" i="20"/>
  <c r="AC55" i="20"/>
  <c r="AC57" i="20"/>
  <c r="AC59" i="20"/>
  <c r="AC61" i="20"/>
  <c r="AC69" i="20"/>
  <c r="AC71" i="20"/>
  <c r="AC77" i="20"/>
  <c r="AC79" i="20"/>
  <c r="AC85" i="20"/>
  <c r="AC87" i="20"/>
  <c r="AC119" i="20"/>
  <c r="AC121" i="20"/>
  <c r="AC123" i="20"/>
  <c r="AC145" i="20"/>
  <c r="AC147" i="20"/>
  <c r="AC149" i="20"/>
  <c r="AC151" i="20"/>
  <c r="AC153" i="20"/>
  <c r="AC163" i="20"/>
  <c r="AC165" i="20"/>
  <c r="AC167" i="20"/>
  <c r="AB127" i="20"/>
  <c r="R47" i="20"/>
  <c r="R71" i="20"/>
  <c r="R79" i="20"/>
  <c r="R93" i="20"/>
  <c r="R97" i="20"/>
  <c r="AB104" i="20"/>
  <c r="AB150" i="20"/>
  <c r="AB152" i="20"/>
  <c r="AB154" i="20"/>
  <c r="R108" i="20"/>
  <c r="R122" i="19"/>
  <c r="AC60" i="19"/>
  <c r="AC134" i="19"/>
  <c r="AC14" i="19"/>
  <c r="AC17" i="19"/>
  <c r="AC21" i="19"/>
  <c r="AC25" i="19"/>
  <c r="AC38" i="19"/>
  <c r="R66" i="19"/>
  <c r="R104" i="19"/>
  <c r="AB24" i="19"/>
  <c r="AB28" i="19"/>
  <c r="AB33" i="19"/>
  <c r="AB37" i="19"/>
  <c r="AB40" i="19"/>
  <c r="AB44" i="19"/>
  <c r="AB48" i="19"/>
  <c r="AB62" i="19"/>
  <c r="AB68" i="19"/>
  <c r="AB76" i="19"/>
  <c r="K126" i="18"/>
  <c r="R126" i="18"/>
  <c r="K119" i="18"/>
  <c r="L124" i="18"/>
  <c r="R122" i="18"/>
  <c r="L130" i="18"/>
  <c r="L126" i="18"/>
  <c r="L123" i="18"/>
  <c r="L122" i="18"/>
  <c r="R118" i="18"/>
  <c r="L127" i="18"/>
  <c r="J123" i="18"/>
  <c r="K125" i="18"/>
  <c r="K127" i="18"/>
  <c r="J128" i="18"/>
  <c r="J125" i="18"/>
  <c r="J120" i="18"/>
  <c r="K121" i="18"/>
  <c r="AB137" i="18"/>
  <c r="R127" i="18"/>
  <c r="L120" i="18"/>
  <c r="AB136" i="18"/>
  <c r="AB131" i="18"/>
  <c r="AB134" i="18"/>
  <c r="R124" i="18"/>
  <c r="R120" i="18"/>
  <c r="R119" i="18"/>
  <c r="AB126" i="18"/>
  <c r="J124" i="18"/>
  <c r="AB138" i="18"/>
  <c r="AB135" i="18"/>
  <c r="L128" i="18"/>
  <c r="R160" i="10"/>
  <c r="R156" i="10"/>
  <c r="R154" i="10"/>
  <c r="AC154" i="10"/>
  <c r="K161" i="10"/>
  <c r="AC155" i="10"/>
  <c r="L158" i="6"/>
  <c r="AC167" i="6"/>
  <c r="L162" i="6"/>
  <c r="K151" i="6"/>
  <c r="L152" i="6"/>
  <c r="AB167" i="6"/>
  <c r="J159" i="6"/>
  <c r="J155" i="6"/>
  <c r="J153" i="6"/>
  <c r="K160" i="6"/>
  <c r="J154" i="6"/>
  <c r="J152" i="6"/>
  <c r="J150" i="6"/>
  <c r="L152" i="11"/>
  <c r="L155" i="11"/>
  <c r="L150" i="11"/>
  <c r="J157" i="11"/>
  <c r="R156" i="11"/>
  <c r="J154" i="11"/>
  <c r="L150" i="8"/>
  <c r="L151" i="8"/>
  <c r="K154" i="8"/>
  <c r="AB154" i="8"/>
  <c r="AB155" i="8"/>
  <c r="L155" i="3"/>
  <c r="L158" i="3"/>
  <c r="L149" i="3"/>
  <c r="AC154" i="3"/>
  <c r="L154" i="3"/>
  <c r="K153" i="3"/>
  <c r="K150" i="3"/>
  <c r="J154" i="3"/>
  <c r="J150" i="3"/>
  <c r="J151" i="3"/>
  <c r="AB154" i="3"/>
  <c r="AB167" i="3"/>
  <c r="J152" i="3"/>
  <c r="K162" i="12"/>
  <c r="L155" i="12"/>
  <c r="J160" i="12"/>
  <c r="L151" i="12"/>
  <c r="L159" i="12"/>
  <c r="K161" i="12"/>
  <c r="K157" i="12"/>
  <c r="K153" i="12"/>
  <c r="K149" i="12"/>
  <c r="K154" i="12"/>
  <c r="M154" i="12" s="1"/>
  <c r="K150" i="12"/>
  <c r="M150" i="12" s="1"/>
  <c r="J149" i="12"/>
  <c r="AB160" i="12"/>
  <c r="AB162" i="12"/>
  <c r="AB161" i="12"/>
  <c r="AB159" i="12"/>
  <c r="AB156" i="12"/>
  <c r="AB158" i="12"/>
  <c r="AB157" i="12"/>
  <c r="AB154" i="12"/>
  <c r="AB155" i="12"/>
  <c r="J159" i="12"/>
  <c r="K159" i="12"/>
  <c r="J155" i="12"/>
  <c r="K155" i="12"/>
  <c r="J151" i="12"/>
  <c r="K151" i="12"/>
  <c r="R160" i="12"/>
  <c r="R156" i="12"/>
  <c r="R152" i="12"/>
  <c r="R148" i="12"/>
  <c r="R162" i="12"/>
  <c r="R158" i="12"/>
  <c r="R154" i="12"/>
  <c r="R150" i="12"/>
  <c r="R148" i="5"/>
  <c r="L155" i="5"/>
  <c r="AC159" i="5"/>
  <c r="AC163" i="5"/>
  <c r="AC166" i="5"/>
  <c r="AC164" i="5"/>
  <c r="K152" i="5"/>
  <c r="K150" i="5"/>
  <c r="AC158" i="5"/>
  <c r="K153" i="5"/>
  <c r="K149" i="5"/>
  <c r="AC162" i="5"/>
  <c r="K154" i="5"/>
  <c r="K151" i="5"/>
  <c r="AC165" i="5"/>
  <c r="AB165" i="5"/>
  <c r="J155" i="5"/>
  <c r="J154" i="5"/>
  <c r="J153" i="5"/>
  <c r="J152" i="5"/>
  <c r="J151" i="5"/>
  <c r="J160" i="5"/>
  <c r="AB166" i="5"/>
  <c r="AB163" i="5"/>
  <c r="M149" i="5"/>
  <c r="J163" i="5"/>
  <c r="K163" i="5"/>
  <c r="L163" i="5"/>
  <c r="J158" i="5"/>
  <c r="AB164" i="5"/>
  <c r="R155" i="5"/>
  <c r="R154" i="5"/>
  <c r="R153" i="5"/>
  <c r="R152" i="5"/>
  <c r="R151" i="5"/>
  <c r="R150" i="5"/>
  <c r="R149" i="5"/>
  <c r="AB167" i="5"/>
  <c r="L154" i="5"/>
  <c r="L153" i="5"/>
  <c r="L152" i="5"/>
  <c r="L151" i="5"/>
  <c r="R145" i="9"/>
  <c r="R144" i="9"/>
  <c r="AC167" i="9"/>
  <c r="AC165" i="9"/>
  <c r="AC163" i="9"/>
  <c r="AC155" i="9"/>
  <c r="AC166" i="9"/>
  <c r="AC164" i="9"/>
  <c r="AC162" i="9"/>
  <c r="K144" i="9"/>
  <c r="AB167" i="9"/>
  <c r="AB165" i="9"/>
  <c r="AB163" i="9"/>
  <c r="AB155" i="9"/>
  <c r="J145" i="9"/>
  <c r="J162" i="9"/>
  <c r="J160" i="9"/>
  <c r="J158" i="9"/>
  <c r="J156" i="9"/>
  <c r="J154" i="9"/>
  <c r="J152" i="9"/>
  <c r="J150" i="9"/>
  <c r="J148" i="9"/>
  <c r="J146" i="9"/>
  <c r="R143" i="9"/>
  <c r="AB164" i="9"/>
  <c r="AB166" i="9"/>
  <c r="AB162" i="9"/>
  <c r="L163" i="9"/>
  <c r="K163" i="9"/>
  <c r="J163" i="9"/>
  <c r="J153" i="9"/>
  <c r="J151" i="9"/>
  <c r="J149" i="9"/>
  <c r="J147" i="9"/>
  <c r="J144" i="9"/>
  <c r="L160" i="4"/>
  <c r="K153" i="4"/>
  <c r="L152" i="4"/>
  <c r="J156" i="4"/>
  <c r="M155" i="4"/>
  <c r="J153" i="4"/>
  <c r="J152" i="4"/>
  <c r="R160" i="4"/>
  <c r="J160" i="4"/>
  <c r="M160" i="4" s="1"/>
  <c r="R156" i="4"/>
  <c r="M157" i="4"/>
  <c r="K154" i="4"/>
  <c r="K150" i="4"/>
  <c r="M150" i="4" s="1"/>
  <c r="L156" i="4"/>
  <c r="M149" i="4"/>
  <c r="K162" i="4"/>
  <c r="M162" i="4" s="1"/>
  <c r="K158" i="4"/>
  <c r="AB156" i="4"/>
  <c r="AB158" i="4"/>
  <c r="AB160" i="4"/>
  <c r="R157" i="4"/>
  <c r="AB155" i="4"/>
  <c r="AB157" i="4"/>
  <c r="AB159" i="4"/>
  <c r="R151" i="19"/>
  <c r="R155" i="19"/>
  <c r="R159" i="19"/>
  <c r="L160" i="6"/>
  <c r="J151" i="6"/>
  <c r="AC163" i="6"/>
  <c r="AC166" i="6"/>
  <c r="L159" i="6"/>
  <c r="L153" i="6"/>
  <c r="K152" i="6"/>
  <c r="L151" i="6"/>
  <c r="K149" i="6"/>
  <c r="AC165" i="6"/>
  <c r="R160" i="6"/>
  <c r="AC164" i="6"/>
  <c r="L155" i="6"/>
  <c r="R152" i="6"/>
  <c r="L150" i="6"/>
  <c r="J149" i="6"/>
  <c r="J156" i="6"/>
  <c r="R148" i="6"/>
  <c r="AC154" i="6"/>
  <c r="AB154" i="6"/>
  <c r="AB166" i="6"/>
  <c r="K159" i="6"/>
  <c r="AB165" i="6"/>
  <c r="AB163" i="6"/>
  <c r="K154" i="6"/>
  <c r="K150" i="6"/>
  <c r="J163" i="6"/>
  <c r="K163" i="6"/>
  <c r="L163" i="6"/>
  <c r="K153" i="6"/>
  <c r="AB164" i="6"/>
  <c r="R153" i="6"/>
  <c r="K152" i="11"/>
  <c r="K155" i="11"/>
  <c r="K150" i="11"/>
  <c r="L149" i="11"/>
  <c r="AC154" i="11"/>
  <c r="K151" i="11"/>
  <c r="J160" i="11"/>
  <c r="J153" i="11"/>
  <c r="J150" i="11"/>
  <c r="M150" i="11" s="1"/>
  <c r="J161" i="11"/>
  <c r="AB154" i="11"/>
  <c r="AB165" i="11"/>
  <c r="L154" i="11"/>
  <c r="K153" i="8"/>
  <c r="AC155" i="8"/>
  <c r="AC167" i="8"/>
  <c r="L155" i="8"/>
  <c r="K155" i="8"/>
  <c r="J155" i="8"/>
  <c r="AC154" i="8"/>
  <c r="R159" i="15"/>
  <c r="R157" i="15"/>
  <c r="R155" i="15"/>
  <c r="R153" i="15"/>
  <c r="R151" i="15"/>
  <c r="J149" i="15"/>
  <c r="R160" i="15"/>
  <c r="R158" i="15"/>
  <c r="R156" i="15"/>
  <c r="R154" i="15"/>
  <c r="R152" i="15"/>
  <c r="AB142" i="19"/>
  <c r="R121" i="18"/>
  <c r="AJ126" i="18"/>
  <c r="AJ128" i="18"/>
  <c r="J126" i="18"/>
  <c r="M126" i="18" s="1"/>
  <c r="AJ124" i="18"/>
  <c r="R125" i="18"/>
  <c r="J122" i="18"/>
  <c r="AJ127" i="18"/>
  <c r="AJ125" i="18"/>
  <c r="AC137" i="18"/>
  <c r="AH139" i="18"/>
  <c r="K133" i="18"/>
  <c r="K130" i="18"/>
  <c r="AC135" i="18"/>
  <c r="AC136" i="18"/>
  <c r="AC134" i="18"/>
  <c r="K132" i="18"/>
  <c r="AC138" i="18"/>
  <c r="K159" i="3"/>
  <c r="K160" i="8"/>
  <c r="AC156" i="8"/>
  <c r="J162" i="8"/>
  <c r="J157" i="8"/>
  <c r="AB163" i="8"/>
  <c r="J161" i="8"/>
  <c r="R91" i="20"/>
  <c r="R95" i="20"/>
  <c r="R104" i="20"/>
  <c r="R106" i="20"/>
  <c r="AC11" i="20"/>
  <c r="AC15" i="20"/>
  <c r="AC19" i="20"/>
  <c r="AC23" i="20"/>
  <c r="AC27" i="20"/>
  <c r="AC31" i="20"/>
  <c r="L52" i="20"/>
  <c r="L136" i="20"/>
  <c r="L138" i="20"/>
  <c r="L157" i="20"/>
  <c r="L159" i="20"/>
  <c r="L161" i="20"/>
  <c r="AC13" i="20"/>
  <c r="AC17" i="20"/>
  <c r="AC21" i="20"/>
  <c r="AC25" i="20"/>
  <c r="AC29" i="20"/>
  <c r="AC33" i="20"/>
  <c r="L53" i="20"/>
  <c r="L57" i="20"/>
  <c r="L61" i="20"/>
  <c r="L67" i="20"/>
  <c r="L91" i="20"/>
  <c r="L158" i="20"/>
  <c r="AC14" i="20"/>
  <c r="AC18" i="20"/>
  <c r="AC22" i="20"/>
  <c r="AC26" i="20"/>
  <c r="AC30" i="20"/>
  <c r="AC34" i="20"/>
  <c r="AC54" i="20"/>
  <c r="AC56" i="20"/>
  <c r="AC58" i="20"/>
  <c r="AC60" i="20"/>
  <c r="AC68" i="20"/>
  <c r="AC70" i="20"/>
  <c r="AC78" i="20"/>
  <c r="AC84" i="20"/>
  <c r="AC86" i="20"/>
  <c r="AC97" i="20"/>
  <c r="AC104" i="20"/>
  <c r="AC116" i="20"/>
  <c r="AC128" i="20"/>
  <c r="AC140" i="20"/>
  <c r="J158" i="20"/>
  <c r="AB164" i="20"/>
  <c r="R63" i="20"/>
  <c r="R88" i="20"/>
  <c r="R96" i="20"/>
  <c r="AB132" i="20"/>
  <c r="AB134" i="20"/>
  <c r="AB136" i="20"/>
  <c r="R131" i="20"/>
  <c r="R154" i="20"/>
  <c r="AB54" i="20"/>
  <c r="AB58" i="20"/>
  <c r="AB62" i="20"/>
  <c r="AB66" i="20"/>
  <c r="AB70" i="20"/>
  <c r="AB74" i="20"/>
  <c r="L69" i="20"/>
  <c r="AB101" i="20"/>
  <c r="AB107" i="20"/>
  <c r="AB109" i="20"/>
  <c r="R110" i="20"/>
  <c r="AB138" i="20"/>
  <c r="AB140" i="20"/>
  <c r="AB142" i="20"/>
  <c r="AB144" i="20"/>
  <c r="AB146" i="20"/>
  <c r="AB148" i="20"/>
  <c r="AB163" i="20"/>
  <c r="AB165" i="20"/>
  <c r="AB11" i="20"/>
  <c r="AB13" i="20"/>
  <c r="AB18" i="20"/>
  <c r="AB22" i="20"/>
  <c r="AB26" i="20"/>
  <c r="AB30" i="20"/>
  <c r="AB35" i="20"/>
  <c r="AB43" i="20"/>
  <c r="AB47" i="20"/>
  <c r="AB51" i="20"/>
  <c r="AB86" i="20"/>
  <c r="AB90" i="20"/>
  <c r="AB131" i="20"/>
  <c r="AB135" i="20"/>
  <c r="R142" i="20"/>
  <c r="R148" i="20"/>
  <c r="J163" i="20"/>
  <c r="K163" i="20"/>
  <c r="L163" i="20"/>
  <c r="R150" i="15"/>
  <c r="J162" i="15"/>
  <c r="J160" i="15"/>
  <c r="J158" i="15"/>
  <c r="J156" i="15"/>
  <c r="J154" i="15"/>
  <c r="J152" i="15"/>
  <c r="J161" i="15"/>
  <c r="J159" i="15"/>
  <c r="J157" i="15"/>
  <c r="J155" i="15"/>
  <c r="J153" i="15"/>
  <c r="J151" i="15"/>
  <c r="K157" i="10"/>
  <c r="AC156" i="10"/>
  <c r="AC157" i="10"/>
  <c r="K156" i="10"/>
  <c r="AB165" i="10"/>
  <c r="L132" i="18"/>
  <c r="AJ138" i="18"/>
  <c r="AJ131" i="18"/>
  <c r="AJ132" i="18"/>
  <c r="AJ129" i="18"/>
  <c r="AJ133" i="18"/>
  <c r="AJ130" i="18"/>
  <c r="AJ134" i="18"/>
  <c r="AJ135" i="18"/>
  <c r="J134" i="18"/>
  <c r="L134" i="18"/>
  <c r="V140" i="18" s="1"/>
  <c r="K134" i="18"/>
  <c r="AJ137" i="18"/>
  <c r="AJ136" i="18"/>
  <c r="K162" i="5"/>
  <c r="J162" i="5"/>
  <c r="K160" i="5"/>
  <c r="K157" i="5"/>
  <c r="K156" i="5"/>
  <c r="K155" i="5"/>
  <c r="M155" i="5" s="1"/>
  <c r="AC156" i="5"/>
  <c r="AC160" i="5"/>
  <c r="K161" i="5"/>
  <c r="AC157" i="5"/>
  <c r="AC161" i="5"/>
  <c r="K159" i="5"/>
  <c r="J161" i="5"/>
  <c r="AB162" i="5"/>
  <c r="J156" i="5"/>
  <c r="L162" i="5"/>
  <c r="L161" i="5"/>
  <c r="L160" i="5"/>
  <c r="L159" i="5"/>
  <c r="L158" i="5"/>
  <c r="M158" i="5" s="1"/>
  <c r="L157" i="5"/>
  <c r="AB157" i="5"/>
  <c r="AB159" i="5"/>
  <c r="AB161" i="5"/>
  <c r="M161" i="5"/>
  <c r="AB156" i="5"/>
  <c r="AB158" i="5"/>
  <c r="AB160" i="5"/>
  <c r="R162" i="5"/>
  <c r="R161" i="5"/>
  <c r="R160" i="5"/>
  <c r="R159" i="5"/>
  <c r="R158" i="5"/>
  <c r="R157" i="5"/>
  <c r="R156" i="5"/>
  <c r="AC162" i="3"/>
  <c r="AC161" i="3"/>
  <c r="L153" i="3"/>
  <c r="L152" i="3"/>
  <c r="AC163" i="3"/>
  <c r="K149" i="3"/>
  <c r="L160" i="3"/>
  <c r="AC164" i="3"/>
  <c r="K155" i="3"/>
  <c r="M154" i="3"/>
  <c r="J149" i="3"/>
  <c r="AC166" i="3"/>
  <c r="L159" i="3"/>
  <c r="AC165" i="3"/>
  <c r="K151" i="3"/>
  <c r="J162" i="3"/>
  <c r="R160" i="3"/>
  <c r="AB162" i="3"/>
  <c r="R152" i="3"/>
  <c r="R148" i="3"/>
  <c r="K163" i="3"/>
  <c r="L163" i="3"/>
  <c r="J163" i="3"/>
  <c r="AB163" i="3"/>
  <c r="J157" i="3"/>
  <c r="AB160" i="3"/>
  <c r="AB166" i="3"/>
  <c r="AB164" i="3"/>
  <c r="J158" i="3"/>
  <c r="R156" i="3"/>
  <c r="J156" i="3"/>
  <c r="J161" i="3"/>
  <c r="AB165" i="3"/>
  <c r="M153" i="3"/>
  <c r="R160" i="11"/>
  <c r="J155" i="11"/>
  <c r="J152" i="11"/>
  <c r="M152" i="11" s="1"/>
  <c r="J151" i="11"/>
  <c r="AC165" i="11"/>
  <c r="K159" i="11"/>
  <c r="AC163" i="11"/>
  <c r="K156" i="11"/>
  <c r="AC167" i="11"/>
  <c r="AC166" i="11"/>
  <c r="J159" i="11"/>
  <c r="L156" i="11"/>
  <c r="AC164" i="11"/>
  <c r="K158" i="11"/>
  <c r="AC162" i="11"/>
  <c r="AC159" i="11"/>
  <c r="L153" i="11"/>
  <c r="L151" i="11"/>
  <c r="K149" i="11"/>
  <c r="AB167" i="11"/>
  <c r="AB166" i="11"/>
  <c r="AB163" i="11"/>
  <c r="K153" i="11"/>
  <c r="L158" i="11"/>
  <c r="AB164" i="11"/>
  <c r="L157" i="11"/>
  <c r="AB162" i="11"/>
  <c r="R152" i="11"/>
  <c r="R148" i="11"/>
  <c r="J163" i="11"/>
  <c r="K163" i="11"/>
  <c r="L163" i="11"/>
  <c r="AB161" i="11"/>
  <c r="AC167" i="15"/>
  <c r="AC165" i="15"/>
  <c r="AC163" i="15"/>
  <c r="AC161" i="15"/>
  <c r="AC159" i="15"/>
  <c r="AC157" i="15"/>
  <c r="AC155" i="15"/>
  <c r="AC166" i="15"/>
  <c r="AC164" i="15"/>
  <c r="AC162" i="15"/>
  <c r="AC160" i="15"/>
  <c r="AC158" i="15"/>
  <c r="AC156" i="15"/>
  <c r="AC154" i="15"/>
  <c r="AB154" i="15"/>
  <c r="J163" i="15"/>
  <c r="K163" i="15"/>
  <c r="L163" i="15"/>
  <c r="AB155" i="15"/>
  <c r="AB166" i="15"/>
  <c r="AB165" i="15"/>
  <c r="AB164" i="15"/>
  <c r="AB163" i="15"/>
  <c r="AB162" i="15"/>
  <c r="AB161" i="15"/>
  <c r="AB160" i="15"/>
  <c r="AB159" i="15"/>
  <c r="AB158" i="15"/>
  <c r="AB157" i="15"/>
  <c r="AB156" i="15"/>
  <c r="J150" i="15"/>
  <c r="AC167" i="10"/>
  <c r="AC163" i="10"/>
  <c r="K154" i="10"/>
  <c r="AC162" i="10"/>
  <c r="AC164" i="10"/>
  <c r="K152" i="10"/>
  <c r="L149" i="10"/>
  <c r="AC165" i="10"/>
  <c r="K155" i="10"/>
  <c r="K153" i="10"/>
  <c r="K150" i="10"/>
  <c r="AC166" i="10"/>
  <c r="K159" i="10"/>
  <c r="K151" i="10"/>
  <c r="J163" i="10"/>
  <c r="K163" i="10"/>
  <c r="L163" i="10"/>
  <c r="AB161" i="10"/>
  <c r="R161" i="10"/>
  <c r="AB166" i="10"/>
  <c r="R157" i="10"/>
  <c r="AB162" i="10"/>
  <c r="R153" i="10"/>
  <c r="R152" i="10"/>
  <c r="R151" i="10"/>
  <c r="R150" i="10"/>
  <c r="AB156" i="10"/>
  <c r="K149" i="10"/>
  <c r="AB155" i="10"/>
  <c r="AB163" i="10"/>
  <c r="L153" i="10"/>
  <c r="L152" i="10"/>
  <c r="R159" i="10"/>
  <c r="AB164" i="10"/>
  <c r="R155" i="10"/>
  <c r="J154" i="10"/>
  <c r="AB160" i="10"/>
  <c r="J153" i="10"/>
  <c r="AB159" i="10"/>
  <c r="J152" i="10"/>
  <c r="AB158" i="10"/>
  <c r="J151" i="10"/>
  <c r="AB157" i="10"/>
  <c r="R149" i="10"/>
  <c r="AB154" i="10"/>
  <c r="R148" i="8"/>
  <c r="AC164" i="8"/>
  <c r="K151" i="8"/>
  <c r="AC165" i="8"/>
  <c r="AC162" i="8"/>
  <c r="K156" i="8"/>
  <c r="K152" i="8"/>
  <c r="AC166" i="8"/>
  <c r="K150" i="8"/>
  <c r="AC160" i="8"/>
  <c r="AC163" i="8"/>
  <c r="AC159" i="8"/>
  <c r="J163" i="8"/>
  <c r="K163" i="8"/>
  <c r="L163" i="8"/>
  <c r="J149" i="8"/>
  <c r="K149" i="8"/>
  <c r="L149" i="8"/>
  <c r="AB167" i="8"/>
  <c r="AB164" i="8"/>
  <c r="AB161" i="8"/>
  <c r="J154" i="8"/>
  <c r="J153" i="8"/>
  <c r="M153" i="8" s="1"/>
  <c r="J152" i="8"/>
  <c r="J151" i="8"/>
  <c r="J150" i="8"/>
  <c r="AB165" i="8"/>
  <c r="AB162" i="8"/>
  <c r="AB166" i="8"/>
  <c r="R154" i="8"/>
  <c r="R153" i="8"/>
  <c r="R152" i="8"/>
  <c r="R151" i="8"/>
  <c r="R150" i="8"/>
  <c r="R149" i="8"/>
  <c r="R55" i="19"/>
  <c r="R63" i="19"/>
  <c r="L131" i="19"/>
  <c r="AC63" i="19"/>
  <c r="L155" i="19"/>
  <c r="L157" i="19"/>
  <c r="L159" i="19"/>
  <c r="L161" i="19"/>
  <c r="AC44" i="19"/>
  <c r="R56" i="19"/>
  <c r="L63" i="19"/>
  <c r="L125" i="19"/>
  <c r="L133" i="19"/>
  <c r="R135" i="19"/>
  <c r="AC143" i="19"/>
  <c r="L150" i="19"/>
  <c r="L154" i="19"/>
  <c r="L156" i="19"/>
  <c r="L158" i="19"/>
  <c r="AC29" i="19"/>
  <c r="AC34" i="19"/>
  <c r="AC68" i="19"/>
  <c r="AC78" i="19"/>
  <c r="AC80" i="19"/>
  <c r="AC82" i="19"/>
  <c r="AC90" i="19"/>
  <c r="AC100" i="19"/>
  <c r="AC102" i="19"/>
  <c r="AC110" i="19"/>
  <c r="AC112" i="19"/>
  <c r="AC114" i="19"/>
  <c r="AC116" i="19"/>
  <c r="AC118" i="19"/>
  <c r="AB102" i="19"/>
  <c r="AB108" i="19"/>
  <c r="AB116" i="19"/>
  <c r="AB124" i="19"/>
  <c r="AB141" i="19"/>
  <c r="AB162" i="19"/>
  <c r="J158" i="19"/>
  <c r="AB164" i="19"/>
  <c r="J160" i="19"/>
  <c r="AB166" i="19"/>
  <c r="J162" i="19"/>
  <c r="AB168" i="19"/>
  <c r="AB138" i="19"/>
  <c r="R137" i="19"/>
  <c r="L140" i="19"/>
  <c r="AB149" i="19"/>
  <c r="R145" i="19"/>
  <c r="J157" i="19"/>
  <c r="AB163" i="19"/>
  <c r="J159" i="19"/>
  <c r="AB165" i="19"/>
  <c r="R33" i="19"/>
  <c r="L34" i="19"/>
  <c r="R44" i="19"/>
  <c r="L55" i="19"/>
  <c r="R67" i="19"/>
  <c r="AB84" i="19"/>
  <c r="R121" i="19"/>
  <c r="L124" i="19"/>
  <c r="AB133" i="19"/>
  <c r="AB137" i="19"/>
  <c r="L139" i="19"/>
  <c r="AB146" i="19"/>
  <c r="L141" i="19"/>
  <c r="AB150" i="19"/>
  <c r="J163" i="19"/>
  <c r="K163" i="19"/>
  <c r="L163" i="19"/>
  <c r="AE155" i="23"/>
  <c r="AD1" i="23"/>
  <c r="J160" i="20"/>
  <c r="J162" i="20"/>
  <c r="J159" i="20"/>
  <c r="L160" i="20"/>
  <c r="AB156" i="20"/>
  <c r="AB158" i="20"/>
  <c r="AB157" i="20"/>
  <c r="AB159" i="20"/>
  <c r="AB161" i="20"/>
  <c r="J161" i="20"/>
  <c r="L162" i="20"/>
  <c r="AC161" i="6"/>
  <c r="AC157" i="6"/>
  <c r="AC160" i="6"/>
  <c r="AC156" i="6"/>
  <c r="AC159" i="6"/>
  <c r="AC155" i="6"/>
  <c r="AC158" i="6"/>
  <c r="AC162" i="6"/>
  <c r="K161" i="6"/>
  <c r="K157" i="6"/>
  <c r="K156" i="6"/>
  <c r="L156" i="6"/>
  <c r="K158" i="6"/>
  <c r="J162" i="6"/>
  <c r="M160" i="6"/>
  <c r="L157" i="6"/>
  <c r="AB162" i="6"/>
  <c r="J158" i="6"/>
  <c r="AB160" i="6"/>
  <c r="R161" i="6"/>
  <c r="J161" i="6"/>
  <c r="R157" i="6"/>
  <c r="J157" i="6"/>
  <c r="AB157" i="6"/>
  <c r="AB161" i="6"/>
  <c r="R156" i="6"/>
  <c r="AB158" i="6"/>
  <c r="K162" i="6"/>
  <c r="AB155" i="6"/>
  <c r="AB159" i="6"/>
  <c r="AB156" i="6"/>
  <c r="L159" i="11"/>
  <c r="J156" i="11"/>
  <c r="L161" i="11"/>
  <c r="K162" i="11"/>
  <c r="AC156" i="11"/>
  <c r="AC160" i="11"/>
  <c r="K160" i="11"/>
  <c r="AC157" i="11"/>
  <c r="AC161" i="11"/>
  <c r="AC158" i="11"/>
  <c r="AC155" i="11"/>
  <c r="J162" i="11"/>
  <c r="K161" i="11"/>
  <c r="J158" i="11"/>
  <c r="K157" i="11"/>
  <c r="R161" i="11"/>
  <c r="AB156" i="11"/>
  <c r="AB158" i="11"/>
  <c r="AB160" i="11"/>
  <c r="AB155" i="11"/>
  <c r="AB157" i="11"/>
  <c r="AB159" i="11"/>
  <c r="R155" i="9"/>
  <c r="AC158" i="9"/>
  <c r="AC161" i="9"/>
  <c r="AC157" i="9"/>
  <c r="AC160" i="9"/>
  <c r="AC156" i="9"/>
  <c r="AC159" i="9"/>
  <c r="AB160" i="9"/>
  <c r="AB158" i="9"/>
  <c r="AB156" i="9"/>
  <c r="R162" i="9"/>
  <c r="R160" i="9"/>
  <c r="R158" i="9"/>
  <c r="R156" i="9"/>
  <c r="J161" i="9"/>
  <c r="J159" i="9"/>
  <c r="J157" i="9"/>
  <c r="J155" i="9"/>
  <c r="AB161" i="9"/>
  <c r="AB159" i="9"/>
  <c r="AB157" i="9"/>
  <c r="J156" i="8"/>
  <c r="K161" i="8"/>
  <c r="K157" i="8"/>
  <c r="AC157" i="8"/>
  <c r="AC161" i="8"/>
  <c r="K162" i="8"/>
  <c r="K158" i="8"/>
  <c r="AC158" i="8"/>
  <c r="J160" i="8"/>
  <c r="K159" i="8"/>
  <c r="AB156" i="8"/>
  <c r="AB158" i="8"/>
  <c r="AB160" i="8"/>
  <c r="R162" i="8"/>
  <c r="R161" i="8"/>
  <c r="R160" i="8"/>
  <c r="R159" i="8"/>
  <c r="R158" i="8"/>
  <c r="R157" i="8"/>
  <c r="R156" i="8"/>
  <c r="L162" i="8"/>
  <c r="L161" i="8"/>
  <c r="L160" i="8"/>
  <c r="L159" i="8"/>
  <c r="L158" i="8"/>
  <c r="L157" i="8"/>
  <c r="L156" i="8"/>
  <c r="AB157" i="8"/>
  <c r="AB159" i="8"/>
  <c r="AC158" i="3"/>
  <c r="AC155" i="3"/>
  <c r="AC159" i="3"/>
  <c r="K156" i="3"/>
  <c r="M156" i="3" s="1"/>
  <c r="AC156" i="3"/>
  <c r="AC160" i="3"/>
  <c r="K160" i="3"/>
  <c r="AC157" i="3"/>
  <c r="K162" i="3"/>
  <c r="K158" i="3"/>
  <c r="AB155" i="3"/>
  <c r="AB157" i="3"/>
  <c r="AB159" i="3"/>
  <c r="AB161" i="3"/>
  <c r="K161" i="3"/>
  <c r="K157" i="3"/>
  <c r="AB156" i="3"/>
  <c r="AB158" i="3"/>
  <c r="L160" i="19"/>
  <c r="AB154" i="19"/>
  <c r="AB158" i="19"/>
  <c r="AB153" i="19"/>
  <c r="J161" i="19"/>
  <c r="L162" i="19"/>
  <c r="R161" i="15"/>
  <c r="R162" i="15"/>
  <c r="R148" i="15"/>
  <c r="R149" i="15"/>
  <c r="L161" i="15"/>
  <c r="L159" i="15"/>
  <c r="L158" i="15"/>
  <c r="L157" i="15"/>
  <c r="L156" i="15"/>
  <c r="L155" i="15"/>
  <c r="L154" i="15"/>
  <c r="L152" i="15"/>
  <c r="L151" i="15"/>
  <c r="L149" i="15"/>
  <c r="R130" i="18"/>
  <c r="R129" i="18"/>
  <c r="M132" i="18"/>
  <c r="AC130" i="18"/>
  <c r="J133" i="18"/>
  <c r="AC133" i="18"/>
  <c r="AH133" i="18" s="1"/>
  <c r="AC129" i="18"/>
  <c r="K131" i="18"/>
  <c r="AC132" i="18"/>
  <c r="AC128" i="18"/>
  <c r="J131" i="18"/>
  <c r="K129" i="18"/>
  <c r="AC131" i="18"/>
  <c r="M128" i="18"/>
  <c r="R132" i="18"/>
  <c r="L131" i="18"/>
  <c r="R128" i="18"/>
  <c r="AB132" i="18"/>
  <c r="AB130" i="18"/>
  <c r="AB128" i="18"/>
  <c r="R133" i="18"/>
  <c r="R131" i="18"/>
  <c r="J130" i="18"/>
  <c r="AB133" i="18"/>
  <c r="AB129" i="18"/>
  <c r="K162" i="10"/>
  <c r="K158" i="10"/>
  <c r="AC159" i="10"/>
  <c r="AC160" i="10"/>
  <c r="K160" i="10"/>
  <c r="AC161" i="10"/>
  <c r="AC158" i="10"/>
  <c r="L162" i="10"/>
  <c r="L161" i="10"/>
  <c r="M161" i="10" s="1"/>
  <c r="L160" i="10"/>
  <c r="L159" i="10"/>
  <c r="L158" i="10"/>
  <c r="L157" i="10"/>
  <c r="L156" i="10"/>
  <c r="M156" i="10" s="1"/>
  <c r="L155" i="10"/>
  <c r="L154" i="10"/>
  <c r="L150" i="10"/>
  <c r="R148" i="10"/>
  <c r="J150" i="10"/>
  <c r="J33" i="20"/>
  <c r="L44" i="20"/>
  <c r="L75" i="20"/>
  <c r="L77" i="20"/>
  <c r="L83" i="20"/>
  <c r="L85" i="20"/>
  <c r="R127" i="20"/>
  <c r="L151" i="20"/>
  <c r="R36" i="20"/>
  <c r="L37" i="20"/>
  <c r="R40" i="20"/>
  <c r="L41" i="20"/>
  <c r="R44" i="20"/>
  <c r="L45" i="20"/>
  <c r="R112" i="20"/>
  <c r="R114" i="20"/>
  <c r="R116" i="20"/>
  <c r="R120" i="20"/>
  <c r="L150" i="20"/>
  <c r="L152" i="20"/>
  <c r="K128" i="20"/>
  <c r="AC35" i="20"/>
  <c r="AC47" i="20"/>
  <c r="AC49" i="20"/>
  <c r="AC51" i="20"/>
  <c r="AC62" i="20"/>
  <c r="AC64" i="20"/>
  <c r="AC66" i="20"/>
  <c r="L63" i="20"/>
  <c r="L65" i="20"/>
  <c r="AC73" i="20"/>
  <c r="AC75" i="20"/>
  <c r="R69" i="20"/>
  <c r="AC80" i="20"/>
  <c r="AC82" i="20"/>
  <c r="L79" i="20"/>
  <c r="L81" i="20"/>
  <c r="AC89" i="20"/>
  <c r="AC91" i="20"/>
  <c r="R85" i="20"/>
  <c r="AC95" i="20"/>
  <c r="K101" i="20"/>
  <c r="AC110" i="20"/>
  <c r="L116" i="20"/>
  <c r="K118" i="20"/>
  <c r="R123" i="20"/>
  <c r="AC131" i="20"/>
  <c r="K127" i="20"/>
  <c r="L128" i="20"/>
  <c r="AC136" i="20"/>
  <c r="AC141" i="20"/>
  <c r="L140" i="20"/>
  <c r="L142" i="20"/>
  <c r="L144" i="20"/>
  <c r="L146" i="20"/>
  <c r="L148" i="20"/>
  <c r="AC156" i="20"/>
  <c r="R150" i="20"/>
  <c r="AC158" i="20"/>
  <c r="R152" i="20"/>
  <c r="L153" i="20"/>
  <c r="L155" i="20"/>
  <c r="R73" i="20"/>
  <c r="K96" i="20"/>
  <c r="R134" i="20"/>
  <c r="R156" i="20"/>
  <c r="AC38" i="20"/>
  <c r="AC46" i="20"/>
  <c r="AC48" i="20"/>
  <c r="AC50" i="20"/>
  <c r="L49" i="20"/>
  <c r="AC63" i="20"/>
  <c r="AC65" i="20"/>
  <c r="R61" i="20"/>
  <c r="AC72" i="20"/>
  <c r="AC74" i="20"/>
  <c r="L71" i="20"/>
  <c r="L73" i="20"/>
  <c r="AC81" i="20"/>
  <c r="AC83" i="20"/>
  <c r="R77" i="20"/>
  <c r="AC88" i="20"/>
  <c r="AC90" i="20"/>
  <c r="L87" i="20"/>
  <c r="AC106" i="20"/>
  <c r="R100" i="20"/>
  <c r="K103" i="20"/>
  <c r="R103" i="20"/>
  <c r="AC111" i="20"/>
  <c r="K107" i="20"/>
  <c r="AC118" i="20"/>
  <c r="L115" i="20"/>
  <c r="L117" i="20"/>
  <c r="AC125" i="20"/>
  <c r="R119" i="20"/>
  <c r="L120" i="20"/>
  <c r="AC130" i="20"/>
  <c r="AC132" i="20"/>
  <c r="R126" i="20"/>
  <c r="L127" i="20"/>
  <c r="AC133" i="20"/>
  <c r="K131" i="20"/>
  <c r="AC142" i="20"/>
  <c r="R138" i="20"/>
  <c r="L145" i="20"/>
  <c r="L147" i="20"/>
  <c r="AC155" i="20"/>
  <c r="AC157" i="20"/>
  <c r="L154" i="20"/>
  <c r="L156" i="20"/>
  <c r="R35" i="20"/>
  <c r="AC52" i="20"/>
  <c r="R65" i="20"/>
  <c r="AC76" i="20"/>
  <c r="R81" i="20"/>
  <c r="AC92" i="20"/>
  <c r="AC93" i="20"/>
  <c r="AC99" i="20"/>
  <c r="AC102" i="20"/>
  <c r="AC105" i="20"/>
  <c r="AC107" i="20"/>
  <c r="R102" i="20"/>
  <c r="AC115" i="20"/>
  <c r="AC117" i="20"/>
  <c r="R111" i="20"/>
  <c r="L112" i="20"/>
  <c r="AC127" i="20"/>
  <c r="AC137" i="20"/>
  <c r="AC139" i="20"/>
  <c r="AC146" i="20"/>
  <c r="AC148" i="20"/>
  <c r="AC150" i="20"/>
  <c r="AC152" i="20"/>
  <c r="AC154" i="20"/>
  <c r="L149" i="20"/>
  <c r="AC159" i="20"/>
  <c r="AC161" i="20"/>
  <c r="J157" i="20"/>
  <c r="AB17" i="20"/>
  <c r="AB21" i="20"/>
  <c r="AB25" i="20"/>
  <c r="AB29" i="20"/>
  <c r="AB34" i="20"/>
  <c r="AB38" i="20"/>
  <c r="L40" i="20"/>
  <c r="R51" i="20"/>
  <c r="L56" i="20"/>
  <c r="R67" i="20"/>
  <c r="R83" i="20"/>
  <c r="R39" i="20"/>
  <c r="R55" i="20"/>
  <c r="AB12" i="20"/>
  <c r="AB16" i="20"/>
  <c r="AB20" i="20"/>
  <c r="AB24" i="20"/>
  <c r="AB28" i="20"/>
  <c r="AB32" i="20"/>
  <c r="K33" i="20"/>
  <c r="R43" i="20"/>
  <c r="L48" i="20"/>
  <c r="R75" i="20"/>
  <c r="R136" i="20"/>
  <c r="AB33" i="20"/>
  <c r="L33" i="20"/>
  <c r="L36" i="20"/>
  <c r="AB40" i="20"/>
  <c r="R34" i="20"/>
  <c r="L35" i="20"/>
  <c r="R37" i="20"/>
  <c r="L38" i="20"/>
  <c r="AB45" i="20"/>
  <c r="AB48" i="20"/>
  <c r="R42" i="20"/>
  <c r="L43" i="20"/>
  <c r="R45" i="20"/>
  <c r="L46" i="20"/>
  <c r="AB53" i="20"/>
  <c r="AB56" i="20"/>
  <c r="R50" i="20"/>
  <c r="L51" i="20"/>
  <c r="R53" i="20"/>
  <c r="L54" i="20"/>
  <c r="AB64" i="20"/>
  <c r="R58" i="20"/>
  <c r="L59" i="20"/>
  <c r="R62" i="20"/>
  <c r="R66" i="20"/>
  <c r="R70" i="20"/>
  <c r="R74" i="20"/>
  <c r="R78" i="20"/>
  <c r="R82" i="20"/>
  <c r="R86" i="20"/>
  <c r="AB94" i="20"/>
  <c r="L89" i="20"/>
  <c r="R89" i="20"/>
  <c r="K91" i="20"/>
  <c r="L92" i="20"/>
  <c r="AB99" i="20"/>
  <c r="K94" i="20"/>
  <c r="R94" i="20"/>
  <c r="AB102" i="20"/>
  <c r="L100" i="20"/>
  <c r="L105" i="20"/>
  <c r="AB112" i="20"/>
  <c r="AB113" i="20"/>
  <c r="R107" i="20"/>
  <c r="L108" i="20"/>
  <c r="L109" i="20"/>
  <c r="AB116" i="20"/>
  <c r="R115" i="20"/>
  <c r="R117" i="20"/>
  <c r="L118" i="20"/>
  <c r="K120" i="20"/>
  <c r="R122" i="20"/>
  <c r="R130" i="20"/>
  <c r="R149" i="20"/>
  <c r="R153" i="20"/>
  <c r="K157" i="20"/>
  <c r="M157" i="20" s="1"/>
  <c r="R157" i="20"/>
  <c r="K159" i="20"/>
  <c r="M159" i="20" s="1"/>
  <c r="R159" i="20"/>
  <c r="K161" i="20"/>
  <c r="R161" i="20"/>
  <c r="K93" i="20"/>
  <c r="R33" i="20"/>
  <c r="L34" i="20"/>
  <c r="AB41" i="20"/>
  <c r="AB44" i="20"/>
  <c r="R38" i="20"/>
  <c r="L39" i="20"/>
  <c r="R41" i="20"/>
  <c r="L42" i="20"/>
  <c r="AB49" i="20"/>
  <c r="AB52" i="20"/>
  <c r="R46" i="20"/>
  <c r="L47" i="20"/>
  <c r="R49" i="20"/>
  <c r="L50" i="20"/>
  <c r="AB57" i="20"/>
  <c r="AB60" i="20"/>
  <c r="R54" i="20"/>
  <c r="L55" i="20"/>
  <c r="R57" i="20"/>
  <c r="L58" i="20"/>
  <c r="R64" i="20"/>
  <c r="R68" i="20"/>
  <c r="R72" i="20"/>
  <c r="R76" i="20"/>
  <c r="R80" i="20"/>
  <c r="R84" i="20"/>
  <c r="K87" i="20"/>
  <c r="L88" i="20"/>
  <c r="AB98" i="20"/>
  <c r="L93" i="20"/>
  <c r="L96" i="20"/>
  <c r="AB103" i="20"/>
  <c r="R98" i="20"/>
  <c r="AB106" i="20"/>
  <c r="L102" i="20"/>
  <c r="L103" i="20"/>
  <c r="AB111" i="20"/>
  <c r="R105" i="20"/>
  <c r="L106" i="20"/>
  <c r="L107" i="20"/>
  <c r="AB114" i="20"/>
  <c r="AB115" i="20"/>
  <c r="R109" i="20"/>
  <c r="L110" i="20"/>
  <c r="AB119" i="20"/>
  <c r="K114" i="20"/>
  <c r="K116" i="20"/>
  <c r="R118" i="20"/>
  <c r="L119" i="20"/>
  <c r="R121" i="20"/>
  <c r="AB129" i="20"/>
  <c r="R125" i="20"/>
  <c r="R129" i="20"/>
  <c r="AB137" i="20"/>
  <c r="R133" i="20"/>
  <c r="R137" i="20"/>
  <c r="R143" i="20"/>
  <c r="R145" i="20"/>
  <c r="R147" i="20"/>
  <c r="R151" i="20"/>
  <c r="R155" i="20"/>
  <c r="K158" i="20"/>
  <c r="K160" i="20"/>
  <c r="R160" i="20"/>
  <c r="K162" i="20"/>
  <c r="R162" i="20"/>
  <c r="R59" i="20"/>
  <c r="L60" i="20"/>
  <c r="AB68" i="20"/>
  <c r="AB72" i="20"/>
  <c r="AB76" i="20"/>
  <c r="AB80" i="20"/>
  <c r="AB84" i="20"/>
  <c r="AB88" i="20"/>
  <c r="AB92" i="20"/>
  <c r="K89" i="20"/>
  <c r="L90" i="20"/>
  <c r="AB100" i="20"/>
  <c r="L98" i="20"/>
  <c r="AB105" i="20"/>
  <c r="AB117" i="20"/>
  <c r="AB118" i="20"/>
  <c r="R113" i="20"/>
  <c r="L114" i="20"/>
  <c r="L124" i="20"/>
  <c r="R124" i="20"/>
  <c r="AB133" i="20"/>
  <c r="R128" i="20"/>
  <c r="L132" i="20"/>
  <c r="R132" i="20"/>
  <c r="AB141" i="20"/>
  <c r="AB145" i="20"/>
  <c r="AB155" i="20"/>
  <c r="R37" i="19"/>
  <c r="R41" i="19"/>
  <c r="R45" i="19"/>
  <c r="J49" i="19"/>
  <c r="R49" i="19"/>
  <c r="L50" i="19"/>
  <c r="L52" i="19"/>
  <c r="L54" i="19"/>
  <c r="L56" i="19"/>
  <c r="R71" i="19"/>
  <c r="R75" i="19"/>
  <c r="L78" i="19"/>
  <c r="L79" i="19"/>
  <c r="L99" i="19"/>
  <c r="L103" i="19"/>
  <c r="L115" i="19"/>
  <c r="L119" i="19"/>
  <c r="R119" i="19"/>
  <c r="L147" i="19"/>
  <c r="L149" i="19"/>
  <c r="K58" i="19"/>
  <c r="L138" i="19"/>
  <c r="L49" i="19"/>
  <c r="R57" i="19"/>
  <c r="R59" i="19"/>
  <c r="L62" i="19"/>
  <c r="L64" i="19"/>
  <c r="L66" i="19"/>
  <c r="L68" i="19"/>
  <c r="L70" i="19"/>
  <c r="L75" i="19"/>
  <c r="R79" i="19"/>
  <c r="R83" i="19"/>
  <c r="R85" i="19"/>
  <c r="R87" i="19"/>
  <c r="R89" i="19"/>
  <c r="L90" i="19"/>
  <c r="R91" i="19"/>
  <c r="R93" i="19"/>
  <c r="R95" i="19"/>
  <c r="R97" i="19"/>
  <c r="L98" i="19"/>
  <c r="R99" i="19"/>
  <c r="R101" i="19"/>
  <c r="R103" i="19"/>
  <c r="R105" i="19"/>
  <c r="R107" i="19"/>
  <c r="R109" i="19"/>
  <c r="R111" i="19"/>
  <c r="R113" i="19"/>
  <c r="L114" i="19"/>
  <c r="R115" i="19"/>
  <c r="R117" i="19"/>
  <c r="K120" i="19"/>
  <c r="R147" i="19"/>
  <c r="L148" i="19"/>
  <c r="L76" i="19"/>
  <c r="AC20" i="19"/>
  <c r="AC24" i="19"/>
  <c r="AC28" i="19"/>
  <c r="AC32" i="19"/>
  <c r="AC37" i="19"/>
  <c r="AC40" i="19"/>
  <c r="AC42" i="19"/>
  <c r="R36" i="19"/>
  <c r="AC45" i="19"/>
  <c r="L42" i="19"/>
  <c r="L46" i="19"/>
  <c r="K54" i="19"/>
  <c r="AC61" i="19"/>
  <c r="J57" i="19"/>
  <c r="AC66" i="19"/>
  <c r="K62" i="19"/>
  <c r="AC69" i="19"/>
  <c r="J67" i="19"/>
  <c r="AC76" i="19"/>
  <c r="R70" i="19"/>
  <c r="L71" i="19"/>
  <c r="AC81" i="19"/>
  <c r="K84" i="19"/>
  <c r="J86" i="19"/>
  <c r="AC93" i="19"/>
  <c r="AC95" i="19"/>
  <c r="L94" i="19"/>
  <c r="AC104" i="19"/>
  <c r="AC106" i="19"/>
  <c r="AC108" i="19"/>
  <c r="L107" i="19"/>
  <c r="L111" i="19"/>
  <c r="AC121" i="19"/>
  <c r="AC124" i="19"/>
  <c r="K126" i="19"/>
  <c r="L127" i="19"/>
  <c r="L129" i="19"/>
  <c r="AC137" i="19"/>
  <c r="AC139" i="19"/>
  <c r="R133" i="19"/>
  <c r="L134" i="19"/>
  <c r="L136" i="19"/>
  <c r="AC144" i="19"/>
  <c r="AC146" i="19"/>
  <c r="L143" i="19"/>
  <c r="L145" i="19"/>
  <c r="AC153" i="19"/>
  <c r="AC155" i="19"/>
  <c r="R149" i="19"/>
  <c r="L152" i="19"/>
  <c r="K158" i="19"/>
  <c r="K162" i="19"/>
  <c r="R74" i="19"/>
  <c r="R78" i="19"/>
  <c r="R153" i="19"/>
  <c r="AC11" i="19"/>
  <c r="AC15" i="19"/>
  <c r="AC19" i="19"/>
  <c r="AC23" i="19"/>
  <c r="AC27" i="19"/>
  <c r="AC31" i="19"/>
  <c r="AC35" i="19"/>
  <c r="AC41" i="19"/>
  <c r="L38" i="19"/>
  <c r="AC46" i="19"/>
  <c r="R40" i="19"/>
  <c r="L41" i="19"/>
  <c r="AC62" i="19"/>
  <c r="L57" i="19"/>
  <c r="AC65" i="19"/>
  <c r="R62" i="19"/>
  <c r="AC70" i="19"/>
  <c r="L67" i="19"/>
  <c r="AC75" i="19"/>
  <c r="AC88" i="19"/>
  <c r="AC94" i="19"/>
  <c r="AC96" i="19"/>
  <c r="AC105" i="19"/>
  <c r="AC107" i="19"/>
  <c r="AC109" i="19"/>
  <c r="L106" i="19"/>
  <c r="L108" i="19"/>
  <c r="R112" i="19"/>
  <c r="K116" i="19"/>
  <c r="L123" i="19"/>
  <c r="AC131" i="19"/>
  <c r="R125" i="19"/>
  <c r="AC136" i="19"/>
  <c r="AC138" i="19"/>
  <c r="L135" i="19"/>
  <c r="L137" i="19"/>
  <c r="AC145" i="19"/>
  <c r="R139" i="19"/>
  <c r="AC147" i="19"/>
  <c r="R141" i="19"/>
  <c r="L142" i="19"/>
  <c r="L144" i="19"/>
  <c r="AC152" i="19"/>
  <c r="AC154" i="19"/>
  <c r="L151" i="19"/>
  <c r="L153" i="19"/>
  <c r="R161" i="19"/>
  <c r="AC12" i="19"/>
  <c r="AC16" i="19"/>
  <c r="AC43" i="19"/>
  <c r="AC48" i="19"/>
  <c r="AC50" i="19"/>
  <c r="AC59" i="19"/>
  <c r="AC64" i="19"/>
  <c r="L59" i="19"/>
  <c r="AC67" i="19"/>
  <c r="AC72" i="19"/>
  <c r="AC74" i="19"/>
  <c r="AC77" i="19"/>
  <c r="AC79" i="19"/>
  <c r="AC91" i="19"/>
  <c r="AC98" i="19"/>
  <c r="AC111" i="19"/>
  <c r="AC113" i="19"/>
  <c r="AC115" i="19"/>
  <c r="R129" i="19"/>
  <c r="AC140" i="19"/>
  <c r="AC142" i="19"/>
  <c r="AC149" i="19"/>
  <c r="L146" i="19"/>
  <c r="AC156" i="19"/>
  <c r="AC158" i="19"/>
  <c r="AB19" i="19"/>
  <c r="AB23" i="19"/>
  <c r="AB27" i="19"/>
  <c r="AB31" i="19"/>
  <c r="AB35" i="19"/>
  <c r="K33" i="19"/>
  <c r="AB41" i="19"/>
  <c r="R35" i="19"/>
  <c r="L36" i="19"/>
  <c r="R38" i="19"/>
  <c r="L39" i="19"/>
  <c r="AB51" i="19"/>
  <c r="K48" i="19"/>
  <c r="R48" i="19"/>
  <c r="R52" i="19"/>
  <c r="L53" i="19"/>
  <c r="AB60" i="19"/>
  <c r="R58" i="19"/>
  <c r="J63" i="19"/>
  <c r="AB69" i="19"/>
  <c r="AB67" i="19"/>
  <c r="R131" i="19"/>
  <c r="L33" i="19"/>
  <c r="K52" i="19"/>
  <c r="J59" i="19"/>
  <c r="AB65" i="19"/>
  <c r="AB14" i="19"/>
  <c r="AB18" i="19"/>
  <c r="AB22" i="19"/>
  <c r="AB26" i="19"/>
  <c r="AB30" i="19"/>
  <c r="AB34" i="19"/>
  <c r="AB38" i="19"/>
  <c r="R34" i="19"/>
  <c r="L35" i="19"/>
  <c r="AB42" i="19"/>
  <c r="AB45" i="19"/>
  <c r="R39" i="19"/>
  <c r="L45" i="19"/>
  <c r="J53" i="19"/>
  <c r="R54" i="19"/>
  <c r="AB64" i="19"/>
  <c r="AB63" i="19"/>
  <c r="K70" i="19"/>
  <c r="J71" i="19"/>
  <c r="AB77" i="19"/>
  <c r="R157" i="19"/>
  <c r="J33" i="19"/>
  <c r="L37" i="19"/>
  <c r="AB47" i="19"/>
  <c r="J55" i="19"/>
  <c r="AB61" i="19"/>
  <c r="AB59" i="19"/>
  <c r="R127" i="19"/>
  <c r="R143" i="19"/>
  <c r="AB46" i="19"/>
  <c r="AB49" i="19"/>
  <c r="R43" i="19"/>
  <c r="L44" i="19"/>
  <c r="K46" i="19"/>
  <c r="R46" i="19"/>
  <c r="L47" i="19"/>
  <c r="J51" i="19"/>
  <c r="R51" i="19"/>
  <c r="R60" i="19"/>
  <c r="L61" i="19"/>
  <c r="AB70" i="19"/>
  <c r="K64" i="19"/>
  <c r="J65" i="19"/>
  <c r="R65" i="19"/>
  <c r="R68" i="19"/>
  <c r="L69" i="19"/>
  <c r="AB78" i="19"/>
  <c r="K72" i="19"/>
  <c r="J73" i="19"/>
  <c r="R73" i="19"/>
  <c r="R76" i="19"/>
  <c r="L77" i="19"/>
  <c r="J80" i="19"/>
  <c r="K80" i="19"/>
  <c r="AB87" i="19"/>
  <c r="R81" i="19"/>
  <c r="R82" i="19"/>
  <c r="R86" i="19"/>
  <c r="J89" i="19"/>
  <c r="R90" i="19"/>
  <c r="R94" i="19"/>
  <c r="AB103" i="19"/>
  <c r="AB106" i="19"/>
  <c r="L101" i="19"/>
  <c r="L104" i="19"/>
  <c r="AB111" i="19"/>
  <c r="R106" i="19"/>
  <c r="AB114" i="19"/>
  <c r="L109" i="19"/>
  <c r="L112" i="19"/>
  <c r="AB119" i="19"/>
  <c r="K114" i="19"/>
  <c r="R114" i="19"/>
  <c r="AB122" i="19"/>
  <c r="L117" i="19"/>
  <c r="L120" i="19"/>
  <c r="AB127" i="19"/>
  <c r="AB128" i="19"/>
  <c r="R126" i="19"/>
  <c r="R130" i="19"/>
  <c r="R134" i="19"/>
  <c r="R138" i="19"/>
  <c r="R142" i="19"/>
  <c r="R146" i="19"/>
  <c r="R150" i="19"/>
  <c r="R154" i="19"/>
  <c r="K157" i="19"/>
  <c r="R158" i="19"/>
  <c r="K161" i="19"/>
  <c r="R162" i="19"/>
  <c r="L83" i="19"/>
  <c r="J85" i="19"/>
  <c r="J88" i="19"/>
  <c r="J92" i="19"/>
  <c r="L40" i="19"/>
  <c r="R42" i="19"/>
  <c r="L43" i="19"/>
  <c r="AB50" i="19"/>
  <c r="J47" i="19"/>
  <c r="R47" i="19"/>
  <c r="L48" i="19"/>
  <c r="K50" i="19"/>
  <c r="R50" i="19"/>
  <c r="L51" i="19"/>
  <c r="AB66" i="19"/>
  <c r="K60" i="19"/>
  <c r="J61" i="19"/>
  <c r="R61" i="19"/>
  <c r="R64" i="19"/>
  <c r="L65" i="19"/>
  <c r="AB74" i="19"/>
  <c r="K68" i="19"/>
  <c r="J69" i="19"/>
  <c r="R69" i="19"/>
  <c r="R72" i="19"/>
  <c r="L73" i="19"/>
  <c r="AB73" i="19"/>
  <c r="AB82" i="19"/>
  <c r="K76" i="19"/>
  <c r="AB83" i="19"/>
  <c r="R77" i="19"/>
  <c r="R80" i="19"/>
  <c r="L81" i="19"/>
  <c r="J82" i="19"/>
  <c r="J87" i="19"/>
  <c r="R88" i="19"/>
  <c r="R92" i="19"/>
  <c r="R96" i="19"/>
  <c r="L97" i="19"/>
  <c r="L100" i="19"/>
  <c r="AB107" i="19"/>
  <c r="R102" i="19"/>
  <c r="AB110" i="19"/>
  <c r="L105" i="19"/>
  <c r="AB115" i="19"/>
  <c r="R110" i="19"/>
  <c r="AB118" i="19"/>
  <c r="L113" i="19"/>
  <c r="L116" i="19"/>
  <c r="AB123" i="19"/>
  <c r="K118" i="19"/>
  <c r="R118" i="19"/>
  <c r="AB126" i="19"/>
  <c r="R120" i="19"/>
  <c r="L121" i="19"/>
  <c r="L122" i="19"/>
  <c r="R132" i="19"/>
  <c r="R136" i="19"/>
  <c r="R140" i="19"/>
  <c r="R144" i="19"/>
  <c r="R148" i="19"/>
  <c r="R152" i="19"/>
  <c r="R156" i="19"/>
  <c r="K159" i="19"/>
  <c r="K160" i="19"/>
  <c r="M160" i="19" s="1"/>
  <c r="R160" i="19"/>
  <c r="AB72" i="19"/>
  <c r="K66" i="19"/>
  <c r="AB71" i="19"/>
  <c r="AB80" i="19"/>
  <c r="K74" i="19"/>
  <c r="AB81" i="19"/>
  <c r="AB79" i="19"/>
  <c r="J83" i="19"/>
  <c r="R84" i="19"/>
  <c r="L85" i="19"/>
  <c r="L88" i="19"/>
  <c r="J90" i="19"/>
  <c r="L92" i="19"/>
  <c r="J94" i="19"/>
  <c r="L96" i="19"/>
  <c r="AB104" i="19"/>
  <c r="L102" i="19"/>
  <c r="AB109" i="19"/>
  <c r="AB112" i="19"/>
  <c r="L110" i="19"/>
  <c r="AB117" i="19"/>
  <c r="AB120" i="19"/>
  <c r="K117" i="19"/>
  <c r="L118" i="19"/>
  <c r="AB125" i="19"/>
  <c r="AB129" i="19"/>
  <c r="AB131" i="19"/>
  <c r="AB132" i="19"/>
  <c r="AB135" i="19"/>
  <c r="AB136" i="19"/>
  <c r="AB139" i="19"/>
  <c r="AB140" i="19"/>
  <c r="AB143" i="19"/>
  <c r="AB144" i="19"/>
  <c r="AB147" i="19"/>
  <c r="AB148" i="19"/>
  <c r="AB151" i="19"/>
  <c r="AB152" i="19"/>
  <c r="AB155" i="19"/>
  <c r="AB156" i="19"/>
  <c r="AB159" i="19"/>
  <c r="AB160" i="19"/>
  <c r="K34" i="20"/>
  <c r="K36" i="20"/>
  <c r="AC36" i="20"/>
  <c r="K38" i="20"/>
  <c r="K40" i="20"/>
  <c r="K42" i="20"/>
  <c r="K44" i="20"/>
  <c r="K46" i="20"/>
  <c r="K48" i="20"/>
  <c r="K50" i="20"/>
  <c r="K52" i="20"/>
  <c r="K54" i="20"/>
  <c r="K56" i="20"/>
  <c r="K58" i="20"/>
  <c r="K60" i="20"/>
  <c r="K62" i="20"/>
  <c r="K64" i="20"/>
  <c r="K66" i="20"/>
  <c r="K68" i="20"/>
  <c r="K70" i="20"/>
  <c r="K72" i="20"/>
  <c r="K74" i="20"/>
  <c r="K76" i="20"/>
  <c r="K78" i="20"/>
  <c r="K80" i="20"/>
  <c r="K82" i="20"/>
  <c r="K84" i="20"/>
  <c r="K86" i="20"/>
  <c r="R92" i="20"/>
  <c r="AB15" i="20"/>
  <c r="AB19" i="20"/>
  <c r="AB23" i="20"/>
  <c r="AB27" i="20"/>
  <c r="AB31" i="20"/>
  <c r="J35" i="20"/>
  <c r="J37" i="20"/>
  <c r="J39" i="20"/>
  <c r="AB39" i="20"/>
  <c r="J41" i="20"/>
  <c r="J43" i="20"/>
  <c r="J45" i="20"/>
  <c r="J47" i="20"/>
  <c r="J49" i="20"/>
  <c r="J51" i="20"/>
  <c r="J53" i="20"/>
  <c r="AB61" i="20"/>
  <c r="J55" i="20"/>
  <c r="AB63" i="20"/>
  <c r="J57" i="20"/>
  <c r="AB65" i="20"/>
  <c r="J59" i="20"/>
  <c r="AB67" i="20"/>
  <c r="L62" i="20"/>
  <c r="AB69" i="20"/>
  <c r="L64" i="20"/>
  <c r="AB71" i="20"/>
  <c r="L66" i="20"/>
  <c r="AB73" i="20"/>
  <c r="L68" i="20"/>
  <c r="AB75" i="20"/>
  <c r="L70" i="20"/>
  <c r="AB77" i="20"/>
  <c r="L72" i="20"/>
  <c r="AB79" i="20"/>
  <c r="L74" i="20"/>
  <c r="AB81" i="20"/>
  <c r="L76" i="20"/>
  <c r="AB83" i="20"/>
  <c r="L78" i="20"/>
  <c r="AB85" i="20"/>
  <c r="L80" i="20"/>
  <c r="AB87" i="20"/>
  <c r="L82" i="20"/>
  <c r="AB89" i="20"/>
  <c r="L84" i="20"/>
  <c r="AB91" i="20"/>
  <c r="L86" i="20"/>
  <c r="AB14" i="20"/>
  <c r="K35" i="20"/>
  <c r="K37" i="20"/>
  <c r="AC37" i="20"/>
  <c r="K39" i="20"/>
  <c r="AC39" i="20"/>
  <c r="K41" i="20"/>
  <c r="K43" i="20"/>
  <c r="K45" i="20"/>
  <c r="K47" i="20"/>
  <c r="K49" i="20"/>
  <c r="K51" i="20"/>
  <c r="K53" i="20"/>
  <c r="K55" i="20"/>
  <c r="K57" i="20"/>
  <c r="K59" i="20"/>
  <c r="AC67" i="20"/>
  <c r="K61" i="20"/>
  <c r="J34" i="20"/>
  <c r="J36" i="20"/>
  <c r="AB36" i="20"/>
  <c r="J38" i="20"/>
  <c r="J40" i="20"/>
  <c r="J42" i="20"/>
  <c r="J44" i="20"/>
  <c r="J46" i="20"/>
  <c r="J48" i="20"/>
  <c r="J50" i="20"/>
  <c r="J52" i="20"/>
  <c r="J54" i="20"/>
  <c r="J56" i="20"/>
  <c r="J58" i="20"/>
  <c r="J60" i="20"/>
  <c r="J62" i="20"/>
  <c r="J64" i="20"/>
  <c r="J66" i="20"/>
  <c r="J68" i="20"/>
  <c r="J70" i="20"/>
  <c r="J72" i="20"/>
  <c r="J74" i="20"/>
  <c r="J76" i="20"/>
  <c r="J78" i="20"/>
  <c r="J80" i="20"/>
  <c r="J82" i="20"/>
  <c r="J84" i="20"/>
  <c r="J86" i="20"/>
  <c r="R90" i="20"/>
  <c r="J61" i="20"/>
  <c r="J63" i="20"/>
  <c r="J65" i="20"/>
  <c r="J67" i="20"/>
  <c r="J69" i="20"/>
  <c r="J71" i="20"/>
  <c r="J73" i="20"/>
  <c r="J75" i="20"/>
  <c r="J77" i="20"/>
  <c r="J79" i="20"/>
  <c r="J81" i="20"/>
  <c r="J83" i="20"/>
  <c r="J85" i="20"/>
  <c r="AB93" i="20"/>
  <c r="J87" i="20"/>
  <c r="AB95" i="20"/>
  <c r="J89" i="20"/>
  <c r="AB97" i="20"/>
  <c r="J91" i="20"/>
  <c r="M91" i="20" s="1"/>
  <c r="J93" i="20"/>
  <c r="L95" i="20"/>
  <c r="L97" i="20"/>
  <c r="K98" i="20"/>
  <c r="L99" i="20"/>
  <c r="K100" i="20"/>
  <c r="AC101" i="20"/>
  <c r="L104" i="20"/>
  <c r="AC112" i="20"/>
  <c r="AC114" i="20"/>
  <c r="AC108" i="20"/>
  <c r="K113" i="20"/>
  <c r="AC113" i="20"/>
  <c r="K63" i="20"/>
  <c r="K65" i="20"/>
  <c r="K67" i="20"/>
  <c r="K69" i="20"/>
  <c r="K71" i="20"/>
  <c r="K73" i="20"/>
  <c r="K75" i="20"/>
  <c r="K77" i="20"/>
  <c r="K79" i="20"/>
  <c r="K81" i="20"/>
  <c r="K83" i="20"/>
  <c r="K85" i="20"/>
  <c r="AC94" i="20"/>
  <c r="AC96" i="20"/>
  <c r="AC98" i="20"/>
  <c r="L101" i="20"/>
  <c r="K102" i="20"/>
  <c r="AC103" i="20"/>
  <c r="K105" i="20"/>
  <c r="K109" i="20"/>
  <c r="L111" i="20"/>
  <c r="J88" i="20"/>
  <c r="J90" i="20"/>
  <c r="J92" i="20"/>
  <c r="L94" i="20"/>
  <c r="K95" i="20"/>
  <c r="K97" i="20"/>
  <c r="K99" i="20"/>
  <c r="AC100" i="20"/>
  <c r="K104" i="20"/>
  <c r="AC109" i="20"/>
  <c r="L113" i="20"/>
  <c r="K88" i="20"/>
  <c r="K90" i="20"/>
  <c r="K92" i="20"/>
  <c r="J95" i="20"/>
  <c r="J97" i="20"/>
  <c r="J99" i="20"/>
  <c r="J101" i="20"/>
  <c r="J103" i="20"/>
  <c r="J105" i="20"/>
  <c r="J107" i="20"/>
  <c r="J109" i="20"/>
  <c r="J111" i="20"/>
  <c r="J113" i="20"/>
  <c r="AB121" i="20"/>
  <c r="J115" i="20"/>
  <c r="AB123" i="20"/>
  <c r="J117" i="20"/>
  <c r="AB125" i="20"/>
  <c r="J119" i="20"/>
  <c r="K121" i="20"/>
  <c r="L122" i="20"/>
  <c r="AC122" i="20"/>
  <c r="L125" i="20"/>
  <c r="K126" i="20"/>
  <c r="K129" i="20"/>
  <c r="L130" i="20"/>
  <c r="AC138" i="20"/>
  <c r="L133" i="20"/>
  <c r="K134" i="20"/>
  <c r="L135" i="20"/>
  <c r="R135" i="20"/>
  <c r="AC143" i="20"/>
  <c r="AC144" i="20"/>
  <c r="K139" i="20"/>
  <c r="K141" i="20"/>
  <c r="K115" i="20"/>
  <c r="K117" i="20"/>
  <c r="K119" i="20"/>
  <c r="L121" i="20"/>
  <c r="AC124" i="20"/>
  <c r="AC129" i="20"/>
  <c r="AC135" i="20"/>
  <c r="L137" i="20"/>
  <c r="J94" i="20"/>
  <c r="J96" i="20"/>
  <c r="J98" i="20"/>
  <c r="J100" i="20"/>
  <c r="J102" i="20"/>
  <c r="J104" i="20"/>
  <c r="J106" i="20"/>
  <c r="J108" i="20"/>
  <c r="J110" i="20"/>
  <c r="J112" i="20"/>
  <c r="J114" i="20"/>
  <c r="AB122" i="20"/>
  <c r="J116" i="20"/>
  <c r="AB124" i="20"/>
  <c r="J118" i="20"/>
  <c r="M118" i="20" s="1"/>
  <c r="AB126" i="20"/>
  <c r="J120" i="20"/>
  <c r="AC120" i="20"/>
  <c r="K122" i="20"/>
  <c r="K125" i="20"/>
  <c r="L126" i="20"/>
  <c r="AC126" i="20"/>
  <c r="AC134" i="20"/>
  <c r="L129" i="20"/>
  <c r="K130" i="20"/>
  <c r="K133" i="20"/>
  <c r="L134" i="20"/>
  <c r="K135" i="20"/>
  <c r="L139" i="20"/>
  <c r="R139" i="20"/>
  <c r="L141" i="20"/>
  <c r="R141" i="20"/>
  <c r="K110" i="20"/>
  <c r="K112" i="20"/>
  <c r="J121" i="20"/>
  <c r="L123" i="20"/>
  <c r="L131" i="20"/>
  <c r="L143" i="20"/>
  <c r="J123" i="20"/>
  <c r="J125" i="20"/>
  <c r="J127" i="20"/>
  <c r="M127" i="20" s="1"/>
  <c r="J129" i="20"/>
  <c r="J131" i="20"/>
  <c r="J133" i="20"/>
  <c r="J135" i="20"/>
  <c r="J137" i="20"/>
  <c r="J139" i="20"/>
  <c r="J141" i="20"/>
  <c r="J143" i="20"/>
  <c r="J145" i="20"/>
  <c r="J147" i="20"/>
  <c r="J149" i="20"/>
  <c r="J151" i="20"/>
  <c r="J153" i="20"/>
  <c r="J155" i="20"/>
  <c r="K145" i="20"/>
  <c r="K147" i="20"/>
  <c r="K149" i="20"/>
  <c r="K151" i="20"/>
  <c r="K153" i="20"/>
  <c r="K155" i="20"/>
  <c r="J122" i="20"/>
  <c r="J124" i="20"/>
  <c r="M124" i="20" s="1"/>
  <c r="J126" i="20"/>
  <c r="J128" i="20"/>
  <c r="M128" i="20" s="1"/>
  <c r="J130" i="20"/>
  <c r="J132" i="20"/>
  <c r="M132" i="20" s="1"/>
  <c r="J134" i="20"/>
  <c r="J136" i="20"/>
  <c r="J138" i="20"/>
  <c r="J140" i="20"/>
  <c r="J142" i="20"/>
  <c r="J144" i="20"/>
  <c r="J146" i="20"/>
  <c r="J148" i="20"/>
  <c r="J150" i="20"/>
  <c r="J152" i="20"/>
  <c r="J154" i="20"/>
  <c r="J156" i="20"/>
  <c r="K136" i="20"/>
  <c r="K138" i="20"/>
  <c r="K140" i="20"/>
  <c r="K142" i="20"/>
  <c r="K144" i="20"/>
  <c r="K146" i="20"/>
  <c r="K148" i="20"/>
  <c r="K150" i="20"/>
  <c r="K152" i="20"/>
  <c r="K154" i="20"/>
  <c r="K156" i="20"/>
  <c r="AC33" i="19"/>
  <c r="K35" i="19"/>
  <c r="K37" i="19"/>
  <c r="K39" i="19"/>
  <c r="AC39" i="19"/>
  <c r="K41" i="19"/>
  <c r="K43" i="19"/>
  <c r="K45" i="19"/>
  <c r="AC53" i="19"/>
  <c r="K47" i="19"/>
  <c r="AC55" i="19"/>
  <c r="K49" i="19"/>
  <c r="M49" i="19" s="1"/>
  <c r="AC57" i="19"/>
  <c r="K51" i="19"/>
  <c r="AC52" i="19"/>
  <c r="AC54" i="19"/>
  <c r="AC56" i="19"/>
  <c r="AC58" i="19"/>
  <c r="AC86" i="19"/>
  <c r="L82" i="19"/>
  <c r="L86" i="19"/>
  <c r="AB13" i="19"/>
  <c r="AB17" i="19"/>
  <c r="AC18" i="19"/>
  <c r="AB21" i="19"/>
  <c r="AC22" i="19"/>
  <c r="AB25" i="19"/>
  <c r="AC26" i="19"/>
  <c r="AB29" i="19"/>
  <c r="AC30" i="19"/>
  <c r="J34" i="19"/>
  <c r="J36" i="19"/>
  <c r="AB36" i="19"/>
  <c r="J38" i="19"/>
  <c r="J40" i="19"/>
  <c r="J42" i="19"/>
  <c r="J44" i="19"/>
  <c r="AB52" i="19"/>
  <c r="J46" i="19"/>
  <c r="AB54" i="19"/>
  <c r="J48" i="19"/>
  <c r="AB56" i="19"/>
  <c r="J50" i="19"/>
  <c r="AB58" i="19"/>
  <c r="J52" i="19"/>
  <c r="J75" i="19"/>
  <c r="J77" i="19"/>
  <c r="J79" i="19"/>
  <c r="J81" i="19"/>
  <c r="L84" i="19"/>
  <c r="AB12" i="19"/>
  <c r="AC13" i="19"/>
  <c r="AB16" i="19"/>
  <c r="AB32" i="19"/>
  <c r="K34" i="19"/>
  <c r="K36" i="19"/>
  <c r="AC36" i="19"/>
  <c r="K38" i="19"/>
  <c r="K40" i="19"/>
  <c r="K42" i="19"/>
  <c r="K44" i="19"/>
  <c r="AB53" i="19"/>
  <c r="AB55" i="19"/>
  <c r="AB57" i="19"/>
  <c r="J35" i="19"/>
  <c r="J37" i="19"/>
  <c r="J39" i="19"/>
  <c r="AB39" i="19"/>
  <c r="J41" i="19"/>
  <c r="J43" i="19"/>
  <c r="J45" i="19"/>
  <c r="J84" i="19"/>
  <c r="AC84" i="19"/>
  <c r="K53" i="19"/>
  <c r="K55" i="19"/>
  <c r="M55" i="19" s="1"/>
  <c r="K57" i="19"/>
  <c r="K59" i="19"/>
  <c r="K61" i="19"/>
  <c r="K63" i="19"/>
  <c r="K65" i="19"/>
  <c r="K67" i="19"/>
  <c r="K69" i="19"/>
  <c r="K71" i="19"/>
  <c r="K73" i="19"/>
  <c r="K75" i="19"/>
  <c r="K77" i="19"/>
  <c r="AC85" i="19"/>
  <c r="K79" i="19"/>
  <c r="AC87" i="19"/>
  <c r="K81" i="19"/>
  <c r="AC89" i="19"/>
  <c r="K83" i="19"/>
  <c r="AC92" i="19"/>
  <c r="K86" i="19"/>
  <c r="AB86" i="19"/>
  <c r="AB88" i="19"/>
  <c r="AB90" i="19"/>
  <c r="AB92" i="19"/>
  <c r="AB94" i="19"/>
  <c r="AB96" i="19"/>
  <c r="AB98" i="19"/>
  <c r="AB100" i="19"/>
  <c r="R108" i="19"/>
  <c r="R116" i="19"/>
  <c r="J54" i="19"/>
  <c r="M54" i="19" s="1"/>
  <c r="J56" i="19"/>
  <c r="M56" i="19" s="1"/>
  <c r="J58" i="19"/>
  <c r="J60" i="19"/>
  <c r="J62" i="19"/>
  <c r="J64" i="19"/>
  <c r="J66" i="19"/>
  <c r="M66" i="19" s="1"/>
  <c r="J68" i="19"/>
  <c r="J70" i="19"/>
  <c r="J72" i="19"/>
  <c r="J74" i="19"/>
  <c r="M74" i="19" s="1"/>
  <c r="J76" i="19"/>
  <c r="J78" i="19"/>
  <c r="M78" i="19" s="1"/>
  <c r="AB97" i="19"/>
  <c r="J91" i="19"/>
  <c r="AB99" i="19"/>
  <c r="J93" i="19"/>
  <c r="AB101" i="19"/>
  <c r="J95" i="19"/>
  <c r="J98" i="19"/>
  <c r="J100" i="19"/>
  <c r="AB89" i="19"/>
  <c r="AB91" i="19"/>
  <c r="AB93" i="19"/>
  <c r="AB95" i="19"/>
  <c r="J96" i="19"/>
  <c r="R98" i="19"/>
  <c r="R100" i="19"/>
  <c r="K85" i="19"/>
  <c r="K87" i="19"/>
  <c r="K89" i="19"/>
  <c r="K91" i="19"/>
  <c r="K93" i="19"/>
  <c r="K95" i="19"/>
  <c r="K97" i="19"/>
  <c r="K99" i="19"/>
  <c r="K101" i="19"/>
  <c r="K103" i="19"/>
  <c r="K105" i="19"/>
  <c r="K107" i="19"/>
  <c r="K109" i="19"/>
  <c r="K111" i="19"/>
  <c r="K113" i="19"/>
  <c r="K115" i="19"/>
  <c r="AC125" i="19"/>
  <c r="K119" i="19"/>
  <c r="AC120" i="19"/>
  <c r="AC122" i="19"/>
  <c r="K124" i="19"/>
  <c r="AC126" i="19"/>
  <c r="L128" i="19"/>
  <c r="R128" i="19"/>
  <c r="J102" i="19"/>
  <c r="J104" i="19"/>
  <c r="J106" i="19"/>
  <c r="J108" i="19"/>
  <c r="J110" i="19"/>
  <c r="J112" i="19"/>
  <c r="J114" i="19"/>
  <c r="J116" i="19"/>
  <c r="J118" i="19"/>
  <c r="J120" i="19"/>
  <c r="AC128" i="19"/>
  <c r="L130" i="19"/>
  <c r="K88" i="19"/>
  <c r="K90" i="19"/>
  <c r="K92" i="19"/>
  <c r="M92" i="19" s="1"/>
  <c r="K94" i="19"/>
  <c r="K96" i="19"/>
  <c r="K98" i="19"/>
  <c r="K100" i="19"/>
  <c r="K102" i="19"/>
  <c r="K104" i="19"/>
  <c r="K106" i="19"/>
  <c r="K108" i="19"/>
  <c r="K110" i="19"/>
  <c r="K112" i="19"/>
  <c r="AC127" i="19"/>
  <c r="AC129" i="19"/>
  <c r="R124" i="19"/>
  <c r="AC132" i="19"/>
  <c r="AC133" i="19"/>
  <c r="K128" i="19"/>
  <c r="AC130" i="19"/>
  <c r="L132" i="19"/>
  <c r="M162" i="19"/>
  <c r="J97" i="19"/>
  <c r="J99" i="19"/>
  <c r="J101" i="19"/>
  <c r="J103" i="19"/>
  <c r="J105" i="19"/>
  <c r="J107" i="19"/>
  <c r="J109" i="19"/>
  <c r="J111" i="19"/>
  <c r="J113" i="19"/>
  <c r="AB121" i="19"/>
  <c r="J115" i="19"/>
  <c r="J117" i="19"/>
  <c r="J119" i="19"/>
  <c r="L126" i="19"/>
  <c r="J121" i="19"/>
  <c r="M121" i="19" s="1"/>
  <c r="J123" i="19"/>
  <c r="J125" i="19"/>
  <c r="J127" i="19"/>
  <c r="J129" i="19"/>
  <c r="J131" i="19"/>
  <c r="J133" i="19"/>
  <c r="J135" i="19"/>
  <c r="J137" i="19"/>
  <c r="J139" i="19"/>
  <c r="J141" i="19"/>
  <c r="J143" i="19"/>
  <c r="J145" i="19"/>
  <c r="J147" i="19"/>
  <c r="J149" i="19"/>
  <c r="J151" i="19"/>
  <c r="J153" i="19"/>
  <c r="J155" i="19"/>
  <c r="K125" i="19"/>
  <c r="K127" i="19"/>
  <c r="K129" i="19"/>
  <c r="K131" i="19"/>
  <c r="K133" i="19"/>
  <c r="K135" i="19"/>
  <c r="K137" i="19"/>
  <c r="K139" i="19"/>
  <c r="K141" i="19"/>
  <c r="K143" i="19"/>
  <c r="K145" i="19"/>
  <c r="K147" i="19"/>
  <c r="K149" i="19"/>
  <c r="K151" i="19"/>
  <c r="K153" i="19"/>
  <c r="K155" i="19"/>
  <c r="J122" i="19"/>
  <c r="M122" i="19" s="1"/>
  <c r="J124" i="19"/>
  <c r="J126" i="19"/>
  <c r="J128" i="19"/>
  <c r="J130" i="19"/>
  <c r="J132" i="19"/>
  <c r="J134" i="19"/>
  <c r="J136" i="19"/>
  <c r="J138" i="19"/>
  <c r="J140" i="19"/>
  <c r="J142" i="19"/>
  <c r="J144" i="19"/>
  <c r="J146" i="19"/>
  <c r="J148" i="19"/>
  <c r="J150" i="19"/>
  <c r="J152" i="19"/>
  <c r="J154" i="19"/>
  <c r="J156" i="19"/>
  <c r="K132" i="19"/>
  <c r="K134" i="19"/>
  <c r="K136" i="19"/>
  <c r="K138" i="19"/>
  <c r="K140" i="19"/>
  <c r="K142" i="19"/>
  <c r="K144" i="19"/>
  <c r="K146" i="19"/>
  <c r="K148" i="19"/>
  <c r="K150" i="19"/>
  <c r="K152" i="19"/>
  <c r="K154" i="19"/>
  <c r="K156" i="19"/>
  <c r="R139" i="10"/>
  <c r="R159" i="6"/>
  <c r="R155" i="6"/>
  <c r="R151" i="6"/>
  <c r="R162" i="6"/>
  <c r="R158" i="6"/>
  <c r="R154" i="6"/>
  <c r="R150" i="6"/>
  <c r="R149" i="6"/>
  <c r="R159" i="11"/>
  <c r="R155" i="11"/>
  <c r="R151" i="11"/>
  <c r="R162" i="11"/>
  <c r="R158" i="11"/>
  <c r="R154" i="11"/>
  <c r="R150" i="11"/>
  <c r="R157" i="11"/>
  <c r="R153" i="11"/>
  <c r="R149" i="11"/>
  <c r="R124" i="11"/>
  <c r="R159" i="3"/>
  <c r="R155" i="3"/>
  <c r="R151" i="3"/>
  <c r="R162" i="3"/>
  <c r="R158" i="3"/>
  <c r="R154" i="3"/>
  <c r="R150" i="3"/>
  <c r="R161" i="3"/>
  <c r="R157" i="3"/>
  <c r="R153" i="3"/>
  <c r="R149" i="3"/>
  <c r="R159" i="12"/>
  <c r="R155" i="12"/>
  <c r="R151" i="12"/>
  <c r="R161" i="12"/>
  <c r="R157" i="12"/>
  <c r="R153" i="12"/>
  <c r="R149" i="12"/>
  <c r="M150" i="5"/>
  <c r="R159" i="4"/>
  <c r="R155" i="4"/>
  <c r="R151" i="4"/>
  <c r="R162" i="4"/>
  <c r="R158" i="4"/>
  <c r="R154" i="4"/>
  <c r="R150" i="4"/>
  <c r="R153" i="4"/>
  <c r="R149" i="4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M144" i="9" s="1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62" i="15"/>
  <c r="K161" i="15"/>
  <c r="K160" i="15"/>
  <c r="K159" i="15"/>
  <c r="K158" i="15"/>
  <c r="K157" i="15"/>
  <c r="K156" i="15"/>
  <c r="K155" i="15"/>
  <c r="M155" i="15" s="1"/>
  <c r="K154" i="15"/>
  <c r="K153" i="15"/>
  <c r="K152" i="15"/>
  <c r="K151" i="15"/>
  <c r="K150" i="15"/>
  <c r="K149" i="15"/>
  <c r="L162" i="15"/>
  <c r="L160" i="15"/>
  <c r="L153" i="15"/>
  <c r="L150" i="15"/>
  <c r="U125" i="18"/>
  <c r="M120" i="18"/>
  <c r="R123" i="18"/>
  <c r="M122" i="18"/>
  <c r="U127" i="18"/>
  <c r="L133" i="18"/>
  <c r="T129" i="18"/>
  <c r="L129" i="18"/>
  <c r="L125" i="18"/>
  <c r="L121" i="18"/>
  <c r="M121" i="18" s="1"/>
  <c r="T130" i="18"/>
  <c r="F135" i="11"/>
  <c r="G135" i="11"/>
  <c r="H135" i="11"/>
  <c r="I135" i="11"/>
  <c r="N135" i="11"/>
  <c r="Q135" i="11" s="1"/>
  <c r="P135" i="11"/>
  <c r="F136" i="11"/>
  <c r="G136" i="11"/>
  <c r="H136" i="11"/>
  <c r="I136" i="11"/>
  <c r="N136" i="11"/>
  <c r="Q136" i="11" s="1"/>
  <c r="P136" i="11"/>
  <c r="F137" i="11"/>
  <c r="G137" i="11"/>
  <c r="H137" i="11"/>
  <c r="I137" i="11"/>
  <c r="N137" i="11"/>
  <c r="Q137" i="11" s="1"/>
  <c r="P137" i="11"/>
  <c r="F138" i="11"/>
  <c r="G138" i="11"/>
  <c r="H138" i="11"/>
  <c r="I138" i="11"/>
  <c r="N138" i="11"/>
  <c r="Q138" i="11" s="1"/>
  <c r="P138" i="11"/>
  <c r="F139" i="11"/>
  <c r="G139" i="11"/>
  <c r="H139" i="11"/>
  <c r="I139" i="11"/>
  <c r="N139" i="11"/>
  <c r="Q139" i="11" s="1"/>
  <c r="P139" i="11"/>
  <c r="F140" i="11"/>
  <c r="G140" i="11"/>
  <c r="H140" i="11"/>
  <c r="I140" i="11"/>
  <c r="N140" i="11"/>
  <c r="Q140" i="11" s="1"/>
  <c r="P140" i="11"/>
  <c r="F141" i="11"/>
  <c r="G141" i="11"/>
  <c r="H141" i="11"/>
  <c r="I141" i="11"/>
  <c r="N141" i="11"/>
  <c r="Q141" i="11" s="1"/>
  <c r="P141" i="11"/>
  <c r="F142" i="11"/>
  <c r="G142" i="11"/>
  <c r="H142" i="11"/>
  <c r="I142" i="11"/>
  <c r="N142" i="11"/>
  <c r="Q142" i="11" s="1"/>
  <c r="P142" i="11"/>
  <c r="F143" i="11"/>
  <c r="G143" i="11"/>
  <c r="H143" i="11"/>
  <c r="I143" i="11"/>
  <c r="N143" i="11"/>
  <c r="Q143" i="11" s="1"/>
  <c r="P143" i="11"/>
  <c r="F144" i="11"/>
  <c r="G144" i="11"/>
  <c r="H144" i="11"/>
  <c r="I144" i="11"/>
  <c r="N144" i="11"/>
  <c r="Q144" i="11" s="1"/>
  <c r="P144" i="11"/>
  <c r="F145" i="11"/>
  <c r="G145" i="11"/>
  <c r="H145" i="11"/>
  <c r="I145" i="11"/>
  <c r="N145" i="11"/>
  <c r="Q145" i="11" s="1"/>
  <c r="P145" i="11"/>
  <c r="F146" i="11"/>
  <c r="G146" i="11"/>
  <c r="H146" i="11"/>
  <c r="I146" i="11"/>
  <c r="N146" i="11"/>
  <c r="Q146" i="11" s="1"/>
  <c r="P146" i="11"/>
  <c r="F147" i="11"/>
  <c r="AB153" i="11" s="1"/>
  <c r="G147" i="11"/>
  <c r="AC153" i="11" s="1"/>
  <c r="H147" i="11"/>
  <c r="I147" i="11"/>
  <c r="N147" i="11"/>
  <c r="Q147" i="11" s="1"/>
  <c r="P147" i="11"/>
  <c r="F135" i="12"/>
  <c r="G135" i="12"/>
  <c r="H135" i="12"/>
  <c r="I135" i="12"/>
  <c r="N135" i="12"/>
  <c r="Q135" i="12" s="1"/>
  <c r="P135" i="12"/>
  <c r="F136" i="12"/>
  <c r="G136" i="12"/>
  <c r="H136" i="12"/>
  <c r="I136" i="12"/>
  <c r="N136" i="12"/>
  <c r="Q136" i="12" s="1"/>
  <c r="P136" i="12"/>
  <c r="F137" i="12"/>
  <c r="G137" i="12"/>
  <c r="H137" i="12"/>
  <c r="I137" i="12"/>
  <c r="N137" i="12"/>
  <c r="Q137" i="12" s="1"/>
  <c r="P137" i="12"/>
  <c r="F138" i="12"/>
  <c r="G138" i="12"/>
  <c r="H138" i="12"/>
  <c r="I138" i="12"/>
  <c r="N138" i="12"/>
  <c r="Q138" i="12" s="1"/>
  <c r="P138" i="12"/>
  <c r="F139" i="12"/>
  <c r="G139" i="12"/>
  <c r="H139" i="12"/>
  <c r="I139" i="12"/>
  <c r="N139" i="12"/>
  <c r="Q139" i="12" s="1"/>
  <c r="P139" i="12"/>
  <c r="F140" i="12"/>
  <c r="G140" i="12"/>
  <c r="H140" i="12"/>
  <c r="I140" i="12"/>
  <c r="N140" i="12"/>
  <c r="Q140" i="12" s="1"/>
  <c r="P140" i="12"/>
  <c r="F141" i="12"/>
  <c r="G141" i="12"/>
  <c r="H141" i="12"/>
  <c r="I141" i="12"/>
  <c r="N141" i="12"/>
  <c r="Q141" i="12" s="1"/>
  <c r="P141" i="12"/>
  <c r="F142" i="12"/>
  <c r="G142" i="12"/>
  <c r="H142" i="12"/>
  <c r="I142" i="12"/>
  <c r="N142" i="12"/>
  <c r="Q142" i="12" s="1"/>
  <c r="P142" i="12"/>
  <c r="F143" i="12"/>
  <c r="G143" i="12"/>
  <c r="H143" i="12"/>
  <c r="I143" i="12"/>
  <c r="N143" i="12"/>
  <c r="Q143" i="12" s="1"/>
  <c r="P143" i="12"/>
  <c r="F144" i="12"/>
  <c r="G144" i="12"/>
  <c r="H144" i="12"/>
  <c r="I144" i="12"/>
  <c r="N144" i="12"/>
  <c r="Q144" i="12" s="1"/>
  <c r="P144" i="12"/>
  <c r="F145" i="12"/>
  <c r="G145" i="12"/>
  <c r="H145" i="12"/>
  <c r="I145" i="12"/>
  <c r="N145" i="12"/>
  <c r="Q145" i="12" s="1"/>
  <c r="P145" i="12"/>
  <c r="F146" i="12"/>
  <c r="G146" i="12"/>
  <c r="H146" i="12"/>
  <c r="I146" i="12"/>
  <c r="N146" i="12"/>
  <c r="Q146" i="12" s="1"/>
  <c r="P146" i="12"/>
  <c r="F147" i="12"/>
  <c r="AB153" i="12" s="1"/>
  <c r="G147" i="12"/>
  <c r="AC153" i="12" s="1"/>
  <c r="H147" i="12"/>
  <c r="I147" i="12"/>
  <c r="N147" i="12"/>
  <c r="Q147" i="12" s="1"/>
  <c r="P147" i="12"/>
  <c r="F135" i="5"/>
  <c r="G135" i="5"/>
  <c r="H135" i="5"/>
  <c r="I135" i="5"/>
  <c r="N135" i="5"/>
  <c r="Q135" i="5" s="1"/>
  <c r="P135" i="5"/>
  <c r="F136" i="5"/>
  <c r="G136" i="5"/>
  <c r="H136" i="5"/>
  <c r="I136" i="5"/>
  <c r="J136" i="5"/>
  <c r="K136" i="5"/>
  <c r="L136" i="5"/>
  <c r="N136" i="5"/>
  <c r="Q136" i="5" s="1"/>
  <c r="P136" i="5"/>
  <c r="F137" i="5"/>
  <c r="G137" i="5"/>
  <c r="H137" i="5"/>
  <c r="I137" i="5"/>
  <c r="N137" i="5"/>
  <c r="Q137" i="5" s="1"/>
  <c r="P137" i="5"/>
  <c r="F138" i="5"/>
  <c r="G138" i="5"/>
  <c r="H138" i="5"/>
  <c r="I138" i="5"/>
  <c r="N138" i="5"/>
  <c r="Q138" i="5" s="1"/>
  <c r="P138" i="5"/>
  <c r="F139" i="5"/>
  <c r="G139" i="5"/>
  <c r="H139" i="5"/>
  <c r="I139" i="5"/>
  <c r="N139" i="5"/>
  <c r="Q139" i="5" s="1"/>
  <c r="P139" i="5"/>
  <c r="F140" i="5"/>
  <c r="G140" i="5"/>
  <c r="H140" i="5"/>
  <c r="I140" i="5"/>
  <c r="N140" i="5"/>
  <c r="Q140" i="5" s="1"/>
  <c r="P140" i="5"/>
  <c r="F141" i="5"/>
  <c r="G141" i="5"/>
  <c r="H141" i="5"/>
  <c r="L141" i="5" s="1"/>
  <c r="I141" i="5"/>
  <c r="N141" i="5"/>
  <c r="Q141" i="5" s="1"/>
  <c r="P141" i="5"/>
  <c r="F142" i="5"/>
  <c r="G142" i="5"/>
  <c r="H142" i="5"/>
  <c r="I142" i="5"/>
  <c r="N142" i="5"/>
  <c r="Q142" i="5" s="1"/>
  <c r="P142" i="5"/>
  <c r="F143" i="5"/>
  <c r="G143" i="5"/>
  <c r="H143" i="5"/>
  <c r="I143" i="5"/>
  <c r="N143" i="5"/>
  <c r="Q143" i="5" s="1"/>
  <c r="P143" i="5"/>
  <c r="F144" i="5"/>
  <c r="G144" i="5"/>
  <c r="H144" i="5"/>
  <c r="I144" i="5"/>
  <c r="N144" i="5"/>
  <c r="Q144" i="5" s="1"/>
  <c r="P144" i="5"/>
  <c r="F145" i="5"/>
  <c r="G145" i="5"/>
  <c r="H145" i="5"/>
  <c r="I145" i="5"/>
  <c r="N145" i="5"/>
  <c r="Q145" i="5" s="1"/>
  <c r="P145" i="5"/>
  <c r="F146" i="5"/>
  <c r="G146" i="5"/>
  <c r="H146" i="5"/>
  <c r="I146" i="5"/>
  <c r="N146" i="5"/>
  <c r="Q146" i="5" s="1"/>
  <c r="P146" i="5"/>
  <c r="F147" i="5"/>
  <c r="AB153" i="5" s="1"/>
  <c r="G147" i="5"/>
  <c r="AC153" i="5" s="1"/>
  <c r="H147" i="5"/>
  <c r="I147" i="5"/>
  <c r="N147" i="5"/>
  <c r="Q147" i="5" s="1"/>
  <c r="P147" i="5"/>
  <c r="F135" i="4"/>
  <c r="G135" i="4"/>
  <c r="H135" i="4"/>
  <c r="I135" i="4"/>
  <c r="N135" i="4"/>
  <c r="Q135" i="4" s="1"/>
  <c r="P135" i="4"/>
  <c r="F136" i="4"/>
  <c r="G136" i="4"/>
  <c r="H136" i="4"/>
  <c r="I136" i="4"/>
  <c r="N136" i="4"/>
  <c r="Q136" i="4" s="1"/>
  <c r="P136" i="4"/>
  <c r="F137" i="4"/>
  <c r="G137" i="4"/>
  <c r="H137" i="4"/>
  <c r="I137" i="4"/>
  <c r="N137" i="4"/>
  <c r="Q137" i="4" s="1"/>
  <c r="P137" i="4"/>
  <c r="F138" i="4"/>
  <c r="G138" i="4"/>
  <c r="H138" i="4"/>
  <c r="I138" i="4"/>
  <c r="N138" i="4"/>
  <c r="Q138" i="4" s="1"/>
  <c r="P138" i="4"/>
  <c r="F139" i="4"/>
  <c r="G139" i="4"/>
  <c r="H139" i="4"/>
  <c r="I139" i="4"/>
  <c r="N139" i="4"/>
  <c r="Q139" i="4" s="1"/>
  <c r="P139" i="4"/>
  <c r="F140" i="4"/>
  <c r="G140" i="4"/>
  <c r="H140" i="4"/>
  <c r="I140" i="4"/>
  <c r="N140" i="4"/>
  <c r="Q140" i="4" s="1"/>
  <c r="P140" i="4"/>
  <c r="F141" i="4"/>
  <c r="G141" i="4"/>
  <c r="H141" i="4"/>
  <c r="I141" i="4"/>
  <c r="N141" i="4"/>
  <c r="Q141" i="4" s="1"/>
  <c r="P141" i="4"/>
  <c r="F142" i="4"/>
  <c r="G142" i="4"/>
  <c r="H142" i="4"/>
  <c r="I142" i="4"/>
  <c r="N142" i="4"/>
  <c r="Q142" i="4" s="1"/>
  <c r="P142" i="4"/>
  <c r="F143" i="4"/>
  <c r="G143" i="4"/>
  <c r="H143" i="4"/>
  <c r="I143" i="4"/>
  <c r="N143" i="4"/>
  <c r="Q143" i="4" s="1"/>
  <c r="P143" i="4"/>
  <c r="F144" i="4"/>
  <c r="G144" i="4"/>
  <c r="H144" i="4"/>
  <c r="I144" i="4"/>
  <c r="N144" i="4"/>
  <c r="Q144" i="4" s="1"/>
  <c r="P144" i="4"/>
  <c r="F145" i="4"/>
  <c r="G145" i="4"/>
  <c r="H145" i="4"/>
  <c r="I145" i="4"/>
  <c r="N145" i="4"/>
  <c r="Q145" i="4" s="1"/>
  <c r="P145" i="4"/>
  <c r="F146" i="4"/>
  <c r="G146" i="4"/>
  <c r="H146" i="4"/>
  <c r="I146" i="4"/>
  <c r="N146" i="4"/>
  <c r="Q146" i="4" s="1"/>
  <c r="P146" i="4"/>
  <c r="F147" i="4"/>
  <c r="AB153" i="4" s="1"/>
  <c r="G147" i="4"/>
  <c r="AC153" i="4" s="1"/>
  <c r="H147" i="4"/>
  <c r="I147" i="4"/>
  <c r="N147" i="4"/>
  <c r="Q147" i="4" s="1"/>
  <c r="P147" i="4"/>
  <c r="F135" i="15"/>
  <c r="G135" i="15"/>
  <c r="H135" i="15"/>
  <c r="I135" i="15"/>
  <c r="N135" i="15"/>
  <c r="Q135" i="15" s="1"/>
  <c r="P135" i="15"/>
  <c r="F136" i="15"/>
  <c r="G136" i="15"/>
  <c r="H136" i="15"/>
  <c r="I136" i="15"/>
  <c r="N136" i="15"/>
  <c r="Q136" i="15" s="1"/>
  <c r="P136" i="15"/>
  <c r="F137" i="15"/>
  <c r="G137" i="15"/>
  <c r="H137" i="15"/>
  <c r="I137" i="15"/>
  <c r="N137" i="15"/>
  <c r="Q137" i="15" s="1"/>
  <c r="P137" i="15"/>
  <c r="F138" i="15"/>
  <c r="G138" i="15"/>
  <c r="H138" i="15"/>
  <c r="I138" i="15"/>
  <c r="N138" i="15"/>
  <c r="Q138" i="15" s="1"/>
  <c r="P138" i="15"/>
  <c r="F139" i="15"/>
  <c r="G139" i="15"/>
  <c r="H139" i="15"/>
  <c r="I139" i="15"/>
  <c r="N139" i="15"/>
  <c r="Q139" i="15" s="1"/>
  <c r="P139" i="15"/>
  <c r="F140" i="15"/>
  <c r="G140" i="15"/>
  <c r="H140" i="15"/>
  <c r="I140" i="15"/>
  <c r="N140" i="15"/>
  <c r="Q140" i="15" s="1"/>
  <c r="P140" i="15"/>
  <c r="F141" i="15"/>
  <c r="G141" i="15"/>
  <c r="H141" i="15"/>
  <c r="I141" i="15"/>
  <c r="N141" i="15"/>
  <c r="Q141" i="15" s="1"/>
  <c r="P141" i="15"/>
  <c r="F142" i="15"/>
  <c r="G142" i="15"/>
  <c r="H142" i="15"/>
  <c r="I142" i="15"/>
  <c r="N142" i="15"/>
  <c r="Q142" i="15" s="1"/>
  <c r="P142" i="15"/>
  <c r="F143" i="15"/>
  <c r="G143" i="15"/>
  <c r="H143" i="15"/>
  <c r="I143" i="15"/>
  <c r="N143" i="15"/>
  <c r="Q143" i="15" s="1"/>
  <c r="P143" i="15"/>
  <c r="F144" i="15"/>
  <c r="G144" i="15"/>
  <c r="H144" i="15"/>
  <c r="I144" i="15"/>
  <c r="N144" i="15"/>
  <c r="Q144" i="15" s="1"/>
  <c r="P144" i="15"/>
  <c r="F145" i="15"/>
  <c r="G145" i="15"/>
  <c r="H145" i="15"/>
  <c r="I145" i="15"/>
  <c r="N145" i="15"/>
  <c r="Q145" i="15" s="1"/>
  <c r="P145" i="15"/>
  <c r="F146" i="15"/>
  <c r="G146" i="15"/>
  <c r="H146" i="15"/>
  <c r="I146" i="15"/>
  <c r="N146" i="15"/>
  <c r="Q146" i="15" s="1"/>
  <c r="P146" i="15"/>
  <c r="F147" i="15"/>
  <c r="AB153" i="15" s="1"/>
  <c r="G147" i="15"/>
  <c r="AC153" i="15" s="1"/>
  <c r="H147" i="15"/>
  <c r="I147" i="15"/>
  <c r="N147" i="15"/>
  <c r="Q147" i="15" s="1"/>
  <c r="P147" i="15"/>
  <c r="F135" i="6"/>
  <c r="G135" i="6"/>
  <c r="H135" i="6"/>
  <c r="I135" i="6"/>
  <c r="N135" i="6"/>
  <c r="Q135" i="6" s="1"/>
  <c r="P135" i="6"/>
  <c r="F136" i="6"/>
  <c r="G136" i="6"/>
  <c r="H136" i="6"/>
  <c r="I136" i="6"/>
  <c r="N136" i="6"/>
  <c r="Q136" i="6" s="1"/>
  <c r="P136" i="6"/>
  <c r="F137" i="6"/>
  <c r="G137" i="6"/>
  <c r="H137" i="6"/>
  <c r="I137" i="6"/>
  <c r="N137" i="6"/>
  <c r="Q137" i="6" s="1"/>
  <c r="P137" i="6"/>
  <c r="F138" i="6"/>
  <c r="G138" i="6"/>
  <c r="H138" i="6"/>
  <c r="I138" i="6"/>
  <c r="N138" i="6"/>
  <c r="Q138" i="6" s="1"/>
  <c r="P138" i="6"/>
  <c r="F139" i="6"/>
  <c r="G139" i="6"/>
  <c r="H139" i="6"/>
  <c r="I139" i="6"/>
  <c r="N139" i="6"/>
  <c r="Q139" i="6" s="1"/>
  <c r="P139" i="6"/>
  <c r="F140" i="6"/>
  <c r="G140" i="6"/>
  <c r="H140" i="6"/>
  <c r="I140" i="6"/>
  <c r="N140" i="6"/>
  <c r="Q140" i="6" s="1"/>
  <c r="P140" i="6"/>
  <c r="F141" i="6"/>
  <c r="G141" i="6"/>
  <c r="H141" i="6"/>
  <c r="I141" i="6"/>
  <c r="N141" i="6"/>
  <c r="Q141" i="6" s="1"/>
  <c r="P141" i="6"/>
  <c r="F142" i="6"/>
  <c r="G142" i="6"/>
  <c r="H142" i="6"/>
  <c r="I142" i="6"/>
  <c r="N142" i="6"/>
  <c r="Q142" i="6" s="1"/>
  <c r="P142" i="6"/>
  <c r="F143" i="6"/>
  <c r="G143" i="6"/>
  <c r="H143" i="6"/>
  <c r="I143" i="6"/>
  <c r="N143" i="6"/>
  <c r="Q143" i="6" s="1"/>
  <c r="P143" i="6"/>
  <c r="F144" i="6"/>
  <c r="G144" i="6"/>
  <c r="H144" i="6"/>
  <c r="I144" i="6"/>
  <c r="N144" i="6"/>
  <c r="Q144" i="6" s="1"/>
  <c r="P144" i="6"/>
  <c r="F145" i="6"/>
  <c r="G145" i="6"/>
  <c r="H145" i="6"/>
  <c r="I145" i="6"/>
  <c r="N145" i="6"/>
  <c r="Q145" i="6" s="1"/>
  <c r="P145" i="6"/>
  <c r="F146" i="6"/>
  <c r="G146" i="6"/>
  <c r="H146" i="6"/>
  <c r="I146" i="6"/>
  <c r="N146" i="6"/>
  <c r="Q146" i="6" s="1"/>
  <c r="P146" i="6"/>
  <c r="F147" i="6"/>
  <c r="AB153" i="6" s="1"/>
  <c r="G147" i="6"/>
  <c r="AC153" i="6" s="1"/>
  <c r="H147" i="6"/>
  <c r="I147" i="6"/>
  <c r="N147" i="6"/>
  <c r="Q147" i="6" s="1"/>
  <c r="P147" i="6"/>
  <c r="F135" i="10"/>
  <c r="G135" i="10"/>
  <c r="H135" i="10"/>
  <c r="I135" i="10"/>
  <c r="N135" i="10"/>
  <c r="Q135" i="10" s="1"/>
  <c r="P135" i="10"/>
  <c r="F136" i="10"/>
  <c r="G136" i="10"/>
  <c r="H136" i="10"/>
  <c r="I136" i="10"/>
  <c r="N136" i="10"/>
  <c r="Q136" i="10" s="1"/>
  <c r="P136" i="10"/>
  <c r="F137" i="10"/>
  <c r="G137" i="10"/>
  <c r="H137" i="10"/>
  <c r="I137" i="10"/>
  <c r="N137" i="10"/>
  <c r="Q137" i="10" s="1"/>
  <c r="P137" i="10"/>
  <c r="F138" i="10"/>
  <c r="G138" i="10"/>
  <c r="H138" i="10"/>
  <c r="I138" i="10"/>
  <c r="N138" i="10"/>
  <c r="Q138" i="10" s="1"/>
  <c r="P138" i="10"/>
  <c r="F140" i="10"/>
  <c r="G140" i="10"/>
  <c r="K140" i="10" s="1"/>
  <c r="H140" i="10"/>
  <c r="L140" i="10" s="1"/>
  <c r="I140" i="10"/>
  <c r="N140" i="10"/>
  <c r="Q140" i="10" s="1"/>
  <c r="P140" i="10"/>
  <c r="F141" i="10"/>
  <c r="G141" i="10"/>
  <c r="H141" i="10"/>
  <c r="I141" i="10"/>
  <c r="N141" i="10"/>
  <c r="Q141" i="10" s="1"/>
  <c r="P141" i="10"/>
  <c r="F142" i="10"/>
  <c r="G142" i="10"/>
  <c r="H142" i="10"/>
  <c r="I142" i="10"/>
  <c r="N142" i="10"/>
  <c r="Q142" i="10" s="1"/>
  <c r="P142" i="10"/>
  <c r="F143" i="10"/>
  <c r="G143" i="10"/>
  <c r="H143" i="10"/>
  <c r="I143" i="10"/>
  <c r="N143" i="10"/>
  <c r="Q143" i="10" s="1"/>
  <c r="P143" i="10"/>
  <c r="F144" i="10"/>
  <c r="G144" i="10"/>
  <c r="H144" i="10"/>
  <c r="I144" i="10"/>
  <c r="N144" i="10"/>
  <c r="Q144" i="10" s="1"/>
  <c r="P144" i="10"/>
  <c r="F145" i="10"/>
  <c r="G145" i="10"/>
  <c r="H145" i="10"/>
  <c r="I145" i="10"/>
  <c r="N145" i="10"/>
  <c r="Q145" i="10" s="1"/>
  <c r="P145" i="10"/>
  <c r="F146" i="10"/>
  <c r="G146" i="10"/>
  <c r="H146" i="10"/>
  <c r="I146" i="10"/>
  <c r="N146" i="10"/>
  <c r="Q146" i="10" s="1"/>
  <c r="P146" i="10"/>
  <c r="F147" i="10"/>
  <c r="AB153" i="10" s="1"/>
  <c r="G147" i="10"/>
  <c r="AC153" i="10" s="1"/>
  <c r="H147" i="10"/>
  <c r="I147" i="10"/>
  <c r="N147" i="10"/>
  <c r="Q147" i="10" s="1"/>
  <c r="P147" i="10"/>
  <c r="F135" i="8"/>
  <c r="G135" i="8"/>
  <c r="H135" i="8"/>
  <c r="I135" i="8"/>
  <c r="N135" i="8"/>
  <c r="Q135" i="8" s="1"/>
  <c r="P135" i="8"/>
  <c r="F136" i="8"/>
  <c r="G136" i="8"/>
  <c r="K136" i="8" s="1"/>
  <c r="H136" i="8"/>
  <c r="I136" i="8"/>
  <c r="N136" i="8"/>
  <c r="Q136" i="8" s="1"/>
  <c r="P136" i="8"/>
  <c r="F137" i="8"/>
  <c r="G137" i="8"/>
  <c r="H137" i="8"/>
  <c r="I137" i="8"/>
  <c r="N137" i="8"/>
  <c r="Q137" i="8" s="1"/>
  <c r="P137" i="8"/>
  <c r="F138" i="8"/>
  <c r="G138" i="8"/>
  <c r="H138" i="8"/>
  <c r="I138" i="8"/>
  <c r="N138" i="8"/>
  <c r="Q138" i="8" s="1"/>
  <c r="P138" i="8"/>
  <c r="F139" i="8"/>
  <c r="G139" i="8"/>
  <c r="H139" i="8"/>
  <c r="I139" i="8"/>
  <c r="N139" i="8"/>
  <c r="Q139" i="8" s="1"/>
  <c r="P139" i="8"/>
  <c r="F140" i="8"/>
  <c r="G140" i="8"/>
  <c r="H140" i="8"/>
  <c r="I140" i="8"/>
  <c r="N140" i="8"/>
  <c r="Q140" i="8" s="1"/>
  <c r="P140" i="8"/>
  <c r="F141" i="8"/>
  <c r="G141" i="8"/>
  <c r="H141" i="8"/>
  <c r="I141" i="8"/>
  <c r="N141" i="8"/>
  <c r="Q141" i="8" s="1"/>
  <c r="P141" i="8"/>
  <c r="F142" i="8"/>
  <c r="G142" i="8"/>
  <c r="H142" i="8"/>
  <c r="I142" i="8"/>
  <c r="N142" i="8"/>
  <c r="Q142" i="8" s="1"/>
  <c r="P142" i="8"/>
  <c r="F143" i="8"/>
  <c r="G143" i="8"/>
  <c r="H143" i="8"/>
  <c r="I143" i="8"/>
  <c r="N143" i="8"/>
  <c r="Q143" i="8" s="1"/>
  <c r="P143" i="8"/>
  <c r="F144" i="8"/>
  <c r="G144" i="8"/>
  <c r="H144" i="8"/>
  <c r="I144" i="8"/>
  <c r="N144" i="8"/>
  <c r="Q144" i="8" s="1"/>
  <c r="P144" i="8"/>
  <c r="F145" i="8"/>
  <c r="G145" i="8"/>
  <c r="H145" i="8"/>
  <c r="I145" i="8"/>
  <c r="N145" i="8"/>
  <c r="Q145" i="8" s="1"/>
  <c r="P145" i="8"/>
  <c r="F146" i="8"/>
  <c r="G146" i="8"/>
  <c r="H146" i="8"/>
  <c r="I146" i="8"/>
  <c r="N146" i="8"/>
  <c r="Q146" i="8" s="1"/>
  <c r="P146" i="8"/>
  <c r="F147" i="8"/>
  <c r="AB153" i="8" s="1"/>
  <c r="G147" i="8"/>
  <c r="AC153" i="8" s="1"/>
  <c r="H147" i="8"/>
  <c r="I147" i="8"/>
  <c r="N147" i="8"/>
  <c r="Q147" i="8" s="1"/>
  <c r="P147" i="8"/>
  <c r="F119" i="8"/>
  <c r="G119" i="8"/>
  <c r="H119" i="8"/>
  <c r="I119" i="8"/>
  <c r="N119" i="8"/>
  <c r="Q119" i="8" s="1"/>
  <c r="P119" i="8"/>
  <c r="F135" i="3"/>
  <c r="G135" i="3"/>
  <c r="H135" i="3"/>
  <c r="I135" i="3"/>
  <c r="N135" i="3"/>
  <c r="Q135" i="3" s="1"/>
  <c r="P135" i="3"/>
  <c r="F136" i="3"/>
  <c r="G136" i="3"/>
  <c r="H136" i="3"/>
  <c r="I136" i="3"/>
  <c r="N136" i="3"/>
  <c r="Q136" i="3" s="1"/>
  <c r="P136" i="3"/>
  <c r="F137" i="3"/>
  <c r="G137" i="3"/>
  <c r="H137" i="3"/>
  <c r="I137" i="3"/>
  <c r="N137" i="3"/>
  <c r="Q137" i="3" s="1"/>
  <c r="P137" i="3"/>
  <c r="F138" i="3"/>
  <c r="G138" i="3"/>
  <c r="H138" i="3"/>
  <c r="I138" i="3"/>
  <c r="N138" i="3"/>
  <c r="Q138" i="3" s="1"/>
  <c r="P138" i="3"/>
  <c r="F139" i="3"/>
  <c r="G139" i="3"/>
  <c r="H139" i="3"/>
  <c r="I139" i="3"/>
  <c r="N139" i="3"/>
  <c r="Q139" i="3" s="1"/>
  <c r="P139" i="3"/>
  <c r="F140" i="3"/>
  <c r="G140" i="3"/>
  <c r="H140" i="3"/>
  <c r="I140" i="3"/>
  <c r="N140" i="3"/>
  <c r="Q140" i="3" s="1"/>
  <c r="P140" i="3"/>
  <c r="F141" i="3"/>
  <c r="G141" i="3"/>
  <c r="H141" i="3"/>
  <c r="I141" i="3"/>
  <c r="N141" i="3"/>
  <c r="Q141" i="3" s="1"/>
  <c r="P141" i="3"/>
  <c r="F142" i="3"/>
  <c r="G142" i="3"/>
  <c r="H142" i="3"/>
  <c r="I142" i="3"/>
  <c r="N142" i="3"/>
  <c r="Q142" i="3" s="1"/>
  <c r="P142" i="3"/>
  <c r="F143" i="3"/>
  <c r="G143" i="3"/>
  <c r="H143" i="3"/>
  <c r="I143" i="3"/>
  <c r="N143" i="3"/>
  <c r="Q143" i="3" s="1"/>
  <c r="P143" i="3"/>
  <c r="F144" i="3"/>
  <c r="G144" i="3"/>
  <c r="H144" i="3"/>
  <c r="I144" i="3"/>
  <c r="N144" i="3"/>
  <c r="Q144" i="3" s="1"/>
  <c r="P144" i="3"/>
  <c r="F145" i="3"/>
  <c r="G145" i="3"/>
  <c r="H145" i="3"/>
  <c r="I145" i="3"/>
  <c r="N145" i="3"/>
  <c r="Q145" i="3" s="1"/>
  <c r="P145" i="3"/>
  <c r="F146" i="3"/>
  <c r="G146" i="3"/>
  <c r="H146" i="3"/>
  <c r="I146" i="3"/>
  <c r="N146" i="3"/>
  <c r="Q146" i="3" s="1"/>
  <c r="P146" i="3"/>
  <c r="F147" i="3"/>
  <c r="AB153" i="3" s="1"/>
  <c r="G147" i="3"/>
  <c r="AC153" i="3" s="1"/>
  <c r="H147" i="3"/>
  <c r="I147" i="3"/>
  <c r="N147" i="3"/>
  <c r="Q147" i="3" s="1"/>
  <c r="P147" i="3"/>
  <c r="F135" i="9"/>
  <c r="G135" i="9"/>
  <c r="H135" i="9"/>
  <c r="I135" i="9"/>
  <c r="N135" i="9"/>
  <c r="Q135" i="9" s="1"/>
  <c r="P135" i="9"/>
  <c r="R135" i="9" s="1"/>
  <c r="F136" i="9"/>
  <c r="G136" i="9"/>
  <c r="K136" i="9" s="1"/>
  <c r="H136" i="9"/>
  <c r="I136" i="9"/>
  <c r="N136" i="9"/>
  <c r="Q136" i="9" s="1"/>
  <c r="P136" i="9"/>
  <c r="F137" i="9"/>
  <c r="G137" i="9"/>
  <c r="H137" i="9"/>
  <c r="I137" i="9"/>
  <c r="N137" i="9"/>
  <c r="Q137" i="9" s="1"/>
  <c r="P137" i="9"/>
  <c r="F138" i="9"/>
  <c r="G138" i="9"/>
  <c r="H138" i="9"/>
  <c r="I138" i="9"/>
  <c r="N138" i="9"/>
  <c r="Q138" i="9" s="1"/>
  <c r="P138" i="9"/>
  <c r="F139" i="9"/>
  <c r="G139" i="9"/>
  <c r="H139" i="9"/>
  <c r="I139" i="9"/>
  <c r="N139" i="9"/>
  <c r="Q139" i="9" s="1"/>
  <c r="P139" i="9"/>
  <c r="F140" i="9"/>
  <c r="G140" i="9"/>
  <c r="H140" i="9"/>
  <c r="I140" i="9"/>
  <c r="N140" i="9"/>
  <c r="Q140" i="9" s="1"/>
  <c r="P140" i="9"/>
  <c r="F141" i="9"/>
  <c r="G141" i="9"/>
  <c r="H141" i="9"/>
  <c r="I141" i="9"/>
  <c r="N141" i="9"/>
  <c r="Q141" i="9" s="1"/>
  <c r="P141" i="9"/>
  <c r="F142" i="9"/>
  <c r="AB148" i="9" s="1"/>
  <c r="G142" i="9"/>
  <c r="AC148" i="9" s="1"/>
  <c r="H142" i="9"/>
  <c r="I142" i="9"/>
  <c r="N142" i="9"/>
  <c r="Q142" i="9" s="1"/>
  <c r="P142" i="9"/>
  <c r="F113" i="18"/>
  <c r="G113" i="18"/>
  <c r="H113" i="18"/>
  <c r="I113" i="18"/>
  <c r="N113" i="18"/>
  <c r="Q113" i="18" s="1"/>
  <c r="O113" i="18"/>
  <c r="P113" i="18"/>
  <c r="S113" i="18"/>
  <c r="X113" i="18"/>
  <c r="F114" i="18"/>
  <c r="G114" i="18"/>
  <c r="H114" i="18"/>
  <c r="I114" i="18"/>
  <c r="N114" i="18"/>
  <c r="Q114" i="18" s="1"/>
  <c r="O114" i="18"/>
  <c r="P114" i="18"/>
  <c r="S114" i="18"/>
  <c r="X114" i="18"/>
  <c r="F115" i="18"/>
  <c r="G115" i="18"/>
  <c r="H115" i="18"/>
  <c r="I115" i="18"/>
  <c r="N115" i="18"/>
  <c r="Q115" i="18" s="1"/>
  <c r="O115" i="18"/>
  <c r="P115" i="18"/>
  <c r="S115" i="18"/>
  <c r="X115" i="18"/>
  <c r="F116" i="18"/>
  <c r="G116" i="18"/>
  <c r="H116" i="18"/>
  <c r="I116" i="18"/>
  <c r="N116" i="18"/>
  <c r="Q116" i="18" s="1"/>
  <c r="O116" i="18"/>
  <c r="P116" i="18"/>
  <c r="S116" i="18"/>
  <c r="X116" i="18"/>
  <c r="F117" i="18"/>
  <c r="AB123" i="18" s="1"/>
  <c r="G117" i="18"/>
  <c r="AC123" i="18" s="1"/>
  <c r="AH123" i="18" s="1"/>
  <c r="H117" i="18"/>
  <c r="AJ123" i="18" s="1"/>
  <c r="I117" i="18"/>
  <c r="N117" i="18"/>
  <c r="Q117" i="18" s="1"/>
  <c r="O117" i="18"/>
  <c r="P117" i="18"/>
  <c r="S117" i="18"/>
  <c r="X117" i="18"/>
  <c r="F86" i="18"/>
  <c r="G86" i="18"/>
  <c r="H86" i="18"/>
  <c r="I86" i="18"/>
  <c r="N86" i="18"/>
  <c r="Q86" i="18" s="1"/>
  <c r="O86" i="18"/>
  <c r="P86" i="18"/>
  <c r="S86" i="18"/>
  <c r="X86" i="18"/>
  <c r="F112" i="18"/>
  <c r="G112" i="18"/>
  <c r="H112" i="18"/>
  <c r="I112" i="18"/>
  <c r="L113" i="18" s="1"/>
  <c r="M130" i="19" l="1"/>
  <c r="M152" i="15"/>
  <c r="M151" i="10"/>
  <c r="M151" i="3"/>
  <c r="M153" i="12"/>
  <c r="M162" i="20"/>
  <c r="M116" i="19"/>
  <c r="M59" i="19"/>
  <c r="M117" i="19"/>
  <c r="AE3" i="19"/>
  <c r="AD245" i="19" s="1"/>
  <c r="AE245" i="19" s="1"/>
  <c r="M157" i="12"/>
  <c r="M162" i="12"/>
  <c r="AD249" i="19"/>
  <c r="AE249" i="19" s="1"/>
  <c r="AD243" i="19"/>
  <c r="AE243" i="19" s="1"/>
  <c r="AD247" i="19"/>
  <c r="AE247" i="19" s="1"/>
  <c r="M127" i="18"/>
  <c r="M119" i="18"/>
  <c r="U126" i="18"/>
  <c r="T126" i="18"/>
  <c r="M160" i="3"/>
  <c r="M159" i="3"/>
  <c r="M155" i="3"/>
  <c r="L140" i="5"/>
  <c r="M146" i="9"/>
  <c r="M154" i="9"/>
  <c r="M162" i="9"/>
  <c r="AD239" i="19"/>
  <c r="AE239" i="19" s="1"/>
  <c r="AD238" i="19"/>
  <c r="AE238" i="19" s="1"/>
  <c r="AD237" i="19"/>
  <c r="AE237" i="19" s="1"/>
  <c r="M157" i="15"/>
  <c r="M125" i="18"/>
  <c r="T125" i="18"/>
  <c r="U128" i="18"/>
  <c r="M124" i="18"/>
  <c r="M123" i="18"/>
  <c r="R145" i="12"/>
  <c r="M160" i="12"/>
  <c r="M162" i="5"/>
  <c r="M152" i="4"/>
  <c r="AD235" i="19"/>
  <c r="AE235" i="19" s="1"/>
  <c r="AD233" i="19"/>
  <c r="AE233" i="19" s="1"/>
  <c r="AD230" i="19"/>
  <c r="AE230" i="19" s="1"/>
  <c r="AB118" i="18"/>
  <c r="U133" i="18"/>
  <c r="M150" i="10"/>
  <c r="M160" i="11"/>
  <c r="M156" i="11"/>
  <c r="M151" i="8"/>
  <c r="M155" i="8"/>
  <c r="J145" i="12"/>
  <c r="M149" i="12"/>
  <c r="M156" i="12"/>
  <c r="M161" i="4"/>
  <c r="M159" i="4"/>
  <c r="M156" i="4"/>
  <c r="M161" i="20"/>
  <c r="M108" i="20"/>
  <c r="M106" i="20"/>
  <c r="M87" i="20"/>
  <c r="AD222" i="19"/>
  <c r="AE222" i="19" s="1"/>
  <c r="AD225" i="19"/>
  <c r="AE225" i="19" s="1"/>
  <c r="AD226" i="19"/>
  <c r="AE226" i="19" s="1"/>
  <c r="M155" i="11"/>
  <c r="M154" i="11"/>
  <c r="M150" i="8"/>
  <c r="J142" i="3"/>
  <c r="M161" i="12"/>
  <c r="J138" i="5"/>
  <c r="R147" i="4"/>
  <c r="R143" i="4"/>
  <c r="R137" i="4"/>
  <c r="R135" i="4"/>
  <c r="R145" i="4"/>
  <c r="R139" i="4"/>
  <c r="M154" i="4"/>
  <c r="M153" i="4"/>
  <c r="M158" i="4"/>
  <c r="M80" i="19"/>
  <c r="M119" i="19"/>
  <c r="M113" i="19"/>
  <c r="M105" i="19"/>
  <c r="M97" i="19"/>
  <c r="AD215" i="19"/>
  <c r="AE215" i="19" s="1"/>
  <c r="AD216" i="19"/>
  <c r="AE216" i="19" s="1"/>
  <c r="AD219" i="19"/>
  <c r="AE219" i="19" s="1"/>
  <c r="AD220" i="19"/>
  <c r="AE220" i="19" s="1"/>
  <c r="M158" i="19"/>
  <c r="M159" i="19"/>
  <c r="R147" i="10"/>
  <c r="M154" i="10"/>
  <c r="J137" i="10"/>
  <c r="R135" i="10"/>
  <c r="M158" i="8"/>
  <c r="J140" i="3"/>
  <c r="AC152" i="5"/>
  <c r="M136" i="5"/>
  <c r="M46" i="20"/>
  <c r="AD210" i="19"/>
  <c r="AE210" i="19" s="1"/>
  <c r="AD211" i="19"/>
  <c r="AE211" i="19" s="1"/>
  <c r="AD214" i="19"/>
  <c r="AE214" i="19" s="1"/>
  <c r="M67" i="19"/>
  <c r="M114" i="19"/>
  <c r="M70" i="19"/>
  <c r="M120" i="19"/>
  <c r="M76" i="19"/>
  <c r="M57" i="19"/>
  <c r="M48" i="19"/>
  <c r="M123" i="19"/>
  <c r="M85" i="19"/>
  <c r="M62" i="19"/>
  <c r="M88" i="19"/>
  <c r="M118" i="19"/>
  <c r="M89" i="19"/>
  <c r="M58" i="19"/>
  <c r="M71" i="19"/>
  <c r="M63" i="19"/>
  <c r="M82" i="19"/>
  <c r="J141" i="10"/>
  <c r="M161" i="11"/>
  <c r="J136" i="8"/>
  <c r="M154" i="8"/>
  <c r="J138" i="3"/>
  <c r="J147" i="3"/>
  <c r="J137" i="12"/>
  <c r="M163" i="12"/>
  <c r="M156" i="9"/>
  <c r="M148" i="9"/>
  <c r="M152" i="9"/>
  <c r="M150" i="9"/>
  <c r="M158" i="9"/>
  <c r="M160" i="20"/>
  <c r="AD204" i="19"/>
  <c r="AE204" i="19" s="1"/>
  <c r="AD207" i="19"/>
  <c r="AE207" i="19" s="1"/>
  <c r="AD199" i="19"/>
  <c r="AE199" i="19" s="1"/>
  <c r="AD201" i="19"/>
  <c r="AE201" i="19" s="1"/>
  <c r="AD206" i="19"/>
  <c r="AE206" i="19" s="1"/>
  <c r="AD196" i="19"/>
  <c r="AE196" i="19" s="1"/>
  <c r="AD203" i="19"/>
  <c r="AE203" i="19" s="1"/>
  <c r="AD205" i="19"/>
  <c r="AE205" i="19" s="1"/>
  <c r="L141" i="10"/>
  <c r="M149" i="10"/>
  <c r="L142" i="10"/>
  <c r="K142" i="10"/>
  <c r="M162" i="6"/>
  <c r="M156" i="6"/>
  <c r="M153" i="6"/>
  <c r="M151" i="11"/>
  <c r="R146" i="8"/>
  <c r="AB152" i="8"/>
  <c r="J136" i="3"/>
  <c r="L140" i="12"/>
  <c r="AC144" i="5"/>
  <c r="R140" i="5"/>
  <c r="R139" i="5"/>
  <c r="AB152" i="4"/>
  <c r="AB150" i="4"/>
  <c r="AB148" i="4"/>
  <c r="AB146" i="4"/>
  <c r="AB144" i="4"/>
  <c r="AB142" i="4"/>
  <c r="AB151" i="4"/>
  <c r="AB149" i="4"/>
  <c r="AB147" i="4"/>
  <c r="AB145" i="4"/>
  <c r="AB143" i="4"/>
  <c r="AB141" i="4"/>
  <c r="AC152" i="4"/>
  <c r="J146" i="4"/>
  <c r="J144" i="4"/>
  <c r="J142" i="4"/>
  <c r="J140" i="4"/>
  <c r="J138" i="4"/>
  <c r="J136" i="4"/>
  <c r="M163" i="4"/>
  <c r="L136" i="9"/>
  <c r="J136" i="9"/>
  <c r="M136" i="9" s="1"/>
  <c r="M145" i="9"/>
  <c r="M149" i="9"/>
  <c r="M153" i="9"/>
  <c r="AB147" i="9"/>
  <c r="M96" i="20"/>
  <c r="M107" i="20"/>
  <c r="M120" i="20"/>
  <c r="M116" i="20"/>
  <c r="M158" i="20"/>
  <c r="M103" i="20"/>
  <c r="M84" i="20"/>
  <c r="M76" i="20"/>
  <c r="M68" i="20"/>
  <c r="M60" i="20"/>
  <c r="M52" i="20"/>
  <c r="M44" i="20"/>
  <c r="M100" i="20"/>
  <c r="AD183" i="19"/>
  <c r="AE183" i="19" s="1"/>
  <c r="AD184" i="19"/>
  <c r="AE184" i="19" s="1"/>
  <c r="AD191" i="19"/>
  <c r="AE191" i="19" s="1"/>
  <c r="AD181" i="19"/>
  <c r="AE181" i="19" s="1"/>
  <c r="AD192" i="19"/>
  <c r="AE192" i="19" s="1"/>
  <c r="AD186" i="19"/>
  <c r="AE186" i="19" s="1"/>
  <c r="AD193" i="19"/>
  <c r="AE193" i="19" s="1"/>
  <c r="AD180" i="19"/>
  <c r="AE180" i="19" s="1"/>
  <c r="AD177" i="19"/>
  <c r="AE177" i="19" s="1"/>
  <c r="AD178" i="19"/>
  <c r="AE178" i="19" s="1"/>
  <c r="AD173" i="19"/>
  <c r="AE173" i="19" s="1"/>
  <c r="AD170" i="19"/>
  <c r="AE170" i="19" s="1"/>
  <c r="T137" i="18"/>
  <c r="AJ122" i="18"/>
  <c r="AC119" i="18"/>
  <c r="AH119" i="18" s="1"/>
  <c r="AC122" i="18"/>
  <c r="AH122" i="18" s="1"/>
  <c r="AC121" i="18"/>
  <c r="AH121" i="18" s="1"/>
  <c r="K114" i="18"/>
  <c r="AC120" i="18"/>
  <c r="AH120" i="18" s="1"/>
  <c r="AB121" i="18"/>
  <c r="AB120" i="18"/>
  <c r="AB119" i="18"/>
  <c r="T127" i="18"/>
  <c r="R86" i="18"/>
  <c r="AB122" i="18"/>
  <c r="L146" i="10"/>
  <c r="L144" i="10"/>
  <c r="L138" i="10"/>
  <c r="M153" i="10"/>
  <c r="K143" i="10"/>
  <c r="J142" i="10"/>
  <c r="M155" i="10"/>
  <c r="R145" i="10"/>
  <c r="K144" i="10"/>
  <c r="R143" i="15"/>
  <c r="R147" i="15"/>
  <c r="R145" i="15"/>
  <c r="M151" i="15"/>
  <c r="M159" i="15"/>
  <c r="R147" i="6"/>
  <c r="R145" i="6"/>
  <c r="R143" i="6"/>
  <c r="R141" i="6"/>
  <c r="R139" i="6"/>
  <c r="R137" i="6"/>
  <c r="M152" i="6"/>
  <c r="M150" i="6"/>
  <c r="M155" i="6"/>
  <c r="M154" i="6"/>
  <c r="M151" i="6"/>
  <c r="AC152" i="11"/>
  <c r="M159" i="11"/>
  <c r="M163" i="11"/>
  <c r="R144" i="8"/>
  <c r="R142" i="8"/>
  <c r="R140" i="8"/>
  <c r="M152" i="8"/>
  <c r="L136" i="8"/>
  <c r="AB150" i="8"/>
  <c r="M149" i="3"/>
  <c r="M150" i="3"/>
  <c r="L136" i="3"/>
  <c r="J145" i="3"/>
  <c r="J143" i="3"/>
  <c r="J141" i="3"/>
  <c r="J139" i="3"/>
  <c r="K136" i="3"/>
  <c r="M158" i="3"/>
  <c r="M152" i="3"/>
  <c r="M162" i="3"/>
  <c r="L136" i="12"/>
  <c r="M151" i="12"/>
  <c r="M159" i="12"/>
  <c r="K147" i="12"/>
  <c r="AC151" i="12"/>
  <c r="AC149" i="12"/>
  <c r="AC147" i="12"/>
  <c r="AC145" i="12"/>
  <c r="AC143" i="12"/>
  <c r="AC141" i="12"/>
  <c r="K146" i="12"/>
  <c r="AC152" i="12"/>
  <c r="AC150" i="12"/>
  <c r="AC148" i="12"/>
  <c r="AC146" i="12"/>
  <c r="AC144" i="12"/>
  <c r="K138" i="12"/>
  <c r="AC142" i="12"/>
  <c r="AB151" i="12"/>
  <c r="AB149" i="12"/>
  <c r="AB147" i="12"/>
  <c r="AB145" i="12"/>
  <c r="AB143" i="12"/>
  <c r="AB141" i="12"/>
  <c r="M155" i="12"/>
  <c r="L148" i="12"/>
  <c r="J148" i="12"/>
  <c r="K148" i="12"/>
  <c r="J142" i="12"/>
  <c r="AB152" i="12"/>
  <c r="AB150" i="12"/>
  <c r="AB148" i="12"/>
  <c r="AB146" i="12"/>
  <c r="AB144" i="12"/>
  <c r="L137" i="12"/>
  <c r="AB142" i="12"/>
  <c r="L139" i="5"/>
  <c r="R137" i="5"/>
  <c r="M159" i="5"/>
  <c r="R147" i="5"/>
  <c r="R145" i="5"/>
  <c r="R143" i="5"/>
  <c r="R141" i="5"/>
  <c r="R136" i="5"/>
  <c r="L137" i="5"/>
  <c r="AC145" i="5"/>
  <c r="L138" i="5"/>
  <c r="AC141" i="5"/>
  <c r="AC148" i="5"/>
  <c r="AC149" i="5"/>
  <c r="AC143" i="5"/>
  <c r="M160" i="5"/>
  <c r="AC150" i="5"/>
  <c r="AC151" i="5"/>
  <c r="AC146" i="5"/>
  <c r="L142" i="5"/>
  <c r="AC147" i="5"/>
  <c r="AC142" i="5"/>
  <c r="M157" i="5"/>
  <c r="AB152" i="5"/>
  <c r="AB150" i="5"/>
  <c r="AB148" i="5"/>
  <c r="J142" i="5"/>
  <c r="AB144" i="5"/>
  <c r="J137" i="5"/>
  <c r="AB143" i="5"/>
  <c r="M153" i="5"/>
  <c r="J147" i="5"/>
  <c r="J145" i="5"/>
  <c r="J143" i="5"/>
  <c r="AB145" i="5"/>
  <c r="J139" i="5"/>
  <c r="AB142" i="5"/>
  <c r="M163" i="5"/>
  <c r="M154" i="5"/>
  <c r="AB151" i="5"/>
  <c r="AB149" i="5"/>
  <c r="AB146" i="5"/>
  <c r="J140" i="5"/>
  <c r="AB141" i="5"/>
  <c r="M151" i="5"/>
  <c r="J148" i="5"/>
  <c r="K148" i="5"/>
  <c r="L148" i="5"/>
  <c r="J146" i="5"/>
  <c r="AB147" i="5"/>
  <c r="J141" i="5"/>
  <c r="R138" i="5"/>
  <c r="R135" i="5"/>
  <c r="M152" i="5"/>
  <c r="R137" i="9"/>
  <c r="R140" i="9"/>
  <c r="R136" i="9"/>
  <c r="M160" i="9"/>
  <c r="AC145" i="9"/>
  <c r="AC143" i="9"/>
  <c r="AC146" i="9"/>
  <c r="AC142" i="9"/>
  <c r="AC144" i="9"/>
  <c r="AC147" i="9"/>
  <c r="AC141" i="9"/>
  <c r="R142" i="9"/>
  <c r="AB144" i="9"/>
  <c r="AB142" i="9"/>
  <c r="J142" i="9"/>
  <c r="AB145" i="9"/>
  <c r="L143" i="9"/>
  <c r="J143" i="9"/>
  <c r="K143" i="9"/>
  <c r="AB146" i="9"/>
  <c r="J140" i="9"/>
  <c r="AB143" i="9"/>
  <c r="M147" i="9"/>
  <c r="M151" i="9"/>
  <c r="M155" i="9"/>
  <c r="R141" i="9"/>
  <c r="J141" i="9"/>
  <c r="R139" i="9"/>
  <c r="R138" i="9"/>
  <c r="J138" i="9"/>
  <c r="AB141" i="9"/>
  <c r="M163" i="9"/>
  <c r="R136" i="4"/>
  <c r="J148" i="4"/>
  <c r="K148" i="4"/>
  <c r="L148" i="4"/>
  <c r="AC150" i="4"/>
  <c r="AC148" i="4"/>
  <c r="AC146" i="4"/>
  <c r="AC144" i="4"/>
  <c r="AC142" i="4"/>
  <c r="AC151" i="4"/>
  <c r="AC149" i="4"/>
  <c r="AC147" i="4"/>
  <c r="AC145" i="4"/>
  <c r="AC143" i="4"/>
  <c r="AC141" i="4"/>
  <c r="R146" i="6"/>
  <c r="M157" i="6"/>
  <c r="M149" i="6"/>
  <c r="M159" i="6"/>
  <c r="AC151" i="6"/>
  <c r="AC149" i="6"/>
  <c r="AC147" i="6"/>
  <c r="AC145" i="6"/>
  <c r="AC143" i="6"/>
  <c r="AC141" i="6"/>
  <c r="M163" i="6"/>
  <c r="M161" i="6"/>
  <c r="AC152" i="6"/>
  <c r="AC150" i="6"/>
  <c r="AC148" i="6"/>
  <c r="AC146" i="6"/>
  <c r="AC144" i="6"/>
  <c r="AC142" i="6"/>
  <c r="K148" i="6"/>
  <c r="L148" i="6"/>
  <c r="AB151" i="6"/>
  <c r="AB149" i="6"/>
  <c r="AB145" i="6"/>
  <c r="AB143" i="6"/>
  <c r="AB152" i="6"/>
  <c r="AB150" i="6"/>
  <c r="AB148" i="6"/>
  <c r="AB146" i="6"/>
  <c r="AB144" i="6"/>
  <c r="AB142" i="6"/>
  <c r="AB147" i="6"/>
  <c r="AB141" i="6"/>
  <c r="J148" i="6"/>
  <c r="M157" i="11"/>
  <c r="M158" i="11"/>
  <c r="M149" i="11"/>
  <c r="J146" i="11"/>
  <c r="J144" i="11"/>
  <c r="J142" i="11"/>
  <c r="J140" i="11"/>
  <c r="J138" i="11"/>
  <c r="J136" i="11"/>
  <c r="M161" i="3"/>
  <c r="M158" i="10"/>
  <c r="M160" i="10"/>
  <c r="M157" i="10"/>
  <c r="M154" i="15"/>
  <c r="M158" i="15"/>
  <c r="M157" i="19"/>
  <c r="AJ121" i="18"/>
  <c r="K118" i="18"/>
  <c r="U124" i="18" s="1"/>
  <c r="L118" i="18"/>
  <c r="V124" i="18" s="1"/>
  <c r="J118" i="18"/>
  <c r="L114" i="18"/>
  <c r="AJ120" i="18"/>
  <c r="AJ118" i="18"/>
  <c r="AJ119" i="18"/>
  <c r="T128" i="18"/>
  <c r="U131" i="18"/>
  <c r="AH134" i="18"/>
  <c r="T139" i="18"/>
  <c r="U134" i="18"/>
  <c r="AH136" i="18"/>
  <c r="AH138" i="18"/>
  <c r="AH135" i="18"/>
  <c r="AH137" i="18"/>
  <c r="M157" i="3"/>
  <c r="M157" i="8"/>
  <c r="M160" i="8"/>
  <c r="M122" i="20"/>
  <c r="M163" i="20"/>
  <c r="M134" i="20"/>
  <c r="M99" i="20"/>
  <c r="AC1" i="20"/>
  <c r="AE3" i="20"/>
  <c r="M163" i="19"/>
  <c r="R141" i="15"/>
  <c r="M159" i="10"/>
  <c r="M152" i="10"/>
  <c r="M133" i="18"/>
  <c r="V139" i="18"/>
  <c r="V137" i="18"/>
  <c r="V136" i="18"/>
  <c r="T136" i="18"/>
  <c r="T135" i="18"/>
  <c r="U137" i="18"/>
  <c r="T134" i="18"/>
  <c r="M134" i="18"/>
  <c r="W140" i="18" s="1"/>
  <c r="T140" i="18"/>
  <c r="T138" i="18"/>
  <c r="U136" i="18"/>
  <c r="V134" i="18"/>
  <c r="V135" i="18"/>
  <c r="U138" i="18"/>
  <c r="U135" i="18"/>
  <c r="U140" i="18"/>
  <c r="V138" i="18"/>
  <c r="U139" i="18"/>
  <c r="M156" i="5"/>
  <c r="R135" i="3"/>
  <c r="AC151" i="3"/>
  <c r="AC142" i="3"/>
  <c r="AC152" i="3"/>
  <c r="AC150" i="3"/>
  <c r="AC148" i="3"/>
  <c r="AC146" i="3"/>
  <c r="AC144" i="3"/>
  <c r="AC141" i="3"/>
  <c r="AC149" i="3"/>
  <c r="AC147" i="3"/>
  <c r="AC145" i="3"/>
  <c r="AC143" i="3"/>
  <c r="AB151" i="3"/>
  <c r="AB149" i="3"/>
  <c r="AB147" i="3"/>
  <c r="R139" i="3"/>
  <c r="AB145" i="3"/>
  <c r="R137" i="3"/>
  <c r="AB143" i="3"/>
  <c r="K148" i="3"/>
  <c r="L148" i="3"/>
  <c r="J148" i="3"/>
  <c r="AB142" i="3"/>
  <c r="AB152" i="3"/>
  <c r="AB150" i="3"/>
  <c r="AB148" i="3"/>
  <c r="R140" i="3"/>
  <c r="AB146" i="3"/>
  <c r="R138" i="3"/>
  <c r="AB144" i="3"/>
  <c r="R136" i="3"/>
  <c r="J137" i="3"/>
  <c r="AB141" i="3"/>
  <c r="M163" i="3"/>
  <c r="AC151" i="11"/>
  <c r="AC149" i="11"/>
  <c r="AC147" i="11"/>
  <c r="AC145" i="11"/>
  <c r="AC143" i="11"/>
  <c r="AC141" i="11"/>
  <c r="AC150" i="11"/>
  <c r="AC148" i="11"/>
  <c r="AC146" i="11"/>
  <c r="AC144" i="11"/>
  <c r="AC142" i="11"/>
  <c r="M153" i="11"/>
  <c r="AB151" i="11"/>
  <c r="AB149" i="11"/>
  <c r="AB147" i="11"/>
  <c r="AB145" i="11"/>
  <c r="AB143" i="11"/>
  <c r="AB141" i="11"/>
  <c r="J148" i="11"/>
  <c r="K148" i="11"/>
  <c r="L148" i="11"/>
  <c r="AB152" i="11"/>
  <c r="AB150" i="11"/>
  <c r="AB148" i="11"/>
  <c r="AB146" i="11"/>
  <c r="AB144" i="11"/>
  <c r="AB142" i="11"/>
  <c r="J143" i="11"/>
  <c r="J141" i="11"/>
  <c r="J139" i="11"/>
  <c r="J137" i="11"/>
  <c r="R139" i="15"/>
  <c r="M163" i="15"/>
  <c r="AC150" i="10"/>
  <c r="R141" i="10"/>
  <c r="K141" i="10"/>
  <c r="AC151" i="10"/>
  <c r="AC144" i="10"/>
  <c r="AC142" i="10"/>
  <c r="K136" i="10"/>
  <c r="AC149" i="10"/>
  <c r="AC148" i="10"/>
  <c r="AC147" i="10"/>
  <c r="AC146" i="10"/>
  <c r="K138" i="10"/>
  <c r="M162" i="10"/>
  <c r="AC152" i="10"/>
  <c r="AC143" i="10"/>
  <c r="AC141" i="10"/>
  <c r="AC145" i="10"/>
  <c r="L137" i="10"/>
  <c r="J136" i="10"/>
  <c r="J138" i="10"/>
  <c r="L136" i="10"/>
  <c r="R143" i="10"/>
  <c r="M163" i="10"/>
  <c r="R138" i="8"/>
  <c r="AC152" i="8"/>
  <c r="AC150" i="8"/>
  <c r="AC148" i="8"/>
  <c r="AC146" i="8"/>
  <c r="AC144" i="8"/>
  <c r="AC141" i="8"/>
  <c r="AC151" i="8"/>
  <c r="AC149" i="8"/>
  <c r="AC147" i="8"/>
  <c r="AC145" i="8"/>
  <c r="AC143" i="8"/>
  <c r="AC142" i="8"/>
  <c r="R119" i="8"/>
  <c r="J148" i="8"/>
  <c r="K148" i="8"/>
  <c r="L148" i="8"/>
  <c r="AB142" i="8"/>
  <c r="M149" i="8"/>
  <c r="AB148" i="8"/>
  <c r="AB146" i="8"/>
  <c r="AB144" i="8"/>
  <c r="AB141" i="8"/>
  <c r="AB151" i="8"/>
  <c r="AB149" i="8"/>
  <c r="AB147" i="8"/>
  <c r="AB145" i="8"/>
  <c r="AB143" i="8"/>
  <c r="M163" i="8"/>
  <c r="M124" i="19"/>
  <c r="M90" i="19"/>
  <c r="M68" i="19"/>
  <c r="M60" i="19"/>
  <c r="M83" i="19"/>
  <c r="M73" i="19"/>
  <c r="M65" i="19"/>
  <c r="M84" i="19"/>
  <c r="M52" i="19"/>
  <c r="M94" i="19"/>
  <c r="M72" i="19"/>
  <c r="M64" i="19"/>
  <c r="M53" i="19"/>
  <c r="M50" i="19"/>
  <c r="M46" i="19"/>
  <c r="AD41" i="19"/>
  <c r="AE41" i="19" s="1"/>
  <c r="AD164" i="19"/>
  <c r="AE164" i="19" s="1"/>
  <c r="AD168" i="19"/>
  <c r="AE168" i="19" s="1"/>
  <c r="AD166" i="19"/>
  <c r="AE166" i="19" s="1"/>
  <c r="AD38" i="19"/>
  <c r="AE38" i="19" s="1"/>
  <c r="AD63" i="19"/>
  <c r="AE63" i="19" s="1"/>
  <c r="AD39" i="19"/>
  <c r="AE39" i="19" s="1"/>
  <c r="AD68" i="19"/>
  <c r="AE68" i="19" s="1"/>
  <c r="AD32" i="19"/>
  <c r="AE32" i="19" s="1"/>
  <c r="AD75" i="19"/>
  <c r="AE75" i="19" s="1"/>
  <c r="AD43" i="19"/>
  <c r="AE43" i="19" s="1"/>
  <c r="AD81" i="19"/>
  <c r="AE81" i="19" s="1"/>
  <c r="AD49" i="19"/>
  <c r="AE49" i="19" s="1"/>
  <c r="AD117" i="19"/>
  <c r="AE117" i="19" s="1"/>
  <c r="AD99" i="19"/>
  <c r="AE99" i="19" s="1"/>
  <c r="AD53" i="19"/>
  <c r="AE53" i="19" s="1"/>
  <c r="AD154" i="19"/>
  <c r="AE154" i="19" s="1"/>
  <c r="AD108" i="19"/>
  <c r="AE108" i="19" s="1"/>
  <c r="AD90" i="19"/>
  <c r="AE90" i="19" s="1"/>
  <c r="AD44" i="19"/>
  <c r="AE44" i="19" s="1"/>
  <c r="AD150" i="19"/>
  <c r="AE150" i="19" s="1"/>
  <c r="AD54" i="19"/>
  <c r="AE54" i="19" s="1"/>
  <c r="AD157" i="19"/>
  <c r="AE157" i="19" s="1"/>
  <c r="AD61" i="19"/>
  <c r="AE61" i="19" s="1"/>
  <c r="AD36" i="19"/>
  <c r="AE36" i="19" s="1"/>
  <c r="AD66" i="19"/>
  <c r="AE66" i="19" s="1"/>
  <c r="AD33" i="19"/>
  <c r="AE33" i="19" s="1"/>
  <c r="AD72" i="19"/>
  <c r="AE72" i="19" s="1"/>
  <c r="AD40" i="19"/>
  <c r="AE40" i="19" s="1"/>
  <c r="AD110" i="19"/>
  <c r="AE110" i="19" s="1"/>
  <c r="AD96" i="19"/>
  <c r="AE96" i="19" s="1"/>
  <c r="AD46" i="19"/>
  <c r="AE46" i="19" s="1"/>
  <c r="AD151" i="19"/>
  <c r="AE151" i="19" s="1"/>
  <c r="AD105" i="19"/>
  <c r="AE105" i="19" s="1"/>
  <c r="AD87" i="19"/>
  <c r="AE87" i="19" s="1"/>
  <c r="AD143" i="19"/>
  <c r="AE143" i="19" s="1"/>
  <c r="AD111" i="19"/>
  <c r="AE111" i="19" s="1"/>
  <c r="AD148" i="19"/>
  <c r="AE148" i="19" s="1"/>
  <c r="AD116" i="19"/>
  <c r="AE116" i="19" s="1"/>
  <c r="AD155" i="19"/>
  <c r="AE155" i="19" s="1"/>
  <c r="AD123" i="19"/>
  <c r="AE123" i="19" s="1"/>
  <c r="AD37" i="19"/>
  <c r="AE37" i="19" s="1"/>
  <c r="AD129" i="19"/>
  <c r="AE129" i="19" s="1"/>
  <c r="AD156" i="19"/>
  <c r="AD138" i="19"/>
  <c r="AE138" i="19" s="1"/>
  <c r="AD92" i="19"/>
  <c r="AE92" i="19" s="1"/>
  <c r="AD74" i="19"/>
  <c r="AE74" i="19" s="1"/>
  <c r="AD147" i="19"/>
  <c r="AE147" i="19" s="1"/>
  <c r="AD133" i="19"/>
  <c r="AE133" i="19" s="1"/>
  <c r="AD83" i="19"/>
  <c r="AE83" i="19" s="1"/>
  <c r="AD69" i="19"/>
  <c r="AE69" i="19" s="1"/>
  <c r="AD134" i="19"/>
  <c r="AE134" i="19" s="1"/>
  <c r="AD102" i="19"/>
  <c r="AE102" i="19" s="1"/>
  <c r="AD141" i="19"/>
  <c r="AE141" i="19" s="1"/>
  <c r="AD109" i="19"/>
  <c r="AE109" i="19" s="1"/>
  <c r="AD146" i="19"/>
  <c r="AE146" i="19" s="1"/>
  <c r="AD114" i="19"/>
  <c r="AE114" i="19" s="1"/>
  <c r="AD152" i="19"/>
  <c r="AE152" i="19" s="1"/>
  <c r="AD120" i="19"/>
  <c r="AE120" i="19" s="1"/>
  <c r="AD153" i="19"/>
  <c r="AE153" i="19" s="1"/>
  <c r="AD135" i="19"/>
  <c r="AE135" i="19" s="1"/>
  <c r="AD89" i="19"/>
  <c r="AE89" i="19" s="1"/>
  <c r="AD71" i="19"/>
  <c r="AE71" i="19" s="1"/>
  <c r="AD144" i="19"/>
  <c r="AE144" i="19" s="1"/>
  <c r="AD126" i="19"/>
  <c r="AE126" i="19" s="1"/>
  <c r="AD80" i="19"/>
  <c r="AE80" i="19" s="1"/>
  <c r="AD62" i="19"/>
  <c r="AE62" i="19" s="1"/>
  <c r="AE156" i="19"/>
  <c r="AD160" i="19"/>
  <c r="AE160" i="19" s="1"/>
  <c r="AD159" i="19"/>
  <c r="AE159" i="19" s="1"/>
  <c r="M158" i="6"/>
  <c r="M162" i="11"/>
  <c r="M157" i="9"/>
  <c r="M159" i="9"/>
  <c r="M161" i="9"/>
  <c r="M162" i="8"/>
  <c r="M159" i="8"/>
  <c r="M156" i="8"/>
  <c r="M161" i="8"/>
  <c r="AC1" i="19"/>
  <c r="M161" i="19"/>
  <c r="M154" i="19"/>
  <c r="R144" i="15"/>
  <c r="R142" i="15"/>
  <c r="R140" i="15"/>
  <c r="R138" i="15"/>
  <c r="M156" i="15"/>
  <c r="R137" i="15"/>
  <c r="M149" i="15"/>
  <c r="M161" i="15"/>
  <c r="R146" i="15"/>
  <c r="AC152" i="15"/>
  <c r="AC150" i="15"/>
  <c r="AC148" i="15"/>
  <c r="AC146" i="15"/>
  <c r="AC144" i="15"/>
  <c r="AC142" i="15"/>
  <c r="AC151" i="15"/>
  <c r="AC149" i="15"/>
  <c r="AC147" i="15"/>
  <c r="AC145" i="15"/>
  <c r="AC143" i="15"/>
  <c r="AC141" i="15"/>
  <c r="AB151" i="15"/>
  <c r="AB149" i="15"/>
  <c r="AB147" i="15"/>
  <c r="AB145" i="15"/>
  <c r="AB143" i="15"/>
  <c r="AB141" i="15"/>
  <c r="M153" i="15"/>
  <c r="J148" i="15"/>
  <c r="K148" i="15"/>
  <c r="M150" i="15"/>
  <c r="M162" i="15"/>
  <c r="L148" i="15"/>
  <c r="AB152" i="15"/>
  <c r="AB150" i="15"/>
  <c r="AB148" i="15"/>
  <c r="AB146" i="15"/>
  <c r="AB144" i="15"/>
  <c r="AB142" i="15"/>
  <c r="M160" i="15"/>
  <c r="U129" i="18"/>
  <c r="U132" i="18"/>
  <c r="U130" i="18"/>
  <c r="M131" i="18"/>
  <c r="AH129" i="18"/>
  <c r="AH131" i="18"/>
  <c r="AH128" i="18"/>
  <c r="AH132" i="18"/>
  <c r="V133" i="18"/>
  <c r="AH130" i="18"/>
  <c r="M130" i="18"/>
  <c r="T132" i="18"/>
  <c r="T131" i="18"/>
  <c r="T133" i="18"/>
  <c r="AB152" i="10"/>
  <c r="AB148" i="10"/>
  <c r="AB142" i="10"/>
  <c r="AB150" i="10"/>
  <c r="AB147" i="10"/>
  <c r="J140" i="10"/>
  <c r="M140" i="10" s="1"/>
  <c r="AB146" i="10"/>
  <c r="AB141" i="10"/>
  <c r="AB151" i="10"/>
  <c r="AB144" i="10"/>
  <c r="K137" i="10"/>
  <c r="K148" i="10"/>
  <c r="L148" i="10"/>
  <c r="J148" i="10"/>
  <c r="AB149" i="10"/>
  <c r="J139" i="10"/>
  <c r="K139" i="10"/>
  <c r="L139" i="10"/>
  <c r="R137" i="10"/>
  <c r="AB143" i="10"/>
  <c r="AB145" i="10"/>
  <c r="M152" i="20"/>
  <c r="M144" i="20"/>
  <c r="M136" i="20"/>
  <c r="M151" i="20"/>
  <c r="M135" i="20"/>
  <c r="M111" i="20"/>
  <c r="M123" i="20"/>
  <c r="M102" i="20"/>
  <c r="M94" i="20"/>
  <c r="M88" i="20"/>
  <c r="M79" i="20"/>
  <c r="M71" i="20"/>
  <c r="M63" i="20"/>
  <c r="M57" i="20"/>
  <c r="M153" i="20"/>
  <c r="M145" i="20"/>
  <c r="M133" i="20"/>
  <c r="M114" i="20"/>
  <c r="M89" i="20"/>
  <c r="M93" i="20"/>
  <c r="M154" i="20"/>
  <c r="M146" i="20"/>
  <c r="M138" i="20"/>
  <c r="M130" i="20"/>
  <c r="M137" i="20"/>
  <c r="M129" i="20"/>
  <c r="M119" i="20"/>
  <c r="M109" i="20"/>
  <c r="M101" i="20"/>
  <c r="M86" i="20"/>
  <c r="M78" i="20"/>
  <c r="M70" i="20"/>
  <c r="M62" i="20"/>
  <c r="M54" i="20"/>
  <c r="M38" i="20"/>
  <c r="M156" i="19"/>
  <c r="M148" i="19"/>
  <c r="M140" i="19"/>
  <c r="M37" i="19"/>
  <c r="M111" i="19"/>
  <c r="M103" i="19"/>
  <c r="M87" i="19"/>
  <c r="M86" i="19"/>
  <c r="M69" i="19"/>
  <c r="M61" i="19"/>
  <c r="M43" i="19"/>
  <c r="M51" i="19"/>
  <c r="M47" i="19"/>
  <c r="M77" i="19"/>
  <c r="M132" i="19"/>
  <c r="M107" i="19"/>
  <c r="M99" i="19"/>
  <c r="M45" i="19"/>
  <c r="M39" i="19"/>
  <c r="M112" i="19"/>
  <c r="M104" i="19"/>
  <c r="M42" i="19"/>
  <c r="M36" i="19"/>
  <c r="M150" i="20"/>
  <c r="M142" i="20"/>
  <c r="M126" i="20"/>
  <c r="M149" i="20"/>
  <c r="M141" i="20"/>
  <c r="M125" i="20"/>
  <c r="M98" i="20"/>
  <c r="M117" i="20"/>
  <c r="M113" i="20"/>
  <c r="M105" i="20"/>
  <c r="M97" i="20"/>
  <c r="M85" i="20"/>
  <c r="M77" i="20"/>
  <c r="M69" i="20"/>
  <c r="M61" i="20"/>
  <c r="M82" i="20"/>
  <c r="M74" i="20"/>
  <c r="M66" i="20"/>
  <c r="M58" i="20"/>
  <c r="M50" i="20"/>
  <c r="M42" i="20"/>
  <c r="M36" i="20"/>
  <c r="M51" i="20"/>
  <c r="M43" i="20"/>
  <c r="M37" i="20"/>
  <c r="M156" i="20"/>
  <c r="M148" i="20"/>
  <c r="M140" i="20"/>
  <c r="M155" i="20"/>
  <c r="M147" i="20"/>
  <c r="M139" i="20"/>
  <c r="M131" i="20"/>
  <c r="M121" i="20"/>
  <c r="M112" i="20"/>
  <c r="M104" i="20"/>
  <c r="M95" i="20"/>
  <c r="M92" i="20"/>
  <c r="M83" i="20"/>
  <c r="M75" i="20"/>
  <c r="M67" i="20"/>
  <c r="M80" i="20"/>
  <c r="M72" i="20"/>
  <c r="M64" i="20"/>
  <c r="M56" i="20"/>
  <c r="M48" i="20"/>
  <c r="M40" i="20"/>
  <c r="M34" i="20"/>
  <c r="M59" i="20"/>
  <c r="M55" i="20"/>
  <c r="M49" i="20"/>
  <c r="M41" i="20"/>
  <c r="M35" i="20"/>
  <c r="M110" i="20"/>
  <c r="M115" i="20"/>
  <c r="M90" i="20"/>
  <c r="M81" i="20"/>
  <c r="M73" i="20"/>
  <c r="M65" i="20"/>
  <c r="M47" i="20"/>
  <c r="M143" i="20"/>
  <c r="M53" i="20"/>
  <c r="M45" i="20"/>
  <c r="M39" i="20"/>
  <c r="M152" i="19"/>
  <c r="M144" i="19"/>
  <c r="M136" i="19"/>
  <c r="M128" i="19"/>
  <c r="M155" i="19"/>
  <c r="M147" i="19"/>
  <c r="M139" i="19"/>
  <c r="M131" i="19"/>
  <c r="M110" i="19"/>
  <c r="M102" i="19"/>
  <c r="M95" i="19"/>
  <c r="M91" i="19"/>
  <c r="M41" i="19"/>
  <c r="M35" i="19"/>
  <c r="M75" i="19"/>
  <c r="M38" i="19"/>
  <c r="M150" i="19"/>
  <c r="M142" i="19"/>
  <c r="M134" i="19"/>
  <c r="M126" i="19"/>
  <c r="M153" i="19"/>
  <c r="M145" i="19"/>
  <c r="M137" i="19"/>
  <c r="M129" i="19"/>
  <c r="M115" i="19"/>
  <c r="M109" i="19"/>
  <c r="M101" i="19"/>
  <c r="M108" i="19"/>
  <c r="M96" i="19"/>
  <c r="M81" i="19"/>
  <c r="M44" i="19"/>
  <c r="M151" i="19"/>
  <c r="M143" i="19"/>
  <c r="M135" i="19"/>
  <c r="M127" i="19"/>
  <c r="M106" i="19"/>
  <c r="M100" i="19"/>
  <c r="M93" i="19"/>
  <c r="M79" i="19"/>
  <c r="M146" i="19"/>
  <c r="M138" i="19"/>
  <c r="M149" i="19"/>
  <c r="M141" i="19"/>
  <c r="M133" i="19"/>
  <c r="M125" i="19"/>
  <c r="M98" i="19"/>
  <c r="M40" i="19"/>
  <c r="M34" i="19"/>
  <c r="K147" i="10"/>
  <c r="M141" i="10"/>
  <c r="K145" i="10"/>
  <c r="L147" i="10"/>
  <c r="K146" i="10"/>
  <c r="L145" i="10"/>
  <c r="L143" i="10"/>
  <c r="J146" i="10"/>
  <c r="J145" i="10"/>
  <c r="J144" i="10"/>
  <c r="J147" i="10"/>
  <c r="J143" i="10"/>
  <c r="R135" i="6"/>
  <c r="J144" i="6"/>
  <c r="J142" i="6"/>
  <c r="J140" i="6"/>
  <c r="J138" i="6"/>
  <c r="J136" i="6"/>
  <c r="J145" i="6"/>
  <c r="J143" i="6"/>
  <c r="J141" i="6"/>
  <c r="J139" i="6"/>
  <c r="J137" i="6"/>
  <c r="J147" i="6"/>
  <c r="J146" i="6"/>
  <c r="R144" i="6"/>
  <c r="R142" i="6"/>
  <c r="R140" i="6"/>
  <c r="R138" i="6"/>
  <c r="R136" i="6"/>
  <c r="R147" i="11"/>
  <c r="R145" i="11"/>
  <c r="R143" i="11"/>
  <c r="R141" i="11"/>
  <c r="R139" i="11"/>
  <c r="R137" i="11"/>
  <c r="R135" i="11"/>
  <c r="R144" i="11"/>
  <c r="R142" i="11"/>
  <c r="R140" i="11"/>
  <c r="R138" i="11"/>
  <c r="R136" i="11"/>
  <c r="J145" i="11"/>
  <c r="R146" i="11"/>
  <c r="J147" i="11"/>
  <c r="R136" i="8"/>
  <c r="R147" i="8"/>
  <c r="R145" i="8"/>
  <c r="R143" i="8"/>
  <c r="R141" i="8"/>
  <c r="R139" i="8"/>
  <c r="R137" i="8"/>
  <c r="R135" i="8"/>
  <c r="J146" i="8"/>
  <c r="J144" i="8"/>
  <c r="J142" i="8"/>
  <c r="J140" i="8"/>
  <c r="J138" i="8"/>
  <c r="J147" i="8"/>
  <c r="J145" i="8"/>
  <c r="J143" i="8"/>
  <c r="J141" i="8"/>
  <c r="J139" i="8"/>
  <c r="J137" i="8"/>
  <c r="R143" i="3"/>
  <c r="R141" i="3"/>
  <c r="R146" i="3"/>
  <c r="R144" i="3"/>
  <c r="R142" i="3"/>
  <c r="R147" i="3"/>
  <c r="R145" i="3"/>
  <c r="J146" i="3"/>
  <c r="J144" i="3"/>
  <c r="L146" i="12"/>
  <c r="L142" i="12"/>
  <c r="K137" i="12"/>
  <c r="M137" i="12" s="1"/>
  <c r="L145" i="12"/>
  <c r="K140" i="12"/>
  <c r="L144" i="12"/>
  <c r="L139" i="12"/>
  <c r="K143" i="12"/>
  <c r="K136" i="12"/>
  <c r="J136" i="12"/>
  <c r="K145" i="12"/>
  <c r="K142" i="12"/>
  <c r="K139" i="12"/>
  <c r="J138" i="12"/>
  <c r="J141" i="12"/>
  <c r="J146" i="12"/>
  <c r="K144" i="12"/>
  <c r="L147" i="12"/>
  <c r="L143" i="12"/>
  <c r="L141" i="12"/>
  <c r="L138" i="12"/>
  <c r="K141" i="12"/>
  <c r="J144" i="12"/>
  <c r="R141" i="12"/>
  <c r="J140" i="12"/>
  <c r="R137" i="12"/>
  <c r="J147" i="12"/>
  <c r="J143" i="12"/>
  <c r="J139" i="12"/>
  <c r="R146" i="12"/>
  <c r="R142" i="12"/>
  <c r="R138" i="12"/>
  <c r="R146" i="5"/>
  <c r="R144" i="5"/>
  <c r="L144" i="5"/>
  <c r="J144" i="5"/>
  <c r="R142" i="5"/>
  <c r="K137" i="5"/>
  <c r="M137" i="5" s="1"/>
  <c r="L147" i="5"/>
  <c r="L146" i="5"/>
  <c r="L145" i="5"/>
  <c r="L143" i="5"/>
  <c r="K141" i="5"/>
  <c r="M141" i="5" s="1"/>
  <c r="K140" i="5"/>
  <c r="M140" i="5" s="1"/>
  <c r="K139" i="5"/>
  <c r="M139" i="5" s="1"/>
  <c r="K138" i="5"/>
  <c r="M138" i="5" s="1"/>
  <c r="K147" i="5"/>
  <c r="M147" i="5" s="1"/>
  <c r="K146" i="5"/>
  <c r="K145" i="5"/>
  <c r="K144" i="5"/>
  <c r="K143" i="5"/>
  <c r="K142" i="5"/>
  <c r="M142" i="5" s="1"/>
  <c r="R141" i="4"/>
  <c r="R146" i="4"/>
  <c r="R144" i="4"/>
  <c r="R142" i="4"/>
  <c r="R140" i="4"/>
  <c r="R138" i="4"/>
  <c r="J147" i="4"/>
  <c r="J145" i="4"/>
  <c r="J143" i="4"/>
  <c r="J141" i="4"/>
  <c r="J139" i="4"/>
  <c r="J137" i="4"/>
  <c r="J139" i="9"/>
  <c r="J137" i="9"/>
  <c r="R135" i="15"/>
  <c r="R136" i="15"/>
  <c r="J146" i="15"/>
  <c r="J144" i="15"/>
  <c r="J142" i="15"/>
  <c r="J140" i="15"/>
  <c r="J138" i="15"/>
  <c r="J147" i="15"/>
  <c r="J145" i="15"/>
  <c r="J143" i="15"/>
  <c r="J141" i="15"/>
  <c r="J139" i="15"/>
  <c r="J137" i="15"/>
  <c r="J136" i="15"/>
  <c r="W126" i="18"/>
  <c r="V130" i="18"/>
  <c r="V129" i="18"/>
  <c r="V131" i="18"/>
  <c r="V128" i="18"/>
  <c r="W128" i="18"/>
  <c r="M129" i="18"/>
  <c r="V126" i="18"/>
  <c r="V125" i="18"/>
  <c r="V127" i="18"/>
  <c r="V132" i="18"/>
  <c r="R116" i="18"/>
  <c r="R113" i="18"/>
  <c r="R117" i="18"/>
  <c r="K117" i="18"/>
  <c r="K115" i="18"/>
  <c r="AC118" i="18"/>
  <c r="AH118" i="18" s="1"/>
  <c r="K116" i="18"/>
  <c r="J114" i="18"/>
  <c r="L115" i="18"/>
  <c r="J117" i="18"/>
  <c r="T123" i="18" s="1"/>
  <c r="J115" i="18"/>
  <c r="R114" i="18"/>
  <c r="R115" i="18"/>
  <c r="K113" i="18"/>
  <c r="J113" i="18"/>
  <c r="L117" i="18"/>
  <c r="J116" i="18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K147" i="11"/>
  <c r="K146" i="11"/>
  <c r="M146" i="11" s="1"/>
  <c r="K145" i="11"/>
  <c r="K144" i="11"/>
  <c r="M144" i="11" s="1"/>
  <c r="K143" i="11"/>
  <c r="K142" i="11"/>
  <c r="K141" i="11"/>
  <c r="M141" i="11" s="1"/>
  <c r="K140" i="11"/>
  <c r="K139" i="11"/>
  <c r="M139" i="11" s="1"/>
  <c r="K138" i="11"/>
  <c r="M138" i="11" s="1"/>
  <c r="K137" i="11"/>
  <c r="K136" i="11"/>
  <c r="R144" i="12"/>
  <c r="R140" i="12"/>
  <c r="R136" i="12"/>
  <c r="R147" i="12"/>
  <c r="R143" i="12"/>
  <c r="R139" i="12"/>
  <c r="R135" i="12"/>
  <c r="L147" i="4"/>
  <c r="L146" i="4"/>
  <c r="L145" i="4"/>
  <c r="L144" i="4"/>
  <c r="L143" i="4"/>
  <c r="L142" i="4"/>
  <c r="L141" i="4"/>
  <c r="L140" i="4"/>
  <c r="L139" i="4"/>
  <c r="L138" i="4"/>
  <c r="L137" i="4"/>
  <c r="L136" i="4"/>
  <c r="K147" i="4"/>
  <c r="M147" i="4" s="1"/>
  <c r="K146" i="4"/>
  <c r="K145" i="4"/>
  <c r="K144" i="4"/>
  <c r="M144" i="4" s="1"/>
  <c r="K143" i="4"/>
  <c r="K142" i="4"/>
  <c r="K141" i="4"/>
  <c r="K140" i="4"/>
  <c r="M140" i="4" s="1"/>
  <c r="K139" i="4"/>
  <c r="M139" i="4" s="1"/>
  <c r="K138" i="4"/>
  <c r="K137" i="4"/>
  <c r="K136" i="4"/>
  <c r="M136" i="4" s="1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L147" i="6"/>
  <c r="L146" i="6"/>
  <c r="L145" i="6"/>
  <c r="L144" i="6"/>
  <c r="L143" i="6"/>
  <c r="L142" i="6"/>
  <c r="L141" i="6"/>
  <c r="L140" i="6"/>
  <c r="L139" i="6"/>
  <c r="L138" i="6"/>
  <c r="L137" i="6"/>
  <c r="L136" i="6"/>
  <c r="K147" i="6"/>
  <c r="K146" i="6"/>
  <c r="K145" i="6"/>
  <c r="K144" i="6"/>
  <c r="K143" i="6"/>
  <c r="K142" i="6"/>
  <c r="K141" i="6"/>
  <c r="K140" i="6"/>
  <c r="M140" i="6" s="1"/>
  <c r="K139" i="6"/>
  <c r="K138" i="6"/>
  <c r="K137" i="6"/>
  <c r="K136" i="6"/>
  <c r="R146" i="10"/>
  <c r="R142" i="10"/>
  <c r="R138" i="10"/>
  <c r="R144" i="10"/>
  <c r="R140" i="10"/>
  <c r="R136" i="10"/>
  <c r="L147" i="8"/>
  <c r="L146" i="8"/>
  <c r="L145" i="8"/>
  <c r="L144" i="8"/>
  <c r="L143" i="8"/>
  <c r="L142" i="8"/>
  <c r="L141" i="8"/>
  <c r="L140" i="8"/>
  <c r="L139" i="8"/>
  <c r="L138" i="8"/>
  <c r="L137" i="8"/>
  <c r="K147" i="8"/>
  <c r="K146" i="8"/>
  <c r="K145" i="8"/>
  <c r="K144" i="8"/>
  <c r="K143" i="8"/>
  <c r="K142" i="8"/>
  <c r="K141" i="8"/>
  <c r="K140" i="8"/>
  <c r="K139" i="8"/>
  <c r="K138" i="8"/>
  <c r="K137" i="8"/>
  <c r="L147" i="3"/>
  <c r="L146" i="3"/>
  <c r="L145" i="3"/>
  <c r="L144" i="3"/>
  <c r="L143" i="3"/>
  <c r="L142" i="3"/>
  <c r="L141" i="3"/>
  <c r="L140" i="3"/>
  <c r="L139" i="3"/>
  <c r="L138" i="3"/>
  <c r="L137" i="3"/>
  <c r="K147" i="3"/>
  <c r="K146" i="3"/>
  <c r="K145" i="3"/>
  <c r="K144" i="3"/>
  <c r="K143" i="3"/>
  <c r="K142" i="3"/>
  <c r="K141" i="3"/>
  <c r="K140" i="3"/>
  <c r="K139" i="3"/>
  <c r="K138" i="3"/>
  <c r="K137" i="3"/>
  <c r="L142" i="9"/>
  <c r="L141" i="9"/>
  <c r="L140" i="9"/>
  <c r="L139" i="9"/>
  <c r="L138" i="9"/>
  <c r="L137" i="9"/>
  <c r="K142" i="9"/>
  <c r="K141" i="9"/>
  <c r="K140" i="9"/>
  <c r="K139" i="9"/>
  <c r="K138" i="9"/>
  <c r="K137" i="9"/>
  <c r="L116" i="18"/>
  <c r="AD271" i="20" l="1"/>
  <c r="AE271" i="20" s="1"/>
  <c r="AD272" i="20"/>
  <c r="AE272" i="20" s="1"/>
  <c r="AD273" i="20"/>
  <c r="AE273" i="20" s="1"/>
  <c r="AD274" i="20"/>
  <c r="AE274" i="20" s="1"/>
  <c r="AD275" i="20"/>
  <c r="AE275" i="20" s="1"/>
  <c r="AD276" i="20"/>
  <c r="AE276" i="20" s="1"/>
  <c r="AD277" i="20"/>
  <c r="AE277" i="20" s="1"/>
  <c r="AD278" i="20"/>
  <c r="AE278" i="20" s="1"/>
  <c r="AD279" i="20"/>
  <c r="AE279" i="20" s="1"/>
  <c r="AD280" i="20"/>
  <c r="AE280" i="20" s="1"/>
  <c r="AD281" i="20"/>
  <c r="AE281" i="20" s="1"/>
  <c r="AD282" i="20"/>
  <c r="AE282" i="20" s="1"/>
  <c r="AD283" i="20"/>
  <c r="AE283" i="20" s="1"/>
  <c r="AD284" i="20"/>
  <c r="AE284" i="20" s="1"/>
  <c r="AD161" i="19"/>
  <c r="AE161" i="19" s="1"/>
  <c r="AD94" i="19"/>
  <c r="AE94" i="19" s="1"/>
  <c r="AD158" i="19"/>
  <c r="AE158" i="19" s="1"/>
  <c r="AD103" i="19"/>
  <c r="AE103" i="19" s="1"/>
  <c r="AD56" i="19"/>
  <c r="AE56" i="19" s="1"/>
  <c r="AD50" i="19"/>
  <c r="AE50" i="19" s="1"/>
  <c r="AD45" i="19"/>
  <c r="AE45" i="19" s="1"/>
  <c r="AD35" i="19"/>
  <c r="AE35" i="19" s="1"/>
  <c r="AD34" i="19"/>
  <c r="AE34" i="19" s="1"/>
  <c r="AD101" i="19"/>
  <c r="AE101" i="19" s="1"/>
  <c r="AD42" i="19"/>
  <c r="AE42" i="19" s="1"/>
  <c r="AD106" i="19"/>
  <c r="AE106" i="19" s="1"/>
  <c r="AD65" i="19"/>
  <c r="AE65" i="19" s="1"/>
  <c r="AD59" i="19"/>
  <c r="AE59" i="19" s="1"/>
  <c r="AD52" i="19"/>
  <c r="AE52" i="19" s="1"/>
  <c r="AD47" i="19"/>
  <c r="AE47" i="19" s="1"/>
  <c r="AD55" i="19"/>
  <c r="AE55" i="19" s="1"/>
  <c r="AD119" i="19"/>
  <c r="AE119" i="19" s="1"/>
  <c r="AD64" i="19"/>
  <c r="AE64" i="19" s="1"/>
  <c r="AD128" i="19"/>
  <c r="AE128" i="19" s="1"/>
  <c r="AD104" i="19"/>
  <c r="AE104" i="19" s="1"/>
  <c r="AD98" i="19"/>
  <c r="AE98" i="19" s="1"/>
  <c r="AD93" i="19"/>
  <c r="AE93" i="19" s="1"/>
  <c r="AD86" i="19"/>
  <c r="AE86" i="19" s="1"/>
  <c r="AD58" i="19"/>
  <c r="AE58" i="19" s="1"/>
  <c r="AD122" i="19"/>
  <c r="AE122" i="19" s="1"/>
  <c r="AD67" i="19"/>
  <c r="AE67" i="19" s="1"/>
  <c r="AD131" i="19"/>
  <c r="AE131" i="19" s="1"/>
  <c r="AD113" i="19"/>
  <c r="AE113" i="19" s="1"/>
  <c r="AD107" i="19"/>
  <c r="AE107" i="19" s="1"/>
  <c r="AD100" i="19"/>
  <c r="AE100" i="19" s="1"/>
  <c r="AD95" i="19"/>
  <c r="AE95" i="19" s="1"/>
  <c r="AD167" i="19"/>
  <c r="AE167" i="19" s="1"/>
  <c r="AD169" i="19"/>
  <c r="AE169" i="19" s="1"/>
  <c r="AD172" i="19"/>
  <c r="AE172" i="19" s="1"/>
  <c r="AD171" i="19"/>
  <c r="AE171" i="19" s="1"/>
  <c r="AD175" i="19"/>
  <c r="AE175" i="19" s="1"/>
  <c r="AD189" i="19"/>
  <c r="AE189" i="19" s="1"/>
  <c r="AD185" i="19"/>
  <c r="AE185" i="19" s="1"/>
  <c r="AD190" i="19"/>
  <c r="AE190" i="19" s="1"/>
  <c r="AD200" i="19"/>
  <c r="AE200" i="19" s="1"/>
  <c r="AD194" i="19"/>
  <c r="AE194" i="19" s="1"/>
  <c r="AD198" i="19"/>
  <c r="AE198" i="19" s="1"/>
  <c r="AD213" i="19"/>
  <c r="AE213" i="19" s="1"/>
  <c r="AD209" i="19"/>
  <c r="AE209" i="19" s="1"/>
  <c r="AD218" i="19"/>
  <c r="AE218" i="19" s="1"/>
  <c r="AD228" i="19"/>
  <c r="AE228" i="19" s="1"/>
  <c r="AD224" i="19"/>
  <c r="AE224" i="19" s="1"/>
  <c r="AD232" i="19"/>
  <c r="AE232" i="19" s="1"/>
  <c r="AD234" i="19"/>
  <c r="AE234" i="19" s="1"/>
  <c r="AD240" i="19"/>
  <c r="AE240" i="19" s="1"/>
  <c r="AD248" i="19"/>
  <c r="AE248" i="19" s="1"/>
  <c r="AD162" i="19"/>
  <c r="AE162" i="19" s="1"/>
  <c r="AD48" i="19"/>
  <c r="AE48" i="19" s="1"/>
  <c r="AD112" i="19"/>
  <c r="AE112" i="19" s="1"/>
  <c r="AD57" i="19"/>
  <c r="AE57" i="19" s="1"/>
  <c r="AD121" i="19"/>
  <c r="AE121" i="19" s="1"/>
  <c r="AD88" i="19"/>
  <c r="AE88" i="19" s="1"/>
  <c r="AD82" i="19"/>
  <c r="AE82" i="19" s="1"/>
  <c r="AD77" i="19"/>
  <c r="AE77" i="19" s="1"/>
  <c r="AD70" i="19"/>
  <c r="AE70" i="19" s="1"/>
  <c r="AD51" i="19"/>
  <c r="AE51" i="19" s="1"/>
  <c r="AD115" i="19"/>
  <c r="AE115" i="19" s="1"/>
  <c r="AD60" i="19"/>
  <c r="AE60" i="19" s="1"/>
  <c r="AD124" i="19"/>
  <c r="AE124" i="19" s="1"/>
  <c r="AD97" i="19"/>
  <c r="AE97" i="19" s="1"/>
  <c r="AD91" i="19"/>
  <c r="AE91" i="19" s="1"/>
  <c r="AD84" i="19"/>
  <c r="AE84" i="19" s="1"/>
  <c r="AD79" i="19"/>
  <c r="AE79" i="19" s="1"/>
  <c r="AD73" i="19"/>
  <c r="AE73" i="19" s="1"/>
  <c r="AD137" i="19"/>
  <c r="AE137" i="19" s="1"/>
  <c r="AD78" i="19"/>
  <c r="AE78" i="19" s="1"/>
  <c r="AD142" i="19"/>
  <c r="AE142" i="19" s="1"/>
  <c r="AD136" i="19"/>
  <c r="AE136" i="19" s="1"/>
  <c r="AD130" i="19"/>
  <c r="AE130" i="19" s="1"/>
  <c r="AD125" i="19"/>
  <c r="AE125" i="19" s="1"/>
  <c r="AD118" i="19"/>
  <c r="AE118" i="19" s="1"/>
  <c r="AD76" i="19"/>
  <c r="AE76" i="19" s="1"/>
  <c r="AD140" i="19"/>
  <c r="AE140" i="19" s="1"/>
  <c r="AD85" i="19"/>
  <c r="AE85" i="19" s="1"/>
  <c r="AD149" i="19"/>
  <c r="AE149" i="19" s="1"/>
  <c r="AD145" i="19"/>
  <c r="AE145" i="19" s="1"/>
  <c r="AD139" i="19"/>
  <c r="AE139" i="19" s="1"/>
  <c r="AD132" i="19"/>
  <c r="AE132" i="19" s="1"/>
  <c r="AD127" i="19"/>
  <c r="AE127" i="19" s="1"/>
  <c r="AD163" i="19"/>
  <c r="AE163" i="19" s="1"/>
  <c r="AD165" i="19"/>
  <c r="AE165" i="19" s="1"/>
  <c r="AD176" i="19"/>
  <c r="AE176" i="19" s="1"/>
  <c r="AD174" i="19"/>
  <c r="AE174" i="19" s="1"/>
  <c r="AD179" i="19"/>
  <c r="AE179" i="19" s="1"/>
  <c r="AD188" i="19"/>
  <c r="AE188" i="19" s="1"/>
  <c r="AD182" i="19"/>
  <c r="AE182" i="19" s="1"/>
  <c r="AD187" i="19"/>
  <c r="AE187" i="19" s="1"/>
  <c r="AD197" i="19"/>
  <c r="AE197" i="19" s="1"/>
  <c r="AD202" i="19"/>
  <c r="AE202" i="19" s="1"/>
  <c r="AD195" i="19"/>
  <c r="AE195" i="19" s="1"/>
  <c r="AD212" i="19"/>
  <c r="AE212" i="19" s="1"/>
  <c r="AD208" i="19"/>
  <c r="AE208" i="19" s="1"/>
  <c r="AD221" i="19"/>
  <c r="AE221" i="19" s="1"/>
  <c r="AD217" i="19"/>
  <c r="AE217" i="19" s="1"/>
  <c r="AD227" i="19"/>
  <c r="AE227" i="19" s="1"/>
  <c r="AD223" i="19"/>
  <c r="AE223" i="19" s="1"/>
  <c r="AD231" i="19"/>
  <c r="AE231" i="19" s="1"/>
  <c r="AD229" i="19"/>
  <c r="AE229" i="19" s="1"/>
  <c r="AD241" i="19"/>
  <c r="AE241" i="19" s="1"/>
  <c r="AD236" i="19"/>
  <c r="AE236" i="19" s="1"/>
  <c r="AD272" i="19"/>
  <c r="AE272" i="19" s="1"/>
  <c r="AD276" i="19"/>
  <c r="AE276" i="19" s="1"/>
  <c r="AD273" i="19"/>
  <c r="AE273" i="19" s="1"/>
  <c r="AD277" i="19"/>
  <c r="AE277" i="19" s="1"/>
  <c r="AD278" i="19"/>
  <c r="AE278" i="19" s="1"/>
  <c r="AD279" i="19"/>
  <c r="AE279" i="19" s="1"/>
  <c r="AD280" i="19"/>
  <c r="AE280" i="19" s="1"/>
  <c r="AD281" i="19"/>
  <c r="AE281" i="19" s="1"/>
  <c r="AD282" i="19"/>
  <c r="AE282" i="19" s="1"/>
  <c r="AD283" i="19"/>
  <c r="AE283" i="19" s="1"/>
  <c r="AD274" i="19"/>
  <c r="AE274" i="19" s="1"/>
  <c r="AD271" i="19"/>
  <c r="AE271" i="19" s="1"/>
  <c r="AD275" i="19"/>
  <c r="AE275" i="19" s="1"/>
  <c r="AD284" i="19"/>
  <c r="AE284" i="19" s="1"/>
  <c r="AD246" i="19"/>
  <c r="AE246" i="19" s="1"/>
  <c r="M143" i="10"/>
  <c r="M144" i="10"/>
  <c r="AD250" i="20"/>
  <c r="AE250" i="20" s="1"/>
  <c r="AD251" i="20"/>
  <c r="AE251" i="20" s="1"/>
  <c r="AD252" i="20"/>
  <c r="AE252" i="20" s="1"/>
  <c r="AD253" i="20"/>
  <c r="AE253" i="20" s="1"/>
  <c r="AD254" i="20"/>
  <c r="AE254" i="20" s="1"/>
  <c r="AD255" i="20"/>
  <c r="AE255" i="20" s="1"/>
  <c r="AD256" i="20"/>
  <c r="AE256" i="20" s="1"/>
  <c r="AD257" i="20"/>
  <c r="AE257" i="20" s="1"/>
  <c r="AD261" i="20"/>
  <c r="AE261" i="20" s="1"/>
  <c r="AD265" i="20"/>
  <c r="AE265" i="20" s="1"/>
  <c r="AD266" i="20"/>
  <c r="AE266" i="20" s="1"/>
  <c r="AD267" i="20"/>
  <c r="AE267" i="20" s="1"/>
  <c r="AD268" i="20"/>
  <c r="AE268" i="20" s="1"/>
  <c r="AD269" i="20"/>
  <c r="AE269" i="20" s="1"/>
  <c r="AD270" i="20"/>
  <c r="AE270" i="20" s="1"/>
  <c r="AD258" i="20"/>
  <c r="AE258" i="20" s="1"/>
  <c r="AD262" i="20"/>
  <c r="AE262" i="20" s="1"/>
  <c r="AD259" i="20"/>
  <c r="AE259" i="20" s="1"/>
  <c r="AD263" i="20"/>
  <c r="AE263" i="20" s="1"/>
  <c r="AD260" i="20"/>
  <c r="AE260" i="20" s="1"/>
  <c r="AD264" i="20"/>
  <c r="AE264" i="20" s="1"/>
  <c r="AD250" i="19"/>
  <c r="AE250" i="19" s="1"/>
  <c r="AD254" i="19"/>
  <c r="AE254" i="19" s="1"/>
  <c r="AD266" i="19"/>
  <c r="AE266" i="19" s="1"/>
  <c r="AD267" i="19"/>
  <c r="AE267" i="19" s="1"/>
  <c r="AD268" i="19"/>
  <c r="AE268" i="19" s="1"/>
  <c r="AD251" i="19"/>
  <c r="AE251" i="19" s="1"/>
  <c r="AD255" i="19"/>
  <c r="AE255" i="19" s="1"/>
  <c r="AD269" i="19"/>
  <c r="AE269" i="19" s="1"/>
  <c r="AD252" i="19"/>
  <c r="AE252" i="19" s="1"/>
  <c r="AD256" i="19"/>
  <c r="AE256" i="19" s="1"/>
  <c r="AD257" i="19"/>
  <c r="AE257" i="19" s="1"/>
  <c r="AD258" i="19"/>
  <c r="AE258" i="19" s="1"/>
  <c r="AD259" i="19"/>
  <c r="AE259" i="19" s="1"/>
  <c r="AD260" i="19"/>
  <c r="AE260" i="19" s="1"/>
  <c r="AD261" i="19"/>
  <c r="AE261" i="19" s="1"/>
  <c r="AD262" i="19"/>
  <c r="AE262" i="19" s="1"/>
  <c r="AD263" i="19"/>
  <c r="AE263" i="19" s="1"/>
  <c r="AD270" i="19"/>
  <c r="AE270" i="19" s="1"/>
  <c r="AD253" i="19"/>
  <c r="AE253" i="19" s="1"/>
  <c r="AD264" i="19"/>
  <c r="AE264" i="19" s="1"/>
  <c r="AD265" i="19"/>
  <c r="AE265" i="19" s="1"/>
  <c r="AD242" i="19"/>
  <c r="AE242" i="19" s="1"/>
  <c r="AD244" i="19"/>
  <c r="AE244" i="19" s="1"/>
  <c r="M142" i="15"/>
  <c r="W125" i="18"/>
  <c r="W127" i="18"/>
  <c r="AD243" i="20"/>
  <c r="AE243" i="20" s="1"/>
  <c r="AD249" i="20"/>
  <c r="AE249" i="20" s="1"/>
  <c r="AD248" i="20"/>
  <c r="AE248" i="20" s="1"/>
  <c r="AD244" i="20"/>
  <c r="AE244" i="20" s="1"/>
  <c r="AD245" i="20"/>
  <c r="AE245" i="20" s="1"/>
  <c r="AD246" i="20"/>
  <c r="AE246" i="20" s="1"/>
  <c r="AD247" i="20"/>
  <c r="AE247" i="20" s="1"/>
  <c r="U123" i="18"/>
  <c r="M138" i="10"/>
  <c r="M142" i="10"/>
  <c r="M137" i="6"/>
  <c r="M145" i="6"/>
  <c r="M136" i="8"/>
  <c r="AD236" i="20"/>
  <c r="AE236" i="20" s="1"/>
  <c r="AD238" i="20"/>
  <c r="AE238" i="20" s="1"/>
  <c r="AD240" i="20"/>
  <c r="AE240" i="20" s="1"/>
  <c r="AD242" i="20"/>
  <c r="AE242" i="20" s="1"/>
  <c r="AD237" i="20"/>
  <c r="AE237" i="20" s="1"/>
  <c r="AD239" i="20"/>
  <c r="AE239" i="20" s="1"/>
  <c r="AD241" i="20"/>
  <c r="AE241" i="20" s="1"/>
  <c r="AD235" i="20"/>
  <c r="AE235" i="20" s="1"/>
  <c r="AD229" i="20"/>
  <c r="AE229" i="20" s="1"/>
  <c r="AD230" i="20"/>
  <c r="AE230" i="20" s="1"/>
  <c r="AD231" i="20"/>
  <c r="AE231" i="20" s="1"/>
  <c r="AD233" i="20"/>
  <c r="AE233" i="20" s="1"/>
  <c r="AD232" i="20"/>
  <c r="AE232" i="20" s="1"/>
  <c r="AD234" i="20"/>
  <c r="AE234" i="20" s="1"/>
  <c r="M145" i="12"/>
  <c r="AD222" i="20"/>
  <c r="AE222" i="20" s="1"/>
  <c r="AD223" i="20"/>
  <c r="AE223" i="20" s="1"/>
  <c r="AD224" i="20"/>
  <c r="AE224" i="20" s="1"/>
  <c r="AD225" i="20"/>
  <c r="AE225" i="20" s="1"/>
  <c r="AD226" i="20"/>
  <c r="AE226" i="20" s="1"/>
  <c r="AD227" i="20"/>
  <c r="AE227" i="20" s="1"/>
  <c r="AD228" i="20"/>
  <c r="AE228" i="20" s="1"/>
  <c r="V123" i="18"/>
  <c r="M147" i="12"/>
  <c r="M138" i="4"/>
  <c r="M142" i="4"/>
  <c r="M146" i="4"/>
  <c r="AD218" i="20"/>
  <c r="AE218" i="20" s="1"/>
  <c r="AD219" i="20"/>
  <c r="AE219" i="20" s="1"/>
  <c r="AD220" i="20"/>
  <c r="AE220" i="20" s="1"/>
  <c r="AD215" i="20"/>
  <c r="AE215" i="20" s="1"/>
  <c r="AD216" i="20"/>
  <c r="AE216" i="20" s="1"/>
  <c r="AD221" i="20"/>
  <c r="AE221" i="20" s="1"/>
  <c r="AD217" i="20"/>
  <c r="AE217" i="20" s="1"/>
  <c r="M146" i="10"/>
  <c r="M137" i="11"/>
  <c r="AD209" i="20"/>
  <c r="AE209" i="20" s="1"/>
  <c r="AD210" i="20"/>
  <c r="AE210" i="20" s="1"/>
  <c r="AD212" i="20"/>
  <c r="AE212" i="20" s="1"/>
  <c r="AD213" i="20"/>
  <c r="AE213" i="20" s="1"/>
  <c r="AD208" i="20"/>
  <c r="AE208" i="20" s="1"/>
  <c r="AD214" i="20"/>
  <c r="AE214" i="20" s="1"/>
  <c r="AD211" i="20"/>
  <c r="AE211" i="20" s="1"/>
  <c r="M142" i="11"/>
  <c r="AD183" i="20"/>
  <c r="AE183" i="20" s="1"/>
  <c r="AD184" i="20"/>
  <c r="AE184" i="20" s="1"/>
  <c r="AD185" i="20"/>
  <c r="AE185" i="20" s="1"/>
  <c r="AD186" i="20"/>
  <c r="AE186" i="20" s="1"/>
  <c r="AD187" i="20"/>
  <c r="AE187" i="20" s="1"/>
  <c r="AD188" i="20"/>
  <c r="AE188" i="20" s="1"/>
  <c r="AD189" i="20"/>
  <c r="AE189" i="20" s="1"/>
  <c r="AD190" i="20"/>
  <c r="AE190" i="20" s="1"/>
  <c r="AD191" i="20"/>
  <c r="AE191" i="20" s="1"/>
  <c r="AD192" i="20"/>
  <c r="AE192" i="20" s="1"/>
  <c r="AD193" i="20"/>
  <c r="AE193" i="20" s="1"/>
  <c r="AD194" i="20"/>
  <c r="AE194" i="20" s="1"/>
  <c r="AD195" i="20"/>
  <c r="AE195" i="20" s="1"/>
  <c r="AD196" i="20"/>
  <c r="AE196" i="20" s="1"/>
  <c r="AD197" i="20"/>
  <c r="AE197" i="20" s="1"/>
  <c r="AD204" i="20"/>
  <c r="AE204" i="20" s="1"/>
  <c r="AD205" i="20"/>
  <c r="AE205" i="20" s="1"/>
  <c r="AD199" i="20"/>
  <c r="AE199" i="20" s="1"/>
  <c r="AD202" i="20"/>
  <c r="AE202" i="20" s="1"/>
  <c r="AD203" i="20"/>
  <c r="AE203" i="20" s="1"/>
  <c r="AD181" i="20"/>
  <c r="AE181" i="20" s="1"/>
  <c r="AD198" i="20"/>
  <c r="AE198" i="20" s="1"/>
  <c r="AD201" i="20"/>
  <c r="AE201" i="20" s="1"/>
  <c r="AD206" i="20"/>
  <c r="AE206" i="20" s="1"/>
  <c r="AD182" i="20"/>
  <c r="AE182" i="20" s="1"/>
  <c r="AD200" i="20"/>
  <c r="AE200" i="20" s="1"/>
  <c r="AD207" i="20"/>
  <c r="AE207" i="20" s="1"/>
  <c r="M138" i="6"/>
  <c r="M147" i="11"/>
  <c r="M145" i="3"/>
  <c r="M136" i="3"/>
  <c r="AD170" i="20"/>
  <c r="AE170" i="20" s="1"/>
  <c r="AD177" i="20"/>
  <c r="AE177" i="20" s="1"/>
  <c r="AD180" i="20"/>
  <c r="AE180" i="20" s="1"/>
  <c r="AD176" i="20"/>
  <c r="AE176" i="20" s="1"/>
  <c r="AD178" i="20"/>
  <c r="AE178" i="20" s="1"/>
  <c r="AD179" i="20"/>
  <c r="AE179" i="20" s="1"/>
  <c r="AD171" i="20"/>
  <c r="AE171" i="20" s="1"/>
  <c r="AD172" i="20"/>
  <c r="AE172" i="20" s="1"/>
  <c r="AD173" i="20"/>
  <c r="AE173" i="20" s="1"/>
  <c r="AD174" i="20"/>
  <c r="AE174" i="20" s="1"/>
  <c r="AD175" i="20"/>
  <c r="AE175" i="20" s="1"/>
  <c r="V122" i="18"/>
  <c r="M136" i="10"/>
  <c r="M136" i="6"/>
  <c r="M144" i="6"/>
  <c r="M141" i="6"/>
  <c r="M140" i="11"/>
  <c r="M146" i="12"/>
  <c r="M144" i="12"/>
  <c r="M136" i="12"/>
  <c r="M142" i="12"/>
  <c r="M148" i="12"/>
  <c r="M145" i="5"/>
  <c r="M146" i="5"/>
  <c r="M148" i="5"/>
  <c r="M144" i="5"/>
  <c r="M137" i="9"/>
  <c r="M143" i="9"/>
  <c r="M139" i="9"/>
  <c r="M143" i="4"/>
  <c r="M148" i="4"/>
  <c r="M148" i="6"/>
  <c r="M143" i="11"/>
  <c r="M148" i="11"/>
  <c r="M148" i="8"/>
  <c r="M144" i="15"/>
  <c r="T122" i="18"/>
  <c r="M115" i="18"/>
  <c r="U120" i="18"/>
  <c r="U121" i="18"/>
  <c r="U119" i="18"/>
  <c r="M118" i="18"/>
  <c r="W124" i="18" s="1"/>
  <c r="T124" i="18"/>
  <c r="M114" i="18"/>
  <c r="T120" i="18"/>
  <c r="T119" i="18"/>
  <c r="V119" i="18"/>
  <c r="T121" i="18"/>
  <c r="U122" i="18"/>
  <c r="V121" i="18"/>
  <c r="V120" i="18"/>
  <c r="W137" i="18"/>
  <c r="AD163" i="20"/>
  <c r="AE163" i="20" s="1"/>
  <c r="AD165" i="20"/>
  <c r="AE165" i="20" s="1"/>
  <c r="AD168" i="20"/>
  <c r="AE168" i="20" s="1"/>
  <c r="AD164" i="20"/>
  <c r="AE164" i="20" s="1"/>
  <c r="AD166" i="20"/>
  <c r="AE166" i="20" s="1"/>
  <c r="AD167" i="20"/>
  <c r="AE167" i="20" s="1"/>
  <c r="AD169" i="20"/>
  <c r="AE169" i="20" s="1"/>
  <c r="AD43" i="20"/>
  <c r="AE43" i="20" s="1"/>
  <c r="AD47" i="20"/>
  <c r="AE47" i="20" s="1"/>
  <c r="AD51" i="20"/>
  <c r="AE51" i="20" s="1"/>
  <c r="AD55" i="20"/>
  <c r="AE55" i="20" s="1"/>
  <c r="AD59" i="20"/>
  <c r="AE59" i="20" s="1"/>
  <c r="AD63" i="20"/>
  <c r="AE63" i="20" s="1"/>
  <c r="AD67" i="20"/>
  <c r="AE67" i="20" s="1"/>
  <c r="AD71" i="20"/>
  <c r="AE71" i="20" s="1"/>
  <c r="AD75" i="20"/>
  <c r="AE75" i="20" s="1"/>
  <c r="AD79" i="20"/>
  <c r="AE79" i="20" s="1"/>
  <c r="AD83" i="20"/>
  <c r="AE83" i="20" s="1"/>
  <c r="AD87" i="20"/>
  <c r="AE87" i="20" s="1"/>
  <c r="AD91" i="20"/>
  <c r="AE91" i="20" s="1"/>
  <c r="AD95" i="20"/>
  <c r="AE95" i="20" s="1"/>
  <c r="AD99" i="20"/>
  <c r="AE99" i="20" s="1"/>
  <c r="AD103" i="20"/>
  <c r="AE103" i="20" s="1"/>
  <c r="AD107" i="20"/>
  <c r="AE107" i="20" s="1"/>
  <c r="AD111" i="20"/>
  <c r="AE111" i="20" s="1"/>
  <c r="AD115" i="20"/>
  <c r="AE115" i="20" s="1"/>
  <c r="AD119" i="20"/>
  <c r="AE119" i="20" s="1"/>
  <c r="AD123" i="20"/>
  <c r="AE123" i="20" s="1"/>
  <c r="AD127" i="20"/>
  <c r="AE127" i="20" s="1"/>
  <c r="AD131" i="20"/>
  <c r="AE131" i="20" s="1"/>
  <c r="AD135" i="20"/>
  <c r="AE135" i="20" s="1"/>
  <c r="AD139" i="20"/>
  <c r="AE139" i="20" s="1"/>
  <c r="AD143" i="20"/>
  <c r="AE143" i="20" s="1"/>
  <c r="AD147" i="20"/>
  <c r="AE147" i="20" s="1"/>
  <c r="AD151" i="20"/>
  <c r="AE151" i="20" s="1"/>
  <c r="AD155" i="20"/>
  <c r="AE155" i="20" s="1"/>
  <c r="AD159" i="20"/>
  <c r="AE159" i="20" s="1"/>
  <c r="AD44" i="20"/>
  <c r="AE44" i="20" s="1"/>
  <c r="AD48" i="20"/>
  <c r="AE48" i="20" s="1"/>
  <c r="AD52" i="20"/>
  <c r="AE52" i="20" s="1"/>
  <c r="AD56" i="20"/>
  <c r="AE56" i="20" s="1"/>
  <c r="AD60" i="20"/>
  <c r="AE60" i="20" s="1"/>
  <c r="AD64" i="20"/>
  <c r="AE64" i="20" s="1"/>
  <c r="AD68" i="20"/>
  <c r="AE68" i="20" s="1"/>
  <c r="AD72" i="20"/>
  <c r="AE72" i="20" s="1"/>
  <c r="AD76" i="20"/>
  <c r="AE76" i="20" s="1"/>
  <c r="AD80" i="20"/>
  <c r="AE80" i="20" s="1"/>
  <c r="AD84" i="20"/>
  <c r="AE84" i="20" s="1"/>
  <c r="AD88" i="20"/>
  <c r="AE88" i="20" s="1"/>
  <c r="AD92" i="20"/>
  <c r="AE92" i="20" s="1"/>
  <c r="AD96" i="20"/>
  <c r="AE96" i="20" s="1"/>
  <c r="AD100" i="20"/>
  <c r="AE100" i="20" s="1"/>
  <c r="AD104" i="20"/>
  <c r="AE104" i="20" s="1"/>
  <c r="AD108" i="20"/>
  <c r="AE108" i="20" s="1"/>
  <c r="AD112" i="20"/>
  <c r="AE112" i="20" s="1"/>
  <c r="AD116" i="20"/>
  <c r="AE116" i="20" s="1"/>
  <c r="AD120" i="20"/>
  <c r="AE120" i="20" s="1"/>
  <c r="AD124" i="20"/>
  <c r="AE124" i="20" s="1"/>
  <c r="AD128" i="20"/>
  <c r="AE128" i="20" s="1"/>
  <c r="AD132" i="20"/>
  <c r="AE132" i="20" s="1"/>
  <c r="AD136" i="20"/>
  <c r="AE136" i="20" s="1"/>
  <c r="AD140" i="20"/>
  <c r="AE140" i="20" s="1"/>
  <c r="AD144" i="20"/>
  <c r="AE144" i="20" s="1"/>
  <c r="AD148" i="20"/>
  <c r="AE148" i="20" s="1"/>
  <c r="AD152" i="20"/>
  <c r="AE152" i="20" s="1"/>
  <c r="AD156" i="20"/>
  <c r="AE156" i="20" s="1"/>
  <c r="AD160" i="20"/>
  <c r="AE160" i="20" s="1"/>
  <c r="AD45" i="20"/>
  <c r="AE45" i="20" s="1"/>
  <c r="AD49" i="20"/>
  <c r="AE49" i="20" s="1"/>
  <c r="AD53" i="20"/>
  <c r="AE53" i="20" s="1"/>
  <c r="AD57" i="20"/>
  <c r="AE57" i="20" s="1"/>
  <c r="AD61" i="20"/>
  <c r="AE61" i="20" s="1"/>
  <c r="AD65" i="20"/>
  <c r="AE65" i="20" s="1"/>
  <c r="AD69" i="20"/>
  <c r="AE69" i="20" s="1"/>
  <c r="AD73" i="20"/>
  <c r="AE73" i="20" s="1"/>
  <c r="AD77" i="20"/>
  <c r="AE77" i="20" s="1"/>
  <c r="AD81" i="20"/>
  <c r="AE81" i="20" s="1"/>
  <c r="AD85" i="20"/>
  <c r="AE85" i="20" s="1"/>
  <c r="AD89" i="20"/>
  <c r="AE89" i="20" s="1"/>
  <c r="AD93" i="20"/>
  <c r="AE93" i="20" s="1"/>
  <c r="AD97" i="20"/>
  <c r="AE97" i="20" s="1"/>
  <c r="AD101" i="20"/>
  <c r="AE101" i="20" s="1"/>
  <c r="AD105" i="20"/>
  <c r="AE105" i="20" s="1"/>
  <c r="AD109" i="20"/>
  <c r="AE109" i="20" s="1"/>
  <c r="AD113" i="20"/>
  <c r="AE113" i="20" s="1"/>
  <c r="AD117" i="20"/>
  <c r="AE117" i="20" s="1"/>
  <c r="AD121" i="20"/>
  <c r="AE121" i="20" s="1"/>
  <c r="AD125" i="20"/>
  <c r="AE125" i="20" s="1"/>
  <c r="AD129" i="20"/>
  <c r="AE129" i="20" s="1"/>
  <c r="AD133" i="20"/>
  <c r="AE133" i="20" s="1"/>
  <c r="AD137" i="20"/>
  <c r="AE137" i="20" s="1"/>
  <c r="AD141" i="20"/>
  <c r="AE141" i="20" s="1"/>
  <c r="AD145" i="20"/>
  <c r="AE145" i="20" s="1"/>
  <c r="AD149" i="20"/>
  <c r="AE149" i="20" s="1"/>
  <c r="AD153" i="20"/>
  <c r="AE153" i="20" s="1"/>
  <c r="AD157" i="20"/>
  <c r="AE157" i="20" s="1"/>
  <c r="AD161" i="20"/>
  <c r="AE161" i="20" s="1"/>
  <c r="AD42" i="20"/>
  <c r="AD46" i="20"/>
  <c r="AE46" i="20" s="1"/>
  <c r="AD50" i="20"/>
  <c r="AE50" i="20" s="1"/>
  <c r="AD54" i="20"/>
  <c r="AE54" i="20" s="1"/>
  <c r="AD58" i="20"/>
  <c r="AE58" i="20" s="1"/>
  <c r="AD62" i="20"/>
  <c r="AE62" i="20" s="1"/>
  <c r="AD66" i="20"/>
  <c r="AE66" i="20" s="1"/>
  <c r="AD70" i="20"/>
  <c r="AE70" i="20" s="1"/>
  <c r="AD74" i="20"/>
  <c r="AE74" i="20" s="1"/>
  <c r="AD78" i="20"/>
  <c r="AE78" i="20" s="1"/>
  <c r="AD82" i="20"/>
  <c r="AE82" i="20" s="1"/>
  <c r="AD86" i="20"/>
  <c r="AE86" i="20" s="1"/>
  <c r="AD90" i="20"/>
  <c r="AE90" i="20" s="1"/>
  <c r="AD94" i="20"/>
  <c r="AE94" i="20" s="1"/>
  <c r="AD98" i="20"/>
  <c r="AE98" i="20" s="1"/>
  <c r="AD102" i="20"/>
  <c r="AE102" i="20" s="1"/>
  <c r="AD106" i="20"/>
  <c r="AE106" i="20" s="1"/>
  <c r="AD110" i="20"/>
  <c r="AE110" i="20" s="1"/>
  <c r="AD114" i="20"/>
  <c r="AE114" i="20" s="1"/>
  <c r="AD118" i="20"/>
  <c r="AE118" i="20" s="1"/>
  <c r="AD122" i="20"/>
  <c r="AE122" i="20" s="1"/>
  <c r="AD126" i="20"/>
  <c r="AE126" i="20" s="1"/>
  <c r="AD130" i="20"/>
  <c r="AE130" i="20" s="1"/>
  <c r="AD134" i="20"/>
  <c r="AE134" i="20" s="1"/>
  <c r="AD138" i="20"/>
  <c r="AE138" i="20" s="1"/>
  <c r="AD142" i="20"/>
  <c r="AE142" i="20" s="1"/>
  <c r="AD146" i="20"/>
  <c r="AE146" i="20" s="1"/>
  <c r="AD150" i="20"/>
  <c r="AE150" i="20" s="1"/>
  <c r="AD154" i="20"/>
  <c r="AE154" i="20" s="1"/>
  <c r="AD158" i="20"/>
  <c r="AE158" i="20" s="1"/>
  <c r="AD162" i="20"/>
  <c r="AE162" i="20" s="1"/>
  <c r="M139" i="15"/>
  <c r="M147" i="15"/>
  <c r="W139" i="18"/>
  <c r="W136" i="18"/>
  <c r="W133" i="18"/>
  <c r="W135" i="18"/>
  <c r="W134" i="18"/>
  <c r="W138" i="18"/>
  <c r="M137" i="3"/>
  <c r="M141" i="3"/>
  <c r="M148" i="3"/>
  <c r="M137" i="10"/>
  <c r="M148" i="10"/>
  <c r="AD1" i="19"/>
  <c r="M138" i="15"/>
  <c r="M146" i="15"/>
  <c r="M143" i="15"/>
  <c r="M148" i="15"/>
  <c r="M136" i="15"/>
  <c r="M140" i="15"/>
  <c r="W132" i="18"/>
  <c r="W129" i="18"/>
  <c r="M139" i="10"/>
  <c r="M145" i="10"/>
  <c r="M147" i="10"/>
  <c r="M142" i="6"/>
  <c r="M139" i="6"/>
  <c r="M147" i="6"/>
  <c r="M146" i="6"/>
  <c r="M143" i="6"/>
  <c r="M145" i="11"/>
  <c r="M136" i="11"/>
  <c r="M143" i="8"/>
  <c r="M140" i="8"/>
  <c r="M144" i="8"/>
  <c r="M141" i="8"/>
  <c r="M138" i="8"/>
  <c r="M142" i="8"/>
  <c r="M146" i="8"/>
  <c r="M137" i="8"/>
  <c r="M145" i="8"/>
  <c r="M139" i="8"/>
  <c r="M147" i="8"/>
  <c r="M143" i="3"/>
  <c r="M140" i="3"/>
  <c r="M144" i="3"/>
  <c r="M139" i="3"/>
  <c r="M147" i="3"/>
  <c r="M138" i="3"/>
  <c r="M142" i="3"/>
  <c r="M146" i="3"/>
  <c r="M138" i="12"/>
  <c r="M139" i="12"/>
  <c r="M140" i="12"/>
  <c r="M141" i="12"/>
  <c r="M143" i="12"/>
  <c r="M143" i="5"/>
  <c r="M137" i="4"/>
  <c r="M141" i="4"/>
  <c r="M145" i="4"/>
  <c r="M141" i="9"/>
  <c r="M138" i="9"/>
  <c r="M142" i="9"/>
  <c r="M140" i="9"/>
  <c r="M137" i="15"/>
  <c r="M141" i="15"/>
  <c r="M145" i="15"/>
  <c r="W130" i="18"/>
  <c r="W131" i="18"/>
  <c r="M116" i="18"/>
  <c r="M113" i="18"/>
  <c r="M117" i="18"/>
  <c r="F106" i="18"/>
  <c r="G106" i="18"/>
  <c r="H106" i="18"/>
  <c r="I106" i="18"/>
  <c r="N106" i="18"/>
  <c r="Q106" i="18" s="1"/>
  <c r="O106" i="18"/>
  <c r="P106" i="18"/>
  <c r="S106" i="18"/>
  <c r="X106" i="18"/>
  <c r="F107" i="18"/>
  <c r="G107" i="18"/>
  <c r="H107" i="18"/>
  <c r="I107" i="18"/>
  <c r="N107" i="18"/>
  <c r="Q107" i="18" s="1"/>
  <c r="O107" i="18"/>
  <c r="P107" i="18"/>
  <c r="S107" i="18"/>
  <c r="X107" i="18"/>
  <c r="F108" i="18"/>
  <c r="G108" i="18"/>
  <c r="H108" i="18"/>
  <c r="I108" i="18"/>
  <c r="N108" i="18"/>
  <c r="Q108" i="18" s="1"/>
  <c r="O108" i="18"/>
  <c r="P108" i="18"/>
  <c r="S108" i="18"/>
  <c r="X108" i="18"/>
  <c r="F109" i="18"/>
  <c r="G109" i="18"/>
  <c r="H109" i="18"/>
  <c r="I109" i="18"/>
  <c r="N109" i="18"/>
  <c r="Q109" i="18" s="1"/>
  <c r="O109" i="18"/>
  <c r="P109" i="18"/>
  <c r="S109" i="18"/>
  <c r="X109" i="18"/>
  <c r="F110" i="18"/>
  <c r="G110" i="18"/>
  <c r="H110" i="18"/>
  <c r="I110" i="18"/>
  <c r="N110" i="18"/>
  <c r="Q110" i="18" s="1"/>
  <c r="O110" i="18"/>
  <c r="P110" i="18"/>
  <c r="S110" i="18"/>
  <c r="X110" i="18"/>
  <c r="F111" i="18"/>
  <c r="AB117" i="18" s="1"/>
  <c r="G111" i="18"/>
  <c r="AC117" i="18" s="1"/>
  <c r="AH117" i="18" s="1"/>
  <c r="H111" i="18"/>
  <c r="AJ117" i="18" s="1"/>
  <c r="I111" i="18"/>
  <c r="J112" i="18" s="1"/>
  <c r="T118" i="18" s="1"/>
  <c r="N111" i="18"/>
  <c r="Q111" i="18" s="1"/>
  <c r="O111" i="18"/>
  <c r="P111" i="18"/>
  <c r="S111" i="18"/>
  <c r="X111" i="18"/>
  <c r="N112" i="18"/>
  <c r="Q112" i="18" s="1"/>
  <c r="O112" i="18"/>
  <c r="P112" i="18"/>
  <c r="S112" i="18"/>
  <c r="X112" i="18"/>
  <c r="AC116" i="18" l="1"/>
  <c r="AH116" i="18" s="1"/>
  <c r="AB116" i="18"/>
  <c r="J107" i="18"/>
  <c r="W123" i="18"/>
  <c r="AJ116" i="18"/>
  <c r="AJ112" i="18"/>
  <c r="AJ115" i="18"/>
  <c r="AJ114" i="18"/>
  <c r="R109" i="18"/>
  <c r="AJ113" i="18"/>
  <c r="W121" i="18"/>
  <c r="W122" i="18"/>
  <c r="W120" i="18"/>
  <c r="W119" i="18"/>
  <c r="AE42" i="20"/>
  <c r="AD1" i="20"/>
  <c r="L108" i="18"/>
  <c r="AC114" i="18"/>
  <c r="AH114" i="18" s="1"/>
  <c r="R107" i="18"/>
  <c r="AC113" i="18"/>
  <c r="AH113" i="18" s="1"/>
  <c r="AC112" i="18"/>
  <c r="AH112" i="18" s="1"/>
  <c r="AC115" i="18"/>
  <c r="AH115" i="18" s="1"/>
  <c r="AB115" i="18"/>
  <c r="AB114" i="18"/>
  <c r="J109" i="18"/>
  <c r="AB113" i="18"/>
  <c r="AB112" i="18"/>
  <c r="K108" i="18"/>
  <c r="K111" i="18"/>
  <c r="J108" i="18"/>
  <c r="K107" i="18"/>
  <c r="R108" i="18"/>
  <c r="L110" i="18"/>
  <c r="L107" i="18"/>
  <c r="R106" i="18"/>
  <c r="J110" i="18"/>
  <c r="J111" i="18"/>
  <c r="T117" i="18" s="1"/>
  <c r="K112" i="18"/>
  <c r="U118" i="18" s="1"/>
  <c r="R112" i="18"/>
  <c r="L111" i="18"/>
  <c r="K109" i="18"/>
  <c r="K110" i="18"/>
  <c r="L112" i="18"/>
  <c r="V118" i="18" s="1"/>
  <c r="R111" i="18"/>
  <c r="R110" i="18"/>
  <c r="L109" i="18"/>
  <c r="M108" i="18" l="1"/>
  <c r="U115" i="18"/>
  <c r="V115" i="18"/>
  <c r="U117" i="18"/>
  <c r="V116" i="18"/>
  <c r="V113" i="18"/>
  <c r="U116" i="18"/>
  <c r="T114" i="18"/>
  <c r="T113" i="18"/>
  <c r="V117" i="18"/>
  <c r="T116" i="18"/>
  <c r="U113" i="18"/>
  <c r="U114" i="18"/>
  <c r="T115" i="18"/>
  <c r="V114" i="18"/>
  <c r="M110" i="18"/>
  <c r="M107" i="18"/>
  <c r="M111" i="18"/>
  <c r="M112" i="18"/>
  <c r="W118" i="18" s="1"/>
  <c r="M109" i="18"/>
  <c r="W113" i="18" l="1"/>
  <c r="W115" i="18"/>
  <c r="W116" i="18"/>
  <c r="W117" i="18"/>
  <c r="W114" i="18"/>
  <c r="AN82" i="5" l="1"/>
  <c r="AO82" i="5" s="1"/>
  <c r="AN77" i="5"/>
  <c r="AO77" i="5" s="1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33" i="18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20" i="18"/>
  <c r="R20" i="18" s="1"/>
  <c r="Q20" i="18"/>
  <c r="P21" i="18"/>
  <c r="R21" i="18" s="1"/>
  <c r="Q21" i="18"/>
  <c r="P22" i="18"/>
  <c r="R22" i="18" s="1"/>
  <c r="Q22" i="18"/>
  <c r="P23" i="18"/>
  <c r="R23" i="18" s="1"/>
  <c r="Q23" i="18"/>
  <c r="P24" i="18"/>
  <c r="R24" i="18" s="1"/>
  <c r="Q24" i="18"/>
  <c r="P25" i="18"/>
  <c r="R25" i="18" s="1"/>
  <c r="Q25" i="18"/>
  <c r="P26" i="18"/>
  <c r="Q26" i="18"/>
  <c r="P27" i="18"/>
  <c r="R27" i="18" s="1"/>
  <c r="Q27" i="18"/>
  <c r="P28" i="18"/>
  <c r="R28" i="18" s="1"/>
  <c r="Q28" i="18"/>
  <c r="P29" i="18"/>
  <c r="R29" i="18" s="1"/>
  <c r="Q29" i="18"/>
  <c r="P30" i="18"/>
  <c r="Q30" i="18"/>
  <c r="P31" i="18"/>
  <c r="R31" i="18" s="1"/>
  <c r="Q31" i="18"/>
  <c r="P32" i="18"/>
  <c r="R32" i="18" s="1"/>
  <c r="Q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Q19" i="18"/>
  <c r="P19" i="18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33" i="10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33" i="6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5" i="11"/>
  <c r="P126" i="11"/>
  <c r="P127" i="11"/>
  <c r="P128" i="11"/>
  <c r="P129" i="11"/>
  <c r="P130" i="11"/>
  <c r="P131" i="11"/>
  <c r="P132" i="11"/>
  <c r="P133" i="11"/>
  <c r="P134" i="11"/>
  <c r="P33" i="11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33" i="8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33" i="3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33" i="12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33" i="5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33" i="4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33" i="9"/>
  <c r="N36" i="18"/>
  <c r="Q36" i="18" s="1"/>
  <c r="N105" i="18"/>
  <c r="Q105" i="18" s="1"/>
  <c r="N56" i="18"/>
  <c r="Q56" i="18" s="1"/>
  <c r="R19" i="18" l="1"/>
  <c r="AN78" i="5"/>
  <c r="AO78" i="5" s="1"/>
  <c r="AN80" i="5"/>
  <c r="AO80" i="5" s="1"/>
  <c r="AN81" i="5"/>
  <c r="AO81" i="5" s="1"/>
  <c r="AN79" i="5"/>
  <c r="AO79" i="5" s="1"/>
  <c r="R26" i="18"/>
  <c r="R30" i="18"/>
  <c r="R56" i="18"/>
  <c r="R36" i="18"/>
  <c r="R105" i="18"/>
  <c r="X22" i="17"/>
  <c r="X23" i="17" s="1"/>
  <c r="X21" i="17"/>
  <c r="W21" i="17"/>
  <c r="W22" i="17" s="1"/>
  <c r="S21" i="17"/>
  <c r="S22" i="17" s="1"/>
  <c r="R22" i="17"/>
  <c r="R23" i="17" s="1"/>
  <c r="R21" i="17"/>
  <c r="G34" i="17"/>
  <c r="H34" i="17"/>
  <c r="L34" i="17"/>
  <c r="M34" i="17"/>
  <c r="C34" i="17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6" i="14"/>
  <c r="Q21" i="17"/>
  <c r="AC21" i="17" s="1"/>
  <c r="M33" i="17"/>
  <c r="AR8" i="17"/>
  <c r="AS8" i="17"/>
  <c r="AW8" i="17"/>
  <c r="AX8" i="17"/>
  <c r="AR9" i="17"/>
  <c r="AS9" i="17"/>
  <c r="AW9" i="17"/>
  <c r="AX9" i="17"/>
  <c r="AR10" i="17"/>
  <c r="AS10" i="17"/>
  <c r="AW10" i="17"/>
  <c r="AX10" i="17"/>
  <c r="AR11" i="17"/>
  <c r="AS11" i="17"/>
  <c r="AW11" i="17"/>
  <c r="AX11" i="17"/>
  <c r="AR12" i="17"/>
  <c r="AS12" i="17"/>
  <c r="AW12" i="17"/>
  <c r="AX12" i="17"/>
  <c r="AR13" i="17"/>
  <c r="AS13" i="17"/>
  <c r="AW13" i="17"/>
  <c r="AX13" i="17"/>
  <c r="AR14" i="17"/>
  <c r="AS14" i="17"/>
  <c r="AW14" i="17"/>
  <c r="AX14" i="17"/>
  <c r="AR15" i="17"/>
  <c r="AS15" i="17"/>
  <c r="AW15" i="17"/>
  <c r="AX15" i="17"/>
  <c r="AR16" i="17"/>
  <c r="AS16" i="17"/>
  <c r="AW16" i="17"/>
  <c r="AX16" i="17"/>
  <c r="AR17" i="17"/>
  <c r="AS17" i="17"/>
  <c r="AW17" i="17"/>
  <c r="AX17" i="17"/>
  <c r="AR18" i="17"/>
  <c r="AS18" i="17"/>
  <c r="AW18" i="17"/>
  <c r="AX18" i="17"/>
  <c r="AR19" i="17"/>
  <c r="AS19" i="17"/>
  <c r="AW19" i="17"/>
  <c r="AX19" i="17"/>
  <c r="AR20" i="17"/>
  <c r="AS20" i="17"/>
  <c r="AW20" i="17"/>
  <c r="AX20" i="17"/>
  <c r="AR21" i="17"/>
  <c r="AS21" i="17"/>
  <c r="AW21" i="17"/>
  <c r="AX21" i="17"/>
  <c r="AR22" i="17"/>
  <c r="AS22" i="17"/>
  <c r="AW22" i="17"/>
  <c r="AX22" i="17"/>
  <c r="AR23" i="17"/>
  <c r="AS23" i="17"/>
  <c r="AW23" i="17"/>
  <c r="AX23" i="17"/>
  <c r="AR24" i="17"/>
  <c r="AS24" i="17"/>
  <c r="AW24" i="17"/>
  <c r="AX24" i="17"/>
  <c r="AR25" i="17"/>
  <c r="AS25" i="17"/>
  <c r="AW25" i="17"/>
  <c r="AX25" i="17"/>
  <c r="AR26" i="17"/>
  <c r="AS26" i="17"/>
  <c r="AW26" i="17"/>
  <c r="AX26" i="17"/>
  <c r="AR27" i="17"/>
  <c r="AS27" i="17"/>
  <c r="AW27" i="17"/>
  <c r="AX27" i="17"/>
  <c r="AR28" i="17"/>
  <c r="AS28" i="17"/>
  <c r="AW28" i="17"/>
  <c r="AX28" i="17"/>
  <c r="AN9" i="17"/>
  <c r="AN10" i="17"/>
  <c r="AN11" i="17"/>
  <c r="AN12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N28" i="17"/>
  <c r="AN8" i="17"/>
  <c r="AF30" i="17"/>
  <c r="AG30" i="17"/>
  <c r="AK30" i="17"/>
  <c r="AL30" i="17"/>
  <c r="AB30" i="17"/>
  <c r="AC8" i="17"/>
  <c r="AD8" i="17"/>
  <c r="AE8" i="17"/>
  <c r="AF8" i="17"/>
  <c r="AG8" i="17"/>
  <c r="AH8" i="17"/>
  <c r="AI8" i="17"/>
  <c r="AJ8" i="17"/>
  <c r="AK8" i="17"/>
  <c r="AL8" i="17"/>
  <c r="AC9" i="17"/>
  <c r="AD9" i="17"/>
  <c r="AE9" i="17"/>
  <c r="AF9" i="17"/>
  <c r="AG9" i="17"/>
  <c r="AH9" i="17"/>
  <c r="AI9" i="17"/>
  <c r="AJ9" i="17"/>
  <c r="AK9" i="17"/>
  <c r="AL9" i="17"/>
  <c r="AC10" i="17"/>
  <c r="AD10" i="17"/>
  <c r="AE10" i="17"/>
  <c r="AF10" i="17"/>
  <c r="AG10" i="17"/>
  <c r="AH10" i="17"/>
  <c r="AI10" i="17"/>
  <c r="AJ10" i="17"/>
  <c r="AK10" i="17"/>
  <c r="AL10" i="17"/>
  <c r="AC11" i="17"/>
  <c r="AD11" i="17"/>
  <c r="AE11" i="17"/>
  <c r="AF11" i="17"/>
  <c r="AG11" i="17"/>
  <c r="AH11" i="17"/>
  <c r="AI11" i="17"/>
  <c r="AJ11" i="17"/>
  <c r="AK11" i="17"/>
  <c r="AL11" i="17"/>
  <c r="AC12" i="17"/>
  <c r="AD12" i="17"/>
  <c r="AE12" i="17"/>
  <c r="AF12" i="17"/>
  <c r="AG12" i="17"/>
  <c r="AH12" i="17"/>
  <c r="AI12" i="17"/>
  <c r="AJ12" i="17"/>
  <c r="AK12" i="17"/>
  <c r="AL12" i="17"/>
  <c r="AC13" i="17"/>
  <c r="AD13" i="17"/>
  <c r="AE13" i="17"/>
  <c r="AF13" i="17"/>
  <c r="AG13" i="17"/>
  <c r="AH13" i="17"/>
  <c r="AI13" i="17"/>
  <c r="AJ13" i="17"/>
  <c r="AK13" i="17"/>
  <c r="AL13" i="17"/>
  <c r="AC14" i="17"/>
  <c r="AD14" i="17"/>
  <c r="AE14" i="17"/>
  <c r="AF14" i="17"/>
  <c r="AG14" i="17"/>
  <c r="AH14" i="17"/>
  <c r="AI14" i="17"/>
  <c r="AJ14" i="17"/>
  <c r="AK14" i="17"/>
  <c r="AL14" i="17"/>
  <c r="AC15" i="17"/>
  <c r="AD15" i="17"/>
  <c r="AE15" i="17"/>
  <c r="AF15" i="17"/>
  <c r="AG15" i="17"/>
  <c r="AH15" i="17"/>
  <c r="AI15" i="17"/>
  <c r="AJ15" i="17"/>
  <c r="AK15" i="17"/>
  <c r="AL15" i="17"/>
  <c r="AC16" i="17"/>
  <c r="AD16" i="17"/>
  <c r="AE16" i="17"/>
  <c r="AF16" i="17"/>
  <c r="AG16" i="17"/>
  <c r="AH16" i="17"/>
  <c r="AI16" i="17"/>
  <c r="AJ16" i="17"/>
  <c r="AK16" i="17"/>
  <c r="AL16" i="17"/>
  <c r="AC17" i="17"/>
  <c r="AD17" i="17"/>
  <c r="AE17" i="17"/>
  <c r="AF17" i="17"/>
  <c r="AG17" i="17"/>
  <c r="AH17" i="17"/>
  <c r="AI17" i="17"/>
  <c r="AJ17" i="17"/>
  <c r="AK17" i="17"/>
  <c r="AL17" i="17"/>
  <c r="AC18" i="17"/>
  <c r="AD18" i="17"/>
  <c r="AE18" i="17"/>
  <c r="AF18" i="17"/>
  <c r="AG18" i="17"/>
  <c r="AH18" i="17"/>
  <c r="AI18" i="17"/>
  <c r="AJ18" i="17"/>
  <c r="AK18" i="17"/>
  <c r="AL18" i="17"/>
  <c r="AC19" i="17"/>
  <c r="AD19" i="17"/>
  <c r="AE19" i="17"/>
  <c r="AF19" i="17"/>
  <c r="AG19" i="17"/>
  <c r="AH19" i="17"/>
  <c r="AI19" i="17"/>
  <c r="AJ19" i="17"/>
  <c r="AK19" i="17"/>
  <c r="AL19" i="17"/>
  <c r="AC20" i="17"/>
  <c r="AD20" i="17"/>
  <c r="AE20" i="17"/>
  <c r="AF20" i="17"/>
  <c r="AG20" i="17"/>
  <c r="AH20" i="17"/>
  <c r="AI20" i="17"/>
  <c r="AJ20" i="17"/>
  <c r="AK20" i="17"/>
  <c r="AL20" i="17"/>
  <c r="AD21" i="17"/>
  <c r="AE21" i="17"/>
  <c r="AF21" i="17"/>
  <c r="AG21" i="17"/>
  <c r="AH21" i="17"/>
  <c r="AI21" i="17"/>
  <c r="AJ21" i="17"/>
  <c r="AK21" i="17"/>
  <c r="AL21" i="17"/>
  <c r="AD22" i="17"/>
  <c r="AF22" i="17"/>
  <c r="AG22" i="17"/>
  <c r="AK22" i="17"/>
  <c r="AL22" i="17"/>
  <c r="AF23" i="17"/>
  <c r="AG23" i="17"/>
  <c r="AK23" i="17"/>
  <c r="AL23" i="17"/>
  <c r="AF24" i="17"/>
  <c r="AG24" i="17"/>
  <c r="AK24" i="17"/>
  <c r="AL24" i="17"/>
  <c r="AF25" i="17"/>
  <c r="AG25" i="17"/>
  <c r="AK25" i="17"/>
  <c r="AL25" i="17"/>
  <c r="AF26" i="17"/>
  <c r="AG26" i="17"/>
  <c r="AK26" i="17"/>
  <c r="AL26" i="17"/>
  <c r="AF27" i="17"/>
  <c r="AG27" i="17"/>
  <c r="AK27" i="17"/>
  <c r="AL27" i="17"/>
  <c r="AF28" i="17"/>
  <c r="AG28" i="17"/>
  <c r="AK28" i="17"/>
  <c r="AL2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8" i="17"/>
  <c r="L33" i="17"/>
  <c r="D33" i="17"/>
  <c r="E33" i="17"/>
  <c r="F33" i="17"/>
  <c r="G33" i="17"/>
  <c r="H33" i="17"/>
  <c r="I33" i="17"/>
  <c r="J33" i="17"/>
  <c r="K33" i="17"/>
  <c r="C33" i="17"/>
  <c r="C30" i="17"/>
  <c r="L30" i="17"/>
  <c r="L31" i="17" s="1"/>
  <c r="D62" i="17"/>
  <c r="E62" i="17"/>
  <c r="F62" i="17"/>
  <c r="G62" i="17"/>
  <c r="H62" i="17"/>
  <c r="I62" i="17"/>
  <c r="J62" i="17"/>
  <c r="K62" i="17"/>
  <c r="L62" i="17"/>
  <c r="M62" i="17"/>
  <c r="C62" i="17"/>
  <c r="B58" i="17"/>
  <c r="D57" i="17"/>
  <c r="E57" i="17"/>
  <c r="F57" i="17"/>
  <c r="G57" i="17"/>
  <c r="H57" i="17"/>
  <c r="I57" i="17"/>
  <c r="J57" i="17"/>
  <c r="K57" i="17"/>
  <c r="L57" i="17"/>
  <c r="M57" i="17"/>
  <c r="C57" i="17"/>
  <c r="AH22" i="17" l="1"/>
  <c r="AJ23" i="17"/>
  <c r="X24" i="17"/>
  <c r="AJ22" i="17"/>
  <c r="W23" i="17"/>
  <c r="AI22" i="17"/>
  <c r="AE22" i="17"/>
  <c r="S23" i="17"/>
  <c r="AD23" i="17"/>
  <c r="R24" i="17"/>
  <c r="Q22" i="17"/>
  <c r="AH23" i="17" l="1"/>
  <c r="X25" i="17"/>
  <c r="AJ24" i="17"/>
  <c r="W24" i="17"/>
  <c r="AI23" i="17"/>
  <c r="S24" i="17"/>
  <c r="AE23" i="17"/>
  <c r="AD24" i="17"/>
  <c r="R25" i="17"/>
  <c r="Q23" i="17"/>
  <c r="AC22" i="17"/>
  <c r="AH24" i="17" l="1"/>
  <c r="AJ25" i="17"/>
  <c r="X26" i="17"/>
  <c r="W25" i="17"/>
  <c r="AI24" i="17"/>
  <c r="S25" i="17"/>
  <c r="AE24" i="17"/>
  <c r="R26" i="17"/>
  <c r="AD25" i="17"/>
  <c r="AC23" i="17"/>
  <c r="Q24" i="17"/>
  <c r="AH25" i="17" l="1"/>
  <c r="X27" i="17"/>
  <c r="AJ26" i="17"/>
  <c r="W26" i="17"/>
  <c r="AI25" i="17"/>
  <c r="S26" i="17"/>
  <c r="AE25" i="17"/>
  <c r="R27" i="17"/>
  <c r="AD26" i="17"/>
  <c r="AC24" i="17"/>
  <c r="Q25" i="17"/>
  <c r="AH26" i="17" l="1"/>
  <c r="AJ30" i="17"/>
  <c r="AV26" i="17" s="1"/>
  <c r="AJ27" i="17"/>
  <c r="X28" i="17"/>
  <c r="AJ28" i="17" s="1"/>
  <c r="W27" i="17"/>
  <c r="AI26" i="17"/>
  <c r="S27" i="17"/>
  <c r="AE26" i="17"/>
  <c r="AD27" i="17"/>
  <c r="R28" i="17"/>
  <c r="AD28" i="17" s="1"/>
  <c r="Q26" i="17"/>
  <c r="AC25" i="17"/>
  <c r="AH27" i="17" l="1"/>
  <c r="AH28" i="17"/>
  <c r="AV28" i="17"/>
  <c r="AV27" i="17"/>
  <c r="AV8" i="17"/>
  <c r="AV10" i="17"/>
  <c r="AV12" i="17"/>
  <c r="AV14" i="17"/>
  <c r="AV16" i="17"/>
  <c r="AV18" i="17"/>
  <c r="AV9" i="17"/>
  <c r="AV11" i="17"/>
  <c r="AV13" i="17"/>
  <c r="AV15" i="17"/>
  <c r="AV17" i="17"/>
  <c r="AV19" i="17"/>
  <c r="AV21" i="17"/>
  <c r="AV20" i="17"/>
  <c r="AV22" i="17"/>
  <c r="AV23" i="17"/>
  <c r="AV24" i="17"/>
  <c r="AV25" i="17"/>
  <c r="AI30" i="17"/>
  <c r="W28" i="17"/>
  <c r="AI28" i="17" s="1"/>
  <c r="AI27" i="17"/>
  <c r="AE27" i="17"/>
  <c r="S28" i="17"/>
  <c r="AE28" i="17" s="1"/>
  <c r="AD30" i="17"/>
  <c r="Q27" i="17"/>
  <c r="AC26" i="17"/>
  <c r="AH30" i="17" l="1"/>
  <c r="AT27" i="17" s="1"/>
  <c r="K34" i="17"/>
  <c r="AU27" i="17"/>
  <c r="AU28" i="17"/>
  <c r="AU9" i="17"/>
  <c r="AU13" i="17"/>
  <c r="AU17" i="17"/>
  <c r="AU8" i="17"/>
  <c r="AU12" i="17"/>
  <c r="AU16" i="17"/>
  <c r="AU11" i="17"/>
  <c r="AU15" i="17"/>
  <c r="AU19" i="17"/>
  <c r="AU10" i="17"/>
  <c r="AU14" i="17"/>
  <c r="AU18" i="17"/>
  <c r="AU20" i="17"/>
  <c r="AU21" i="17"/>
  <c r="AU22" i="17"/>
  <c r="AU23" i="17"/>
  <c r="AU24" i="17"/>
  <c r="AU25" i="17"/>
  <c r="AU26" i="17"/>
  <c r="AE30" i="17"/>
  <c r="AP8" i="17"/>
  <c r="AP12" i="17"/>
  <c r="AP16" i="17"/>
  <c r="AP9" i="17"/>
  <c r="AP13" i="17"/>
  <c r="AP17" i="17"/>
  <c r="AP21" i="17"/>
  <c r="AP10" i="17"/>
  <c r="AP14" i="17"/>
  <c r="AP18" i="17"/>
  <c r="AP11" i="17"/>
  <c r="AP15" i="17"/>
  <c r="AP19" i="17"/>
  <c r="AP22" i="17"/>
  <c r="AP20" i="17"/>
  <c r="AP23" i="17"/>
  <c r="AP24" i="17"/>
  <c r="AP25" i="17"/>
  <c r="AP26" i="17"/>
  <c r="AP27" i="17"/>
  <c r="AP28" i="17"/>
  <c r="AC30" i="17"/>
  <c r="AC27" i="17"/>
  <c r="Q28" i="17"/>
  <c r="AC28" i="17" s="1"/>
  <c r="D50" i="17"/>
  <c r="E50" i="17"/>
  <c r="F50" i="17"/>
  <c r="G50" i="17"/>
  <c r="H50" i="17"/>
  <c r="I50" i="17"/>
  <c r="J50" i="17"/>
  <c r="K50" i="17"/>
  <c r="L50" i="17"/>
  <c r="M50" i="17"/>
  <c r="C50" i="17"/>
  <c r="AT9" i="17" l="1"/>
  <c r="AT13" i="17"/>
  <c r="AT17" i="17"/>
  <c r="AT11" i="17"/>
  <c r="AT15" i="17"/>
  <c r="AT19" i="17"/>
  <c r="AT8" i="17"/>
  <c r="AT16" i="17"/>
  <c r="AT10" i="17"/>
  <c r="AT14" i="17"/>
  <c r="AT18" i="17"/>
  <c r="AT12" i="17"/>
  <c r="AT20" i="17"/>
  <c r="AT21" i="17"/>
  <c r="AT22" i="17"/>
  <c r="AT23" i="17"/>
  <c r="AT24" i="17"/>
  <c r="AT25" i="17"/>
  <c r="AT26" i="17"/>
  <c r="AT28" i="17"/>
  <c r="J34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E34" i="17"/>
  <c r="AO28" i="17"/>
  <c r="AO27" i="17"/>
  <c r="AO26" i="17"/>
  <c r="AO20" i="17"/>
  <c r="AO8" i="17"/>
  <c r="AO14" i="17"/>
  <c r="AO16" i="17"/>
  <c r="AO13" i="17"/>
  <c r="AO15" i="17"/>
  <c r="AO9" i="17"/>
  <c r="AO11" i="17"/>
  <c r="AO24" i="17"/>
  <c r="AO21" i="17"/>
  <c r="AO23" i="17"/>
  <c r="AO17" i="17"/>
  <c r="AO19" i="17"/>
  <c r="AO25" i="17"/>
  <c r="AO10" i="17"/>
  <c r="AO12" i="17"/>
  <c r="AO18" i="17"/>
  <c r="AO22" i="17"/>
  <c r="D46" i="17"/>
  <c r="E46" i="17"/>
  <c r="F46" i="17"/>
  <c r="G46" i="17"/>
  <c r="H46" i="17"/>
  <c r="I46" i="17"/>
  <c r="J46" i="17"/>
  <c r="K46" i="17"/>
  <c r="L46" i="17"/>
  <c r="M46" i="17"/>
  <c r="D47" i="17"/>
  <c r="E47" i="17"/>
  <c r="F47" i="17"/>
  <c r="G47" i="17"/>
  <c r="H47" i="17"/>
  <c r="I47" i="17"/>
  <c r="J47" i="17"/>
  <c r="K47" i="17"/>
  <c r="L47" i="17"/>
  <c r="M47" i="17"/>
  <c r="D48" i="17"/>
  <c r="E48" i="17"/>
  <c r="F48" i="17"/>
  <c r="G48" i="17"/>
  <c r="H48" i="17"/>
  <c r="I48" i="17"/>
  <c r="J48" i="17"/>
  <c r="K48" i="17"/>
  <c r="L48" i="17"/>
  <c r="M48" i="17"/>
  <c r="C48" i="17"/>
  <c r="C46" i="17"/>
  <c r="C47" i="17"/>
  <c r="C45" i="17"/>
  <c r="D45" i="17"/>
  <c r="E45" i="17"/>
  <c r="F45" i="17"/>
  <c r="G45" i="17"/>
  <c r="H45" i="17"/>
  <c r="I45" i="17"/>
  <c r="J45" i="17"/>
  <c r="K45" i="17"/>
  <c r="L45" i="17"/>
  <c r="M45" i="17"/>
  <c r="B1" i="18"/>
  <c r="L36" i="17" s="1"/>
  <c r="L51" i="17" s="1"/>
  <c r="C1" i="18"/>
  <c r="L37" i="17" s="1"/>
  <c r="C1" i="10"/>
  <c r="K37" i="17" s="1"/>
  <c r="K58" i="17" s="1"/>
  <c r="B1" i="10"/>
  <c r="K36" i="17" s="1"/>
  <c r="K51" i="17" s="1"/>
  <c r="C1" i="6"/>
  <c r="J37" i="17" s="1"/>
  <c r="J58" i="17" s="1"/>
  <c r="B1" i="6"/>
  <c r="J36" i="17" s="1"/>
  <c r="J51" i="17" s="1"/>
  <c r="C1" i="11"/>
  <c r="I37" i="17" s="1"/>
  <c r="I58" i="17" s="1"/>
  <c r="B1" i="11"/>
  <c r="I36" i="17" s="1"/>
  <c r="I51" i="17" s="1"/>
  <c r="C1" i="8"/>
  <c r="H37" i="17" s="1"/>
  <c r="H58" i="17" s="1"/>
  <c r="B1" i="8"/>
  <c r="H36" i="17" s="1"/>
  <c r="C1" i="3"/>
  <c r="G37" i="17" s="1"/>
  <c r="G58" i="17" s="1"/>
  <c r="B1" i="3"/>
  <c r="G36" i="17" s="1"/>
  <c r="G51" i="17" s="1"/>
  <c r="C1" i="12"/>
  <c r="F37" i="17" s="1"/>
  <c r="F58" i="17" s="1"/>
  <c r="B1" i="12"/>
  <c r="F36" i="17" s="1"/>
  <c r="F51" i="17" s="1"/>
  <c r="C1" i="5"/>
  <c r="E37" i="17" s="1"/>
  <c r="E58" i="17" s="1"/>
  <c r="B1" i="5"/>
  <c r="E36" i="17" s="1"/>
  <c r="E51" i="17" s="1"/>
  <c r="C1" i="9"/>
  <c r="C37" i="17" s="1"/>
  <c r="C58" i="17" s="1"/>
  <c r="B1" i="9"/>
  <c r="C36" i="17" s="1"/>
  <c r="C1" i="4"/>
  <c r="D37" i="17" s="1"/>
  <c r="B1" i="4"/>
  <c r="D36" i="17" s="1"/>
  <c r="D51" i="17" s="1"/>
  <c r="C1" i="15"/>
  <c r="M37" i="17" s="1"/>
  <c r="M58" i="17" s="1"/>
  <c r="B1" i="15"/>
  <c r="M36" i="17" s="1"/>
  <c r="M51" i="17" s="1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R15" i="15"/>
  <c r="R14" i="15"/>
  <c r="R13" i="15"/>
  <c r="R12" i="15"/>
  <c r="R11" i="15"/>
  <c r="R10" i="15"/>
  <c r="R9" i="15"/>
  <c r="R8" i="15"/>
  <c r="R7" i="15"/>
  <c r="R6" i="15"/>
  <c r="R5" i="15"/>
  <c r="R4" i="15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R6" i="10"/>
  <c r="R5" i="10"/>
  <c r="R4" i="10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R5" i="11"/>
  <c r="R4" i="11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R6" i="8"/>
  <c r="R5" i="8"/>
  <c r="R4" i="8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2" i="12"/>
  <c r="R31" i="12"/>
  <c r="R30" i="12"/>
  <c r="R29" i="12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R7" i="12"/>
  <c r="R6" i="12"/>
  <c r="R5" i="12"/>
  <c r="R4" i="12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4" i="5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R6" i="4"/>
  <c r="R5" i="4"/>
  <c r="R4" i="4"/>
  <c r="S5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D58" i="17" l="1"/>
  <c r="D38" i="17"/>
  <c r="D63" i="17" s="1"/>
  <c r="H51" i="17"/>
  <c r="H38" i="17"/>
  <c r="H63" i="17" s="1"/>
  <c r="C41" i="17"/>
  <c r="H41" i="17"/>
  <c r="D41" i="17"/>
  <c r="L41" i="17"/>
  <c r="J40" i="17"/>
  <c r="J52" i="17" s="1"/>
  <c r="F40" i="17"/>
  <c r="F52" i="17" s="1"/>
  <c r="I34" i="17"/>
  <c r="F34" i="17"/>
  <c r="D34" i="17"/>
  <c r="K41" i="17"/>
  <c r="G41" i="17"/>
  <c r="M40" i="17"/>
  <c r="M52" i="17" s="1"/>
  <c r="I40" i="17"/>
  <c r="I52" i="17" s="1"/>
  <c r="E40" i="17"/>
  <c r="E52" i="17" s="1"/>
  <c r="K38" i="17"/>
  <c r="G38" i="17"/>
  <c r="C40" i="17"/>
  <c r="C52" i="17" s="1"/>
  <c r="C51" i="17"/>
  <c r="J41" i="17"/>
  <c r="F41" i="17"/>
  <c r="L40" i="17"/>
  <c r="L52" i="17" s="1"/>
  <c r="H40" i="17"/>
  <c r="H52" i="17" s="1"/>
  <c r="D40" i="17"/>
  <c r="D52" i="17" s="1"/>
  <c r="J38" i="17"/>
  <c r="F38" i="17"/>
  <c r="M38" i="17"/>
  <c r="L38" i="17"/>
  <c r="L58" i="17"/>
  <c r="L59" i="17" s="1"/>
  <c r="M41" i="17"/>
  <c r="I41" i="17"/>
  <c r="E41" i="17"/>
  <c r="K40" i="17"/>
  <c r="K52" i="17" s="1"/>
  <c r="G40" i="17"/>
  <c r="G52" i="17" s="1"/>
  <c r="C38" i="17"/>
  <c r="I38" i="17"/>
  <c r="E38" i="17"/>
  <c r="D42" i="17" l="1"/>
  <c r="E63" i="17"/>
  <c r="E42" i="17"/>
  <c r="I63" i="17"/>
  <c r="I42" i="17"/>
  <c r="L63" i="17"/>
  <c r="L42" i="17"/>
  <c r="D59" i="17"/>
  <c r="H42" i="17"/>
  <c r="K63" i="17"/>
  <c r="K42" i="17"/>
  <c r="I59" i="17"/>
  <c r="C63" i="17"/>
  <c r="C42" i="17"/>
  <c r="J59" i="17"/>
  <c r="F63" i="17"/>
  <c r="F42" i="17"/>
  <c r="G59" i="17"/>
  <c r="H59" i="17"/>
  <c r="M63" i="17"/>
  <c r="M42" i="17"/>
  <c r="J63" i="17"/>
  <c r="J42" i="17"/>
  <c r="M59" i="17"/>
  <c r="E59" i="17"/>
  <c r="F59" i="17"/>
  <c r="G63" i="17"/>
  <c r="G42" i="17"/>
  <c r="K59" i="17"/>
  <c r="C59" i="17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4" i="9"/>
  <c r="N2" i="7"/>
  <c r="N2" i="18"/>
  <c r="K30" i="17"/>
  <c r="K31" i="17" s="1"/>
  <c r="N134" i="9"/>
  <c r="Q134" i="9" s="1"/>
  <c r="R134" i="9" s="1"/>
  <c r="F100" i="15"/>
  <c r="G100" i="15"/>
  <c r="H100" i="15"/>
  <c r="I100" i="15"/>
  <c r="N100" i="15"/>
  <c r="Q100" i="15" s="1"/>
  <c r="R100" i="15" s="1"/>
  <c r="F101" i="15"/>
  <c r="G101" i="15"/>
  <c r="H101" i="15"/>
  <c r="I101" i="15"/>
  <c r="N101" i="15"/>
  <c r="Q101" i="15" s="1"/>
  <c r="R101" i="15" s="1"/>
  <c r="F102" i="15"/>
  <c r="G102" i="15"/>
  <c r="H102" i="15"/>
  <c r="I102" i="15"/>
  <c r="N102" i="15"/>
  <c r="Q102" i="15" s="1"/>
  <c r="R102" i="15" s="1"/>
  <c r="F103" i="15"/>
  <c r="G103" i="15"/>
  <c r="H103" i="15"/>
  <c r="I103" i="15"/>
  <c r="N103" i="15"/>
  <c r="Q103" i="15" s="1"/>
  <c r="R103" i="15" s="1"/>
  <c r="F104" i="15"/>
  <c r="G104" i="15"/>
  <c r="H104" i="15"/>
  <c r="I104" i="15"/>
  <c r="N104" i="15"/>
  <c r="Q104" i="15" s="1"/>
  <c r="R104" i="15" s="1"/>
  <c r="F105" i="15"/>
  <c r="G105" i="15"/>
  <c r="H105" i="15"/>
  <c r="I105" i="15"/>
  <c r="N105" i="15"/>
  <c r="Q105" i="15" s="1"/>
  <c r="R105" i="15" s="1"/>
  <c r="F106" i="15"/>
  <c r="G106" i="15"/>
  <c r="H106" i="15"/>
  <c r="I106" i="15"/>
  <c r="N106" i="15"/>
  <c r="Q106" i="15" s="1"/>
  <c r="R106" i="15" s="1"/>
  <c r="F107" i="15"/>
  <c r="G107" i="15"/>
  <c r="H107" i="15"/>
  <c r="I107" i="15"/>
  <c r="N107" i="15"/>
  <c r="Q107" i="15" s="1"/>
  <c r="R107" i="15" s="1"/>
  <c r="F108" i="15"/>
  <c r="G108" i="15"/>
  <c r="H108" i="15"/>
  <c r="I108" i="15"/>
  <c r="N108" i="15"/>
  <c r="Q108" i="15" s="1"/>
  <c r="R108" i="15" s="1"/>
  <c r="F109" i="15"/>
  <c r="G109" i="15"/>
  <c r="H109" i="15"/>
  <c r="I109" i="15"/>
  <c r="N109" i="15"/>
  <c r="Q109" i="15" s="1"/>
  <c r="R109" i="15" s="1"/>
  <c r="F110" i="15"/>
  <c r="G110" i="15"/>
  <c r="H110" i="15"/>
  <c r="I110" i="15"/>
  <c r="N110" i="15"/>
  <c r="Q110" i="15" s="1"/>
  <c r="R110" i="15" s="1"/>
  <c r="F111" i="15"/>
  <c r="G111" i="15"/>
  <c r="H111" i="15"/>
  <c r="I111" i="15"/>
  <c r="N111" i="15"/>
  <c r="Q111" i="15" s="1"/>
  <c r="R111" i="15" s="1"/>
  <c r="F112" i="15"/>
  <c r="G112" i="15"/>
  <c r="H112" i="15"/>
  <c r="I112" i="15"/>
  <c r="N112" i="15"/>
  <c r="Q112" i="15" s="1"/>
  <c r="R112" i="15" s="1"/>
  <c r="F113" i="15"/>
  <c r="G113" i="15"/>
  <c r="H113" i="15"/>
  <c r="I113" i="15"/>
  <c r="N113" i="15"/>
  <c r="Q113" i="15" s="1"/>
  <c r="R113" i="15" s="1"/>
  <c r="F114" i="15"/>
  <c r="G114" i="15"/>
  <c r="H114" i="15"/>
  <c r="I114" i="15"/>
  <c r="N114" i="15"/>
  <c r="Q114" i="15" s="1"/>
  <c r="R114" i="15" s="1"/>
  <c r="F115" i="15"/>
  <c r="G115" i="15"/>
  <c r="H115" i="15"/>
  <c r="I115" i="15"/>
  <c r="N115" i="15"/>
  <c r="Q115" i="15" s="1"/>
  <c r="R115" i="15" s="1"/>
  <c r="F116" i="15"/>
  <c r="G116" i="15"/>
  <c r="H116" i="15"/>
  <c r="I116" i="15"/>
  <c r="N116" i="15"/>
  <c r="Q116" i="15" s="1"/>
  <c r="R116" i="15" s="1"/>
  <c r="F117" i="15"/>
  <c r="G117" i="15"/>
  <c r="H117" i="15"/>
  <c r="I117" i="15"/>
  <c r="N117" i="15"/>
  <c r="Q117" i="15" s="1"/>
  <c r="R117" i="15" s="1"/>
  <c r="F118" i="15"/>
  <c r="G118" i="15"/>
  <c r="H118" i="15"/>
  <c r="I118" i="15"/>
  <c r="N118" i="15"/>
  <c r="Q118" i="15" s="1"/>
  <c r="R118" i="15" s="1"/>
  <c r="F119" i="15"/>
  <c r="G119" i="15"/>
  <c r="H119" i="15"/>
  <c r="I119" i="15"/>
  <c r="N119" i="15"/>
  <c r="Q119" i="15" s="1"/>
  <c r="R119" i="15" s="1"/>
  <c r="F120" i="15"/>
  <c r="G120" i="15"/>
  <c r="H120" i="15"/>
  <c r="I120" i="15"/>
  <c r="N120" i="15"/>
  <c r="Q120" i="15" s="1"/>
  <c r="R120" i="15" s="1"/>
  <c r="F121" i="15"/>
  <c r="G121" i="15"/>
  <c r="H121" i="15"/>
  <c r="I121" i="15"/>
  <c r="N121" i="15"/>
  <c r="Q121" i="15" s="1"/>
  <c r="R121" i="15" s="1"/>
  <c r="F122" i="15"/>
  <c r="G122" i="15"/>
  <c r="H122" i="15"/>
  <c r="I122" i="15"/>
  <c r="N122" i="15"/>
  <c r="Q122" i="15" s="1"/>
  <c r="R122" i="15" s="1"/>
  <c r="F123" i="15"/>
  <c r="G123" i="15"/>
  <c r="H123" i="15"/>
  <c r="I123" i="15"/>
  <c r="N123" i="15"/>
  <c r="Q123" i="15" s="1"/>
  <c r="R123" i="15" s="1"/>
  <c r="F124" i="15"/>
  <c r="G124" i="15"/>
  <c r="H124" i="15"/>
  <c r="I124" i="15"/>
  <c r="N124" i="15"/>
  <c r="Q124" i="15" s="1"/>
  <c r="R124" i="15" s="1"/>
  <c r="F125" i="15"/>
  <c r="G125" i="15"/>
  <c r="H125" i="15"/>
  <c r="I125" i="15"/>
  <c r="N125" i="15"/>
  <c r="Q125" i="15" s="1"/>
  <c r="R125" i="15" s="1"/>
  <c r="F126" i="15"/>
  <c r="G126" i="15"/>
  <c r="H126" i="15"/>
  <c r="I126" i="15"/>
  <c r="N126" i="15"/>
  <c r="Q126" i="15" s="1"/>
  <c r="R126" i="15" s="1"/>
  <c r="F127" i="15"/>
  <c r="G127" i="15"/>
  <c r="H127" i="15"/>
  <c r="I127" i="15"/>
  <c r="N127" i="15"/>
  <c r="Q127" i="15" s="1"/>
  <c r="R127" i="15" s="1"/>
  <c r="F128" i="15"/>
  <c r="G128" i="15"/>
  <c r="H128" i="15"/>
  <c r="I128" i="15"/>
  <c r="N128" i="15"/>
  <c r="Q128" i="15" s="1"/>
  <c r="R128" i="15" s="1"/>
  <c r="F129" i="15"/>
  <c r="G129" i="15"/>
  <c r="H129" i="15"/>
  <c r="I129" i="15"/>
  <c r="N129" i="15"/>
  <c r="Q129" i="15" s="1"/>
  <c r="R129" i="15" s="1"/>
  <c r="F130" i="15"/>
  <c r="G130" i="15"/>
  <c r="H130" i="15"/>
  <c r="I130" i="15"/>
  <c r="N130" i="15"/>
  <c r="Q130" i="15" s="1"/>
  <c r="R130" i="15" s="1"/>
  <c r="F131" i="15"/>
  <c r="G131" i="15"/>
  <c r="H131" i="15"/>
  <c r="I131" i="15"/>
  <c r="N131" i="15"/>
  <c r="Q131" i="15" s="1"/>
  <c r="R131" i="15" s="1"/>
  <c r="F132" i="15"/>
  <c r="G132" i="15"/>
  <c r="H132" i="15"/>
  <c r="I132" i="15"/>
  <c r="N132" i="15"/>
  <c r="Q132" i="15" s="1"/>
  <c r="R132" i="15" s="1"/>
  <c r="F133" i="15"/>
  <c r="G133" i="15"/>
  <c r="H133" i="15"/>
  <c r="I133" i="15"/>
  <c r="N133" i="15"/>
  <c r="Q133" i="15" s="1"/>
  <c r="R133" i="15" s="1"/>
  <c r="F134" i="15"/>
  <c r="AB140" i="15" s="1"/>
  <c r="G134" i="15"/>
  <c r="AC140" i="15" s="1"/>
  <c r="H134" i="15"/>
  <c r="I134" i="15"/>
  <c r="N134" i="15"/>
  <c r="Q134" i="15" s="1"/>
  <c r="R134" i="15" s="1"/>
  <c r="F67" i="18"/>
  <c r="G67" i="18"/>
  <c r="H67" i="18"/>
  <c r="I67" i="18"/>
  <c r="N67" i="18"/>
  <c r="Q67" i="18" s="1"/>
  <c r="R67" i="18" s="1"/>
  <c r="F68" i="18"/>
  <c r="G68" i="18"/>
  <c r="H68" i="18"/>
  <c r="L68" i="18" s="1"/>
  <c r="I68" i="18"/>
  <c r="N68" i="18"/>
  <c r="Q68" i="18" s="1"/>
  <c r="R68" i="18" s="1"/>
  <c r="F69" i="18"/>
  <c r="G69" i="18"/>
  <c r="H69" i="18"/>
  <c r="I69" i="18"/>
  <c r="N69" i="18"/>
  <c r="Q69" i="18" s="1"/>
  <c r="R69" i="18" s="1"/>
  <c r="F70" i="18"/>
  <c r="G70" i="18"/>
  <c r="H70" i="18"/>
  <c r="I70" i="18"/>
  <c r="N70" i="18"/>
  <c r="Q70" i="18" s="1"/>
  <c r="R70" i="18" s="1"/>
  <c r="F71" i="18"/>
  <c r="G71" i="18"/>
  <c r="H71" i="18"/>
  <c r="I71" i="18"/>
  <c r="N71" i="18"/>
  <c r="Q71" i="18" s="1"/>
  <c r="R71" i="18" s="1"/>
  <c r="F72" i="18"/>
  <c r="G72" i="18"/>
  <c r="H72" i="18"/>
  <c r="L72" i="18" s="1"/>
  <c r="I72" i="18"/>
  <c r="N72" i="18"/>
  <c r="Q72" i="18" s="1"/>
  <c r="R72" i="18" s="1"/>
  <c r="F73" i="18"/>
  <c r="G73" i="18"/>
  <c r="H73" i="18"/>
  <c r="I73" i="18"/>
  <c r="N73" i="18"/>
  <c r="Q73" i="18" s="1"/>
  <c r="R73" i="18" s="1"/>
  <c r="F74" i="18"/>
  <c r="G74" i="18"/>
  <c r="H74" i="18"/>
  <c r="I74" i="18"/>
  <c r="N74" i="18"/>
  <c r="Q74" i="18" s="1"/>
  <c r="R74" i="18" s="1"/>
  <c r="F75" i="18"/>
  <c r="G75" i="18"/>
  <c r="H75" i="18"/>
  <c r="I75" i="18"/>
  <c r="N75" i="18"/>
  <c r="Q75" i="18" s="1"/>
  <c r="R75" i="18" s="1"/>
  <c r="F76" i="18"/>
  <c r="G76" i="18"/>
  <c r="H76" i="18"/>
  <c r="I76" i="18"/>
  <c r="N76" i="18"/>
  <c r="Q76" i="18" s="1"/>
  <c r="R76" i="18" s="1"/>
  <c r="F77" i="18"/>
  <c r="G77" i="18"/>
  <c r="H77" i="18"/>
  <c r="I77" i="18"/>
  <c r="N77" i="18"/>
  <c r="Q77" i="18" s="1"/>
  <c r="R77" i="18" s="1"/>
  <c r="F78" i="18"/>
  <c r="G78" i="18"/>
  <c r="H78" i="18"/>
  <c r="L78" i="18" s="1"/>
  <c r="I78" i="18"/>
  <c r="N78" i="18"/>
  <c r="Q78" i="18" s="1"/>
  <c r="R78" i="18" s="1"/>
  <c r="F79" i="18"/>
  <c r="G79" i="18"/>
  <c r="H79" i="18"/>
  <c r="I79" i="18"/>
  <c r="N79" i="18"/>
  <c r="Q79" i="18" s="1"/>
  <c r="R79" i="18" s="1"/>
  <c r="F80" i="18"/>
  <c r="G80" i="18"/>
  <c r="H80" i="18"/>
  <c r="L80" i="18" s="1"/>
  <c r="I80" i="18"/>
  <c r="N80" i="18"/>
  <c r="Q80" i="18" s="1"/>
  <c r="R80" i="18" s="1"/>
  <c r="F81" i="18"/>
  <c r="G81" i="18"/>
  <c r="H81" i="18"/>
  <c r="I81" i="18"/>
  <c r="N81" i="18"/>
  <c r="Q81" i="18" s="1"/>
  <c r="R81" i="18" s="1"/>
  <c r="F82" i="18"/>
  <c r="G82" i="18"/>
  <c r="H82" i="18"/>
  <c r="I82" i="18"/>
  <c r="N82" i="18"/>
  <c r="Q82" i="18" s="1"/>
  <c r="R82" i="18" s="1"/>
  <c r="F83" i="18"/>
  <c r="G83" i="18"/>
  <c r="H83" i="18"/>
  <c r="I83" i="18"/>
  <c r="N83" i="18"/>
  <c r="Q83" i="18" s="1"/>
  <c r="R83" i="18" s="1"/>
  <c r="F84" i="18"/>
  <c r="G84" i="18"/>
  <c r="H84" i="18"/>
  <c r="I84" i="18"/>
  <c r="N84" i="18"/>
  <c r="Q84" i="18" s="1"/>
  <c r="R84" i="18" s="1"/>
  <c r="F85" i="18"/>
  <c r="G85" i="18"/>
  <c r="H85" i="18"/>
  <c r="L85" i="18" s="1"/>
  <c r="I85" i="18"/>
  <c r="N85" i="18"/>
  <c r="Q85" i="18" s="1"/>
  <c r="R85" i="18" s="1"/>
  <c r="F87" i="18"/>
  <c r="G87" i="18"/>
  <c r="H87" i="18"/>
  <c r="L87" i="18" s="1"/>
  <c r="I87" i="18"/>
  <c r="J87" i="18"/>
  <c r="N87" i="18"/>
  <c r="Q87" i="18" s="1"/>
  <c r="R87" i="18" s="1"/>
  <c r="F88" i="18"/>
  <c r="G88" i="18"/>
  <c r="H88" i="18"/>
  <c r="I88" i="18"/>
  <c r="N88" i="18"/>
  <c r="Q88" i="18" s="1"/>
  <c r="R88" i="18" s="1"/>
  <c r="F89" i="18"/>
  <c r="G89" i="18"/>
  <c r="H89" i="18"/>
  <c r="I89" i="18"/>
  <c r="N89" i="18"/>
  <c r="Q89" i="18" s="1"/>
  <c r="R89" i="18" s="1"/>
  <c r="F90" i="18"/>
  <c r="G90" i="18"/>
  <c r="H90" i="18"/>
  <c r="I90" i="18"/>
  <c r="N90" i="18"/>
  <c r="Q90" i="18" s="1"/>
  <c r="R90" i="18" s="1"/>
  <c r="F91" i="18"/>
  <c r="G91" i="18"/>
  <c r="H91" i="18"/>
  <c r="I91" i="18"/>
  <c r="N91" i="18"/>
  <c r="Q91" i="18" s="1"/>
  <c r="R91" i="18" s="1"/>
  <c r="F92" i="18"/>
  <c r="G92" i="18"/>
  <c r="H92" i="18"/>
  <c r="I92" i="18"/>
  <c r="N92" i="18"/>
  <c r="Q92" i="18" s="1"/>
  <c r="R92" i="18" s="1"/>
  <c r="F93" i="18"/>
  <c r="G93" i="18"/>
  <c r="H93" i="18"/>
  <c r="I93" i="18"/>
  <c r="N93" i="18"/>
  <c r="Q93" i="18" s="1"/>
  <c r="R93" i="18" s="1"/>
  <c r="F94" i="18"/>
  <c r="G94" i="18"/>
  <c r="H94" i="18"/>
  <c r="I94" i="18"/>
  <c r="N94" i="18"/>
  <c r="Q94" i="18" s="1"/>
  <c r="R94" i="18" s="1"/>
  <c r="F95" i="18"/>
  <c r="G95" i="18"/>
  <c r="H95" i="18"/>
  <c r="I95" i="18"/>
  <c r="N95" i="18"/>
  <c r="Q95" i="18" s="1"/>
  <c r="R95" i="18" s="1"/>
  <c r="F96" i="18"/>
  <c r="G96" i="18"/>
  <c r="H96" i="18"/>
  <c r="I96" i="18"/>
  <c r="N96" i="18"/>
  <c r="Q96" i="18" s="1"/>
  <c r="R96" i="18" s="1"/>
  <c r="F97" i="18"/>
  <c r="G97" i="18"/>
  <c r="H97" i="18"/>
  <c r="I97" i="18"/>
  <c r="N97" i="18"/>
  <c r="Q97" i="18" s="1"/>
  <c r="R97" i="18" s="1"/>
  <c r="F98" i="18"/>
  <c r="G98" i="18"/>
  <c r="H98" i="18"/>
  <c r="I98" i="18"/>
  <c r="N98" i="18"/>
  <c r="Q98" i="18" s="1"/>
  <c r="R98" i="18" s="1"/>
  <c r="F99" i="18"/>
  <c r="G99" i="18"/>
  <c r="H99" i="18"/>
  <c r="I99" i="18"/>
  <c r="N99" i="18"/>
  <c r="Q99" i="18" s="1"/>
  <c r="R99" i="18" s="1"/>
  <c r="F100" i="18"/>
  <c r="G100" i="18"/>
  <c r="H100" i="18"/>
  <c r="I100" i="18"/>
  <c r="N100" i="18"/>
  <c r="Q100" i="18" s="1"/>
  <c r="R100" i="18" s="1"/>
  <c r="F101" i="18"/>
  <c r="G101" i="18"/>
  <c r="H101" i="18"/>
  <c r="I101" i="18"/>
  <c r="N101" i="18"/>
  <c r="Q101" i="18" s="1"/>
  <c r="R101" i="18" s="1"/>
  <c r="F102" i="18"/>
  <c r="G102" i="18"/>
  <c r="H102" i="18"/>
  <c r="I102" i="18"/>
  <c r="N102" i="18"/>
  <c r="Q102" i="18" s="1"/>
  <c r="R102" i="18" s="1"/>
  <c r="F103" i="18"/>
  <c r="G103" i="18"/>
  <c r="H103" i="18"/>
  <c r="I103" i="18"/>
  <c r="N103" i="18"/>
  <c r="Q103" i="18" s="1"/>
  <c r="R103" i="18" s="1"/>
  <c r="F104" i="18"/>
  <c r="G104" i="18"/>
  <c r="H104" i="18"/>
  <c r="I104" i="18"/>
  <c r="N104" i="18"/>
  <c r="Q104" i="18" s="1"/>
  <c r="R104" i="18" s="1"/>
  <c r="F105" i="18"/>
  <c r="AB111" i="18" s="1"/>
  <c r="G105" i="18"/>
  <c r="AC111" i="18" s="1"/>
  <c r="AH111" i="18" s="1"/>
  <c r="H105" i="18"/>
  <c r="AJ111" i="18" s="1"/>
  <c r="I105" i="18"/>
  <c r="F100" i="10"/>
  <c r="G100" i="10"/>
  <c r="H100" i="10"/>
  <c r="I100" i="10"/>
  <c r="N100" i="10"/>
  <c r="Q100" i="10" s="1"/>
  <c r="R100" i="10" s="1"/>
  <c r="F101" i="10"/>
  <c r="G101" i="10"/>
  <c r="H101" i="10"/>
  <c r="I101" i="10"/>
  <c r="N101" i="10"/>
  <c r="Q101" i="10" s="1"/>
  <c r="R101" i="10" s="1"/>
  <c r="F102" i="10"/>
  <c r="G102" i="10"/>
  <c r="H102" i="10"/>
  <c r="I102" i="10"/>
  <c r="J103" i="10" s="1"/>
  <c r="N102" i="10"/>
  <c r="Q102" i="10" s="1"/>
  <c r="R102" i="10" s="1"/>
  <c r="F103" i="10"/>
  <c r="G103" i="10"/>
  <c r="H103" i="10"/>
  <c r="I103" i="10"/>
  <c r="N103" i="10"/>
  <c r="Q103" i="10" s="1"/>
  <c r="R103" i="10" s="1"/>
  <c r="F104" i="10"/>
  <c r="G104" i="10"/>
  <c r="H104" i="10"/>
  <c r="I104" i="10"/>
  <c r="N104" i="10"/>
  <c r="Q104" i="10" s="1"/>
  <c r="R104" i="10" s="1"/>
  <c r="F105" i="10"/>
  <c r="G105" i="10"/>
  <c r="H105" i="10"/>
  <c r="I105" i="10"/>
  <c r="N105" i="10"/>
  <c r="Q105" i="10" s="1"/>
  <c r="R105" i="10" s="1"/>
  <c r="F106" i="10"/>
  <c r="G106" i="10"/>
  <c r="H106" i="10"/>
  <c r="I106" i="10"/>
  <c r="J107" i="10" s="1"/>
  <c r="N106" i="10"/>
  <c r="Q106" i="10" s="1"/>
  <c r="R106" i="10" s="1"/>
  <c r="F107" i="10"/>
  <c r="G107" i="10"/>
  <c r="H107" i="10"/>
  <c r="I107" i="10"/>
  <c r="N107" i="10"/>
  <c r="Q107" i="10" s="1"/>
  <c r="R107" i="10" s="1"/>
  <c r="F108" i="10"/>
  <c r="G108" i="10"/>
  <c r="H108" i="10"/>
  <c r="I108" i="10"/>
  <c r="N108" i="10"/>
  <c r="Q108" i="10" s="1"/>
  <c r="R108" i="10" s="1"/>
  <c r="F109" i="10"/>
  <c r="G109" i="10"/>
  <c r="H109" i="10"/>
  <c r="I109" i="10"/>
  <c r="N109" i="10"/>
  <c r="Q109" i="10" s="1"/>
  <c r="R109" i="10" s="1"/>
  <c r="F110" i="10"/>
  <c r="G110" i="10"/>
  <c r="H110" i="10"/>
  <c r="I110" i="10"/>
  <c r="N110" i="10"/>
  <c r="Q110" i="10" s="1"/>
  <c r="R110" i="10" s="1"/>
  <c r="F111" i="10"/>
  <c r="G111" i="10"/>
  <c r="H111" i="10"/>
  <c r="L111" i="10" s="1"/>
  <c r="I111" i="10"/>
  <c r="N111" i="10"/>
  <c r="Q111" i="10" s="1"/>
  <c r="R111" i="10" s="1"/>
  <c r="F112" i="10"/>
  <c r="G112" i="10"/>
  <c r="H112" i="10"/>
  <c r="I112" i="10"/>
  <c r="N112" i="10"/>
  <c r="Q112" i="10" s="1"/>
  <c r="R112" i="10" s="1"/>
  <c r="F113" i="10"/>
  <c r="G113" i="10"/>
  <c r="H113" i="10"/>
  <c r="I113" i="10"/>
  <c r="N113" i="10"/>
  <c r="Q113" i="10" s="1"/>
  <c r="R113" i="10" s="1"/>
  <c r="F114" i="10"/>
  <c r="G114" i="10"/>
  <c r="H114" i="10"/>
  <c r="I114" i="10"/>
  <c r="N114" i="10"/>
  <c r="Q114" i="10" s="1"/>
  <c r="R114" i="10" s="1"/>
  <c r="F115" i="10"/>
  <c r="G115" i="10"/>
  <c r="H115" i="10"/>
  <c r="L115" i="10" s="1"/>
  <c r="I115" i="10"/>
  <c r="N115" i="10"/>
  <c r="Q115" i="10" s="1"/>
  <c r="R115" i="10" s="1"/>
  <c r="F116" i="10"/>
  <c r="G116" i="10"/>
  <c r="H116" i="10"/>
  <c r="I116" i="10"/>
  <c r="N116" i="10"/>
  <c r="Q116" i="10" s="1"/>
  <c r="R116" i="10" s="1"/>
  <c r="F117" i="10"/>
  <c r="G117" i="10"/>
  <c r="H117" i="10"/>
  <c r="I117" i="10"/>
  <c r="N117" i="10"/>
  <c r="Q117" i="10" s="1"/>
  <c r="R117" i="10" s="1"/>
  <c r="F118" i="10"/>
  <c r="G118" i="10"/>
  <c r="H118" i="10"/>
  <c r="I118" i="10"/>
  <c r="N118" i="10"/>
  <c r="Q118" i="10" s="1"/>
  <c r="R118" i="10" s="1"/>
  <c r="F119" i="10"/>
  <c r="G119" i="10"/>
  <c r="H119" i="10"/>
  <c r="I119" i="10"/>
  <c r="N119" i="10"/>
  <c r="Q119" i="10" s="1"/>
  <c r="R119" i="10" s="1"/>
  <c r="F120" i="10"/>
  <c r="G120" i="10"/>
  <c r="H120" i="10"/>
  <c r="I120" i="10"/>
  <c r="N120" i="10"/>
  <c r="Q120" i="10" s="1"/>
  <c r="R120" i="10" s="1"/>
  <c r="F121" i="10"/>
  <c r="G121" i="10"/>
  <c r="H121" i="10"/>
  <c r="I121" i="10"/>
  <c r="N121" i="10"/>
  <c r="Q121" i="10" s="1"/>
  <c r="R121" i="10" s="1"/>
  <c r="F122" i="10"/>
  <c r="G122" i="10"/>
  <c r="H122" i="10"/>
  <c r="I122" i="10"/>
  <c r="N122" i="10"/>
  <c r="Q122" i="10" s="1"/>
  <c r="R122" i="10" s="1"/>
  <c r="F123" i="10"/>
  <c r="G123" i="10"/>
  <c r="H123" i="10"/>
  <c r="I123" i="10"/>
  <c r="N123" i="10"/>
  <c r="Q123" i="10" s="1"/>
  <c r="R123" i="10" s="1"/>
  <c r="F124" i="10"/>
  <c r="G124" i="10"/>
  <c r="H124" i="10"/>
  <c r="I124" i="10"/>
  <c r="N124" i="10"/>
  <c r="Q124" i="10" s="1"/>
  <c r="R124" i="10" s="1"/>
  <c r="F125" i="10"/>
  <c r="G125" i="10"/>
  <c r="H125" i="10"/>
  <c r="I125" i="10"/>
  <c r="N125" i="10"/>
  <c r="Q125" i="10" s="1"/>
  <c r="R125" i="10" s="1"/>
  <c r="F126" i="10"/>
  <c r="G126" i="10"/>
  <c r="H126" i="10"/>
  <c r="I126" i="10"/>
  <c r="N126" i="10"/>
  <c r="Q126" i="10" s="1"/>
  <c r="R126" i="10" s="1"/>
  <c r="F127" i="10"/>
  <c r="G127" i="10"/>
  <c r="H127" i="10"/>
  <c r="I127" i="10"/>
  <c r="N127" i="10"/>
  <c r="Q127" i="10" s="1"/>
  <c r="R127" i="10" s="1"/>
  <c r="F128" i="10"/>
  <c r="G128" i="10"/>
  <c r="H128" i="10"/>
  <c r="I128" i="10"/>
  <c r="N128" i="10"/>
  <c r="Q128" i="10" s="1"/>
  <c r="R128" i="10" s="1"/>
  <c r="F129" i="10"/>
  <c r="G129" i="10"/>
  <c r="H129" i="10"/>
  <c r="I129" i="10"/>
  <c r="N129" i="10"/>
  <c r="Q129" i="10" s="1"/>
  <c r="R129" i="10" s="1"/>
  <c r="F130" i="10"/>
  <c r="G130" i="10"/>
  <c r="H130" i="10"/>
  <c r="I130" i="10"/>
  <c r="N130" i="10"/>
  <c r="Q130" i="10" s="1"/>
  <c r="R130" i="10" s="1"/>
  <c r="F131" i="10"/>
  <c r="G131" i="10"/>
  <c r="H131" i="10"/>
  <c r="I131" i="10"/>
  <c r="N131" i="10"/>
  <c r="Q131" i="10" s="1"/>
  <c r="R131" i="10" s="1"/>
  <c r="F132" i="10"/>
  <c r="G132" i="10"/>
  <c r="H132" i="10"/>
  <c r="I132" i="10"/>
  <c r="N132" i="10"/>
  <c r="Q132" i="10" s="1"/>
  <c r="R132" i="10" s="1"/>
  <c r="F133" i="10"/>
  <c r="G133" i="10"/>
  <c r="H133" i="10"/>
  <c r="I133" i="10"/>
  <c r="N133" i="10"/>
  <c r="Q133" i="10" s="1"/>
  <c r="R133" i="10" s="1"/>
  <c r="F134" i="10"/>
  <c r="AB140" i="10" s="1"/>
  <c r="G134" i="10"/>
  <c r="AC140" i="10" s="1"/>
  <c r="H134" i="10"/>
  <c r="I134" i="10"/>
  <c r="N134" i="10"/>
  <c r="Q134" i="10" s="1"/>
  <c r="R134" i="10" s="1"/>
  <c r="F100" i="6"/>
  <c r="G100" i="6"/>
  <c r="H100" i="6"/>
  <c r="I100" i="6"/>
  <c r="N100" i="6"/>
  <c r="Q100" i="6" s="1"/>
  <c r="R100" i="6" s="1"/>
  <c r="F101" i="6"/>
  <c r="G101" i="6"/>
  <c r="H101" i="6"/>
  <c r="I101" i="6"/>
  <c r="N101" i="6"/>
  <c r="Q101" i="6" s="1"/>
  <c r="R101" i="6" s="1"/>
  <c r="F102" i="6"/>
  <c r="G102" i="6"/>
  <c r="H102" i="6"/>
  <c r="I102" i="6"/>
  <c r="N102" i="6"/>
  <c r="Q102" i="6" s="1"/>
  <c r="R102" i="6" s="1"/>
  <c r="F103" i="6"/>
  <c r="G103" i="6"/>
  <c r="H103" i="6"/>
  <c r="I103" i="6"/>
  <c r="N103" i="6"/>
  <c r="Q103" i="6" s="1"/>
  <c r="R103" i="6" s="1"/>
  <c r="F104" i="6"/>
  <c r="G104" i="6"/>
  <c r="H104" i="6"/>
  <c r="I104" i="6"/>
  <c r="N104" i="6"/>
  <c r="Q104" i="6" s="1"/>
  <c r="R104" i="6" s="1"/>
  <c r="F105" i="6"/>
  <c r="G105" i="6"/>
  <c r="H105" i="6"/>
  <c r="I105" i="6"/>
  <c r="N105" i="6"/>
  <c r="Q105" i="6" s="1"/>
  <c r="R105" i="6" s="1"/>
  <c r="F106" i="6"/>
  <c r="G106" i="6"/>
  <c r="H106" i="6"/>
  <c r="I106" i="6"/>
  <c r="N106" i="6"/>
  <c r="Q106" i="6" s="1"/>
  <c r="R106" i="6" s="1"/>
  <c r="F107" i="6"/>
  <c r="G107" i="6"/>
  <c r="H107" i="6"/>
  <c r="I107" i="6"/>
  <c r="N107" i="6"/>
  <c r="Q107" i="6" s="1"/>
  <c r="R107" i="6" s="1"/>
  <c r="F108" i="6"/>
  <c r="G108" i="6"/>
  <c r="H108" i="6"/>
  <c r="I108" i="6"/>
  <c r="N108" i="6"/>
  <c r="Q108" i="6" s="1"/>
  <c r="R108" i="6" s="1"/>
  <c r="F109" i="6"/>
  <c r="G109" i="6"/>
  <c r="H109" i="6"/>
  <c r="I109" i="6"/>
  <c r="N109" i="6"/>
  <c r="Q109" i="6" s="1"/>
  <c r="R109" i="6" s="1"/>
  <c r="F110" i="6"/>
  <c r="G110" i="6"/>
  <c r="H110" i="6"/>
  <c r="I110" i="6"/>
  <c r="J111" i="6" s="1"/>
  <c r="N110" i="6"/>
  <c r="Q110" i="6" s="1"/>
  <c r="R110" i="6" s="1"/>
  <c r="F111" i="6"/>
  <c r="G111" i="6"/>
  <c r="H111" i="6"/>
  <c r="I111" i="6"/>
  <c r="N111" i="6"/>
  <c r="Q111" i="6" s="1"/>
  <c r="R111" i="6" s="1"/>
  <c r="F112" i="6"/>
  <c r="G112" i="6"/>
  <c r="H112" i="6"/>
  <c r="I112" i="6"/>
  <c r="N112" i="6"/>
  <c r="Q112" i="6" s="1"/>
  <c r="R112" i="6" s="1"/>
  <c r="F113" i="6"/>
  <c r="G113" i="6"/>
  <c r="H113" i="6"/>
  <c r="I113" i="6"/>
  <c r="N113" i="6"/>
  <c r="Q113" i="6" s="1"/>
  <c r="R113" i="6" s="1"/>
  <c r="F114" i="6"/>
  <c r="G114" i="6"/>
  <c r="H114" i="6"/>
  <c r="I114" i="6"/>
  <c r="N114" i="6"/>
  <c r="Q114" i="6" s="1"/>
  <c r="R114" i="6" s="1"/>
  <c r="F115" i="6"/>
  <c r="G115" i="6"/>
  <c r="H115" i="6"/>
  <c r="I115" i="6"/>
  <c r="N115" i="6"/>
  <c r="Q115" i="6" s="1"/>
  <c r="R115" i="6" s="1"/>
  <c r="F116" i="6"/>
  <c r="G116" i="6"/>
  <c r="H116" i="6"/>
  <c r="L116" i="6" s="1"/>
  <c r="I116" i="6"/>
  <c r="N116" i="6"/>
  <c r="Q116" i="6" s="1"/>
  <c r="R116" i="6" s="1"/>
  <c r="F117" i="6"/>
  <c r="G117" i="6"/>
  <c r="H117" i="6"/>
  <c r="I117" i="6"/>
  <c r="N117" i="6"/>
  <c r="Q117" i="6" s="1"/>
  <c r="R117" i="6" s="1"/>
  <c r="F118" i="6"/>
  <c r="G118" i="6"/>
  <c r="H118" i="6"/>
  <c r="I118" i="6"/>
  <c r="N118" i="6"/>
  <c r="Q118" i="6" s="1"/>
  <c r="R118" i="6" s="1"/>
  <c r="F119" i="6"/>
  <c r="G119" i="6"/>
  <c r="H119" i="6"/>
  <c r="L119" i="6" s="1"/>
  <c r="I119" i="6"/>
  <c r="N119" i="6"/>
  <c r="Q119" i="6" s="1"/>
  <c r="R119" i="6" s="1"/>
  <c r="F120" i="6"/>
  <c r="G120" i="6"/>
  <c r="H120" i="6"/>
  <c r="L120" i="6" s="1"/>
  <c r="I120" i="6"/>
  <c r="N120" i="6"/>
  <c r="Q120" i="6" s="1"/>
  <c r="R120" i="6" s="1"/>
  <c r="F121" i="6"/>
  <c r="G121" i="6"/>
  <c r="H121" i="6"/>
  <c r="I121" i="6"/>
  <c r="N121" i="6"/>
  <c r="Q121" i="6" s="1"/>
  <c r="R121" i="6" s="1"/>
  <c r="F122" i="6"/>
  <c r="G122" i="6"/>
  <c r="H122" i="6"/>
  <c r="I122" i="6"/>
  <c r="N122" i="6"/>
  <c r="Q122" i="6" s="1"/>
  <c r="R122" i="6" s="1"/>
  <c r="F123" i="6"/>
  <c r="G123" i="6"/>
  <c r="H123" i="6"/>
  <c r="I123" i="6"/>
  <c r="N123" i="6"/>
  <c r="Q123" i="6" s="1"/>
  <c r="R123" i="6" s="1"/>
  <c r="F124" i="6"/>
  <c r="G124" i="6"/>
  <c r="H124" i="6"/>
  <c r="I124" i="6"/>
  <c r="N124" i="6"/>
  <c r="Q124" i="6" s="1"/>
  <c r="R124" i="6" s="1"/>
  <c r="F125" i="6"/>
  <c r="G125" i="6"/>
  <c r="H125" i="6"/>
  <c r="I125" i="6"/>
  <c r="N125" i="6"/>
  <c r="Q125" i="6" s="1"/>
  <c r="R125" i="6" s="1"/>
  <c r="F126" i="6"/>
  <c r="G126" i="6"/>
  <c r="H126" i="6"/>
  <c r="I126" i="6"/>
  <c r="N126" i="6"/>
  <c r="Q126" i="6" s="1"/>
  <c r="R126" i="6" s="1"/>
  <c r="F127" i="6"/>
  <c r="G127" i="6"/>
  <c r="H127" i="6"/>
  <c r="I127" i="6"/>
  <c r="N127" i="6"/>
  <c r="Q127" i="6" s="1"/>
  <c r="R127" i="6" s="1"/>
  <c r="F128" i="6"/>
  <c r="G128" i="6"/>
  <c r="H128" i="6"/>
  <c r="I128" i="6"/>
  <c r="N128" i="6"/>
  <c r="Q128" i="6" s="1"/>
  <c r="R128" i="6" s="1"/>
  <c r="F129" i="6"/>
  <c r="G129" i="6"/>
  <c r="H129" i="6"/>
  <c r="I129" i="6"/>
  <c r="N129" i="6"/>
  <c r="Q129" i="6" s="1"/>
  <c r="R129" i="6" s="1"/>
  <c r="F130" i="6"/>
  <c r="G130" i="6"/>
  <c r="H130" i="6"/>
  <c r="I130" i="6"/>
  <c r="N130" i="6"/>
  <c r="Q130" i="6" s="1"/>
  <c r="R130" i="6" s="1"/>
  <c r="F131" i="6"/>
  <c r="G131" i="6"/>
  <c r="H131" i="6"/>
  <c r="I131" i="6"/>
  <c r="N131" i="6"/>
  <c r="Q131" i="6" s="1"/>
  <c r="R131" i="6" s="1"/>
  <c r="F132" i="6"/>
  <c r="G132" i="6"/>
  <c r="H132" i="6"/>
  <c r="I132" i="6"/>
  <c r="N132" i="6"/>
  <c r="Q132" i="6" s="1"/>
  <c r="R132" i="6" s="1"/>
  <c r="F133" i="6"/>
  <c r="G133" i="6"/>
  <c r="H133" i="6"/>
  <c r="I133" i="6"/>
  <c r="N133" i="6"/>
  <c r="Q133" i="6" s="1"/>
  <c r="R133" i="6" s="1"/>
  <c r="F134" i="6"/>
  <c r="AB140" i="6" s="1"/>
  <c r="G134" i="6"/>
  <c r="AC140" i="6" s="1"/>
  <c r="H134" i="6"/>
  <c r="I134" i="6"/>
  <c r="N134" i="6"/>
  <c r="Q134" i="6" s="1"/>
  <c r="R134" i="6" s="1"/>
  <c r="F122" i="11"/>
  <c r="G122" i="11"/>
  <c r="H122" i="11"/>
  <c r="I122" i="11"/>
  <c r="N122" i="11"/>
  <c r="Q122" i="11" s="1"/>
  <c r="R122" i="11" s="1"/>
  <c r="F123" i="11"/>
  <c r="G123" i="11"/>
  <c r="H123" i="11"/>
  <c r="I123" i="11"/>
  <c r="N123" i="11"/>
  <c r="Q123" i="11" s="1"/>
  <c r="R123" i="11" s="1"/>
  <c r="F125" i="11"/>
  <c r="G125" i="11"/>
  <c r="H125" i="11"/>
  <c r="I125" i="11"/>
  <c r="N125" i="11"/>
  <c r="Q125" i="11" s="1"/>
  <c r="R125" i="11" s="1"/>
  <c r="F126" i="11"/>
  <c r="G126" i="11"/>
  <c r="H126" i="11"/>
  <c r="I126" i="11"/>
  <c r="N126" i="11"/>
  <c r="Q126" i="11" s="1"/>
  <c r="R126" i="11" s="1"/>
  <c r="F127" i="11"/>
  <c r="G127" i="11"/>
  <c r="H127" i="11"/>
  <c r="I127" i="11"/>
  <c r="N127" i="11"/>
  <c r="Q127" i="11" s="1"/>
  <c r="R127" i="11" s="1"/>
  <c r="F128" i="11"/>
  <c r="G128" i="11"/>
  <c r="H128" i="11"/>
  <c r="I128" i="11"/>
  <c r="N128" i="11"/>
  <c r="Q128" i="11" s="1"/>
  <c r="R128" i="11" s="1"/>
  <c r="F129" i="11"/>
  <c r="G129" i="11"/>
  <c r="H129" i="11"/>
  <c r="I129" i="11"/>
  <c r="N129" i="11"/>
  <c r="Q129" i="11" s="1"/>
  <c r="R129" i="11" s="1"/>
  <c r="F130" i="11"/>
  <c r="G130" i="11"/>
  <c r="H130" i="11"/>
  <c r="I130" i="11"/>
  <c r="N130" i="11"/>
  <c r="Q130" i="11" s="1"/>
  <c r="R130" i="11" s="1"/>
  <c r="F131" i="11"/>
  <c r="G131" i="11"/>
  <c r="H131" i="11"/>
  <c r="I131" i="11"/>
  <c r="N131" i="11"/>
  <c r="Q131" i="11" s="1"/>
  <c r="R131" i="11" s="1"/>
  <c r="F132" i="11"/>
  <c r="G132" i="11"/>
  <c r="H132" i="11"/>
  <c r="I132" i="11"/>
  <c r="N132" i="11"/>
  <c r="Q132" i="11" s="1"/>
  <c r="R132" i="11" s="1"/>
  <c r="F133" i="11"/>
  <c r="G133" i="11"/>
  <c r="H133" i="11"/>
  <c r="L133" i="11" s="1"/>
  <c r="I133" i="11"/>
  <c r="N133" i="11"/>
  <c r="Q133" i="11" s="1"/>
  <c r="R133" i="11" s="1"/>
  <c r="F134" i="11"/>
  <c r="AB140" i="11" s="1"/>
  <c r="G134" i="11"/>
  <c r="AC140" i="11" s="1"/>
  <c r="H134" i="11"/>
  <c r="I134" i="11"/>
  <c r="N134" i="11"/>
  <c r="Q134" i="11" s="1"/>
  <c r="R134" i="11" s="1"/>
  <c r="F120" i="8"/>
  <c r="G120" i="8"/>
  <c r="H120" i="8"/>
  <c r="L120" i="8" s="1"/>
  <c r="I120" i="8"/>
  <c r="J120" i="8"/>
  <c r="N120" i="8"/>
  <c r="Q120" i="8" s="1"/>
  <c r="R120" i="8" s="1"/>
  <c r="F121" i="8"/>
  <c r="G121" i="8"/>
  <c r="H121" i="8"/>
  <c r="I121" i="8"/>
  <c r="N121" i="8"/>
  <c r="Q121" i="8" s="1"/>
  <c r="R121" i="8" s="1"/>
  <c r="F122" i="8"/>
  <c r="G122" i="8"/>
  <c r="H122" i="8"/>
  <c r="I122" i="8"/>
  <c r="J123" i="8" s="1"/>
  <c r="N122" i="8"/>
  <c r="Q122" i="8" s="1"/>
  <c r="R122" i="8" s="1"/>
  <c r="F123" i="8"/>
  <c r="G123" i="8"/>
  <c r="H123" i="8"/>
  <c r="I123" i="8"/>
  <c r="N123" i="8"/>
  <c r="Q123" i="8" s="1"/>
  <c r="R123" i="8" s="1"/>
  <c r="F124" i="8"/>
  <c r="G124" i="8"/>
  <c r="H124" i="8"/>
  <c r="I124" i="8"/>
  <c r="N124" i="8"/>
  <c r="Q124" i="8" s="1"/>
  <c r="R124" i="8" s="1"/>
  <c r="F125" i="8"/>
  <c r="G125" i="8"/>
  <c r="H125" i="8"/>
  <c r="I125" i="8"/>
  <c r="N125" i="8"/>
  <c r="Q125" i="8" s="1"/>
  <c r="R125" i="8" s="1"/>
  <c r="F126" i="8"/>
  <c r="G126" i="8"/>
  <c r="H126" i="8"/>
  <c r="I126" i="8"/>
  <c r="N126" i="8"/>
  <c r="Q126" i="8" s="1"/>
  <c r="R126" i="8" s="1"/>
  <c r="F127" i="8"/>
  <c r="G127" i="8"/>
  <c r="H127" i="8"/>
  <c r="L127" i="8" s="1"/>
  <c r="I127" i="8"/>
  <c r="N127" i="8"/>
  <c r="Q127" i="8" s="1"/>
  <c r="R127" i="8" s="1"/>
  <c r="F128" i="8"/>
  <c r="G128" i="8"/>
  <c r="H128" i="8"/>
  <c r="I128" i="8"/>
  <c r="N128" i="8"/>
  <c r="Q128" i="8" s="1"/>
  <c r="R128" i="8" s="1"/>
  <c r="F129" i="8"/>
  <c r="G129" i="8"/>
  <c r="H129" i="8"/>
  <c r="L129" i="8" s="1"/>
  <c r="I129" i="8"/>
  <c r="N129" i="8"/>
  <c r="Q129" i="8" s="1"/>
  <c r="R129" i="8" s="1"/>
  <c r="F130" i="8"/>
  <c r="G130" i="8"/>
  <c r="H130" i="8"/>
  <c r="I130" i="8"/>
  <c r="N130" i="8"/>
  <c r="Q130" i="8" s="1"/>
  <c r="R130" i="8" s="1"/>
  <c r="F131" i="8"/>
  <c r="G131" i="8"/>
  <c r="H131" i="8"/>
  <c r="I131" i="8"/>
  <c r="N131" i="8"/>
  <c r="Q131" i="8" s="1"/>
  <c r="R131" i="8" s="1"/>
  <c r="F132" i="8"/>
  <c r="G132" i="8"/>
  <c r="H132" i="8"/>
  <c r="I132" i="8"/>
  <c r="N132" i="8"/>
  <c r="Q132" i="8" s="1"/>
  <c r="R132" i="8" s="1"/>
  <c r="F133" i="8"/>
  <c r="AB139" i="8" s="1"/>
  <c r="G133" i="8"/>
  <c r="H133" i="8"/>
  <c r="I133" i="8"/>
  <c r="N133" i="8"/>
  <c r="Q133" i="8" s="1"/>
  <c r="R133" i="8" s="1"/>
  <c r="F134" i="8"/>
  <c r="AB140" i="8" s="1"/>
  <c r="G134" i="8"/>
  <c r="AC140" i="8" s="1"/>
  <c r="H134" i="8"/>
  <c r="I134" i="8"/>
  <c r="N134" i="8"/>
  <c r="Q134" i="8" s="1"/>
  <c r="R134" i="8" s="1"/>
  <c r="F97" i="3"/>
  <c r="G97" i="3"/>
  <c r="H97" i="3"/>
  <c r="I97" i="3"/>
  <c r="N97" i="3"/>
  <c r="Q97" i="3" s="1"/>
  <c r="R97" i="3" s="1"/>
  <c r="F98" i="3"/>
  <c r="G98" i="3"/>
  <c r="H98" i="3"/>
  <c r="L98" i="3" s="1"/>
  <c r="I98" i="3"/>
  <c r="J99" i="3" s="1"/>
  <c r="N98" i="3"/>
  <c r="Q98" i="3" s="1"/>
  <c r="R98" i="3" s="1"/>
  <c r="F99" i="3"/>
  <c r="G99" i="3"/>
  <c r="H99" i="3"/>
  <c r="I99" i="3"/>
  <c r="N99" i="3"/>
  <c r="Q99" i="3" s="1"/>
  <c r="R99" i="3" s="1"/>
  <c r="F100" i="3"/>
  <c r="G100" i="3"/>
  <c r="H100" i="3"/>
  <c r="I100" i="3"/>
  <c r="N100" i="3"/>
  <c r="Q100" i="3" s="1"/>
  <c r="R100" i="3" s="1"/>
  <c r="F101" i="3"/>
  <c r="G101" i="3"/>
  <c r="H101" i="3"/>
  <c r="I101" i="3"/>
  <c r="K101" i="3"/>
  <c r="N101" i="3"/>
  <c r="Q101" i="3" s="1"/>
  <c r="R101" i="3" s="1"/>
  <c r="F102" i="3"/>
  <c r="G102" i="3"/>
  <c r="H102" i="3"/>
  <c r="I102" i="3"/>
  <c r="N102" i="3"/>
  <c r="Q102" i="3" s="1"/>
  <c r="R102" i="3" s="1"/>
  <c r="F103" i="3"/>
  <c r="G103" i="3"/>
  <c r="H103" i="3"/>
  <c r="L103" i="3" s="1"/>
  <c r="I103" i="3"/>
  <c r="N103" i="3"/>
  <c r="Q103" i="3" s="1"/>
  <c r="R103" i="3" s="1"/>
  <c r="F104" i="3"/>
  <c r="G104" i="3"/>
  <c r="H104" i="3"/>
  <c r="I104" i="3"/>
  <c r="N104" i="3"/>
  <c r="Q104" i="3" s="1"/>
  <c r="R104" i="3" s="1"/>
  <c r="F105" i="3"/>
  <c r="G105" i="3"/>
  <c r="H105" i="3"/>
  <c r="I105" i="3"/>
  <c r="N105" i="3"/>
  <c r="Q105" i="3" s="1"/>
  <c r="R105" i="3" s="1"/>
  <c r="F106" i="3"/>
  <c r="G106" i="3"/>
  <c r="H106" i="3"/>
  <c r="I106" i="3"/>
  <c r="N106" i="3"/>
  <c r="Q106" i="3" s="1"/>
  <c r="R106" i="3" s="1"/>
  <c r="F107" i="3"/>
  <c r="G107" i="3"/>
  <c r="H107" i="3"/>
  <c r="L107" i="3" s="1"/>
  <c r="I107" i="3"/>
  <c r="N107" i="3"/>
  <c r="Q107" i="3" s="1"/>
  <c r="R107" i="3" s="1"/>
  <c r="F108" i="3"/>
  <c r="G108" i="3"/>
  <c r="H108" i="3"/>
  <c r="I108" i="3"/>
  <c r="N108" i="3"/>
  <c r="Q108" i="3" s="1"/>
  <c r="R108" i="3" s="1"/>
  <c r="F109" i="3"/>
  <c r="G109" i="3"/>
  <c r="H109" i="3"/>
  <c r="L109" i="3" s="1"/>
  <c r="I109" i="3"/>
  <c r="N109" i="3"/>
  <c r="Q109" i="3" s="1"/>
  <c r="R109" i="3" s="1"/>
  <c r="F110" i="3"/>
  <c r="G110" i="3"/>
  <c r="H110" i="3"/>
  <c r="I110" i="3"/>
  <c r="N110" i="3"/>
  <c r="Q110" i="3" s="1"/>
  <c r="R110" i="3" s="1"/>
  <c r="F111" i="3"/>
  <c r="G111" i="3"/>
  <c r="H111" i="3"/>
  <c r="I111" i="3"/>
  <c r="N111" i="3"/>
  <c r="Q111" i="3" s="1"/>
  <c r="R111" i="3" s="1"/>
  <c r="F112" i="3"/>
  <c r="G112" i="3"/>
  <c r="H112" i="3"/>
  <c r="L112" i="3" s="1"/>
  <c r="I112" i="3"/>
  <c r="N112" i="3"/>
  <c r="Q112" i="3" s="1"/>
  <c r="R112" i="3" s="1"/>
  <c r="F113" i="3"/>
  <c r="G113" i="3"/>
  <c r="H113" i="3"/>
  <c r="I113" i="3"/>
  <c r="N113" i="3"/>
  <c r="Q113" i="3" s="1"/>
  <c r="R113" i="3" s="1"/>
  <c r="F114" i="3"/>
  <c r="G114" i="3"/>
  <c r="H114" i="3"/>
  <c r="I114" i="3"/>
  <c r="N114" i="3"/>
  <c r="Q114" i="3" s="1"/>
  <c r="R114" i="3" s="1"/>
  <c r="F115" i="3"/>
  <c r="G115" i="3"/>
  <c r="H115" i="3"/>
  <c r="I115" i="3"/>
  <c r="N115" i="3"/>
  <c r="Q115" i="3" s="1"/>
  <c r="R115" i="3" s="1"/>
  <c r="F116" i="3"/>
  <c r="G116" i="3"/>
  <c r="H116" i="3"/>
  <c r="I116" i="3"/>
  <c r="N116" i="3"/>
  <c r="Q116" i="3" s="1"/>
  <c r="R116" i="3" s="1"/>
  <c r="F117" i="3"/>
  <c r="G117" i="3"/>
  <c r="H117" i="3"/>
  <c r="I117" i="3"/>
  <c r="N117" i="3"/>
  <c r="Q117" i="3" s="1"/>
  <c r="R117" i="3" s="1"/>
  <c r="F118" i="3"/>
  <c r="G118" i="3"/>
  <c r="H118" i="3"/>
  <c r="I118" i="3"/>
  <c r="N118" i="3"/>
  <c r="Q118" i="3" s="1"/>
  <c r="R118" i="3" s="1"/>
  <c r="F119" i="3"/>
  <c r="G119" i="3"/>
  <c r="H119" i="3"/>
  <c r="I119" i="3"/>
  <c r="N119" i="3"/>
  <c r="Q119" i="3" s="1"/>
  <c r="R119" i="3" s="1"/>
  <c r="F120" i="3"/>
  <c r="G120" i="3"/>
  <c r="H120" i="3"/>
  <c r="I120" i="3"/>
  <c r="N120" i="3"/>
  <c r="Q120" i="3" s="1"/>
  <c r="R120" i="3" s="1"/>
  <c r="F121" i="3"/>
  <c r="G121" i="3"/>
  <c r="H121" i="3"/>
  <c r="I121" i="3"/>
  <c r="N121" i="3"/>
  <c r="Q121" i="3" s="1"/>
  <c r="R121" i="3" s="1"/>
  <c r="F122" i="3"/>
  <c r="G122" i="3"/>
  <c r="H122" i="3"/>
  <c r="I122" i="3"/>
  <c r="N122" i="3"/>
  <c r="Q122" i="3" s="1"/>
  <c r="R122" i="3" s="1"/>
  <c r="F123" i="3"/>
  <c r="G123" i="3"/>
  <c r="H123" i="3"/>
  <c r="L123" i="3" s="1"/>
  <c r="I123" i="3"/>
  <c r="N123" i="3"/>
  <c r="Q123" i="3" s="1"/>
  <c r="R123" i="3" s="1"/>
  <c r="F124" i="3"/>
  <c r="G124" i="3"/>
  <c r="H124" i="3"/>
  <c r="L124" i="3" s="1"/>
  <c r="I124" i="3"/>
  <c r="N124" i="3"/>
  <c r="Q124" i="3" s="1"/>
  <c r="R124" i="3" s="1"/>
  <c r="F125" i="3"/>
  <c r="G125" i="3"/>
  <c r="H125" i="3"/>
  <c r="I125" i="3"/>
  <c r="N125" i="3"/>
  <c r="Q125" i="3" s="1"/>
  <c r="R125" i="3" s="1"/>
  <c r="F126" i="3"/>
  <c r="G126" i="3"/>
  <c r="H126" i="3"/>
  <c r="I126" i="3"/>
  <c r="N126" i="3"/>
  <c r="Q126" i="3" s="1"/>
  <c r="R126" i="3" s="1"/>
  <c r="F127" i="3"/>
  <c r="G127" i="3"/>
  <c r="H127" i="3"/>
  <c r="I127" i="3"/>
  <c r="N127" i="3"/>
  <c r="Q127" i="3" s="1"/>
  <c r="R127" i="3" s="1"/>
  <c r="F128" i="3"/>
  <c r="G128" i="3"/>
  <c r="H128" i="3"/>
  <c r="I128" i="3"/>
  <c r="N128" i="3"/>
  <c r="Q128" i="3" s="1"/>
  <c r="R128" i="3" s="1"/>
  <c r="F129" i="3"/>
  <c r="G129" i="3"/>
  <c r="H129" i="3"/>
  <c r="I129" i="3"/>
  <c r="N129" i="3"/>
  <c r="Q129" i="3" s="1"/>
  <c r="R129" i="3" s="1"/>
  <c r="F130" i="3"/>
  <c r="G130" i="3"/>
  <c r="H130" i="3"/>
  <c r="I130" i="3"/>
  <c r="N130" i="3"/>
  <c r="Q130" i="3" s="1"/>
  <c r="R130" i="3" s="1"/>
  <c r="F131" i="3"/>
  <c r="G131" i="3"/>
  <c r="H131" i="3"/>
  <c r="I131" i="3"/>
  <c r="N131" i="3"/>
  <c r="Q131" i="3" s="1"/>
  <c r="R131" i="3" s="1"/>
  <c r="F132" i="3"/>
  <c r="G132" i="3"/>
  <c r="H132" i="3"/>
  <c r="I132" i="3"/>
  <c r="N132" i="3"/>
  <c r="Q132" i="3" s="1"/>
  <c r="R132" i="3" s="1"/>
  <c r="F133" i="3"/>
  <c r="G133" i="3"/>
  <c r="H133" i="3"/>
  <c r="I133" i="3"/>
  <c r="N133" i="3"/>
  <c r="Q133" i="3" s="1"/>
  <c r="R133" i="3" s="1"/>
  <c r="F134" i="3"/>
  <c r="AB140" i="3" s="1"/>
  <c r="G134" i="3"/>
  <c r="AC140" i="3" s="1"/>
  <c r="H134" i="3"/>
  <c r="I134" i="3"/>
  <c r="N134" i="3"/>
  <c r="Q134" i="3" s="1"/>
  <c r="R134" i="3" s="1"/>
  <c r="F125" i="12"/>
  <c r="G125" i="12"/>
  <c r="H125" i="12"/>
  <c r="I125" i="12"/>
  <c r="N125" i="12"/>
  <c r="Q125" i="12" s="1"/>
  <c r="R125" i="12" s="1"/>
  <c r="F126" i="12"/>
  <c r="G126" i="12"/>
  <c r="H126" i="12"/>
  <c r="I126" i="12"/>
  <c r="N126" i="12"/>
  <c r="Q126" i="12" s="1"/>
  <c r="R126" i="12" s="1"/>
  <c r="F127" i="12"/>
  <c r="G127" i="12"/>
  <c r="H127" i="12"/>
  <c r="I127" i="12"/>
  <c r="N127" i="12"/>
  <c r="Q127" i="12" s="1"/>
  <c r="R127" i="12" s="1"/>
  <c r="F128" i="12"/>
  <c r="G128" i="12"/>
  <c r="H128" i="12"/>
  <c r="L128" i="12" s="1"/>
  <c r="I128" i="12"/>
  <c r="N128" i="12"/>
  <c r="Q128" i="12" s="1"/>
  <c r="R128" i="12" s="1"/>
  <c r="F129" i="12"/>
  <c r="G129" i="12"/>
  <c r="H129" i="12"/>
  <c r="I129" i="12"/>
  <c r="N129" i="12"/>
  <c r="Q129" i="12" s="1"/>
  <c r="R129" i="12" s="1"/>
  <c r="F130" i="12"/>
  <c r="G130" i="12"/>
  <c r="H130" i="12"/>
  <c r="I130" i="12"/>
  <c r="N130" i="12"/>
  <c r="Q130" i="12" s="1"/>
  <c r="R130" i="12" s="1"/>
  <c r="F131" i="12"/>
  <c r="G131" i="12"/>
  <c r="H131" i="12"/>
  <c r="I131" i="12"/>
  <c r="N131" i="12"/>
  <c r="Q131" i="12" s="1"/>
  <c r="R131" i="12" s="1"/>
  <c r="F132" i="12"/>
  <c r="G132" i="12"/>
  <c r="H132" i="12"/>
  <c r="I132" i="12"/>
  <c r="N132" i="12"/>
  <c r="Q132" i="12" s="1"/>
  <c r="R132" i="12" s="1"/>
  <c r="F133" i="12"/>
  <c r="G133" i="12"/>
  <c r="H133" i="12"/>
  <c r="I133" i="12"/>
  <c r="N133" i="12"/>
  <c r="Q133" i="12" s="1"/>
  <c r="R133" i="12" s="1"/>
  <c r="F134" i="12"/>
  <c r="AB140" i="12" s="1"/>
  <c r="G134" i="12"/>
  <c r="AC140" i="12" s="1"/>
  <c r="H134" i="12"/>
  <c r="I134" i="12"/>
  <c r="N134" i="12"/>
  <c r="Q134" i="12" s="1"/>
  <c r="R134" i="12" s="1"/>
  <c r="F125" i="5"/>
  <c r="G125" i="5"/>
  <c r="H125" i="5"/>
  <c r="I125" i="5"/>
  <c r="N125" i="5"/>
  <c r="Q125" i="5" s="1"/>
  <c r="R125" i="5" s="1"/>
  <c r="F126" i="5"/>
  <c r="G126" i="5"/>
  <c r="H126" i="5"/>
  <c r="I126" i="5"/>
  <c r="N126" i="5"/>
  <c r="Q126" i="5" s="1"/>
  <c r="R126" i="5" s="1"/>
  <c r="F127" i="5"/>
  <c r="G127" i="5"/>
  <c r="H127" i="5"/>
  <c r="I127" i="5"/>
  <c r="N127" i="5"/>
  <c r="Q127" i="5" s="1"/>
  <c r="R127" i="5" s="1"/>
  <c r="F128" i="5"/>
  <c r="G128" i="5"/>
  <c r="H128" i="5"/>
  <c r="I128" i="5"/>
  <c r="N128" i="5"/>
  <c r="Q128" i="5" s="1"/>
  <c r="R128" i="5" s="1"/>
  <c r="F129" i="5"/>
  <c r="G129" i="5"/>
  <c r="H129" i="5"/>
  <c r="I129" i="5"/>
  <c r="N129" i="5"/>
  <c r="Q129" i="5" s="1"/>
  <c r="R129" i="5" s="1"/>
  <c r="F130" i="5"/>
  <c r="G130" i="5"/>
  <c r="H130" i="5"/>
  <c r="I130" i="5"/>
  <c r="J131" i="5" s="1"/>
  <c r="N130" i="5"/>
  <c r="Q130" i="5" s="1"/>
  <c r="R130" i="5" s="1"/>
  <c r="F131" i="5"/>
  <c r="G131" i="5"/>
  <c r="H131" i="5"/>
  <c r="I131" i="5"/>
  <c r="N131" i="5"/>
  <c r="Q131" i="5" s="1"/>
  <c r="R131" i="5" s="1"/>
  <c r="F132" i="5"/>
  <c r="G132" i="5"/>
  <c r="H132" i="5"/>
  <c r="I132" i="5"/>
  <c r="N132" i="5"/>
  <c r="Q132" i="5" s="1"/>
  <c r="R132" i="5" s="1"/>
  <c r="F133" i="5"/>
  <c r="G133" i="5"/>
  <c r="H133" i="5"/>
  <c r="I133" i="5"/>
  <c r="N133" i="5"/>
  <c r="Q133" i="5" s="1"/>
  <c r="R133" i="5" s="1"/>
  <c r="F134" i="5"/>
  <c r="AB140" i="5" s="1"/>
  <c r="G134" i="5"/>
  <c r="AC140" i="5" s="1"/>
  <c r="H134" i="5"/>
  <c r="I134" i="5"/>
  <c r="N134" i="5"/>
  <c r="Q134" i="5" s="1"/>
  <c r="R134" i="5" s="1"/>
  <c r="F125" i="4"/>
  <c r="G125" i="4"/>
  <c r="H125" i="4"/>
  <c r="I125" i="4"/>
  <c r="N125" i="4"/>
  <c r="Q125" i="4" s="1"/>
  <c r="R125" i="4" s="1"/>
  <c r="F126" i="4"/>
  <c r="G126" i="4"/>
  <c r="H126" i="4"/>
  <c r="I126" i="4"/>
  <c r="N126" i="4"/>
  <c r="Q126" i="4" s="1"/>
  <c r="R126" i="4" s="1"/>
  <c r="F127" i="4"/>
  <c r="G127" i="4"/>
  <c r="H127" i="4"/>
  <c r="I127" i="4"/>
  <c r="N127" i="4"/>
  <c r="Q127" i="4" s="1"/>
  <c r="R127" i="4" s="1"/>
  <c r="F128" i="4"/>
  <c r="G128" i="4"/>
  <c r="H128" i="4"/>
  <c r="I128" i="4"/>
  <c r="N128" i="4"/>
  <c r="Q128" i="4" s="1"/>
  <c r="R128" i="4" s="1"/>
  <c r="F129" i="4"/>
  <c r="G129" i="4"/>
  <c r="H129" i="4"/>
  <c r="L129" i="4" s="1"/>
  <c r="I129" i="4"/>
  <c r="N129" i="4"/>
  <c r="Q129" i="4" s="1"/>
  <c r="R129" i="4" s="1"/>
  <c r="F130" i="4"/>
  <c r="G130" i="4"/>
  <c r="H130" i="4"/>
  <c r="I130" i="4"/>
  <c r="N130" i="4"/>
  <c r="Q130" i="4" s="1"/>
  <c r="R130" i="4" s="1"/>
  <c r="F131" i="4"/>
  <c r="G131" i="4"/>
  <c r="H131" i="4"/>
  <c r="I131" i="4"/>
  <c r="N131" i="4"/>
  <c r="Q131" i="4" s="1"/>
  <c r="R131" i="4" s="1"/>
  <c r="F132" i="4"/>
  <c r="G132" i="4"/>
  <c r="H132" i="4"/>
  <c r="I132" i="4"/>
  <c r="N132" i="4"/>
  <c r="Q132" i="4" s="1"/>
  <c r="R132" i="4" s="1"/>
  <c r="F133" i="4"/>
  <c r="G133" i="4"/>
  <c r="H133" i="4"/>
  <c r="I133" i="4"/>
  <c r="N133" i="4"/>
  <c r="Q133" i="4" s="1"/>
  <c r="R133" i="4" s="1"/>
  <c r="F134" i="4"/>
  <c r="AB140" i="4" s="1"/>
  <c r="G134" i="4"/>
  <c r="AC140" i="4" s="1"/>
  <c r="H134" i="4"/>
  <c r="I134" i="4"/>
  <c r="N134" i="4"/>
  <c r="Q134" i="4" s="1"/>
  <c r="R134" i="4" s="1"/>
  <c r="J84" i="7"/>
  <c r="M85" i="7"/>
  <c r="M101" i="7"/>
  <c r="F87" i="7"/>
  <c r="G87" i="7"/>
  <c r="H87" i="7"/>
  <c r="I87" i="7"/>
  <c r="J87" i="7"/>
  <c r="M87" i="7" s="1"/>
  <c r="K87" i="7"/>
  <c r="L87" i="7"/>
  <c r="N87" i="7"/>
  <c r="F88" i="7"/>
  <c r="G88" i="7"/>
  <c r="H88" i="7"/>
  <c r="I88" i="7"/>
  <c r="J89" i="7" s="1"/>
  <c r="J88" i="7"/>
  <c r="K88" i="7"/>
  <c r="L88" i="7"/>
  <c r="M88" i="7"/>
  <c r="N88" i="7"/>
  <c r="F89" i="7"/>
  <c r="G89" i="7"/>
  <c r="H89" i="7"/>
  <c r="I89" i="7"/>
  <c r="J90" i="7" s="1"/>
  <c r="M90" i="7" s="1"/>
  <c r="L89" i="7"/>
  <c r="N89" i="7"/>
  <c r="F90" i="7"/>
  <c r="G90" i="7"/>
  <c r="H90" i="7"/>
  <c r="I90" i="7"/>
  <c r="K90" i="7"/>
  <c r="L90" i="7"/>
  <c r="N90" i="7"/>
  <c r="F91" i="7"/>
  <c r="G91" i="7"/>
  <c r="H91" i="7"/>
  <c r="I91" i="7"/>
  <c r="J91" i="7"/>
  <c r="M91" i="7" s="1"/>
  <c r="K91" i="7"/>
  <c r="L91" i="7"/>
  <c r="N91" i="7"/>
  <c r="F92" i="7"/>
  <c r="G92" i="7"/>
  <c r="H92" i="7"/>
  <c r="I92" i="7"/>
  <c r="J93" i="7" s="1"/>
  <c r="J92" i="7"/>
  <c r="K92" i="7"/>
  <c r="L92" i="7"/>
  <c r="M92" i="7"/>
  <c r="N92" i="7"/>
  <c r="F93" i="7"/>
  <c r="G93" i="7"/>
  <c r="H93" i="7"/>
  <c r="I93" i="7"/>
  <c r="J94" i="7" s="1"/>
  <c r="M94" i="7" s="1"/>
  <c r="L93" i="7"/>
  <c r="N93" i="7"/>
  <c r="F94" i="7"/>
  <c r="G94" i="7"/>
  <c r="H94" i="7"/>
  <c r="I94" i="7"/>
  <c r="K94" i="7"/>
  <c r="L94" i="7"/>
  <c r="N94" i="7"/>
  <c r="F95" i="7"/>
  <c r="G95" i="7"/>
  <c r="H95" i="7"/>
  <c r="I95" i="7"/>
  <c r="J95" i="7"/>
  <c r="M95" i="7" s="1"/>
  <c r="K95" i="7"/>
  <c r="L95" i="7"/>
  <c r="N95" i="7"/>
  <c r="F96" i="7"/>
  <c r="G96" i="7"/>
  <c r="H96" i="7"/>
  <c r="I96" i="7"/>
  <c r="L97" i="7" s="1"/>
  <c r="J96" i="7"/>
  <c r="K96" i="7"/>
  <c r="L96" i="7"/>
  <c r="M96" i="7"/>
  <c r="N96" i="7"/>
  <c r="F97" i="7"/>
  <c r="G97" i="7"/>
  <c r="H97" i="7"/>
  <c r="I97" i="7"/>
  <c r="J98" i="7" s="1"/>
  <c r="M98" i="7" s="1"/>
  <c r="N97" i="7"/>
  <c r="F98" i="7"/>
  <c r="G98" i="7"/>
  <c r="K98" i="7" s="1"/>
  <c r="H98" i="7"/>
  <c r="I98" i="7"/>
  <c r="L98" i="7"/>
  <c r="N98" i="7"/>
  <c r="F99" i="7"/>
  <c r="J99" i="7" s="1"/>
  <c r="M99" i="7" s="1"/>
  <c r="G99" i="7"/>
  <c r="H99" i="7"/>
  <c r="I99" i="7"/>
  <c r="K99" i="7"/>
  <c r="L99" i="7"/>
  <c r="N99" i="7"/>
  <c r="F100" i="7"/>
  <c r="G100" i="7"/>
  <c r="H100" i="7"/>
  <c r="I100" i="7"/>
  <c r="J101" i="7" s="1"/>
  <c r="J100" i="7"/>
  <c r="M100" i="7" s="1"/>
  <c r="K100" i="7"/>
  <c r="L100" i="7"/>
  <c r="N100" i="7"/>
  <c r="F101" i="7"/>
  <c r="G101" i="7"/>
  <c r="H101" i="7"/>
  <c r="I101" i="7"/>
  <c r="J102" i="7" s="1"/>
  <c r="N101" i="7"/>
  <c r="F102" i="7"/>
  <c r="G102" i="7"/>
  <c r="K102" i="7" s="1"/>
  <c r="H102" i="7"/>
  <c r="I102" i="7"/>
  <c r="L102" i="7"/>
  <c r="N102" i="7"/>
  <c r="F103" i="7"/>
  <c r="G103" i="7"/>
  <c r="H103" i="7"/>
  <c r="I103" i="7"/>
  <c r="J103" i="7"/>
  <c r="M103" i="7" s="1"/>
  <c r="K103" i="7"/>
  <c r="L103" i="7"/>
  <c r="N103" i="7"/>
  <c r="F104" i="7"/>
  <c r="G104" i="7"/>
  <c r="H104" i="7"/>
  <c r="I104" i="7"/>
  <c r="J105" i="7" s="1"/>
  <c r="J104" i="7"/>
  <c r="M104" i="7" s="1"/>
  <c r="K104" i="7"/>
  <c r="L104" i="7"/>
  <c r="N104" i="7"/>
  <c r="F105" i="7"/>
  <c r="G105" i="7"/>
  <c r="H105" i="7"/>
  <c r="I105" i="7"/>
  <c r="J106" i="7" s="1"/>
  <c r="L105" i="7"/>
  <c r="N105" i="7"/>
  <c r="F106" i="7"/>
  <c r="G106" i="7"/>
  <c r="H106" i="7"/>
  <c r="I106" i="7"/>
  <c r="L106" i="7"/>
  <c r="N106" i="7"/>
  <c r="F107" i="7"/>
  <c r="G107" i="7"/>
  <c r="H107" i="7"/>
  <c r="I107" i="7"/>
  <c r="J107" i="7"/>
  <c r="M107" i="7" s="1"/>
  <c r="K107" i="7"/>
  <c r="L107" i="7"/>
  <c r="N107" i="7"/>
  <c r="F108" i="7"/>
  <c r="G108" i="7"/>
  <c r="H108" i="7"/>
  <c r="I108" i="7"/>
  <c r="J109" i="7" s="1"/>
  <c r="J108" i="7"/>
  <c r="M108" i="7" s="1"/>
  <c r="K108" i="7"/>
  <c r="L108" i="7"/>
  <c r="N108" i="7"/>
  <c r="F109" i="7"/>
  <c r="G109" i="7"/>
  <c r="H109" i="7"/>
  <c r="I109" i="7"/>
  <c r="K110" i="7" s="1"/>
  <c r="L109" i="7"/>
  <c r="N109" i="7"/>
  <c r="F110" i="7"/>
  <c r="G110" i="7"/>
  <c r="H110" i="7"/>
  <c r="I110" i="7"/>
  <c r="L110" i="7"/>
  <c r="N110" i="7"/>
  <c r="F111" i="7"/>
  <c r="G111" i="7"/>
  <c r="H111" i="7"/>
  <c r="I111" i="7"/>
  <c r="J111" i="7"/>
  <c r="M111" i="7" s="1"/>
  <c r="K111" i="7"/>
  <c r="L111" i="7"/>
  <c r="N111" i="7"/>
  <c r="F112" i="7"/>
  <c r="G112" i="7"/>
  <c r="H112" i="7"/>
  <c r="I112" i="7"/>
  <c r="J113" i="7" s="1"/>
  <c r="J112" i="7"/>
  <c r="M112" i="7" s="1"/>
  <c r="K112" i="7"/>
  <c r="L112" i="7"/>
  <c r="N112" i="7"/>
  <c r="F113" i="7"/>
  <c r="G113" i="7"/>
  <c r="H113" i="7"/>
  <c r="I113" i="7"/>
  <c r="J114" i="7" s="1"/>
  <c r="L113" i="7"/>
  <c r="N113" i="7"/>
  <c r="F114" i="7"/>
  <c r="G114" i="7"/>
  <c r="K114" i="7" s="1"/>
  <c r="H114" i="7"/>
  <c r="I114" i="7"/>
  <c r="L114" i="7"/>
  <c r="N114" i="7"/>
  <c r="F115" i="7"/>
  <c r="J115" i="7" s="1"/>
  <c r="M115" i="7" s="1"/>
  <c r="G115" i="7"/>
  <c r="H115" i="7"/>
  <c r="I115" i="7"/>
  <c r="K115" i="7"/>
  <c r="L115" i="7"/>
  <c r="N115" i="7"/>
  <c r="F116" i="7"/>
  <c r="G116" i="7"/>
  <c r="H116" i="7"/>
  <c r="I116" i="7"/>
  <c r="J117" i="7" s="1"/>
  <c r="J116" i="7"/>
  <c r="M116" i="7" s="1"/>
  <c r="K116" i="7"/>
  <c r="L116" i="7"/>
  <c r="N116" i="7"/>
  <c r="F117" i="7"/>
  <c r="G117" i="7"/>
  <c r="H117" i="7"/>
  <c r="I117" i="7"/>
  <c r="J118" i="7" s="1"/>
  <c r="L117" i="7"/>
  <c r="N117" i="7"/>
  <c r="F118" i="7"/>
  <c r="G118" i="7"/>
  <c r="K118" i="7" s="1"/>
  <c r="H118" i="7"/>
  <c r="I118" i="7"/>
  <c r="L118" i="7"/>
  <c r="N118" i="7"/>
  <c r="F119" i="7"/>
  <c r="J119" i="7" s="1"/>
  <c r="M119" i="7" s="1"/>
  <c r="G119" i="7"/>
  <c r="K119" i="7" s="1"/>
  <c r="H119" i="7"/>
  <c r="I119" i="7"/>
  <c r="L119" i="7"/>
  <c r="N119" i="7"/>
  <c r="F120" i="7"/>
  <c r="J120" i="7" s="1"/>
  <c r="M120" i="7" s="1"/>
  <c r="G120" i="7"/>
  <c r="H120" i="7"/>
  <c r="I120" i="7"/>
  <c r="J121" i="7" s="1"/>
  <c r="K120" i="7"/>
  <c r="L120" i="7"/>
  <c r="N120" i="7"/>
  <c r="F121" i="7"/>
  <c r="G121" i="7"/>
  <c r="H121" i="7"/>
  <c r="L121" i="7" s="1"/>
  <c r="I121" i="7"/>
  <c r="K122" i="7" s="1"/>
  <c r="N121" i="7"/>
  <c r="F122" i="7"/>
  <c r="G122" i="7"/>
  <c r="H122" i="7"/>
  <c r="I122" i="7"/>
  <c r="L122" i="7"/>
  <c r="N122" i="7"/>
  <c r="F123" i="7"/>
  <c r="J123" i="7" s="1"/>
  <c r="M123" i="7" s="1"/>
  <c r="G123" i="7"/>
  <c r="K123" i="7" s="1"/>
  <c r="H123" i="7"/>
  <c r="I123" i="7"/>
  <c r="L123" i="7"/>
  <c r="N123" i="7"/>
  <c r="F124" i="7"/>
  <c r="G124" i="7"/>
  <c r="H124" i="7"/>
  <c r="I124" i="7"/>
  <c r="J125" i="7" s="1"/>
  <c r="J124" i="7"/>
  <c r="M124" i="7" s="1"/>
  <c r="K124" i="7"/>
  <c r="L124" i="7"/>
  <c r="N124" i="7"/>
  <c r="F125" i="7"/>
  <c r="G125" i="7"/>
  <c r="H125" i="7"/>
  <c r="L125" i="7" s="1"/>
  <c r="I125" i="7"/>
  <c r="K126" i="7" s="1"/>
  <c r="N125" i="7"/>
  <c r="F126" i="7"/>
  <c r="G126" i="7"/>
  <c r="H126" i="7"/>
  <c r="L126" i="7" s="1"/>
  <c r="I126" i="7"/>
  <c r="N126" i="7"/>
  <c r="F127" i="7"/>
  <c r="J127" i="7" s="1"/>
  <c r="M127" i="7" s="1"/>
  <c r="G127" i="7"/>
  <c r="K127" i="7" s="1"/>
  <c r="H127" i="7"/>
  <c r="I127" i="7"/>
  <c r="L127" i="7"/>
  <c r="N127" i="7"/>
  <c r="F128" i="7"/>
  <c r="J128" i="7" s="1"/>
  <c r="M128" i="7" s="1"/>
  <c r="G128" i="7"/>
  <c r="H128" i="7"/>
  <c r="I128" i="7"/>
  <c r="J129" i="7" s="1"/>
  <c r="K128" i="7"/>
  <c r="L128" i="7"/>
  <c r="N128" i="7"/>
  <c r="F129" i="7"/>
  <c r="G129" i="7"/>
  <c r="H129" i="7"/>
  <c r="L129" i="7" s="1"/>
  <c r="I129" i="7"/>
  <c r="K130" i="7" s="1"/>
  <c r="N129" i="7"/>
  <c r="F130" i="7"/>
  <c r="G130" i="7"/>
  <c r="H130" i="7"/>
  <c r="L130" i="7" s="1"/>
  <c r="I130" i="7"/>
  <c r="N130" i="7"/>
  <c r="F131" i="7"/>
  <c r="G131" i="7"/>
  <c r="K131" i="7" s="1"/>
  <c r="H131" i="7"/>
  <c r="I131" i="7"/>
  <c r="J131" i="7"/>
  <c r="L131" i="7"/>
  <c r="N131" i="7"/>
  <c r="F132" i="7"/>
  <c r="J132" i="7" s="1"/>
  <c r="M132" i="7" s="1"/>
  <c r="G132" i="7"/>
  <c r="H132" i="7"/>
  <c r="I132" i="7"/>
  <c r="J133" i="7" s="1"/>
  <c r="K132" i="7"/>
  <c r="L132" i="7"/>
  <c r="N132" i="7"/>
  <c r="F133" i="7"/>
  <c r="G133" i="7"/>
  <c r="H133" i="7"/>
  <c r="I133" i="7"/>
  <c r="J134" i="7" s="1"/>
  <c r="M134" i="7" s="1"/>
  <c r="L133" i="7"/>
  <c r="N133" i="7"/>
  <c r="F134" i="7"/>
  <c r="G134" i="7"/>
  <c r="K134" i="7" s="1"/>
  <c r="H134" i="7"/>
  <c r="L134" i="7" s="1"/>
  <c r="I134" i="7"/>
  <c r="N134" i="7"/>
  <c r="F125" i="9"/>
  <c r="G125" i="9"/>
  <c r="H125" i="9"/>
  <c r="I125" i="9"/>
  <c r="N125" i="9"/>
  <c r="Q125" i="9" s="1"/>
  <c r="R125" i="9" s="1"/>
  <c r="F126" i="9"/>
  <c r="G126" i="9"/>
  <c r="H126" i="9"/>
  <c r="I126" i="9"/>
  <c r="N126" i="9"/>
  <c r="Q126" i="9" s="1"/>
  <c r="R126" i="9" s="1"/>
  <c r="F127" i="9"/>
  <c r="G127" i="9"/>
  <c r="H127" i="9"/>
  <c r="I127" i="9"/>
  <c r="N127" i="9"/>
  <c r="Q127" i="9" s="1"/>
  <c r="R127" i="9" s="1"/>
  <c r="F128" i="9"/>
  <c r="G128" i="9"/>
  <c r="H128" i="9"/>
  <c r="I128" i="9"/>
  <c r="N128" i="9"/>
  <c r="Q128" i="9" s="1"/>
  <c r="R128" i="9" s="1"/>
  <c r="F129" i="9"/>
  <c r="G129" i="9"/>
  <c r="H129" i="9"/>
  <c r="I129" i="9"/>
  <c r="N129" i="9"/>
  <c r="Q129" i="9" s="1"/>
  <c r="R129" i="9" s="1"/>
  <c r="F130" i="9"/>
  <c r="G130" i="9"/>
  <c r="H130" i="9"/>
  <c r="I130" i="9"/>
  <c r="N130" i="9"/>
  <c r="Q130" i="9" s="1"/>
  <c r="R130" i="9" s="1"/>
  <c r="F131" i="9"/>
  <c r="G131" i="9"/>
  <c r="H131" i="9"/>
  <c r="I131" i="9"/>
  <c r="N131" i="9"/>
  <c r="Q131" i="9" s="1"/>
  <c r="R131" i="9" s="1"/>
  <c r="F132" i="9"/>
  <c r="G132" i="9"/>
  <c r="H132" i="9"/>
  <c r="I132" i="9"/>
  <c r="N132" i="9"/>
  <c r="Q132" i="9" s="1"/>
  <c r="R132" i="9" s="1"/>
  <c r="F133" i="9"/>
  <c r="G133" i="9"/>
  <c r="H133" i="9"/>
  <c r="I133" i="9"/>
  <c r="N133" i="9"/>
  <c r="Q133" i="9" s="1"/>
  <c r="R133" i="9" s="1"/>
  <c r="F134" i="9"/>
  <c r="AB140" i="9" s="1"/>
  <c r="G134" i="9"/>
  <c r="AC140" i="9" s="1"/>
  <c r="H134" i="9"/>
  <c r="I134" i="9"/>
  <c r="D64" i="7"/>
  <c r="F109" i="5"/>
  <c r="G109" i="5"/>
  <c r="H109" i="5"/>
  <c r="I109" i="5"/>
  <c r="N109" i="5"/>
  <c r="Q109" i="5" s="1"/>
  <c r="R109" i="5" s="1"/>
  <c r="J132" i="4" l="1"/>
  <c r="L122" i="8"/>
  <c r="J130" i="5"/>
  <c r="J102" i="18"/>
  <c r="K69" i="18"/>
  <c r="AB110" i="18"/>
  <c r="J84" i="18"/>
  <c r="AB139" i="6"/>
  <c r="K115" i="6"/>
  <c r="K126" i="4"/>
  <c r="J80" i="18"/>
  <c r="J91" i="18"/>
  <c r="J88" i="18"/>
  <c r="J133" i="10"/>
  <c r="K109" i="10"/>
  <c r="K103" i="6"/>
  <c r="J122" i="8"/>
  <c r="J129" i="3"/>
  <c r="J117" i="3"/>
  <c r="AC139" i="12"/>
  <c r="J131" i="12"/>
  <c r="J134" i="12"/>
  <c r="AC139" i="5"/>
  <c r="AB139" i="5"/>
  <c r="K128" i="5"/>
  <c r="J89" i="18"/>
  <c r="K80" i="18"/>
  <c r="K70" i="18"/>
  <c r="J72" i="18"/>
  <c r="K68" i="18"/>
  <c r="AB109" i="18"/>
  <c r="J97" i="18"/>
  <c r="K105" i="10"/>
  <c r="K101" i="10"/>
  <c r="K119" i="10"/>
  <c r="J132" i="11"/>
  <c r="AB139" i="11"/>
  <c r="AB138" i="8"/>
  <c r="K133" i="8"/>
  <c r="J124" i="8"/>
  <c r="J120" i="3"/>
  <c r="J115" i="3"/>
  <c r="L126" i="12"/>
  <c r="AB139" i="12"/>
  <c r="AC137" i="5"/>
  <c r="J126" i="5"/>
  <c r="J134" i="4"/>
  <c r="AB138" i="4"/>
  <c r="AB134" i="4"/>
  <c r="K133" i="4"/>
  <c r="AB137" i="4"/>
  <c r="K130" i="4"/>
  <c r="J129" i="4"/>
  <c r="AB133" i="4"/>
  <c r="AB136" i="4"/>
  <c r="AB132" i="4"/>
  <c r="AB139" i="4"/>
  <c r="AB135" i="4"/>
  <c r="K127" i="4"/>
  <c r="AB131" i="4"/>
  <c r="AB139" i="9"/>
  <c r="J126" i="9"/>
  <c r="L79" i="18"/>
  <c r="K78" i="18"/>
  <c r="AJ109" i="18"/>
  <c r="K72" i="18"/>
  <c r="AJ107" i="18"/>
  <c r="L101" i="18"/>
  <c r="AJ103" i="18"/>
  <c r="AJ99" i="18"/>
  <c r="AJ95" i="18"/>
  <c r="AJ85" i="18"/>
  <c r="AJ80" i="18"/>
  <c r="AJ78" i="18"/>
  <c r="J68" i="18"/>
  <c r="L104" i="18"/>
  <c r="AJ110" i="18"/>
  <c r="AJ106" i="18"/>
  <c r="AJ102" i="18"/>
  <c r="L96" i="18"/>
  <c r="AJ98" i="18"/>
  <c r="L92" i="18"/>
  <c r="AJ93" i="18"/>
  <c r="AJ92" i="18"/>
  <c r="AJ88" i="18"/>
  <c r="L81" i="18"/>
  <c r="AJ82" i="18"/>
  <c r="L76" i="18"/>
  <c r="AJ79" i="18"/>
  <c r="AJ77" i="18"/>
  <c r="L71" i="18"/>
  <c r="AJ105" i="18"/>
  <c r="L99" i="18"/>
  <c r="AJ101" i="18"/>
  <c r="L95" i="18"/>
  <c r="AJ97" i="18"/>
  <c r="AJ94" i="18"/>
  <c r="AJ90" i="18"/>
  <c r="L84" i="18"/>
  <c r="AJ87" i="18"/>
  <c r="AJ86" i="18"/>
  <c r="J79" i="18"/>
  <c r="AJ84" i="18"/>
  <c r="AJ81" i="18"/>
  <c r="L74" i="18"/>
  <c r="AJ76" i="18"/>
  <c r="AJ74" i="18"/>
  <c r="AJ108" i="18"/>
  <c r="AJ104" i="18"/>
  <c r="L98" i="18"/>
  <c r="AJ100" i="18"/>
  <c r="L94" i="18"/>
  <c r="AJ96" i="18"/>
  <c r="L90" i="18"/>
  <c r="AJ91" i="18"/>
  <c r="K84" i="18"/>
  <c r="AJ89" i="18"/>
  <c r="L82" i="18"/>
  <c r="AJ83" i="18"/>
  <c r="K76" i="18"/>
  <c r="L73" i="18"/>
  <c r="AJ75" i="18"/>
  <c r="AJ73" i="18"/>
  <c r="J73" i="18"/>
  <c r="K92" i="18"/>
  <c r="K77" i="18"/>
  <c r="K75" i="18"/>
  <c r="J71" i="18"/>
  <c r="K83" i="18"/>
  <c r="J77" i="18"/>
  <c r="J75" i="18"/>
  <c r="AB106" i="18"/>
  <c r="AB102" i="18"/>
  <c r="AB94" i="18"/>
  <c r="AB90" i="18"/>
  <c r="AB88" i="18"/>
  <c r="J78" i="18"/>
  <c r="AB81" i="18"/>
  <c r="AB76" i="18"/>
  <c r="J70" i="18"/>
  <c r="AB74" i="18"/>
  <c r="AB105" i="18"/>
  <c r="AB101" i="18"/>
  <c r="AB96" i="18"/>
  <c r="AB91" i="18"/>
  <c r="J85" i="18"/>
  <c r="AB84" i="18"/>
  <c r="AB79" i="18"/>
  <c r="AB77" i="18"/>
  <c r="AB73" i="18"/>
  <c r="AB108" i="18"/>
  <c r="J100" i="18"/>
  <c r="AB104" i="18"/>
  <c r="AB100" i="18"/>
  <c r="J92" i="18"/>
  <c r="AB98" i="18"/>
  <c r="AB95" i="18"/>
  <c r="J83" i="18"/>
  <c r="AB89" i="18"/>
  <c r="AB87" i="18"/>
  <c r="AB85" i="18"/>
  <c r="J76" i="18"/>
  <c r="AB82" i="18"/>
  <c r="AB80" i="18"/>
  <c r="J74" i="18"/>
  <c r="AB78" i="18"/>
  <c r="L69" i="18"/>
  <c r="AB107" i="18"/>
  <c r="AB103" i="18"/>
  <c r="AB99" i="18"/>
  <c r="J93" i="18"/>
  <c r="AB97" i="18"/>
  <c r="J90" i="18"/>
  <c r="AB93" i="18"/>
  <c r="AB92" i="18"/>
  <c r="J82" i="18"/>
  <c r="AB86" i="18"/>
  <c r="AB83" i="18"/>
  <c r="L70" i="18"/>
  <c r="J69" i="18"/>
  <c r="AB75" i="18"/>
  <c r="L131" i="10"/>
  <c r="L123" i="10"/>
  <c r="L129" i="10"/>
  <c r="L125" i="10"/>
  <c r="L121" i="10"/>
  <c r="L117" i="10"/>
  <c r="L114" i="10"/>
  <c r="L120" i="10"/>
  <c r="L110" i="10"/>
  <c r="L106" i="10"/>
  <c r="L102" i="10"/>
  <c r="AC137" i="10"/>
  <c r="AC139" i="10"/>
  <c r="K132" i="10"/>
  <c r="K113" i="10"/>
  <c r="J128" i="10"/>
  <c r="J124" i="10"/>
  <c r="J118" i="10"/>
  <c r="J115" i="10"/>
  <c r="L107" i="10"/>
  <c r="J127" i="10"/>
  <c r="J119" i="10"/>
  <c r="J111" i="10"/>
  <c r="J120" i="10"/>
  <c r="K108" i="6"/>
  <c r="AC137" i="6"/>
  <c r="AC112" i="6"/>
  <c r="J117" i="6"/>
  <c r="J127" i="11"/>
  <c r="L121" i="8"/>
  <c r="L110" i="3"/>
  <c r="AC138" i="3"/>
  <c r="J134" i="3"/>
  <c r="J126" i="3"/>
  <c r="J131" i="3"/>
  <c r="J127" i="3"/>
  <c r="AC135" i="12"/>
  <c r="AC131" i="12"/>
  <c r="K132" i="12"/>
  <c r="AC138" i="12"/>
  <c r="AC134" i="12"/>
  <c r="AC137" i="12"/>
  <c r="AC133" i="12"/>
  <c r="K126" i="12"/>
  <c r="AC136" i="12"/>
  <c r="AC132" i="12"/>
  <c r="AB136" i="12"/>
  <c r="AB132" i="12"/>
  <c r="AB135" i="12"/>
  <c r="AB131" i="12"/>
  <c r="AB138" i="12"/>
  <c r="J130" i="12"/>
  <c r="AB134" i="12"/>
  <c r="AB137" i="12"/>
  <c r="AB133" i="12"/>
  <c r="AC136" i="5"/>
  <c r="J128" i="5"/>
  <c r="AC133" i="5"/>
  <c r="K132" i="5"/>
  <c r="AC138" i="5"/>
  <c r="AC135" i="5"/>
  <c r="AC132" i="5"/>
  <c r="AC131" i="5"/>
  <c r="AC134" i="5"/>
  <c r="AB133" i="5"/>
  <c r="AB138" i="5"/>
  <c r="AB135" i="5"/>
  <c r="J135" i="5"/>
  <c r="K135" i="5"/>
  <c r="L135" i="5"/>
  <c r="AB136" i="5"/>
  <c r="AB137" i="5"/>
  <c r="L126" i="5"/>
  <c r="AB132" i="5"/>
  <c r="L129" i="5"/>
  <c r="AB134" i="5"/>
  <c r="AB131" i="5"/>
  <c r="AC138" i="9"/>
  <c r="AC134" i="9"/>
  <c r="AC137" i="9"/>
  <c r="AC133" i="9"/>
  <c r="K133" i="9"/>
  <c r="AC136" i="9"/>
  <c r="AC132" i="9"/>
  <c r="AC139" i="9"/>
  <c r="AC135" i="9"/>
  <c r="AC131" i="9"/>
  <c r="AB134" i="9"/>
  <c r="AB137" i="9"/>
  <c r="K130" i="9"/>
  <c r="J129" i="9"/>
  <c r="AB133" i="9"/>
  <c r="J135" i="9"/>
  <c r="K135" i="9"/>
  <c r="L135" i="9"/>
  <c r="AB135" i="9"/>
  <c r="AB131" i="9"/>
  <c r="AB138" i="9"/>
  <c r="J132" i="9"/>
  <c r="AB136" i="9"/>
  <c r="AB132" i="9"/>
  <c r="L131" i="4"/>
  <c r="L128" i="4"/>
  <c r="L130" i="4"/>
  <c r="K129" i="4"/>
  <c r="AC132" i="4"/>
  <c r="AC137" i="4"/>
  <c r="AC135" i="4"/>
  <c r="AC131" i="4"/>
  <c r="AC139" i="4"/>
  <c r="J131" i="4"/>
  <c r="K128" i="4"/>
  <c r="AC134" i="4"/>
  <c r="J135" i="4"/>
  <c r="K135" i="4"/>
  <c r="L135" i="4"/>
  <c r="AC138" i="4"/>
  <c r="AC136" i="4"/>
  <c r="AC133" i="4"/>
  <c r="L125" i="6"/>
  <c r="L117" i="6"/>
  <c r="L121" i="6"/>
  <c r="L114" i="6"/>
  <c r="AC136" i="6"/>
  <c r="AC132" i="6"/>
  <c r="AC128" i="6"/>
  <c r="AC125" i="6"/>
  <c r="AC122" i="6"/>
  <c r="AC118" i="6"/>
  <c r="AC115" i="6"/>
  <c r="AC111" i="6"/>
  <c r="AC107" i="6"/>
  <c r="AC133" i="6"/>
  <c r="AC129" i="6"/>
  <c r="AC123" i="6"/>
  <c r="AC119" i="6"/>
  <c r="AC108" i="6"/>
  <c r="AC139" i="6"/>
  <c r="AC135" i="6"/>
  <c r="AC131" i="6"/>
  <c r="AC127" i="6"/>
  <c r="AC124" i="6"/>
  <c r="AC121" i="6"/>
  <c r="AC117" i="6"/>
  <c r="L110" i="6"/>
  <c r="K109" i="6"/>
  <c r="AC114" i="6"/>
  <c r="AC110" i="6"/>
  <c r="AC106" i="6"/>
  <c r="AC126" i="6"/>
  <c r="AC138" i="6"/>
  <c r="AC134" i="6"/>
  <c r="AC130" i="6"/>
  <c r="AC120" i="6"/>
  <c r="AC116" i="6"/>
  <c r="AC113" i="6"/>
  <c r="AC109" i="6"/>
  <c r="AB138" i="6"/>
  <c r="AB134" i="6"/>
  <c r="AB130" i="6"/>
  <c r="J122" i="6"/>
  <c r="J116" i="6"/>
  <c r="AB120" i="6"/>
  <c r="AB116" i="6"/>
  <c r="AB113" i="6"/>
  <c r="AB109" i="6"/>
  <c r="AB137" i="6"/>
  <c r="AB133" i="6"/>
  <c r="AB129" i="6"/>
  <c r="AB126" i="6"/>
  <c r="AB123" i="6"/>
  <c r="AB119" i="6"/>
  <c r="AB112" i="6"/>
  <c r="AB108" i="6"/>
  <c r="AB136" i="6"/>
  <c r="AB132" i="6"/>
  <c r="AB128" i="6"/>
  <c r="AB125" i="6"/>
  <c r="J118" i="6"/>
  <c r="AB122" i="6"/>
  <c r="AB118" i="6"/>
  <c r="AB115" i="6"/>
  <c r="AB111" i="6"/>
  <c r="AB107" i="6"/>
  <c r="AB135" i="6"/>
  <c r="AB131" i="6"/>
  <c r="AB127" i="6"/>
  <c r="J120" i="6"/>
  <c r="AB124" i="6"/>
  <c r="AB121" i="6"/>
  <c r="AB117" i="6"/>
  <c r="AB114" i="6"/>
  <c r="AB110" i="6"/>
  <c r="AB106" i="6"/>
  <c r="L123" i="11"/>
  <c r="K126" i="11"/>
  <c r="J123" i="11"/>
  <c r="AC139" i="15"/>
  <c r="J132" i="15"/>
  <c r="J128" i="15"/>
  <c r="J124" i="15"/>
  <c r="J120" i="15"/>
  <c r="J116" i="15"/>
  <c r="J112" i="15"/>
  <c r="J108" i="15"/>
  <c r="L105" i="3"/>
  <c r="L121" i="3"/>
  <c r="L111" i="3"/>
  <c r="L104" i="3"/>
  <c r="L101" i="3"/>
  <c r="L132" i="3"/>
  <c r="L128" i="3"/>
  <c r="L100" i="3"/>
  <c r="L119" i="3"/>
  <c r="L116" i="3"/>
  <c r="AC136" i="3"/>
  <c r="AC132" i="3"/>
  <c r="AC128" i="3"/>
  <c r="AC124" i="3"/>
  <c r="AC121" i="3"/>
  <c r="AC118" i="3"/>
  <c r="AC115" i="3"/>
  <c r="AC111" i="3"/>
  <c r="AC105" i="3"/>
  <c r="AC139" i="3"/>
  <c r="AC135" i="3"/>
  <c r="K125" i="3"/>
  <c r="AC131" i="3"/>
  <c r="AC127" i="3"/>
  <c r="K117" i="3"/>
  <c r="AC120" i="3"/>
  <c r="K111" i="3"/>
  <c r="AC117" i="3"/>
  <c r="AC114" i="3"/>
  <c r="K104" i="3"/>
  <c r="AC110" i="3"/>
  <c r="AC104" i="3"/>
  <c r="AC134" i="3"/>
  <c r="AC130" i="3"/>
  <c r="AC126" i="3"/>
  <c r="AC123" i="3"/>
  <c r="AC119" i="3"/>
  <c r="AC116" i="3"/>
  <c r="AC113" i="3"/>
  <c r="AC109" i="3"/>
  <c r="AC107" i="3"/>
  <c r="AC103" i="3"/>
  <c r="AC137" i="3"/>
  <c r="AC133" i="3"/>
  <c r="AC129" i="3"/>
  <c r="AC125" i="3"/>
  <c r="AC122" i="3"/>
  <c r="AC112" i="3"/>
  <c r="AC108" i="3"/>
  <c r="J101" i="3"/>
  <c r="K100" i="3"/>
  <c r="AC106" i="3"/>
  <c r="AB139" i="3"/>
  <c r="AB135" i="3"/>
  <c r="AB131" i="3"/>
  <c r="J123" i="3"/>
  <c r="AB127" i="3"/>
  <c r="AB120" i="3"/>
  <c r="J113" i="3"/>
  <c r="AB117" i="3"/>
  <c r="J110" i="3"/>
  <c r="AB114" i="3"/>
  <c r="K105" i="3"/>
  <c r="AB108" i="3"/>
  <c r="AB106" i="3"/>
  <c r="AB138" i="3"/>
  <c r="AB134" i="3"/>
  <c r="AB130" i="3"/>
  <c r="AB126" i="3"/>
  <c r="AB123" i="3"/>
  <c r="AB119" i="3"/>
  <c r="J112" i="3"/>
  <c r="AB116" i="3"/>
  <c r="AB113" i="3"/>
  <c r="J105" i="3"/>
  <c r="AB111" i="3"/>
  <c r="J103" i="3"/>
  <c r="AB105" i="3"/>
  <c r="AB137" i="3"/>
  <c r="AB133" i="3"/>
  <c r="AB129" i="3"/>
  <c r="AB125" i="3"/>
  <c r="J118" i="3"/>
  <c r="AB122" i="3"/>
  <c r="K112" i="3"/>
  <c r="AB112" i="3"/>
  <c r="AB110" i="3"/>
  <c r="AB104" i="3"/>
  <c r="AB136" i="3"/>
  <c r="AB132" i="3"/>
  <c r="AB128" i="3"/>
  <c r="AB124" i="3"/>
  <c r="AB121" i="3"/>
  <c r="AB118" i="3"/>
  <c r="AB115" i="3"/>
  <c r="AB109" i="3"/>
  <c r="AB107" i="3"/>
  <c r="AB103" i="3"/>
  <c r="AC136" i="11"/>
  <c r="AC132" i="11"/>
  <c r="AC139" i="11"/>
  <c r="AC135" i="11"/>
  <c r="AC131" i="11"/>
  <c r="AC130" i="11"/>
  <c r="AC138" i="11"/>
  <c r="AC134" i="11"/>
  <c r="AC137" i="11"/>
  <c r="AC133" i="11"/>
  <c r="AC129" i="11"/>
  <c r="AC128" i="11"/>
  <c r="AB136" i="11"/>
  <c r="AB132" i="11"/>
  <c r="AB129" i="11"/>
  <c r="AB135" i="11"/>
  <c r="AB131" i="11"/>
  <c r="AB130" i="11"/>
  <c r="J124" i="11"/>
  <c r="K124" i="11"/>
  <c r="L124" i="11"/>
  <c r="AB128" i="11"/>
  <c r="AB138" i="11"/>
  <c r="AB134" i="11"/>
  <c r="J125" i="11"/>
  <c r="J133" i="11"/>
  <c r="AB137" i="11"/>
  <c r="J129" i="11"/>
  <c r="AB133" i="11"/>
  <c r="AC138" i="15"/>
  <c r="J101" i="15"/>
  <c r="J104" i="15"/>
  <c r="AC138" i="10"/>
  <c r="AC135" i="10"/>
  <c r="L124" i="10"/>
  <c r="AC129" i="10"/>
  <c r="L119" i="10"/>
  <c r="AC125" i="10"/>
  <c r="AC118" i="10"/>
  <c r="K112" i="10"/>
  <c r="AC115" i="10"/>
  <c r="AC112" i="10"/>
  <c r="AC109" i="10"/>
  <c r="AC134" i="10"/>
  <c r="AC131" i="10"/>
  <c r="AC128" i="10"/>
  <c r="AC126" i="10"/>
  <c r="AC124" i="10"/>
  <c r="AC121" i="10"/>
  <c r="AC114" i="10"/>
  <c r="K108" i="10"/>
  <c r="AC111" i="10"/>
  <c r="L103" i="10"/>
  <c r="AC108" i="10"/>
  <c r="AC136" i="10"/>
  <c r="AC133" i="10"/>
  <c r="AC123" i="10"/>
  <c r="AC120" i="10"/>
  <c r="AC117" i="10"/>
  <c r="AC110" i="10"/>
  <c r="K104" i="10"/>
  <c r="AC107" i="10"/>
  <c r="AC132" i="10"/>
  <c r="K126" i="10"/>
  <c r="AC130" i="10"/>
  <c r="K121" i="10"/>
  <c r="AC127" i="10"/>
  <c r="AC122" i="10"/>
  <c r="K116" i="10"/>
  <c r="AC119" i="10"/>
  <c r="AC116" i="10"/>
  <c r="AC113" i="10"/>
  <c r="AC106" i="10"/>
  <c r="K131" i="10"/>
  <c r="K125" i="10"/>
  <c r="K123" i="10"/>
  <c r="J122" i="10"/>
  <c r="K115" i="10"/>
  <c r="K111" i="10"/>
  <c r="K107" i="10"/>
  <c r="K103" i="10"/>
  <c r="M103" i="10" s="1"/>
  <c r="L125" i="8"/>
  <c r="AC139" i="8"/>
  <c r="AC135" i="8"/>
  <c r="AC131" i="8"/>
  <c r="AC128" i="8"/>
  <c r="K120" i="8"/>
  <c r="M120" i="8" s="1"/>
  <c r="AC126" i="8"/>
  <c r="AC125" i="8"/>
  <c r="AC138" i="8"/>
  <c r="AC134" i="8"/>
  <c r="AC127" i="8"/>
  <c r="AC137" i="8"/>
  <c r="AC133" i="8"/>
  <c r="AC130" i="8"/>
  <c r="AC136" i="8"/>
  <c r="AC132" i="8"/>
  <c r="AC129" i="8"/>
  <c r="J132" i="8"/>
  <c r="AB136" i="8"/>
  <c r="J128" i="8"/>
  <c r="AB132" i="8"/>
  <c r="AB129" i="8"/>
  <c r="AB135" i="8"/>
  <c r="AB131" i="8"/>
  <c r="AB128" i="8"/>
  <c r="AB126" i="8"/>
  <c r="AB125" i="8"/>
  <c r="AB134" i="8"/>
  <c r="AB127" i="8"/>
  <c r="AB137" i="8"/>
  <c r="AB133" i="8"/>
  <c r="K126" i="8"/>
  <c r="AB130" i="8"/>
  <c r="AC134" i="15"/>
  <c r="AC130" i="15"/>
  <c r="AC126" i="15"/>
  <c r="AC122" i="15"/>
  <c r="AC118" i="15"/>
  <c r="AC114" i="15"/>
  <c r="AC110" i="15"/>
  <c r="AC106" i="15"/>
  <c r="AC137" i="15"/>
  <c r="AC133" i="15"/>
  <c r="AC129" i="15"/>
  <c r="AC125" i="15"/>
  <c r="AC121" i="15"/>
  <c r="AC117" i="15"/>
  <c r="AC113" i="15"/>
  <c r="AC109" i="15"/>
  <c r="AC136" i="15"/>
  <c r="AC132" i="15"/>
  <c r="AC128" i="15"/>
  <c r="AC124" i="15"/>
  <c r="AC120" i="15"/>
  <c r="AC116" i="15"/>
  <c r="AC112" i="15"/>
  <c r="AC108" i="15"/>
  <c r="AC135" i="15"/>
  <c r="AC131" i="15"/>
  <c r="AC127" i="15"/>
  <c r="AC123" i="15"/>
  <c r="AC119" i="15"/>
  <c r="AC115" i="15"/>
  <c r="AC111" i="15"/>
  <c r="AC107" i="15"/>
  <c r="AB139" i="15"/>
  <c r="AB135" i="15"/>
  <c r="AB131" i="15"/>
  <c r="AB127" i="15"/>
  <c r="AB123" i="15"/>
  <c r="AB119" i="15"/>
  <c r="AB115" i="15"/>
  <c r="AB111" i="15"/>
  <c r="AB107" i="15"/>
  <c r="AB138" i="15"/>
  <c r="AB134" i="15"/>
  <c r="AB130" i="15"/>
  <c r="AB126" i="15"/>
  <c r="AB122" i="15"/>
  <c r="AB118" i="15"/>
  <c r="AB114" i="15"/>
  <c r="AB110" i="15"/>
  <c r="AB106" i="15"/>
  <c r="AB137" i="15"/>
  <c r="AB133" i="15"/>
  <c r="AB129" i="15"/>
  <c r="AB125" i="15"/>
  <c r="AB121" i="15"/>
  <c r="AB117" i="15"/>
  <c r="AB113" i="15"/>
  <c r="AB109" i="15"/>
  <c r="AB136" i="15"/>
  <c r="AB132" i="15"/>
  <c r="AB128" i="15"/>
  <c r="AB124" i="15"/>
  <c r="AB120" i="15"/>
  <c r="AB116" i="15"/>
  <c r="AB112" i="15"/>
  <c r="AB108" i="15"/>
  <c r="J64" i="17"/>
  <c r="K64" i="17"/>
  <c r="AB135" i="10"/>
  <c r="AB132" i="10"/>
  <c r="AB126" i="10"/>
  <c r="AB125" i="10"/>
  <c r="AB123" i="10"/>
  <c r="J117" i="10"/>
  <c r="AB119" i="10"/>
  <c r="J113" i="10"/>
  <c r="AB115" i="10"/>
  <c r="J109" i="10"/>
  <c r="AB111" i="10"/>
  <c r="J105" i="10"/>
  <c r="AB107" i="10"/>
  <c r="AB106" i="10"/>
  <c r="AB137" i="10"/>
  <c r="AB134" i="10"/>
  <c r="AB130" i="10"/>
  <c r="J123" i="10"/>
  <c r="AB129" i="10"/>
  <c r="AB127" i="10"/>
  <c r="J121" i="10"/>
  <c r="AB120" i="10"/>
  <c r="J114" i="10"/>
  <c r="AB116" i="10"/>
  <c r="J110" i="10"/>
  <c r="AB112" i="10"/>
  <c r="J106" i="10"/>
  <c r="AB108" i="10"/>
  <c r="J102" i="10"/>
  <c r="J101" i="10"/>
  <c r="L135" i="10"/>
  <c r="J135" i="10"/>
  <c r="K135" i="10"/>
  <c r="AB139" i="10"/>
  <c r="AB136" i="10"/>
  <c r="AB131" i="10"/>
  <c r="L118" i="10"/>
  <c r="AB124" i="10"/>
  <c r="L116" i="10"/>
  <c r="L112" i="10"/>
  <c r="L108" i="10"/>
  <c r="L104" i="10"/>
  <c r="AB138" i="10"/>
  <c r="K127" i="10"/>
  <c r="AB133" i="10"/>
  <c r="L122" i="10"/>
  <c r="AB128" i="10"/>
  <c r="K117" i="10"/>
  <c r="J116" i="10"/>
  <c r="AB122" i="10"/>
  <c r="AB121" i="10"/>
  <c r="L113" i="10"/>
  <c r="J112" i="10"/>
  <c r="AB118" i="10"/>
  <c r="AB117" i="10"/>
  <c r="L109" i="10"/>
  <c r="J108" i="10"/>
  <c r="AB114" i="10"/>
  <c r="AB113" i="10"/>
  <c r="L105" i="10"/>
  <c r="J104" i="10"/>
  <c r="AB110" i="10"/>
  <c r="AB109" i="10"/>
  <c r="L101" i="10"/>
  <c r="L132" i="6"/>
  <c r="L105" i="6"/>
  <c r="L131" i="6"/>
  <c r="L124" i="6"/>
  <c r="L113" i="6"/>
  <c r="L107" i="6"/>
  <c r="L101" i="6"/>
  <c r="L134" i="6"/>
  <c r="L130" i="6"/>
  <c r="L126" i="6"/>
  <c r="L123" i="6"/>
  <c r="K105" i="6"/>
  <c r="L129" i="6"/>
  <c r="J124" i="6"/>
  <c r="K113" i="6"/>
  <c r="L109" i="6"/>
  <c r="J101" i="6"/>
  <c r="J125" i="6"/>
  <c r="J105" i="6"/>
  <c r="K104" i="6"/>
  <c r="K123" i="6"/>
  <c r="J121" i="6"/>
  <c r="J109" i="6"/>
  <c r="J104" i="6"/>
  <c r="L115" i="6"/>
  <c r="J102" i="6"/>
  <c r="J119" i="6"/>
  <c r="J108" i="6"/>
  <c r="K107" i="6"/>
  <c r="J106" i="6"/>
  <c r="L103" i="6"/>
  <c r="K101" i="6"/>
  <c r="L104" i="6"/>
  <c r="K131" i="6"/>
  <c r="J133" i="6"/>
  <c r="J128" i="6"/>
  <c r="K133" i="6"/>
  <c r="K129" i="6"/>
  <c r="J127" i="6"/>
  <c r="L135" i="6"/>
  <c r="J135" i="6"/>
  <c r="K135" i="6"/>
  <c r="L131" i="11"/>
  <c r="J135" i="11"/>
  <c r="K135" i="11"/>
  <c r="L135" i="11"/>
  <c r="K129" i="11"/>
  <c r="L128" i="11"/>
  <c r="K130" i="11"/>
  <c r="K127" i="11"/>
  <c r="J134" i="11"/>
  <c r="K131" i="11"/>
  <c r="L123" i="8"/>
  <c r="K122" i="8"/>
  <c r="J121" i="8"/>
  <c r="L124" i="8"/>
  <c r="K132" i="8"/>
  <c r="J131" i="8"/>
  <c r="J130" i="8"/>
  <c r="L133" i="8"/>
  <c r="L132" i="8"/>
  <c r="J127" i="8"/>
  <c r="J135" i="8"/>
  <c r="K135" i="8"/>
  <c r="L135" i="8"/>
  <c r="J133" i="8"/>
  <c r="J126" i="8"/>
  <c r="L129" i="3"/>
  <c r="L120" i="3"/>
  <c r="K108" i="3"/>
  <c r="J100" i="3"/>
  <c r="J121" i="3"/>
  <c r="L106" i="3"/>
  <c r="L102" i="3"/>
  <c r="K135" i="3"/>
  <c r="L135" i="3"/>
  <c r="J135" i="3"/>
  <c r="L129" i="12"/>
  <c r="K127" i="12"/>
  <c r="J132" i="12"/>
  <c r="K135" i="12"/>
  <c r="L135" i="12"/>
  <c r="J135" i="12"/>
  <c r="L133" i="15"/>
  <c r="L101" i="15"/>
  <c r="L123" i="15"/>
  <c r="L135" i="15"/>
  <c r="J135" i="15"/>
  <c r="K135" i="15"/>
  <c r="J115" i="15"/>
  <c r="J111" i="15"/>
  <c r="L105" i="18"/>
  <c r="AC95" i="18"/>
  <c r="AH95" i="18" s="1"/>
  <c r="AC90" i="18"/>
  <c r="AH90" i="18" s="1"/>
  <c r="K81" i="18"/>
  <c r="AC84" i="18"/>
  <c r="AH84" i="18" s="1"/>
  <c r="AC82" i="18"/>
  <c r="AH82" i="18" s="1"/>
  <c r="K73" i="18"/>
  <c r="AC76" i="18"/>
  <c r="AH76" i="18" s="1"/>
  <c r="AC74" i="18"/>
  <c r="AH74" i="18" s="1"/>
  <c r="AC73" i="18"/>
  <c r="AH73" i="18" s="1"/>
  <c r="AC97" i="18"/>
  <c r="AH97" i="18" s="1"/>
  <c r="K87" i="18"/>
  <c r="M87" i="18" s="1"/>
  <c r="AC93" i="18"/>
  <c r="AH93" i="18" s="1"/>
  <c r="AC92" i="18"/>
  <c r="AH92" i="18" s="1"/>
  <c r="L86" i="18"/>
  <c r="J86" i="18"/>
  <c r="K86" i="18"/>
  <c r="AC87" i="18"/>
  <c r="AH87" i="18" s="1"/>
  <c r="AC85" i="18"/>
  <c r="AH85" i="18" s="1"/>
  <c r="M78" i="18"/>
  <c r="AC79" i="18"/>
  <c r="AH79" i="18" s="1"/>
  <c r="AC77" i="18"/>
  <c r="AH77" i="18" s="1"/>
  <c r="AC94" i="18"/>
  <c r="AH94" i="18" s="1"/>
  <c r="AC88" i="18"/>
  <c r="AH88" i="18" s="1"/>
  <c r="J81" i="18"/>
  <c r="AC86" i="18"/>
  <c r="AH86" i="18" s="1"/>
  <c r="K79" i="18"/>
  <c r="AC80" i="18"/>
  <c r="AH80" i="18" s="1"/>
  <c r="AC78" i="18"/>
  <c r="AH78" i="18" s="1"/>
  <c r="K71" i="18"/>
  <c r="J95" i="18"/>
  <c r="K90" i="18"/>
  <c r="AC96" i="18"/>
  <c r="AH96" i="18" s="1"/>
  <c r="K88" i="18"/>
  <c r="AC91" i="18"/>
  <c r="AH91" i="18" s="1"/>
  <c r="L83" i="18"/>
  <c r="AC89" i="18"/>
  <c r="AH89" i="18" s="1"/>
  <c r="K82" i="18"/>
  <c r="L77" i="18"/>
  <c r="AC83" i="18"/>
  <c r="AH83" i="18" s="1"/>
  <c r="L75" i="18"/>
  <c r="AC81" i="18"/>
  <c r="AH81" i="18" s="1"/>
  <c r="K74" i="18"/>
  <c r="AC75" i="18"/>
  <c r="AH75" i="18" s="1"/>
  <c r="AC110" i="18"/>
  <c r="AH110" i="18" s="1"/>
  <c r="K100" i="18"/>
  <c r="AC106" i="18"/>
  <c r="AH106" i="18" s="1"/>
  <c r="AC109" i="18"/>
  <c r="AH109" i="18" s="1"/>
  <c r="AC105" i="18"/>
  <c r="AH105" i="18" s="1"/>
  <c r="AC108" i="18"/>
  <c r="AH108" i="18" s="1"/>
  <c r="AC100" i="18"/>
  <c r="AH100" i="18" s="1"/>
  <c r="AC98" i="18"/>
  <c r="AH98" i="18" s="1"/>
  <c r="AC104" i="18"/>
  <c r="AH104" i="18" s="1"/>
  <c r="AC102" i="18"/>
  <c r="AH102" i="18" s="1"/>
  <c r="AC99" i="18"/>
  <c r="AH99" i="18" s="1"/>
  <c r="AC101" i="18"/>
  <c r="AH101" i="18" s="1"/>
  <c r="AC103" i="18"/>
  <c r="AH103" i="18" s="1"/>
  <c r="AC107" i="18"/>
  <c r="AH107" i="18" s="1"/>
  <c r="G64" i="17"/>
  <c r="J131" i="11"/>
  <c r="L130" i="11"/>
  <c r="L129" i="11"/>
  <c r="J128" i="11"/>
  <c r="K125" i="11"/>
  <c r="K123" i="11"/>
  <c r="K133" i="11"/>
  <c r="L132" i="11"/>
  <c r="J130" i="11"/>
  <c r="K134" i="11"/>
  <c r="L126" i="11"/>
  <c r="L125" i="11"/>
  <c r="L127" i="11"/>
  <c r="L134" i="11"/>
  <c r="J126" i="11"/>
  <c r="K130" i="12"/>
  <c r="J126" i="12"/>
  <c r="J128" i="12"/>
  <c r="K129" i="12"/>
  <c r="J127" i="12"/>
  <c r="K133" i="12"/>
  <c r="J133" i="12"/>
  <c r="L132" i="12"/>
  <c r="K131" i="12"/>
  <c r="K128" i="12"/>
  <c r="L127" i="12"/>
  <c r="K134" i="12"/>
  <c r="L131" i="12"/>
  <c r="J129" i="12"/>
  <c r="L130" i="12"/>
  <c r="L134" i="12"/>
  <c r="K133" i="5"/>
  <c r="K131" i="5"/>
  <c r="J133" i="5"/>
  <c r="K130" i="5"/>
  <c r="L127" i="5"/>
  <c r="K134" i="5"/>
  <c r="K127" i="5"/>
  <c r="J134" i="5"/>
  <c r="L133" i="5"/>
  <c r="K129" i="5"/>
  <c r="L132" i="5"/>
  <c r="L134" i="5"/>
  <c r="J132" i="5"/>
  <c r="L131" i="5"/>
  <c r="M131" i="5" s="1"/>
  <c r="L130" i="5"/>
  <c r="L128" i="5"/>
  <c r="M128" i="5" s="1"/>
  <c r="K126" i="5"/>
  <c r="M126" i="5" s="1"/>
  <c r="J129" i="5"/>
  <c r="J127" i="5"/>
  <c r="J130" i="4"/>
  <c r="J127" i="4"/>
  <c r="K132" i="4"/>
  <c r="L132" i="4"/>
  <c r="K131" i="4"/>
  <c r="J128" i="4"/>
  <c r="L127" i="4"/>
  <c r="L126" i="4"/>
  <c r="J126" i="4"/>
  <c r="L134" i="4"/>
  <c r="K134" i="4"/>
  <c r="J133" i="4"/>
  <c r="J107" i="15"/>
  <c r="K109" i="15"/>
  <c r="K105" i="15"/>
  <c r="J103" i="15"/>
  <c r="J113" i="15"/>
  <c r="J109" i="15"/>
  <c r="J105" i="15"/>
  <c r="J102" i="15"/>
  <c r="K128" i="15"/>
  <c r="K108" i="15"/>
  <c r="J134" i="15"/>
  <c r="J130" i="15"/>
  <c r="K127" i="15"/>
  <c r="J126" i="15"/>
  <c r="J122" i="15"/>
  <c r="J118" i="15"/>
  <c r="J114" i="15"/>
  <c r="J110" i="15"/>
  <c r="J106" i="15"/>
  <c r="K119" i="15"/>
  <c r="K104" i="15"/>
  <c r="K129" i="15"/>
  <c r="K126" i="15"/>
  <c r="K125" i="15"/>
  <c r="K121" i="15"/>
  <c r="K118" i="15"/>
  <c r="K114" i="15"/>
  <c r="K110" i="15"/>
  <c r="K131" i="15"/>
  <c r="K106" i="15"/>
  <c r="K117" i="15"/>
  <c r="K113" i="15"/>
  <c r="K116" i="15"/>
  <c r="K112" i="15"/>
  <c r="L105" i="15"/>
  <c r="M105" i="15" s="1"/>
  <c r="K103" i="15"/>
  <c r="L113" i="15"/>
  <c r="L109" i="15"/>
  <c r="M109" i="15" s="1"/>
  <c r="K101" i="15"/>
  <c r="L115" i="15"/>
  <c r="L111" i="15"/>
  <c r="L107" i="15"/>
  <c r="L103" i="15"/>
  <c r="K134" i="15"/>
  <c r="K132" i="15"/>
  <c r="L131" i="15"/>
  <c r="L129" i="15"/>
  <c r="L127" i="15"/>
  <c r="L125" i="15"/>
  <c r="K115" i="15"/>
  <c r="K107" i="15"/>
  <c r="K102" i="15"/>
  <c r="K133" i="15"/>
  <c r="K122" i="15"/>
  <c r="L121" i="15"/>
  <c r="L119" i="15"/>
  <c r="L117" i="15"/>
  <c r="K111" i="15"/>
  <c r="K124" i="15"/>
  <c r="L133" i="6"/>
  <c r="J132" i="6"/>
  <c r="K128" i="6"/>
  <c r="K125" i="6"/>
  <c r="K124" i="6"/>
  <c r="K121" i="6"/>
  <c r="K116" i="6"/>
  <c r="J113" i="6"/>
  <c r="L111" i="6"/>
  <c r="L108" i="6"/>
  <c r="K112" i="6"/>
  <c r="J112" i="6"/>
  <c r="K132" i="6"/>
  <c r="J129" i="6"/>
  <c r="L127" i="6"/>
  <c r="K120" i="6"/>
  <c r="M120" i="6" s="1"/>
  <c r="J134" i="6"/>
  <c r="L128" i="6"/>
  <c r="K127" i="6"/>
  <c r="J126" i="6"/>
  <c r="J123" i="6"/>
  <c r="L118" i="6"/>
  <c r="K117" i="6"/>
  <c r="L112" i="6"/>
  <c r="K111" i="6"/>
  <c r="J110" i="6"/>
  <c r="J107" i="6"/>
  <c r="L102" i="6"/>
  <c r="J103" i="6"/>
  <c r="J131" i="6"/>
  <c r="K119" i="6"/>
  <c r="J115" i="6"/>
  <c r="J130" i="6"/>
  <c r="L122" i="6"/>
  <c r="J114" i="6"/>
  <c r="L106" i="6"/>
  <c r="J129" i="10"/>
  <c r="L134" i="10"/>
  <c r="L133" i="10"/>
  <c r="J130" i="10"/>
  <c r="L127" i="10"/>
  <c r="L126" i="10"/>
  <c r="K133" i="10"/>
  <c r="M133" i="10" s="1"/>
  <c r="L128" i="10"/>
  <c r="J134" i="10"/>
  <c r="J131" i="10"/>
  <c r="M131" i="10" s="1"/>
  <c r="K129" i="10"/>
  <c r="J125" i="10"/>
  <c r="L130" i="10"/>
  <c r="K128" i="10"/>
  <c r="K124" i="10"/>
  <c r="K120" i="10"/>
  <c r="L132" i="10"/>
  <c r="J132" i="10"/>
  <c r="J126" i="10"/>
  <c r="M119" i="10"/>
  <c r="L134" i="8"/>
  <c r="K124" i="8"/>
  <c r="J129" i="8"/>
  <c r="K131" i="8"/>
  <c r="K129" i="8"/>
  <c r="K127" i="8"/>
  <c r="K134" i="8"/>
  <c r="L131" i="8"/>
  <c r="L130" i="8"/>
  <c r="K128" i="8"/>
  <c r="K123" i="8"/>
  <c r="K130" i="8"/>
  <c r="L126" i="8"/>
  <c r="J125" i="8"/>
  <c r="J134" i="8"/>
  <c r="L128" i="8"/>
  <c r="J125" i="3"/>
  <c r="K121" i="3"/>
  <c r="J119" i="3"/>
  <c r="K113" i="3"/>
  <c r="J111" i="3"/>
  <c r="J108" i="3"/>
  <c r="J106" i="3"/>
  <c r="K103" i="3"/>
  <c r="K99" i="3"/>
  <c r="J130" i="3"/>
  <c r="J114" i="3"/>
  <c r="J109" i="3"/>
  <c r="K124" i="3"/>
  <c r="J122" i="3"/>
  <c r="J104" i="3"/>
  <c r="L130" i="3"/>
  <c r="J124" i="3"/>
  <c r="M124" i="3" s="1"/>
  <c r="L113" i="3"/>
  <c r="L108" i="3"/>
  <c r="J107" i="3"/>
  <c r="J102" i="3"/>
  <c r="L99" i="3"/>
  <c r="J98" i="3"/>
  <c r="K131" i="3"/>
  <c r="K129" i="3"/>
  <c r="K127" i="3"/>
  <c r="L126" i="3"/>
  <c r="L125" i="3"/>
  <c r="L122" i="3"/>
  <c r="K120" i="3"/>
  <c r="L115" i="3"/>
  <c r="K133" i="3"/>
  <c r="L127" i="3"/>
  <c r="K116" i="3"/>
  <c r="L134" i="3"/>
  <c r="J133" i="3"/>
  <c r="K132" i="3"/>
  <c r="K128" i="3"/>
  <c r="L118" i="3"/>
  <c r="L117" i="3"/>
  <c r="J116" i="3"/>
  <c r="L114" i="3"/>
  <c r="L133" i="3"/>
  <c r="J132" i="3"/>
  <c r="J128" i="3"/>
  <c r="K123" i="3"/>
  <c r="M123" i="3" s="1"/>
  <c r="K115" i="3"/>
  <c r="K109" i="3"/>
  <c r="K107" i="3"/>
  <c r="L131" i="3"/>
  <c r="K119" i="3"/>
  <c r="L128" i="9"/>
  <c r="L134" i="9"/>
  <c r="L130" i="9"/>
  <c r="J134" i="9"/>
  <c r="N2" i="9"/>
  <c r="J133" i="9"/>
  <c r="L131" i="9"/>
  <c r="J128" i="9"/>
  <c r="K127" i="9"/>
  <c r="K131" i="9"/>
  <c r="K129" i="9"/>
  <c r="K126" i="9"/>
  <c r="J131" i="9"/>
  <c r="K128" i="9"/>
  <c r="J127" i="9"/>
  <c r="K132" i="9"/>
  <c r="L126" i="9"/>
  <c r="L132" i="9"/>
  <c r="K134" i="9"/>
  <c r="J130" i="9"/>
  <c r="L127" i="9"/>
  <c r="K102" i="18"/>
  <c r="K104" i="18"/>
  <c r="J99" i="18"/>
  <c r="J96" i="18"/>
  <c r="K94" i="18"/>
  <c r="L88" i="18"/>
  <c r="C64" i="17"/>
  <c r="J94" i="18"/>
  <c r="M64" i="17"/>
  <c r="F64" i="17"/>
  <c r="J98" i="18"/>
  <c r="L93" i="18"/>
  <c r="L89" i="18"/>
  <c r="J106" i="18"/>
  <c r="K106" i="18"/>
  <c r="U112" i="18" s="1"/>
  <c r="L106" i="18"/>
  <c r="V112" i="18" s="1"/>
  <c r="L103" i="18"/>
  <c r="L102" i="18"/>
  <c r="L100" i="18"/>
  <c r="K98" i="18"/>
  <c r="K91" i="18"/>
  <c r="L91" i="18"/>
  <c r="K103" i="18"/>
  <c r="L97" i="18"/>
  <c r="K96" i="18"/>
  <c r="K95" i="18"/>
  <c r="K99" i="18"/>
  <c r="J105" i="18"/>
  <c r="J101" i="18"/>
  <c r="J103" i="18"/>
  <c r="J104" i="18"/>
  <c r="I64" i="17"/>
  <c r="N2" i="10"/>
  <c r="L64" i="17"/>
  <c r="H64" i="17"/>
  <c r="D64" i="17"/>
  <c r="E64" i="17"/>
  <c r="K123" i="15"/>
  <c r="L134" i="15"/>
  <c r="J133" i="15"/>
  <c r="L132" i="15"/>
  <c r="J131" i="15"/>
  <c r="L130" i="15"/>
  <c r="J129" i="15"/>
  <c r="L128" i="15"/>
  <c r="J127" i="15"/>
  <c r="L126" i="15"/>
  <c r="J125" i="15"/>
  <c r="L124" i="15"/>
  <c r="J123" i="15"/>
  <c r="L122" i="15"/>
  <c r="J121" i="15"/>
  <c r="L120" i="15"/>
  <c r="J119" i="15"/>
  <c r="L118" i="15"/>
  <c r="J117" i="15"/>
  <c r="L116" i="15"/>
  <c r="L114" i="15"/>
  <c r="L112" i="15"/>
  <c r="L110" i="15"/>
  <c r="L108" i="15"/>
  <c r="L106" i="15"/>
  <c r="L104" i="15"/>
  <c r="L102" i="15"/>
  <c r="K120" i="15"/>
  <c r="K130" i="15"/>
  <c r="K105" i="18"/>
  <c r="K101" i="18"/>
  <c r="K97" i="18"/>
  <c r="K93" i="18"/>
  <c r="K89" i="18"/>
  <c r="K85" i="18"/>
  <c r="K134" i="10"/>
  <c r="K130" i="10"/>
  <c r="K122" i="10"/>
  <c r="K118" i="10"/>
  <c r="K114" i="10"/>
  <c r="K110" i="10"/>
  <c r="K106" i="10"/>
  <c r="K102" i="10"/>
  <c r="K134" i="6"/>
  <c r="K130" i="6"/>
  <c r="K126" i="6"/>
  <c r="K122" i="6"/>
  <c r="K118" i="6"/>
  <c r="K114" i="6"/>
  <c r="K110" i="6"/>
  <c r="K106" i="6"/>
  <c r="K102" i="6"/>
  <c r="K132" i="11"/>
  <c r="K128" i="11"/>
  <c r="K125" i="8"/>
  <c r="K121" i="8"/>
  <c r="K134" i="3"/>
  <c r="K130" i="3"/>
  <c r="K126" i="3"/>
  <c r="K122" i="3"/>
  <c r="K118" i="3"/>
  <c r="K114" i="3"/>
  <c r="K110" i="3"/>
  <c r="K106" i="3"/>
  <c r="K102" i="3"/>
  <c r="K98" i="3"/>
  <c r="L133" i="12"/>
  <c r="L133" i="4"/>
  <c r="M113" i="7"/>
  <c r="M131" i="7"/>
  <c r="M118" i="7"/>
  <c r="M114" i="7"/>
  <c r="M125" i="7"/>
  <c r="M102" i="7"/>
  <c r="K106" i="7"/>
  <c r="M106" i="7" s="1"/>
  <c r="L101" i="7"/>
  <c r="K133" i="7"/>
  <c r="M133" i="7" s="1"/>
  <c r="J130" i="7"/>
  <c r="M130" i="7" s="1"/>
  <c r="K129" i="7"/>
  <c r="M129" i="7" s="1"/>
  <c r="J126" i="7"/>
  <c r="M126" i="7" s="1"/>
  <c r="K125" i="7"/>
  <c r="J122" i="7"/>
  <c r="M122" i="7" s="1"/>
  <c r="K121" i="7"/>
  <c r="M121" i="7" s="1"/>
  <c r="K117" i="7"/>
  <c r="M117" i="7" s="1"/>
  <c r="K113" i="7"/>
  <c r="J110" i="7"/>
  <c r="M110" i="7" s="1"/>
  <c r="K109" i="7"/>
  <c r="M109" i="7" s="1"/>
  <c r="K105" i="7"/>
  <c r="M105" i="7" s="1"/>
  <c r="K101" i="7"/>
  <c r="K97" i="7"/>
  <c r="K93" i="7"/>
  <c r="M93" i="7" s="1"/>
  <c r="K89" i="7"/>
  <c r="M89" i="7" s="1"/>
  <c r="J97" i="7"/>
  <c r="M97" i="7" s="1"/>
  <c r="L133" i="9"/>
  <c r="L129" i="9"/>
  <c r="F100" i="11"/>
  <c r="G100" i="11"/>
  <c r="H100" i="11"/>
  <c r="I100" i="11"/>
  <c r="N100" i="11"/>
  <c r="Q100" i="11" s="1"/>
  <c r="R100" i="11" s="1"/>
  <c r="F101" i="11"/>
  <c r="G101" i="11"/>
  <c r="H101" i="11"/>
  <c r="L101" i="11" s="1"/>
  <c r="I101" i="11"/>
  <c r="N101" i="11"/>
  <c r="Q101" i="11" s="1"/>
  <c r="R101" i="11" s="1"/>
  <c r="F102" i="11"/>
  <c r="G102" i="11"/>
  <c r="H102" i="11"/>
  <c r="I102" i="11"/>
  <c r="N102" i="11"/>
  <c r="Q102" i="11" s="1"/>
  <c r="R102" i="11" s="1"/>
  <c r="F103" i="11"/>
  <c r="G103" i="11"/>
  <c r="H103" i="11"/>
  <c r="I103" i="11"/>
  <c r="N103" i="11"/>
  <c r="Q103" i="11" s="1"/>
  <c r="R103" i="11" s="1"/>
  <c r="F104" i="11"/>
  <c r="G104" i="11"/>
  <c r="H104" i="11"/>
  <c r="L104" i="11" s="1"/>
  <c r="I104" i="11"/>
  <c r="N104" i="11"/>
  <c r="Q104" i="11" s="1"/>
  <c r="R104" i="11" s="1"/>
  <c r="F105" i="11"/>
  <c r="G105" i="11"/>
  <c r="H105" i="11"/>
  <c r="I105" i="11"/>
  <c r="N105" i="11"/>
  <c r="Q105" i="11" s="1"/>
  <c r="R105" i="11" s="1"/>
  <c r="F106" i="11"/>
  <c r="G106" i="11"/>
  <c r="H106" i="11"/>
  <c r="I106" i="11"/>
  <c r="N106" i="11"/>
  <c r="Q106" i="11" s="1"/>
  <c r="R106" i="11" s="1"/>
  <c r="F107" i="11"/>
  <c r="G107" i="11"/>
  <c r="H107" i="11"/>
  <c r="I107" i="11"/>
  <c r="N107" i="11"/>
  <c r="Q107" i="11" s="1"/>
  <c r="R107" i="11" s="1"/>
  <c r="F108" i="11"/>
  <c r="G108" i="11"/>
  <c r="H108" i="11"/>
  <c r="L108" i="11" s="1"/>
  <c r="I108" i="11"/>
  <c r="N108" i="11"/>
  <c r="Q108" i="11" s="1"/>
  <c r="R108" i="11" s="1"/>
  <c r="F109" i="11"/>
  <c r="G109" i="11"/>
  <c r="H109" i="11"/>
  <c r="I109" i="11"/>
  <c r="N109" i="11"/>
  <c r="Q109" i="11" s="1"/>
  <c r="R109" i="11" s="1"/>
  <c r="F110" i="11"/>
  <c r="G110" i="11"/>
  <c r="H110" i="11"/>
  <c r="I110" i="11"/>
  <c r="N110" i="11"/>
  <c r="Q110" i="11" s="1"/>
  <c r="R110" i="11" s="1"/>
  <c r="F111" i="11"/>
  <c r="G111" i="11"/>
  <c r="H111" i="11"/>
  <c r="I111" i="11"/>
  <c r="N111" i="11"/>
  <c r="Q111" i="11" s="1"/>
  <c r="R111" i="11" s="1"/>
  <c r="F112" i="11"/>
  <c r="G112" i="11"/>
  <c r="H112" i="11"/>
  <c r="I112" i="11"/>
  <c r="N112" i="11"/>
  <c r="Q112" i="11" s="1"/>
  <c r="R112" i="11" s="1"/>
  <c r="F113" i="11"/>
  <c r="G113" i="11"/>
  <c r="H113" i="11"/>
  <c r="I113" i="11"/>
  <c r="N113" i="11"/>
  <c r="Q113" i="11" s="1"/>
  <c r="R113" i="11" s="1"/>
  <c r="F114" i="11"/>
  <c r="G114" i="11"/>
  <c r="H114" i="11"/>
  <c r="I114" i="11"/>
  <c r="N114" i="11"/>
  <c r="Q114" i="11" s="1"/>
  <c r="R114" i="11" s="1"/>
  <c r="F115" i="11"/>
  <c r="G115" i="11"/>
  <c r="H115" i="11"/>
  <c r="I115" i="11"/>
  <c r="N115" i="11"/>
  <c r="Q115" i="11" s="1"/>
  <c r="R115" i="11" s="1"/>
  <c r="F116" i="11"/>
  <c r="G116" i="11"/>
  <c r="H116" i="11"/>
  <c r="I116" i="11"/>
  <c r="N116" i="11"/>
  <c r="Q116" i="11" s="1"/>
  <c r="R116" i="11" s="1"/>
  <c r="F117" i="11"/>
  <c r="G117" i="11"/>
  <c r="H117" i="11"/>
  <c r="I117" i="11"/>
  <c r="N117" i="11"/>
  <c r="Q117" i="11" s="1"/>
  <c r="R117" i="11" s="1"/>
  <c r="F118" i="11"/>
  <c r="G118" i="11"/>
  <c r="H118" i="11"/>
  <c r="I118" i="11"/>
  <c r="N118" i="11"/>
  <c r="Q118" i="11" s="1"/>
  <c r="R118" i="11" s="1"/>
  <c r="F119" i="11"/>
  <c r="G119" i="11"/>
  <c r="H119" i="11"/>
  <c r="I119" i="11"/>
  <c r="N119" i="11"/>
  <c r="Q119" i="11" s="1"/>
  <c r="R119" i="11" s="1"/>
  <c r="F120" i="11"/>
  <c r="G120" i="11"/>
  <c r="H120" i="11"/>
  <c r="I120" i="11"/>
  <c r="N120" i="11"/>
  <c r="Q120" i="11" s="1"/>
  <c r="R120" i="11" s="1"/>
  <c r="F121" i="11"/>
  <c r="AB127" i="11" s="1"/>
  <c r="G121" i="11"/>
  <c r="AC127" i="11" s="1"/>
  <c r="H121" i="11"/>
  <c r="L121" i="11" s="1"/>
  <c r="I121" i="11"/>
  <c r="N121" i="11"/>
  <c r="Q121" i="11" s="1"/>
  <c r="R121" i="11" s="1"/>
  <c r="F100" i="8"/>
  <c r="G100" i="8"/>
  <c r="H100" i="8"/>
  <c r="I100" i="8"/>
  <c r="N100" i="8"/>
  <c r="Q100" i="8" s="1"/>
  <c r="R100" i="8" s="1"/>
  <c r="F101" i="8"/>
  <c r="G101" i="8"/>
  <c r="H101" i="8"/>
  <c r="I101" i="8"/>
  <c r="N101" i="8"/>
  <c r="Q101" i="8" s="1"/>
  <c r="R101" i="8" s="1"/>
  <c r="F102" i="8"/>
  <c r="G102" i="8"/>
  <c r="H102" i="8"/>
  <c r="I102" i="8"/>
  <c r="N102" i="8"/>
  <c r="Q102" i="8" s="1"/>
  <c r="R102" i="8" s="1"/>
  <c r="F103" i="8"/>
  <c r="G103" i="8"/>
  <c r="H103" i="8"/>
  <c r="I103" i="8"/>
  <c r="N103" i="8"/>
  <c r="Q103" i="8" s="1"/>
  <c r="R103" i="8" s="1"/>
  <c r="F104" i="8"/>
  <c r="G104" i="8"/>
  <c r="H104" i="8"/>
  <c r="L104" i="8" s="1"/>
  <c r="I104" i="8"/>
  <c r="N104" i="8"/>
  <c r="Q104" i="8" s="1"/>
  <c r="R104" i="8" s="1"/>
  <c r="F105" i="8"/>
  <c r="G105" i="8"/>
  <c r="H105" i="8"/>
  <c r="I105" i="8"/>
  <c r="N105" i="8"/>
  <c r="Q105" i="8" s="1"/>
  <c r="R105" i="8" s="1"/>
  <c r="F106" i="8"/>
  <c r="G106" i="8"/>
  <c r="H106" i="8"/>
  <c r="I106" i="8"/>
  <c r="N106" i="8"/>
  <c r="Q106" i="8" s="1"/>
  <c r="R106" i="8" s="1"/>
  <c r="F107" i="8"/>
  <c r="G107" i="8"/>
  <c r="H107" i="8"/>
  <c r="I107" i="8"/>
  <c r="N107" i="8"/>
  <c r="Q107" i="8" s="1"/>
  <c r="R107" i="8" s="1"/>
  <c r="F108" i="8"/>
  <c r="G108" i="8"/>
  <c r="H108" i="8"/>
  <c r="I108" i="8"/>
  <c r="N108" i="8"/>
  <c r="Q108" i="8" s="1"/>
  <c r="R108" i="8" s="1"/>
  <c r="F109" i="8"/>
  <c r="G109" i="8"/>
  <c r="H109" i="8"/>
  <c r="I109" i="8"/>
  <c r="N109" i="8"/>
  <c r="Q109" i="8" s="1"/>
  <c r="R109" i="8" s="1"/>
  <c r="F110" i="8"/>
  <c r="G110" i="8"/>
  <c r="H110" i="8"/>
  <c r="I110" i="8"/>
  <c r="N110" i="8"/>
  <c r="Q110" i="8" s="1"/>
  <c r="R110" i="8" s="1"/>
  <c r="F111" i="8"/>
  <c r="G111" i="8"/>
  <c r="H111" i="8"/>
  <c r="L111" i="8" s="1"/>
  <c r="I111" i="8"/>
  <c r="N111" i="8"/>
  <c r="Q111" i="8" s="1"/>
  <c r="R111" i="8" s="1"/>
  <c r="F112" i="8"/>
  <c r="G112" i="8"/>
  <c r="H112" i="8"/>
  <c r="I112" i="8"/>
  <c r="N112" i="8"/>
  <c r="Q112" i="8" s="1"/>
  <c r="R112" i="8" s="1"/>
  <c r="F113" i="8"/>
  <c r="G113" i="8"/>
  <c r="H113" i="8"/>
  <c r="I113" i="8"/>
  <c r="N113" i="8"/>
  <c r="Q113" i="8" s="1"/>
  <c r="R113" i="8" s="1"/>
  <c r="F114" i="8"/>
  <c r="G114" i="8"/>
  <c r="H114" i="8"/>
  <c r="I114" i="8"/>
  <c r="N114" i="8"/>
  <c r="Q114" i="8" s="1"/>
  <c r="R114" i="8" s="1"/>
  <c r="F115" i="8"/>
  <c r="G115" i="8"/>
  <c r="H115" i="8"/>
  <c r="I115" i="8"/>
  <c r="N115" i="8"/>
  <c r="Q115" i="8" s="1"/>
  <c r="R115" i="8" s="1"/>
  <c r="F116" i="8"/>
  <c r="G116" i="8"/>
  <c r="H116" i="8"/>
  <c r="I116" i="8"/>
  <c r="N116" i="8"/>
  <c r="Q116" i="8" s="1"/>
  <c r="R116" i="8" s="1"/>
  <c r="F117" i="8"/>
  <c r="G117" i="8"/>
  <c r="H117" i="8"/>
  <c r="I117" i="8"/>
  <c r="N117" i="8"/>
  <c r="Q117" i="8" s="1"/>
  <c r="R117" i="8" s="1"/>
  <c r="F118" i="8"/>
  <c r="AB124" i="8" s="1"/>
  <c r="G118" i="8"/>
  <c r="AC124" i="8" s="1"/>
  <c r="H118" i="8"/>
  <c r="I118" i="8"/>
  <c r="N118" i="8"/>
  <c r="Q118" i="8" s="1"/>
  <c r="R118" i="8" s="1"/>
  <c r="F100" i="12"/>
  <c r="G100" i="12"/>
  <c r="H100" i="12"/>
  <c r="I100" i="12"/>
  <c r="N100" i="12"/>
  <c r="Q100" i="12" s="1"/>
  <c r="R100" i="12" s="1"/>
  <c r="F101" i="12"/>
  <c r="G101" i="12"/>
  <c r="H101" i="12"/>
  <c r="L101" i="12" s="1"/>
  <c r="I101" i="12"/>
  <c r="N101" i="12"/>
  <c r="Q101" i="12" s="1"/>
  <c r="R101" i="12" s="1"/>
  <c r="F102" i="12"/>
  <c r="G102" i="12"/>
  <c r="H102" i="12"/>
  <c r="I102" i="12"/>
  <c r="N102" i="12"/>
  <c r="Q102" i="12" s="1"/>
  <c r="R102" i="12" s="1"/>
  <c r="F103" i="12"/>
  <c r="G103" i="12"/>
  <c r="H103" i="12"/>
  <c r="I103" i="12"/>
  <c r="N103" i="12"/>
  <c r="Q103" i="12" s="1"/>
  <c r="R103" i="12" s="1"/>
  <c r="F104" i="12"/>
  <c r="G104" i="12"/>
  <c r="H104" i="12"/>
  <c r="I104" i="12"/>
  <c r="N104" i="12"/>
  <c r="Q104" i="12" s="1"/>
  <c r="R104" i="12" s="1"/>
  <c r="F105" i="12"/>
  <c r="G105" i="12"/>
  <c r="H105" i="12"/>
  <c r="I105" i="12"/>
  <c r="N105" i="12"/>
  <c r="Q105" i="12" s="1"/>
  <c r="R105" i="12" s="1"/>
  <c r="F106" i="12"/>
  <c r="G106" i="12"/>
  <c r="H106" i="12"/>
  <c r="I106" i="12"/>
  <c r="N106" i="12"/>
  <c r="Q106" i="12" s="1"/>
  <c r="R106" i="12" s="1"/>
  <c r="F107" i="12"/>
  <c r="G107" i="12"/>
  <c r="H107" i="12"/>
  <c r="I107" i="12"/>
  <c r="N107" i="12"/>
  <c r="Q107" i="12" s="1"/>
  <c r="R107" i="12" s="1"/>
  <c r="F108" i="12"/>
  <c r="G108" i="12"/>
  <c r="H108" i="12"/>
  <c r="I108" i="12"/>
  <c r="N108" i="12"/>
  <c r="Q108" i="12" s="1"/>
  <c r="R108" i="12" s="1"/>
  <c r="F109" i="12"/>
  <c r="G109" i="12"/>
  <c r="H109" i="12"/>
  <c r="I109" i="12"/>
  <c r="N109" i="12"/>
  <c r="Q109" i="12" s="1"/>
  <c r="R109" i="12" s="1"/>
  <c r="F110" i="12"/>
  <c r="G110" i="12"/>
  <c r="H110" i="12"/>
  <c r="I110" i="12"/>
  <c r="N110" i="12"/>
  <c r="Q110" i="12" s="1"/>
  <c r="R110" i="12" s="1"/>
  <c r="F111" i="12"/>
  <c r="G111" i="12"/>
  <c r="H111" i="12"/>
  <c r="I111" i="12"/>
  <c r="N111" i="12"/>
  <c r="Q111" i="12" s="1"/>
  <c r="R111" i="12" s="1"/>
  <c r="F112" i="12"/>
  <c r="G112" i="12"/>
  <c r="H112" i="12"/>
  <c r="I112" i="12"/>
  <c r="N112" i="12"/>
  <c r="Q112" i="12" s="1"/>
  <c r="R112" i="12" s="1"/>
  <c r="F113" i="12"/>
  <c r="G113" i="12"/>
  <c r="H113" i="12"/>
  <c r="I113" i="12"/>
  <c r="N113" i="12"/>
  <c r="Q113" i="12" s="1"/>
  <c r="R113" i="12" s="1"/>
  <c r="F114" i="12"/>
  <c r="G114" i="12"/>
  <c r="H114" i="12"/>
  <c r="I114" i="12"/>
  <c r="N114" i="12"/>
  <c r="Q114" i="12" s="1"/>
  <c r="R114" i="12" s="1"/>
  <c r="F115" i="12"/>
  <c r="G115" i="12"/>
  <c r="H115" i="12"/>
  <c r="L115" i="12" s="1"/>
  <c r="I115" i="12"/>
  <c r="N115" i="12"/>
  <c r="Q115" i="12" s="1"/>
  <c r="R115" i="12" s="1"/>
  <c r="F116" i="12"/>
  <c r="G116" i="12"/>
  <c r="H116" i="12"/>
  <c r="I116" i="12"/>
  <c r="N116" i="12"/>
  <c r="Q116" i="12" s="1"/>
  <c r="R116" i="12" s="1"/>
  <c r="F117" i="12"/>
  <c r="G117" i="12"/>
  <c r="H117" i="12"/>
  <c r="I117" i="12"/>
  <c r="N117" i="12"/>
  <c r="Q117" i="12" s="1"/>
  <c r="R117" i="12" s="1"/>
  <c r="F118" i="12"/>
  <c r="G118" i="12"/>
  <c r="H118" i="12"/>
  <c r="L118" i="12" s="1"/>
  <c r="I118" i="12"/>
  <c r="N118" i="12"/>
  <c r="Q118" i="12" s="1"/>
  <c r="R118" i="12" s="1"/>
  <c r="F119" i="12"/>
  <c r="G119" i="12"/>
  <c r="H119" i="12"/>
  <c r="I119" i="12"/>
  <c r="N119" i="12"/>
  <c r="Q119" i="12" s="1"/>
  <c r="R119" i="12" s="1"/>
  <c r="F120" i="12"/>
  <c r="G120" i="12"/>
  <c r="H120" i="12"/>
  <c r="I120" i="12"/>
  <c r="N120" i="12"/>
  <c r="Q120" i="12" s="1"/>
  <c r="R120" i="12" s="1"/>
  <c r="F121" i="12"/>
  <c r="G121" i="12"/>
  <c r="H121" i="12"/>
  <c r="L121" i="12" s="1"/>
  <c r="I121" i="12"/>
  <c r="N121" i="12"/>
  <c r="Q121" i="12" s="1"/>
  <c r="R121" i="12" s="1"/>
  <c r="F122" i="12"/>
  <c r="G122" i="12"/>
  <c r="H122" i="12"/>
  <c r="I122" i="12"/>
  <c r="N122" i="12"/>
  <c r="Q122" i="12" s="1"/>
  <c r="R122" i="12" s="1"/>
  <c r="F123" i="12"/>
  <c r="G123" i="12"/>
  <c r="H123" i="12"/>
  <c r="L123" i="12" s="1"/>
  <c r="I123" i="12"/>
  <c r="N123" i="12"/>
  <c r="Q123" i="12" s="1"/>
  <c r="R123" i="12" s="1"/>
  <c r="F124" i="12"/>
  <c r="AB130" i="12" s="1"/>
  <c r="G124" i="12"/>
  <c r="AC130" i="12" s="1"/>
  <c r="H124" i="12"/>
  <c r="L124" i="12" s="1"/>
  <c r="I124" i="12"/>
  <c r="K125" i="12" s="1"/>
  <c r="N124" i="12"/>
  <c r="Q124" i="12" s="1"/>
  <c r="R124" i="12" s="1"/>
  <c r="F100" i="5"/>
  <c r="G100" i="5"/>
  <c r="H100" i="5"/>
  <c r="I100" i="5"/>
  <c r="N100" i="5"/>
  <c r="Q100" i="5" s="1"/>
  <c r="R100" i="5" s="1"/>
  <c r="F101" i="5"/>
  <c r="G101" i="5"/>
  <c r="H101" i="5"/>
  <c r="I101" i="5"/>
  <c r="J102" i="5" s="1"/>
  <c r="N101" i="5"/>
  <c r="Q101" i="5" s="1"/>
  <c r="R101" i="5" s="1"/>
  <c r="F102" i="5"/>
  <c r="G102" i="5"/>
  <c r="H102" i="5"/>
  <c r="I102" i="5"/>
  <c r="N102" i="5"/>
  <c r="Q102" i="5" s="1"/>
  <c r="R102" i="5" s="1"/>
  <c r="F103" i="5"/>
  <c r="G103" i="5"/>
  <c r="H103" i="5"/>
  <c r="I103" i="5"/>
  <c r="N103" i="5"/>
  <c r="Q103" i="5" s="1"/>
  <c r="R103" i="5" s="1"/>
  <c r="F104" i="5"/>
  <c r="G104" i="5"/>
  <c r="H104" i="5"/>
  <c r="I104" i="5"/>
  <c r="N104" i="5"/>
  <c r="Q104" i="5" s="1"/>
  <c r="R104" i="5" s="1"/>
  <c r="F105" i="5"/>
  <c r="G105" i="5"/>
  <c r="H105" i="5"/>
  <c r="I105" i="5"/>
  <c r="K106" i="5" s="1"/>
  <c r="N105" i="5"/>
  <c r="Q105" i="5" s="1"/>
  <c r="R105" i="5" s="1"/>
  <c r="F106" i="5"/>
  <c r="G106" i="5"/>
  <c r="H106" i="5"/>
  <c r="L106" i="5" s="1"/>
  <c r="I106" i="5"/>
  <c r="N106" i="5"/>
  <c r="Q106" i="5" s="1"/>
  <c r="R106" i="5" s="1"/>
  <c r="F107" i="5"/>
  <c r="G107" i="5"/>
  <c r="H107" i="5"/>
  <c r="I107" i="5"/>
  <c r="N107" i="5"/>
  <c r="Q107" i="5" s="1"/>
  <c r="R107" i="5" s="1"/>
  <c r="F108" i="5"/>
  <c r="G108" i="5"/>
  <c r="H108" i="5"/>
  <c r="L108" i="5" s="1"/>
  <c r="I108" i="5"/>
  <c r="N108" i="5"/>
  <c r="Q108" i="5" s="1"/>
  <c r="R108" i="5" s="1"/>
  <c r="F110" i="5"/>
  <c r="G110" i="5"/>
  <c r="H110" i="5"/>
  <c r="L110" i="5" s="1"/>
  <c r="I110" i="5"/>
  <c r="J110" i="5"/>
  <c r="N110" i="5"/>
  <c r="Q110" i="5" s="1"/>
  <c r="R110" i="5" s="1"/>
  <c r="F111" i="5"/>
  <c r="G111" i="5"/>
  <c r="H111" i="5"/>
  <c r="I111" i="5"/>
  <c r="N111" i="5"/>
  <c r="Q111" i="5" s="1"/>
  <c r="R111" i="5" s="1"/>
  <c r="F112" i="5"/>
  <c r="G112" i="5"/>
  <c r="H112" i="5"/>
  <c r="I112" i="5"/>
  <c r="N112" i="5"/>
  <c r="Q112" i="5" s="1"/>
  <c r="R112" i="5" s="1"/>
  <c r="F113" i="5"/>
  <c r="G113" i="5"/>
  <c r="H113" i="5"/>
  <c r="L113" i="5" s="1"/>
  <c r="I113" i="5"/>
  <c r="J114" i="5" s="1"/>
  <c r="N113" i="5"/>
  <c r="Q113" i="5" s="1"/>
  <c r="R113" i="5" s="1"/>
  <c r="F114" i="5"/>
  <c r="G114" i="5"/>
  <c r="H114" i="5"/>
  <c r="L114" i="5" s="1"/>
  <c r="I114" i="5"/>
  <c r="N114" i="5"/>
  <c r="Q114" i="5" s="1"/>
  <c r="R114" i="5" s="1"/>
  <c r="F115" i="5"/>
  <c r="G115" i="5"/>
  <c r="H115" i="5"/>
  <c r="I115" i="5"/>
  <c r="N115" i="5"/>
  <c r="Q115" i="5" s="1"/>
  <c r="R115" i="5" s="1"/>
  <c r="F116" i="5"/>
  <c r="G116" i="5"/>
  <c r="H116" i="5"/>
  <c r="I116" i="5"/>
  <c r="N116" i="5"/>
  <c r="Q116" i="5" s="1"/>
  <c r="R116" i="5" s="1"/>
  <c r="F117" i="5"/>
  <c r="G117" i="5"/>
  <c r="H117" i="5"/>
  <c r="I117" i="5"/>
  <c r="J118" i="5" s="1"/>
  <c r="N117" i="5"/>
  <c r="Q117" i="5" s="1"/>
  <c r="R117" i="5" s="1"/>
  <c r="F118" i="5"/>
  <c r="G118" i="5"/>
  <c r="H118" i="5"/>
  <c r="L118" i="5" s="1"/>
  <c r="I118" i="5"/>
  <c r="N118" i="5"/>
  <c r="Q118" i="5" s="1"/>
  <c r="R118" i="5" s="1"/>
  <c r="F119" i="5"/>
  <c r="G119" i="5"/>
  <c r="H119" i="5"/>
  <c r="I119" i="5"/>
  <c r="N119" i="5"/>
  <c r="Q119" i="5" s="1"/>
  <c r="R119" i="5" s="1"/>
  <c r="F120" i="5"/>
  <c r="G120" i="5"/>
  <c r="H120" i="5"/>
  <c r="I120" i="5"/>
  <c r="N120" i="5"/>
  <c r="Q120" i="5" s="1"/>
  <c r="R120" i="5" s="1"/>
  <c r="F121" i="5"/>
  <c r="G121" i="5"/>
  <c r="H121" i="5"/>
  <c r="I121" i="5"/>
  <c r="J122" i="5" s="1"/>
  <c r="N121" i="5"/>
  <c r="Q121" i="5" s="1"/>
  <c r="R121" i="5" s="1"/>
  <c r="F122" i="5"/>
  <c r="G122" i="5"/>
  <c r="H122" i="5"/>
  <c r="I122" i="5"/>
  <c r="N122" i="5"/>
  <c r="Q122" i="5" s="1"/>
  <c r="R122" i="5" s="1"/>
  <c r="F123" i="5"/>
  <c r="G123" i="5"/>
  <c r="H123" i="5"/>
  <c r="I123" i="5"/>
  <c r="N123" i="5"/>
  <c r="Q123" i="5" s="1"/>
  <c r="R123" i="5" s="1"/>
  <c r="F124" i="5"/>
  <c r="AB130" i="5" s="1"/>
  <c r="G124" i="5"/>
  <c r="AC130" i="5" s="1"/>
  <c r="H124" i="5"/>
  <c r="L124" i="5" s="1"/>
  <c r="I124" i="5"/>
  <c r="N124" i="5"/>
  <c r="Q124" i="5" s="1"/>
  <c r="R124" i="5" s="1"/>
  <c r="F100" i="9"/>
  <c r="G100" i="9"/>
  <c r="H100" i="9"/>
  <c r="I100" i="9"/>
  <c r="N100" i="9"/>
  <c r="Q100" i="9" s="1"/>
  <c r="R100" i="9" s="1"/>
  <c r="F101" i="9"/>
  <c r="G101" i="9"/>
  <c r="H101" i="9"/>
  <c r="I101" i="9"/>
  <c r="N101" i="9"/>
  <c r="Q101" i="9" s="1"/>
  <c r="R101" i="9" s="1"/>
  <c r="F102" i="9"/>
  <c r="G102" i="9"/>
  <c r="H102" i="9"/>
  <c r="I102" i="9"/>
  <c r="N102" i="9"/>
  <c r="Q102" i="9" s="1"/>
  <c r="R102" i="9" s="1"/>
  <c r="F103" i="9"/>
  <c r="G103" i="9"/>
  <c r="H103" i="9"/>
  <c r="I103" i="9"/>
  <c r="N103" i="9"/>
  <c r="Q103" i="9" s="1"/>
  <c r="R103" i="9" s="1"/>
  <c r="F104" i="9"/>
  <c r="G104" i="9"/>
  <c r="H104" i="9"/>
  <c r="I104" i="9"/>
  <c r="N104" i="9"/>
  <c r="Q104" i="9" s="1"/>
  <c r="R104" i="9" s="1"/>
  <c r="F105" i="9"/>
  <c r="G105" i="9"/>
  <c r="H105" i="9"/>
  <c r="L105" i="9" s="1"/>
  <c r="I105" i="9"/>
  <c r="N105" i="9"/>
  <c r="Q105" i="9" s="1"/>
  <c r="R105" i="9" s="1"/>
  <c r="F106" i="9"/>
  <c r="G106" i="9"/>
  <c r="H106" i="9"/>
  <c r="I106" i="9"/>
  <c r="N106" i="9"/>
  <c r="Q106" i="9" s="1"/>
  <c r="R106" i="9" s="1"/>
  <c r="F107" i="9"/>
  <c r="G107" i="9"/>
  <c r="H107" i="9"/>
  <c r="L107" i="9" s="1"/>
  <c r="I107" i="9"/>
  <c r="N107" i="9"/>
  <c r="Q107" i="9" s="1"/>
  <c r="R107" i="9" s="1"/>
  <c r="F108" i="9"/>
  <c r="G108" i="9"/>
  <c r="H108" i="9"/>
  <c r="L108" i="9" s="1"/>
  <c r="I108" i="9"/>
  <c r="N108" i="9"/>
  <c r="Q108" i="9" s="1"/>
  <c r="R108" i="9" s="1"/>
  <c r="F109" i="9"/>
  <c r="G109" i="9"/>
  <c r="H109" i="9"/>
  <c r="L109" i="9" s="1"/>
  <c r="I109" i="9"/>
  <c r="N109" i="9"/>
  <c r="Q109" i="9" s="1"/>
  <c r="R109" i="9" s="1"/>
  <c r="F110" i="9"/>
  <c r="G110" i="9"/>
  <c r="H110" i="9"/>
  <c r="I110" i="9"/>
  <c r="N110" i="9"/>
  <c r="Q110" i="9" s="1"/>
  <c r="R110" i="9" s="1"/>
  <c r="F111" i="9"/>
  <c r="G111" i="9"/>
  <c r="H111" i="9"/>
  <c r="I111" i="9"/>
  <c r="N111" i="9"/>
  <c r="Q111" i="9" s="1"/>
  <c r="R111" i="9" s="1"/>
  <c r="F112" i="9"/>
  <c r="G112" i="9"/>
  <c r="H112" i="9"/>
  <c r="L112" i="9" s="1"/>
  <c r="I112" i="9"/>
  <c r="N112" i="9"/>
  <c r="Q112" i="9" s="1"/>
  <c r="R112" i="9" s="1"/>
  <c r="F113" i="9"/>
  <c r="G113" i="9"/>
  <c r="H113" i="9"/>
  <c r="I113" i="9"/>
  <c r="N113" i="9"/>
  <c r="Q113" i="9" s="1"/>
  <c r="R113" i="9" s="1"/>
  <c r="F114" i="9"/>
  <c r="G114" i="9"/>
  <c r="H114" i="9"/>
  <c r="I114" i="9"/>
  <c r="N114" i="9"/>
  <c r="Q114" i="9" s="1"/>
  <c r="R114" i="9" s="1"/>
  <c r="F115" i="9"/>
  <c r="G115" i="9"/>
  <c r="H115" i="9"/>
  <c r="I115" i="9"/>
  <c r="N115" i="9"/>
  <c r="Q115" i="9" s="1"/>
  <c r="R115" i="9" s="1"/>
  <c r="F116" i="9"/>
  <c r="G116" i="9"/>
  <c r="H116" i="9"/>
  <c r="I116" i="9"/>
  <c r="N116" i="9"/>
  <c r="Q116" i="9" s="1"/>
  <c r="R116" i="9" s="1"/>
  <c r="F117" i="9"/>
  <c r="G117" i="9"/>
  <c r="H117" i="9"/>
  <c r="L117" i="9" s="1"/>
  <c r="I117" i="9"/>
  <c r="N117" i="9"/>
  <c r="Q117" i="9" s="1"/>
  <c r="R117" i="9" s="1"/>
  <c r="F118" i="9"/>
  <c r="G118" i="9"/>
  <c r="H118" i="9"/>
  <c r="I118" i="9"/>
  <c r="N118" i="9"/>
  <c r="Q118" i="9" s="1"/>
  <c r="R118" i="9" s="1"/>
  <c r="F119" i="9"/>
  <c r="G119" i="9"/>
  <c r="H119" i="9"/>
  <c r="L119" i="9" s="1"/>
  <c r="I119" i="9"/>
  <c r="N119" i="9"/>
  <c r="Q119" i="9" s="1"/>
  <c r="R119" i="9" s="1"/>
  <c r="F120" i="9"/>
  <c r="G120" i="9"/>
  <c r="H120" i="9"/>
  <c r="I120" i="9"/>
  <c r="N120" i="9"/>
  <c r="Q120" i="9" s="1"/>
  <c r="R120" i="9" s="1"/>
  <c r="F121" i="9"/>
  <c r="G121" i="9"/>
  <c r="H121" i="9"/>
  <c r="I121" i="9"/>
  <c r="N121" i="9"/>
  <c r="Q121" i="9" s="1"/>
  <c r="R121" i="9" s="1"/>
  <c r="F122" i="9"/>
  <c r="G122" i="9"/>
  <c r="H122" i="9"/>
  <c r="I122" i="9"/>
  <c r="N122" i="9"/>
  <c r="Q122" i="9" s="1"/>
  <c r="R122" i="9" s="1"/>
  <c r="F123" i="9"/>
  <c r="G123" i="9"/>
  <c r="H123" i="9"/>
  <c r="I123" i="9"/>
  <c r="N123" i="9"/>
  <c r="Q123" i="9" s="1"/>
  <c r="R123" i="9" s="1"/>
  <c r="F124" i="9"/>
  <c r="AB130" i="9" s="1"/>
  <c r="G124" i="9"/>
  <c r="AC130" i="9" s="1"/>
  <c r="H124" i="9"/>
  <c r="I124" i="9"/>
  <c r="N124" i="9"/>
  <c r="Q124" i="9" s="1"/>
  <c r="R124" i="9" s="1"/>
  <c r="M102" i="3" l="1"/>
  <c r="M134" i="3"/>
  <c r="M69" i="18"/>
  <c r="M84" i="18"/>
  <c r="M120" i="10"/>
  <c r="M122" i="8"/>
  <c r="J119" i="9"/>
  <c r="J115" i="9"/>
  <c r="J107" i="9"/>
  <c r="J103" i="9"/>
  <c r="T90" i="18"/>
  <c r="M124" i="10"/>
  <c r="J106" i="8"/>
  <c r="M133" i="8"/>
  <c r="M131" i="9"/>
  <c r="M99" i="3"/>
  <c r="L103" i="9"/>
  <c r="M129" i="9"/>
  <c r="T111" i="18"/>
  <c r="M76" i="18"/>
  <c r="M121" i="10"/>
  <c r="M115" i="6"/>
  <c r="J105" i="8"/>
  <c r="M124" i="8"/>
  <c r="M103" i="3"/>
  <c r="M82" i="18"/>
  <c r="M70" i="18"/>
  <c r="M77" i="18"/>
  <c r="T94" i="18"/>
  <c r="M133" i="11"/>
  <c r="J113" i="8"/>
  <c r="M117" i="3"/>
  <c r="M104" i="3"/>
  <c r="J119" i="12"/>
  <c r="J115" i="12"/>
  <c r="J107" i="12"/>
  <c r="J110" i="12"/>
  <c r="J102" i="12"/>
  <c r="T77" i="18"/>
  <c r="M85" i="18"/>
  <c r="T78" i="18"/>
  <c r="M83" i="18"/>
  <c r="M90" i="18"/>
  <c r="T87" i="18"/>
  <c r="M89" i="18"/>
  <c r="M96" i="18"/>
  <c r="U78" i="18"/>
  <c r="M68" i="18"/>
  <c r="M80" i="18"/>
  <c r="M130" i="6"/>
  <c r="M125" i="6"/>
  <c r="M109" i="6"/>
  <c r="M105" i="6"/>
  <c r="K116" i="8"/>
  <c r="M132" i="8"/>
  <c r="AC129" i="5"/>
  <c r="M129" i="4"/>
  <c r="M120" i="15"/>
  <c r="V74" i="18"/>
  <c r="T93" i="18"/>
  <c r="T79" i="18"/>
  <c r="T75" i="18"/>
  <c r="M73" i="18"/>
  <c r="V87" i="18"/>
  <c r="M104" i="10"/>
  <c r="M116" i="10"/>
  <c r="M123" i="10"/>
  <c r="AB126" i="11"/>
  <c r="K115" i="11"/>
  <c r="M132" i="11"/>
  <c r="M123" i="11"/>
  <c r="J104" i="8"/>
  <c r="M130" i="12"/>
  <c r="M126" i="12"/>
  <c r="M127" i="4"/>
  <c r="M131" i="4"/>
  <c r="M130" i="4"/>
  <c r="M132" i="4"/>
  <c r="J106" i="9"/>
  <c r="J102" i="9"/>
  <c r="M97" i="18"/>
  <c r="M99" i="18"/>
  <c r="T80" i="18"/>
  <c r="M100" i="18"/>
  <c r="T92" i="18"/>
  <c r="M92" i="18"/>
  <c r="T74" i="18"/>
  <c r="T95" i="18"/>
  <c r="M81" i="18"/>
  <c r="T76" i="18"/>
  <c r="M72" i="18"/>
  <c r="M110" i="10"/>
  <c r="M102" i="10"/>
  <c r="M118" i="10"/>
  <c r="M128" i="10"/>
  <c r="M107" i="10"/>
  <c r="AC126" i="11"/>
  <c r="K107" i="11"/>
  <c r="J114" i="11"/>
  <c r="J110" i="11"/>
  <c r="J102" i="11"/>
  <c r="J102" i="8"/>
  <c r="M121" i="8"/>
  <c r="J101" i="8"/>
  <c r="M126" i="8"/>
  <c r="M127" i="8"/>
  <c r="K105" i="12"/>
  <c r="AC128" i="5"/>
  <c r="K104" i="5"/>
  <c r="M128" i="4"/>
  <c r="J110" i="9"/>
  <c r="K109" i="9"/>
  <c r="K105" i="9"/>
  <c r="J112" i="9"/>
  <c r="K111" i="9"/>
  <c r="M133" i="9"/>
  <c r="V78" i="18"/>
  <c r="M74" i="18"/>
  <c r="T86" i="18"/>
  <c r="U77" i="18"/>
  <c r="M86" i="18"/>
  <c r="V75" i="18"/>
  <c r="U88" i="18"/>
  <c r="M71" i="18"/>
  <c r="V77" i="18"/>
  <c r="U87" i="18"/>
  <c r="V93" i="18"/>
  <c r="U75" i="18"/>
  <c r="M75" i="18"/>
  <c r="M94" i="18"/>
  <c r="V80" i="18"/>
  <c r="U84" i="18"/>
  <c r="M117" i="10"/>
  <c r="M112" i="10"/>
  <c r="M115" i="10"/>
  <c r="M127" i="10"/>
  <c r="M111" i="10"/>
  <c r="M108" i="10"/>
  <c r="M124" i="6"/>
  <c r="M107" i="6"/>
  <c r="M117" i="6"/>
  <c r="M116" i="6"/>
  <c r="M108" i="6"/>
  <c r="M121" i="6"/>
  <c r="AC116" i="11"/>
  <c r="AC123" i="11"/>
  <c r="AC125" i="11"/>
  <c r="L107" i="11"/>
  <c r="J105" i="11"/>
  <c r="J101" i="11"/>
  <c r="J115" i="8"/>
  <c r="K109" i="8"/>
  <c r="J108" i="8"/>
  <c r="M129" i="8"/>
  <c r="M125" i="3"/>
  <c r="M112" i="3"/>
  <c r="M120" i="3"/>
  <c r="M113" i="3"/>
  <c r="M105" i="3"/>
  <c r="M111" i="3"/>
  <c r="M109" i="3"/>
  <c r="M100" i="3"/>
  <c r="AC129" i="12"/>
  <c r="AC125" i="12"/>
  <c r="AC121" i="12"/>
  <c r="AC117" i="12"/>
  <c r="AC113" i="12"/>
  <c r="AC109" i="12"/>
  <c r="AC128" i="12"/>
  <c r="AC124" i="12"/>
  <c r="AC120" i="12"/>
  <c r="AC116" i="12"/>
  <c r="AC112" i="12"/>
  <c r="AC108" i="12"/>
  <c r="K101" i="12"/>
  <c r="AC127" i="12"/>
  <c r="AC123" i="12"/>
  <c r="AC119" i="12"/>
  <c r="K112" i="12"/>
  <c r="AC115" i="12"/>
  <c r="K108" i="12"/>
  <c r="AC111" i="12"/>
  <c r="K104" i="12"/>
  <c r="AC107" i="12"/>
  <c r="AC126" i="12"/>
  <c r="AC122" i="12"/>
  <c r="AC118" i="12"/>
  <c r="AC114" i="12"/>
  <c r="AC110" i="12"/>
  <c r="AC106" i="12"/>
  <c r="AB128" i="12"/>
  <c r="AB124" i="12"/>
  <c r="AB120" i="12"/>
  <c r="AB116" i="12"/>
  <c r="AB112" i="12"/>
  <c r="AB108" i="12"/>
  <c r="AB127" i="12"/>
  <c r="AB123" i="12"/>
  <c r="AB119" i="12"/>
  <c r="AB115" i="12"/>
  <c r="AB111" i="12"/>
  <c r="AB107" i="12"/>
  <c r="AB126" i="12"/>
  <c r="AB122" i="12"/>
  <c r="AB118" i="12"/>
  <c r="AB114" i="12"/>
  <c r="AB110" i="12"/>
  <c r="AB106" i="12"/>
  <c r="M131" i="12"/>
  <c r="AB129" i="12"/>
  <c r="AB125" i="12"/>
  <c r="AB121" i="12"/>
  <c r="AB117" i="12"/>
  <c r="AB113" i="12"/>
  <c r="AB109" i="12"/>
  <c r="M127" i="5"/>
  <c r="L105" i="5"/>
  <c r="M135" i="5"/>
  <c r="AC126" i="5"/>
  <c r="AC122" i="5"/>
  <c r="AC118" i="5"/>
  <c r="K110" i="5"/>
  <c r="AC116" i="5"/>
  <c r="K107" i="5"/>
  <c r="AC110" i="5"/>
  <c r="AC106" i="5"/>
  <c r="AC115" i="5"/>
  <c r="AC125" i="5"/>
  <c r="AC121" i="5"/>
  <c r="L111" i="5"/>
  <c r="AC109" i="5"/>
  <c r="AC124" i="5"/>
  <c r="AC120" i="5"/>
  <c r="AC117" i="5"/>
  <c r="AC114" i="5"/>
  <c r="AC112" i="5"/>
  <c r="AC108" i="5"/>
  <c r="M133" i="5"/>
  <c r="AC127" i="5"/>
  <c r="AC123" i="5"/>
  <c r="AC119" i="5"/>
  <c r="K111" i="5"/>
  <c r="AC113" i="5"/>
  <c r="AC111" i="5"/>
  <c r="AC107" i="5"/>
  <c r="M129" i="5"/>
  <c r="AB122" i="5"/>
  <c r="AB116" i="5"/>
  <c r="L107" i="5"/>
  <c r="AB113" i="5"/>
  <c r="M134" i="5"/>
  <c r="AB129" i="5"/>
  <c r="AB125" i="5"/>
  <c r="AB121" i="5"/>
  <c r="AB111" i="5"/>
  <c r="L102" i="5"/>
  <c r="AB108" i="5"/>
  <c r="M132" i="5"/>
  <c r="AB126" i="5"/>
  <c r="AB118" i="5"/>
  <c r="L101" i="5"/>
  <c r="AB115" i="5"/>
  <c r="AB128" i="5"/>
  <c r="AB124" i="5"/>
  <c r="AB120" i="5"/>
  <c r="J111" i="5"/>
  <c r="M111" i="5" s="1"/>
  <c r="AB117" i="5"/>
  <c r="AB114" i="5"/>
  <c r="J106" i="5"/>
  <c r="AB110" i="5"/>
  <c r="J103" i="5"/>
  <c r="AB107" i="5"/>
  <c r="AB127" i="5"/>
  <c r="AB123" i="5"/>
  <c r="AB119" i="5"/>
  <c r="J112" i="5"/>
  <c r="AB112" i="5"/>
  <c r="AB109" i="5"/>
  <c r="AB106" i="5"/>
  <c r="J109" i="9"/>
  <c r="M130" i="9"/>
  <c r="K112" i="9"/>
  <c r="M112" i="9" s="1"/>
  <c r="L104" i="9"/>
  <c r="AC128" i="9"/>
  <c r="K124" i="9"/>
  <c r="AC127" i="9"/>
  <c r="AC123" i="9"/>
  <c r="M109" i="9"/>
  <c r="AC114" i="9"/>
  <c r="AC110" i="9"/>
  <c r="AC106" i="9"/>
  <c r="AC126" i="9"/>
  <c r="AC122" i="9"/>
  <c r="AC119" i="9"/>
  <c r="AC118" i="9"/>
  <c r="AC113" i="9"/>
  <c r="AC109" i="9"/>
  <c r="AC129" i="9"/>
  <c r="AC125" i="9"/>
  <c r="AC121" i="9"/>
  <c r="L114" i="9"/>
  <c r="K113" i="9"/>
  <c r="AC117" i="9"/>
  <c r="AC112" i="9"/>
  <c r="AC108" i="9"/>
  <c r="K101" i="9"/>
  <c r="AC124" i="9"/>
  <c r="AC120" i="9"/>
  <c r="AC116" i="9"/>
  <c r="AC115" i="9"/>
  <c r="AC111" i="9"/>
  <c r="AC107" i="9"/>
  <c r="AB122" i="9"/>
  <c r="AB129" i="9"/>
  <c r="AB125" i="9"/>
  <c r="AB121" i="9"/>
  <c r="AB117" i="9"/>
  <c r="AB113" i="9"/>
  <c r="AB109" i="9"/>
  <c r="AB128" i="9"/>
  <c r="AB124" i="9"/>
  <c r="J116" i="9"/>
  <c r="AB120" i="9"/>
  <c r="AB112" i="9"/>
  <c r="AB108" i="9"/>
  <c r="AB127" i="9"/>
  <c r="AB123" i="9"/>
  <c r="L111" i="9"/>
  <c r="L110" i="9"/>
  <c r="AB116" i="9"/>
  <c r="AB115" i="9"/>
  <c r="AB111" i="9"/>
  <c r="AB107" i="9"/>
  <c r="M135" i="9"/>
  <c r="AB126" i="9"/>
  <c r="J113" i="9"/>
  <c r="AB119" i="9"/>
  <c r="AB118" i="9"/>
  <c r="AB114" i="9"/>
  <c r="AB110" i="9"/>
  <c r="AB106" i="9"/>
  <c r="M133" i="4"/>
  <c r="M126" i="4"/>
  <c r="M135" i="4"/>
  <c r="M123" i="15"/>
  <c r="M114" i="6"/>
  <c r="M128" i="6"/>
  <c r="M113" i="6"/>
  <c r="M104" i="6"/>
  <c r="L111" i="11"/>
  <c r="L117" i="11"/>
  <c r="L106" i="11"/>
  <c r="L103" i="11"/>
  <c r="K111" i="11"/>
  <c r="M127" i="11"/>
  <c r="L115" i="11"/>
  <c r="L112" i="11"/>
  <c r="J106" i="11"/>
  <c r="K118" i="11"/>
  <c r="AC109" i="11"/>
  <c r="AC120" i="11"/>
  <c r="L113" i="11"/>
  <c r="AC113" i="11"/>
  <c r="K103" i="11"/>
  <c r="AC108" i="11"/>
  <c r="M124" i="11"/>
  <c r="AC121" i="11"/>
  <c r="AC118" i="11"/>
  <c r="AC115" i="11"/>
  <c r="AC111" i="11"/>
  <c r="K119" i="11"/>
  <c r="AC122" i="11"/>
  <c r="K116" i="11"/>
  <c r="AC119" i="11"/>
  <c r="AC117" i="11"/>
  <c r="AC114" i="11"/>
  <c r="AC110" i="11"/>
  <c r="AC107" i="11"/>
  <c r="M129" i="11"/>
  <c r="AC112" i="11"/>
  <c r="AC106" i="11"/>
  <c r="AC124" i="11"/>
  <c r="M134" i="11"/>
  <c r="L110" i="11"/>
  <c r="K110" i="11"/>
  <c r="AB125" i="11"/>
  <c r="K106" i="11"/>
  <c r="L105" i="11"/>
  <c r="K103" i="8"/>
  <c r="K112" i="8"/>
  <c r="K105" i="8"/>
  <c r="M101" i="15"/>
  <c r="M110" i="3"/>
  <c r="M118" i="3"/>
  <c r="M101" i="3"/>
  <c r="M121" i="3"/>
  <c r="M108" i="3"/>
  <c r="M129" i="3"/>
  <c r="M116" i="3"/>
  <c r="AB123" i="11"/>
  <c r="J115" i="11"/>
  <c r="AB121" i="11"/>
  <c r="AB119" i="11"/>
  <c r="AB116" i="11"/>
  <c r="J109" i="11"/>
  <c r="AB110" i="11"/>
  <c r="J104" i="11"/>
  <c r="AB106" i="11"/>
  <c r="J116" i="11"/>
  <c r="AB122" i="11"/>
  <c r="J111" i="11"/>
  <c r="AB117" i="11"/>
  <c r="AB115" i="11"/>
  <c r="AB112" i="11"/>
  <c r="L102" i="11"/>
  <c r="K102" i="11"/>
  <c r="J120" i="11"/>
  <c r="AB124" i="11"/>
  <c r="L114" i="11"/>
  <c r="K114" i="11"/>
  <c r="AB118" i="11"/>
  <c r="J112" i="11"/>
  <c r="J107" i="11"/>
  <c r="AB113" i="11"/>
  <c r="AB111" i="11"/>
  <c r="AB108" i="11"/>
  <c r="AB120" i="11"/>
  <c r="J113" i="11"/>
  <c r="L109" i="11"/>
  <c r="AB114" i="11"/>
  <c r="J108" i="11"/>
  <c r="J103" i="11"/>
  <c r="AB109" i="11"/>
  <c r="AB107" i="11"/>
  <c r="M125" i="11"/>
  <c r="M116" i="15"/>
  <c r="M128" i="15"/>
  <c r="M132" i="15"/>
  <c r="M114" i="10"/>
  <c r="M106" i="10"/>
  <c r="M122" i="10"/>
  <c r="M125" i="10"/>
  <c r="M135" i="10"/>
  <c r="J116" i="8"/>
  <c r="L110" i="8"/>
  <c r="L107" i="8"/>
  <c r="J112" i="8"/>
  <c r="L109" i="8"/>
  <c r="K107" i="8"/>
  <c r="AC122" i="8"/>
  <c r="AC119" i="8"/>
  <c r="K113" i="8"/>
  <c r="J109" i="8"/>
  <c r="AC113" i="8"/>
  <c r="L105" i="8"/>
  <c r="AC111" i="8"/>
  <c r="K104" i="8"/>
  <c r="AC107" i="8"/>
  <c r="AC121" i="8"/>
  <c r="AC117" i="8"/>
  <c r="AC114" i="8"/>
  <c r="AC112" i="8"/>
  <c r="M105" i="8"/>
  <c r="AC106" i="8"/>
  <c r="K117" i="8"/>
  <c r="AC123" i="8"/>
  <c r="AC120" i="8"/>
  <c r="AC118" i="8"/>
  <c r="K111" i="8"/>
  <c r="K108" i="8"/>
  <c r="L103" i="8"/>
  <c r="AC109" i="8"/>
  <c r="AC116" i="8"/>
  <c r="AC115" i="8"/>
  <c r="AC110" i="8"/>
  <c r="AC108" i="8"/>
  <c r="AB116" i="8"/>
  <c r="AB114" i="8"/>
  <c r="AB123" i="8"/>
  <c r="L116" i="8"/>
  <c r="L115" i="8"/>
  <c r="AB121" i="8"/>
  <c r="J114" i="8"/>
  <c r="AB115" i="8"/>
  <c r="L106" i="8"/>
  <c r="AB112" i="8"/>
  <c r="AB110" i="8"/>
  <c r="L101" i="8"/>
  <c r="AB120" i="8"/>
  <c r="L112" i="8"/>
  <c r="AB117" i="8"/>
  <c r="J110" i="8"/>
  <c r="J107" i="8"/>
  <c r="AB111" i="8"/>
  <c r="L102" i="8"/>
  <c r="AB108" i="8"/>
  <c r="K101" i="8"/>
  <c r="M123" i="8"/>
  <c r="L117" i="8"/>
  <c r="AB122" i="8"/>
  <c r="AB118" i="8"/>
  <c r="L108" i="8"/>
  <c r="AB113" i="8"/>
  <c r="J103" i="8"/>
  <c r="AB107" i="8"/>
  <c r="AB106" i="8"/>
  <c r="AB119" i="8"/>
  <c r="AB109" i="8"/>
  <c r="M110" i="15"/>
  <c r="M105" i="10"/>
  <c r="M113" i="10"/>
  <c r="M101" i="10"/>
  <c r="M109" i="10"/>
  <c r="M129" i="10"/>
  <c r="M103" i="6"/>
  <c r="M129" i="6"/>
  <c r="M127" i="6"/>
  <c r="M122" i="6"/>
  <c r="M119" i="6"/>
  <c r="M111" i="6"/>
  <c r="M123" i="6"/>
  <c r="M101" i="6"/>
  <c r="M131" i="6"/>
  <c r="M118" i="6"/>
  <c r="M112" i="6"/>
  <c r="M135" i="6"/>
  <c r="M133" i="6"/>
  <c r="M132" i="6"/>
  <c r="M130" i="11"/>
  <c r="M126" i="11"/>
  <c r="M135" i="11"/>
  <c r="M128" i="11"/>
  <c r="M131" i="11"/>
  <c r="K115" i="8"/>
  <c r="J111" i="8"/>
  <c r="L113" i="8"/>
  <c r="J117" i="8"/>
  <c r="M117" i="8" s="1"/>
  <c r="L114" i="8"/>
  <c r="K119" i="8"/>
  <c r="L119" i="8"/>
  <c r="J119" i="8"/>
  <c r="M131" i="8"/>
  <c r="M135" i="8"/>
  <c r="M130" i="8"/>
  <c r="M98" i="3"/>
  <c r="M119" i="3"/>
  <c r="M115" i="3"/>
  <c r="M133" i="3"/>
  <c r="M131" i="3"/>
  <c r="M107" i="3"/>
  <c r="M135" i="3"/>
  <c r="M127" i="3"/>
  <c r="M129" i="12"/>
  <c r="M132" i="12"/>
  <c r="M133" i="12"/>
  <c r="L105" i="12"/>
  <c r="J101" i="12"/>
  <c r="L114" i="12"/>
  <c r="L103" i="12"/>
  <c r="L113" i="12"/>
  <c r="L106" i="12"/>
  <c r="K111" i="12"/>
  <c r="L104" i="12"/>
  <c r="J104" i="12"/>
  <c r="M135" i="12"/>
  <c r="L119" i="12"/>
  <c r="J103" i="12"/>
  <c r="J123" i="12"/>
  <c r="J116" i="12"/>
  <c r="L108" i="12"/>
  <c r="L107" i="12"/>
  <c r="K103" i="12"/>
  <c r="J109" i="12"/>
  <c r="M119" i="15"/>
  <c r="M124" i="15"/>
  <c r="M108" i="15"/>
  <c r="M112" i="15"/>
  <c r="M118" i="15"/>
  <c r="M126" i="15"/>
  <c r="M134" i="15"/>
  <c r="M135" i="15"/>
  <c r="M113" i="15"/>
  <c r="M104" i="15"/>
  <c r="M107" i="15"/>
  <c r="U111" i="18"/>
  <c r="T88" i="18"/>
  <c r="T91" i="18"/>
  <c r="M88" i="18"/>
  <c r="U80" i="18"/>
  <c r="V83" i="18"/>
  <c r="T85" i="18"/>
  <c r="T84" i="18"/>
  <c r="V85" i="18"/>
  <c r="V86" i="18"/>
  <c r="V84" i="18"/>
  <c r="M79" i="18"/>
  <c r="U76" i="18"/>
  <c r="U81" i="18"/>
  <c r="U82" i="18"/>
  <c r="V100" i="18"/>
  <c r="T89" i="18"/>
  <c r="V81" i="18"/>
  <c r="U83" i="18"/>
  <c r="V79" i="18"/>
  <c r="U86" i="18"/>
  <c r="V76" i="18"/>
  <c r="T81" i="18"/>
  <c r="T83" i="18"/>
  <c r="V82" i="18"/>
  <c r="U85" i="18"/>
  <c r="T82" i="18"/>
  <c r="U74" i="18"/>
  <c r="U79" i="18"/>
  <c r="M102" i="18"/>
  <c r="L116" i="11"/>
  <c r="L118" i="11"/>
  <c r="L120" i="11"/>
  <c r="L119" i="11"/>
  <c r="J122" i="11"/>
  <c r="K122" i="11"/>
  <c r="L122" i="11"/>
  <c r="K119" i="12"/>
  <c r="M119" i="12" s="1"/>
  <c r="K113" i="12"/>
  <c r="L111" i="12"/>
  <c r="K109" i="12"/>
  <c r="J105" i="12"/>
  <c r="M128" i="12"/>
  <c r="L110" i="12"/>
  <c r="L109" i="12"/>
  <c r="J108" i="12"/>
  <c r="J106" i="12"/>
  <c r="L102" i="12"/>
  <c r="K124" i="12"/>
  <c r="M127" i="12"/>
  <c r="M134" i="12"/>
  <c r="K123" i="12"/>
  <c r="M123" i="12" s="1"/>
  <c r="K120" i="12"/>
  <c r="K117" i="12"/>
  <c r="K115" i="12"/>
  <c r="M115" i="12" s="1"/>
  <c r="K107" i="12"/>
  <c r="J112" i="12"/>
  <c r="J111" i="12"/>
  <c r="L122" i="12"/>
  <c r="L125" i="12"/>
  <c r="J125" i="12"/>
  <c r="J105" i="5"/>
  <c r="L103" i="5"/>
  <c r="M130" i="5"/>
  <c r="J113" i="5"/>
  <c r="J107" i="5"/>
  <c r="M107" i="5" s="1"/>
  <c r="L104" i="5"/>
  <c r="K103" i="5"/>
  <c r="K102" i="5"/>
  <c r="J101" i="5"/>
  <c r="L112" i="5"/>
  <c r="J108" i="5"/>
  <c r="J104" i="5"/>
  <c r="M104" i="5" s="1"/>
  <c r="K123" i="5"/>
  <c r="K119" i="5"/>
  <c r="K115" i="5"/>
  <c r="M106" i="5"/>
  <c r="K109" i="5"/>
  <c r="L109" i="5"/>
  <c r="J109" i="5"/>
  <c r="M102" i="5"/>
  <c r="J125" i="5"/>
  <c r="K125" i="5"/>
  <c r="L125" i="5"/>
  <c r="K114" i="5"/>
  <c r="M134" i="4"/>
  <c r="M103" i="15"/>
  <c r="M130" i="15"/>
  <c r="M106" i="15"/>
  <c r="M114" i="15"/>
  <c r="M127" i="15"/>
  <c r="M131" i="15"/>
  <c r="M111" i="15"/>
  <c r="M102" i="15"/>
  <c r="M117" i="15"/>
  <c r="M125" i="15"/>
  <c r="M133" i="15"/>
  <c r="M115" i="15"/>
  <c r="M121" i="15"/>
  <c r="M129" i="15"/>
  <c r="M122" i="15"/>
  <c r="M110" i="6"/>
  <c r="M134" i="6"/>
  <c r="M102" i="6"/>
  <c r="M106" i="6"/>
  <c r="M126" i="6"/>
  <c r="M134" i="10"/>
  <c r="M126" i="10"/>
  <c r="M130" i="10"/>
  <c r="M132" i="10"/>
  <c r="M134" i="8"/>
  <c r="M128" i="8"/>
  <c r="M125" i="8"/>
  <c r="M114" i="3"/>
  <c r="M130" i="3"/>
  <c r="M106" i="3"/>
  <c r="M122" i="3"/>
  <c r="M128" i="3"/>
  <c r="M126" i="3"/>
  <c r="M132" i="3"/>
  <c r="L121" i="9"/>
  <c r="K104" i="9"/>
  <c r="K108" i="9"/>
  <c r="J104" i="9"/>
  <c r="M134" i="9"/>
  <c r="K117" i="9"/>
  <c r="L113" i="9"/>
  <c r="J108" i="9"/>
  <c r="K107" i="9"/>
  <c r="M107" i="9" s="1"/>
  <c r="L106" i="9"/>
  <c r="K103" i="9"/>
  <c r="M103" i="9" s="1"/>
  <c r="L102" i="9"/>
  <c r="L101" i="9"/>
  <c r="M132" i="9"/>
  <c r="M128" i="9"/>
  <c r="K115" i="9"/>
  <c r="J101" i="9"/>
  <c r="J117" i="9"/>
  <c r="M117" i="9" s="1"/>
  <c r="L115" i="9"/>
  <c r="J105" i="9"/>
  <c r="M105" i="9" s="1"/>
  <c r="M126" i="9"/>
  <c r="J121" i="9"/>
  <c r="K125" i="9"/>
  <c r="L125" i="9"/>
  <c r="J125" i="9"/>
  <c r="M127" i="9"/>
  <c r="L123" i="9"/>
  <c r="M93" i="18"/>
  <c r="V92" i="18"/>
  <c r="T97" i="18"/>
  <c r="V91" i="18"/>
  <c r="V96" i="18"/>
  <c r="V102" i="18"/>
  <c r="T99" i="18"/>
  <c r="T96" i="18"/>
  <c r="V88" i="18"/>
  <c r="M91" i="18"/>
  <c r="V95" i="18"/>
  <c r="T108" i="18"/>
  <c r="V98" i="18"/>
  <c r="V94" i="18"/>
  <c r="T98" i="18"/>
  <c r="U106" i="18"/>
  <c r="M104" i="18"/>
  <c r="T110" i="18"/>
  <c r="V108" i="18"/>
  <c r="U90" i="18"/>
  <c r="V105" i="18"/>
  <c r="T102" i="18"/>
  <c r="T101" i="18"/>
  <c r="T107" i="18"/>
  <c r="M98" i="18"/>
  <c r="V99" i="18"/>
  <c r="V89" i="18"/>
  <c r="V109" i="18"/>
  <c r="U94" i="18"/>
  <c r="U110" i="18"/>
  <c r="U91" i="18"/>
  <c r="U108" i="18"/>
  <c r="U93" i="18"/>
  <c r="U107" i="18"/>
  <c r="V104" i="18"/>
  <c r="V103" i="18"/>
  <c r="T100" i="18"/>
  <c r="V90" i="18"/>
  <c r="V106" i="18"/>
  <c r="T106" i="18"/>
  <c r="V110" i="18"/>
  <c r="U89" i="18"/>
  <c r="U92" i="18"/>
  <c r="M103" i="18"/>
  <c r="T109" i="18"/>
  <c r="U109" i="18"/>
  <c r="M106" i="18"/>
  <c r="W112" i="18" s="1"/>
  <c r="T112" i="18"/>
  <c r="V111" i="18"/>
  <c r="V107" i="18"/>
  <c r="U97" i="18"/>
  <c r="U96" i="18"/>
  <c r="U99" i="18"/>
  <c r="U95" i="18"/>
  <c r="U98" i="18"/>
  <c r="U103" i="18"/>
  <c r="M95" i="18"/>
  <c r="V97" i="18"/>
  <c r="M105" i="18"/>
  <c r="V101" i="18"/>
  <c r="U100" i="18"/>
  <c r="T104" i="18"/>
  <c r="U101" i="18"/>
  <c r="M101" i="18"/>
  <c r="T105" i="18"/>
  <c r="U104" i="18"/>
  <c r="U105" i="18"/>
  <c r="T103" i="18"/>
  <c r="U102" i="18"/>
  <c r="J119" i="11"/>
  <c r="J117" i="11"/>
  <c r="J118" i="11"/>
  <c r="J121" i="11"/>
  <c r="K120" i="11"/>
  <c r="L118" i="8"/>
  <c r="J118" i="8"/>
  <c r="L117" i="12"/>
  <c r="K121" i="12"/>
  <c r="J124" i="12"/>
  <c r="J120" i="12"/>
  <c r="K116" i="12"/>
  <c r="L120" i="12"/>
  <c r="L116" i="12"/>
  <c r="L112" i="12"/>
  <c r="J121" i="12"/>
  <c r="J117" i="12"/>
  <c r="J113" i="12"/>
  <c r="J122" i="12"/>
  <c r="J118" i="12"/>
  <c r="J114" i="12"/>
  <c r="L116" i="5"/>
  <c r="J115" i="5"/>
  <c r="L115" i="5"/>
  <c r="L121" i="5"/>
  <c r="K122" i="5"/>
  <c r="L120" i="5"/>
  <c r="K118" i="5"/>
  <c r="M118" i="5" s="1"/>
  <c r="L117" i="5"/>
  <c r="L122" i="5"/>
  <c r="L123" i="5"/>
  <c r="J123" i="5"/>
  <c r="J124" i="5"/>
  <c r="J121" i="5"/>
  <c r="L119" i="5"/>
  <c r="J116" i="5"/>
  <c r="J119" i="5"/>
  <c r="J117" i="5"/>
  <c r="J120" i="5"/>
  <c r="K119" i="9"/>
  <c r="M119" i="9" s="1"/>
  <c r="K121" i="9"/>
  <c r="L120" i="9"/>
  <c r="J118" i="9"/>
  <c r="J122" i="9"/>
  <c r="K120" i="9"/>
  <c r="L116" i="9"/>
  <c r="K116" i="9"/>
  <c r="J114" i="9"/>
  <c r="L124" i="9"/>
  <c r="J123" i="9"/>
  <c r="J120" i="9"/>
  <c r="L118" i="9"/>
  <c r="J124" i="9"/>
  <c r="K123" i="9"/>
  <c r="L122" i="9"/>
  <c r="K121" i="11"/>
  <c r="K117" i="11"/>
  <c r="K113" i="11"/>
  <c r="K109" i="11"/>
  <c r="K105" i="11"/>
  <c r="K101" i="11"/>
  <c r="K112" i="11"/>
  <c r="K108" i="11"/>
  <c r="K104" i="11"/>
  <c r="K118" i="8"/>
  <c r="K114" i="8"/>
  <c r="K110" i="8"/>
  <c r="K106" i="8"/>
  <c r="K102" i="8"/>
  <c r="M102" i="8" s="1"/>
  <c r="K122" i="12"/>
  <c r="K118" i="12"/>
  <c r="K114" i="12"/>
  <c r="K110" i="12"/>
  <c r="K106" i="12"/>
  <c r="K102" i="12"/>
  <c r="M110" i="5"/>
  <c r="M114" i="5"/>
  <c r="K121" i="5"/>
  <c r="K117" i="5"/>
  <c r="K113" i="5"/>
  <c r="M113" i="5" s="1"/>
  <c r="K105" i="5"/>
  <c r="K101" i="5"/>
  <c r="K124" i="5"/>
  <c r="K120" i="5"/>
  <c r="K116" i="5"/>
  <c r="K112" i="5"/>
  <c r="M112" i="5" s="1"/>
  <c r="K108" i="5"/>
  <c r="K122" i="9"/>
  <c r="K118" i="9"/>
  <c r="K114" i="9"/>
  <c r="J111" i="9"/>
  <c r="K110" i="9"/>
  <c r="K106" i="9"/>
  <c r="M106" i="9" s="1"/>
  <c r="K102" i="9"/>
  <c r="H100" i="4"/>
  <c r="I100" i="4"/>
  <c r="N100" i="4"/>
  <c r="Q100" i="4" s="1"/>
  <c r="R100" i="4" s="1"/>
  <c r="H101" i="4"/>
  <c r="I101" i="4"/>
  <c r="N101" i="4"/>
  <c r="Q101" i="4" s="1"/>
  <c r="R101" i="4" s="1"/>
  <c r="H102" i="4"/>
  <c r="I102" i="4"/>
  <c r="N102" i="4"/>
  <c r="Q102" i="4" s="1"/>
  <c r="R102" i="4" s="1"/>
  <c r="H103" i="4"/>
  <c r="I103" i="4"/>
  <c r="N103" i="4"/>
  <c r="Q103" i="4" s="1"/>
  <c r="R103" i="4" s="1"/>
  <c r="H104" i="4"/>
  <c r="I104" i="4"/>
  <c r="N104" i="4"/>
  <c r="Q104" i="4" s="1"/>
  <c r="R104" i="4" s="1"/>
  <c r="H105" i="4"/>
  <c r="I105" i="4"/>
  <c r="N105" i="4"/>
  <c r="Q105" i="4" s="1"/>
  <c r="R105" i="4" s="1"/>
  <c r="H106" i="4"/>
  <c r="I106" i="4"/>
  <c r="N106" i="4"/>
  <c r="Q106" i="4" s="1"/>
  <c r="R106" i="4" s="1"/>
  <c r="H107" i="4"/>
  <c r="I107" i="4"/>
  <c r="N107" i="4"/>
  <c r="Q107" i="4" s="1"/>
  <c r="R107" i="4" s="1"/>
  <c r="H108" i="4"/>
  <c r="I108" i="4"/>
  <c r="N108" i="4"/>
  <c r="Q108" i="4" s="1"/>
  <c r="R108" i="4" s="1"/>
  <c r="H109" i="4"/>
  <c r="I109" i="4"/>
  <c r="N109" i="4"/>
  <c r="Q109" i="4" s="1"/>
  <c r="R109" i="4" s="1"/>
  <c r="H110" i="4"/>
  <c r="I110" i="4"/>
  <c r="N110" i="4"/>
  <c r="Q110" i="4" s="1"/>
  <c r="R110" i="4" s="1"/>
  <c r="H111" i="4"/>
  <c r="I111" i="4"/>
  <c r="N111" i="4"/>
  <c r="Q111" i="4" s="1"/>
  <c r="R111" i="4" s="1"/>
  <c r="H112" i="4"/>
  <c r="I112" i="4"/>
  <c r="N112" i="4"/>
  <c r="Q112" i="4" s="1"/>
  <c r="R112" i="4" s="1"/>
  <c r="H113" i="4"/>
  <c r="I113" i="4"/>
  <c r="N113" i="4"/>
  <c r="Q113" i="4" s="1"/>
  <c r="R113" i="4" s="1"/>
  <c r="H114" i="4"/>
  <c r="I114" i="4"/>
  <c r="N114" i="4"/>
  <c r="Q114" i="4" s="1"/>
  <c r="R114" i="4" s="1"/>
  <c r="H115" i="4"/>
  <c r="I115" i="4"/>
  <c r="N115" i="4"/>
  <c r="Q115" i="4" s="1"/>
  <c r="R115" i="4" s="1"/>
  <c r="H116" i="4"/>
  <c r="I116" i="4"/>
  <c r="N116" i="4"/>
  <c r="Q116" i="4" s="1"/>
  <c r="R116" i="4" s="1"/>
  <c r="H117" i="4"/>
  <c r="I117" i="4"/>
  <c r="N117" i="4"/>
  <c r="Q117" i="4" s="1"/>
  <c r="R117" i="4" s="1"/>
  <c r="H118" i="4"/>
  <c r="I118" i="4"/>
  <c r="N118" i="4"/>
  <c r="Q118" i="4" s="1"/>
  <c r="R118" i="4" s="1"/>
  <c r="H119" i="4"/>
  <c r="I119" i="4"/>
  <c r="N119" i="4"/>
  <c r="Q119" i="4" s="1"/>
  <c r="R119" i="4" s="1"/>
  <c r="H120" i="4"/>
  <c r="I120" i="4"/>
  <c r="N120" i="4"/>
  <c r="Q120" i="4" s="1"/>
  <c r="R120" i="4" s="1"/>
  <c r="H121" i="4"/>
  <c r="I121" i="4"/>
  <c r="N121" i="4"/>
  <c r="Q121" i="4" s="1"/>
  <c r="R121" i="4" s="1"/>
  <c r="H122" i="4"/>
  <c r="I122" i="4"/>
  <c r="N122" i="4"/>
  <c r="Q122" i="4" s="1"/>
  <c r="R122" i="4" s="1"/>
  <c r="H123" i="4"/>
  <c r="I123" i="4"/>
  <c r="N123" i="4"/>
  <c r="Q123" i="4" s="1"/>
  <c r="R123" i="4" s="1"/>
  <c r="H124" i="4"/>
  <c r="I124" i="4"/>
  <c r="N124" i="4"/>
  <c r="Q124" i="4" s="1"/>
  <c r="R124" i="4" s="1"/>
  <c r="F100" i="4"/>
  <c r="G100" i="4"/>
  <c r="F101" i="4"/>
  <c r="G101" i="4"/>
  <c r="F102" i="4"/>
  <c r="G102" i="4"/>
  <c r="F103" i="4"/>
  <c r="G103" i="4"/>
  <c r="F104" i="4"/>
  <c r="G104" i="4"/>
  <c r="K104" i="4" s="1"/>
  <c r="F105" i="4"/>
  <c r="G105" i="4"/>
  <c r="F106" i="4"/>
  <c r="G106" i="4"/>
  <c r="F107" i="4"/>
  <c r="G107" i="4"/>
  <c r="F108" i="4"/>
  <c r="G108" i="4"/>
  <c r="K108" i="4" s="1"/>
  <c r="F109" i="4"/>
  <c r="G109" i="4"/>
  <c r="F110" i="4"/>
  <c r="G110" i="4"/>
  <c r="F111" i="4"/>
  <c r="G111" i="4"/>
  <c r="F112" i="4"/>
  <c r="G112" i="4"/>
  <c r="K112" i="4" s="1"/>
  <c r="F113" i="4"/>
  <c r="G113" i="4"/>
  <c r="F114" i="4"/>
  <c r="G114" i="4"/>
  <c r="F115" i="4"/>
  <c r="G115" i="4"/>
  <c r="F116" i="4"/>
  <c r="G116" i="4"/>
  <c r="F117" i="4"/>
  <c r="G117" i="4"/>
  <c r="F118" i="4"/>
  <c r="G118" i="4"/>
  <c r="F119" i="4"/>
  <c r="G119" i="4"/>
  <c r="F120" i="4"/>
  <c r="G120" i="4"/>
  <c r="F121" i="4"/>
  <c r="G121" i="4"/>
  <c r="F122" i="4"/>
  <c r="G122" i="4"/>
  <c r="F123" i="4"/>
  <c r="G123" i="4"/>
  <c r="F124" i="4"/>
  <c r="AB130" i="4" s="1"/>
  <c r="G124" i="4"/>
  <c r="AC130" i="4" s="1"/>
  <c r="M113" i="8" l="1"/>
  <c r="M114" i="8"/>
  <c r="L116" i="4"/>
  <c r="M116" i="8"/>
  <c r="M104" i="8"/>
  <c r="M109" i="8"/>
  <c r="M101" i="12"/>
  <c r="M101" i="9"/>
  <c r="M111" i="8"/>
  <c r="L114" i="4"/>
  <c r="L110" i="4"/>
  <c r="L106" i="4"/>
  <c r="W90" i="18"/>
  <c r="W91" i="18"/>
  <c r="W74" i="18"/>
  <c r="W92" i="18"/>
  <c r="M104" i="12"/>
  <c r="M108" i="12"/>
  <c r="L123" i="4"/>
  <c r="W85" i="18"/>
  <c r="W89" i="18"/>
  <c r="W87" i="18"/>
  <c r="W81" i="18"/>
  <c r="W79" i="18"/>
  <c r="M115" i="11"/>
  <c r="M111" i="11"/>
  <c r="M103" i="8"/>
  <c r="L122" i="4"/>
  <c r="L113" i="4"/>
  <c r="L109" i="4"/>
  <c r="L105" i="4"/>
  <c r="L101" i="4"/>
  <c r="M118" i="9"/>
  <c r="W88" i="18"/>
  <c r="W86" i="18"/>
  <c r="W93" i="18"/>
  <c r="W75" i="18"/>
  <c r="M102" i="11"/>
  <c r="M101" i="11"/>
  <c r="M118" i="11"/>
  <c r="M116" i="11"/>
  <c r="M104" i="11"/>
  <c r="M105" i="11"/>
  <c r="M110" i="12"/>
  <c r="M110" i="9"/>
  <c r="W100" i="18"/>
  <c r="W77" i="18"/>
  <c r="W76" i="18"/>
  <c r="W80" i="18"/>
  <c r="W78" i="18"/>
  <c r="M108" i="11"/>
  <c r="M109" i="11"/>
  <c r="M113" i="12"/>
  <c r="M107" i="12"/>
  <c r="M103" i="5"/>
  <c r="AB122" i="4"/>
  <c r="J112" i="4"/>
  <c r="AB118" i="4"/>
  <c r="J108" i="4"/>
  <c r="M108" i="4" s="1"/>
  <c r="AB114" i="4"/>
  <c r="J106" i="4"/>
  <c r="AB112" i="4"/>
  <c r="J104" i="4"/>
  <c r="AB110" i="4"/>
  <c r="J102" i="4"/>
  <c r="AB108" i="4"/>
  <c r="AB126" i="4"/>
  <c r="AB120" i="4"/>
  <c r="J110" i="4"/>
  <c r="AB116" i="4"/>
  <c r="AB106" i="4"/>
  <c r="AC129" i="4"/>
  <c r="L119" i="4"/>
  <c r="AB128" i="4"/>
  <c r="AB124" i="4"/>
  <c r="J123" i="4"/>
  <c r="AB129" i="4"/>
  <c r="AB127" i="4"/>
  <c r="J119" i="4"/>
  <c r="AB125" i="4"/>
  <c r="AB123" i="4"/>
  <c r="AB121" i="4"/>
  <c r="AB119" i="4"/>
  <c r="J111" i="4"/>
  <c r="AB117" i="4"/>
  <c r="AB115" i="4"/>
  <c r="J107" i="4"/>
  <c r="AB113" i="4"/>
  <c r="AB111" i="4"/>
  <c r="J103" i="4"/>
  <c r="AB109" i="4"/>
  <c r="AB107" i="4"/>
  <c r="M113" i="9"/>
  <c r="M111" i="9"/>
  <c r="M115" i="9"/>
  <c r="W94" i="18"/>
  <c r="M117" i="11"/>
  <c r="M113" i="11"/>
  <c r="M107" i="11"/>
  <c r="M106" i="11"/>
  <c r="M115" i="8"/>
  <c r="M106" i="8"/>
  <c r="M110" i="8"/>
  <c r="M108" i="8"/>
  <c r="M112" i="8"/>
  <c r="M107" i="8"/>
  <c r="M120" i="12"/>
  <c r="M112" i="12"/>
  <c r="M124" i="12"/>
  <c r="M102" i="12"/>
  <c r="M106" i="12"/>
  <c r="M111" i="12"/>
  <c r="M105" i="12"/>
  <c r="M108" i="5"/>
  <c r="M109" i="5"/>
  <c r="M104" i="9"/>
  <c r="M120" i="9"/>
  <c r="L108" i="4"/>
  <c r="L104" i="4"/>
  <c r="K105" i="4"/>
  <c r="L102" i="4"/>
  <c r="J113" i="4"/>
  <c r="J109" i="4"/>
  <c r="J105" i="4"/>
  <c r="J101" i="4"/>
  <c r="L124" i="4"/>
  <c r="L111" i="4"/>
  <c r="L107" i="4"/>
  <c r="L103" i="4"/>
  <c r="AC123" i="4"/>
  <c r="AC113" i="4"/>
  <c r="K122" i="4"/>
  <c r="AC128" i="4"/>
  <c r="K120" i="4"/>
  <c r="AC126" i="4"/>
  <c r="K118" i="4"/>
  <c r="AC124" i="4"/>
  <c r="AC120" i="4"/>
  <c r="AC116" i="4"/>
  <c r="AC112" i="4"/>
  <c r="AC108" i="4"/>
  <c r="J122" i="4"/>
  <c r="M104" i="4"/>
  <c r="AC121" i="4"/>
  <c r="AC115" i="4"/>
  <c r="AC109" i="4"/>
  <c r="AC125" i="4"/>
  <c r="AC117" i="4"/>
  <c r="AC107" i="4"/>
  <c r="K111" i="4"/>
  <c r="K110" i="4"/>
  <c r="K109" i="4"/>
  <c r="K107" i="4"/>
  <c r="K106" i="4"/>
  <c r="K103" i="4"/>
  <c r="M103" i="4" s="1"/>
  <c r="K102" i="4"/>
  <c r="K101" i="4"/>
  <c r="AC127" i="4"/>
  <c r="AC119" i="4"/>
  <c r="AC111" i="4"/>
  <c r="AC122" i="4"/>
  <c r="AC118" i="4"/>
  <c r="AC114" i="4"/>
  <c r="AC110" i="4"/>
  <c r="AC106" i="4"/>
  <c r="K113" i="4"/>
  <c r="M112" i="11"/>
  <c r="M103" i="11"/>
  <c r="M120" i="11"/>
  <c r="M119" i="11"/>
  <c r="M110" i="11"/>
  <c r="M114" i="11"/>
  <c r="M101" i="8"/>
  <c r="M121" i="11"/>
  <c r="M118" i="8"/>
  <c r="M119" i="8"/>
  <c r="M118" i="12"/>
  <c r="M109" i="12"/>
  <c r="M125" i="12"/>
  <c r="M103" i="12"/>
  <c r="M116" i="12"/>
  <c r="M117" i="12"/>
  <c r="W82" i="18"/>
  <c r="W83" i="18"/>
  <c r="W84" i="18"/>
  <c r="M122" i="11"/>
  <c r="M114" i="12"/>
  <c r="M101" i="5"/>
  <c r="M105" i="5"/>
  <c r="M125" i="5"/>
  <c r="M123" i="5"/>
  <c r="J116" i="4"/>
  <c r="J118" i="4"/>
  <c r="J115" i="4"/>
  <c r="L112" i="4"/>
  <c r="M112" i="4" s="1"/>
  <c r="J124" i="4"/>
  <c r="J120" i="4"/>
  <c r="K114" i="4"/>
  <c r="K123" i="4"/>
  <c r="K119" i="4"/>
  <c r="L115" i="4"/>
  <c r="J114" i="4"/>
  <c r="M110" i="4"/>
  <c r="M106" i="4"/>
  <c r="K115" i="4"/>
  <c r="L117" i="4"/>
  <c r="K116" i="4"/>
  <c r="J125" i="4"/>
  <c r="K125" i="4"/>
  <c r="L125" i="4"/>
  <c r="M113" i="4"/>
  <c r="M101" i="4"/>
  <c r="M121" i="9"/>
  <c r="M102" i="9"/>
  <c r="M108" i="9"/>
  <c r="M125" i="9"/>
  <c r="W105" i="18"/>
  <c r="W99" i="18"/>
  <c r="W107" i="18"/>
  <c r="W102" i="18"/>
  <c r="W103" i="18"/>
  <c r="W104" i="18"/>
  <c r="W106" i="18"/>
  <c r="W110" i="18"/>
  <c r="W111" i="18"/>
  <c r="W108" i="18"/>
  <c r="W101" i="18"/>
  <c r="W109" i="18"/>
  <c r="W97" i="18"/>
  <c r="W98" i="18"/>
  <c r="W95" i="18"/>
  <c r="W96" i="18"/>
  <c r="M121" i="12"/>
  <c r="M122" i="12"/>
  <c r="M120" i="5"/>
  <c r="M115" i="5"/>
  <c r="M116" i="5"/>
  <c r="M121" i="5"/>
  <c r="M122" i="5"/>
  <c r="M117" i="5"/>
  <c r="M124" i="5"/>
  <c r="M119" i="5"/>
  <c r="L120" i="4"/>
  <c r="J117" i="4"/>
  <c r="K121" i="4"/>
  <c r="K124" i="4"/>
  <c r="L118" i="4"/>
  <c r="M123" i="4"/>
  <c r="J121" i="4"/>
  <c r="K117" i="4"/>
  <c r="M124" i="9"/>
  <c r="M116" i="9"/>
  <c r="M123" i="9"/>
  <c r="M114" i="9"/>
  <c r="M122" i="9"/>
  <c r="L121" i="4"/>
  <c r="N66" i="18"/>
  <c r="Q66" i="18" s="1"/>
  <c r="R66" i="18" s="1"/>
  <c r="N65" i="18"/>
  <c r="Q65" i="18" s="1"/>
  <c r="R65" i="18" s="1"/>
  <c r="N64" i="18"/>
  <c r="Q64" i="18" s="1"/>
  <c r="R64" i="18" s="1"/>
  <c r="N63" i="18"/>
  <c r="Q63" i="18" s="1"/>
  <c r="R63" i="18" s="1"/>
  <c r="N62" i="18"/>
  <c r="Q62" i="18" s="1"/>
  <c r="R62" i="18" s="1"/>
  <c r="N61" i="18"/>
  <c r="Q61" i="18" s="1"/>
  <c r="R61" i="18" s="1"/>
  <c r="N60" i="18"/>
  <c r="Q60" i="18" s="1"/>
  <c r="R60" i="18" s="1"/>
  <c r="N59" i="18"/>
  <c r="Q59" i="18" s="1"/>
  <c r="R59" i="18" s="1"/>
  <c r="N58" i="18"/>
  <c r="Q58" i="18" s="1"/>
  <c r="R58" i="18" s="1"/>
  <c r="N57" i="18"/>
  <c r="Q57" i="18" s="1"/>
  <c r="R57" i="18" s="1"/>
  <c r="N55" i="18"/>
  <c r="Q55" i="18" s="1"/>
  <c r="R55" i="18" s="1"/>
  <c r="N54" i="18"/>
  <c r="Q54" i="18" s="1"/>
  <c r="R54" i="18" s="1"/>
  <c r="N53" i="18"/>
  <c r="Q53" i="18" s="1"/>
  <c r="R53" i="18" s="1"/>
  <c r="N52" i="18"/>
  <c r="Q52" i="18" s="1"/>
  <c r="R52" i="18" s="1"/>
  <c r="N51" i="18"/>
  <c r="Q51" i="18" s="1"/>
  <c r="R51" i="18" s="1"/>
  <c r="N50" i="18"/>
  <c r="Q50" i="18" s="1"/>
  <c r="R50" i="18" s="1"/>
  <c r="N49" i="18"/>
  <c r="Q49" i="18" s="1"/>
  <c r="R49" i="18" s="1"/>
  <c r="N48" i="18"/>
  <c r="Q48" i="18" s="1"/>
  <c r="R48" i="18" s="1"/>
  <c r="N47" i="18"/>
  <c r="Q47" i="18" s="1"/>
  <c r="R47" i="18" s="1"/>
  <c r="N46" i="18"/>
  <c r="Q46" i="18" s="1"/>
  <c r="R46" i="18" s="1"/>
  <c r="N45" i="18"/>
  <c r="Q45" i="18" s="1"/>
  <c r="R45" i="18" s="1"/>
  <c r="N44" i="18"/>
  <c r="Q44" i="18" s="1"/>
  <c r="R44" i="18" s="1"/>
  <c r="N43" i="18"/>
  <c r="Q43" i="18" s="1"/>
  <c r="R43" i="18" s="1"/>
  <c r="N42" i="18"/>
  <c r="Q42" i="18" s="1"/>
  <c r="R42" i="18" s="1"/>
  <c r="N41" i="18"/>
  <c r="Q41" i="18" s="1"/>
  <c r="R41" i="18" s="1"/>
  <c r="N40" i="18"/>
  <c r="Q40" i="18" s="1"/>
  <c r="R40" i="18" s="1"/>
  <c r="N39" i="18"/>
  <c r="Q39" i="18" s="1"/>
  <c r="R39" i="18" s="1"/>
  <c r="N38" i="18"/>
  <c r="Q38" i="18" s="1"/>
  <c r="R38" i="18" s="1"/>
  <c r="N37" i="18"/>
  <c r="Q37" i="18" s="1"/>
  <c r="R37" i="18" s="1"/>
  <c r="N35" i="18"/>
  <c r="Q35" i="18" s="1"/>
  <c r="R35" i="18" s="1"/>
  <c r="N34" i="18"/>
  <c r="Q34" i="18" s="1"/>
  <c r="R34" i="18" s="1"/>
  <c r="N33" i="18"/>
  <c r="Q33" i="18" s="1"/>
  <c r="R33" i="18" s="1"/>
  <c r="N99" i="10"/>
  <c r="Q99" i="10" s="1"/>
  <c r="R99" i="10" s="1"/>
  <c r="I66" i="18"/>
  <c r="H66" i="18"/>
  <c r="AJ72" i="18" s="1"/>
  <c r="G66" i="18"/>
  <c r="AC72" i="18" s="1"/>
  <c r="AH72" i="18" s="1"/>
  <c r="F66" i="18"/>
  <c r="AB72" i="18" s="1"/>
  <c r="I65" i="18"/>
  <c r="H65" i="18"/>
  <c r="AJ71" i="18" s="1"/>
  <c r="G65" i="18"/>
  <c r="F65" i="18"/>
  <c r="AB71" i="18" s="1"/>
  <c r="I64" i="18"/>
  <c r="H64" i="18"/>
  <c r="AJ70" i="18" s="1"/>
  <c r="G64" i="18"/>
  <c r="F64" i="18"/>
  <c r="AB70" i="18" s="1"/>
  <c r="I63" i="18"/>
  <c r="H63" i="18"/>
  <c r="AJ69" i="18" s="1"/>
  <c r="G63" i="18"/>
  <c r="F63" i="18"/>
  <c r="AB69" i="18" s="1"/>
  <c r="I62" i="18"/>
  <c r="H62" i="18"/>
  <c r="AJ68" i="18" s="1"/>
  <c r="G62" i="18"/>
  <c r="F62" i="18"/>
  <c r="AB68" i="18" s="1"/>
  <c r="I61" i="18"/>
  <c r="H61" i="18"/>
  <c r="AJ67" i="18" s="1"/>
  <c r="G61" i="18"/>
  <c r="F61" i="18"/>
  <c r="I60" i="18"/>
  <c r="H60" i="18"/>
  <c r="AJ66" i="18" s="1"/>
  <c r="G60" i="18"/>
  <c r="F60" i="18"/>
  <c r="AB66" i="18" s="1"/>
  <c r="I59" i="18"/>
  <c r="H59" i="18"/>
  <c r="AJ65" i="18" s="1"/>
  <c r="G59" i="18"/>
  <c r="F59" i="18"/>
  <c r="AB65" i="18" s="1"/>
  <c r="I58" i="18"/>
  <c r="H58" i="18"/>
  <c r="AJ64" i="18" s="1"/>
  <c r="G58" i="18"/>
  <c r="F58" i="18"/>
  <c r="I57" i="18"/>
  <c r="H57" i="18"/>
  <c r="AJ63" i="18" s="1"/>
  <c r="G57" i="18"/>
  <c r="F57" i="18"/>
  <c r="I56" i="18"/>
  <c r="H56" i="18"/>
  <c r="AJ62" i="18" s="1"/>
  <c r="G56" i="18"/>
  <c r="F56" i="18"/>
  <c r="AB62" i="18" s="1"/>
  <c r="I55" i="18"/>
  <c r="H55" i="18"/>
  <c r="AJ61" i="18" s="1"/>
  <c r="G55" i="18"/>
  <c r="F55" i="18"/>
  <c r="I54" i="18"/>
  <c r="H54" i="18"/>
  <c r="G54" i="18"/>
  <c r="F54" i="18"/>
  <c r="AB60" i="18" s="1"/>
  <c r="I53" i="18"/>
  <c r="H53" i="18"/>
  <c r="AJ59" i="18" s="1"/>
  <c r="G53" i="18"/>
  <c r="F53" i="18"/>
  <c r="AB59" i="18" s="1"/>
  <c r="I52" i="18"/>
  <c r="H52" i="18"/>
  <c r="G52" i="18"/>
  <c r="F52" i="18"/>
  <c r="AB58" i="18" s="1"/>
  <c r="I51" i="18"/>
  <c r="H51" i="18"/>
  <c r="AJ57" i="18" s="1"/>
  <c r="G51" i="18"/>
  <c r="F51" i="18"/>
  <c r="AB57" i="18" s="1"/>
  <c r="I50" i="18"/>
  <c r="H50" i="18"/>
  <c r="AJ56" i="18" s="1"/>
  <c r="G50" i="18"/>
  <c r="F50" i="18"/>
  <c r="AB56" i="18" s="1"/>
  <c r="I49" i="18"/>
  <c r="H49" i="18"/>
  <c r="AJ55" i="18" s="1"/>
  <c r="G49" i="18"/>
  <c r="F49" i="18"/>
  <c r="AB55" i="18" s="1"/>
  <c r="I48" i="18"/>
  <c r="H48" i="18"/>
  <c r="G48" i="18"/>
  <c r="F48" i="18"/>
  <c r="I47" i="18"/>
  <c r="H47" i="18"/>
  <c r="AJ53" i="18" s="1"/>
  <c r="G47" i="18"/>
  <c r="F47" i="18"/>
  <c r="AB53" i="18" s="1"/>
  <c r="I46" i="18"/>
  <c r="H46" i="18"/>
  <c r="G46" i="18"/>
  <c r="F46" i="18"/>
  <c r="I45" i="18"/>
  <c r="H45" i="18"/>
  <c r="G45" i="18"/>
  <c r="F45" i="18"/>
  <c r="I44" i="18"/>
  <c r="H44" i="18"/>
  <c r="AJ50" i="18" s="1"/>
  <c r="G44" i="18"/>
  <c r="F44" i="18"/>
  <c r="I43" i="18"/>
  <c r="H43" i="18"/>
  <c r="AJ49" i="18" s="1"/>
  <c r="G43" i="18"/>
  <c r="F43" i="18"/>
  <c r="AB49" i="18" s="1"/>
  <c r="I42" i="18"/>
  <c r="H42" i="18"/>
  <c r="AJ48" i="18" s="1"/>
  <c r="G42" i="18"/>
  <c r="F42" i="18"/>
  <c r="I41" i="18"/>
  <c r="H41" i="18"/>
  <c r="AJ47" i="18" s="1"/>
  <c r="G41" i="18"/>
  <c r="F41" i="18"/>
  <c r="AB47" i="18" s="1"/>
  <c r="I40" i="18"/>
  <c r="H40" i="18"/>
  <c r="G40" i="18"/>
  <c r="F40" i="18"/>
  <c r="AB46" i="18" s="1"/>
  <c r="I39" i="18"/>
  <c r="H39" i="18"/>
  <c r="AJ45" i="18" s="1"/>
  <c r="G39" i="18"/>
  <c r="F39" i="18"/>
  <c r="AB45" i="18" s="1"/>
  <c r="I38" i="18"/>
  <c r="H38" i="18"/>
  <c r="AJ44" i="18" s="1"/>
  <c r="G38" i="18"/>
  <c r="F38" i="18"/>
  <c r="AB44" i="18" s="1"/>
  <c r="I37" i="18"/>
  <c r="H37" i="18"/>
  <c r="AJ43" i="18" s="1"/>
  <c r="G37" i="18"/>
  <c r="F37" i="18"/>
  <c r="AB43" i="18" s="1"/>
  <c r="I36" i="18"/>
  <c r="H36" i="18"/>
  <c r="AJ42" i="18" s="1"/>
  <c r="G36" i="18"/>
  <c r="F36" i="18"/>
  <c r="AB42" i="18" s="1"/>
  <c r="I35" i="18"/>
  <c r="H35" i="18"/>
  <c r="AJ41" i="18" s="1"/>
  <c r="G35" i="18"/>
  <c r="F35" i="18"/>
  <c r="AB41" i="18" s="1"/>
  <c r="I34" i="18"/>
  <c r="H34" i="18"/>
  <c r="AJ40" i="18" s="1"/>
  <c r="G34" i="18"/>
  <c r="F34" i="18"/>
  <c r="AB40" i="18" s="1"/>
  <c r="I33" i="18"/>
  <c r="H33" i="18"/>
  <c r="AJ39" i="18" s="1"/>
  <c r="G33" i="18"/>
  <c r="F33" i="18"/>
  <c r="AB39" i="18" s="1"/>
  <c r="I32" i="18"/>
  <c r="H32" i="18"/>
  <c r="AJ38" i="18" s="1"/>
  <c r="G32" i="18"/>
  <c r="AC38" i="18" s="1"/>
  <c r="AH38" i="18" s="1"/>
  <c r="F32" i="18"/>
  <c r="AB38" i="18" s="1"/>
  <c r="I31" i="18"/>
  <c r="H31" i="18"/>
  <c r="AJ37" i="18" s="1"/>
  <c r="G31" i="18"/>
  <c r="AC37" i="18" s="1"/>
  <c r="AH37" i="18" s="1"/>
  <c r="F31" i="18"/>
  <c r="AB37" i="18" s="1"/>
  <c r="I30" i="18"/>
  <c r="H30" i="18"/>
  <c r="AJ36" i="18" s="1"/>
  <c r="G30" i="18"/>
  <c r="AC36" i="18" s="1"/>
  <c r="AH36" i="18" s="1"/>
  <c r="F30" i="18"/>
  <c r="AB36" i="18" s="1"/>
  <c r="I29" i="18"/>
  <c r="H29" i="18"/>
  <c r="AJ35" i="18" s="1"/>
  <c r="G29" i="18"/>
  <c r="AC35" i="18" s="1"/>
  <c r="AH35" i="18" s="1"/>
  <c r="F29" i="18"/>
  <c r="AB35" i="18" s="1"/>
  <c r="I28" i="18"/>
  <c r="H28" i="18"/>
  <c r="AJ34" i="18" s="1"/>
  <c r="G28" i="18"/>
  <c r="F28" i="18"/>
  <c r="AB34" i="18" s="1"/>
  <c r="I27" i="18"/>
  <c r="H27" i="18"/>
  <c r="G27" i="18"/>
  <c r="AC33" i="18" s="1"/>
  <c r="AH33" i="18" s="1"/>
  <c r="F27" i="18"/>
  <c r="AB33" i="18" s="1"/>
  <c r="I26" i="18"/>
  <c r="H26" i="18"/>
  <c r="AJ32" i="18" s="1"/>
  <c r="G26" i="18"/>
  <c r="AC32" i="18" s="1"/>
  <c r="AH32" i="18" s="1"/>
  <c r="F26" i="18"/>
  <c r="AB32" i="18" s="1"/>
  <c r="I25" i="18"/>
  <c r="H25" i="18"/>
  <c r="AJ31" i="18" s="1"/>
  <c r="G25" i="18"/>
  <c r="AC31" i="18" s="1"/>
  <c r="AH31" i="18" s="1"/>
  <c r="F25" i="18"/>
  <c r="AB31" i="18" s="1"/>
  <c r="I24" i="18"/>
  <c r="H24" i="18"/>
  <c r="AJ30" i="18" s="1"/>
  <c r="G24" i="18"/>
  <c r="AC30" i="18" s="1"/>
  <c r="AH30" i="18" s="1"/>
  <c r="F24" i="18"/>
  <c r="AB30" i="18" s="1"/>
  <c r="I23" i="18"/>
  <c r="H23" i="18"/>
  <c r="AJ29" i="18" s="1"/>
  <c r="G23" i="18"/>
  <c r="AC29" i="18" s="1"/>
  <c r="AH29" i="18" s="1"/>
  <c r="F23" i="18"/>
  <c r="AB29" i="18" s="1"/>
  <c r="I22" i="18"/>
  <c r="H22" i="18"/>
  <c r="G22" i="18"/>
  <c r="AC28" i="18" s="1"/>
  <c r="AH28" i="18" s="1"/>
  <c r="F22" i="18"/>
  <c r="AB28" i="18" s="1"/>
  <c r="I21" i="18"/>
  <c r="H21" i="18"/>
  <c r="G21" i="18"/>
  <c r="AC27" i="18" s="1"/>
  <c r="AH27" i="18" s="1"/>
  <c r="F21" i="18"/>
  <c r="AB27" i="18" s="1"/>
  <c r="I20" i="18"/>
  <c r="H20" i="18"/>
  <c r="G20" i="18"/>
  <c r="AC26" i="18" s="1"/>
  <c r="AH26" i="18" s="1"/>
  <c r="F20" i="18"/>
  <c r="AB26" i="18" s="1"/>
  <c r="I19" i="18"/>
  <c r="H19" i="18"/>
  <c r="G19" i="18"/>
  <c r="AC25" i="18" s="1"/>
  <c r="AH25" i="18" s="1"/>
  <c r="F19" i="18"/>
  <c r="AB25" i="18" s="1"/>
  <c r="I18" i="18"/>
  <c r="H18" i="18"/>
  <c r="G18" i="18"/>
  <c r="AC24" i="18" s="1"/>
  <c r="AH24" i="18" s="1"/>
  <c r="F18" i="18"/>
  <c r="AB24" i="18" s="1"/>
  <c r="I17" i="18"/>
  <c r="H17" i="18"/>
  <c r="G17" i="18"/>
  <c r="AC23" i="18" s="1"/>
  <c r="AH23" i="18" s="1"/>
  <c r="F17" i="18"/>
  <c r="AB23" i="18" s="1"/>
  <c r="I16" i="18"/>
  <c r="H16" i="18"/>
  <c r="AJ22" i="18" s="1"/>
  <c r="G16" i="18"/>
  <c r="AC22" i="18" s="1"/>
  <c r="AH22" i="18" s="1"/>
  <c r="F16" i="18"/>
  <c r="AB22" i="18" s="1"/>
  <c r="I15" i="18"/>
  <c r="H15" i="18"/>
  <c r="AJ21" i="18" s="1"/>
  <c r="G15" i="18"/>
  <c r="AC21" i="18" s="1"/>
  <c r="F15" i="18"/>
  <c r="AB21" i="18" s="1"/>
  <c r="I14" i="18"/>
  <c r="H14" i="18"/>
  <c r="AJ20" i="18" s="1"/>
  <c r="G14" i="18"/>
  <c r="AC20" i="18" s="1"/>
  <c r="F14" i="18"/>
  <c r="AB20" i="18" s="1"/>
  <c r="I13" i="18"/>
  <c r="H13" i="18"/>
  <c r="AJ19" i="18" s="1"/>
  <c r="G13" i="18"/>
  <c r="AC19" i="18" s="1"/>
  <c r="F13" i="18"/>
  <c r="I12" i="18"/>
  <c r="H12" i="18"/>
  <c r="AJ18" i="18" s="1"/>
  <c r="G12" i="18"/>
  <c r="AC18" i="18" s="1"/>
  <c r="F12" i="18"/>
  <c r="AB18" i="18" s="1"/>
  <c r="I11" i="18"/>
  <c r="H11" i="18"/>
  <c r="AJ17" i="18" s="1"/>
  <c r="G11" i="18"/>
  <c r="AC17" i="18" s="1"/>
  <c r="F11" i="18"/>
  <c r="AB17" i="18" s="1"/>
  <c r="I10" i="18"/>
  <c r="H10" i="18"/>
  <c r="AJ16" i="18" s="1"/>
  <c r="G10" i="18"/>
  <c r="AC16" i="18" s="1"/>
  <c r="F10" i="18"/>
  <c r="AB16" i="18" s="1"/>
  <c r="I9" i="18"/>
  <c r="H9" i="18"/>
  <c r="AJ15" i="18" s="1"/>
  <c r="G9" i="18"/>
  <c r="AC15" i="18" s="1"/>
  <c r="F9" i="18"/>
  <c r="AB15" i="18" s="1"/>
  <c r="I8" i="18"/>
  <c r="H8" i="18"/>
  <c r="AJ14" i="18" s="1"/>
  <c r="G8" i="18"/>
  <c r="AC14" i="18" s="1"/>
  <c r="F8" i="18"/>
  <c r="AB14" i="18" s="1"/>
  <c r="I7" i="18"/>
  <c r="H7" i="18"/>
  <c r="AJ13" i="18" s="1"/>
  <c r="G7" i="18"/>
  <c r="AC13" i="18" s="1"/>
  <c r="F7" i="18"/>
  <c r="AB13" i="18" s="1"/>
  <c r="I6" i="18"/>
  <c r="H6" i="18"/>
  <c r="AJ12" i="18" s="1"/>
  <c r="G6" i="18"/>
  <c r="AC12" i="18" s="1"/>
  <c r="F6" i="18"/>
  <c r="AB12" i="18" s="1"/>
  <c r="I5" i="18"/>
  <c r="H5" i="18"/>
  <c r="AJ11" i="18" s="1"/>
  <c r="G5" i="18"/>
  <c r="AC11" i="18" s="1"/>
  <c r="F5" i="18"/>
  <c r="AB11" i="18" s="1"/>
  <c r="I4" i="18"/>
  <c r="AB67" i="18" l="1"/>
  <c r="M120" i="4"/>
  <c r="M119" i="4"/>
  <c r="M102" i="4"/>
  <c r="M109" i="4"/>
  <c r="M105" i="4"/>
  <c r="AJ58" i="18"/>
  <c r="AJ60" i="18"/>
  <c r="AJ24" i="18"/>
  <c r="AJ26" i="18"/>
  <c r="AJ28" i="18"/>
  <c r="AJ23" i="18"/>
  <c r="AJ25" i="18"/>
  <c r="AJ27" i="18"/>
  <c r="AB48" i="18"/>
  <c r="AJ33" i="18"/>
  <c r="M107" i="4"/>
  <c r="AC69" i="18"/>
  <c r="AH69" i="18" s="1"/>
  <c r="AC71" i="18"/>
  <c r="AH71" i="18" s="1"/>
  <c r="AC34" i="18"/>
  <c r="AH34" i="18" s="1"/>
  <c r="AC67" i="18"/>
  <c r="AH67" i="18" s="1"/>
  <c r="AC68" i="18"/>
  <c r="AH68" i="18" s="1"/>
  <c r="AC70" i="18"/>
  <c r="AH70" i="18" s="1"/>
  <c r="AB61" i="18"/>
  <c r="AB63" i="18"/>
  <c r="M122" i="4"/>
  <c r="M111" i="4"/>
  <c r="M118" i="4"/>
  <c r="M124" i="4"/>
  <c r="M116" i="4"/>
  <c r="AB51" i="18"/>
  <c r="AB54" i="18"/>
  <c r="AB52" i="18"/>
  <c r="AB50" i="18"/>
  <c r="J37" i="18"/>
  <c r="J51" i="18"/>
  <c r="J53" i="18"/>
  <c r="AJ46" i="18"/>
  <c r="AJ51" i="18"/>
  <c r="AJ52" i="18"/>
  <c r="AJ54" i="18"/>
  <c r="L56" i="18"/>
  <c r="AB19" i="18"/>
  <c r="AB64" i="18"/>
  <c r="M115" i="4"/>
  <c r="L67" i="18"/>
  <c r="V73" i="18" s="1"/>
  <c r="J67" i="18"/>
  <c r="K67" i="18"/>
  <c r="U73" i="18" s="1"/>
  <c r="J33" i="18"/>
  <c r="J34" i="18"/>
  <c r="J35" i="18"/>
  <c r="J36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2" i="18"/>
  <c r="J54" i="18"/>
  <c r="J55" i="18"/>
  <c r="J56" i="18"/>
  <c r="J57" i="18"/>
  <c r="J58" i="18"/>
  <c r="J59" i="18"/>
  <c r="J60" i="18"/>
  <c r="K33" i="18"/>
  <c r="AC39" i="18"/>
  <c r="AH39" i="18" s="1"/>
  <c r="K35" i="18"/>
  <c r="AC41" i="18"/>
  <c r="AH41" i="18" s="1"/>
  <c r="K37" i="18"/>
  <c r="AC43" i="18"/>
  <c r="AH43" i="18" s="1"/>
  <c r="K39" i="18"/>
  <c r="AC45" i="18"/>
  <c r="AH45" i="18" s="1"/>
  <c r="K41" i="18"/>
  <c r="AC47" i="18"/>
  <c r="AH47" i="18" s="1"/>
  <c r="K43" i="18"/>
  <c r="AC49" i="18"/>
  <c r="AH49" i="18" s="1"/>
  <c r="K45" i="18"/>
  <c r="AC51" i="18"/>
  <c r="AH51" i="18" s="1"/>
  <c r="K47" i="18"/>
  <c r="AC53" i="18"/>
  <c r="AH53" i="18" s="1"/>
  <c r="K48" i="18"/>
  <c r="AC54" i="18"/>
  <c r="AH54" i="18" s="1"/>
  <c r="K50" i="18"/>
  <c r="AC56" i="18"/>
  <c r="AH56" i="18" s="1"/>
  <c r="K51" i="18"/>
  <c r="AC57" i="18"/>
  <c r="AH57" i="18" s="1"/>
  <c r="K53" i="18"/>
  <c r="AC59" i="18"/>
  <c r="AH59" i="18" s="1"/>
  <c r="K54" i="18"/>
  <c r="AC60" i="18"/>
  <c r="AH60" i="18" s="1"/>
  <c r="AC61" i="18"/>
  <c r="AH61" i="18" s="1"/>
  <c r="K55" i="18"/>
  <c r="K56" i="18"/>
  <c r="AC62" i="18"/>
  <c r="AH62" i="18" s="1"/>
  <c r="K57" i="18"/>
  <c r="AC63" i="18"/>
  <c r="AH63" i="18" s="1"/>
  <c r="K58" i="18"/>
  <c r="AC64" i="18"/>
  <c r="AH64" i="18" s="1"/>
  <c r="K59" i="18"/>
  <c r="AC65" i="18"/>
  <c r="AH65" i="18" s="1"/>
  <c r="K60" i="18"/>
  <c r="AC66" i="18"/>
  <c r="AH66" i="18" s="1"/>
  <c r="K34" i="18"/>
  <c r="AC40" i="18"/>
  <c r="AH40" i="18" s="1"/>
  <c r="K36" i="18"/>
  <c r="AC42" i="18"/>
  <c r="AH42" i="18" s="1"/>
  <c r="K38" i="18"/>
  <c r="AC44" i="18"/>
  <c r="AH44" i="18" s="1"/>
  <c r="AC46" i="18"/>
  <c r="AH46" i="18" s="1"/>
  <c r="K40" i="18"/>
  <c r="K42" i="18"/>
  <c r="AC48" i="18"/>
  <c r="AH48" i="18" s="1"/>
  <c r="K44" i="18"/>
  <c r="AC50" i="18"/>
  <c r="AH50" i="18" s="1"/>
  <c r="K46" i="18"/>
  <c r="AC52" i="18"/>
  <c r="AH52" i="18" s="1"/>
  <c r="K49" i="18"/>
  <c r="AC55" i="18"/>
  <c r="AH55" i="18" s="1"/>
  <c r="K52" i="18"/>
  <c r="AC58" i="18"/>
  <c r="AH58" i="18" s="1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7" i="18"/>
  <c r="L58" i="18"/>
  <c r="L59" i="18"/>
  <c r="L60" i="18"/>
  <c r="L61" i="18"/>
  <c r="L62" i="18"/>
  <c r="M125" i="4"/>
  <c r="M117" i="4"/>
  <c r="M114" i="4"/>
  <c r="K61" i="18"/>
  <c r="K62" i="18"/>
  <c r="K63" i="18"/>
  <c r="K64" i="18"/>
  <c r="K65" i="18"/>
  <c r="K66" i="18"/>
  <c r="L63" i="18"/>
  <c r="L64" i="18"/>
  <c r="J61" i="18"/>
  <c r="J62" i="18"/>
  <c r="J63" i="18"/>
  <c r="J64" i="18"/>
  <c r="L65" i="18"/>
  <c r="J65" i="18"/>
  <c r="L66" i="18"/>
  <c r="J66" i="18"/>
  <c r="M121" i="4"/>
  <c r="M63" i="18" l="1"/>
  <c r="T72" i="18"/>
  <c r="V72" i="18"/>
  <c r="M53" i="18"/>
  <c r="M51" i="18"/>
  <c r="V71" i="18"/>
  <c r="M57" i="18"/>
  <c r="AK2" i="18"/>
  <c r="M54" i="18"/>
  <c r="M52" i="18"/>
  <c r="M50" i="18"/>
  <c r="M59" i="18"/>
  <c r="M55" i="18"/>
  <c r="U72" i="18"/>
  <c r="M58" i="18"/>
  <c r="M61" i="18"/>
  <c r="U55" i="18"/>
  <c r="T69" i="18"/>
  <c r="U58" i="18"/>
  <c r="T67" i="18"/>
  <c r="U71" i="18"/>
  <c r="M62" i="18"/>
  <c r="U42" i="18"/>
  <c r="AC1" i="18"/>
  <c r="AK116" i="18"/>
  <c r="AK81" i="18"/>
  <c r="M65" i="18"/>
  <c r="T57" i="18"/>
  <c r="AE3" i="18"/>
  <c r="T43" i="18"/>
  <c r="M64" i="18"/>
  <c r="T70" i="18"/>
  <c r="V70" i="18"/>
  <c r="U70" i="18"/>
  <c r="V67" i="18"/>
  <c r="V63" i="18"/>
  <c r="V58" i="18"/>
  <c r="V54" i="18"/>
  <c r="V50" i="18"/>
  <c r="V46" i="18"/>
  <c r="V42" i="18"/>
  <c r="U61" i="18"/>
  <c r="T65" i="18"/>
  <c r="T61" i="18"/>
  <c r="M49" i="18"/>
  <c r="T55" i="18"/>
  <c r="M45" i="18"/>
  <c r="T51" i="18"/>
  <c r="M41" i="18"/>
  <c r="T47" i="18"/>
  <c r="M36" i="18"/>
  <c r="T42" i="18"/>
  <c r="V62" i="18"/>
  <c r="V69" i="18"/>
  <c r="U69" i="18"/>
  <c r="V66" i="18"/>
  <c r="V61" i="18"/>
  <c r="V57" i="18"/>
  <c r="V53" i="18"/>
  <c r="V49" i="18"/>
  <c r="V45" i="18"/>
  <c r="V41" i="18"/>
  <c r="U52" i="18"/>
  <c r="U48" i="18"/>
  <c r="U44" i="18"/>
  <c r="U40" i="18"/>
  <c r="U65" i="18"/>
  <c r="U63" i="18"/>
  <c r="U59" i="18"/>
  <c r="U56" i="18"/>
  <c r="U53" i="18"/>
  <c r="U49" i="18"/>
  <c r="U45" i="18"/>
  <c r="U41" i="18"/>
  <c r="T64" i="18"/>
  <c r="T60" i="18"/>
  <c r="M48" i="18"/>
  <c r="T54" i="18"/>
  <c r="M44" i="18"/>
  <c r="T50" i="18"/>
  <c r="M40" i="18"/>
  <c r="T46" i="18"/>
  <c r="M35" i="18"/>
  <c r="T41" i="18"/>
  <c r="T59" i="18"/>
  <c r="T71" i="18"/>
  <c r="T68" i="18"/>
  <c r="U68" i="18"/>
  <c r="V65" i="18"/>
  <c r="V60" i="18"/>
  <c r="V56" i="18"/>
  <c r="V52" i="18"/>
  <c r="V48" i="18"/>
  <c r="V44" i="18"/>
  <c r="V40" i="18"/>
  <c r="U46" i="18"/>
  <c r="T63" i="18"/>
  <c r="T58" i="18"/>
  <c r="M47" i="18"/>
  <c r="T53" i="18"/>
  <c r="M43" i="18"/>
  <c r="T49" i="18"/>
  <c r="M39" i="18"/>
  <c r="T45" i="18"/>
  <c r="M34" i="18"/>
  <c r="T40" i="18"/>
  <c r="M67" i="18"/>
  <c r="W73" i="18" s="1"/>
  <c r="T73" i="18"/>
  <c r="U67" i="18"/>
  <c r="V68" i="18"/>
  <c r="V64" i="18"/>
  <c r="V59" i="18"/>
  <c r="V55" i="18"/>
  <c r="V51" i="18"/>
  <c r="V47" i="18"/>
  <c r="V43" i="18"/>
  <c r="V35" i="18"/>
  <c r="V39" i="18"/>
  <c r="V34" i="18"/>
  <c r="V38" i="18"/>
  <c r="V33" i="18"/>
  <c r="V37" i="18"/>
  <c r="V36" i="18"/>
  <c r="U50" i="18"/>
  <c r="U66" i="18"/>
  <c r="U64" i="18"/>
  <c r="U62" i="18"/>
  <c r="U60" i="18"/>
  <c r="U57" i="18"/>
  <c r="U54" i="18"/>
  <c r="U51" i="18"/>
  <c r="U47" i="18"/>
  <c r="U43" i="18"/>
  <c r="U34" i="18"/>
  <c r="U38" i="18"/>
  <c r="U33" i="18"/>
  <c r="U37" i="18"/>
  <c r="U36" i="18"/>
  <c r="U35" i="18"/>
  <c r="U39" i="18"/>
  <c r="T66" i="18"/>
  <c r="M56" i="18"/>
  <c r="T62" i="18"/>
  <c r="T56" i="18"/>
  <c r="M46" i="18"/>
  <c r="T52" i="18"/>
  <c r="M42" i="18"/>
  <c r="T48" i="18"/>
  <c r="M38" i="18"/>
  <c r="T44" i="18"/>
  <c r="M33" i="18"/>
  <c r="T33" i="18"/>
  <c r="T37" i="18"/>
  <c r="T36" i="18"/>
  <c r="T35" i="18"/>
  <c r="T39" i="18"/>
  <c r="T34" i="18"/>
  <c r="T38" i="18"/>
  <c r="M37" i="18"/>
  <c r="M66" i="18"/>
  <c r="N99" i="15"/>
  <c r="Q99" i="15" s="1"/>
  <c r="R99" i="15" s="1"/>
  <c r="M30" i="17"/>
  <c r="N2" i="15" s="1"/>
  <c r="N99" i="6"/>
  <c r="Q99" i="6" s="1"/>
  <c r="R99" i="6" s="1"/>
  <c r="J30" i="17"/>
  <c r="N99" i="11"/>
  <c r="Q99" i="11" s="1"/>
  <c r="R99" i="11" s="1"/>
  <c r="I30" i="17"/>
  <c r="N2" i="11" s="1"/>
  <c r="N99" i="8"/>
  <c r="Q99" i="8" s="1"/>
  <c r="R99" i="8" s="1"/>
  <c r="H30" i="17"/>
  <c r="N2" i="8" s="1"/>
  <c r="G30" i="17"/>
  <c r="N2" i="3" s="1"/>
  <c r="N99" i="12"/>
  <c r="Q99" i="12" s="1"/>
  <c r="R99" i="12" s="1"/>
  <c r="F30" i="17"/>
  <c r="N99" i="5"/>
  <c r="Q99" i="5" s="1"/>
  <c r="R99" i="5" s="1"/>
  <c r="E30" i="17"/>
  <c r="N2" i="5" s="1"/>
  <c r="N99" i="4"/>
  <c r="Q99" i="4" s="1"/>
  <c r="R99" i="4" s="1"/>
  <c r="D30" i="17"/>
  <c r="D31" i="17" s="1"/>
  <c r="N99" i="9"/>
  <c r="Q99" i="9" s="1"/>
  <c r="R99" i="9" s="1"/>
  <c r="F99" i="15"/>
  <c r="AB105" i="15" s="1"/>
  <c r="G99" i="15"/>
  <c r="AC105" i="15" s="1"/>
  <c r="H99" i="15"/>
  <c r="I99" i="15"/>
  <c r="I98" i="15"/>
  <c r="F99" i="10"/>
  <c r="AB105" i="10" s="1"/>
  <c r="G99" i="10"/>
  <c r="AC105" i="10" s="1"/>
  <c r="H99" i="10"/>
  <c r="I99" i="10"/>
  <c r="I98" i="10"/>
  <c r="F99" i="6"/>
  <c r="AB105" i="6" s="1"/>
  <c r="G99" i="6"/>
  <c r="AC105" i="6" s="1"/>
  <c r="H99" i="6"/>
  <c r="I99" i="6"/>
  <c r="I98" i="6"/>
  <c r="F99" i="11"/>
  <c r="AB105" i="11" s="1"/>
  <c r="G99" i="11"/>
  <c r="AC105" i="11" s="1"/>
  <c r="H99" i="11"/>
  <c r="I99" i="11"/>
  <c r="I98" i="11"/>
  <c r="J99" i="11" s="1"/>
  <c r="F99" i="8"/>
  <c r="AB105" i="8" s="1"/>
  <c r="G99" i="8"/>
  <c r="AC105" i="8" s="1"/>
  <c r="H99" i="8"/>
  <c r="I99" i="8"/>
  <c r="I98" i="8"/>
  <c r="F99" i="12"/>
  <c r="AB105" i="12" s="1"/>
  <c r="I98" i="12"/>
  <c r="G99" i="12"/>
  <c r="AC105" i="12" s="1"/>
  <c r="H99" i="12"/>
  <c r="I99" i="12"/>
  <c r="F99" i="5"/>
  <c r="AB105" i="5" s="1"/>
  <c r="G99" i="5"/>
  <c r="AC105" i="5" s="1"/>
  <c r="H99" i="5"/>
  <c r="I99" i="5"/>
  <c r="I98" i="5"/>
  <c r="L99" i="5" s="1"/>
  <c r="F99" i="4"/>
  <c r="AB105" i="4" s="1"/>
  <c r="G99" i="4"/>
  <c r="AC105" i="4" s="1"/>
  <c r="H99" i="4"/>
  <c r="I99" i="4"/>
  <c r="I98" i="4"/>
  <c r="J99" i="4" s="1"/>
  <c r="F99" i="9"/>
  <c r="AB105" i="9" s="1"/>
  <c r="G99" i="9"/>
  <c r="AC105" i="9" s="1"/>
  <c r="H99" i="9"/>
  <c r="I99" i="9"/>
  <c r="I98" i="9"/>
  <c r="J99" i="9" s="1"/>
  <c r="F98" i="15"/>
  <c r="G98" i="15"/>
  <c r="H98" i="15"/>
  <c r="I97" i="15"/>
  <c r="N98" i="15"/>
  <c r="Q98" i="15" s="1"/>
  <c r="R98" i="15" s="1"/>
  <c r="F98" i="10"/>
  <c r="G98" i="10"/>
  <c r="H98" i="10"/>
  <c r="I97" i="10"/>
  <c r="N98" i="10"/>
  <c r="Q98" i="10" s="1"/>
  <c r="R98" i="10" s="1"/>
  <c r="F98" i="6"/>
  <c r="G98" i="6"/>
  <c r="H98" i="6"/>
  <c r="I97" i="6"/>
  <c r="N98" i="6"/>
  <c r="Q98" i="6" s="1"/>
  <c r="R98" i="6" s="1"/>
  <c r="F98" i="11"/>
  <c r="AB104" i="11" s="1"/>
  <c r="G98" i="11"/>
  <c r="H98" i="11"/>
  <c r="I97" i="11"/>
  <c r="N98" i="11"/>
  <c r="Q98" i="11" s="1"/>
  <c r="R98" i="11" s="1"/>
  <c r="F98" i="8"/>
  <c r="G98" i="8"/>
  <c r="H98" i="8"/>
  <c r="I97" i="8"/>
  <c r="N98" i="8"/>
  <c r="Q98" i="8" s="1"/>
  <c r="R98" i="8" s="1"/>
  <c r="F98" i="12"/>
  <c r="I97" i="12"/>
  <c r="G98" i="12"/>
  <c r="AC104" i="12" s="1"/>
  <c r="H98" i="12"/>
  <c r="N98" i="12"/>
  <c r="Q98" i="12" s="1"/>
  <c r="R98" i="12" s="1"/>
  <c r="F98" i="5"/>
  <c r="G98" i="5"/>
  <c r="H98" i="5"/>
  <c r="I97" i="5"/>
  <c r="N98" i="5"/>
  <c r="Q98" i="5" s="1"/>
  <c r="R98" i="5" s="1"/>
  <c r="F98" i="4"/>
  <c r="G98" i="4"/>
  <c r="H98" i="4"/>
  <c r="I97" i="4"/>
  <c r="K98" i="4" s="1"/>
  <c r="N98" i="4"/>
  <c r="Q98" i="4" s="1"/>
  <c r="R98" i="4" s="1"/>
  <c r="F98" i="9"/>
  <c r="G98" i="9"/>
  <c r="AC104" i="9" s="1"/>
  <c r="H98" i="9"/>
  <c r="I97" i="9"/>
  <c r="N98" i="9"/>
  <c r="Q98" i="9" s="1"/>
  <c r="R98" i="9" s="1"/>
  <c r="F97" i="15"/>
  <c r="G97" i="15"/>
  <c r="H97" i="15"/>
  <c r="I96" i="15"/>
  <c r="N97" i="15"/>
  <c r="Q97" i="15" s="1"/>
  <c r="R97" i="15" s="1"/>
  <c r="F97" i="10"/>
  <c r="AB103" i="10" s="1"/>
  <c r="G97" i="10"/>
  <c r="AC103" i="10" s="1"/>
  <c r="H97" i="10"/>
  <c r="I96" i="10"/>
  <c r="N97" i="10"/>
  <c r="Q97" i="10" s="1"/>
  <c r="R97" i="10" s="1"/>
  <c r="F97" i="6"/>
  <c r="G97" i="6"/>
  <c r="H97" i="6"/>
  <c r="I96" i="6"/>
  <c r="N97" i="6"/>
  <c r="Q97" i="6" s="1"/>
  <c r="R97" i="6" s="1"/>
  <c r="F97" i="11"/>
  <c r="G97" i="11"/>
  <c r="H97" i="11"/>
  <c r="I96" i="11"/>
  <c r="N97" i="11"/>
  <c r="Q97" i="11" s="1"/>
  <c r="R97" i="11" s="1"/>
  <c r="F97" i="8"/>
  <c r="G97" i="8"/>
  <c r="H97" i="8"/>
  <c r="I96" i="8"/>
  <c r="N97" i="8"/>
  <c r="Q97" i="8" s="1"/>
  <c r="R97" i="8" s="1"/>
  <c r="I96" i="3"/>
  <c r="F97" i="12"/>
  <c r="AB103" i="12" s="1"/>
  <c r="G97" i="12"/>
  <c r="H97" i="12"/>
  <c r="I96" i="12"/>
  <c r="N97" i="12"/>
  <c r="Q97" i="12" s="1"/>
  <c r="R97" i="12" s="1"/>
  <c r="F97" i="5"/>
  <c r="G97" i="5"/>
  <c r="I96" i="5"/>
  <c r="H97" i="5"/>
  <c r="N97" i="5"/>
  <c r="Q97" i="5" s="1"/>
  <c r="R97" i="5" s="1"/>
  <c r="F97" i="4"/>
  <c r="G97" i="4"/>
  <c r="H97" i="4"/>
  <c r="I96" i="4"/>
  <c r="N97" i="4"/>
  <c r="Q97" i="4" s="1"/>
  <c r="R97" i="4" s="1"/>
  <c r="F97" i="9"/>
  <c r="AB103" i="9" s="1"/>
  <c r="G97" i="9"/>
  <c r="H97" i="9"/>
  <c r="I96" i="9"/>
  <c r="N97" i="9"/>
  <c r="Q97" i="9" s="1"/>
  <c r="R97" i="9" s="1"/>
  <c r="F96" i="9"/>
  <c r="G96" i="9"/>
  <c r="H96" i="9"/>
  <c r="I95" i="9"/>
  <c r="K96" i="9" s="1"/>
  <c r="N96" i="9"/>
  <c r="Q96" i="9" s="1"/>
  <c r="R96" i="9" s="1"/>
  <c r="F96" i="4"/>
  <c r="G96" i="4"/>
  <c r="H96" i="4"/>
  <c r="I95" i="4"/>
  <c r="N96" i="4"/>
  <c r="Q96" i="4" s="1"/>
  <c r="R96" i="4" s="1"/>
  <c r="H96" i="5"/>
  <c r="G96" i="5"/>
  <c r="F96" i="5"/>
  <c r="I95" i="5"/>
  <c r="N96" i="5"/>
  <c r="Q96" i="5" s="1"/>
  <c r="R96" i="5" s="1"/>
  <c r="F96" i="12"/>
  <c r="G96" i="12"/>
  <c r="AC102" i="12" s="1"/>
  <c r="H96" i="12"/>
  <c r="I95" i="12"/>
  <c r="N96" i="12"/>
  <c r="Q96" i="12" s="1"/>
  <c r="R96" i="12" s="1"/>
  <c r="F96" i="3"/>
  <c r="AB102" i="3" s="1"/>
  <c r="G96" i="3"/>
  <c r="AC102" i="3" s="1"/>
  <c r="H96" i="3"/>
  <c r="I95" i="3"/>
  <c r="N96" i="3"/>
  <c r="Q96" i="3" s="1"/>
  <c r="R96" i="3" s="1"/>
  <c r="F96" i="8"/>
  <c r="G96" i="8"/>
  <c r="H96" i="8"/>
  <c r="I95" i="8"/>
  <c r="L96" i="8" s="1"/>
  <c r="N96" i="8"/>
  <c r="Q96" i="8" s="1"/>
  <c r="R96" i="8" s="1"/>
  <c r="F96" i="11"/>
  <c r="G96" i="11"/>
  <c r="H96" i="11"/>
  <c r="I95" i="11"/>
  <c r="N96" i="11"/>
  <c r="Q96" i="11" s="1"/>
  <c r="R96" i="11" s="1"/>
  <c r="F96" i="6"/>
  <c r="G96" i="6"/>
  <c r="H96" i="6"/>
  <c r="I95" i="6"/>
  <c r="N96" i="6"/>
  <c r="Q96" i="6" s="1"/>
  <c r="R96" i="6" s="1"/>
  <c r="F96" i="10"/>
  <c r="G96" i="10"/>
  <c r="H96" i="10"/>
  <c r="I95" i="10"/>
  <c r="N96" i="10"/>
  <c r="Q96" i="10" s="1"/>
  <c r="R96" i="10" s="1"/>
  <c r="F96" i="15"/>
  <c r="G96" i="15"/>
  <c r="H96" i="15"/>
  <c r="I95" i="15"/>
  <c r="N96" i="15"/>
  <c r="Q96" i="15" s="1"/>
  <c r="R96" i="15" s="1"/>
  <c r="F94" i="12"/>
  <c r="F95" i="12"/>
  <c r="F95" i="15"/>
  <c r="G95" i="15"/>
  <c r="H95" i="15"/>
  <c r="I94" i="15"/>
  <c r="N95" i="15"/>
  <c r="Q95" i="15" s="1"/>
  <c r="R95" i="15" s="1"/>
  <c r="F95" i="10"/>
  <c r="G95" i="10"/>
  <c r="H95" i="10"/>
  <c r="I94" i="10"/>
  <c r="J95" i="10" s="1"/>
  <c r="N95" i="10"/>
  <c r="Q95" i="10" s="1"/>
  <c r="R95" i="10" s="1"/>
  <c r="F95" i="6"/>
  <c r="G95" i="6"/>
  <c r="H95" i="6"/>
  <c r="I94" i="6"/>
  <c r="N95" i="6"/>
  <c r="Q95" i="6" s="1"/>
  <c r="R95" i="6" s="1"/>
  <c r="F95" i="11"/>
  <c r="G95" i="11"/>
  <c r="H95" i="11"/>
  <c r="I94" i="11"/>
  <c r="N95" i="11"/>
  <c r="Q95" i="11" s="1"/>
  <c r="R95" i="11" s="1"/>
  <c r="F95" i="8"/>
  <c r="G95" i="8"/>
  <c r="H95" i="8"/>
  <c r="I94" i="8"/>
  <c r="N95" i="8"/>
  <c r="Q95" i="8" s="1"/>
  <c r="R95" i="8" s="1"/>
  <c r="F95" i="3"/>
  <c r="AB101" i="3" s="1"/>
  <c r="G95" i="3"/>
  <c r="AC101" i="3" s="1"/>
  <c r="H95" i="3"/>
  <c r="I94" i="3"/>
  <c r="N95" i="3"/>
  <c r="Q95" i="3" s="1"/>
  <c r="R95" i="3" s="1"/>
  <c r="G95" i="12"/>
  <c r="H95" i="12"/>
  <c r="N95" i="12"/>
  <c r="Q95" i="12" s="1"/>
  <c r="R95" i="12" s="1"/>
  <c r="G94" i="5"/>
  <c r="H94" i="5"/>
  <c r="F94" i="5"/>
  <c r="H95" i="5"/>
  <c r="G95" i="5"/>
  <c r="F95" i="5"/>
  <c r="N95" i="5"/>
  <c r="Q95" i="5" s="1"/>
  <c r="R95" i="5" s="1"/>
  <c r="F95" i="4"/>
  <c r="G95" i="4"/>
  <c r="H95" i="4"/>
  <c r="I94" i="4"/>
  <c r="N95" i="4"/>
  <c r="Q95" i="4" s="1"/>
  <c r="R95" i="4" s="1"/>
  <c r="F95" i="9"/>
  <c r="G95" i="9"/>
  <c r="H95" i="9"/>
  <c r="I94" i="9"/>
  <c r="N95" i="9"/>
  <c r="Q95" i="9" s="1"/>
  <c r="R95" i="9" s="1"/>
  <c r="I94" i="5"/>
  <c r="K95" i="5" s="1"/>
  <c r="F94" i="15"/>
  <c r="G94" i="15"/>
  <c r="H94" i="15"/>
  <c r="I93" i="15"/>
  <c r="N94" i="15"/>
  <c r="Q94" i="15" s="1"/>
  <c r="R94" i="15" s="1"/>
  <c r="F94" i="10"/>
  <c r="AB100" i="10" s="1"/>
  <c r="G94" i="10"/>
  <c r="H94" i="10"/>
  <c r="I93" i="10"/>
  <c r="L94" i="10" s="1"/>
  <c r="N94" i="10"/>
  <c r="Q94" i="10" s="1"/>
  <c r="R94" i="10" s="1"/>
  <c r="F94" i="6"/>
  <c r="G94" i="6"/>
  <c r="H94" i="6"/>
  <c r="I93" i="6"/>
  <c r="N94" i="6"/>
  <c r="Q94" i="6" s="1"/>
  <c r="R94" i="6" s="1"/>
  <c r="H94" i="11"/>
  <c r="I93" i="11"/>
  <c r="F94" i="11"/>
  <c r="G94" i="11"/>
  <c r="N94" i="11"/>
  <c r="Q94" i="11" s="1"/>
  <c r="R94" i="11" s="1"/>
  <c r="F94" i="8"/>
  <c r="G94" i="8"/>
  <c r="H94" i="8"/>
  <c r="I93" i="8"/>
  <c r="N94" i="8"/>
  <c r="Q94" i="8" s="1"/>
  <c r="R94" i="8" s="1"/>
  <c r="F94" i="3"/>
  <c r="AB100" i="3" s="1"/>
  <c r="G94" i="3"/>
  <c r="AC100" i="3" s="1"/>
  <c r="H94" i="3"/>
  <c r="I93" i="3"/>
  <c r="N94" i="3"/>
  <c r="Q94" i="3" s="1"/>
  <c r="R94" i="3" s="1"/>
  <c r="G94" i="12"/>
  <c r="H94" i="12"/>
  <c r="I94" i="12"/>
  <c r="K95" i="12" s="1"/>
  <c r="N94" i="12"/>
  <c r="Q94" i="12" s="1"/>
  <c r="R94" i="12" s="1"/>
  <c r="I93" i="5"/>
  <c r="L94" i="5" s="1"/>
  <c r="N94" i="5"/>
  <c r="Q94" i="5" s="1"/>
  <c r="R94" i="5" s="1"/>
  <c r="F94" i="4"/>
  <c r="G94" i="4"/>
  <c r="H94" i="4"/>
  <c r="I93" i="4"/>
  <c r="N94" i="4"/>
  <c r="Q94" i="4" s="1"/>
  <c r="R94" i="4" s="1"/>
  <c r="F94" i="9"/>
  <c r="G94" i="9"/>
  <c r="H94" i="9"/>
  <c r="I93" i="9"/>
  <c r="N94" i="9"/>
  <c r="Q94" i="9" s="1"/>
  <c r="R94" i="9" s="1"/>
  <c r="F93" i="10"/>
  <c r="AB99" i="10" s="1"/>
  <c r="G93" i="10"/>
  <c r="H93" i="10"/>
  <c r="I92" i="10"/>
  <c r="L93" i="10" s="1"/>
  <c r="N93" i="10"/>
  <c r="Q93" i="10" s="1"/>
  <c r="R93" i="10" s="1"/>
  <c r="F93" i="15"/>
  <c r="G93" i="15"/>
  <c r="H93" i="15"/>
  <c r="I92" i="15"/>
  <c r="N93" i="15"/>
  <c r="Q93" i="15" s="1"/>
  <c r="R93" i="15" s="1"/>
  <c r="F93" i="6"/>
  <c r="G93" i="6"/>
  <c r="H93" i="6"/>
  <c r="I92" i="6"/>
  <c r="N93" i="6"/>
  <c r="Q93" i="6" s="1"/>
  <c r="R93" i="6" s="1"/>
  <c r="H92" i="11"/>
  <c r="H93" i="11"/>
  <c r="F93" i="11"/>
  <c r="J93" i="11" s="1"/>
  <c r="G93" i="11"/>
  <c r="N93" i="11"/>
  <c r="Q93" i="11" s="1"/>
  <c r="R93" i="11" s="1"/>
  <c r="F93" i="8"/>
  <c r="G93" i="8"/>
  <c r="H93" i="8"/>
  <c r="I92" i="8"/>
  <c r="N93" i="8"/>
  <c r="Q93" i="8" s="1"/>
  <c r="R93" i="8" s="1"/>
  <c r="F93" i="3"/>
  <c r="G93" i="3"/>
  <c r="H93" i="3"/>
  <c r="I92" i="3"/>
  <c r="N93" i="3"/>
  <c r="Q93" i="3" s="1"/>
  <c r="R93" i="3" s="1"/>
  <c r="F93" i="12"/>
  <c r="G93" i="12"/>
  <c r="AC99" i="12" s="1"/>
  <c r="H93" i="12"/>
  <c r="I93" i="12"/>
  <c r="J94" i="12" s="1"/>
  <c r="N93" i="12"/>
  <c r="Q93" i="12" s="1"/>
  <c r="R93" i="12" s="1"/>
  <c r="F93" i="5"/>
  <c r="G93" i="5"/>
  <c r="H93" i="5"/>
  <c r="I92" i="5"/>
  <c r="N93" i="5"/>
  <c r="Q93" i="5" s="1"/>
  <c r="R93" i="5" s="1"/>
  <c r="F93" i="4"/>
  <c r="G93" i="4"/>
  <c r="H93" i="4"/>
  <c r="I92" i="4"/>
  <c r="N93" i="4"/>
  <c r="Q93" i="4" s="1"/>
  <c r="R93" i="4" s="1"/>
  <c r="F93" i="9"/>
  <c r="G93" i="9"/>
  <c r="H93" i="9"/>
  <c r="I92" i="9"/>
  <c r="N93" i="9"/>
  <c r="Q93" i="9" s="1"/>
  <c r="R93" i="9" s="1"/>
  <c r="F92" i="15"/>
  <c r="G92" i="15"/>
  <c r="H92" i="15"/>
  <c r="I91" i="15"/>
  <c r="J92" i="15" s="1"/>
  <c r="N92" i="15"/>
  <c r="Q92" i="15" s="1"/>
  <c r="R92" i="15" s="1"/>
  <c r="F92" i="10"/>
  <c r="AB98" i="10" s="1"/>
  <c r="G92" i="10"/>
  <c r="H92" i="10"/>
  <c r="I91" i="10"/>
  <c r="N92" i="10"/>
  <c r="Q92" i="10" s="1"/>
  <c r="R92" i="10" s="1"/>
  <c r="F92" i="6"/>
  <c r="G92" i="6"/>
  <c r="H92" i="6"/>
  <c r="N92" i="6"/>
  <c r="Q92" i="6" s="1"/>
  <c r="R92" i="6" s="1"/>
  <c r="F92" i="11"/>
  <c r="I91" i="11"/>
  <c r="G92" i="11"/>
  <c r="I92" i="11"/>
  <c r="L93" i="11" s="1"/>
  <c r="N92" i="11"/>
  <c r="Q92" i="11" s="1"/>
  <c r="R92" i="11" s="1"/>
  <c r="F92" i="8"/>
  <c r="G92" i="8"/>
  <c r="H92" i="8"/>
  <c r="I91" i="8"/>
  <c r="N92" i="8"/>
  <c r="Q92" i="8" s="1"/>
  <c r="R92" i="8" s="1"/>
  <c r="F92" i="3"/>
  <c r="AB98" i="3" s="1"/>
  <c r="G92" i="3"/>
  <c r="AC98" i="3" s="1"/>
  <c r="H92" i="3"/>
  <c r="I91" i="3"/>
  <c r="J92" i="3" s="1"/>
  <c r="N92" i="3"/>
  <c r="Q92" i="3" s="1"/>
  <c r="R92" i="3" s="1"/>
  <c r="F92" i="12"/>
  <c r="AB98" i="12" s="1"/>
  <c r="G92" i="12"/>
  <c r="H92" i="12"/>
  <c r="I92" i="12"/>
  <c r="L93" i="12" s="1"/>
  <c r="N92" i="12"/>
  <c r="Q92" i="12" s="1"/>
  <c r="R92" i="12" s="1"/>
  <c r="F92" i="5"/>
  <c r="G92" i="5"/>
  <c r="H92" i="5"/>
  <c r="N92" i="5"/>
  <c r="Q92" i="5" s="1"/>
  <c r="R92" i="5" s="1"/>
  <c r="F92" i="4"/>
  <c r="G92" i="4"/>
  <c r="H92" i="4"/>
  <c r="I91" i="4"/>
  <c r="N92" i="4"/>
  <c r="Q92" i="4" s="1"/>
  <c r="R92" i="4" s="1"/>
  <c r="F92" i="9"/>
  <c r="G92" i="9"/>
  <c r="H92" i="9"/>
  <c r="I91" i="9"/>
  <c r="N92" i="9"/>
  <c r="Q92" i="9" s="1"/>
  <c r="R92" i="9" s="1"/>
  <c r="F91" i="15"/>
  <c r="G91" i="15"/>
  <c r="H91" i="15"/>
  <c r="I90" i="15"/>
  <c r="N91" i="15"/>
  <c r="Q91" i="15" s="1"/>
  <c r="R91" i="15" s="1"/>
  <c r="F91" i="10"/>
  <c r="G91" i="10"/>
  <c r="H91" i="10"/>
  <c r="I90" i="10"/>
  <c r="L91" i="10" s="1"/>
  <c r="N91" i="10"/>
  <c r="Q91" i="10" s="1"/>
  <c r="R91" i="10" s="1"/>
  <c r="F91" i="6"/>
  <c r="G91" i="6"/>
  <c r="H91" i="6"/>
  <c r="I91" i="6"/>
  <c r="L92" i="6" s="1"/>
  <c r="N91" i="6"/>
  <c r="Q91" i="6" s="1"/>
  <c r="R91" i="6" s="1"/>
  <c r="F91" i="11"/>
  <c r="G91" i="11"/>
  <c r="H91" i="11"/>
  <c r="I90" i="11"/>
  <c r="N91" i="11"/>
  <c r="Q91" i="11" s="1"/>
  <c r="R91" i="11" s="1"/>
  <c r="F91" i="8"/>
  <c r="G91" i="8"/>
  <c r="H91" i="8"/>
  <c r="I90" i="8"/>
  <c r="N91" i="8"/>
  <c r="Q91" i="8" s="1"/>
  <c r="R91" i="8" s="1"/>
  <c r="F91" i="3"/>
  <c r="AB97" i="3" s="1"/>
  <c r="G91" i="3"/>
  <c r="AC97" i="3" s="1"/>
  <c r="H91" i="3"/>
  <c r="I90" i="3"/>
  <c r="L91" i="3" s="1"/>
  <c r="N91" i="3"/>
  <c r="Q91" i="3" s="1"/>
  <c r="R91" i="3" s="1"/>
  <c r="F91" i="12"/>
  <c r="G91" i="12"/>
  <c r="H91" i="12"/>
  <c r="I91" i="12"/>
  <c r="L92" i="12" s="1"/>
  <c r="N91" i="12"/>
  <c r="Q91" i="12" s="1"/>
  <c r="R91" i="12" s="1"/>
  <c r="F91" i="5"/>
  <c r="G91" i="5"/>
  <c r="H91" i="5"/>
  <c r="I91" i="5"/>
  <c r="J92" i="5" s="1"/>
  <c r="N91" i="5"/>
  <c r="Q91" i="5" s="1"/>
  <c r="R91" i="5" s="1"/>
  <c r="F91" i="4"/>
  <c r="G91" i="4"/>
  <c r="I90" i="4"/>
  <c r="H91" i="4"/>
  <c r="N91" i="4"/>
  <c r="Q91" i="4" s="1"/>
  <c r="R91" i="4" s="1"/>
  <c r="F91" i="9"/>
  <c r="G91" i="9"/>
  <c r="H91" i="9"/>
  <c r="I90" i="9"/>
  <c r="N91" i="9"/>
  <c r="Q91" i="9" s="1"/>
  <c r="R91" i="9" s="1"/>
  <c r="F90" i="15"/>
  <c r="G90" i="15"/>
  <c r="H90" i="15"/>
  <c r="I89" i="15"/>
  <c r="N90" i="15"/>
  <c r="Q90" i="15" s="1"/>
  <c r="R90" i="15" s="1"/>
  <c r="F90" i="10"/>
  <c r="G90" i="10"/>
  <c r="AC96" i="10" s="1"/>
  <c r="H90" i="10"/>
  <c r="I89" i="10"/>
  <c r="N90" i="10"/>
  <c r="Q90" i="10" s="1"/>
  <c r="R90" i="10" s="1"/>
  <c r="F90" i="6"/>
  <c r="G90" i="6"/>
  <c r="H90" i="6"/>
  <c r="I90" i="6"/>
  <c r="N90" i="6"/>
  <c r="Q90" i="6" s="1"/>
  <c r="R90" i="6" s="1"/>
  <c r="F90" i="11"/>
  <c r="G90" i="11"/>
  <c r="H90" i="11"/>
  <c r="I89" i="11"/>
  <c r="K90" i="11" s="1"/>
  <c r="N90" i="11"/>
  <c r="Q90" i="11" s="1"/>
  <c r="R90" i="11" s="1"/>
  <c r="F90" i="8"/>
  <c r="G90" i="8"/>
  <c r="H90" i="8"/>
  <c r="I89" i="8"/>
  <c r="N90" i="8"/>
  <c r="Q90" i="8" s="1"/>
  <c r="R90" i="8" s="1"/>
  <c r="F90" i="3"/>
  <c r="AB96" i="3" s="1"/>
  <c r="G90" i="3"/>
  <c r="AC96" i="3" s="1"/>
  <c r="H90" i="3"/>
  <c r="I89" i="3"/>
  <c r="N90" i="3"/>
  <c r="Q90" i="3" s="1"/>
  <c r="R90" i="3" s="1"/>
  <c r="F90" i="12"/>
  <c r="G90" i="12"/>
  <c r="H90" i="12"/>
  <c r="I90" i="12"/>
  <c r="K91" i="12" s="1"/>
  <c r="N90" i="12"/>
  <c r="Q90" i="12" s="1"/>
  <c r="R90" i="12" s="1"/>
  <c r="F90" i="5"/>
  <c r="G90" i="5"/>
  <c r="H90" i="5"/>
  <c r="I90" i="5"/>
  <c r="N90" i="5"/>
  <c r="Q90" i="5" s="1"/>
  <c r="R90" i="5" s="1"/>
  <c r="F90" i="4"/>
  <c r="G90" i="4"/>
  <c r="H90" i="4"/>
  <c r="I89" i="4"/>
  <c r="K90" i="4" s="1"/>
  <c r="N90" i="4"/>
  <c r="Q90" i="4" s="1"/>
  <c r="R90" i="4" s="1"/>
  <c r="F90" i="9"/>
  <c r="G90" i="9"/>
  <c r="H90" i="9"/>
  <c r="I89" i="9"/>
  <c r="N90" i="9"/>
  <c r="Q90" i="9" s="1"/>
  <c r="R90" i="9" s="1"/>
  <c r="J91" i="12"/>
  <c r="F48" i="15"/>
  <c r="I47" i="15"/>
  <c r="G48" i="15"/>
  <c r="H48" i="15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F10" i="9"/>
  <c r="I9" i="9"/>
  <c r="G10" i="9"/>
  <c r="H10" i="9"/>
  <c r="F12" i="9"/>
  <c r="I11" i="9"/>
  <c r="G12" i="9"/>
  <c r="H12" i="9"/>
  <c r="F15" i="9"/>
  <c r="I14" i="9"/>
  <c r="G15" i="9"/>
  <c r="H15" i="9"/>
  <c r="F18" i="9"/>
  <c r="I17" i="9"/>
  <c r="G18" i="9"/>
  <c r="H18" i="9"/>
  <c r="F20" i="9"/>
  <c r="I19" i="9"/>
  <c r="G20" i="9"/>
  <c r="H20" i="9"/>
  <c r="F21" i="9"/>
  <c r="I20" i="9"/>
  <c r="G21" i="9"/>
  <c r="H21" i="9"/>
  <c r="F23" i="9"/>
  <c r="I22" i="9"/>
  <c r="G23" i="9"/>
  <c r="H23" i="9"/>
  <c r="F24" i="9"/>
  <c r="I23" i="9"/>
  <c r="G24" i="9"/>
  <c r="H24" i="9"/>
  <c r="F26" i="9"/>
  <c r="I25" i="9"/>
  <c r="G26" i="9"/>
  <c r="H26" i="9"/>
  <c r="F27" i="9"/>
  <c r="I26" i="9"/>
  <c r="G27" i="9"/>
  <c r="H27" i="9"/>
  <c r="F28" i="9"/>
  <c r="I27" i="9"/>
  <c r="G28" i="9"/>
  <c r="H28" i="9"/>
  <c r="F29" i="9"/>
  <c r="I28" i="9"/>
  <c r="G29" i="9"/>
  <c r="H29" i="9"/>
  <c r="F30" i="9"/>
  <c r="I29" i="9"/>
  <c r="G30" i="9"/>
  <c r="H30" i="9"/>
  <c r="F32" i="9"/>
  <c r="I31" i="9"/>
  <c r="G32" i="9"/>
  <c r="H32" i="9"/>
  <c r="F33" i="9"/>
  <c r="I32" i="9"/>
  <c r="G33" i="9"/>
  <c r="H33" i="9"/>
  <c r="F34" i="9"/>
  <c r="I33" i="9"/>
  <c r="G34" i="9"/>
  <c r="H34" i="9"/>
  <c r="F36" i="9"/>
  <c r="I35" i="9"/>
  <c r="G36" i="9"/>
  <c r="H36" i="9"/>
  <c r="F38" i="9"/>
  <c r="I37" i="9"/>
  <c r="G38" i="9"/>
  <c r="H38" i="9"/>
  <c r="F39" i="9"/>
  <c r="I38" i="9"/>
  <c r="G39" i="9"/>
  <c r="H39" i="9"/>
  <c r="F40" i="9"/>
  <c r="I39" i="9"/>
  <c r="G40" i="9"/>
  <c r="H40" i="9"/>
  <c r="F89" i="15"/>
  <c r="G89" i="15"/>
  <c r="H89" i="15"/>
  <c r="I88" i="15"/>
  <c r="N89" i="15"/>
  <c r="Q89" i="15" s="1"/>
  <c r="R89" i="15" s="1"/>
  <c r="F89" i="10"/>
  <c r="G89" i="10"/>
  <c r="H89" i="10"/>
  <c r="I88" i="10"/>
  <c r="J89" i="10" s="1"/>
  <c r="N89" i="10"/>
  <c r="Q89" i="10" s="1"/>
  <c r="R89" i="10" s="1"/>
  <c r="F89" i="6"/>
  <c r="G89" i="6"/>
  <c r="H89" i="6"/>
  <c r="I89" i="6"/>
  <c r="L90" i="6" s="1"/>
  <c r="N89" i="6"/>
  <c r="Q89" i="6" s="1"/>
  <c r="R89" i="6" s="1"/>
  <c r="F89" i="11"/>
  <c r="G89" i="11"/>
  <c r="H89" i="11"/>
  <c r="I88" i="11"/>
  <c r="N89" i="11"/>
  <c r="Q89" i="11" s="1"/>
  <c r="R89" i="11" s="1"/>
  <c r="F89" i="8"/>
  <c r="G89" i="8"/>
  <c r="H89" i="8"/>
  <c r="I88" i="8"/>
  <c r="N89" i="8"/>
  <c r="Q89" i="8" s="1"/>
  <c r="R89" i="8" s="1"/>
  <c r="F89" i="3"/>
  <c r="AB95" i="3" s="1"/>
  <c r="G89" i="3"/>
  <c r="AC95" i="3" s="1"/>
  <c r="H89" i="3"/>
  <c r="I88" i="3"/>
  <c r="K89" i="3" s="1"/>
  <c r="N89" i="3"/>
  <c r="Q89" i="3" s="1"/>
  <c r="R89" i="3" s="1"/>
  <c r="F89" i="12"/>
  <c r="G89" i="12"/>
  <c r="H89" i="12"/>
  <c r="I89" i="12"/>
  <c r="K90" i="12" s="1"/>
  <c r="N89" i="12"/>
  <c r="Q89" i="12" s="1"/>
  <c r="R89" i="12" s="1"/>
  <c r="F89" i="5"/>
  <c r="G89" i="5"/>
  <c r="H89" i="5"/>
  <c r="I89" i="5"/>
  <c r="N89" i="5"/>
  <c r="Q89" i="5" s="1"/>
  <c r="R89" i="5" s="1"/>
  <c r="F89" i="4"/>
  <c r="G89" i="4"/>
  <c r="H89" i="4"/>
  <c r="I88" i="4"/>
  <c r="J89" i="4" s="1"/>
  <c r="N89" i="4"/>
  <c r="Q89" i="4" s="1"/>
  <c r="R89" i="4" s="1"/>
  <c r="F89" i="9"/>
  <c r="G89" i="9"/>
  <c r="H89" i="9"/>
  <c r="I88" i="9"/>
  <c r="N89" i="9"/>
  <c r="Q89" i="9" s="1"/>
  <c r="R89" i="9" s="1"/>
  <c r="F88" i="15"/>
  <c r="G88" i="15"/>
  <c r="H88" i="15"/>
  <c r="I87" i="15"/>
  <c r="N88" i="15"/>
  <c r="Q88" i="15" s="1"/>
  <c r="R88" i="15" s="1"/>
  <c r="F88" i="10"/>
  <c r="AB94" i="10" s="1"/>
  <c r="G88" i="10"/>
  <c r="H88" i="10"/>
  <c r="I87" i="10"/>
  <c r="N88" i="10"/>
  <c r="Q88" i="10" s="1"/>
  <c r="R88" i="10" s="1"/>
  <c r="F88" i="6"/>
  <c r="G88" i="6"/>
  <c r="H88" i="6"/>
  <c r="I88" i="6"/>
  <c r="K89" i="6" s="1"/>
  <c r="N88" i="6"/>
  <c r="Q88" i="6" s="1"/>
  <c r="R88" i="6" s="1"/>
  <c r="F88" i="11"/>
  <c r="G88" i="11"/>
  <c r="H88" i="11"/>
  <c r="I87" i="11"/>
  <c r="N88" i="11"/>
  <c r="Q88" i="11" s="1"/>
  <c r="R88" i="11" s="1"/>
  <c r="F88" i="8"/>
  <c r="G88" i="8"/>
  <c r="H88" i="8"/>
  <c r="I87" i="8"/>
  <c r="N88" i="8"/>
  <c r="Q88" i="8" s="1"/>
  <c r="R88" i="8" s="1"/>
  <c r="F88" i="3"/>
  <c r="AB94" i="3" s="1"/>
  <c r="G88" i="3"/>
  <c r="AC94" i="3" s="1"/>
  <c r="H88" i="3"/>
  <c r="I87" i="3"/>
  <c r="N88" i="3"/>
  <c r="Q88" i="3" s="1"/>
  <c r="R88" i="3" s="1"/>
  <c r="F88" i="12"/>
  <c r="G88" i="12"/>
  <c r="AC94" i="12" s="1"/>
  <c r="H88" i="12"/>
  <c r="I88" i="12"/>
  <c r="N88" i="12"/>
  <c r="Q88" i="12" s="1"/>
  <c r="R88" i="12" s="1"/>
  <c r="F88" i="5"/>
  <c r="G88" i="5"/>
  <c r="AC94" i="5" s="1"/>
  <c r="H88" i="5"/>
  <c r="I88" i="5"/>
  <c r="K89" i="5" s="1"/>
  <c r="N88" i="5"/>
  <c r="Q88" i="5" s="1"/>
  <c r="R88" i="5" s="1"/>
  <c r="F88" i="4"/>
  <c r="G88" i="4"/>
  <c r="H88" i="4"/>
  <c r="I87" i="4"/>
  <c r="N88" i="4"/>
  <c r="Q88" i="4" s="1"/>
  <c r="R88" i="4" s="1"/>
  <c r="F88" i="9"/>
  <c r="G88" i="9"/>
  <c r="H88" i="9"/>
  <c r="I87" i="9"/>
  <c r="N88" i="9"/>
  <c r="Q88" i="9" s="1"/>
  <c r="R88" i="9" s="1"/>
  <c r="I32" i="15"/>
  <c r="F34" i="15"/>
  <c r="G34" i="15"/>
  <c r="H34" i="15"/>
  <c r="N34" i="15"/>
  <c r="Q34" i="15" s="1"/>
  <c r="R34" i="15" s="1"/>
  <c r="F35" i="15"/>
  <c r="I34" i="15"/>
  <c r="G35" i="15"/>
  <c r="H35" i="15"/>
  <c r="N35" i="15"/>
  <c r="Q35" i="15" s="1"/>
  <c r="R35" i="15" s="1"/>
  <c r="F44" i="4"/>
  <c r="F45" i="4"/>
  <c r="F46" i="4"/>
  <c r="F80" i="9"/>
  <c r="F81" i="9"/>
  <c r="F82" i="9"/>
  <c r="F15" i="7"/>
  <c r="B15" i="7"/>
  <c r="F14" i="7"/>
  <c r="J14" i="7" s="1"/>
  <c r="M14" i="7" s="1"/>
  <c r="F16" i="7"/>
  <c r="G64" i="7"/>
  <c r="G65" i="7"/>
  <c r="G66" i="7"/>
  <c r="G15" i="7"/>
  <c r="C15" i="7"/>
  <c r="G16" i="7"/>
  <c r="G14" i="7"/>
  <c r="K14" i="7" s="1"/>
  <c r="G17" i="7"/>
  <c r="G80" i="9"/>
  <c r="G81" i="9"/>
  <c r="G82" i="9"/>
  <c r="H86" i="11"/>
  <c r="H87" i="11"/>
  <c r="H86" i="8"/>
  <c r="H87" i="8"/>
  <c r="H86" i="12"/>
  <c r="H87" i="12"/>
  <c r="H86" i="5"/>
  <c r="H87" i="5"/>
  <c r="H50" i="9"/>
  <c r="H51" i="9"/>
  <c r="H52" i="9"/>
  <c r="H53" i="9"/>
  <c r="H54" i="9"/>
  <c r="H55" i="9"/>
  <c r="H56" i="9"/>
  <c r="H80" i="9"/>
  <c r="H81" i="9"/>
  <c r="H82" i="9"/>
  <c r="H64" i="9"/>
  <c r="H65" i="9"/>
  <c r="H66" i="9"/>
  <c r="H67" i="9"/>
  <c r="H68" i="9"/>
  <c r="H69" i="9"/>
  <c r="H86" i="9"/>
  <c r="H87" i="9"/>
  <c r="F87" i="15"/>
  <c r="G87" i="15"/>
  <c r="H87" i="15"/>
  <c r="N87" i="15"/>
  <c r="Q87" i="15" s="1"/>
  <c r="R87" i="15" s="1"/>
  <c r="F87" i="10"/>
  <c r="AB93" i="10" s="1"/>
  <c r="G87" i="10"/>
  <c r="H87" i="10"/>
  <c r="I86" i="10"/>
  <c r="N87" i="10"/>
  <c r="Q87" i="10" s="1"/>
  <c r="R87" i="10" s="1"/>
  <c r="F87" i="6"/>
  <c r="G87" i="6"/>
  <c r="H87" i="6"/>
  <c r="I87" i="6"/>
  <c r="N87" i="6"/>
  <c r="Q87" i="6" s="1"/>
  <c r="R87" i="6" s="1"/>
  <c r="F87" i="11"/>
  <c r="AB93" i="11" s="1"/>
  <c r="G87" i="11"/>
  <c r="N87" i="11"/>
  <c r="Q87" i="11" s="1"/>
  <c r="R87" i="11" s="1"/>
  <c r="F87" i="8"/>
  <c r="G87" i="8"/>
  <c r="N87" i="8"/>
  <c r="Q87" i="8" s="1"/>
  <c r="R87" i="8" s="1"/>
  <c r="F87" i="3"/>
  <c r="AB93" i="3" s="1"/>
  <c r="G87" i="3"/>
  <c r="AC93" i="3" s="1"/>
  <c r="H87" i="3"/>
  <c r="N87" i="3"/>
  <c r="Q87" i="3" s="1"/>
  <c r="R87" i="3" s="1"/>
  <c r="F87" i="12"/>
  <c r="G87" i="12"/>
  <c r="I87" i="12"/>
  <c r="N87" i="12"/>
  <c r="Q87" i="12" s="1"/>
  <c r="R87" i="12" s="1"/>
  <c r="F87" i="5"/>
  <c r="G87" i="5"/>
  <c r="AC93" i="5" s="1"/>
  <c r="I87" i="5"/>
  <c r="N87" i="5"/>
  <c r="Q87" i="5" s="1"/>
  <c r="R87" i="5" s="1"/>
  <c r="F87" i="4"/>
  <c r="AB93" i="4" s="1"/>
  <c r="G87" i="4"/>
  <c r="N87" i="4"/>
  <c r="Q87" i="4" s="1"/>
  <c r="R87" i="4" s="1"/>
  <c r="F87" i="9"/>
  <c r="G87" i="9"/>
  <c r="N87" i="9"/>
  <c r="Q87" i="9" s="1"/>
  <c r="R87" i="9" s="1"/>
  <c r="F86" i="15"/>
  <c r="G86" i="15"/>
  <c r="H86" i="15"/>
  <c r="I86" i="15"/>
  <c r="N86" i="15"/>
  <c r="Q86" i="15" s="1"/>
  <c r="R86" i="15" s="1"/>
  <c r="F86" i="10"/>
  <c r="G86" i="10"/>
  <c r="H86" i="10"/>
  <c r="I85" i="10"/>
  <c r="N86" i="10"/>
  <c r="Q86" i="10" s="1"/>
  <c r="R86" i="10" s="1"/>
  <c r="F86" i="6"/>
  <c r="G86" i="6"/>
  <c r="H86" i="6"/>
  <c r="I86" i="6"/>
  <c r="N86" i="6"/>
  <c r="Q86" i="6" s="1"/>
  <c r="R86" i="6" s="1"/>
  <c r="F86" i="11"/>
  <c r="G86" i="11"/>
  <c r="I86" i="11"/>
  <c r="N86" i="11"/>
  <c r="Q86" i="11" s="1"/>
  <c r="R86" i="11" s="1"/>
  <c r="F86" i="8"/>
  <c r="G86" i="8"/>
  <c r="I86" i="8"/>
  <c r="I85" i="8"/>
  <c r="J86" i="8" s="1"/>
  <c r="N86" i="8"/>
  <c r="Q86" i="8" s="1"/>
  <c r="R86" i="8" s="1"/>
  <c r="F86" i="3"/>
  <c r="AB92" i="3" s="1"/>
  <c r="G86" i="3"/>
  <c r="AC92" i="3" s="1"/>
  <c r="H86" i="3"/>
  <c r="I86" i="3"/>
  <c r="I85" i="3"/>
  <c r="J86" i="3" s="1"/>
  <c r="N86" i="3"/>
  <c r="Q86" i="3" s="1"/>
  <c r="R86" i="3" s="1"/>
  <c r="F86" i="12"/>
  <c r="G86" i="12"/>
  <c r="I86" i="12"/>
  <c r="N86" i="12"/>
  <c r="Q86" i="12" s="1"/>
  <c r="R86" i="12" s="1"/>
  <c r="F86" i="5"/>
  <c r="G86" i="5"/>
  <c r="AC92" i="5" s="1"/>
  <c r="I86" i="5"/>
  <c r="I85" i="5"/>
  <c r="N86" i="5"/>
  <c r="Q86" i="5" s="1"/>
  <c r="R86" i="5" s="1"/>
  <c r="F86" i="4"/>
  <c r="G86" i="4"/>
  <c r="AC92" i="4" s="1"/>
  <c r="N86" i="4"/>
  <c r="Q86" i="4" s="1"/>
  <c r="R86" i="4" s="1"/>
  <c r="F86" i="9"/>
  <c r="G86" i="9"/>
  <c r="I86" i="9"/>
  <c r="N86" i="9"/>
  <c r="Q86" i="9" s="1"/>
  <c r="R86" i="9" s="1"/>
  <c r="F86" i="7"/>
  <c r="G86" i="7"/>
  <c r="H86" i="7"/>
  <c r="I86" i="7"/>
  <c r="N86" i="7"/>
  <c r="J87" i="3"/>
  <c r="K87" i="3"/>
  <c r="L87" i="11"/>
  <c r="L87" i="12"/>
  <c r="F85" i="15"/>
  <c r="G85" i="15"/>
  <c r="H85" i="15"/>
  <c r="I85" i="15"/>
  <c r="N85" i="15"/>
  <c r="Q85" i="15" s="1"/>
  <c r="R85" i="15" s="1"/>
  <c r="F85" i="10"/>
  <c r="G85" i="10"/>
  <c r="H85" i="10"/>
  <c r="I84" i="10"/>
  <c r="L85" i="10" s="1"/>
  <c r="N85" i="10"/>
  <c r="Q85" i="10" s="1"/>
  <c r="R85" i="10" s="1"/>
  <c r="F85" i="6"/>
  <c r="G85" i="6"/>
  <c r="H85" i="6"/>
  <c r="I85" i="6"/>
  <c r="K86" i="6" s="1"/>
  <c r="N85" i="6"/>
  <c r="Q85" i="6" s="1"/>
  <c r="R85" i="6" s="1"/>
  <c r="F85" i="11"/>
  <c r="G85" i="11"/>
  <c r="H85" i="11"/>
  <c r="I85" i="11"/>
  <c r="N85" i="11"/>
  <c r="Q85" i="11" s="1"/>
  <c r="R85" i="11" s="1"/>
  <c r="F85" i="8"/>
  <c r="G85" i="8"/>
  <c r="H85" i="8"/>
  <c r="I84" i="8"/>
  <c r="N85" i="8"/>
  <c r="Q85" i="8" s="1"/>
  <c r="R85" i="8" s="1"/>
  <c r="F85" i="3"/>
  <c r="AB91" i="3" s="1"/>
  <c r="G85" i="3"/>
  <c r="AC91" i="3" s="1"/>
  <c r="H85" i="3"/>
  <c r="I84" i="3"/>
  <c r="N85" i="3"/>
  <c r="Q85" i="3" s="1"/>
  <c r="R85" i="3" s="1"/>
  <c r="F85" i="12"/>
  <c r="G85" i="12"/>
  <c r="AC91" i="12" s="1"/>
  <c r="H85" i="12"/>
  <c r="I85" i="12"/>
  <c r="K86" i="12" s="1"/>
  <c r="N85" i="12"/>
  <c r="Q85" i="12" s="1"/>
  <c r="R85" i="12" s="1"/>
  <c r="F85" i="5"/>
  <c r="G85" i="5"/>
  <c r="AC91" i="5" s="1"/>
  <c r="H85" i="5"/>
  <c r="I84" i="5"/>
  <c r="N85" i="5"/>
  <c r="Q85" i="5" s="1"/>
  <c r="R85" i="5" s="1"/>
  <c r="F85" i="4"/>
  <c r="G85" i="4"/>
  <c r="H85" i="4"/>
  <c r="I85" i="4"/>
  <c r="J86" i="4" s="1"/>
  <c r="N85" i="4"/>
  <c r="Q85" i="4" s="1"/>
  <c r="R85" i="4" s="1"/>
  <c r="F85" i="9"/>
  <c r="G85" i="9"/>
  <c r="H85" i="9"/>
  <c r="I85" i="9"/>
  <c r="L86" i="9" s="1"/>
  <c r="N85" i="9"/>
  <c r="Q85" i="9" s="1"/>
  <c r="R85" i="9" s="1"/>
  <c r="F85" i="7"/>
  <c r="G85" i="7"/>
  <c r="H85" i="7"/>
  <c r="I85" i="7"/>
  <c r="L86" i="7" s="1"/>
  <c r="N85" i="7"/>
  <c r="F83" i="15"/>
  <c r="G83" i="15"/>
  <c r="H83" i="15"/>
  <c r="I83" i="15"/>
  <c r="G84" i="15"/>
  <c r="AC90" i="15" s="1"/>
  <c r="N83" i="15"/>
  <c r="Q83" i="15" s="1"/>
  <c r="R83" i="15" s="1"/>
  <c r="F84" i="15"/>
  <c r="H84" i="15"/>
  <c r="I84" i="15"/>
  <c r="L85" i="15" s="1"/>
  <c r="N84" i="15"/>
  <c r="Q84" i="15" s="1"/>
  <c r="R84" i="15" s="1"/>
  <c r="F83" i="10"/>
  <c r="G83" i="10"/>
  <c r="H83" i="10"/>
  <c r="I83" i="10"/>
  <c r="F84" i="10"/>
  <c r="I82" i="10"/>
  <c r="N83" i="10"/>
  <c r="Q83" i="10" s="1"/>
  <c r="R83" i="10" s="1"/>
  <c r="G84" i="10"/>
  <c r="K84" i="10" s="1"/>
  <c r="H84" i="10"/>
  <c r="N84" i="10"/>
  <c r="Q84" i="10" s="1"/>
  <c r="R84" i="10" s="1"/>
  <c r="F83" i="6"/>
  <c r="G83" i="6"/>
  <c r="H83" i="6"/>
  <c r="I83" i="6"/>
  <c r="N83" i="6"/>
  <c r="Q83" i="6" s="1"/>
  <c r="R83" i="6" s="1"/>
  <c r="F84" i="6"/>
  <c r="G84" i="6"/>
  <c r="H84" i="6"/>
  <c r="L84" i="6" s="1"/>
  <c r="I84" i="6"/>
  <c r="K85" i="6" s="1"/>
  <c r="N84" i="6"/>
  <c r="Q84" i="6" s="1"/>
  <c r="R84" i="6" s="1"/>
  <c r="F83" i="11"/>
  <c r="G83" i="11"/>
  <c r="H83" i="11"/>
  <c r="I83" i="11"/>
  <c r="N83" i="11"/>
  <c r="Q83" i="11" s="1"/>
  <c r="R83" i="11" s="1"/>
  <c r="F84" i="11"/>
  <c r="G84" i="11"/>
  <c r="H84" i="11"/>
  <c r="L84" i="11" s="1"/>
  <c r="I84" i="11"/>
  <c r="N84" i="11"/>
  <c r="Q84" i="11" s="1"/>
  <c r="R84" i="11" s="1"/>
  <c r="F83" i="8"/>
  <c r="I82" i="8"/>
  <c r="G83" i="8"/>
  <c r="H83" i="8"/>
  <c r="I83" i="8"/>
  <c r="G84" i="8"/>
  <c r="N83" i="8"/>
  <c r="Q83" i="8" s="1"/>
  <c r="R83" i="8" s="1"/>
  <c r="F84" i="8"/>
  <c r="H84" i="8"/>
  <c r="N84" i="8"/>
  <c r="Q84" i="8" s="1"/>
  <c r="R84" i="8" s="1"/>
  <c r="F83" i="3"/>
  <c r="G83" i="3"/>
  <c r="H83" i="3"/>
  <c r="I83" i="3"/>
  <c r="G84" i="3"/>
  <c r="AC90" i="3" s="1"/>
  <c r="I82" i="3"/>
  <c r="L83" i="3" s="1"/>
  <c r="N83" i="3"/>
  <c r="Q83" i="3" s="1"/>
  <c r="R83" i="3" s="1"/>
  <c r="F84" i="3"/>
  <c r="H84" i="3"/>
  <c r="N84" i="3"/>
  <c r="Q84" i="3" s="1"/>
  <c r="R84" i="3" s="1"/>
  <c r="F83" i="12"/>
  <c r="G83" i="12"/>
  <c r="H83" i="12"/>
  <c r="I83" i="12"/>
  <c r="G84" i="12"/>
  <c r="AC90" i="12" s="1"/>
  <c r="N83" i="12"/>
  <c r="Q83" i="12" s="1"/>
  <c r="R83" i="12" s="1"/>
  <c r="F84" i="12"/>
  <c r="H84" i="12"/>
  <c r="L84" i="12" s="1"/>
  <c r="I84" i="12"/>
  <c r="N84" i="12"/>
  <c r="Q84" i="12" s="1"/>
  <c r="R84" i="12" s="1"/>
  <c r="F83" i="5"/>
  <c r="G83" i="5"/>
  <c r="H83" i="5"/>
  <c r="I83" i="5"/>
  <c r="F84" i="5"/>
  <c r="AB90" i="5" s="1"/>
  <c r="I82" i="5"/>
  <c r="N83" i="5"/>
  <c r="Q83" i="5" s="1"/>
  <c r="R83" i="5" s="1"/>
  <c r="G84" i="5"/>
  <c r="AC90" i="5" s="1"/>
  <c r="H84" i="5"/>
  <c r="N84" i="5"/>
  <c r="Q84" i="5" s="1"/>
  <c r="R84" i="5" s="1"/>
  <c r="F83" i="4"/>
  <c r="G83" i="4"/>
  <c r="H83" i="4"/>
  <c r="I83" i="4"/>
  <c r="G84" i="4"/>
  <c r="AC90" i="4" s="1"/>
  <c r="N83" i="4"/>
  <c r="Q83" i="4" s="1"/>
  <c r="R83" i="4" s="1"/>
  <c r="F84" i="4"/>
  <c r="H84" i="4"/>
  <c r="L84" i="4" s="1"/>
  <c r="I84" i="4"/>
  <c r="K85" i="4" s="1"/>
  <c r="N84" i="4"/>
  <c r="Q84" i="4" s="1"/>
  <c r="R84" i="4" s="1"/>
  <c r="F83" i="9"/>
  <c r="G83" i="9"/>
  <c r="H83" i="9"/>
  <c r="I83" i="9"/>
  <c r="N83" i="9"/>
  <c r="Q83" i="9" s="1"/>
  <c r="R83" i="9" s="1"/>
  <c r="F84" i="9"/>
  <c r="G84" i="9"/>
  <c r="H84" i="9"/>
  <c r="I84" i="9"/>
  <c r="N84" i="9"/>
  <c r="Q84" i="9" s="1"/>
  <c r="R84" i="9" s="1"/>
  <c r="F83" i="7"/>
  <c r="G83" i="7"/>
  <c r="H83" i="7"/>
  <c r="I83" i="7"/>
  <c r="N83" i="7"/>
  <c r="F84" i="7"/>
  <c r="G84" i="7"/>
  <c r="H84" i="7"/>
  <c r="I84" i="7"/>
  <c r="K85" i="7" s="1"/>
  <c r="N84" i="7"/>
  <c r="L85" i="6"/>
  <c r="K84" i="7"/>
  <c r="E31" i="17"/>
  <c r="G31" i="17"/>
  <c r="H31" i="17"/>
  <c r="I31" i="17"/>
  <c r="M31" i="17"/>
  <c r="C31" i="17"/>
  <c r="N6" i="7"/>
  <c r="N7" i="7"/>
  <c r="N8" i="7"/>
  <c r="N9" i="7"/>
  <c r="N10" i="7"/>
  <c r="N11" i="7"/>
  <c r="N12" i="7"/>
  <c r="N13" i="7"/>
  <c r="N14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5" i="7"/>
  <c r="N36" i="15"/>
  <c r="Q36" i="15" s="1"/>
  <c r="R36" i="15" s="1"/>
  <c r="N37" i="15"/>
  <c r="Q37" i="15" s="1"/>
  <c r="R37" i="15" s="1"/>
  <c r="N38" i="15"/>
  <c r="Q38" i="15" s="1"/>
  <c r="R38" i="15" s="1"/>
  <c r="N39" i="15"/>
  <c r="Q39" i="15" s="1"/>
  <c r="R39" i="15" s="1"/>
  <c r="N40" i="15"/>
  <c r="Q40" i="15" s="1"/>
  <c r="R40" i="15" s="1"/>
  <c r="N41" i="15"/>
  <c r="Q41" i="15" s="1"/>
  <c r="R41" i="15" s="1"/>
  <c r="N42" i="15"/>
  <c r="Q42" i="15" s="1"/>
  <c r="R42" i="15" s="1"/>
  <c r="N43" i="15"/>
  <c r="Q43" i="15" s="1"/>
  <c r="R43" i="15" s="1"/>
  <c r="N44" i="15"/>
  <c r="Q44" i="15" s="1"/>
  <c r="R44" i="15" s="1"/>
  <c r="N45" i="15"/>
  <c r="Q45" i="15" s="1"/>
  <c r="R45" i="15" s="1"/>
  <c r="N46" i="15"/>
  <c r="Q46" i="15" s="1"/>
  <c r="R46" i="15" s="1"/>
  <c r="N47" i="15"/>
  <c r="Q47" i="15" s="1"/>
  <c r="R47" i="15" s="1"/>
  <c r="N48" i="15"/>
  <c r="Q48" i="15" s="1"/>
  <c r="R48" i="15" s="1"/>
  <c r="N49" i="15"/>
  <c r="Q49" i="15" s="1"/>
  <c r="R49" i="15" s="1"/>
  <c r="N50" i="15"/>
  <c r="Q50" i="15" s="1"/>
  <c r="R50" i="15" s="1"/>
  <c r="N51" i="15"/>
  <c r="Q51" i="15" s="1"/>
  <c r="R51" i="15" s="1"/>
  <c r="N52" i="15"/>
  <c r="Q52" i="15" s="1"/>
  <c r="R52" i="15" s="1"/>
  <c r="N53" i="15"/>
  <c r="Q53" i="15" s="1"/>
  <c r="R53" i="15" s="1"/>
  <c r="N54" i="15"/>
  <c r="Q54" i="15" s="1"/>
  <c r="R54" i="15" s="1"/>
  <c r="N55" i="15"/>
  <c r="Q55" i="15" s="1"/>
  <c r="R55" i="15" s="1"/>
  <c r="N56" i="15"/>
  <c r="Q56" i="15" s="1"/>
  <c r="R56" i="15" s="1"/>
  <c r="N57" i="15"/>
  <c r="Q57" i="15" s="1"/>
  <c r="R57" i="15" s="1"/>
  <c r="N58" i="15"/>
  <c r="Q58" i="15" s="1"/>
  <c r="R58" i="15" s="1"/>
  <c r="N59" i="15"/>
  <c r="Q59" i="15" s="1"/>
  <c r="R59" i="15" s="1"/>
  <c r="N60" i="15"/>
  <c r="Q60" i="15" s="1"/>
  <c r="R60" i="15" s="1"/>
  <c r="N61" i="15"/>
  <c r="Q61" i="15" s="1"/>
  <c r="R61" i="15" s="1"/>
  <c r="N62" i="15"/>
  <c r="Q62" i="15" s="1"/>
  <c r="R62" i="15" s="1"/>
  <c r="N63" i="15"/>
  <c r="Q63" i="15" s="1"/>
  <c r="R63" i="15" s="1"/>
  <c r="N64" i="15"/>
  <c r="Q64" i="15" s="1"/>
  <c r="R64" i="15" s="1"/>
  <c r="N65" i="15"/>
  <c r="Q65" i="15" s="1"/>
  <c r="R65" i="15" s="1"/>
  <c r="N66" i="15"/>
  <c r="Q66" i="15" s="1"/>
  <c r="R66" i="15" s="1"/>
  <c r="N67" i="15"/>
  <c r="Q67" i="15" s="1"/>
  <c r="R67" i="15" s="1"/>
  <c r="N68" i="15"/>
  <c r="Q68" i="15" s="1"/>
  <c r="R68" i="15" s="1"/>
  <c r="N69" i="15"/>
  <c r="Q69" i="15" s="1"/>
  <c r="R69" i="15" s="1"/>
  <c r="N70" i="15"/>
  <c r="Q70" i="15" s="1"/>
  <c r="R70" i="15" s="1"/>
  <c r="N71" i="15"/>
  <c r="Q71" i="15" s="1"/>
  <c r="R71" i="15" s="1"/>
  <c r="N72" i="15"/>
  <c r="Q72" i="15" s="1"/>
  <c r="R72" i="15" s="1"/>
  <c r="N73" i="15"/>
  <c r="Q73" i="15" s="1"/>
  <c r="R73" i="15" s="1"/>
  <c r="N74" i="15"/>
  <c r="Q74" i="15" s="1"/>
  <c r="R74" i="15" s="1"/>
  <c r="N75" i="15"/>
  <c r="Q75" i="15" s="1"/>
  <c r="R75" i="15" s="1"/>
  <c r="N76" i="15"/>
  <c r="Q76" i="15" s="1"/>
  <c r="R76" i="15" s="1"/>
  <c r="N77" i="15"/>
  <c r="Q77" i="15" s="1"/>
  <c r="R77" i="15" s="1"/>
  <c r="N78" i="15"/>
  <c r="Q78" i="15" s="1"/>
  <c r="R78" i="15" s="1"/>
  <c r="N79" i="15"/>
  <c r="Q79" i="15" s="1"/>
  <c r="R79" i="15" s="1"/>
  <c r="N80" i="15"/>
  <c r="Q80" i="15" s="1"/>
  <c r="R80" i="15" s="1"/>
  <c r="N81" i="15"/>
  <c r="Q81" i="15" s="1"/>
  <c r="R81" i="15" s="1"/>
  <c r="N82" i="15"/>
  <c r="Q82" i="15" s="1"/>
  <c r="R82" i="15" s="1"/>
  <c r="N34" i="10"/>
  <c r="Q34" i="10" s="1"/>
  <c r="R34" i="10" s="1"/>
  <c r="N35" i="10"/>
  <c r="Q35" i="10" s="1"/>
  <c r="R35" i="10" s="1"/>
  <c r="N36" i="10"/>
  <c r="Q36" i="10" s="1"/>
  <c r="R36" i="10" s="1"/>
  <c r="N37" i="10"/>
  <c r="Q37" i="10" s="1"/>
  <c r="R37" i="10" s="1"/>
  <c r="N38" i="10"/>
  <c r="Q38" i="10" s="1"/>
  <c r="R38" i="10" s="1"/>
  <c r="N39" i="10"/>
  <c r="Q39" i="10" s="1"/>
  <c r="R39" i="10" s="1"/>
  <c r="N40" i="10"/>
  <c r="Q40" i="10" s="1"/>
  <c r="R40" i="10" s="1"/>
  <c r="N41" i="10"/>
  <c r="Q41" i="10" s="1"/>
  <c r="R41" i="10" s="1"/>
  <c r="N42" i="10"/>
  <c r="Q42" i="10" s="1"/>
  <c r="R42" i="10" s="1"/>
  <c r="N43" i="10"/>
  <c r="Q43" i="10" s="1"/>
  <c r="R43" i="10" s="1"/>
  <c r="N44" i="10"/>
  <c r="Q44" i="10" s="1"/>
  <c r="R44" i="10" s="1"/>
  <c r="N45" i="10"/>
  <c r="Q45" i="10" s="1"/>
  <c r="R45" i="10" s="1"/>
  <c r="N46" i="10"/>
  <c r="Q46" i="10" s="1"/>
  <c r="R46" i="10" s="1"/>
  <c r="N47" i="10"/>
  <c r="Q47" i="10" s="1"/>
  <c r="R47" i="10" s="1"/>
  <c r="N48" i="10"/>
  <c r="Q48" i="10" s="1"/>
  <c r="R48" i="10" s="1"/>
  <c r="N49" i="10"/>
  <c r="Q49" i="10" s="1"/>
  <c r="R49" i="10" s="1"/>
  <c r="N50" i="10"/>
  <c r="Q50" i="10" s="1"/>
  <c r="R50" i="10" s="1"/>
  <c r="N51" i="10"/>
  <c r="Q51" i="10" s="1"/>
  <c r="R51" i="10" s="1"/>
  <c r="N52" i="10"/>
  <c r="Q52" i="10" s="1"/>
  <c r="R52" i="10" s="1"/>
  <c r="N53" i="10"/>
  <c r="Q53" i="10" s="1"/>
  <c r="R53" i="10" s="1"/>
  <c r="N54" i="10"/>
  <c r="Q54" i="10" s="1"/>
  <c r="R54" i="10" s="1"/>
  <c r="N55" i="10"/>
  <c r="Q55" i="10" s="1"/>
  <c r="R55" i="10" s="1"/>
  <c r="N56" i="10"/>
  <c r="Q56" i="10" s="1"/>
  <c r="R56" i="10" s="1"/>
  <c r="N57" i="10"/>
  <c r="Q57" i="10" s="1"/>
  <c r="R57" i="10" s="1"/>
  <c r="N58" i="10"/>
  <c r="Q58" i="10" s="1"/>
  <c r="R58" i="10" s="1"/>
  <c r="N59" i="10"/>
  <c r="Q59" i="10" s="1"/>
  <c r="R59" i="10" s="1"/>
  <c r="N60" i="10"/>
  <c r="Q60" i="10" s="1"/>
  <c r="R60" i="10" s="1"/>
  <c r="N61" i="10"/>
  <c r="Q61" i="10" s="1"/>
  <c r="R61" i="10" s="1"/>
  <c r="N62" i="10"/>
  <c r="Q62" i="10" s="1"/>
  <c r="R62" i="10" s="1"/>
  <c r="N63" i="10"/>
  <c r="Q63" i="10" s="1"/>
  <c r="R63" i="10" s="1"/>
  <c r="N64" i="10"/>
  <c r="Q64" i="10" s="1"/>
  <c r="R64" i="10" s="1"/>
  <c r="N65" i="10"/>
  <c r="Q65" i="10" s="1"/>
  <c r="R65" i="10" s="1"/>
  <c r="N66" i="10"/>
  <c r="Q66" i="10" s="1"/>
  <c r="R66" i="10" s="1"/>
  <c r="N67" i="10"/>
  <c r="Q67" i="10" s="1"/>
  <c r="R67" i="10" s="1"/>
  <c r="N68" i="10"/>
  <c r="Q68" i="10" s="1"/>
  <c r="R68" i="10" s="1"/>
  <c r="N69" i="10"/>
  <c r="Q69" i="10" s="1"/>
  <c r="R69" i="10" s="1"/>
  <c r="N70" i="10"/>
  <c r="Q70" i="10" s="1"/>
  <c r="R70" i="10" s="1"/>
  <c r="N71" i="10"/>
  <c r="Q71" i="10" s="1"/>
  <c r="R71" i="10" s="1"/>
  <c r="N72" i="10"/>
  <c r="Q72" i="10" s="1"/>
  <c r="R72" i="10" s="1"/>
  <c r="N73" i="10"/>
  <c r="Q73" i="10" s="1"/>
  <c r="R73" i="10" s="1"/>
  <c r="N74" i="10"/>
  <c r="Q74" i="10" s="1"/>
  <c r="R74" i="10" s="1"/>
  <c r="N75" i="10"/>
  <c r="Q75" i="10" s="1"/>
  <c r="R75" i="10" s="1"/>
  <c r="N76" i="10"/>
  <c r="Q76" i="10" s="1"/>
  <c r="R76" i="10" s="1"/>
  <c r="N77" i="10"/>
  <c r="Q77" i="10" s="1"/>
  <c r="R77" i="10" s="1"/>
  <c r="N78" i="10"/>
  <c r="Q78" i="10" s="1"/>
  <c r="R78" i="10" s="1"/>
  <c r="N79" i="10"/>
  <c r="Q79" i="10" s="1"/>
  <c r="R79" i="10" s="1"/>
  <c r="N80" i="10"/>
  <c r="Q80" i="10" s="1"/>
  <c r="R80" i="10" s="1"/>
  <c r="N81" i="10"/>
  <c r="Q81" i="10" s="1"/>
  <c r="R81" i="10" s="1"/>
  <c r="N82" i="10"/>
  <c r="Q82" i="10" s="1"/>
  <c r="R82" i="10" s="1"/>
  <c r="N33" i="10"/>
  <c r="Q33" i="10" s="1"/>
  <c r="R33" i="10" s="1"/>
  <c r="N34" i="6"/>
  <c r="Q34" i="6" s="1"/>
  <c r="R34" i="6" s="1"/>
  <c r="N35" i="6"/>
  <c r="Q35" i="6" s="1"/>
  <c r="R35" i="6" s="1"/>
  <c r="N36" i="6"/>
  <c r="Q36" i="6" s="1"/>
  <c r="R36" i="6" s="1"/>
  <c r="N37" i="6"/>
  <c r="Q37" i="6" s="1"/>
  <c r="R37" i="6" s="1"/>
  <c r="N38" i="6"/>
  <c r="Q38" i="6" s="1"/>
  <c r="R38" i="6" s="1"/>
  <c r="N39" i="6"/>
  <c r="Q39" i="6" s="1"/>
  <c r="R39" i="6" s="1"/>
  <c r="N40" i="6"/>
  <c r="Q40" i="6" s="1"/>
  <c r="R40" i="6" s="1"/>
  <c r="N41" i="6"/>
  <c r="Q41" i="6" s="1"/>
  <c r="R41" i="6" s="1"/>
  <c r="N42" i="6"/>
  <c r="Q42" i="6" s="1"/>
  <c r="R42" i="6" s="1"/>
  <c r="N43" i="6"/>
  <c r="Q43" i="6" s="1"/>
  <c r="R43" i="6" s="1"/>
  <c r="N44" i="6"/>
  <c r="Q44" i="6" s="1"/>
  <c r="R44" i="6" s="1"/>
  <c r="N45" i="6"/>
  <c r="Q45" i="6" s="1"/>
  <c r="R45" i="6" s="1"/>
  <c r="N46" i="6"/>
  <c r="Q46" i="6" s="1"/>
  <c r="R46" i="6" s="1"/>
  <c r="N47" i="6"/>
  <c r="Q47" i="6" s="1"/>
  <c r="R47" i="6" s="1"/>
  <c r="N48" i="6"/>
  <c r="Q48" i="6" s="1"/>
  <c r="R48" i="6" s="1"/>
  <c r="N49" i="6"/>
  <c r="Q49" i="6" s="1"/>
  <c r="R49" i="6" s="1"/>
  <c r="N50" i="6"/>
  <c r="Q50" i="6" s="1"/>
  <c r="R50" i="6" s="1"/>
  <c r="N51" i="6"/>
  <c r="Q51" i="6" s="1"/>
  <c r="R51" i="6" s="1"/>
  <c r="N52" i="6"/>
  <c r="Q52" i="6" s="1"/>
  <c r="R52" i="6" s="1"/>
  <c r="N53" i="6"/>
  <c r="Q53" i="6" s="1"/>
  <c r="R53" i="6" s="1"/>
  <c r="N54" i="6"/>
  <c r="Q54" i="6" s="1"/>
  <c r="R54" i="6" s="1"/>
  <c r="N55" i="6"/>
  <c r="Q55" i="6" s="1"/>
  <c r="R55" i="6" s="1"/>
  <c r="N56" i="6"/>
  <c r="Q56" i="6" s="1"/>
  <c r="R56" i="6" s="1"/>
  <c r="N57" i="6"/>
  <c r="Q57" i="6" s="1"/>
  <c r="R57" i="6" s="1"/>
  <c r="N58" i="6"/>
  <c r="Q58" i="6" s="1"/>
  <c r="R58" i="6" s="1"/>
  <c r="N59" i="6"/>
  <c r="Q59" i="6" s="1"/>
  <c r="R59" i="6" s="1"/>
  <c r="N60" i="6"/>
  <c r="Q60" i="6" s="1"/>
  <c r="R60" i="6" s="1"/>
  <c r="N61" i="6"/>
  <c r="Q61" i="6" s="1"/>
  <c r="R61" i="6" s="1"/>
  <c r="N62" i="6"/>
  <c r="Q62" i="6" s="1"/>
  <c r="R62" i="6" s="1"/>
  <c r="N63" i="6"/>
  <c r="Q63" i="6" s="1"/>
  <c r="R63" i="6" s="1"/>
  <c r="N64" i="6"/>
  <c r="Q64" i="6" s="1"/>
  <c r="R64" i="6" s="1"/>
  <c r="N65" i="6"/>
  <c r="Q65" i="6" s="1"/>
  <c r="R65" i="6" s="1"/>
  <c r="N66" i="6"/>
  <c r="Q66" i="6" s="1"/>
  <c r="R66" i="6" s="1"/>
  <c r="N67" i="6"/>
  <c r="Q67" i="6" s="1"/>
  <c r="R67" i="6" s="1"/>
  <c r="N68" i="6"/>
  <c r="Q68" i="6" s="1"/>
  <c r="R68" i="6" s="1"/>
  <c r="N69" i="6"/>
  <c r="Q69" i="6" s="1"/>
  <c r="R69" i="6" s="1"/>
  <c r="N70" i="6"/>
  <c r="Q70" i="6" s="1"/>
  <c r="R70" i="6" s="1"/>
  <c r="N71" i="6"/>
  <c r="Q71" i="6" s="1"/>
  <c r="R71" i="6" s="1"/>
  <c r="N72" i="6"/>
  <c r="Q72" i="6" s="1"/>
  <c r="R72" i="6" s="1"/>
  <c r="N73" i="6"/>
  <c r="Q73" i="6" s="1"/>
  <c r="R73" i="6" s="1"/>
  <c r="N74" i="6"/>
  <c r="Q74" i="6" s="1"/>
  <c r="R74" i="6" s="1"/>
  <c r="N75" i="6"/>
  <c r="Q75" i="6" s="1"/>
  <c r="R75" i="6" s="1"/>
  <c r="N76" i="6"/>
  <c r="Q76" i="6" s="1"/>
  <c r="R76" i="6" s="1"/>
  <c r="N77" i="6"/>
  <c r="Q77" i="6" s="1"/>
  <c r="R77" i="6" s="1"/>
  <c r="N78" i="6"/>
  <c r="Q78" i="6" s="1"/>
  <c r="R78" i="6" s="1"/>
  <c r="N79" i="6"/>
  <c r="Q79" i="6" s="1"/>
  <c r="R79" i="6" s="1"/>
  <c r="N80" i="6"/>
  <c r="Q80" i="6" s="1"/>
  <c r="R80" i="6" s="1"/>
  <c r="N81" i="6"/>
  <c r="Q81" i="6" s="1"/>
  <c r="R81" i="6" s="1"/>
  <c r="N82" i="6"/>
  <c r="Q82" i="6" s="1"/>
  <c r="R82" i="6" s="1"/>
  <c r="N33" i="6"/>
  <c r="Q33" i="6" s="1"/>
  <c r="R33" i="6" s="1"/>
  <c r="N34" i="11"/>
  <c r="Q34" i="11" s="1"/>
  <c r="R34" i="11" s="1"/>
  <c r="N35" i="11"/>
  <c r="Q35" i="11" s="1"/>
  <c r="R35" i="11" s="1"/>
  <c r="N36" i="11"/>
  <c r="Q36" i="11" s="1"/>
  <c r="R36" i="11" s="1"/>
  <c r="N37" i="11"/>
  <c r="Q37" i="11" s="1"/>
  <c r="R37" i="11" s="1"/>
  <c r="N38" i="11"/>
  <c r="Q38" i="11" s="1"/>
  <c r="R38" i="11" s="1"/>
  <c r="N39" i="11"/>
  <c r="Q39" i="11" s="1"/>
  <c r="R39" i="11" s="1"/>
  <c r="N40" i="11"/>
  <c r="Q40" i="11" s="1"/>
  <c r="R40" i="11" s="1"/>
  <c r="N41" i="11"/>
  <c r="Q41" i="11" s="1"/>
  <c r="R41" i="11" s="1"/>
  <c r="N42" i="11"/>
  <c r="Q42" i="11" s="1"/>
  <c r="R42" i="11" s="1"/>
  <c r="N43" i="11"/>
  <c r="Q43" i="11" s="1"/>
  <c r="R43" i="11" s="1"/>
  <c r="N44" i="11"/>
  <c r="Q44" i="11" s="1"/>
  <c r="R44" i="11" s="1"/>
  <c r="N45" i="11"/>
  <c r="Q45" i="11" s="1"/>
  <c r="R45" i="11" s="1"/>
  <c r="N46" i="11"/>
  <c r="Q46" i="11" s="1"/>
  <c r="R46" i="11" s="1"/>
  <c r="N47" i="11"/>
  <c r="Q47" i="11" s="1"/>
  <c r="R47" i="11" s="1"/>
  <c r="N48" i="11"/>
  <c r="Q48" i="11" s="1"/>
  <c r="R48" i="11" s="1"/>
  <c r="N49" i="11"/>
  <c r="Q49" i="11" s="1"/>
  <c r="R49" i="11" s="1"/>
  <c r="N50" i="11"/>
  <c r="Q50" i="11" s="1"/>
  <c r="R50" i="11" s="1"/>
  <c r="N51" i="11"/>
  <c r="Q51" i="11" s="1"/>
  <c r="R51" i="11" s="1"/>
  <c r="N52" i="11"/>
  <c r="Q52" i="11" s="1"/>
  <c r="R52" i="11" s="1"/>
  <c r="N53" i="11"/>
  <c r="Q53" i="11" s="1"/>
  <c r="R53" i="11" s="1"/>
  <c r="N54" i="11"/>
  <c r="Q54" i="11" s="1"/>
  <c r="R54" i="11" s="1"/>
  <c r="N55" i="11"/>
  <c r="Q55" i="11" s="1"/>
  <c r="R55" i="11" s="1"/>
  <c r="N56" i="11"/>
  <c r="Q56" i="11" s="1"/>
  <c r="R56" i="11" s="1"/>
  <c r="N57" i="11"/>
  <c r="Q57" i="11" s="1"/>
  <c r="R57" i="11" s="1"/>
  <c r="N58" i="11"/>
  <c r="Q58" i="11" s="1"/>
  <c r="R58" i="11" s="1"/>
  <c r="N59" i="11"/>
  <c r="Q59" i="11" s="1"/>
  <c r="R59" i="11" s="1"/>
  <c r="N60" i="11"/>
  <c r="Q60" i="11" s="1"/>
  <c r="R60" i="11" s="1"/>
  <c r="N61" i="11"/>
  <c r="Q61" i="11" s="1"/>
  <c r="R61" i="11" s="1"/>
  <c r="N62" i="11"/>
  <c r="Q62" i="11" s="1"/>
  <c r="R62" i="11" s="1"/>
  <c r="N63" i="11"/>
  <c r="Q63" i="11" s="1"/>
  <c r="R63" i="11" s="1"/>
  <c r="N64" i="11"/>
  <c r="Q64" i="11" s="1"/>
  <c r="R64" i="11" s="1"/>
  <c r="N65" i="11"/>
  <c r="Q65" i="11" s="1"/>
  <c r="R65" i="11" s="1"/>
  <c r="N66" i="11"/>
  <c r="Q66" i="11" s="1"/>
  <c r="R66" i="11" s="1"/>
  <c r="N67" i="11"/>
  <c r="Q67" i="11" s="1"/>
  <c r="R67" i="11" s="1"/>
  <c r="N68" i="11"/>
  <c r="Q68" i="11" s="1"/>
  <c r="R68" i="11" s="1"/>
  <c r="N69" i="11"/>
  <c r="Q69" i="11" s="1"/>
  <c r="R69" i="11" s="1"/>
  <c r="N70" i="11"/>
  <c r="Q70" i="11" s="1"/>
  <c r="R70" i="11" s="1"/>
  <c r="N71" i="11"/>
  <c r="Q71" i="11" s="1"/>
  <c r="R71" i="11" s="1"/>
  <c r="N72" i="11"/>
  <c r="Q72" i="11" s="1"/>
  <c r="R72" i="11" s="1"/>
  <c r="N73" i="11"/>
  <c r="Q73" i="11" s="1"/>
  <c r="R73" i="11" s="1"/>
  <c r="N74" i="11"/>
  <c r="Q74" i="11" s="1"/>
  <c r="R74" i="11" s="1"/>
  <c r="N75" i="11"/>
  <c r="Q75" i="11" s="1"/>
  <c r="R75" i="11" s="1"/>
  <c r="N76" i="11"/>
  <c r="Q76" i="11" s="1"/>
  <c r="R76" i="11" s="1"/>
  <c r="N77" i="11"/>
  <c r="Q77" i="11" s="1"/>
  <c r="R77" i="11" s="1"/>
  <c r="N78" i="11"/>
  <c r="Q78" i="11" s="1"/>
  <c r="R78" i="11" s="1"/>
  <c r="N79" i="11"/>
  <c r="Q79" i="11" s="1"/>
  <c r="R79" i="11" s="1"/>
  <c r="N80" i="11"/>
  <c r="Q80" i="11" s="1"/>
  <c r="R80" i="11" s="1"/>
  <c r="N81" i="11"/>
  <c r="Q81" i="11" s="1"/>
  <c r="R81" i="11" s="1"/>
  <c r="N82" i="11"/>
  <c r="Q82" i="11" s="1"/>
  <c r="R82" i="11" s="1"/>
  <c r="N33" i="11"/>
  <c r="Q33" i="11" s="1"/>
  <c r="R33" i="11" s="1"/>
  <c r="N34" i="8"/>
  <c r="Q34" i="8" s="1"/>
  <c r="R34" i="8" s="1"/>
  <c r="N35" i="8"/>
  <c r="Q35" i="8" s="1"/>
  <c r="R35" i="8" s="1"/>
  <c r="N36" i="8"/>
  <c r="Q36" i="8" s="1"/>
  <c r="R36" i="8" s="1"/>
  <c r="N37" i="8"/>
  <c r="Q37" i="8" s="1"/>
  <c r="R37" i="8" s="1"/>
  <c r="N38" i="8"/>
  <c r="Q38" i="8" s="1"/>
  <c r="R38" i="8" s="1"/>
  <c r="N39" i="8"/>
  <c r="Q39" i="8" s="1"/>
  <c r="R39" i="8" s="1"/>
  <c r="N40" i="8"/>
  <c r="Q40" i="8" s="1"/>
  <c r="R40" i="8" s="1"/>
  <c r="N41" i="8"/>
  <c r="Q41" i="8" s="1"/>
  <c r="R41" i="8" s="1"/>
  <c r="N42" i="8"/>
  <c r="Q42" i="8" s="1"/>
  <c r="R42" i="8" s="1"/>
  <c r="N43" i="8"/>
  <c r="Q43" i="8" s="1"/>
  <c r="R43" i="8" s="1"/>
  <c r="N44" i="8"/>
  <c r="Q44" i="8" s="1"/>
  <c r="R44" i="8" s="1"/>
  <c r="N45" i="8"/>
  <c r="Q45" i="8" s="1"/>
  <c r="R45" i="8" s="1"/>
  <c r="N46" i="8"/>
  <c r="Q46" i="8" s="1"/>
  <c r="R46" i="8" s="1"/>
  <c r="N47" i="8"/>
  <c r="Q47" i="8" s="1"/>
  <c r="R47" i="8" s="1"/>
  <c r="N48" i="8"/>
  <c r="Q48" i="8" s="1"/>
  <c r="R48" i="8" s="1"/>
  <c r="N49" i="8"/>
  <c r="Q49" i="8" s="1"/>
  <c r="R49" i="8" s="1"/>
  <c r="N50" i="8"/>
  <c r="Q50" i="8" s="1"/>
  <c r="R50" i="8" s="1"/>
  <c r="N51" i="8"/>
  <c r="Q51" i="8" s="1"/>
  <c r="R51" i="8" s="1"/>
  <c r="N52" i="8"/>
  <c r="Q52" i="8" s="1"/>
  <c r="R52" i="8" s="1"/>
  <c r="N53" i="8"/>
  <c r="Q53" i="8" s="1"/>
  <c r="R53" i="8" s="1"/>
  <c r="N54" i="8"/>
  <c r="Q54" i="8" s="1"/>
  <c r="R54" i="8" s="1"/>
  <c r="N55" i="8"/>
  <c r="Q55" i="8" s="1"/>
  <c r="R55" i="8" s="1"/>
  <c r="N56" i="8"/>
  <c r="Q56" i="8" s="1"/>
  <c r="R56" i="8" s="1"/>
  <c r="N57" i="8"/>
  <c r="Q57" i="8" s="1"/>
  <c r="R57" i="8" s="1"/>
  <c r="N58" i="8"/>
  <c r="Q58" i="8" s="1"/>
  <c r="R58" i="8" s="1"/>
  <c r="N59" i="8"/>
  <c r="Q59" i="8" s="1"/>
  <c r="R59" i="8" s="1"/>
  <c r="N60" i="8"/>
  <c r="Q60" i="8" s="1"/>
  <c r="R60" i="8" s="1"/>
  <c r="N61" i="8"/>
  <c r="Q61" i="8" s="1"/>
  <c r="R61" i="8" s="1"/>
  <c r="N62" i="8"/>
  <c r="Q62" i="8" s="1"/>
  <c r="R62" i="8" s="1"/>
  <c r="N63" i="8"/>
  <c r="Q63" i="8" s="1"/>
  <c r="R63" i="8" s="1"/>
  <c r="N64" i="8"/>
  <c r="Q64" i="8" s="1"/>
  <c r="R64" i="8" s="1"/>
  <c r="N65" i="8"/>
  <c r="Q65" i="8" s="1"/>
  <c r="R65" i="8" s="1"/>
  <c r="N66" i="8"/>
  <c r="Q66" i="8" s="1"/>
  <c r="R66" i="8" s="1"/>
  <c r="N67" i="8"/>
  <c r="Q67" i="8" s="1"/>
  <c r="R67" i="8" s="1"/>
  <c r="N68" i="8"/>
  <c r="Q68" i="8" s="1"/>
  <c r="R68" i="8" s="1"/>
  <c r="N69" i="8"/>
  <c r="Q69" i="8" s="1"/>
  <c r="R69" i="8" s="1"/>
  <c r="N70" i="8"/>
  <c r="Q70" i="8" s="1"/>
  <c r="R70" i="8" s="1"/>
  <c r="N71" i="8"/>
  <c r="Q71" i="8" s="1"/>
  <c r="R71" i="8" s="1"/>
  <c r="N72" i="8"/>
  <c r="Q72" i="8" s="1"/>
  <c r="R72" i="8" s="1"/>
  <c r="N73" i="8"/>
  <c r="Q73" i="8" s="1"/>
  <c r="R73" i="8" s="1"/>
  <c r="N74" i="8"/>
  <c r="Q74" i="8" s="1"/>
  <c r="R74" i="8" s="1"/>
  <c r="N75" i="8"/>
  <c r="Q75" i="8" s="1"/>
  <c r="R75" i="8" s="1"/>
  <c r="N76" i="8"/>
  <c r="Q76" i="8" s="1"/>
  <c r="R76" i="8" s="1"/>
  <c r="N77" i="8"/>
  <c r="Q77" i="8" s="1"/>
  <c r="R77" i="8" s="1"/>
  <c r="N78" i="8"/>
  <c r="Q78" i="8" s="1"/>
  <c r="R78" i="8" s="1"/>
  <c r="N79" i="8"/>
  <c r="Q79" i="8" s="1"/>
  <c r="R79" i="8" s="1"/>
  <c r="N80" i="8"/>
  <c r="Q80" i="8" s="1"/>
  <c r="R80" i="8" s="1"/>
  <c r="N81" i="8"/>
  <c r="Q81" i="8" s="1"/>
  <c r="R81" i="8" s="1"/>
  <c r="N82" i="8"/>
  <c r="Q82" i="8" s="1"/>
  <c r="R82" i="8" s="1"/>
  <c r="N33" i="8"/>
  <c r="Q33" i="8" s="1"/>
  <c r="R33" i="8" s="1"/>
  <c r="N34" i="3"/>
  <c r="Q34" i="3" s="1"/>
  <c r="R34" i="3" s="1"/>
  <c r="N35" i="3"/>
  <c r="Q35" i="3" s="1"/>
  <c r="R35" i="3" s="1"/>
  <c r="N36" i="3"/>
  <c r="Q36" i="3" s="1"/>
  <c r="R36" i="3" s="1"/>
  <c r="N37" i="3"/>
  <c r="Q37" i="3" s="1"/>
  <c r="R37" i="3" s="1"/>
  <c r="N38" i="3"/>
  <c r="Q38" i="3" s="1"/>
  <c r="R38" i="3" s="1"/>
  <c r="N39" i="3"/>
  <c r="Q39" i="3" s="1"/>
  <c r="R39" i="3" s="1"/>
  <c r="N40" i="3"/>
  <c r="Q40" i="3" s="1"/>
  <c r="R40" i="3" s="1"/>
  <c r="N41" i="3"/>
  <c r="Q41" i="3" s="1"/>
  <c r="R41" i="3" s="1"/>
  <c r="N42" i="3"/>
  <c r="Q42" i="3" s="1"/>
  <c r="R42" i="3" s="1"/>
  <c r="N43" i="3"/>
  <c r="Q43" i="3" s="1"/>
  <c r="R43" i="3" s="1"/>
  <c r="N44" i="3"/>
  <c r="Q44" i="3" s="1"/>
  <c r="R44" i="3" s="1"/>
  <c r="N45" i="3"/>
  <c r="Q45" i="3" s="1"/>
  <c r="R45" i="3" s="1"/>
  <c r="N46" i="3"/>
  <c r="Q46" i="3" s="1"/>
  <c r="R46" i="3" s="1"/>
  <c r="N47" i="3"/>
  <c r="Q47" i="3" s="1"/>
  <c r="R47" i="3" s="1"/>
  <c r="N48" i="3"/>
  <c r="Q48" i="3" s="1"/>
  <c r="R48" i="3" s="1"/>
  <c r="N49" i="3"/>
  <c r="Q49" i="3" s="1"/>
  <c r="R49" i="3" s="1"/>
  <c r="N50" i="3"/>
  <c r="Q50" i="3" s="1"/>
  <c r="R50" i="3" s="1"/>
  <c r="N51" i="3"/>
  <c r="Q51" i="3" s="1"/>
  <c r="R51" i="3" s="1"/>
  <c r="N52" i="3"/>
  <c r="Q52" i="3" s="1"/>
  <c r="R52" i="3" s="1"/>
  <c r="N53" i="3"/>
  <c r="Q53" i="3" s="1"/>
  <c r="R53" i="3" s="1"/>
  <c r="N54" i="3"/>
  <c r="Q54" i="3" s="1"/>
  <c r="R54" i="3" s="1"/>
  <c r="N55" i="3"/>
  <c r="Q55" i="3" s="1"/>
  <c r="R55" i="3" s="1"/>
  <c r="N56" i="3"/>
  <c r="Q56" i="3" s="1"/>
  <c r="R56" i="3" s="1"/>
  <c r="N57" i="3"/>
  <c r="Q57" i="3" s="1"/>
  <c r="R57" i="3" s="1"/>
  <c r="N58" i="3"/>
  <c r="Q58" i="3" s="1"/>
  <c r="R58" i="3" s="1"/>
  <c r="N59" i="3"/>
  <c r="Q59" i="3" s="1"/>
  <c r="R59" i="3" s="1"/>
  <c r="N60" i="3"/>
  <c r="Q60" i="3" s="1"/>
  <c r="R60" i="3" s="1"/>
  <c r="N61" i="3"/>
  <c r="Q61" i="3" s="1"/>
  <c r="R61" i="3" s="1"/>
  <c r="N62" i="3"/>
  <c r="Q62" i="3" s="1"/>
  <c r="R62" i="3" s="1"/>
  <c r="N63" i="3"/>
  <c r="Q63" i="3" s="1"/>
  <c r="R63" i="3" s="1"/>
  <c r="N64" i="3"/>
  <c r="Q64" i="3" s="1"/>
  <c r="R64" i="3" s="1"/>
  <c r="N65" i="3"/>
  <c r="Q65" i="3" s="1"/>
  <c r="R65" i="3" s="1"/>
  <c r="N66" i="3"/>
  <c r="Q66" i="3" s="1"/>
  <c r="R66" i="3" s="1"/>
  <c r="N67" i="3"/>
  <c r="Q67" i="3" s="1"/>
  <c r="R67" i="3" s="1"/>
  <c r="N68" i="3"/>
  <c r="Q68" i="3" s="1"/>
  <c r="R68" i="3" s="1"/>
  <c r="N69" i="3"/>
  <c r="Q69" i="3" s="1"/>
  <c r="R69" i="3" s="1"/>
  <c r="N70" i="3"/>
  <c r="Q70" i="3" s="1"/>
  <c r="R70" i="3" s="1"/>
  <c r="N71" i="3"/>
  <c r="Q71" i="3" s="1"/>
  <c r="R71" i="3" s="1"/>
  <c r="N72" i="3"/>
  <c r="Q72" i="3" s="1"/>
  <c r="R72" i="3" s="1"/>
  <c r="N73" i="3"/>
  <c r="Q73" i="3" s="1"/>
  <c r="R73" i="3" s="1"/>
  <c r="N74" i="3"/>
  <c r="Q74" i="3" s="1"/>
  <c r="R74" i="3" s="1"/>
  <c r="N75" i="3"/>
  <c r="Q75" i="3" s="1"/>
  <c r="R75" i="3" s="1"/>
  <c r="N76" i="3"/>
  <c r="Q76" i="3" s="1"/>
  <c r="R76" i="3" s="1"/>
  <c r="N77" i="3"/>
  <c r="Q77" i="3" s="1"/>
  <c r="R77" i="3" s="1"/>
  <c r="N78" i="3"/>
  <c r="Q78" i="3" s="1"/>
  <c r="R78" i="3" s="1"/>
  <c r="N79" i="3"/>
  <c r="Q79" i="3" s="1"/>
  <c r="R79" i="3" s="1"/>
  <c r="N80" i="3"/>
  <c r="Q80" i="3" s="1"/>
  <c r="R80" i="3" s="1"/>
  <c r="N81" i="3"/>
  <c r="Q81" i="3" s="1"/>
  <c r="R81" i="3" s="1"/>
  <c r="N82" i="3"/>
  <c r="Q82" i="3" s="1"/>
  <c r="R82" i="3" s="1"/>
  <c r="N33" i="3"/>
  <c r="Q33" i="3" s="1"/>
  <c r="R33" i="3" s="1"/>
  <c r="N34" i="12"/>
  <c r="Q34" i="12" s="1"/>
  <c r="R34" i="12" s="1"/>
  <c r="N35" i="12"/>
  <c r="Q35" i="12" s="1"/>
  <c r="R35" i="12" s="1"/>
  <c r="N36" i="12"/>
  <c r="Q36" i="12" s="1"/>
  <c r="R36" i="12" s="1"/>
  <c r="N37" i="12"/>
  <c r="Q37" i="12" s="1"/>
  <c r="R37" i="12" s="1"/>
  <c r="N38" i="12"/>
  <c r="Q38" i="12" s="1"/>
  <c r="R38" i="12" s="1"/>
  <c r="N39" i="12"/>
  <c r="Q39" i="12" s="1"/>
  <c r="R39" i="12" s="1"/>
  <c r="N40" i="12"/>
  <c r="Q40" i="12" s="1"/>
  <c r="R40" i="12" s="1"/>
  <c r="N41" i="12"/>
  <c r="Q41" i="12" s="1"/>
  <c r="R41" i="12" s="1"/>
  <c r="N42" i="12"/>
  <c r="Q42" i="12" s="1"/>
  <c r="R42" i="12" s="1"/>
  <c r="N43" i="12"/>
  <c r="Q43" i="12" s="1"/>
  <c r="R43" i="12" s="1"/>
  <c r="N45" i="12"/>
  <c r="Q45" i="12" s="1"/>
  <c r="R45" i="12" s="1"/>
  <c r="N46" i="12"/>
  <c r="Q46" i="12" s="1"/>
  <c r="R46" i="12" s="1"/>
  <c r="N48" i="12"/>
  <c r="Q48" i="12" s="1"/>
  <c r="R48" i="12" s="1"/>
  <c r="N51" i="12"/>
  <c r="Q51" i="12" s="1"/>
  <c r="R51" i="12" s="1"/>
  <c r="N52" i="12"/>
  <c r="Q52" i="12" s="1"/>
  <c r="R52" i="12" s="1"/>
  <c r="N53" i="12"/>
  <c r="Q53" i="12" s="1"/>
  <c r="R53" i="12" s="1"/>
  <c r="N54" i="12"/>
  <c r="Q54" i="12" s="1"/>
  <c r="R54" i="12" s="1"/>
  <c r="N55" i="12"/>
  <c r="Q55" i="12" s="1"/>
  <c r="R55" i="12" s="1"/>
  <c r="N56" i="12"/>
  <c r="Q56" i="12" s="1"/>
  <c r="R56" i="12" s="1"/>
  <c r="N57" i="12"/>
  <c r="Q57" i="12" s="1"/>
  <c r="R57" i="12" s="1"/>
  <c r="N58" i="12"/>
  <c r="Q58" i="12" s="1"/>
  <c r="R58" i="12" s="1"/>
  <c r="N59" i="12"/>
  <c r="Q59" i="12" s="1"/>
  <c r="R59" i="12" s="1"/>
  <c r="N60" i="12"/>
  <c r="Q60" i="12" s="1"/>
  <c r="R60" i="12" s="1"/>
  <c r="N61" i="12"/>
  <c r="Q61" i="12" s="1"/>
  <c r="R61" i="12" s="1"/>
  <c r="N62" i="12"/>
  <c r="Q62" i="12" s="1"/>
  <c r="R62" i="12" s="1"/>
  <c r="N63" i="12"/>
  <c r="Q63" i="12" s="1"/>
  <c r="R63" i="12" s="1"/>
  <c r="N64" i="12"/>
  <c r="Q64" i="12" s="1"/>
  <c r="R64" i="12" s="1"/>
  <c r="N65" i="12"/>
  <c r="Q65" i="12" s="1"/>
  <c r="R65" i="12" s="1"/>
  <c r="N66" i="12"/>
  <c r="Q66" i="12" s="1"/>
  <c r="R66" i="12" s="1"/>
  <c r="N67" i="12"/>
  <c r="Q67" i="12" s="1"/>
  <c r="R67" i="12" s="1"/>
  <c r="N68" i="12"/>
  <c r="Q68" i="12" s="1"/>
  <c r="R68" i="12" s="1"/>
  <c r="N69" i="12"/>
  <c r="Q69" i="12" s="1"/>
  <c r="R69" i="12" s="1"/>
  <c r="N70" i="12"/>
  <c r="Q70" i="12" s="1"/>
  <c r="R70" i="12" s="1"/>
  <c r="N71" i="12"/>
  <c r="Q71" i="12" s="1"/>
  <c r="R71" i="12" s="1"/>
  <c r="N72" i="12"/>
  <c r="Q72" i="12" s="1"/>
  <c r="R72" i="12" s="1"/>
  <c r="N73" i="12"/>
  <c r="Q73" i="12" s="1"/>
  <c r="R73" i="12" s="1"/>
  <c r="N74" i="12"/>
  <c r="Q74" i="12" s="1"/>
  <c r="R74" i="12" s="1"/>
  <c r="N75" i="12"/>
  <c r="Q75" i="12" s="1"/>
  <c r="R75" i="12" s="1"/>
  <c r="N76" i="12"/>
  <c r="Q76" i="12" s="1"/>
  <c r="R76" i="12" s="1"/>
  <c r="N77" i="12"/>
  <c r="Q77" i="12" s="1"/>
  <c r="R77" i="12" s="1"/>
  <c r="N78" i="12"/>
  <c r="Q78" i="12" s="1"/>
  <c r="R78" i="12" s="1"/>
  <c r="N79" i="12"/>
  <c r="Q79" i="12" s="1"/>
  <c r="R79" i="12" s="1"/>
  <c r="N80" i="12"/>
  <c r="Q80" i="12" s="1"/>
  <c r="R80" i="12" s="1"/>
  <c r="N81" i="12"/>
  <c r="Q81" i="12" s="1"/>
  <c r="R81" i="12" s="1"/>
  <c r="N82" i="12"/>
  <c r="Q82" i="12" s="1"/>
  <c r="R82" i="12" s="1"/>
  <c r="N33" i="12"/>
  <c r="Q33" i="12" s="1"/>
  <c r="R33" i="12" s="1"/>
  <c r="N34" i="5"/>
  <c r="Q34" i="5" s="1"/>
  <c r="R34" i="5" s="1"/>
  <c r="N35" i="5"/>
  <c r="Q35" i="5" s="1"/>
  <c r="R35" i="5" s="1"/>
  <c r="N36" i="5"/>
  <c r="Q36" i="5" s="1"/>
  <c r="R36" i="5" s="1"/>
  <c r="N37" i="5"/>
  <c r="Q37" i="5" s="1"/>
  <c r="R37" i="5" s="1"/>
  <c r="N38" i="5"/>
  <c r="Q38" i="5" s="1"/>
  <c r="R38" i="5" s="1"/>
  <c r="N39" i="5"/>
  <c r="Q39" i="5" s="1"/>
  <c r="R39" i="5" s="1"/>
  <c r="N40" i="5"/>
  <c r="Q40" i="5" s="1"/>
  <c r="R40" i="5" s="1"/>
  <c r="N41" i="5"/>
  <c r="Q41" i="5" s="1"/>
  <c r="R41" i="5" s="1"/>
  <c r="N42" i="5"/>
  <c r="Q42" i="5" s="1"/>
  <c r="R42" i="5" s="1"/>
  <c r="N43" i="5"/>
  <c r="Q43" i="5" s="1"/>
  <c r="R43" i="5" s="1"/>
  <c r="F44" i="5"/>
  <c r="N44" i="5"/>
  <c r="Q44" i="5" s="1"/>
  <c r="R44" i="5" s="1"/>
  <c r="N45" i="5"/>
  <c r="Q45" i="5" s="1"/>
  <c r="R45" i="5" s="1"/>
  <c r="N46" i="5"/>
  <c r="Q46" i="5" s="1"/>
  <c r="R46" i="5" s="1"/>
  <c r="N47" i="5"/>
  <c r="Q47" i="5" s="1"/>
  <c r="R47" i="5" s="1"/>
  <c r="N48" i="5"/>
  <c r="Q48" i="5" s="1"/>
  <c r="R48" i="5" s="1"/>
  <c r="N49" i="5"/>
  <c r="Q49" i="5" s="1"/>
  <c r="R49" i="5" s="1"/>
  <c r="N50" i="5"/>
  <c r="Q50" i="5" s="1"/>
  <c r="R50" i="5" s="1"/>
  <c r="N51" i="5"/>
  <c r="Q51" i="5" s="1"/>
  <c r="R51" i="5" s="1"/>
  <c r="N52" i="5"/>
  <c r="Q52" i="5" s="1"/>
  <c r="R52" i="5" s="1"/>
  <c r="N53" i="5"/>
  <c r="Q53" i="5" s="1"/>
  <c r="R53" i="5" s="1"/>
  <c r="N54" i="5"/>
  <c r="Q54" i="5" s="1"/>
  <c r="R54" i="5" s="1"/>
  <c r="N55" i="5"/>
  <c r="Q55" i="5" s="1"/>
  <c r="R55" i="5" s="1"/>
  <c r="N56" i="5"/>
  <c r="Q56" i="5" s="1"/>
  <c r="R56" i="5" s="1"/>
  <c r="N57" i="5"/>
  <c r="Q57" i="5" s="1"/>
  <c r="R57" i="5" s="1"/>
  <c r="N58" i="5"/>
  <c r="Q58" i="5" s="1"/>
  <c r="R58" i="5" s="1"/>
  <c r="N59" i="5"/>
  <c r="Q59" i="5" s="1"/>
  <c r="R59" i="5" s="1"/>
  <c r="N60" i="5"/>
  <c r="Q60" i="5" s="1"/>
  <c r="R60" i="5" s="1"/>
  <c r="N61" i="5"/>
  <c r="Q61" i="5" s="1"/>
  <c r="R61" i="5" s="1"/>
  <c r="N62" i="5"/>
  <c r="Q62" i="5" s="1"/>
  <c r="R62" i="5" s="1"/>
  <c r="N63" i="5"/>
  <c r="Q63" i="5" s="1"/>
  <c r="R63" i="5" s="1"/>
  <c r="N64" i="5"/>
  <c r="Q64" i="5" s="1"/>
  <c r="R64" i="5" s="1"/>
  <c r="N65" i="5"/>
  <c r="Q65" i="5" s="1"/>
  <c r="R65" i="5" s="1"/>
  <c r="N66" i="5"/>
  <c r="Q66" i="5" s="1"/>
  <c r="R66" i="5" s="1"/>
  <c r="N67" i="5"/>
  <c r="Q67" i="5" s="1"/>
  <c r="R67" i="5" s="1"/>
  <c r="N68" i="5"/>
  <c r="Q68" i="5" s="1"/>
  <c r="R68" i="5" s="1"/>
  <c r="N69" i="5"/>
  <c r="Q69" i="5" s="1"/>
  <c r="R69" i="5" s="1"/>
  <c r="N70" i="5"/>
  <c r="Q70" i="5" s="1"/>
  <c r="R70" i="5" s="1"/>
  <c r="N71" i="5"/>
  <c r="Q71" i="5" s="1"/>
  <c r="R71" i="5" s="1"/>
  <c r="N72" i="5"/>
  <c r="Q72" i="5" s="1"/>
  <c r="R72" i="5" s="1"/>
  <c r="N73" i="5"/>
  <c r="Q73" i="5" s="1"/>
  <c r="R73" i="5" s="1"/>
  <c r="N74" i="5"/>
  <c r="Q74" i="5" s="1"/>
  <c r="R74" i="5" s="1"/>
  <c r="N75" i="5"/>
  <c r="Q75" i="5" s="1"/>
  <c r="R75" i="5" s="1"/>
  <c r="N76" i="5"/>
  <c r="Q76" i="5" s="1"/>
  <c r="R76" i="5" s="1"/>
  <c r="N77" i="5"/>
  <c r="Q77" i="5" s="1"/>
  <c r="R77" i="5" s="1"/>
  <c r="N78" i="5"/>
  <c r="Q78" i="5" s="1"/>
  <c r="R78" i="5" s="1"/>
  <c r="N79" i="5"/>
  <c r="Q79" i="5" s="1"/>
  <c r="R79" i="5" s="1"/>
  <c r="N80" i="5"/>
  <c r="Q80" i="5" s="1"/>
  <c r="R80" i="5" s="1"/>
  <c r="N81" i="5"/>
  <c r="Q81" i="5" s="1"/>
  <c r="R81" i="5" s="1"/>
  <c r="N82" i="5"/>
  <c r="Q82" i="5" s="1"/>
  <c r="R82" i="5" s="1"/>
  <c r="N33" i="5"/>
  <c r="Q33" i="5" s="1"/>
  <c r="R33" i="5" s="1"/>
  <c r="N34" i="4"/>
  <c r="Q34" i="4" s="1"/>
  <c r="R34" i="4" s="1"/>
  <c r="N35" i="4"/>
  <c r="Q35" i="4" s="1"/>
  <c r="R35" i="4" s="1"/>
  <c r="N36" i="4"/>
  <c r="Q36" i="4" s="1"/>
  <c r="R36" i="4" s="1"/>
  <c r="N37" i="4"/>
  <c r="Q37" i="4" s="1"/>
  <c r="R37" i="4" s="1"/>
  <c r="N38" i="4"/>
  <c r="Q38" i="4" s="1"/>
  <c r="R38" i="4" s="1"/>
  <c r="N39" i="4"/>
  <c r="Q39" i="4" s="1"/>
  <c r="R39" i="4" s="1"/>
  <c r="N40" i="4"/>
  <c r="Q40" i="4" s="1"/>
  <c r="R40" i="4" s="1"/>
  <c r="N41" i="4"/>
  <c r="Q41" i="4" s="1"/>
  <c r="R41" i="4" s="1"/>
  <c r="N42" i="4"/>
  <c r="Q42" i="4" s="1"/>
  <c r="R42" i="4" s="1"/>
  <c r="N43" i="4"/>
  <c r="Q43" i="4" s="1"/>
  <c r="R43" i="4" s="1"/>
  <c r="G44" i="4"/>
  <c r="N44" i="4"/>
  <c r="Q44" i="4" s="1"/>
  <c r="R44" i="4" s="1"/>
  <c r="N45" i="4"/>
  <c r="Q45" i="4" s="1"/>
  <c r="R45" i="4" s="1"/>
  <c r="N46" i="4"/>
  <c r="Q46" i="4" s="1"/>
  <c r="R46" i="4" s="1"/>
  <c r="N47" i="4"/>
  <c r="Q47" i="4" s="1"/>
  <c r="R47" i="4" s="1"/>
  <c r="N48" i="4"/>
  <c r="Q48" i="4" s="1"/>
  <c r="R48" i="4" s="1"/>
  <c r="N49" i="4"/>
  <c r="Q49" i="4" s="1"/>
  <c r="R49" i="4" s="1"/>
  <c r="N50" i="4"/>
  <c r="Q50" i="4" s="1"/>
  <c r="R50" i="4" s="1"/>
  <c r="N51" i="4"/>
  <c r="Q51" i="4" s="1"/>
  <c r="R51" i="4" s="1"/>
  <c r="N52" i="4"/>
  <c r="Q52" i="4" s="1"/>
  <c r="R52" i="4" s="1"/>
  <c r="N53" i="4"/>
  <c r="Q53" i="4" s="1"/>
  <c r="R53" i="4" s="1"/>
  <c r="N54" i="4"/>
  <c r="Q54" i="4" s="1"/>
  <c r="R54" i="4" s="1"/>
  <c r="N55" i="4"/>
  <c r="Q55" i="4" s="1"/>
  <c r="R55" i="4" s="1"/>
  <c r="N56" i="4"/>
  <c r="Q56" i="4" s="1"/>
  <c r="R56" i="4" s="1"/>
  <c r="N57" i="4"/>
  <c r="Q57" i="4" s="1"/>
  <c r="R57" i="4" s="1"/>
  <c r="N58" i="4"/>
  <c r="Q58" i="4" s="1"/>
  <c r="R58" i="4" s="1"/>
  <c r="N59" i="4"/>
  <c r="Q59" i="4" s="1"/>
  <c r="R59" i="4" s="1"/>
  <c r="N60" i="4"/>
  <c r="Q60" i="4" s="1"/>
  <c r="R60" i="4" s="1"/>
  <c r="N61" i="4"/>
  <c r="Q61" i="4" s="1"/>
  <c r="R61" i="4" s="1"/>
  <c r="N62" i="4"/>
  <c r="Q62" i="4" s="1"/>
  <c r="R62" i="4" s="1"/>
  <c r="N63" i="4"/>
  <c r="Q63" i="4" s="1"/>
  <c r="R63" i="4" s="1"/>
  <c r="N64" i="4"/>
  <c r="Q64" i="4" s="1"/>
  <c r="R64" i="4" s="1"/>
  <c r="N65" i="4"/>
  <c r="Q65" i="4" s="1"/>
  <c r="R65" i="4" s="1"/>
  <c r="N66" i="4"/>
  <c r="Q66" i="4" s="1"/>
  <c r="R66" i="4" s="1"/>
  <c r="N67" i="4"/>
  <c r="Q67" i="4" s="1"/>
  <c r="R67" i="4" s="1"/>
  <c r="N68" i="4"/>
  <c r="Q68" i="4" s="1"/>
  <c r="R68" i="4" s="1"/>
  <c r="N69" i="4"/>
  <c r="Q69" i="4" s="1"/>
  <c r="R69" i="4" s="1"/>
  <c r="N70" i="4"/>
  <c r="Q70" i="4" s="1"/>
  <c r="R70" i="4" s="1"/>
  <c r="N71" i="4"/>
  <c r="Q71" i="4" s="1"/>
  <c r="R71" i="4" s="1"/>
  <c r="N72" i="4"/>
  <c r="Q72" i="4" s="1"/>
  <c r="R72" i="4" s="1"/>
  <c r="N73" i="4"/>
  <c r="Q73" i="4" s="1"/>
  <c r="R73" i="4" s="1"/>
  <c r="N74" i="4"/>
  <c r="Q74" i="4" s="1"/>
  <c r="R74" i="4" s="1"/>
  <c r="N75" i="4"/>
  <c r="Q75" i="4" s="1"/>
  <c r="R75" i="4" s="1"/>
  <c r="N76" i="4"/>
  <c r="Q76" i="4" s="1"/>
  <c r="R76" i="4" s="1"/>
  <c r="N77" i="4"/>
  <c r="Q77" i="4" s="1"/>
  <c r="R77" i="4" s="1"/>
  <c r="N78" i="4"/>
  <c r="Q78" i="4" s="1"/>
  <c r="R78" i="4" s="1"/>
  <c r="N79" i="4"/>
  <c r="Q79" i="4" s="1"/>
  <c r="R79" i="4" s="1"/>
  <c r="N80" i="4"/>
  <c r="Q80" i="4" s="1"/>
  <c r="R80" i="4" s="1"/>
  <c r="N81" i="4"/>
  <c r="Q81" i="4" s="1"/>
  <c r="R81" i="4" s="1"/>
  <c r="N82" i="4"/>
  <c r="Q82" i="4" s="1"/>
  <c r="R82" i="4" s="1"/>
  <c r="N33" i="4"/>
  <c r="Q33" i="4" s="1"/>
  <c r="R33" i="4" s="1"/>
  <c r="N34" i="9"/>
  <c r="Q34" i="9" s="1"/>
  <c r="R34" i="9" s="1"/>
  <c r="N35" i="9"/>
  <c r="Q35" i="9" s="1"/>
  <c r="R35" i="9" s="1"/>
  <c r="N36" i="9"/>
  <c r="Q36" i="9" s="1"/>
  <c r="R36" i="9" s="1"/>
  <c r="N37" i="9"/>
  <c r="Q37" i="9" s="1"/>
  <c r="R37" i="9" s="1"/>
  <c r="N38" i="9"/>
  <c r="Q38" i="9" s="1"/>
  <c r="R38" i="9" s="1"/>
  <c r="N39" i="9"/>
  <c r="Q39" i="9" s="1"/>
  <c r="R39" i="9" s="1"/>
  <c r="N40" i="9"/>
  <c r="Q40" i="9" s="1"/>
  <c r="R40" i="9" s="1"/>
  <c r="N41" i="9"/>
  <c r="Q41" i="9" s="1"/>
  <c r="R41" i="9" s="1"/>
  <c r="N42" i="9"/>
  <c r="Q42" i="9" s="1"/>
  <c r="R42" i="9" s="1"/>
  <c r="N43" i="9"/>
  <c r="Q43" i="9" s="1"/>
  <c r="R43" i="9" s="1"/>
  <c r="N44" i="9"/>
  <c r="Q44" i="9" s="1"/>
  <c r="R44" i="9" s="1"/>
  <c r="N45" i="9"/>
  <c r="Q45" i="9" s="1"/>
  <c r="R45" i="9" s="1"/>
  <c r="N46" i="9"/>
  <c r="Q46" i="9" s="1"/>
  <c r="R46" i="9" s="1"/>
  <c r="N47" i="9"/>
  <c r="Q47" i="9" s="1"/>
  <c r="R47" i="9" s="1"/>
  <c r="N48" i="9"/>
  <c r="Q48" i="9" s="1"/>
  <c r="R48" i="9" s="1"/>
  <c r="N49" i="9"/>
  <c r="Q49" i="9" s="1"/>
  <c r="R49" i="9" s="1"/>
  <c r="N50" i="9"/>
  <c r="Q50" i="9" s="1"/>
  <c r="R50" i="9" s="1"/>
  <c r="N51" i="9"/>
  <c r="Q51" i="9" s="1"/>
  <c r="R51" i="9" s="1"/>
  <c r="N52" i="9"/>
  <c r="Q52" i="9" s="1"/>
  <c r="R52" i="9" s="1"/>
  <c r="N53" i="9"/>
  <c r="Q53" i="9" s="1"/>
  <c r="R53" i="9" s="1"/>
  <c r="N54" i="9"/>
  <c r="Q54" i="9" s="1"/>
  <c r="R54" i="9" s="1"/>
  <c r="N55" i="9"/>
  <c r="Q55" i="9" s="1"/>
  <c r="R55" i="9" s="1"/>
  <c r="N56" i="9"/>
  <c r="Q56" i="9" s="1"/>
  <c r="R56" i="9" s="1"/>
  <c r="N57" i="9"/>
  <c r="Q57" i="9" s="1"/>
  <c r="R57" i="9" s="1"/>
  <c r="N58" i="9"/>
  <c r="Q58" i="9" s="1"/>
  <c r="R58" i="9" s="1"/>
  <c r="N59" i="9"/>
  <c r="Q59" i="9" s="1"/>
  <c r="R59" i="9" s="1"/>
  <c r="N60" i="9"/>
  <c r="Q60" i="9" s="1"/>
  <c r="R60" i="9" s="1"/>
  <c r="N61" i="9"/>
  <c r="Q61" i="9" s="1"/>
  <c r="R61" i="9" s="1"/>
  <c r="N62" i="9"/>
  <c r="Q62" i="9" s="1"/>
  <c r="R62" i="9" s="1"/>
  <c r="N63" i="9"/>
  <c r="Q63" i="9" s="1"/>
  <c r="R63" i="9" s="1"/>
  <c r="N64" i="9"/>
  <c r="Q64" i="9" s="1"/>
  <c r="R64" i="9" s="1"/>
  <c r="N65" i="9"/>
  <c r="Q65" i="9" s="1"/>
  <c r="R65" i="9" s="1"/>
  <c r="N66" i="9"/>
  <c r="Q66" i="9" s="1"/>
  <c r="R66" i="9" s="1"/>
  <c r="N67" i="9"/>
  <c r="Q67" i="9" s="1"/>
  <c r="R67" i="9" s="1"/>
  <c r="N68" i="9"/>
  <c r="Q68" i="9" s="1"/>
  <c r="R68" i="9" s="1"/>
  <c r="N69" i="9"/>
  <c r="Q69" i="9" s="1"/>
  <c r="R69" i="9" s="1"/>
  <c r="N70" i="9"/>
  <c r="Q70" i="9" s="1"/>
  <c r="R70" i="9" s="1"/>
  <c r="N71" i="9"/>
  <c r="Q71" i="9" s="1"/>
  <c r="R71" i="9" s="1"/>
  <c r="N72" i="9"/>
  <c r="Q72" i="9" s="1"/>
  <c r="R72" i="9" s="1"/>
  <c r="N73" i="9"/>
  <c r="Q73" i="9" s="1"/>
  <c r="R73" i="9" s="1"/>
  <c r="N74" i="9"/>
  <c r="Q74" i="9" s="1"/>
  <c r="R74" i="9" s="1"/>
  <c r="N75" i="9"/>
  <c r="Q75" i="9" s="1"/>
  <c r="R75" i="9" s="1"/>
  <c r="N76" i="9"/>
  <c r="Q76" i="9" s="1"/>
  <c r="R76" i="9" s="1"/>
  <c r="N77" i="9"/>
  <c r="Q77" i="9" s="1"/>
  <c r="R77" i="9" s="1"/>
  <c r="N78" i="9"/>
  <c r="Q78" i="9" s="1"/>
  <c r="R78" i="9" s="1"/>
  <c r="N79" i="9"/>
  <c r="Q79" i="9" s="1"/>
  <c r="R79" i="9" s="1"/>
  <c r="N80" i="9"/>
  <c r="Q80" i="9" s="1"/>
  <c r="R80" i="9" s="1"/>
  <c r="N81" i="9"/>
  <c r="Q81" i="9" s="1"/>
  <c r="R81" i="9" s="1"/>
  <c r="N82" i="9"/>
  <c r="Q82" i="9" s="1"/>
  <c r="R82" i="9" s="1"/>
  <c r="N33" i="9"/>
  <c r="Q33" i="9" s="1"/>
  <c r="R33" i="9" s="1"/>
  <c r="F82" i="15"/>
  <c r="G82" i="15"/>
  <c r="H82" i="15"/>
  <c r="I82" i="15"/>
  <c r="F82" i="10"/>
  <c r="AB88" i="10" s="1"/>
  <c r="G82" i="10"/>
  <c r="H82" i="10"/>
  <c r="I81" i="10"/>
  <c r="F82" i="6"/>
  <c r="AB88" i="6" s="1"/>
  <c r="G82" i="6"/>
  <c r="H82" i="6"/>
  <c r="I82" i="6"/>
  <c r="K83" i="6" s="1"/>
  <c r="F82" i="11"/>
  <c r="AB88" i="11" s="1"/>
  <c r="G82" i="11"/>
  <c r="AC88" i="11" s="1"/>
  <c r="H82" i="11"/>
  <c r="I82" i="11"/>
  <c r="J83" i="11" s="1"/>
  <c r="F82" i="8"/>
  <c r="G82" i="8"/>
  <c r="H82" i="8"/>
  <c r="I81" i="8"/>
  <c r="F82" i="3"/>
  <c r="AB88" i="3" s="1"/>
  <c r="G82" i="3"/>
  <c r="AC88" i="3" s="1"/>
  <c r="H82" i="3"/>
  <c r="I81" i="3"/>
  <c r="F82" i="12"/>
  <c r="G82" i="12"/>
  <c r="H82" i="12"/>
  <c r="I82" i="12"/>
  <c r="L83" i="12" s="1"/>
  <c r="F82" i="5"/>
  <c r="G82" i="5"/>
  <c r="H82" i="5"/>
  <c r="I81" i="5"/>
  <c r="J82" i="5" s="1"/>
  <c r="F82" i="4"/>
  <c r="G82" i="4"/>
  <c r="H82" i="4"/>
  <c r="I82" i="4"/>
  <c r="I82" i="9"/>
  <c r="J83" i="9" s="1"/>
  <c r="F82" i="7"/>
  <c r="G82" i="7"/>
  <c r="H82" i="7"/>
  <c r="I82" i="7"/>
  <c r="K83" i="7" s="1"/>
  <c r="F81" i="15"/>
  <c r="G81" i="15"/>
  <c r="H81" i="15"/>
  <c r="I81" i="15"/>
  <c r="F81" i="10"/>
  <c r="G81" i="10"/>
  <c r="H81" i="10"/>
  <c r="I80" i="10"/>
  <c r="J81" i="10" s="1"/>
  <c r="F81" i="6"/>
  <c r="G81" i="6"/>
  <c r="H81" i="6"/>
  <c r="I81" i="6"/>
  <c r="F81" i="11"/>
  <c r="AB87" i="11" s="1"/>
  <c r="G81" i="11"/>
  <c r="H81" i="11"/>
  <c r="I81" i="11"/>
  <c r="L82" i="11" s="1"/>
  <c r="F81" i="8"/>
  <c r="G81" i="8"/>
  <c r="H81" i="8"/>
  <c r="I80" i="8"/>
  <c r="F81" i="3"/>
  <c r="G81" i="3"/>
  <c r="AC87" i="3" s="1"/>
  <c r="H81" i="3"/>
  <c r="I80" i="3"/>
  <c r="F81" i="12"/>
  <c r="G81" i="12"/>
  <c r="AC87" i="12" s="1"/>
  <c r="H81" i="12"/>
  <c r="I81" i="12"/>
  <c r="K82" i="12" s="1"/>
  <c r="F81" i="5"/>
  <c r="G81" i="5"/>
  <c r="H81" i="5"/>
  <c r="I80" i="5"/>
  <c r="F81" i="4"/>
  <c r="G81" i="4"/>
  <c r="H81" i="4"/>
  <c r="I81" i="4"/>
  <c r="J82" i="4" s="1"/>
  <c r="I81" i="9"/>
  <c r="L82" i="9" s="1"/>
  <c r="F81" i="7"/>
  <c r="G81" i="7"/>
  <c r="H81" i="7"/>
  <c r="I81" i="7"/>
  <c r="K82" i="7" s="1"/>
  <c r="L82" i="7"/>
  <c r="F80" i="15"/>
  <c r="G80" i="15"/>
  <c r="H80" i="15"/>
  <c r="I80" i="15"/>
  <c r="K81" i="15" s="1"/>
  <c r="F80" i="10"/>
  <c r="AB86" i="10" s="1"/>
  <c r="I79" i="10"/>
  <c r="G80" i="10"/>
  <c r="H80" i="10"/>
  <c r="F80" i="6"/>
  <c r="G80" i="6"/>
  <c r="H80" i="6"/>
  <c r="I80" i="6"/>
  <c r="K81" i="6" s="1"/>
  <c r="F80" i="11"/>
  <c r="G80" i="11"/>
  <c r="AC86" i="11" s="1"/>
  <c r="H80" i="11"/>
  <c r="I80" i="11"/>
  <c r="F80" i="8"/>
  <c r="G80" i="8"/>
  <c r="H80" i="8"/>
  <c r="I79" i="8"/>
  <c r="F80" i="3"/>
  <c r="AB86" i="3" s="1"/>
  <c r="G80" i="3"/>
  <c r="H80" i="3"/>
  <c r="I79" i="3"/>
  <c r="L80" i="3" s="1"/>
  <c r="F80" i="12"/>
  <c r="G80" i="12"/>
  <c r="H80" i="12"/>
  <c r="I80" i="12"/>
  <c r="F80" i="5"/>
  <c r="G80" i="5"/>
  <c r="H80" i="5"/>
  <c r="I79" i="5"/>
  <c r="L80" i="5" s="1"/>
  <c r="F80" i="4"/>
  <c r="G80" i="4"/>
  <c r="H80" i="4"/>
  <c r="I80" i="4"/>
  <c r="F79" i="9"/>
  <c r="G79" i="9"/>
  <c r="H79" i="9"/>
  <c r="I79" i="9"/>
  <c r="K80" i="9" s="1"/>
  <c r="F80" i="7"/>
  <c r="G80" i="7"/>
  <c r="H80" i="7"/>
  <c r="I80" i="7"/>
  <c r="L81" i="7" s="1"/>
  <c r="F79" i="15"/>
  <c r="G79" i="15"/>
  <c r="H79" i="15"/>
  <c r="I79" i="15"/>
  <c r="K80" i="15" s="1"/>
  <c r="F79" i="10"/>
  <c r="AB85" i="10" s="1"/>
  <c r="G79" i="10"/>
  <c r="H79" i="10"/>
  <c r="I78" i="10"/>
  <c r="F79" i="6"/>
  <c r="G79" i="6"/>
  <c r="H79" i="6"/>
  <c r="I79" i="6"/>
  <c r="L80" i="6" s="1"/>
  <c r="H79" i="11"/>
  <c r="F79" i="11"/>
  <c r="G79" i="11"/>
  <c r="I79" i="11"/>
  <c r="L80" i="11" s="1"/>
  <c r="F79" i="8"/>
  <c r="G79" i="8"/>
  <c r="H79" i="8"/>
  <c r="I78" i="8"/>
  <c r="F79" i="3"/>
  <c r="AB85" i="3" s="1"/>
  <c r="G79" i="3"/>
  <c r="H79" i="3"/>
  <c r="I78" i="3"/>
  <c r="F79" i="12"/>
  <c r="G79" i="12"/>
  <c r="H79" i="12"/>
  <c r="I79" i="12"/>
  <c r="K80" i="12" s="1"/>
  <c r="F79" i="5"/>
  <c r="G79" i="5"/>
  <c r="H79" i="5"/>
  <c r="I78" i="5"/>
  <c r="L79" i="5" s="1"/>
  <c r="F79" i="4"/>
  <c r="G79" i="4"/>
  <c r="H79" i="4"/>
  <c r="I79" i="4"/>
  <c r="F79" i="7"/>
  <c r="G79" i="7"/>
  <c r="H79" i="7"/>
  <c r="I79" i="7"/>
  <c r="L80" i="7" s="1"/>
  <c r="I78" i="4"/>
  <c r="K80" i="7"/>
  <c r="F78" i="15"/>
  <c r="G78" i="15"/>
  <c r="H78" i="15"/>
  <c r="I78" i="15"/>
  <c r="F78" i="10"/>
  <c r="G78" i="10"/>
  <c r="AC84" i="10" s="1"/>
  <c r="H78" i="10"/>
  <c r="I77" i="10"/>
  <c r="F78" i="6"/>
  <c r="G78" i="6"/>
  <c r="H78" i="6"/>
  <c r="I78" i="6"/>
  <c r="H77" i="11"/>
  <c r="H78" i="11"/>
  <c r="F78" i="11"/>
  <c r="AB84" i="11" s="1"/>
  <c r="G78" i="11"/>
  <c r="I78" i="11"/>
  <c r="F78" i="8"/>
  <c r="G78" i="8"/>
  <c r="H78" i="8"/>
  <c r="I77" i="8"/>
  <c r="F78" i="3"/>
  <c r="AB84" i="3" s="1"/>
  <c r="G78" i="3"/>
  <c r="H78" i="3"/>
  <c r="I77" i="3"/>
  <c r="L78" i="3" s="1"/>
  <c r="F78" i="12"/>
  <c r="G78" i="12"/>
  <c r="H78" i="12"/>
  <c r="I78" i="12"/>
  <c r="J79" i="12" s="1"/>
  <c r="F78" i="5"/>
  <c r="G78" i="5"/>
  <c r="H78" i="5"/>
  <c r="I77" i="5"/>
  <c r="F78" i="4"/>
  <c r="G78" i="4"/>
  <c r="H78" i="4"/>
  <c r="F78" i="9"/>
  <c r="G78" i="9"/>
  <c r="H78" i="9"/>
  <c r="I78" i="9"/>
  <c r="F78" i="7"/>
  <c r="G78" i="7"/>
  <c r="H78" i="7"/>
  <c r="I78" i="7"/>
  <c r="J79" i="7" s="1"/>
  <c r="L79" i="7"/>
  <c r="F77" i="15"/>
  <c r="G77" i="15"/>
  <c r="H77" i="15"/>
  <c r="I77" i="15"/>
  <c r="F77" i="10"/>
  <c r="I76" i="10"/>
  <c r="G77" i="10"/>
  <c r="H77" i="10"/>
  <c r="F77" i="6"/>
  <c r="G77" i="6"/>
  <c r="H77" i="6"/>
  <c r="I77" i="6"/>
  <c r="F77" i="11"/>
  <c r="G77" i="11"/>
  <c r="AC83" i="11" s="1"/>
  <c r="I77" i="11"/>
  <c r="L78" i="11" s="1"/>
  <c r="F77" i="8"/>
  <c r="I76" i="8"/>
  <c r="G77" i="8"/>
  <c r="H77" i="8"/>
  <c r="F77" i="3"/>
  <c r="G77" i="3"/>
  <c r="AC83" i="3" s="1"/>
  <c r="H77" i="3"/>
  <c r="I76" i="3"/>
  <c r="F77" i="12"/>
  <c r="G77" i="12"/>
  <c r="H77" i="12"/>
  <c r="I77" i="12"/>
  <c r="K78" i="12" s="1"/>
  <c r="F77" i="5"/>
  <c r="G77" i="5"/>
  <c r="H77" i="5"/>
  <c r="I76" i="5"/>
  <c r="F77" i="4"/>
  <c r="G77" i="4"/>
  <c r="H77" i="4"/>
  <c r="I77" i="4"/>
  <c r="F77" i="9"/>
  <c r="G77" i="9"/>
  <c r="H77" i="9"/>
  <c r="I77" i="9"/>
  <c r="L78" i="9" s="1"/>
  <c r="F77" i="7"/>
  <c r="G77" i="7"/>
  <c r="H77" i="7"/>
  <c r="I77" i="7"/>
  <c r="K78" i="7" s="1"/>
  <c r="J78" i="7"/>
  <c r="F76" i="15"/>
  <c r="G76" i="15"/>
  <c r="H76" i="15"/>
  <c r="I76" i="15"/>
  <c r="L77" i="15" s="1"/>
  <c r="F76" i="10"/>
  <c r="AB82" i="10" s="1"/>
  <c r="G76" i="10"/>
  <c r="H76" i="10"/>
  <c r="I75" i="10"/>
  <c r="F76" i="6"/>
  <c r="G76" i="6"/>
  <c r="H76" i="6"/>
  <c r="L76" i="6" s="1"/>
  <c r="I76" i="6"/>
  <c r="F76" i="11"/>
  <c r="G76" i="11"/>
  <c r="AC82" i="11" s="1"/>
  <c r="H76" i="11"/>
  <c r="I76" i="11"/>
  <c r="F76" i="8"/>
  <c r="G76" i="8"/>
  <c r="H76" i="8"/>
  <c r="I75" i="8"/>
  <c r="F76" i="3"/>
  <c r="AB82" i="3" s="1"/>
  <c r="G76" i="3"/>
  <c r="H76" i="3"/>
  <c r="I75" i="3"/>
  <c r="F76" i="12"/>
  <c r="G76" i="12"/>
  <c r="H76" i="12"/>
  <c r="I76" i="12"/>
  <c r="K77" i="12" s="1"/>
  <c r="F76" i="5"/>
  <c r="G76" i="5"/>
  <c r="H76" i="5"/>
  <c r="I75" i="5"/>
  <c r="F76" i="4"/>
  <c r="G76" i="4"/>
  <c r="H76" i="4"/>
  <c r="I76" i="4"/>
  <c r="F76" i="9"/>
  <c r="G76" i="9"/>
  <c r="H76" i="9"/>
  <c r="I76" i="9"/>
  <c r="L77" i="9" s="1"/>
  <c r="F76" i="7"/>
  <c r="G76" i="7"/>
  <c r="H76" i="7"/>
  <c r="I76" i="7"/>
  <c r="L77" i="7" s="1"/>
  <c r="D88" i="14"/>
  <c r="B88" i="14"/>
  <c r="F75" i="15"/>
  <c r="G75" i="15"/>
  <c r="H75" i="15"/>
  <c r="I75" i="15"/>
  <c r="L76" i="15" s="1"/>
  <c r="I74" i="15"/>
  <c r="J75" i="15" s="1"/>
  <c r="F75" i="10"/>
  <c r="G75" i="10"/>
  <c r="I74" i="10"/>
  <c r="H75" i="10"/>
  <c r="F75" i="6"/>
  <c r="G75" i="6"/>
  <c r="H75" i="6"/>
  <c r="I74" i="6"/>
  <c r="I75" i="6"/>
  <c r="F75" i="11"/>
  <c r="AB81" i="11" s="1"/>
  <c r="G75" i="11"/>
  <c r="H75" i="11"/>
  <c r="I74" i="11"/>
  <c r="I75" i="11"/>
  <c r="L76" i="11" s="1"/>
  <c r="F75" i="8"/>
  <c r="G75" i="8"/>
  <c r="H75" i="8"/>
  <c r="I74" i="8"/>
  <c r="K75" i="8" s="1"/>
  <c r="F75" i="3"/>
  <c r="G75" i="3"/>
  <c r="H75" i="3"/>
  <c r="I74" i="3"/>
  <c r="L75" i="3" s="1"/>
  <c r="F75" i="12"/>
  <c r="G75" i="12"/>
  <c r="I74" i="12"/>
  <c r="H75" i="12"/>
  <c r="I75" i="12"/>
  <c r="K76" i="12" s="1"/>
  <c r="F75" i="5"/>
  <c r="G75" i="5"/>
  <c r="H75" i="5"/>
  <c r="I74" i="5"/>
  <c r="F75" i="4"/>
  <c r="AB81" i="4" s="1"/>
  <c r="G75" i="4"/>
  <c r="H75" i="4"/>
  <c r="I75" i="4"/>
  <c r="K76" i="4" s="1"/>
  <c r="I74" i="4"/>
  <c r="J75" i="4" s="1"/>
  <c r="F75" i="9"/>
  <c r="G75" i="9"/>
  <c r="H75" i="9"/>
  <c r="I75" i="9"/>
  <c r="I74" i="9"/>
  <c r="F75" i="7"/>
  <c r="I74" i="7"/>
  <c r="J75" i="7" s="1"/>
  <c r="G75" i="7"/>
  <c r="H75" i="7"/>
  <c r="I75" i="7"/>
  <c r="F74" i="15"/>
  <c r="G74" i="15"/>
  <c r="H74" i="15"/>
  <c r="I73" i="15"/>
  <c r="F74" i="10"/>
  <c r="G74" i="10"/>
  <c r="H74" i="10"/>
  <c r="I73" i="10"/>
  <c r="F74" i="6"/>
  <c r="G74" i="6"/>
  <c r="H74" i="6"/>
  <c r="I73" i="6"/>
  <c r="F74" i="11"/>
  <c r="G74" i="11"/>
  <c r="H74" i="11"/>
  <c r="I73" i="11"/>
  <c r="F74" i="8"/>
  <c r="G74" i="8"/>
  <c r="H74" i="8"/>
  <c r="I73" i="8"/>
  <c r="K74" i="8" s="1"/>
  <c r="F74" i="3"/>
  <c r="G74" i="3"/>
  <c r="H74" i="3"/>
  <c r="I73" i="3"/>
  <c r="J74" i="3" s="1"/>
  <c r="F74" i="12"/>
  <c r="G74" i="12"/>
  <c r="AC80" i="12" s="1"/>
  <c r="H74" i="12"/>
  <c r="I73" i="12"/>
  <c r="F74" i="5"/>
  <c r="G74" i="5"/>
  <c r="H74" i="5"/>
  <c r="I73" i="5"/>
  <c r="F74" i="4"/>
  <c r="AB80" i="4" s="1"/>
  <c r="G74" i="4"/>
  <c r="AC80" i="4" s="1"/>
  <c r="H74" i="4"/>
  <c r="I73" i="4"/>
  <c r="F74" i="9"/>
  <c r="G74" i="9"/>
  <c r="H74" i="9"/>
  <c r="L74" i="9" s="1"/>
  <c r="I73" i="9"/>
  <c r="F74" i="7"/>
  <c r="G74" i="7"/>
  <c r="H74" i="7"/>
  <c r="I73" i="7"/>
  <c r="J74" i="7" s="1"/>
  <c r="F73" i="15"/>
  <c r="G73" i="15"/>
  <c r="H73" i="15"/>
  <c r="I72" i="15"/>
  <c r="F73" i="10"/>
  <c r="G73" i="10"/>
  <c r="H73" i="10"/>
  <c r="I72" i="10"/>
  <c r="F73" i="6"/>
  <c r="AB79" i="6" s="1"/>
  <c r="G73" i="6"/>
  <c r="H73" i="6"/>
  <c r="I72" i="6"/>
  <c r="F73" i="11"/>
  <c r="G73" i="11"/>
  <c r="H73" i="11"/>
  <c r="I72" i="11"/>
  <c r="F73" i="8"/>
  <c r="G73" i="8"/>
  <c r="H73" i="8"/>
  <c r="I72" i="8"/>
  <c r="F73" i="3"/>
  <c r="G73" i="3"/>
  <c r="H73" i="3"/>
  <c r="I72" i="3"/>
  <c r="J73" i="3" s="1"/>
  <c r="F73" i="12"/>
  <c r="I72" i="12"/>
  <c r="G73" i="12"/>
  <c r="H73" i="12"/>
  <c r="F73" i="5"/>
  <c r="G73" i="5"/>
  <c r="H73" i="5"/>
  <c r="I72" i="5"/>
  <c r="F73" i="4"/>
  <c r="AB79" i="4" s="1"/>
  <c r="G73" i="4"/>
  <c r="AC79" i="4" s="1"/>
  <c r="H73" i="4"/>
  <c r="I72" i="4"/>
  <c r="F73" i="9"/>
  <c r="G73" i="9"/>
  <c r="H73" i="9"/>
  <c r="L73" i="9" s="1"/>
  <c r="I72" i="9"/>
  <c r="F73" i="7"/>
  <c r="G73" i="7"/>
  <c r="H73" i="7"/>
  <c r="I72" i="7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K5" i="1"/>
  <c r="J5" i="1"/>
  <c r="I68" i="3"/>
  <c r="H5" i="1" s="1"/>
  <c r="G5" i="1" s="1"/>
  <c r="G68" i="3"/>
  <c r="I67" i="3"/>
  <c r="G69" i="3"/>
  <c r="G70" i="3"/>
  <c r="I69" i="3"/>
  <c r="G71" i="3"/>
  <c r="I70" i="3"/>
  <c r="G72" i="3"/>
  <c r="I71" i="3"/>
  <c r="H68" i="3"/>
  <c r="L68" i="3" s="1"/>
  <c r="L69" i="3"/>
  <c r="H71" i="3"/>
  <c r="H72" i="3"/>
  <c r="F68" i="3"/>
  <c r="F69" i="3"/>
  <c r="F70" i="3"/>
  <c r="F71" i="3"/>
  <c r="F72" i="3"/>
  <c r="F36" i="15"/>
  <c r="I35" i="15"/>
  <c r="F37" i="15"/>
  <c r="I36" i="15"/>
  <c r="F38" i="15"/>
  <c r="I37" i="15"/>
  <c r="F39" i="15"/>
  <c r="I38" i="15"/>
  <c r="F40" i="15"/>
  <c r="I39" i="15"/>
  <c r="F41" i="15"/>
  <c r="I40" i="15"/>
  <c r="F42" i="15"/>
  <c r="I41" i="15"/>
  <c r="H42" i="15"/>
  <c r="F43" i="15"/>
  <c r="I42" i="15"/>
  <c r="J43" i="15" s="1"/>
  <c r="F44" i="15"/>
  <c r="I43" i="15"/>
  <c r="F45" i="15"/>
  <c r="I44" i="15"/>
  <c r="G45" i="15"/>
  <c r="F46" i="15"/>
  <c r="I45" i="15"/>
  <c r="G46" i="15"/>
  <c r="F47" i="15"/>
  <c r="I46" i="15"/>
  <c r="F49" i="15"/>
  <c r="I48" i="15"/>
  <c r="H49" i="15"/>
  <c r="F50" i="15"/>
  <c r="I49" i="15"/>
  <c r="H50" i="15"/>
  <c r="F51" i="15"/>
  <c r="I50" i="15"/>
  <c r="F52" i="15"/>
  <c r="I51" i="15"/>
  <c r="H52" i="15"/>
  <c r="F53" i="15"/>
  <c r="I52" i="15"/>
  <c r="G53" i="15"/>
  <c r="F54" i="15"/>
  <c r="I53" i="15"/>
  <c r="F55" i="15"/>
  <c r="I54" i="15"/>
  <c r="F56" i="15"/>
  <c r="I55" i="15"/>
  <c r="G56" i="15"/>
  <c r="H56" i="15"/>
  <c r="F57" i="15"/>
  <c r="I56" i="15"/>
  <c r="F58" i="15"/>
  <c r="I57" i="15"/>
  <c r="H58" i="15"/>
  <c r="F59" i="15"/>
  <c r="I58" i="15"/>
  <c r="F60" i="15"/>
  <c r="I59" i="15"/>
  <c r="F61" i="15"/>
  <c r="I60" i="15"/>
  <c r="G61" i="15"/>
  <c r="F62" i="15"/>
  <c r="I61" i="15"/>
  <c r="F63" i="15"/>
  <c r="I62" i="15"/>
  <c r="F64" i="15"/>
  <c r="I63" i="15"/>
  <c r="F65" i="15"/>
  <c r="I64" i="15"/>
  <c r="F66" i="15"/>
  <c r="I65" i="15"/>
  <c r="H66" i="15"/>
  <c r="F67" i="15"/>
  <c r="I66" i="15"/>
  <c r="F68" i="15"/>
  <c r="I67" i="15"/>
  <c r="F69" i="15"/>
  <c r="I68" i="15"/>
  <c r="H69" i="15"/>
  <c r="F70" i="15"/>
  <c r="I69" i="15"/>
  <c r="F71" i="15"/>
  <c r="I70" i="15"/>
  <c r="F72" i="15"/>
  <c r="I71" i="15"/>
  <c r="G72" i="15"/>
  <c r="H72" i="15"/>
  <c r="F34" i="10"/>
  <c r="I33" i="10"/>
  <c r="F35" i="10"/>
  <c r="I34" i="10"/>
  <c r="F36" i="10"/>
  <c r="I35" i="10"/>
  <c r="F37" i="10"/>
  <c r="I36" i="10"/>
  <c r="F38" i="10"/>
  <c r="I37" i="10"/>
  <c r="F39" i="10"/>
  <c r="I38" i="10"/>
  <c r="F40" i="10"/>
  <c r="I39" i="10"/>
  <c r="F41" i="10"/>
  <c r="I40" i="10"/>
  <c r="F42" i="10"/>
  <c r="I41" i="10"/>
  <c r="F43" i="10"/>
  <c r="I42" i="10"/>
  <c r="F44" i="10"/>
  <c r="I43" i="10"/>
  <c r="F45" i="10"/>
  <c r="I44" i="10"/>
  <c r="F46" i="10"/>
  <c r="I45" i="10"/>
  <c r="F47" i="10"/>
  <c r="I46" i="10"/>
  <c r="F48" i="10"/>
  <c r="I47" i="10"/>
  <c r="J48" i="10" s="1"/>
  <c r="F49" i="10"/>
  <c r="I48" i="10"/>
  <c r="F50" i="10"/>
  <c r="I49" i="10"/>
  <c r="G50" i="10"/>
  <c r="H50" i="10"/>
  <c r="F51" i="10"/>
  <c r="I50" i="10"/>
  <c r="F52" i="10"/>
  <c r="I51" i="10"/>
  <c r="F53" i="10"/>
  <c r="I52" i="10"/>
  <c r="G53" i="10"/>
  <c r="H53" i="10"/>
  <c r="F54" i="10"/>
  <c r="I53" i="10"/>
  <c r="F55" i="10"/>
  <c r="I54" i="10"/>
  <c r="F56" i="10"/>
  <c r="I55" i="10"/>
  <c r="F57" i="10"/>
  <c r="I56" i="10"/>
  <c r="F58" i="10"/>
  <c r="I57" i="10"/>
  <c r="G58" i="10"/>
  <c r="H58" i="10"/>
  <c r="F59" i="10"/>
  <c r="I58" i="10"/>
  <c r="F60" i="10"/>
  <c r="I59" i="10"/>
  <c r="F61" i="10"/>
  <c r="I60" i="10"/>
  <c r="G61" i="10"/>
  <c r="H61" i="10"/>
  <c r="F62" i="10"/>
  <c r="I61" i="10"/>
  <c r="F63" i="10"/>
  <c r="I62" i="10"/>
  <c r="F64" i="10"/>
  <c r="I63" i="10"/>
  <c r="F65" i="10"/>
  <c r="I64" i="10"/>
  <c r="F66" i="10"/>
  <c r="I65" i="10"/>
  <c r="F67" i="10"/>
  <c r="I66" i="10"/>
  <c r="F68" i="10"/>
  <c r="I67" i="10"/>
  <c r="F69" i="10"/>
  <c r="I68" i="10"/>
  <c r="F70" i="10"/>
  <c r="I69" i="10"/>
  <c r="F71" i="10"/>
  <c r="I70" i="10"/>
  <c r="F72" i="10"/>
  <c r="I71" i="10"/>
  <c r="F33" i="10"/>
  <c r="I32" i="10"/>
  <c r="G72" i="10"/>
  <c r="H72" i="10"/>
  <c r="F34" i="6"/>
  <c r="I33" i="6"/>
  <c r="F35" i="6"/>
  <c r="I34" i="6"/>
  <c r="F36" i="6"/>
  <c r="I35" i="6"/>
  <c r="F37" i="6"/>
  <c r="J37" i="6" s="1"/>
  <c r="I36" i="6"/>
  <c r="F38" i="6"/>
  <c r="I37" i="6"/>
  <c r="F39" i="6"/>
  <c r="I38" i="6"/>
  <c r="F40" i="6"/>
  <c r="I39" i="6"/>
  <c r="F41" i="6"/>
  <c r="J41" i="6" s="1"/>
  <c r="I40" i="6"/>
  <c r="F42" i="6"/>
  <c r="I41" i="6"/>
  <c r="F43" i="6"/>
  <c r="I42" i="6"/>
  <c r="F44" i="6"/>
  <c r="I43" i="6"/>
  <c r="F45" i="6"/>
  <c r="I44" i="6"/>
  <c r="F46" i="6"/>
  <c r="I45" i="6"/>
  <c r="F47" i="6"/>
  <c r="I46" i="6"/>
  <c r="F48" i="6"/>
  <c r="I47" i="6"/>
  <c r="F49" i="6"/>
  <c r="I48" i="6"/>
  <c r="F50" i="6"/>
  <c r="I49" i="6"/>
  <c r="G50" i="6"/>
  <c r="F51" i="6"/>
  <c r="I50" i="6"/>
  <c r="F52" i="6"/>
  <c r="I51" i="6"/>
  <c r="G52" i="6"/>
  <c r="F53" i="6"/>
  <c r="I52" i="6"/>
  <c r="F54" i="6"/>
  <c r="I53" i="6"/>
  <c r="F55" i="6"/>
  <c r="I54" i="6"/>
  <c r="F56" i="6"/>
  <c r="I55" i="6"/>
  <c r="F57" i="6"/>
  <c r="I56" i="6"/>
  <c r="F58" i="6"/>
  <c r="I57" i="6"/>
  <c r="F59" i="6"/>
  <c r="I58" i="6"/>
  <c r="F60" i="6"/>
  <c r="I59" i="6"/>
  <c r="F61" i="6"/>
  <c r="I60" i="6"/>
  <c r="F62" i="6"/>
  <c r="I61" i="6"/>
  <c r="F63" i="6"/>
  <c r="I62" i="6"/>
  <c r="F64" i="6"/>
  <c r="I63" i="6"/>
  <c r="F65" i="6"/>
  <c r="I64" i="6"/>
  <c r="F66" i="6"/>
  <c r="I65" i="6"/>
  <c r="F67" i="6"/>
  <c r="I66" i="6"/>
  <c r="F68" i="6"/>
  <c r="I67" i="6"/>
  <c r="F69" i="6"/>
  <c r="I68" i="6"/>
  <c r="F70" i="6"/>
  <c r="I69" i="6"/>
  <c r="F71" i="6"/>
  <c r="I70" i="6"/>
  <c r="F72" i="6"/>
  <c r="I71" i="6"/>
  <c r="G72" i="6"/>
  <c r="H72" i="6"/>
  <c r="F33" i="6"/>
  <c r="I32" i="6"/>
  <c r="H33" i="6"/>
  <c r="F34" i="11"/>
  <c r="I33" i="11"/>
  <c r="H34" i="11"/>
  <c r="F35" i="11"/>
  <c r="I34" i="11"/>
  <c r="F36" i="11"/>
  <c r="I35" i="11"/>
  <c r="J36" i="11" s="1"/>
  <c r="H36" i="11"/>
  <c r="F37" i="11"/>
  <c r="I36" i="11"/>
  <c r="F38" i="11"/>
  <c r="I37" i="11"/>
  <c r="F39" i="11"/>
  <c r="I38" i="11"/>
  <c r="F40" i="11"/>
  <c r="I39" i="11"/>
  <c r="F41" i="11"/>
  <c r="I40" i="11"/>
  <c r="F42" i="11"/>
  <c r="I41" i="11"/>
  <c r="F43" i="11"/>
  <c r="I42" i="11"/>
  <c r="H43" i="11"/>
  <c r="F44" i="11"/>
  <c r="I43" i="11"/>
  <c r="F45" i="11"/>
  <c r="I44" i="11"/>
  <c r="H45" i="11"/>
  <c r="F46" i="11"/>
  <c r="I45" i="11"/>
  <c r="F47" i="11"/>
  <c r="I46" i="11"/>
  <c r="F48" i="11"/>
  <c r="I47" i="11"/>
  <c r="F49" i="11"/>
  <c r="I48" i="11"/>
  <c r="F50" i="11"/>
  <c r="I49" i="11"/>
  <c r="H50" i="11"/>
  <c r="F51" i="11"/>
  <c r="I50" i="11"/>
  <c r="F52" i="11"/>
  <c r="I51" i="11"/>
  <c r="J52" i="11" s="1"/>
  <c r="H52" i="11"/>
  <c r="F53" i="11"/>
  <c r="I52" i="11"/>
  <c r="F54" i="11"/>
  <c r="I53" i="11"/>
  <c r="F55" i="11"/>
  <c r="I54" i="11"/>
  <c r="F56" i="11"/>
  <c r="I55" i="11"/>
  <c r="F57" i="11"/>
  <c r="I56" i="11"/>
  <c r="F58" i="11"/>
  <c r="I57" i="11"/>
  <c r="F59" i="11"/>
  <c r="I58" i="11"/>
  <c r="H59" i="11"/>
  <c r="F60" i="11"/>
  <c r="I59" i="11"/>
  <c r="F61" i="11"/>
  <c r="I60" i="11"/>
  <c r="H61" i="11"/>
  <c r="F62" i="11"/>
  <c r="I61" i="11"/>
  <c r="F63" i="11"/>
  <c r="I62" i="11"/>
  <c r="L63" i="11" s="1"/>
  <c r="G63" i="11"/>
  <c r="H63" i="11"/>
  <c r="F64" i="11"/>
  <c r="I63" i="11"/>
  <c r="F65" i="11"/>
  <c r="I64" i="11"/>
  <c r="F66" i="11"/>
  <c r="I65" i="11"/>
  <c r="H66" i="11"/>
  <c r="F67" i="11"/>
  <c r="I66" i="11"/>
  <c r="F68" i="11"/>
  <c r="I67" i="11"/>
  <c r="F69" i="11"/>
  <c r="H68" i="11"/>
  <c r="I68" i="11"/>
  <c r="F70" i="11"/>
  <c r="I69" i="11"/>
  <c r="F71" i="11"/>
  <c r="I70" i="11"/>
  <c r="F72" i="11"/>
  <c r="I71" i="11"/>
  <c r="G72" i="11"/>
  <c r="AC78" i="11" s="1"/>
  <c r="H72" i="11"/>
  <c r="F33" i="11"/>
  <c r="I32" i="11"/>
  <c r="F6" i="9"/>
  <c r="I5" i="9"/>
  <c r="F7" i="9"/>
  <c r="I6" i="9"/>
  <c r="F8" i="9"/>
  <c r="I7" i="9"/>
  <c r="F9" i="9"/>
  <c r="I8" i="9"/>
  <c r="G9" i="9"/>
  <c r="F11" i="9"/>
  <c r="I10" i="9"/>
  <c r="F13" i="9"/>
  <c r="I12" i="9"/>
  <c r="F14" i="9"/>
  <c r="I13" i="9"/>
  <c r="F16" i="9"/>
  <c r="I15" i="9"/>
  <c r="F17" i="9"/>
  <c r="I16" i="9"/>
  <c r="F19" i="9"/>
  <c r="I18" i="9"/>
  <c r="F22" i="9"/>
  <c r="I21" i="9"/>
  <c r="F25" i="9"/>
  <c r="I24" i="9"/>
  <c r="F31" i="9"/>
  <c r="I30" i="9"/>
  <c r="F35" i="9"/>
  <c r="I34" i="9"/>
  <c r="F37" i="9"/>
  <c r="I36" i="9"/>
  <c r="F41" i="9"/>
  <c r="I40" i="9"/>
  <c r="F42" i="9"/>
  <c r="I41" i="9"/>
  <c r="F43" i="9"/>
  <c r="I42" i="9"/>
  <c r="F44" i="9"/>
  <c r="I43" i="9"/>
  <c r="F45" i="9"/>
  <c r="I44" i="9"/>
  <c r="F46" i="9"/>
  <c r="I45" i="9"/>
  <c r="F47" i="9"/>
  <c r="I46" i="9"/>
  <c r="F48" i="9"/>
  <c r="I47" i="9"/>
  <c r="F49" i="9"/>
  <c r="I48" i="9"/>
  <c r="G49" i="9"/>
  <c r="H49" i="9"/>
  <c r="F50" i="9"/>
  <c r="I49" i="9"/>
  <c r="L50" i="9" s="1"/>
  <c r="F51" i="9"/>
  <c r="I50" i="9"/>
  <c r="F52" i="9"/>
  <c r="I51" i="9"/>
  <c r="F53" i="9"/>
  <c r="I52" i="9"/>
  <c r="F54" i="9"/>
  <c r="I53" i="9"/>
  <c r="F55" i="9"/>
  <c r="I54" i="9"/>
  <c r="F56" i="9"/>
  <c r="I55" i="9"/>
  <c r="F57" i="9"/>
  <c r="I56" i="9"/>
  <c r="F58" i="9"/>
  <c r="I57" i="9"/>
  <c r="F59" i="9"/>
  <c r="I58" i="9"/>
  <c r="F60" i="9"/>
  <c r="I59" i="9"/>
  <c r="G60" i="9"/>
  <c r="H60" i="9"/>
  <c r="F61" i="9"/>
  <c r="I60" i="9"/>
  <c r="F62" i="9"/>
  <c r="I61" i="9"/>
  <c r="F63" i="9"/>
  <c r="I62" i="9"/>
  <c r="H63" i="9"/>
  <c r="F64" i="9"/>
  <c r="I63" i="9"/>
  <c r="G64" i="9"/>
  <c r="F65" i="9"/>
  <c r="I64" i="9"/>
  <c r="F66" i="9"/>
  <c r="I65" i="9"/>
  <c r="L66" i="9" s="1"/>
  <c r="F67" i="9"/>
  <c r="I66" i="9"/>
  <c r="L67" i="9" s="1"/>
  <c r="F68" i="9"/>
  <c r="I67" i="9"/>
  <c r="F69" i="9"/>
  <c r="I68" i="9"/>
  <c r="F70" i="9"/>
  <c r="I69" i="9"/>
  <c r="G70" i="9"/>
  <c r="H70" i="9"/>
  <c r="F71" i="9"/>
  <c r="I70" i="9"/>
  <c r="F72" i="9"/>
  <c r="I71" i="9"/>
  <c r="F5" i="9"/>
  <c r="I4" i="9"/>
  <c r="F34" i="8"/>
  <c r="I33" i="8"/>
  <c r="F35" i="8"/>
  <c r="I34" i="8"/>
  <c r="F36" i="8"/>
  <c r="I35" i="8"/>
  <c r="F37" i="8"/>
  <c r="I36" i="8"/>
  <c r="F38" i="8"/>
  <c r="I37" i="8"/>
  <c r="F39" i="8"/>
  <c r="I38" i="8"/>
  <c r="F40" i="8"/>
  <c r="I39" i="8"/>
  <c r="F41" i="8"/>
  <c r="I40" i="8"/>
  <c r="F42" i="8"/>
  <c r="I41" i="8"/>
  <c r="G42" i="8"/>
  <c r="H42" i="8"/>
  <c r="F43" i="8"/>
  <c r="I42" i="8"/>
  <c r="F44" i="8"/>
  <c r="I43" i="8"/>
  <c r="F45" i="8"/>
  <c r="I44" i="8"/>
  <c r="F46" i="8"/>
  <c r="I45" i="8"/>
  <c r="F47" i="8"/>
  <c r="I46" i="8"/>
  <c r="F48" i="8"/>
  <c r="I47" i="8"/>
  <c r="G48" i="8"/>
  <c r="H48" i="8"/>
  <c r="F49" i="8"/>
  <c r="I48" i="8"/>
  <c r="F50" i="8"/>
  <c r="I49" i="8"/>
  <c r="G50" i="8"/>
  <c r="H50" i="8"/>
  <c r="F51" i="8"/>
  <c r="I50" i="8"/>
  <c r="F52" i="8"/>
  <c r="I51" i="8"/>
  <c r="F53" i="8"/>
  <c r="I52" i="8"/>
  <c r="F54" i="8"/>
  <c r="I53" i="8"/>
  <c r="F55" i="8"/>
  <c r="I54" i="8"/>
  <c r="G55" i="8"/>
  <c r="H55" i="8"/>
  <c r="F56" i="8"/>
  <c r="I55" i="8"/>
  <c r="F57" i="8"/>
  <c r="I56" i="8"/>
  <c r="F58" i="8"/>
  <c r="I57" i="8"/>
  <c r="F59" i="8"/>
  <c r="I58" i="8"/>
  <c r="F60" i="8"/>
  <c r="I59" i="8"/>
  <c r="L60" i="8" s="1"/>
  <c r="F61" i="8"/>
  <c r="H60" i="8"/>
  <c r="I60" i="8"/>
  <c r="F62" i="8"/>
  <c r="I61" i="8"/>
  <c r="F63" i="8"/>
  <c r="I62" i="8"/>
  <c r="F64" i="8"/>
  <c r="I63" i="8"/>
  <c r="F65" i="8"/>
  <c r="I64" i="8"/>
  <c r="F66" i="8"/>
  <c r="I65" i="8"/>
  <c r="F67" i="8"/>
  <c r="I66" i="8"/>
  <c r="F68" i="8"/>
  <c r="I67" i="8"/>
  <c r="F69" i="8"/>
  <c r="I68" i="8"/>
  <c r="F70" i="8"/>
  <c r="I69" i="8"/>
  <c r="F71" i="8"/>
  <c r="I70" i="8"/>
  <c r="F72" i="8"/>
  <c r="I71" i="8"/>
  <c r="G72" i="8"/>
  <c r="H72" i="8"/>
  <c r="F33" i="8"/>
  <c r="I32" i="8"/>
  <c r="F34" i="3"/>
  <c r="I33" i="3"/>
  <c r="F35" i="3"/>
  <c r="I34" i="3"/>
  <c r="J35" i="3" s="1"/>
  <c r="F36" i="3"/>
  <c r="I35" i="3"/>
  <c r="F37" i="3"/>
  <c r="I36" i="3"/>
  <c r="J37" i="3" s="1"/>
  <c r="F38" i="3"/>
  <c r="I37" i="3"/>
  <c r="F39" i="3"/>
  <c r="I38" i="3"/>
  <c r="F40" i="3"/>
  <c r="I39" i="3"/>
  <c r="F41" i="3"/>
  <c r="I40" i="3"/>
  <c r="J41" i="3" s="1"/>
  <c r="F42" i="3"/>
  <c r="I41" i="3"/>
  <c r="F43" i="3"/>
  <c r="I42" i="3"/>
  <c r="F44" i="3"/>
  <c r="I43" i="3"/>
  <c r="F45" i="3"/>
  <c r="I44" i="3"/>
  <c r="F46" i="3"/>
  <c r="I45" i="3"/>
  <c r="F47" i="3"/>
  <c r="I46" i="3"/>
  <c r="F48" i="3"/>
  <c r="I47" i="3"/>
  <c r="F49" i="3"/>
  <c r="I48" i="3"/>
  <c r="F50" i="3"/>
  <c r="I49" i="3"/>
  <c r="F51" i="3"/>
  <c r="I50" i="3"/>
  <c r="F52" i="3"/>
  <c r="I51" i="3"/>
  <c r="F53" i="3"/>
  <c r="I52" i="3"/>
  <c r="J53" i="3" s="1"/>
  <c r="F54" i="3"/>
  <c r="I53" i="3"/>
  <c r="F55" i="3"/>
  <c r="I54" i="3"/>
  <c r="F56" i="3"/>
  <c r="I55" i="3"/>
  <c r="F57" i="3"/>
  <c r="I56" i="3"/>
  <c r="F58" i="3"/>
  <c r="I57" i="3"/>
  <c r="F59" i="3"/>
  <c r="I58" i="3"/>
  <c r="F60" i="3"/>
  <c r="I59" i="3"/>
  <c r="F61" i="3"/>
  <c r="I60" i="3"/>
  <c r="F62" i="3"/>
  <c r="I61" i="3"/>
  <c r="F63" i="3"/>
  <c r="I62" i="3"/>
  <c r="F64" i="3"/>
  <c r="I63" i="3"/>
  <c r="F65" i="3"/>
  <c r="I64" i="3"/>
  <c r="F66" i="3"/>
  <c r="I65" i="3"/>
  <c r="F67" i="3"/>
  <c r="I66" i="3"/>
  <c r="F33" i="3"/>
  <c r="AB39" i="3" s="1"/>
  <c r="I32" i="3"/>
  <c r="F34" i="12"/>
  <c r="I33" i="12"/>
  <c r="F35" i="12"/>
  <c r="I34" i="12"/>
  <c r="F36" i="12"/>
  <c r="I35" i="12"/>
  <c r="J36" i="12" s="1"/>
  <c r="F37" i="12"/>
  <c r="I36" i="12"/>
  <c r="F38" i="12"/>
  <c r="I37" i="12"/>
  <c r="G38" i="12"/>
  <c r="F39" i="12"/>
  <c r="I38" i="12"/>
  <c r="F40" i="12"/>
  <c r="J40" i="12" s="1"/>
  <c r="I39" i="12"/>
  <c r="F41" i="12"/>
  <c r="I40" i="12"/>
  <c r="F42" i="12"/>
  <c r="I41" i="12"/>
  <c r="H42" i="12"/>
  <c r="F43" i="12"/>
  <c r="I42" i="12"/>
  <c r="H43" i="12"/>
  <c r="F44" i="12"/>
  <c r="I43" i="12"/>
  <c r="J44" i="12" s="1"/>
  <c r="F45" i="12"/>
  <c r="G44" i="12"/>
  <c r="N44" i="12"/>
  <c r="Q44" i="12" s="1"/>
  <c r="R44" i="12" s="1"/>
  <c r="F46" i="12"/>
  <c r="I45" i="12"/>
  <c r="F47" i="12"/>
  <c r="I46" i="12"/>
  <c r="F48" i="12"/>
  <c r="G47" i="12"/>
  <c r="N47" i="12"/>
  <c r="Q47" i="12" s="1"/>
  <c r="R47" i="12" s="1"/>
  <c r="I47" i="12"/>
  <c r="K48" i="12" s="1"/>
  <c r="G48" i="12"/>
  <c r="F49" i="12"/>
  <c r="I48" i="12"/>
  <c r="K49" i="12" s="1"/>
  <c r="F50" i="12"/>
  <c r="G49" i="12"/>
  <c r="F51" i="12"/>
  <c r="G50" i="12"/>
  <c r="F52" i="12"/>
  <c r="I51" i="12"/>
  <c r="F53" i="12"/>
  <c r="J53" i="12" s="1"/>
  <c r="I52" i="12"/>
  <c r="H53" i="12"/>
  <c r="F54" i="12"/>
  <c r="I53" i="12"/>
  <c r="F55" i="12"/>
  <c r="I54" i="12"/>
  <c r="L55" i="12" s="1"/>
  <c r="H55" i="12"/>
  <c r="F56" i="12"/>
  <c r="I55" i="12"/>
  <c r="L56" i="12" s="1"/>
  <c r="F57" i="12"/>
  <c r="I56" i="12"/>
  <c r="F58" i="12"/>
  <c r="I57" i="12"/>
  <c r="F59" i="12"/>
  <c r="I58" i="12"/>
  <c r="H59" i="12"/>
  <c r="F60" i="12"/>
  <c r="I59" i="12"/>
  <c r="F61" i="12"/>
  <c r="H60" i="12"/>
  <c r="I60" i="12"/>
  <c r="F62" i="12"/>
  <c r="I61" i="12"/>
  <c r="F63" i="12"/>
  <c r="I62" i="12"/>
  <c r="F64" i="12"/>
  <c r="I63" i="12"/>
  <c r="H64" i="12"/>
  <c r="F65" i="12"/>
  <c r="I64" i="12"/>
  <c r="F66" i="12"/>
  <c r="I65" i="12"/>
  <c r="H66" i="12"/>
  <c r="F67" i="12"/>
  <c r="I66" i="12"/>
  <c r="F68" i="12"/>
  <c r="I67" i="12"/>
  <c r="F69" i="12"/>
  <c r="I68" i="12"/>
  <c r="H69" i="12"/>
  <c r="F70" i="12"/>
  <c r="I69" i="12"/>
  <c r="F71" i="12"/>
  <c r="I70" i="12"/>
  <c r="J71" i="12" s="1"/>
  <c r="H71" i="12"/>
  <c r="F72" i="12"/>
  <c r="I71" i="12"/>
  <c r="F33" i="12"/>
  <c r="I32" i="12"/>
  <c r="G33" i="12"/>
  <c r="G72" i="12"/>
  <c r="H72" i="12"/>
  <c r="L72" i="12" s="1"/>
  <c r="F34" i="5"/>
  <c r="I33" i="5"/>
  <c r="F35" i="5"/>
  <c r="I34" i="5"/>
  <c r="F36" i="5"/>
  <c r="I35" i="5"/>
  <c r="F37" i="5"/>
  <c r="I36" i="5"/>
  <c r="J37" i="5" s="1"/>
  <c r="F38" i="5"/>
  <c r="I37" i="5"/>
  <c r="F39" i="5"/>
  <c r="I38" i="5"/>
  <c r="F40" i="5"/>
  <c r="I39" i="5"/>
  <c r="K40" i="5" s="1"/>
  <c r="G40" i="5"/>
  <c r="H40" i="5"/>
  <c r="F41" i="5"/>
  <c r="I40" i="5"/>
  <c r="G41" i="5"/>
  <c r="H41" i="5"/>
  <c r="F42" i="5"/>
  <c r="I41" i="5"/>
  <c r="G42" i="5"/>
  <c r="H42" i="5"/>
  <c r="F43" i="5"/>
  <c r="I42" i="5"/>
  <c r="I43" i="5"/>
  <c r="J44" i="5" s="1"/>
  <c r="F45" i="5"/>
  <c r="I44" i="5"/>
  <c r="F46" i="5"/>
  <c r="I45" i="5"/>
  <c r="G46" i="5"/>
  <c r="H46" i="5"/>
  <c r="F47" i="5"/>
  <c r="I46" i="5"/>
  <c r="F48" i="5"/>
  <c r="I47" i="5"/>
  <c r="F49" i="5"/>
  <c r="I48" i="5"/>
  <c r="F50" i="5"/>
  <c r="I49" i="5"/>
  <c r="F51" i="5"/>
  <c r="I50" i="5"/>
  <c r="G51" i="5"/>
  <c r="H51" i="5"/>
  <c r="F52" i="5"/>
  <c r="I51" i="5"/>
  <c r="F53" i="5"/>
  <c r="I52" i="5"/>
  <c r="F54" i="5"/>
  <c r="I53" i="5"/>
  <c r="G54" i="5"/>
  <c r="H54" i="5"/>
  <c r="F55" i="5"/>
  <c r="I54" i="5"/>
  <c r="F56" i="5"/>
  <c r="I55" i="5"/>
  <c r="F57" i="5"/>
  <c r="I56" i="5"/>
  <c r="F58" i="5"/>
  <c r="I57" i="5"/>
  <c r="F59" i="5"/>
  <c r="I58" i="5"/>
  <c r="F60" i="5"/>
  <c r="I59" i="5"/>
  <c r="F61" i="5"/>
  <c r="I60" i="5"/>
  <c r="F62" i="5"/>
  <c r="I61" i="5"/>
  <c r="F63" i="5"/>
  <c r="I62" i="5"/>
  <c r="F64" i="5"/>
  <c r="I63" i="5"/>
  <c r="F65" i="5"/>
  <c r="I64" i="5"/>
  <c r="F66" i="5"/>
  <c r="I65" i="5"/>
  <c r="F67" i="5"/>
  <c r="I66" i="5"/>
  <c r="F68" i="5"/>
  <c r="I67" i="5"/>
  <c r="F69" i="5"/>
  <c r="I68" i="5"/>
  <c r="F70" i="5"/>
  <c r="I69" i="5"/>
  <c r="F71" i="5"/>
  <c r="I70" i="5"/>
  <c r="F72" i="5"/>
  <c r="I71" i="5"/>
  <c r="F33" i="5"/>
  <c r="AB39" i="5" s="1"/>
  <c r="I32" i="5"/>
  <c r="G72" i="5"/>
  <c r="H72" i="5"/>
  <c r="F33" i="4"/>
  <c r="I32" i="4"/>
  <c r="F34" i="4"/>
  <c r="I33" i="4"/>
  <c r="G34" i="4"/>
  <c r="H34" i="4"/>
  <c r="F35" i="4"/>
  <c r="I34" i="4"/>
  <c r="H35" i="4"/>
  <c r="F36" i="4"/>
  <c r="I35" i="4"/>
  <c r="F37" i="4"/>
  <c r="I36" i="4"/>
  <c r="G37" i="4"/>
  <c r="H37" i="4"/>
  <c r="F38" i="4"/>
  <c r="I37" i="4"/>
  <c r="G38" i="4"/>
  <c r="H38" i="4"/>
  <c r="F39" i="4"/>
  <c r="I38" i="4"/>
  <c r="F40" i="4"/>
  <c r="I39" i="4"/>
  <c r="G40" i="4"/>
  <c r="H40" i="4"/>
  <c r="F41" i="4"/>
  <c r="I40" i="4"/>
  <c r="H41" i="4"/>
  <c r="F42" i="4"/>
  <c r="I41" i="4"/>
  <c r="G42" i="4"/>
  <c r="H42" i="4"/>
  <c r="F43" i="4"/>
  <c r="I42" i="4"/>
  <c r="I43" i="4"/>
  <c r="K44" i="4" s="1"/>
  <c r="H44" i="4"/>
  <c r="I44" i="4"/>
  <c r="J45" i="4" s="1"/>
  <c r="I45" i="4"/>
  <c r="F47" i="4"/>
  <c r="I46" i="4"/>
  <c r="F48" i="4"/>
  <c r="I47" i="4"/>
  <c r="G48" i="4"/>
  <c r="F49" i="4"/>
  <c r="I48" i="4"/>
  <c r="F50" i="4"/>
  <c r="I49" i="4"/>
  <c r="F51" i="4"/>
  <c r="I50" i="4"/>
  <c r="G51" i="4"/>
  <c r="F52" i="4"/>
  <c r="I51" i="4"/>
  <c r="L52" i="4" s="1"/>
  <c r="F53" i="4"/>
  <c r="H52" i="4"/>
  <c r="I52" i="4"/>
  <c r="L53" i="4" s="1"/>
  <c r="F54" i="4"/>
  <c r="I53" i="4"/>
  <c r="G54" i="4"/>
  <c r="H54" i="4"/>
  <c r="F55" i="4"/>
  <c r="I54" i="4"/>
  <c r="G55" i="4"/>
  <c r="F56" i="4"/>
  <c r="I55" i="4"/>
  <c r="F57" i="4"/>
  <c r="I56" i="4"/>
  <c r="G57" i="4"/>
  <c r="H57" i="4"/>
  <c r="F58" i="4"/>
  <c r="I57" i="4"/>
  <c r="G58" i="4"/>
  <c r="F59" i="4"/>
  <c r="I58" i="4"/>
  <c r="G59" i="4"/>
  <c r="F60" i="4"/>
  <c r="I59" i="4"/>
  <c r="F61" i="4"/>
  <c r="I60" i="4"/>
  <c r="G61" i="4"/>
  <c r="H61" i="4"/>
  <c r="F62" i="4"/>
  <c r="I61" i="4"/>
  <c r="G62" i="4"/>
  <c r="F63" i="4"/>
  <c r="I62" i="4"/>
  <c r="G63" i="4"/>
  <c r="H63" i="4"/>
  <c r="F64" i="4"/>
  <c r="I63" i="4"/>
  <c r="F65" i="4"/>
  <c r="I64" i="4"/>
  <c r="G65" i="4"/>
  <c r="H65" i="4"/>
  <c r="F66" i="4"/>
  <c r="I65" i="4"/>
  <c r="G66" i="4"/>
  <c r="F67" i="4"/>
  <c r="I66" i="4"/>
  <c r="G67" i="4"/>
  <c r="H67" i="4"/>
  <c r="F68" i="4"/>
  <c r="I67" i="4"/>
  <c r="F69" i="4"/>
  <c r="I68" i="4"/>
  <c r="G69" i="4"/>
  <c r="H69" i="4"/>
  <c r="F70" i="4"/>
  <c r="I69" i="4"/>
  <c r="G70" i="4"/>
  <c r="F71" i="4"/>
  <c r="I70" i="4"/>
  <c r="G71" i="4"/>
  <c r="H71" i="4"/>
  <c r="F72" i="4"/>
  <c r="I71" i="4"/>
  <c r="G72" i="4"/>
  <c r="AC78" i="4" s="1"/>
  <c r="H72" i="4"/>
  <c r="G72" i="9"/>
  <c r="H72" i="9"/>
  <c r="L72" i="9" s="1"/>
  <c r="F72" i="7"/>
  <c r="G72" i="7"/>
  <c r="I71" i="7"/>
  <c r="K72" i="7" s="1"/>
  <c r="H72" i="7"/>
  <c r="G71" i="15"/>
  <c r="H71" i="15"/>
  <c r="G71" i="10"/>
  <c r="H71" i="10"/>
  <c r="G71" i="6"/>
  <c r="H71" i="6"/>
  <c r="G71" i="11"/>
  <c r="H71" i="11"/>
  <c r="G71" i="8"/>
  <c r="H71" i="8"/>
  <c r="G71" i="12"/>
  <c r="G71" i="5"/>
  <c r="H71" i="5"/>
  <c r="L71" i="5" s="1"/>
  <c r="G71" i="9"/>
  <c r="H71" i="9"/>
  <c r="F71" i="7"/>
  <c r="G71" i="7"/>
  <c r="H71" i="7"/>
  <c r="I70" i="7"/>
  <c r="G70" i="15"/>
  <c r="H70" i="15"/>
  <c r="L70" i="15" s="1"/>
  <c r="G70" i="10"/>
  <c r="H70" i="10"/>
  <c r="G70" i="6"/>
  <c r="K70" i="6" s="1"/>
  <c r="H70" i="6"/>
  <c r="H70" i="11"/>
  <c r="G70" i="11"/>
  <c r="G70" i="8"/>
  <c r="H70" i="8"/>
  <c r="G70" i="12"/>
  <c r="H70" i="12"/>
  <c r="G70" i="5"/>
  <c r="H70" i="5"/>
  <c r="L70" i="5" s="1"/>
  <c r="H70" i="4"/>
  <c r="F70" i="7"/>
  <c r="G70" i="7"/>
  <c r="H70" i="7"/>
  <c r="I69" i="7"/>
  <c r="K70" i="7" s="1"/>
  <c r="L70" i="7"/>
  <c r="H64" i="7"/>
  <c r="H65" i="7"/>
  <c r="I13" i="7"/>
  <c r="H43" i="4"/>
  <c r="H45" i="4"/>
  <c r="G45" i="4"/>
  <c r="G51" i="12"/>
  <c r="G45" i="12"/>
  <c r="H45" i="12"/>
  <c r="H46" i="12"/>
  <c r="H47" i="12"/>
  <c r="H48" i="12"/>
  <c r="H49" i="12"/>
  <c r="H50" i="12"/>
  <c r="H51" i="12"/>
  <c r="H52" i="12"/>
  <c r="L52" i="12" s="1"/>
  <c r="H54" i="12"/>
  <c r="L54" i="12" s="1"/>
  <c r="H44" i="12"/>
  <c r="L44" i="12" s="1"/>
  <c r="H41" i="12"/>
  <c r="L41" i="12" s="1"/>
  <c r="H40" i="12"/>
  <c r="H69" i="11"/>
  <c r="H64" i="11"/>
  <c r="H61" i="8"/>
  <c r="H61" i="12"/>
  <c r="H56" i="12"/>
  <c r="H53" i="4"/>
  <c r="G36" i="15"/>
  <c r="H36" i="15"/>
  <c r="G37" i="15"/>
  <c r="H37" i="15"/>
  <c r="L37" i="15" s="1"/>
  <c r="G38" i="15"/>
  <c r="H38" i="15"/>
  <c r="G39" i="15"/>
  <c r="H39" i="15"/>
  <c r="L39" i="15" s="1"/>
  <c r="G40" i="15"/>
  <c r="H40" i="15"/>
  <c r="G41" i="15"/>
  <c r="H41" i="15"/>
  <c r="G42" i="15"/>
  <c r="G43" i="15"/>
  <c r="H43" i="15"/>
  <c r="G44" i="15"/>
  <c r="H44" i="15"/>
  <c r="L44" i="15" s="1"/>
  <c r="H45" i="15"/>
  <c r="H46" i="15"/>
  <c r="L46" i="15" s="1"/>
  <c r="G47" i="15"/>
  <c r="H47" i="15"/>
  <c r="L47" i="15" s="1"/>
  <c r="G49" i="15"/>
  <c r="G50" i="15"/>
  <c r="K50" i="15" s="1"/>
  <c r="G51" i="15"/>
  <c r="H51" i="15"/>
  <c r="L51" i="15" s="1"/>
  <c r="G52" i="15"/>
  <c r="H53" i="15"/>
  <c r="L53" i="15" s="1"/>
  <c r="G54" i="15"/>
  <c r="K54" i="15" s="1"/>
  <c r="H54" i="15"/>
  <c r="L54" i="15" s="1"/>
  <c r="G55" i="15"/>
  <c r="H55" i="15"/>
  <c r="G57" i="15"/>
  <c r="K57" i="15" s="1"/>
  <c r="H57" i="15"/>
  <c r="L57" i="15" s="1"/>
  <c r="G58" i="15"/>
  <c r="G59" i="15"/>
  <c r="H59" i="15"/>
  <c r="L59" i="15" s="1"/>
  <c r="G60" i="15"/>
  <c r="H60" i="15"/>
  <c r="H61" i="15"/>
  <c r="L61" i="15" s="1"/>
  <c r="G62" i="15"/>
  <c r="H62" i="15"/>
  <c r="L62" i="15" s="1"/>
  <c r="G63" i="15"/>
  <c r="H63" i="15"/>
  <c r="G64" i="15"/>
  <c r="H64" i="15"/>
  <c r="L64" i="15" s="1"/>
  <c r="G65" i="15"/>
  <c r="H65" i="15"/>
  <c r="G66" i="15"/>
  <c r="G67" i="15"/>
  <c r="H67" i="15"/>
  <c r="G68" i="15"/>
  <c r="H68" i="15"/>
  <c r="L68" i="15" s="1"/>
  <c r="G69" i="15"/>
  <c r="G34" i="10"/>
  <c r="H34" i="10"/>
  <c r="G35" i="10"/>
  <c r="K35" i="10" s="1"/>
  <c r="H35" i="10"/>
  <c r="G36" i="10"/>
  <c r="H36" i="10"/>
  <c r="G37" i="10"/>
  <c r="H37" i="10"/>
  <c r="G38" i="10"/>
  <c r="H38" i="10"/>
  <c r="G39" i="10"/>
  <c r="H39" i="10"/>
  <c r="G40" i="10"/>
  <c r="H40" i="10"/>
  <c r="G41" i="10"/>
  <c r="H41" i="10"/>
  <c r="G42" i="10"/>
  <c r="H42" i="10"/>
  <c r="G43" i="10"/>
  <c r="H43" i="10"/>
  <c r="G44" i="10"/>
  <c r="H44" i="10"/>
  <c r="G45" i="10"/>
  <c r="H45" i="10"/>
  <c r="G46" i="10"/>
  <c r="H46" i="10"/>
  <c r="G47" i="10"/>
  <c r="H47" i="10"/>
  <c r="G48" i="10"/>
  <c r="H48" i="10"/>
  <c r="G49" i="10"/>
  <c r="H49" i="10"/>
  <c r="G51" i="10"/>
  <c r="H51" i="10"/>
  <c r="G52" i="10"/>
  <c r="H52" i="10"/>
  <c r="G54" i="10"/>
  <c r="H54" i="10"/>
  <c r="G55" i="10"/>
  <c r="H55" i="10"/>
  <c r="G56" i="10"/>
  <c r="H56" i="10"/>
  <c r="G57" i="10"/>
  <c r="H57" i="10"/>
  <c r="G59" i="10"/>
  <c r="H59" i="10"/>
  <c r="G60" i="10"/>
  <c r="K60" i="10" s="1"/>
  <c r="H60" i="10"/>
  <c r="L60" i="10" s="1"/>
  <c r="G62" i="10"/>
  <c r="H62" i="10"/>
  <c r="G63" i="10"/>
  <c r="K63" i="10" s="1"/>
  <c r="H63" i="10"/>
  <c r="G64" i="10"/>
  <c r="H64" i="10"/>
  <c r="G65" i="10"/>
  <c r="K65" i="10" s="1"/>
  <c r="H65" i="10"/>
  <c r="L65" i="10" s="1"/>
  <c r="G66" i="10"/>
  <c r="H66" i="10"/>
  <c r="G67" i="10"/>
  <c r="H67" i="10"/>
  <c r="G68" i="10"/>
  <c r="H68" i="10"/>
  <c r="G69" i="10"/>
  <c r="H69" i="10"/>
  <c r="L69" i="10" s="1"/>
  <c r="H33" i="10"/>
  <c r="L33" i="10" s="1"/>
  <c r="G33" i="10"/>
  <c r="K33" i="10" s="1"/>
  <c r="G34" i="6"/>
  <c r="H34" i="6"/>
  <c r="G35" i="6"/>
  <c r="H35" i="6"/>
  <c r="L35" i="6" s="1"/>
  <c r="G36" i="6"/>
  <c r="H36" i="6"/>
  <c r="G37" i="6"/>
  <c r="H37" i="6"/>
  <c r="L37" i="6" s="1"/>
  <c r="G38" i="6"/>
  <c r="H38" i="6"/>
  <c r="G39" i="6"/>
  <c r="H39" i="6"/>
  <c r="G40" i="6"/>
  <c r="H40" i="6"/>
  <c r="G41" i="6"/>
  <c r="H41" i="6"/>
  <c r="L41" i="6" s="1"/>
  <c r="G42" i="6"/>
  <c r="H42" i="6"/>
  <c r="G43" i="6"/>
  <c r="H43" i="6"/>
  <c r="L43" i="6" s="1"/>
  <c r="G44" i="6"/>
  <c r="H44" i="6"/>
  <c r="G45" i="6"/>
  <c r="H45" i="6"/>
  <c r="G46" i="6"/>
  <c r="H46" i="6"/>
  <c r="G47" i="6"/>
  <c r="H47" i="6"/>
  <c r="G48" i="6"/>
  <c r="H48" i="6"/>
  <c r="G49" i="6"/>
  <c r="H49" i="6"/>
  <c r="L49" i="6" s="1"/>
  <c r="H50" i="6"/>
  <c r="G51" i="6"/>
  <c r="H51" i="6"/>
  <c r="H52" i="6"/>
  <c r="G53" i="6"/>
  <c r="H53" i="6"/>
  <c r="G54" i="6"/>
  <c r="H54" i="6"/>
  <c r="G55" i="6"/>
  <c r="H55" i="6"/>
  <c r="G56" i="6"/>
  <c r="H56" i="6"/>
  <c r="L56" i="6" s="1"/>
  <c r="G57" i="6"/>
  <c r="H57" i="6"/>
  <c r="G58" i="6"/>
  <c r="H58" i="6"/>
  <c r="G59" i="6"/>
  <c r="H59" i="6"/>
  <c r="G60" i="6"/>
  <c r="H60" i="6"/>
  <c r="L60" i="6" s="1"/>
  <c r="G61" i="6"/>
  <c r="H61" i="6"/>
  <c r="G62" i="6"/>
  <c r="K62" i="6" s="1"/>
  <c r="H62" i="6"/>
  <c r="L62" i="6" s="1"/>
  <c r="G63" i="6"/>
  <c r="H63" i="6"/>
  <c r="G64" i="6"/>
  <c r="H64" i="6"/>
  <c r="L64" i="6" s="1"/>
  <c r="G65" i="6"/>
  <c r="H65" i="6"/>
  <c r="G66" i="6"/>
  <c r="H66" i="6"/>
  <c r="L66" i="6" s="1"/>
  <c r="G67" i="6"/>
  <c r="H67" i="6"/>
  <c r="G68" i="6"/>
  <c r="H68" i="6"/>
  <c r="L68" i="6" s="1"/>
  <c r="G69" i="6"/>
  <c r="H69" i="6"/>
  <c r="G33" i="6"/>
  <c r="G34" i="11"/>
  <c r="K34" i="11" s="1"/>
  <c r="G35" i="11"/>
  <c r="K35" i="11" s="1"/>
  <c r="H35" i="11"/>
  <c r="L35" i="11" s="1"/>
  <c r="G36" i="11"/>
  <c r="G37" i="11"/>
  <c r="H37" i="11"/>
  <c r="G38" i="11"/>
  <c r="H38" i="11"/>
  <c r="L38" i="11" s="1"/>
  <c r="G39" i="11"/>
  <c r="K39" i="11" s="1"/>
  <c r="H39" i="11"/>
  <c r="L39" i="11" s="1"/>
  <c r="G40" i="11"/>
  <c r="H40" i="11"/>
  <c r="L40" i="11" s="1"/>
  <c r="G41" i="11"/>
  <c r="K41" i="11" s="1"/>
  <c r="H41" i="11"/>
  <c r="L41" i="11" s="1"/>
  <c r="G42" i="11"/>
  <c r="H42" i="11"/>
  <c r="L42" i="11" s="1"/>
  <c r="G43" i="11"/>
  <c r="K43" i="11" s="1"/>
  <c r="G44" i="11"/>
  <c r="H44" i="11"/>
  <c r="L44" i="11" s="1"/>
  <c r="G45" i="11"/>
  <c r="G46" i="11"/>
  <c r="K46" i="11" s="1"/>
  <c r="H46" i="11"/>
  <c r="L46" i="11" s="1"/>
  <c r="G47" i="11"/>
  <c r="K47" i="11" s="1"/>
  <c r="H47" i="11"/>
  <c r="L47" i="11" s="1"/>
  <c r="G48" i="11"/>
  <c r="K48" i="11" s="1"/>
  <c r="H48" i="11"/>
  <c r="L48" i="11" s="1"/>
  <c r="G49" i="11"/>
  <c r="K49" i="11" s="1"/>
  <c r="H49" i="11"/>
  <c r="L49" i="11" s="1"/>
  <c r="G50" i="11"/>
  <c r="K50" i="11" s="1"/>
  <c r="G51" i="11"/>
  <c r="K51" i="11" s="1"/>
  <c r="H51" i="11"/>
  <c r="L51" i="11" s="1"/>
  <c r="G52" i="11"/>
  <c r="G53" i="11"/>
  <c r="K53" i="11" s="1"/>
  <c r="H53" i="11"/>
  <c r="G54" i="11"/>
  <c r="K54" i="11" s="1"/>
  <c r="H54" i="11"/>
  <c r="G55" i="11"/>
  <c r="H55" i="11"/>
  <c r="G56" i="11"/>
  <c r="K56" i="11" s="1"/>
  <c r="H56" i="11"/>
  <c r="G57" i="11"/>
  <c r="H57" i="11"/>
  <c r="L57" i="11" s="1"/>
  <c r="G58" i="11"/>
  <c r="H58" i="11"/>
  <c r="G59" i="11"/>
  <c r="G60" i="11"/>
  <c r="K60" i="11" s="1"/>
  <c r="H60" i="11"/>
  <c r="G61" i="11"/>
  <c r="G62" i="11"/>
  <c r="H62" i="11"/>
  <c r="G65" i="11"/>
  <c r="H65" i="11"/>
  <c r="L65" i="11" s="1"/>
  <c r="G66" i="11"/>
  <c r="G67" i="11"/>
  <c r="H67" i="11"/>
  <c r="L67" i="11" s="1"/>
  <c r="G68" i="11"/>
  <c r="H33" i="11"/>
  <c r="G33" i="11"/>
  <c r="G34" i="8"/>
  <c r="H34" i="8"/>
  <c r="L34" i="8" s="1"/>
  <c r="G35" i="8"/>
  <c r="H35" i="8"/>
  <c r="L35" i="8" s="1"/>
  <c r="G36" i="8"/>
  <c r="H36" i="8"/>
  <c r="L36" i="8" s="1"/>
  <c r="G37" i="8"/>
  <c r="H37" i="8"/>
  <c r="G38" i="8"/>
  <c r="H38" i="8"/>
  <c r="L38" i="8" s="1"/>
  <c r="G39" i="8"/>
  <c r="H39" i="8"/>
  <c r="G40" i="8"/>
  <c r="H40" i="8"/>
  <c r="L40" i="8" s="1"/>
  <c r="G41" i="8"/>
  <c r="H41" i="8"/>
  <c r="G43" i="8"/>
  <c r="H43" i="8"/>
  <c r="L43" i="8" s="1"/>
  <c r="G44" i="8"/>
  <c r="H44" i="8"/>
  <c r="G45" i="8"/>
  <c r="H45" i="8"/>
  <c r="L45" i="8" s="1"/>
  <c r="G46" i="8"/>
  <c r="H46" i="8"/>
  <c r="G47" i="8"/>
  <c r="H47" i="8"/>
  <c r="L47" i="8" s="1"/>
  <c r="G49" i="8"/>
  <c r="H49" i="8"/>
  <c r="L49" i="8" s="1"/>
  <c r="G51" i="8"/>
  <c r="H51" i="8"/>
  <c r="G52" i="8"/>
  <c r="H52" i="8"/>
  <c r="L52" i="8" s="1"/>
  <c r="G53" i="8"/>
  <c r="H53" i="8"/>
  <c r="G54" i="8"/>
  <c r="H54" i="8"/>
  <c r="L54" i="8" s="1"/>
  <c r="G56" i="8"/>
  <c r="H56" i="8"/>
  <c r="G57" i="8"/>
  <c r="H57" i="8"/>
  <c r="L57" i="8" s="1"/>
  <c r="G58" i="8"/>
  <c r="H58" i="8"/>
  <c r="L58" i="8" s="1"/>
  <c r="G59" i="8"/>
  <c r="H59" i="8"/>
  <c r="L59" i="8" s="1"/>
  <c r="G60" i="8"/>
  <c r="G62" i="8"/>
  <c r="H62" i="8"/>
  <c r="G63" i="8"/>
  <c r="H63" i="8"/>
  <c r="L63" i="8" s="1"/>
  <c r="G64" i="8"/>
  <c r="H64" i="8"/>
  <c r="G65" i="8"/>
  <c r="H65" i="8"/>
  <c r="L65" i="8" s="1"/>
  <c r="G66" i="8"/>
  <c r="H66" i="8"/>
  <c r="G67" i="8"/>
  <c r="H67" i="8"/>
  <c r="L67" i="8" s="1"/>
  <c r="G68" i="8"/>
  <c r="H68" i="8"/>
  <c r="G69" i="8"/>
  <c r="H69" i="8"/>
  <c r="L69" i="8" s="1"/>
  <c r="H33" i="8"/>
  <c r="G33" i="8"/>
  <c r="G34" i="12"/>
  <c r="H34" i="12"/>
  <c r="G35" i="12"/>
  <c r="K35" i="12" s="1"/>
  <c r="H35" i="12"/>
  <c r="L35" i="12" s="1"/>
  <c r="G36" i="12"/>
  <c r="H36" i="12"/>
  <c r="G37" i="12"/>
  <c r="H37" i="12"/>
  <c r="L37" i="12" s="1"/>
  <c r="H38" i="12"/>
  <c r="G39" i="12"/>
  <c r="K39" i="12" s="1"/>
  <c r="H39" i="12"/>
  <c r="G40" i="12"/>
  <c r="K40" i="12" s="1"/>
  <c r="G41" i="12"/>
  <c r="G42" i="12"/>
  <c r="G43" i="12"/>
  <c r="G46" i="12"/>
  <c r="K46" i="12" s="1"/>
  <c r="G52" i="12"/>
  <c r="G53" i="12"/>
  <c r="G54" i="12"/>
  <c r="G55" i="12"/>
  <c r="K55" i="12" s="1"/>
  <c r="G57" i="12"/>
  <c r="K57" i="12" s="1"/>
  <c r="H57" i="12"/>
  <c r="G58" i="12"/>
  <c r="H58" i="12"/>
  <c r="G59" i="12"/>
  <c r="G60" i="12"/>
  <c r="G62" i="12"/>
  <c r="H62" i="12"/>
  <c r="L62" i="12" s="1"/>
  <c r="G63" i="12"/>
  <c r="K63" i="12" s="1"/>
  <c r="H63" i="12"/>
  <c r="G64" i="12"/>
  <c r="G65" i="12"/>
  <c r="H65" i="12"/>
  <c r="G66" i="12"/>
  <c r="G67" i="12"/>
  <c r="H67" i="12"/>
  <c r="L67" i="12" s="1"/>
  <c r="G68" i="12"/>
  <c r="K68" i="12" s="1"/>
  <c r="H68" i="12"/>
  <c r="G69" i="12"/>
  <c r="H33" i="12"/>
  <c r="H33" i="5"/>
  <c r="L33" i="5" s="1"/>
  <c r="G33" i="5"/>
  <c r="K33" i="5" s="1"/>
  <c r="G34" i="5"/>
  <c r="H34" i="5"/>
  <c r="G35" i="5"/>
  <c r="H35" i="5"/>
  <c r="G36" i="5"/>
  <c r="H36" i="5"/>
  <c r="G37" i="5"/>
  <c r="H37" i="5"/>
  <c r="G38" i="5"/>
  <c r="H38" i="5"/>
  <c r="G39" i="5"/>
  <c r="H39" i="5"/>
  <c r="G43" i="5"/>
  <c r="H43" i="5"/>
  <c r="G44" i="5"/>
  <c r="K44" i="5" s="1"/>
  <c r="H44" i="5"/>
  <c r="L44" i="5" s="1"/>
  <c r="G47" i="5"/>
  <c r="H47" i="5"/>
  <c r="L47" i="5" s="1"/>
  <c r="G48" i="5"/>
  <c r="H48" i="5"/>
  <c r="G49" i="5"/>
  <c r="H49" i="5"/>
  <c r="L49" i="5" s="1"/>
  <c r="G50" i="5"/>
  <c r="H50" i="5"/>
  <c r="L50" i="5" s="1"/>
  <c r="G52" i="5"/>
  <c r="H52" i="5"/>
  <c r="L52" i="5" s="1"/>
  <c r="G53" i="5"/>
  <c r="H53" i="5"/>
  <c r="G55" i="5"/>
  <c r="H55" i="5"/>
  <c r="G56" i="5"/>
  <c r="H56" i="5"/>
  <c r="L56" i="5" s="1"/>
  <c r="G57" i="5"/>
  <c r="H57" i="5"/>
  <c r="G58" i="5"/>
  <c r="H58" i="5"/>
  <c r="L58" i="5" s="1"/>
  <c r="G59" i="5"/>
  <c r="H59" i="5"/>
  <c r="L59" i="5" s="1"/>
  <c r="G60" i="5"/>
  <c r="H60" i="5"/>
  <c r="L60" i="5" s="1"/>
  <c r="G61" i="5"/>
  <c r="H61" i="5"/>
  <c r="L61" i="5" s="1"/>
  <c r="G62" i="5"/>
  <c r="H62" i="5"/>
  <c r="L62" i="5" s="1"/>
  <c r="G63" i="5"/>
  <c r="H63" i="5"/>
  <c r="G64" i="5"/>
  <c r="H64" i="5"/>
  <c r="L64" i="5" s="1"/>
  <c r="G65" i="5"/>
  <c r="H65" i="5"/>
  <c r="G66" i="5"/>
  <c r="H66" i="5"/>
  <c r="L66" i="5" s="1"/>
  <c r="G67" i="5"/>
  <c r="H67" i="5"/>
  <c r="L67" i="5" s="1"/>
  <c r="G68" i="5"/>
  <c r="H68" i="5"/>
  <c r="L68" i="5" s="1"/>
  <c r="G69" i="5"/>
  <c r="H69" i="5"/>
  <c r="L69" i="5" s="1"/>
  <c r="G35" i="4"/>
  <c r="K35" i="4" s="1"/>
  <c r="G36" i="4"/>
  <c r="H36" i="4"/>
  <c r="L36" i="4" s="1"/>
  <c r="G39" i="4"/>
  <c r="K39" i="4" s="1"/>
  <c r="H39" i="4"/>
  <c r="L39" i="4" s="1"/>
  <c r="G41" i="4"/>
  <c r="G46" i="4"/>
  <c r="H46" i="4"/>
  <c r="L46" i="4" s="1"/>
  <c r="G47" i="4"/>
  <c r="H47" i="4"/>
  <c r="H48" i="4"/>
  <c r="L48" i="4" s="1"/>
  <c r="G49" i="4"/>
  <c r="H49" i="4"/>
  <c r="G50" i="4"/>
  <c r="H50" i="4"/>
  <c r="L50" i="4" s="1"/>
  <c r="H51" i="4"/>
  <c r="G52" i="4"/>
  <c r="H55" i="4"/>
  <c r="G56" i="4"/>
  <c r="H56" i="4"/>
  <c r="H58" i="4"/>
  <c r="H59" i="4"/>
  <c r="G60" i="4"/>
  <c r="H60" i="4"/>
  <c r="H62" i="4"/>
  <c r="G64" i="4"/>
  <c r="H64" i="4"/>
  <c r="H66" i="4"/>
  <c r="G68" i="4"/>
  <c r="H68" i="4"/>
  <c r="L68" i="4" s="1"/>
  <c r="H33" i="4"/>
  <c r="L33" i="4" s="1"/>
  <c r="G33" i="4"/>
  <c r="G6" i="9"/>
  <c r="H6" i="9"/>
  <c r="L6" i="9" s="1"/>
  <c r="G7" i="9"/>
  <c r="H7" i="9"/>
  <c r="L7" i="9" s="1"/>
  <c r="G8" i="9"/>
  <c r="H8" i="9"/>
  <c r="L8" i="9" s="1"/>
  <c r="H9" i="9"/>
  <c r="G11" i="9"/>
  <c r="H11" i="9"/>
  <c r="L11" i="9" s="1"/>
  <c r="G13" i="9"/>
  <c r="H13" i="9"/>
  <c r="G14" i="9"/>
  <c r="K14" i="9" s="1"/>
  <c r="H14" i="9"/>
  <c r="G16" i="9"/>
  <c r="H16" i="9"/>
  <c r="G17" i="9"/>
  <c r="K17" i="9" s="1"/>
  <c r="H17" i="9"/>
  <c r="L17" i="9" s="1"/>
  <c r="G19" i="9"/>
  <c r="H19" i="9"/>
  <c r="G22" i="9"/>
  <c r="H22" i="9"/>
  <c r="L22" i="9" s="1"/>
  <c r="G25" i="9"/>
  <c r="H25" i="9"/>
  <c r="G31" i="9"/>
  <c r="H31" i="9"/>
  <c r="G35" i="9"/>
  <c r="H35" i="9"/>
  <c r="G37" i="9"/>
  <c r="H37" i="9"/>
  <c r="L37" i="9" s="1"/>
  <c r="G41" i="9"/>
  <c r="H41" i="9"/>
  <c r="G42" i="9"/>
  <c r="K42" i="9" s="1"/>
  <c r="H42" i="9"/>
  <c r="L42" i="9" s="1"/>
  <c r="G43" i="9"/>
  <c r="H43" i="9"/>
  <c r="G44" i="9"/>
  <c r="H44" i="9"/>
  <c r="L44" i="9" s="1"/>
  <c r="G45" i="9"/>
  <c r="H45" i="9"/>
  <c r="G46" i="9"/>
  <c r="K46" i="9" s="1"/>
  <c r="H46" i="9"/>
  <c r="L46" i="9" s="1"/>
  <c r="G47" i="9"/>
  <c r="H47" i="9"/>
  <c r="G48" i="9"/>
  <c r="H48" i="9"/>
  <c r="L48" i="9" s="1"/>
  <c r="G50" i="9"/>
  <c r="G54" i="9"/>
  <c r="G55" i="9"/>
  <c r="L55" i="9"/>
  <c r="G56" i="9"/>
  <c r="G57" i="9"/>
  <c r="H57" i="9"/>
  <c r="L57" i="9" s="1"/>
  <c r="G58" i="9"/>
  <c r="H58" i="9"/>
  <c r="G59" i="9"/>
  <c r="H59" i="9"/>
  <c r="L59" i="9" s="1"/>
  <c r="G61" i="9"/>
  <c r="H61" i="9"/>
  <c r="G62" i="9"/>
  <c r="H62" i="9"/>
  <c r="L62" i="9" s="1"/>
  <c r="G63" i="9"/>
  <c r="G69" i="9"/>
  <c r="H5" i="9"/>
  <c r="G5" i="9"/>
  <c r="F6" i="7"/>
  <c r="J6" i="7" s="1"/>
  <c r="M6" i="7" s="1"/>
  <c r="I5" i="7"/>
  <c r="G6" i="7"/>
  <c r="K6" i="7"/>
  <c r="H6" i="7"/>
  <c r="L6" i="7"/>
  <c r="F7" i="7"/>
  <c r="I6" i="7"/>
  <c r="G7" i="7"/>
  <c r="H7" i="7"/>
  <c r="F8" i="7"/>
  <c r="J8" i="7" s="1"/>
  <c r="M8" i="7" s="1"/>
  <c r="I7" i="7"/>
  <c r="G8" i="7"/>
  <c r="K8" i="7"/>
  <c r="H8" i="7"/>
  <c r="L8" i="7"/>
  <c r="F9" i="7"/>
  <c r="I8" i="7"/>
  <c r="J9" i="7"/>
  <c r="M9" i="7" s="1"/>
  <c r="G9" i="7"/>
  <c r="H9" i="7"/>
  <c r="L9" i="7"/>
  <c r="F10" i="7"/>
  <c r="I9" i="7"/>
  <c r="G10" i="7"/>
  <c r="K10" i="7"/>
  <c r="H10" i="7"/>
  <c r="L10" i="7" s="1"/>
  <c r="M10" i="7" s="1"/>
  <c r="F11" i="7"/>
  <c r="J11" i="7" s="1"/>
  <c r="M11" i="7" s="1"/>
  <c r="I10" i="7"/>
  <c r="G11" i="7"/>
  <c r="H11" i="7"/>
  <c r="F12" i="7"/>
  <c r="J12" i="7" s="1"/>
  <c r="M12" i="7" s="1"/>
  <c r="I11" i="7"/>
  <c r="G12" i="7"/>
  <c r="K12" i="7"/>
  <c r="H12" i="7"/>
  <c r="L12" i="7"/>
  <c r="F13" i="7"/>
  <c r="J13" i="7" s="1"/>
  <c r="M13" i="7" s="1"/>
  <c r="I12" i="7"/>
  <c r="G13" i="7"/>
  <c r="H13" i="7"/>
  <c r="L13" i="7"/>
  <c r="H14" i="7"/>
  <c r="L14" i="7"/>
  <c r="H16" i="7"/>
  <c r="L16" i="7" s="1"/>
  <c r="M16" i="7" s="1"/>
  <c r="F17" i="7"/>
  <c r="I16" i="7"/>
  <c r="K17" i="7" s="1"/>
  <c r="H17" i="7"/>
  <c r="F18" i="7"/>
  <c r="I17" i="7"/>
  <c r="G18" i="7"/>
  <c r="H18" i="7"/>
  <c r="F19" i="7"/>
  <c r="J19" i="7" s="1"/>
  <c r="I18" i="7"/>
  <c r="G19" i="7"/>
  <c r="H19" i="7"/>
  <c r="F20" i="7"/>
  <c r="J20" i="7" s="1"/>
  <c r="I19" i="7"/>
  <c r="G20" i="7"/>
  <c r="H20" i="7"/>
  <c r="F21" i="7"/>
  <c r="I20" i="7"/>
  <c r="G21" i="7"/>
  <c r="H21" i="7"/>
  <c r="F22" i="7"/>
  <c r="I21" i="7"/>
  <c r="G22" i="7"/>
  <c r="H22" i="7"/>
  <c r="F23" i="7"/>
  <c r="I22" i="7"/>
  <c r="G23" i="7"/>
  <c r="H23" i="7"/>
  <c r="F24" i="7"/>
  <c r="I23" i="7"/>
  <c r="G24" i="7"/>
  <c r="H24" i="7"/>
  <c r="L24" i="7" s="1"/>
  <c r="F25" i="7"/>
  <c r="I24" i="7"/>
  <c r="G25" i="7"/>
  <c r="H25" i="7"/>
  <c r="L25" i="7" s="1"/>
  <c r="F26" i="7"/>
  <c r="I25" i="7"/>
  <c r="G26" i="7"/>
  <c r="H26" i="7"/>
  <c r="F27" i="7"/>
  <c r="I26" i="7"/>
  <c r="H27" i="7"/>
  <c r="G27" i="7"/>
  <c r="F28" i="7"/>
  <c r="J28" i="7" s="1"/>
  <c r="I27" i="7"/>
  <c r="G28" i="7"/>
  <c r="H28" i="7"/>
  <c r="F29" i="7"/>
  <c r="I28" i="7"/>
  <c r="G29" i="7"/>
  <c r="H29" i="7"/>
  <c r="F30" i="7"/>
  <c r="I29" i="7"/>
  <c r="G30" i="7"/>
  <c r="H30" i="7"/>
  <c r="F31" i="7"/>
  <c r="I30" i="7"/>
  <c r="G31" i="7"/>
  <c r="H31" i="7"/>
  <c r="F32" i="7"/>
  <c r="J32" i="7" s="1"/>
  <c r="I31" i="7"/>
  <c r="G32" i="7"/>
  <c r="H32" i="7"/>
  <c r="L32" i="7" s="1"/>
  <c r="F33" i="7"/>
  <c r="J33" i="7" s="1"/>
  <c r="I32" i="7"/>
  <c r="G33" i="7"/>
  <c r="H33" i="7"/>
  <c r="F34" i="7"/>
  <c r="I33" i="7"/>
  <c r="H34" i="7"/>
  <c r="G34" i="7"/>
  <c r="F35" i="7"/>
  <c r="I34" i="7"/>
  <c r="G35" i="7"/>
  <c r="H35" i="7"/>
  <c r="L35" i="7" s="1"/>
  <c r="F36" i="7"/>
  <c r="I35" i="7"/>
  <c r="G36" i="7"/>
  <c r="H36" i="7"/>
  <c r="L36" i="7" s="1"/>
  <c r="F37" i="7"/>
  <c r="I36" i="7"/>
  <c r="G37" i="7"/>
  <c r="H37" i="7"/>
  <c r="F38" i="7"/>
  <c r="I37" i="7"/>
  <c r="G38" i="7"/>
  <c r="H38" i="7"/>
  <c r="F39" i="7"/>
  <c r="I38" i="7"/>
  <c r="G39" i="7"/>
  <c r="H39" i="7"/>
  <c r="F40" i="7"/>
  <c r="J40" i="7" s="1"/>
  <c r="I39" i="7"/>
  <c r="G40" i="7"/>
  <c r="H40" i="7"/>
  <c r="L40" i="7" s="1"/>
  <c r="F41" i="7"/>
  <c r="I40" i="7"/>
  <c r="G41" i="7"/>
  <c r="H41" i="7"/>
  <c r="F42" i="7"/>
  <c r="I41" i="7"/>
  <c r="G42" i="7"/>
  <c r="H42" i="7"/>
  <c r="F43" i="7"/>
  <c r="I42" i="7"/>
  <c r="H43" i="7"/>
  <c r="G43" i="7"/>
  <c r="K43" i="7" s="1"/>
  <c r="F44" i="7"/>
  <c r="I43" i="7"/>
  <c r="G44" i="7"/>
  <c r="H44" i="7"/>
  <c r="L44" i="7" s="1"/>
  <c r="F45" i="7"/>
  <c r="I44" i="7"/>
  <c r="G45" i="7"/>
  <c r="H45" i="7"/>
  <c r="F46" i="7"/>
  <c r="I45" i="7"/>
  <c r="G46" i="7"/>
  <c r="H46" i="7"/>
  <c r="F47" i="7"/>
  <c r="I46" i="7"/>
  <c r="G47" i="7"/>
  <c r="H47" i="7"/>
  <c r="F48" i="7"/>
  <c r="J48" i="7" s="1"/>
  <c r="I47" i="7"/>
  <c r="G48" i="7"/>
  <c r="H48" i="7"/>
  <c r="F49" i="7"/>
  <c r="I48" i="7"/>
  <c r="G49" i="7"/>
  <c r="H49" i="7"/>
  <c r="F50" i="7"/>
  <c r="I49" i="7"/>
  <c r="H50" i="7"/>
  <c r="G50" i="7"/>
  <c r="K50" i="7" s="1"/>
  <c r="F51" i="7"/>
  <c r="J51" i="7" s="1"/>
  <c r="I50" i="7"/>
  <c r="G51" i="7"/>
  <c r="H51" i="7"/>
  <c r="F52" i="7"/>
  <c r="J52" i="7" s="1"/>
  <c r="I51" i="7"/>
  <c r="G52" i="7"/>
  <c r="H52" i="7"/>
  <c r="L52" i="7" s="1"/>
  <c r="F53" i="7"/>
  <c r="I52" i="7"/>
  <c r="G53" i="7"/>
  <c r="H53" i="7"/>
  <c r="F54" i="7"/>
  <c r="I53" i="7"/>
  <c r="G54" i="7"/>
  <c r="H54" i="7"/>
  <c r="F55" i="7"/>
  <c r="I54" i="7"/>
  <c r="G55" i="7"/>
  <c r="H55" i="7"/>
  <c r="F56" i="7"/>
  <c r="I55" i="7"/>
  <c r="G56" i="7"/>
  <c r="H56" i="7"/>
  <c r="F57" i="7"/>
  <c r="I56" i="7"/>
  <c r="G57" i="7"/>
  <c r="H57" i="7"/>
  <c r="F58" i="7"/>
  <c r="I57" i="7"/>
  <c r="G58" i="7"/>
  <c r="H58" i="7"/>
  <c r="F59" i="7"/>
  <c r="I58" i="7"/>
  <c r="H59" i="7"/>
  <c r="G59" i="7"/>
  <c r="F60" i="7"/>
  <c r="I59" i="7"/>
  <c r="G60" i="7"/>
  <c r="H60" i="7"/>
  <c r="F61" i="7"/>
  <c r="I60" i="7"/>
  <c r="J61" i="7" s="1"/>
  <c r="G61" i="7"/>
  <c r="H61" i="7"/>
  <c r="F62" i="7"/>
  <c r="I61" i="7"/>
  <c r="G62" i="7"/>
  <c r="H62" i="7"/>
  <c r="F63" i="7"/>
  <c r="I62" i="7"/>
  <c r="J63" i="7" s="1"/>
  <c r="G63" i="7"/>
  <c r="H63" i="7"/>
  <c r="F64" i="7"/>
  <c r="I63" i="7"/>
  <c r="F66" i="7"/>
  <c r="I65" i="7"/>
  <c r="H66" i="7"/>
  <c r="F67" i="7"/>
  <c r="I66" i="7"/>
  <c r="G67" i="7"/>
  <c r="H67" i="7"/>
  <c r="F68" i="7"/>
  <c r="I67" i="7"/>
  <c r="G68" i="7"/>
  <c r="H68" i="7"/>
  <c r="F69" i="7"/>
  <c r="I68" i="7"/>
  <c r="J69" i="7" s="1"/>
  <c r="H69" i="7"/>
  <c r="G69" i="7"/>
  <c r="H5" i="7"/>
  <c r="I4" i="7"/>
  <c r="L5" i="7"/>
  <c r="G5" i="7"/>
  <c r="K5" i="7" s="1"/>
  <c r="M5" i="7" s="1"/>
  <c r="F5" i="7"/>
  <c r="J5" i="7"/>
  <c r="G34" i="3"/>
  <c r="H34" i="3"/>
  <c r="L34" i="3" s="1"/>
  <c r="G35" i="3"/>
  <c r="H35" i="3"/>
  <c r="L35" i="3" s="1"/>
  <c r="G36" i="3"/>
  <c r="H36" i="3"/>
  <c r="L36" i="3" s="1"/>
  <c r="G37" i="3"/>
  <c r="H37" i="3"/>
  <c r="L37" i="3" s="1"/>
  <c r="G38" i="3"/>
  <c r="H38" i="3"/>
  <c r="L38" i="3" s="1"/>
  <c r="G39" i="3"/>
  <c r="H39" i="3"/>
  <c r="L39" i="3" s="1"/>
  <c r="G40" i="3"/>
  <c r="H40" i="3"/>
  <c r="L40" i="3" s="1"/>
  <c r="G41" i="3"/>
  <c r="H41" i="3"/>
  <c r="L41" i="3" s="1"/>
  <c r="G42" i="3"/>
  <c r="H42" i="3"/>
  <c r="L42" i="3" s="1"/>
  <c r="G43" i="3"/>
  <c r="H43" i="3"/>
  <c r="L43" i="3" s="1"/>
  <c r="G44" i="3"/>
  <c r="H44" i="3"/>
  <c r="L44" i="3" s="1"/>
  <c r="G45" i="3"/>
  <c r="H45" i="3"/>
  <c r="L45" i="3" s="1"/>
  <c r="G46" i="3"/>
  <c r="H46" i="3"/>
  <c r="L46" i="3" s="1"/>
  <c r="G47" i="3"/>
  <c r="H47" i="3"/>
  <c r="L47" i="3" s="1"/>
  <c r="G48" i="3"/>
  <c r="H48" i="3"/>
  <c r="L48" i="3" s="1"/>
  <c r="G49" i="3"/>
  <c r="H49" i="3"/>
  <c r="L49" i="3" s="1"/>
  <c r="G50" i="3"/>
  <c r="H50" i="3"/>
  <c r="L50" i="3" s="1"/>
  <c r="G51" i="3"/>
  <c r="H51" i="3"/>
  <c r="L51" i="3" s="1"/>
  <c r="G52" i="3"/>
  <c r="H52" i="3"/>
  <c r="L52" i="3" s="1"/>
  <c r="G53" i="3"/>
  <c r="H53" i="3"/>
  <c r="L53" i="3" s="1"/>
  <c r="G54" i="3"/>
  <c r="H54" i="3"/>
  <c r="L54" i="3" s="1"/>
  <c r="G55" i="3"/>
  <c r="H55" i="3"/>
  <c r="L55" i="3" s="1"/>
  <c r="G56" i="3"/>
  <c r="H56" i="3"/>
  <c r="L56" i="3" s="1"/>
  <c r="G57" i="3"/>
  <c r="H57" i="3"/>
  <c r="L57" i="3" s="1"/>
  <c r="G58" i="3"/>
  <c r="H58" i="3"/>
  <c r="L58" i="3" s="1"/>
  <c r="G59" i="3"/>
  <c r="H59" i="3"/>
  <c r="L59" i="3" s="1"/>
  <c r="G60" i="3"/>
  <c r="H60" i="3"/>
  <c r="L60" i="3" s="1"/>
  <c r="G61" i="3"/>
  <c r="H61" i="3"/>
  <c r="L61" i="3" s="1"/>
  <c r="G62" i="3"/>
  <c r="H62" i="3"/>
  <c r="L62" i="3" s="1"/>
  <c r="G63" i="3"/>
  <c r="H63" i="3"/>
  <c r="L63" i="3" s="1"/>
  <c r="G64" i="3"/>
  <c r="H64" i="3"/>
  <c r="L64" i="3" s="1"/>
  <c r="G65" i="3"/>
  <c r="H65" i="3"/>
  <c r="L65" i="3" s="1"/>
  <c r="G66" i="3"/>
  <c r="H66" i="3"/>
  <c r="L66" i="3" s="1"/>
  <c r="G67" i="3"/>
  <c r="H67" i="3"/>
  <c r="L67" i="3" s="1"/>
  <c r="H33" i="3"/>
  <c r="G33" i="3"/>
  <c r="K33" i="3" s="1"/>
  <c r="G69" i="11"/>
  <c r="AC75" i="11" s="1"/>
  <c r="G68" i="9"/>
  <c r="L69" i="1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G66" i="9"/>
  <c r="G67" i="9"/>
  <c r="G65" i="9"/>
  <c r="F65" i="7"/>
  <c r="H32" i="15"/>
  <c r="G32" i="15"/>
  <c r="AC38" i="15" s="1"/>
  <c r="F32" i="15"/>
  <c r="I31" i="15"/>
  <c r="H31" i="15"/>
  <c r="G31" i="15"/>
  <c r="AC37" i="15" s="1"/>
  <c r="F31" i="15"/>
  <c r="I30" i="15"/>
  <c r="H30" i="15"/>
  <c r="G30" i="15"/>
  <c r="AC36" i="15" s="1"/>
  <c r="F30" i="15"/>
  <c r="I29" i="15"/>
  <c r="H29" i="15"/>
  <c r="G29" i="15"/>
  <c r="AC35" i="15" s="1"/>
  <c r="F29" i="15"/>
  <c r="AB35" i="15" s="1"/>
  <c r="I28" i="15"/>
  <c r="H28" i="15"/>
  <c r="G28" i="15"/>
  <c r="AC34" i="15" s="1"/>
  <c r="F28" i="15"/>
  <c r="AB34" i="15" s="1"/>
  <c r="I27" i="15"/>
  <c r="H27" i="15"/>
  <c r="G27" i="15"/>
  <c r="F27" i="15"/>
  <c r="AB33" i="15" s="1"/>
  <c r="I26" i="15"/>
  <c r="H26" i="15"/>
  <c r="G26" i="15"/>
  <c r="F26" i="15"/>
  <c r="AB32" i="15" s="1"/>
  <c r="I25" i="15"/>
  <c r="H25" i="15"/>
  <c r="G25" i="15"/>
  <c r="F25" i="15"/>
  <c r="AB31" i="15" s="1"/>
  <c r="I24" i="15"/>
  <c r="H24" i="15"/>
  <c r="G24" i="15"/>
  <c r="F24" i="15"/>
  <c r="AB30" i="15" s="1"/>
  <c r="I23" i="15"/>
  <c r="H23" i="15"/>
  <c r="G23" i="15"/>
  <c r="F23" i="15"/>
  <c r="AB29" i="15" s="1"/>
  <c r="I22" i="15"/>
  <c r="H22" i="15"/>
  <c r="G22" i="15"/>
  <c r="F22" i="15"/>
  <c r="AB28" i="15" s="1"/>
  <c r="I21" i="15"/>
  <c r="H21" i="15"/>
  <c r="G21" i="15"/>
  <c r="AC27" i="15" s="1"/>
  <c r="F21" i="15"/>
  <c r="AB27" i="15" s="1"/>
  <c r="I20" i="15"/>
  <c r="H20" i="15"/>
  <c r="G20" i="15"/>
  <c r="AC26" i="15" s="1"/>
  <c r="F20" i="15"/>
  <c r="AB26" i="15" s="1"/>
  <c r="I19" i="15"/>
  <c r="H19" i="15"/>
  <c r="G19" i="15"/>
  <c r="AC25" i="15" s="1"/>
  <c r="F19" i="15"/>
  <c r="AB25" i="15" s="1"/>
  <c r="I18" i="15"/>
  <c r="H18" i="15"/>
  <c r="G18" i="15"/>
  <c r="AC24" i="15" s="1"/>
  <c r="F18" i="15"/>
  <c r="AB24" i="15" s="1"/>
  <c r="I17" i="15"/>
  <c r="H17" i="15"/>
  <c r="G17" i="15"/>
  <c r="AC23" i="15" s="1"/>
  <c r="F17" i="15"/>
  <c r="AB23" i="15" s="1"/>
  <c r="I16" i="15"/>
  <c r="H16" i="15"/>
  <c r="G16" i="15"/>
  <c r="AC22" i="15" s="1"/>
  <c r="F16" i="15"/>
  <c r="AB22" i="15" s="1"/>
  <c r="I15" i="15"/>
  <c r="H15" i="15"/>
  <c r="G15" i="15"/>
  <c r="AC21" i="15" s="1"/>
  <c r="F15" i="15"/>
  <c r="AB21" i="15" s="1"/>
  <c r="I14" i="15"/>
  <c r="H14" i="15"/>
  <c r="G14" i="15"/>
  <c r="AC20" i="15" s="1"/>
  <c r="F14" i="15"/>
  <c r="AB20" i="15" s="1"/>
  <c r="I13" i="15"/>
  <c r="H13" i="15"/>
  <c r="G13" i="15"/>
  <c r="AC19" i="15" s="1"/>
  <c r="F13" i="15"/>
  <c r="AB19" i="15" s="1"/>
  <c r="I12" i="15"/>
  <c r="H12" i="15"/>
  <c r="G12" i="15"/>
  <c r="AC18" i="15" s="1"/>
  <c r="F12" i="15"/>
  <c r="AB18" i="15" s="1"/>
  <c r="I11" i="15"/>
  <c r="H11" i="15"/>
  <c r="G11" i="15"/>
  <c r="AC17" i="15" s="1"/>
  <c r="F11" i="15"/>
  <c r="AB17" i="15" s="1"/>
  <c r="I10" i="15"/>
  <c r="H10" i="15"/>
  <c r="G10" i="15"/>
  <c r="AC16" i="15" s="1"/>
  <c r="F10" i="15"/>
  <c r="AB16" i="15" s="1"/>
  <c r="I9" i="15"/>
  <c r="H9" i="15"/>
  <c r="G9" i="15"/>
  <c r="AC15" i="15" s="1"/>
  <c r="F9" i="15"/>
  <c r="AB15" i="15" s="1"/>
  <c r="I8" i="15"/>
  <c r="H8" i="15"/>
  <c r="G8" i="15"/>
  <c r="AC14" i="15" s="1"/>
  <c r="F8" i="15"/>
  <c r="AB14" i="15" s="1"/>
  <c r="I7" i="15"/>
  <c r="H7" i="15"/>
  <c r="G7" i="15"/>
  <c r="AC13" i="15" s="1"/>
  <c r="F7" i="15"/>
  <c r="AB13" i="15" s="1"/>
  <c r="I6" i="15"/>
  <c r="H6" i="15"/>
  <c r="G6" i="15"/>
  <c r="AC12" i="15" s="1"/>
  <c r="F6" i="15"/>
  <c r="AB12" i="15" s="1"/>
  <c r="I5" i="15"/>
  <c r="H5" i="15"/>
  <c r="G5" i="15"/>
  <c r="F5" i="15"/>
  <c r="I4" i="15"/>
  <c r="G61" i="12"/>
  <c r="G56" i="12"/>
  <c r="H32" i="12"/>
  <c r="G32" i="12"/>
  <c r="F32" i="12"/>
  <c r="I31" i="12"/>
  <c r="H31" i="12"/>
  <c r="G31" i="12"/>
  <c r="AC37" i="12" s="1"/>
  <c r="F31" i="12"/>
  <c r="I30" i="12"/>
  <c r="H30" i="12"/>
  <c r="G30" i="12"/>
  <c r="AC36" i="12" s="1"/>
  <c r="F30" i="12"/>
  <c r="I29" i="12"/>
  <c r="H29" i="12"/>
  <c r="G29" i="12"/>
  <c r="AC35" i="12" s="1"/>
  <c r="F29" i="12"/>
  <c r="I28" i="12"/>
  <c r="H28" i="12"/>
  <c r="G28" i="12"/>
  <c r="AC34" i="12" s="1"/>
  <c r="F28" i="12"/>
  <c r="I27" i="12"/>
  <c r="H27" i="12"/>
  <c r="G27" i="12"/>
  <c r="AC33" i="12" s="1"/>
  <c r="F27" i="12"/>
  <c r="I26" i="12"/>
  <c r="H26" i="12"/>
  <c r="G26" i="12"/>
  <c r="AC32" i="12" s="1"/>
  <c r="F26" i="12"/>
  <c r="AB32" i="12" s="1"/>
  <c r="I25" i="12"/>
  <c r="H25" i="12"/>
  <c r="G25" i="12"/>
  <c r="AC31" i="12" s="1"/>
  <c r="F25" i="12"/>
  <c r="AB31" i="12" s="1"/>
  <c r="I24" i="12"/>
  <c r="H24" i="12"/>
  <c r="G24" i="12"/>
  <c r="AC30" i="12" s="1"/>
  <c r="F24" i="12"/>
  <c r="AB30" i="12" s="1"/>
  <c r="I23" i="12"/>
  <c r="H23" i="12"/>
  <c r="G23" i="12"/>
  <c r="AC29" i="12" s="1"/>
  <c r="F23" i="12"/>
  <c r="AB29" i="12" s="1"/>
  <c r="I22" i="12"/>
  <c r="H22" i="12"/>
  <c r="G22" i="12"/>
  <c r="AC28" i="12" s="1"/>
  <c r="F22" i="12"/>
  <c r="AB28" i="12" s="1"/>
  <c r="I21" i="12"/>
  <c r="H21" i="12"/>
  <c r="G21" i="12"/>
  <c r="AC27" i="12" s="1"/>
  <c r="F21" i="12"/>
  <c r="AB27" i="12" s="1"/>
  <c r="I20" i="12"/>
  <c r="H20" i="12"/>
  <c r="G20" i="12"/>
  <c r="AC26" i="12" s="1"/>
  <c r="F20" i="12"/>
  <c r="AB26" i="12" s="1"/>
  <c r="I19" i="12"/>
  <c r="H19" i="12"/>
  <c r="G19" i="12"/>
  <c r="AC25" i="12" s="1"/>
  <c r="F19" i="12"/>
  <c r="AB25" i="12" s="1"/>
  <c r="I18" i="12"/>
  <c r="H18" i="12"/>
  <c r="G18" i="12"/>
  <c r="AC24" i="12" s="1"/>
  <c r="F18" i="12"/>
  <c r="AB24" i="12" s="1"/>
  <c r="I17" i="12"/>
  <c r="H17" i="12"/>
  <c r="G17" i="12"/>
  <c r="AC23" i="12" s="1"/>
  <c r="F17" i="12"/>
  <c r="AB23" i="12" s="1"/>
  <c r="I16" i="12"/>
  <c r="H16" i="12"/>
  <c r="G16" i="12"/>
  <c r="AC22" i="12" s="1"/>
  <c r="F16" i="12"/>
  <c r="AB22" i="12" s="1"/>
  <c r="I15" i="12"/>
  <c r="H15" i="12"/>
  <c r="G15" i="12"/>
  <c r="AC21" i="12" s="1"/>
  <c r="F15" i="12"/>
  <c r="AB21" i="12" s="1"/>
  <c r="I14" i="12"/>
  <c r="H14" i="12"/>
  <c r="G14" i="12"/>
  <c r="AC20" i="12" s="1"/>
  <c r="F14" i="12"/>
  <c r="AB20" i="12" s="1"/>
  <c r="I13" i="12"/>
  <c r="H13" i="12"/>
  <c r="G13" i="12"/>
  <c r="AC19" i="12" s="1"/>
  <c r="F13" i="12"/>
  <c r="AB19" i="12" s="1"/>
  <c r="I12" i="12"/>
  <c r="H12" i="12"/>
  <c r="G12" i="12"/>
  <c r="AC18" i="12" s="1"/>
  <c r="F12" i="12"/>
  <c r="AB18" i="12" s="1"/>
  <c r="I11" i="12"/>
  <c r="H11" i="12"/>
  <c r="G11" i="12"/>
  <c r="AC17" i="12" s="1"/>
  <c r="F11" i="12"/>
  <c r="AB17" i="12" s="1"/>
  <c r="I10" i="12"/>
  <c r="H10" i="12"/>
  <c r="G10" i="12"/>
  <c r="AC16" i="12" s="1"/>
  <c r="F10" i="12"/>
  <c r="AB16" i="12" s="1"/>
  <c r="I9" i="12"/>
  <c r="H9" i="12"/>
  <c r="G9" i="12"/>
  <c r="AC15" i="12" s="1"/>
  <c r="F9" i="12"/>
  <c r="AB15" i="12" s="1"/>
  <c r="I8" i="12"/>
  <c r="H8" i="12"/>
  <c r="G8" i="12"/>
  <c r="AC14" i="12" s="1"/>
  <c r="F8" i="12"/>
  <c r="AB14" i="12" s="1"/>
  <c r="I7" i="12"/>
  <c r="H7" i="12"/>
  <c r="G7" i="12"/>
  <c r="AC13" i="12" s="1"/>
  <c r="F7" i="12"/>
  <c r="AB13" i="12" s="1"/>
  <c r="I6" i="12"/>
  <c r="H6" i="12"/>
  <c r="G6" i="12"/>
  <c r="AC12" i="12" s="1"/>
  <c r="F6" i="12"/>
  <c r="AB12" i="12" s="1"/>
  <c r="I5" i="12"/>
  <c r="H5" i="12"/>
  <c r="G5" i="12"/>
  <c r="AC11" i="12" s="1"/>
  <c r="F5" i="12"/>
  <c r="AB11" i="12" s="1"/>
  <c r="I4" i="12"/>
  <c r="G64" i="11"/>
  <c r="I64" i="7"/>
  <c r="K65" i="7" s="1"/>
  <c r="H32" i="11"/>
  <c r="G32" i="11"/>
  <c r="AC38" i="11" s="1"/>
  <c r="F32" i="11"/>
  <c r="I31" i="11"/>
  <c r="H31" i="11"/>
  <c r="G31" i="11"/>
  <c r="AC37" i="11" s="1"/>
  <c r="F31" i="11"/>
  <c r="I30" i="11"/>
  <c r="H30" i="11"/>
  <c r="G30" i="11"/>
  <c r="AC36" i="11" s="1"/>
  <c r="F30" i="11"/>
  <c r="I29" i="11"/>
  <c r="H29" i="11"/>
  <c r="G29" i="11"/>
  <c r="AC35" i="11" s="1"/>
  <c r="F29" i="11"/>
  <c r="I28" i="11"/>
  <c r="H28" i="11"/>
  <c r="G28" i="11"/>
  <c r="AC34" i="11" s="1"/>
  <c r="F28" i="11"/>
  <c r="I27" i="11"/>
  <c r="H27" i="11"/>
  <c r="G27" i="11"/>
  <c r="AC33" i="11" s="1"/>
  <c r="F27" i="11"/>
  <c r="I26" i="11"/>
  <c r="H26" i="11"/>
  <c r="G26" i="11"/>
  <c r="AC32" i="11" s="1"/>
  <c r="F26" i="11"/>
  <c r="AB32" i="11" s="1"/>
  <c r="I25" i="11"/>
  <c r="H25" i="11"/>
  <c r="G25" i="11"/>
  <c r="AC31" i="11" s="1"/>
  <c r="F25" i="11"/>
  <c r="AB31" i="11" s="1"/>
  <c r="I24" i="11"/>
  <c r="H24" i="11"/>
  <c r="G24" i="11"/>
  <c r="AC30" i="11" s="1"/>
  <c r="F24" i="11"/>
  <c r="AB30" i="11" s="1"/>
  <c r="I23" i="11"/>
  <c r="H23" i="11"/>
  <c r="G23" i="11"/>
  <c r="AC29" i="11" s="1"/>
  <c r="F23" i="11"/>
  <c r="AB29" i="11" s="1"/>
  <c r="I22" i="11"/>
  <c r="H22" i="11"/>
  <c r="G22" i="11"/>
  <c r="AC28" i="11" s="1"/>
  <c r="F22" i="11"/>
  <c r="AB28" i="11" s="1"/>
  <c r="I21" i="11"/>
  <c r="H21" i="11"/>
  <c r="G21" i="11"/>
  <c r="AC27" i="11" s="1"/>
  <c r="F21" i="11"/>
  <c r="AB27" i="11" s="1"/>
  <c r="I20" i="11"/>
  <c r="H20" i="11"/>
  <c r="G20" i="11"/>
  <c r="AC26" i="11" s="1"/>
  <c r="F20" i="11"/>
  <c r="AB26" i="11" s="1"/>
  <c r="I19" i="11"/>
  <c r="H19" i="11"/>
  <c r="G19" i="11"/>
  <c r="AC25" i="11" s="1"/>
  <c r="F19" i="11"/>
  <c r="AB25" i="11" s="1"/>
  <c r="I18" i="11"/>
  <c r="H18" i="11"/>
  <c r="G18" i="11"/>
  <c r="AC24" i="11" s="1"/>
  <c r="F18" i="11"/>
  <c r="AB24" i="11" s="1"/>
  <c r="I17" i="11"/>
  <c r="H17" i="11"/>
  <c r="G17" i="11"/>
  <c r="AC23" i="11" s="1"/>
  <c r="F17" i="11"/>
  <c r="AB23" i="11" s="1"/>
  <c r="I16" i="11"/>
  <c r="H16" i="11"/>
  <c r="G16" i="11"/>
  <c r="AC22" i="11" s="1"/>
  <c r="F16" i="11"/>
  <c r="AB22" i="11" s="1"/>
  <c r="I15" i="11"/>
  <c r="H15" i="11"/>
  <c r="G15" i="11"/>
  <c r="AC21" i="11" s="1"/>
  <c r="F15" i="11"/>
  <c r="AB21" i="11" s="1"/>
  <c r="I14" i="11"/>
  <c r="H14" i="11"/>
  <c r="G14" i="11"/>
  <c r="AC20" i="11" s="1"/>
  <c r="F14" i="11"/>
  <c r="AB20" i="11" s="1"/>
  <c r="I13" i="11"/>
  <c r="H13" i="11"/>
  <c r="G13" i="11"/>
  <c r="AC19" i="11" s="1"/>
  <c r="F13" i="11"/>
  <c r="AB19" i="11" s="1"/>
  <c r="I12" i="11"/>
  <c r="H12" i="11"/>
  <c r="G12" i="11"/>
  <c r="AC18" i="11" s="1"/>
  <c r="F12" i="11"/>
  <c r="AB18" i="11" s="1"/>
  <c r="I11" i="11"/>
  <c r="H11" i="11"/>
  <c r="G11" i="11"/>
  <c r="AC17" i="11" s="1"/>
  <c r="F11" i="11"/>
  <c r="AB17" i="11" s="1"/>
  <c r="I10" i="11"/>
  <c r="H10" i="11"/>
  <c r="G10" i="11"/>
  <c r="AC16" i="11" s="1"/>
  <c r="F10" i="11"/>
  <c r="AB16" i="11" s="1"/>
  <c r="I9" i="11"/>
  <c r="H9" i="11"/>
  <c r="G9" i="11"/>
  <c r="F9" i="11"/>
  <c r="AB15" i="11" s="1"/>
  <c r="I8" i="11"/>
  <c r="H8" i="11"/>
  <c r="G8" i="11"/>
  <c r="F8" i="11"/>
  <c r="AB14" i="11" s="1"/>
  <c r="I7" i="11"/>
  <c r="H7" i="11"/>
  <c r="G7" i="11"/>
  <c r="F7" i="11"/>
  <c r="I6" i="11"/>
  <c r="H6" i="11"/>
  <c r="G6" i="11"/>
  <c r="F6" i="11"/>
  <c r="I5" i="11"/>
  <c r="H5" i="11"/>
  <c r="G5" i="11"/>
  <c r="F5" i="11"/>
  <c r="I4" i="11"/>
  <c r="H32" i="10"/>
  <c r="G32" i="10"/>
  <c r="F32" i="10"/>
  <c r="AB38" i="10" s="1"/>
  <c r="I31" i="10"/>
  <c r="H31" i="10"/>
  <c r="G31" i="10"/>
  <c r="F31" i="10"/>
  <c r="AB37" i="10" s="1"/>
  <c r="I30" i="10"/>
  <c r="H30" i="10"/>
  <c r="G30" i="10"/>
  <c r="F30" i="10"/>
  <c r="AB36" i="10" s="1"/>
  <c r="I29" i="10"/>
  <c r="H29" i="10"/>
  <c r="G29" i="10"/>
  <c r="F29" i="10"/>
  <c r="AB35" i="10" s="1"/>
  <c r="I28" i="10"/>
  <c r="H28" i="10"/>
  <c r="G28" i="10"/>
  <c r="F28" i="10"/>
  <c r="AB34" i="10" s="1"/>
  <c r="I27" i="10"/>
  <c r="H27" i="10"/>
  <c r="G27" i="10"/>
  <c r="F27" i="10"/>
  <c r="AB33" i="10" s="1"/>
  <c r="I26" i="10"/>
  <c r="H26" i="10"/>
  <c r="G26" i="10"/>
  <c r="F26" i="10"/>
  <c r="AB32" i="10" s="1"/>
  <c r="I25" i="10"/>
  <c r="H25" i="10"/>
  <c r="G25" i="10"/>
  <c r="F25" i="10"/>
  <c r="AB31" i="10" s="1"/>
  <c r="I24" i="10"/>
  <c r="H24" i="10"/>
  <c r="G24" i="10"/>
  <c r="F24" i="10"/>
  <c r="AB30" i="10" s="1"/>
  <c r="I23" i="10"/>
  <c r="H23" i="10"/>
  <c r="G23" i="10"/>
  <c r="F23" i="10"/>
  <c r="AB29" i="10" s="1"/>
  <c r="I22" i="10"/>
  <c r="H22" i="10"/>
  <c r="G22" i="10"/>
  <c r="AC28" i="10" s="1"/>
  <c r="F22" i="10"/>
  <c r="AB28" i="10" s="1"/>
  <c r="I21" i="10"/>
  <c r="H21" i="10"/>
  <c r="G21" i="10"/>
  <c r="AC27" i="10" s="1"/>
  <c r="F21" i="10"/>
  <c r="AB27" i="10" s="1"/>
  <c r="I20" i="10"/>
  <c r="H20" i="10"/>
  <c r="G20" i="10"/>
  <c r="AC26" i="10" s="1"/>
  <c r="F20" i="10"/>
  <c r="AB26" i="10" s="1"/>
  <c r="I19" i="10"/>
  <c r="H19" i="10"/>
  <c r="G19" i="10"/>
  <c r="AC25" i="10" s="1"/>
  <c r="F19" i="10"/>
  <c r="AB25" i="10" s="1"/>
  <c r="I18" i="10"/>
  <c r="H18" i="10"/>
  <c r="G18" i="10"/>
  <c r="AC24" i="10" s="1"/>
  <c r="F18" i="10"/>
  <c r="AB24" i="10" s="1"/>
  <c r="I17" i="10"/>
  <c r="H17" i="10"/>
  <c r="G17" i="10"/>
  <c r="AC23" i="10" s="1"/>
  <c r="F17" i="10"/>
  <c r="AB23" i="10" s="1"/>
  <c r="I16" i="10"/>
  <c r="H16" i="10"/>
  <c r="G16" i="10"/>
  <c r="AC22" i="10" s="1"/>
  <c r="F16" i="10"/>
  <c r="AB22" i="10" s="1"/>
  <c r="I15" i="10"/>
  <c r="H15" i="10"/>
  <c r="G15" i="10"/>
  <c r="AC21" i="10" s="1"/>
  <c r="F15" i="10"/>
  <c r="AB21" i="10" s="1"/>
  <c r="I14" i="10"/>
  <c r="H14" i="10"/>
  <c r="G14" i="10"/>
  <c r="AC20" i="10" s="1"/>
  <c r="F14" i="10"/>
  <c r="AB20" i="10" s="1"/>
  <c r="I13" i="10"/>
  <c r="H13" i="10"/>
  <c r="G13" i="10"/>
  <c r="AC19" i="10" s="1"/>
  <c r="F13" i="10"/>
  <c r="AB19" i="10" s="1"/>
  <c r="I12" i="10"/>
  <c r="H12" i="10"/>
  <c r="G12" i="10"/>
  <c r="AC18" i="10" s="1"/>
  <c r="F12" i="10"/>
  <c r="I11" i="10"/>
  <c r="H11" i="10"/>
  <c r="G11" i="10"/>
  <c r="AC17" i="10" s="1"/>
  <c r="F11" i="10"/>
  <c r="I10" i="10"/>
  <c r="H10" i="10"/>
  <c r="G10" i="10"/>
  <c r="F10" i="10"/>
  <c r="I9" i="10"/>
  <c r="H9" i="10"/>
  <c r="G9" i="10"/>
  <c r="F9" i="10"/>
  <c r="AB15" i="10" s="1"/>
  <c r="I8" i="10"/>
  <c r="H8" i="10"/>
  <c r="G8" i="10"/>
  <c r="F8" i="10"/>
  <c r="I7" i="10"/>
  <c r="H7" i="10"/>
  <c r="G7" i="10"/>
  <c r="AC13" i="10" s="1"/>
  <c r="F7" i="10"/>
  <c r="I6" i="10"/>
  <c r="H6" i="10"/>
  <c r="G6" i="10"/>
  <c r="AC12" i="10" s="1"/>
  <c r="F6" i="10"/>
  <c r="I5" i="10"/>
  <c r="H5" i="10"/>
  <c r="G5" i="10"/>
  <c r="F5" i="10"/>
  <c r="I4" i="10"/>
  <c r="G53" i="9"/>
  <c r="G52" i="9"/>
  <c r="G51" i="9"/>
  <c r="G61" i="8"/>
  <c r="H32" i="8"/>
  <c r="G32" i="8"/>
  <c r="F32" i="8"/>
  <c r="I31" i="8"/>
  <c r="H31" i="8"/>
  <c r="G31" i="8"/>
  <c r="F31" i="8"/>
  <c r="I30" i="8"/>
  <c r="H30" i="8"/>
  <c r="G30" i="8"/>
  <c r="F30" i="8"/>
  <c r="I29" i="8"/>
  <c r="H29" i="8"/>
  <c r="G29" i="8"/>
  <c r="F29" i="8"/>
  <c r="I28" i="8"/>
  <c r="H28" i="8"/>
  <c r="G28" i="8"/>
  <c r="F28" i="8"/>
  <c r="I27" i="8"/>
  <c r="H27" i="8"/>
  <c r="G27" i="8"/>
  <c r="F27" i="8"/>
  <c r="AB33" i="8" s="1"/>
  <c r="I26" i="8"/>
  <c r="H26" i="8"/>
  <c r="G26" i="8"/>
  <c r="F26" i="8"/>
  <c r="AB32" i="8" s="1"/>
  <c r="I25" i="8"/>
  <c r="H25" i="8"/>
  <c r="G25" i="8"/>
  <c r="F25" i="8"/>
  <c r="AB31" i="8" s="1"/>
  <c r="I24" i="8"/>
  <c r="H24" i="8"/>
  <c r="G24" i="8"/>
  <c r="F24" i="8"/>
  <c r="AB30" i="8" s="1"/>
  <c r="I23" i="8"/>
  <c r="H23" i="8"/>
  <c r="G23" i="8"/>
  <c r="AC29" i="8" s="1"/>
  <c r="F23" i="8"/>
  <c r="AB29" i="8" s="1"/>
  <c r="I22" i="8"/>
  <c r="H22" i="8"/>
  <c r="G22" i="8"/>
  <c r="AC28" i="8" s="1"/>
  <c r="F22" i="8"/>
  <c r="AB28" i="8" s="1"/>
  <c r="I21" i="8"/>
  <c r="H21" i="8"/>
  <c r="G21" i="8"/>
  <c r="AC27" i="8" s="1"/>
  <c r="F21" i="8"/>
  <c r="AB27" i="8" s="1"/>
  <c r="I20" i="8"/>
  <c r="H20" i="8"/>
  <c r="G20" i="8"/>
  <c r="AC26" i="8" s="1"/>
  <c r="F20" i="8"/>
  <c r="I19" i="8"/>
  <c r="H19" i="8"/>
  <c r="G19" i="8"/>
  <c r="AC25" i="8" s="1"/>
  <c r="F19" i="8"/>
  <c r="I18" i="8"/>
  <c r="H18" i="8"/>
  <c r="G18" i="8"/>
  <c r="F18" i="8"/>
  <c r="I17" i="8"/>
  <c r="H17" i="8"/>
  <c r="G17" i="8"/>
  <c r="F17" i="8"/>
  <c r="AB23" i="8" s="1"/>
  <c r="I16" i="8"/>
  <c r="H16" i="8"/>
  <c r="G16" i="8"/>
  <c r="F16" i="8"/>
  <c r="AB22" i="8" s="1"/>
  <c r="I15" i="8"/>
  <c r="H15" i="8"/>
  <c r="G15" i="8"/>
  <c r="F15" i="8"/>
  <c r="I14" i="8"/>
  <c r="H14" i="8"/>
  <c r="G14" i="8"/>
  <c r="F14" i="8"/>
  <c r="I13" i="8"/>
  <c r="H13" i="8"/>
  <c r="G13" i="8"/>
  <c r="AC19" i="8" s="1"/>
  <c r="F13" i="8"/>
  <c r="I12" i="8"/>
  <c r="H12" i="8"/>
  <c r="G12" i="8"/>
  <c r="AC18" i="8" s="1"/>
  <c r="F12" i="8"/>
  <c r="I11" i="8"/>
  <c r="H11" i="8"/>
  <c r="G11" i="8"/>
  <c r="AC17" i="8" s="1"/>
  <c r="F11" i="8"/>
  <c r="I10" i="8"/>
  <c r="H10" i="8"/>
  <c r="G10" i="8"/>
  <c r="AC16" i="8" s="1"/>
  <c r="F10" i="8"/>
  <c r="I9" i="8"/>
  <c r="H9" i="8"/>
  <c r="G9" i="8"/>
  <c r="AC15" i="8" s="1"/>
  <c r="F9" i="8"/>
  <c r="AB15" i="8" s="1"/>
  <c r="I8" i="8"/>
  <c r="H8" i="8"/>
  <c r="G8" i="8"/>
  <c r="AC14" i="8" s="1"/>
  <c r="F8" i="8"/>
  <c r="AB14" i="8" s="1"/>
  <c r="I7" i="8"/>
  <c r="H7" i="8"/>
  <c r="G7" i="8"/>
  <c r="AC13" i="8" s="1"/>
  <c r="F7" i="8"/>
  <c r="AB13" i="8" s="1"/>
  <c r="I6" i="8"/>
  <c r="H6" i="8"/>
  <c r="G6" i="8"/>
  <c r="F6" i="8"/>
  <c r="AB12" i="8" s="1"/>
  <c r="I5" i="8"/>
  <c r="H5" i="8"/>
  <c r="G5" i="8"/>
  <c r="F5" i="8"/>
  <c r="AB11" i="8" s="1"/>
  <c r="I4" i="8"/>
  <c r="I14" i="7"/>
  <c r="H15" i="7"/>
  <c r="H32" i="6"/>
  <c r="G32" i="6"/>
  <c r="AC38" i="6" s="1"/>
  <c r="F32" i="6"/>
  <c r="I31" i="6"/>
  <c r="H31" i="6"/>
  <c r="G31" i="6"/>
  <c r="AC37" i="6" s="1"/>
  <c r="F31" i="6"/>
  <c r="I30" i="6"/>
  <c r="H30" i="6"/>
  <c r="G30" i="6"/>
  <c r="AC36" i="6" s="1"/>
  <c r="F30" i="6"/>
  <c r="I29" i="6"/>
  <c r="H29" i="6"/>
  <c r="G29" i="6"/>
  <c r="AC35" i="6" s="1"/>
  <c r="F29" i="6"/>
  <c r="I28" i="6"/>
  <c r="H28" i="6"/>
  <c r="G28" i="6"/>
  <c r="AC34" i="6" s="1"/>
  <c r="F28" i="6"/>
  <c r="I27" i="6"/>
  <c r="H27" i="6"/>
  <c r="G27" i="6"/>
  <c r="AC33" i="6" s="1"/>
  <c r="F27" i="6"/>
  <c r="I26" i="6"/>
  <c r="H26" i="6"/>
  <c r="G26" i="6"/>
  <c r="AC32" i="6" s="1"/>
  <c r="F26" i="6"/>
  <c r="AB32" i="6" s="1"/>
  <c r="I25" i="6"/>
  <c r="H25" i="6"/>
  <c r="G25" i="6"/>
  <c r="AC31" i="6" s="1"/>
  <c r="F25" i="6"/>
  <c r="AB31" i="6" s="1"/>
  <c r="I24" i="6"/>
  <c r="H24" i="6"/>
  <c r="G24" i="6"/>
  <c r="AC30" i="6" s="1"/>
  <c r="F24" i="6"/>
  <c r="AB30" i="6" s="1"/>
  <c r="I23" i="6"/>
  <c r="H23" i="6"/>
  <c r="G23" i="6"/>
  <c r="AC29" i="6" s="1"/>
  <c r="F23" i="6"/>
  <c r="AB29" i="6" s="1"/>
  <c r="I22" i="6"/>
  <c r="H22" i="6"/>
  <c r="G22" i="6"/>
  <c r="AC28" i="6" s="1"/>
  <c r="F22" i="6"/>
  <c r="AB28" i="6" s="1"/>
  <c r="I21" i="6"/>
  <c r="H21" i="6"/>
  <c r="G21" i="6"/>
  <c r="AC27" i="6" s="1"/>
  <c r="F21" i="6"/>
  <c r="AB27" i="6" s="1"/>
  <c r="I20" i="6"/>
  <c r="H20" i="6"/>
  <c r="G20" i="6"/>
  <c r="AC26" i="6" s="1"/>
  <c r="F20" i="6"/>
  <c r="AB26" i="6" s="1"/>
  <c r="I19" i="6"/>
  <c r="H19" i="6"/>
  <c r="G19" i="6"/>
  <c r="AC25" i="6" s="1"/>
  <c r="F19" i="6"/>
  <c r="AB25" i="6" s="1"/>
  <c r="I18" i="6"/>
  <c r="H18" i="6"/>
  <c r="G18" i="6"/>
  <c r="AC24" i="6" s="1"/>
  <c r="F18" i="6"/>
  <c r="AB24" i="6" s="1"/>
  <c r="I17" i="6"/>
  <c r="H17" i="6"/>
  <c r="G17" i="6"/>
  <c r="F17" i="6"/>
  <c r="AB23" i="6" s="1"/>
  <c r="I16" i="6"/>
  <c r="H16" i="6"/>
  <c r="G16" i="6"/>
  <c r="F16" i="6"/>
  <c r="AB22" i="6" s="1"/>
  <c r="I15" i="6"/>
  <c r="H15" i="6"/>
  <c r="G15" i="6"/>
  <c r="AC21" i="6" s="1"/>
  <c r="F15" i="6"/>
  <c r="AB21" i="6" s="1"/>
  <c r="I14" i="6"/>
  <c r="H14" i="6"/>
  <c r="G14" i="6"/>
  <c r="AC20" i="6" s="1"/>
  <c r="F14" i="6"/>
  <c r="I13" i="6"/>
  <c r="H13" i="6"/>
  <c r="G13" i="6"/>
  <c r="AC19" i="6" s="1"/>
  <c r="F13" i="6"/>
  <c r="I12" i="6"/>
  <c r="H12" i="6"/>
  <c r="G12" i="6"/>
  <c r="AC18" i="6" s="1"/>
  <c r="F12" i="6"/>
  <c r="I11" i="6"/>
  <c r="H11" i="6"/>
  <c r="G11" i="6"/>
  <c r="AC17" i="6" s="1"/>
  <c r="F11" i="6"/>
  <c r="I10" i="6"/>
  <c r="H10" i="6"/>
  <c r="G10" i="6"/>
  <c r="AC16" i="6" s="1"/>
  <c r="F10" i="6"/>
  <c r="I9" i="6"/>
  <c r="H9" i="6"/>
  <c r="G9" i="6"/>
  <c r="AC15" i="6" s="1"/>
  <c r="F9" i="6"/>
  <c r="AB15" i="6" s="1"/>
  <c r="I8" i="6"/>
  <c r="H8" i="6"/>
  <c r="G8" i="6"/>
  <c r="AC14" i="6" s="1"/>
  <c r="F8" i="6"/>
  <c r="AB14" i="6" s="1"/>
  <c r="I7" i="6"/>
  <c r="H7" i="6"/>
  <c r="G7" i="6"/>
  <c r="AC13" i="6" s="1"/>
  <c r="F7" i="6"/>
  <c r="AB13" i="6" s="1"/>
  <c r="I6" i="6"/>
  <c r="H6" i="6"/>
  <c r="G6" i="6"/>
  <c r="AC12" i="6" s="1"/>
  <c r="F6" i="6"/>
  <c r="AB12" i="6" s="1"/>
  <c r="I5" i="6"/>
  <c r="H5" i="6"/>
  <c r="G5" i="6"/>
  <c r="AC11" i="6" s="1"/>
  <c r="F5" i="6"/>
  <c r="AB11" i="6" s="1"/>
  <c r="I4" i="6"/>
  <c r="H45" i="5"/>
  <c r="G45" i="5"/>
  <c r="AC51" i="5" s="1"/>
  <c r="H32" i="5"/>
  <c r="G32" i="5"/>
  <c r="AC38" i="5" s="1"/>
  <c r="F32" i="5"/>
  <c r="I31" i="5"/>
  <c r="H31" i="5"/>
  <c r="G31" i="5"/>
  <c r="AC37" i="5" s="1"/>
  <c r="F31" i="5"/>
  <c r="I30" i="5"/>
  <c r="H30" i="5"/>
  <c r="G30" i="5"/>
  <c r="AC36" i="5" s="1"/>
  <c r="F30" i="5"/>
  <c r="I29" i="5"/>
  <c r="H29" i="5"/>
  <c r="G29" i="5"/>
  <c r="AC35" i="5" s="1"/>
  <c r="F29" i="5"/>
  <c r="I28" i="5"/>
  <c r="H28" i="5"/>
  <c r="G28" i="5"/>
  <c r="AC34" i="5" s="1"/>
  <c r="F28" i="5"/>
  <c r="I27" i="5"/>
  <c r="H27" i="5"/>
  <c r="G27" i="5"/>
  <c r="AC33" i="5" s="1"/>
  <c r="F27" i="5"/>
  <c r="I26" i="5"/>
  <c r="H26" i="5"/>
  <c r="G26" i="5"/>
  <c r="AC32" i="5" s="1"/>
  <c r="F26" i="5"/>
  <c r="AB32" i="5" s="1"/>
  <c r="I25" i="5"/>
  <c r="H25" i="5"/>
  <c r="G25" i="5"/>
  <c r="F25" i="5"/>
  <c r="AB31" i="5" s="1"/>
  <c r="I24" i="5"/>
  <c r="H24" i="5"/>
  <c r="G24" i="5"/>
  <c r="F24" i="5"/>
  <c r="AB30" i="5" s="1"/>
  <c r="I23" i="5"/>
  <c r="H23" i="5"/>
  <c r="G23" i="5"/>
  <c r="F23" i="5"/>
  <c r="AB29" i="5" s="1"/>
  <c r="I22" i="5"/>
  <c r="H22" i="5"/>
  <c r="G22" i="5"/>
  <c r="F22" i="5"/>
  <c r="AB28" i="5" s="1"/>
  <c r="I21" i="5"/>
  <c r="H21" i="5"/>
  <c r="G21" i="5"/>
  <c r="F21" i="5"/>
  <c r="AB27" i="5" s="1"/>
  <c r="I20" i="5"/>
  <c r="H20" i="5"/>
  <c r="G20" i="5"/>
  <c r="AC26" i="5" s="1"/>
  <c r="F20" i="5"/>
  <c r="AB26" i="5" s="1"/>
  <c r="I19" i="5"/>
  <c r="H19" i="5"/>
  <c r="G19" i="5"/>
  <c r="AC25" i="5" s="1"/>
  <c r="F19" i="5"/>
  <c r="AB25" i="5" s="1"/>
  <c r="I18" i="5"/>
  <c r="H18" i="5"/>
  <c r="G18" i="5"/>
  <c r="AC24" i="5" s="1"/>
  <c r="F18" i="5"/>
  <c r="AB24" i="5" s="1"/>
  <c r="I17" i="5"/>
  <c r="H17" i="5"/>
  <c r="G17" i="5"/>
  <c r="AC23" i="5" s="1"/>
  <c r="F17" i="5"/>
  <c r="AB23" i="5" s="1"/>
  <c r="I16" i="5"/>
  <c r="H16" i="5"/>
  <c r="G16" i="5"/>
  <c r="AC22" i="5" s="1"/>
  <c r="F16" i="5"/>
  <c r="AB22" i="5" s="1"/>
  <c r="I15" i="5"/>
  <c r="H15" i="5"/>
  <c r="G15" i="5"/>
  <c r="AC21" i="5" s="1"/>
  <c r="F15" i="5"/>
  <c r="AB21" i="5" s="1"/>
  <c r="I14" i="5"/>
  <c r="H14" i="5"/>
  <c r="G14" i="5"/>
  <c r="AC20" i="5" s="1"/>
  <c r="F14" i="5"/>
  <c r="AB20" i="5" s="1"/>
  <c r="I13" i="5"/>
  <c r="H13" i="5"/>
  <c r="G13" i="5"/>
  <c r="AC19" i="5" s="1"/>
  <c r="F13" i="5"/>
  <c r="AB19" i="5" s="1"/>
  <c r="I12" i="5"/>
  <c r="H12" i="5"/>
  <c r="G12" i="5"/>
  <c r="AC18" i="5" s="1"/>
  <c r="F12" i="5"/>
  <c r="AB18" i="5" s="1"/>
  <c r="I11" i="5"/>
  <c r="H11" i="5"/>
  <c r="G11" i="5"/>
  <c r="F11" i="5"/>
  <c r="AB17" i="5" s="1"/>
  <c r="I10" i="5"/>
  <c r="H10" i="5"/>
  <c r="G10" i="5"/>
  <c r="F10" i="5"/>
  <c r="AB16" i="5" s="1"/>
  <c r="I9" i="5"/>
  <c r="H9" i="5"/>
  <c r="G9" i="5"/>
  <c r="F9" i="5"/>
  <c r="AB15" i="5" s="1"/>
  <c r="I8" i="5"/>
  <c r="H8" i="5"/>
  <c r="G8" i="5"/>
  <c r="F8" i="5"/>
  <c r="AB14" i="5" s="1"/>
  <c r="I7" i="5"/>
  <c r="H7" i="5"/>
  <c r="G7" i="5"/>
  <c r="F7" i="5"/>
  <c r="AB13" i="5" s="1"/>
  <c r="I6" i="5"/>
  <c r="H6" i="5"/>
  <c r="G6" i="5"/>
  <c r="F6" i="5"/>
  <c r="AB12" i="5" s="1"/>
  <c r="I5" i="5"/>
  <c r="H5" i="5"/>
  <c r="G5" i="5"/>
  <c r="AC11" i="5" s="1"/>
  <c r="F5" i="5"/>
  <c r="I4" i="5"/>
  <c r="G53" i="4"/>
  <c r="G43" i="4"/>
  <c r="L43" i="4"/>
  <c r="H32" i="4"/>
  <c r="G32" i="4"/>
  <c r="F32" i="4"/>
  <c r="I31" i="4"/>
  <c r="H31" i="4"/>
  <c r="G31" i="4"/>
  <c r="F31" i="4"/>
  <c r="I30" i="4"/>
  <c r="H30" i="4"/>
  <c r="G30" i="4"/>
  <c r="F30" i="4"/>
  <c r="I29" i="4"/>
  <c r="H29" i="4"/>
  <c r="G29" i="4"/>
  <c r="F29" i="4"/>
  <c r="I28" i="4"/>
  <c r="H28" i="4"/>
  <c r="G28" i="4"/>
  <c r="F28" i="4"/>
  <c r="I27" i="4"/>
  <c r="H27" i="4"/>
  <c r="G27" i="4"/>
  <c r="F27" i="4"/>
  <c r="AB33" i="4" s="1"/>
  <c r="I26" i="4"/>
  <c r="H26" i="4"/>
  <c r="G26" i="4"/>
  <c r="AC32" i="4" s="1"/>
  <c r="F26" i="4"/>
  <c r="AB32" i="4" s="1"/>
  <c r="I25" i="4"/>
  <c r="H25" i="4"/>
  <c r="G25" i="4"/>
  <c r="AC31" i="4" s="1"/>
  <c r="F25" i="4"/>
  <c r="AB31" i="4" s="1"/>
  <c r="I24" i="4"/>
  <c r="H24" i="4"/>
  <c r="G24" i="4"/>
  <c r="AC30" i="4" s="1"/>
  <c r="F24" i="4"/>
  <c r="AB30" i="4" s="1"/>
  <c r="I23" i="4"/>
  <c r="H23" i="4"/>
  <c r="G23" i="4"/>
  <c r="AC29" i="4" s="1"/>
  <c r="F23" i="4"/>
  <c r="AB29" i="4" s="1"/>
  <c r="I22" i="4"/>
  <c r="H22" i="4"/>
  <c r="G22" i="4"/>
  <c r="F22" i="4"/>
  <c r="AB28" i="4" s="1"/>
  <c r="I21" i="4"/>
  <c r="H21" i="4"/>
  <c r="G21" i="4"/>
  <c r="F21" i="4"/>
  <c r="AB27" i="4" s="1"/>
  <c r="I20" i="4"/>
  <c r="H20" i="4"/>
  <c r="G20" i="4"/>
  <c r="F20" i="4"/>
  <c r="AB26" i="4" s="1"/>
  <c r="I19" i="4"/>
  <c r="H19" i="4"/>
  <c r="G19" i="4"/>
  <c r="F19" i="4"/>
  <c r="AB25" i="4" s="1"/>
  <c r="I18" i="4"/>
  <c r="H18" i="4"/>
  <c r="G18" i="4"/>
  <c r="F18" i="4"/>
  <c r="AB24" i="4" s="1"/>
  <c r="I17" i="4"/>
  <c r="H17" i="4"/>
  <c r="G17" i="4"/>
  <c r="F17" i="4"/>
  <c r="AB23" i="4" s="1"/>
  <c r="I16" i="4"/>
  <c r="H16" i="4"/>
  <c r="G16" i="4"/>
  <c r="AC22" i="4" s="1"/>
  <c r="F16" i="4"/>
  <c r="AB22" i="4" s="1"/>
  <c r="I15" i="4"/>
  <c r="H15" i="4"/>
  <c r="G15" i="4"/>
  <c r="AC21" i="4" s="1"/>
  <c r="F15" i="4"/>
  <c r="AB21" i="4" s="1"/>
  <c r="I14" i="4"/>
  <c r="H14" i="4"/>
  <c r="G14" i="4"/>
  <c r="AC20" i="4" s="1"/>
  <c r="F14" i="4"/>
  <c r="AB20" i="4" s="1"/>
  <c r="I13" i="4"/>
  <c r="H13" i="4"/>
  <c r="G13" i="4"/>
  <c r="AC19" i="4" s="1"/>
  <c r="F13" i="4"/>
  <c r="AB19" i="4" s="1"/>
  <c r="I12" i="4"/>
  <c r="H12" i="4"/>
  <c r="G12" i="4"/>
  <c r="AC18" i="4" s="1"/>
  <c r="F12" i="4"/>
  <c r="AB18" i="4" s="1"/>
  <c r="I11" i="4"/>
  <c r="H11" i="4"/>
  <c r="G11" i="4"/>
  <c r="AC17" i="4" s="1"/>
  <c r="F11" i="4"/>
  <c r="AB17" i="4" s="1"/>
  <c r="I10" i="4"/>
  <c r="H10" i="4"/>
  <c r="G10" i="4"/>
  <c r="AC16" i="4" s="1"/>
  <c r="F10" i="4"/>
  <c r="AB16" i="4" s="1"/>
  <c r="I9" i="4"/>
  <c r="H9" i="4"/>
  <c r="G9" i="4"/>
  <c r="AC15" i="4" s="1"/>
  <c r="F9" i="4"/>
  <c r="AB15" i="4" s="1"/>
  <c r="I8" i="4"/>
  <c r="H8" i="4"/>
  <c r="G8" i="4"/>
  <c r="AC14" i="4" s="1"/>
  <c r="F8" i="4"/>
  <c r="I7" i="4"/>
  <c r="H7" i="4"/>
  <c r="G7" i="4"/>
  <c r="AC13" i="4" s="1"/>
  <c r="F7" i="4"/>
  <c r="I6" i="4"/>
  <c r="H6" i="4"/>
  <c r="G6" i="4"/>
  <c r="AC12" i="4" s="1"/>
  <c r="F6" i="4"/>
  <c r="AB12" i="4" s="1"/>
  <c r="I5" i="4"/>
  <c r="H5" i="4"/>
  <c r="G5" i="4"/>
  <c r="F5" i="4"/>
  <c r="AB11" i="4" s="1"/>
  <c r="I4" i="4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4" i="3"/>
  <c r="F6" i="3"/>
  <c r="G6" i="3"/>
  <c r="H6" i="3"/>
  <c r="F7" i="3"/>
  <c r="G7" i="3"/>
  <c r="H7" i="3"/>
  <c r="F8" i="3"/>
  <c r="G8" i="3"/>
  <c r="H8" i="3"/>
  <c r="F9" i="3"/>
  <c r="G9" i="3"/>
  <c r="H9" i="3"/>
  <c r="F10" i="3"/>
  <c r="G10" i="3"/>
  <c r="H10" i="3"/>
  <c r="F11" i="3"/>
  <c r="G11" i="3"/>
  <c r="H11" i="3"/>
  <c r="F12" i="3"/>
  <c r="G12" i="3"/>
  <c r="H12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F25" i="3"/>
  <c r="G25" i="3"/>
  <c r="H25" i="3"/>
  <c r="F26" i="3"/>
  <c r="G26" i="3"/>
  <c r="H26" i="3"/>
  <c r="F27" i="3"/>
  <c r="G27" i="3"/>
  <c r="H27" i="3"/>
  <c r="F28" i="3"/>
  <c r="G28" i="3"/>
  <c r="H28" i="3"/>
  <c r="F29" i="3"/>
  <c r="G29" i="3"/>
  <c r="H29" i="3"/>
  <c r="F30" i="3"/>
  <c r="G30" i="3"/>
  <c r="H30" i="3"/>
  <c r="F31" i="3"/>
  <c r="G31" i="3"/>
  <c r="H31" i="3"/>
  <c r="F32" i="3"/>
  <c r="G32" i="3"/>
  <c r="H32" i="3"/>
  <c r="G5" i="3"/>
  <c r="H5" i="3"/>
  <c r="F5" i="3"/>
  <c r="L15" i="7"/>
  <c r="M15" i="7" s="1"/>
  <c r="L57" i="12"/>
  <c r="N49" i="12"/>
  <c r="Q49" i="12" s="1"/>
  <c r="R49" i="12" s="1"/>
  <c r="J46" i="12"/>
  <c r="K67" i="12"/>
  <c r="K44" i="12"/>
  <c r="L36" i="12"/>
  <c r="J67" i="12"/>
  <c r="J57" i="12"/>
  <c r="J64" i="12"/>
  <c r="K56" i="12"/>
  <c r="J72" i="12"/>
  <c r="I49" i="12"/>
  <c r="K50" i="12" s="1"/>
  <c r="K47" i="12"/>
  <c r="I44" i="12"/>
  <c r="J45" i="12" s="1"/>
  <c r="J41" i="12"/>
  <c r="J39" i="12"/>
  <c r="K60" i="12"/>
  <c r="J52" i="12"/>
  <c r="L70" i="12"/>
  <c r="K65" i="12"/>
  <c r="L60" i="12"/>
  <c r="K70" i="12"/>
  <c r="K37" i="12"/>
  <c r="K74" i="12"/>
  <c r="K37" i="6"/>
  <c r="K68" i="6"/>
  <c r="K63" i="6"/>
  <c r="K60" i="6"/>
  <c r="K53" i="6"/>
  <c r="K43" i="6"/>
  <c r="K54" i="6"/>
  <c r="L55" i="6"/>
  <c r="J76" i="6"/>
  <c r="L50" i="6"/>
  <c r="J70" i="3"/>
  <c r="K70" i="3"/>
  <c r="L70" i="3"/>
  <c r="K66" i="11"/>
  <c r="J66" i="11"/>
  <c r="J50" i="11"/>
  <c r="J45" i="11"/>
  <c r="J34" i="11"/>
  <c r="K75" i="11"/>
  <c r="L54" i="11"/>
  <c r="J67" i="11"/>
  <c r="J51" i="11"/>
  <c r="J48" i="11"/>
  <c r="J35" i="11"/>
  <c r="J44" i="11"/>
  <c r="K76" i="11"/>
  <c r="J74" i="15"/>
  <c r="K72" i="15"/>
  <c r="J57" i="15"/>
  <c r="L60" i="15"/>
  <c r="J70" i="15"/>
  <c r="J61" i="15"/>
  <c r="J44" i="15"/>
  <c r="J39" i="15"/>
  <c r="K39" i="15"/>
  <c r="K64" i="12"/>
  <c r="L48" i="12"/>
  <c r="K72" i="12"/>
  <c r="J62" i="12"/>
  <c r="J47" i="12"/>
  <c r="K62" i="12"/>
  <c r="L39" i="12"/>
  <c r="L47" i="12"/>
  <c r="J59" i="12"/>
  <c r="J48" i="12"/>
  <c r="L45" i="4"/>
  <c r="L58" i="4"/>
  <c r="L73" i="4"/>
  <c r="L66" i="4"/>
  <c r="L62" i="4"/>
  <c r="J48" i="4"/>
  <c r="L74" i="4"/>
  <c r="J41" i="4"/>
  <c r="J36" i="4"/>
  <c r="J33" i="4"/>
  <c r="K74" i="4"/>
  <c r="K45" i="4"/>
  <c r="L76" i="4"/>
  <c r="L54" i="9"/>
  <c r="K71" i="9"/>
  <c r="J72" i="9"/>
  <c r="J59" i="9"/>
  <c r="J57" i="9"/>
  <c r="J55" i="9"/>
  <c r="J31" i="9"/>
  <c r="L35" i="9"/>
  <c r="K34" i="7"/>
  <c r="L51" i="7"/>
  <c r="J35" i="7"/>
  <c r="J68" i="7"/>
  <c r="K59" i="7"/>
  <c r="J49" i="7"/>
  <c r="K27" i="7"/>
  <c r="L19" i="7"/>
  <c r="J10" i="7"/>
  <c r="J70" i="7"/>
  <c r="M70" i="7" s="1"/>
  <c r="J72" i="7"/>
  <c r="K75" i="7"/>
  <c r="L57" i="7"/>
  <c r="K15" i="7"/>
  <c r="K69" i="7"/>
  <c r="K66" i="7"/>
  <c r="K18" i="7"/>
  <c r="K9" i="7"/>
  <c r="K73" i="7"/>
  <c r="K54" i="7"/>
  <c r="K38" i="7"/>
  <c r="K22" i="7"/>
  <c r="K13" i="7"/>
  <c r="J73" i="7"/>
  <c r="L74" i="7"/>
  <c r="K41" i="15"/>
  <c r="L38" i="15"/>
  <c r="K68" i="15"/>
  <c r="K74" i="15"/>
  <c r="L41" i="15"/>
  <c r="J60" i="7"/>
  <c r="L60" i="7"/>
  <c r="K60" i="7"/>
  <c r="J64" i="7"/>
  <c r="L64" i="7"/>
  <c r="K64" i="7"/>
  <c r="L48" i="7"/>
  <c r="K48" i="7"/>
  <c r="K32" i="7"/>
  <c r="K52" i="7"/>
  <c r="J36" i="7"/>
  <c r="K36" i="7"/>
  <c r="L20" i="7"/>
  <c r="K20" i="7"/>
  <c r="J71" i="7"/>
  <c r="K71" i="7"/>
  <c r="L71" i="7"/>
  <c r="J67" i="7"/>
  <c r="L67" i="7"/>
  <c r="K67" i="7"/>
  <c r="J44" i="7"/>
  <c r="K44" i="7"/>
  <c r="L28" i="7"/>
  <c r="K28" i="7"/>
  <c r="L11" i="7"/>
  <c r="K11" i="7"/>
  <c r="J56" i="7"/>
  <c r="L56" i="7"/>
  <c r="K56" i="7"/>
  <c r="K40" i="7"/>
  <c r="J24" i="7"/>
  <c r="K24" i="7"/>
  <c r="J7" i="7"/>
  <c r="M7" i="7" s="1"/>
  <c r="L7" i="7"/>
  <c r="K7" i="7"/>
  <c r="K74" i="7"/>
  <c r="K76" i="7"/>
  <c r="J76" i="7"/>
  <c r="L76" i="7"/>
  <c r="K48" i="9"/>
  <c r="K74" i="9"/>
  <c r="K75" i="9"/>
  <c r="K73" i="15"/>
  <c r="L73" i="15"/>
  <c r="L75" i="15"/>
  <c r="K76" i="15"/>
  <c r="J76" i="15"/>
  <c r="K59" i="15"/>
  <c r="K47" i="15"/>
  <c r="K75" i="15"/>
  <c r="L51" i="9"/>
  <c r="K57" i="9"/>
  <c r="L14" i="9"/>
  <c r="K73" i="9"/>
  <c r="K51" i="9"/>
  <c r="K69" i="9"/>
  <c r="N50" i="12"/>
  <c r="Q50" i="12" s="1"/>
  <c r="R50" i="12" s="1"/>
  <c r="I50" i="12"/>
  <c r="L51" i="12" s="1"/>
  <c r="I80" i="9"/>
  <c r="J81" i="9" s="1"/>
  <c r="H87" i="4"/>
  <c r="I86" i="4"/>
  <c r="J87" i="4" s="1"/>
  <c r="H86" i="4"/>
  <c r="J15" i="7"/>
  <c r="I15" i="7"/>
  <c r="N15" i="7"/>
  <c r="J16" i="7"/>
  <c r="K16" i="7"/>
  <c r="L82" i="15" l="1"/>
  <c r="AC96" i="15"/>
  <c r="AB99" i="15"/>
  <c r="AC102" i="15"/>
  <c r="AK242" i="18"/>
  <c r="AK243" i="18"/>
  <c r="AK251" i="18"/>
  <c r="AK247" i="18"/>
  <c r="AK248" i="18"/>
  <c r="AK249" i="18"/>
  <c r="AK250" i="18"/>
  <c r="AK255" i="18"/>
  <c r="AK244" i="18"/>
  <c r="AK245" i="18"/>
  <c r="AK246" i="18"/>
  <c r="AK252" i="18"/>
  <c r="AK253" i="18"/>
  <c r="AK254" i="18"/>
  <c r="AD242" i="18"/>
  <c r="AE242" i="18" s="1"/>
  <c r="AD244" i="18"/>
  <c r="AE244" i="18" s="1"/>
  <c r="AD248" i="18"/>
  <c r="AE248" i="18" s="1"/>
  <c r="AD249" i="18"/>
  <c r="AE249" i="18" s="1"/>
  <c r="AD243" i="18"/>
  <c r="AE243" i="18" s="1"/>
  <c r="AD245" i="18"/>
  <c r="AE245" i="18" s="1"/>
  <c r="AD251" i="18"/>
  <c r="AE251" i="18" s="1"/>
  <c r="AD247" i="18"/>
  <c r="AE247" i="18" s="1"/>
  <c r="AD250" i="18"/>
  <c r="AE250" i="18" s="1"/>
  <c r="AD253" i="18"/>
  <c r="AE253" i="18" s="1"/>
  <c r="AD246" i="18"/>
  <c r="AE246" i="18" s="1"/>
  <c r="AD255" i="18"/>
  <c r="AE255" i="18" s="1"/>
  <c r="AD254" i="18"/>
  <c r="AE254" i="18" s="1"/>
  <c r="AD252" i="18"/>
  <c r="AE252" i="18" s="1"/>
  <c r="J65" i="10"/>
  <c r="L61" i="10"/>
  <c r="L58" i="10"/>
  <c r="L69" i="6"/>
  <c r="L67" i="6"/>
  <c r="L63" i="6"/>
  <c r="L59" i="6"/>
  <c r="M59" i="6" s="1"/>
  <c r="L57" i="6"/>
  <c r="L53" i="6"/>
  <c r="L44" i="6"/>
  <c r="L38" i="6"/>
  <c r="L34" i="6"/>
  <c r="J59" i="6"/>
  <c r="J53" i="6"/>
  <c r="J34" i="6"/>
  <c r="AB33" i="6"/>
  <c r="K59" i="6"/>
  <c r="K57" i="6"/>
  <c r="K55" i="6"/>
  <c r="K40" i="6"/>
  <c r="J62" i="6"/>
  <c r="J58" i="6"/>
  <c r="J39" i="6"/>
  <c r="AC94" i="11"/>
  <c r="AC97" i="11"/>
  <c r="AC98" i="11"/>
  <c r="AC99" i="11"/>
  <c r="AB101" i="11"/>
  <c r="AC102" i="11"/>
  <c r="AB90" i="11"/>
  <c r="AB98" i="11"/>
  <c r="AC100" i="11"/>
  <c r="J62" i="11"/>
  <c r="J47" i="8"/>
  <c r="AB38" i="3"/>
  <c r="AC78" i="3"/>
  <c r="AB79" i="3"/>
  <c r="AB80" i="3"/>
  <c r="AC82" i="3"/>
  <c r="AC84" i="3"/>
  <c r="L33" i="3"/>
  <c r="AB78" i="3"/>
  <c r="AB83" i="3"/>
  <c r="AB87" i="3"/>
  <c r="AC38" i="3"/>
  <c r="AC79" i="3"/>
  <c r="AC80" i="3"/>
  <c r="AC81" i="3"/>
  <c r="AC85" i="3"/>
  <c r="AC86" i="3"/>
  <c r="J93" i="12"/>
  <c r="M47" i="12"/>
  <c r="AC28" i="5"/>
  <c r="AC31" i="5"/>
  <c r="AC87" i="5"/>
  <c r="AC98" i="5"/>
  <c r="AC103" i="5"/>
  <c r="L38" i="5"/>
  <c r="L36" i="5"/>
  <c r="L34" i="5"/>
  <c r="AC76" i="5"/>
  <c r="AC77" i="5"/>
  <c r="AC78" i="5"/>
  <c r="AC81" i="5"/>
  <c r="K78" i="5"/>
  <c r="AC27" i="5"/>
  <c r="AC29" i="5"/>
  <c r="AC30" i="5"/>
  <c r="AB33" i="5"/>
  <c r="AB34" i="5"/>
  <c r="AB35" i="5"/>
  <c r="AB36" i="5"/>
  <c r="AB37" i="5"/>
  <c r="AB38" i="5"/>
  <c r="K38" i="5"/>
  <c r="K36" i="5"/>
  <c r="K34" i="5"/>
  <c r="K91" i="5"/>
  <c r="AB91" i="4"/>
  <c r="AB94" i="4"/>
  <c r="AC28" i="15"/>
  <c r="AC30" i="15"/>
  <c r="AC33" i="15"/>
  <c r="AC29" i="15"/>
  <c r="AC31" i="15"/>
  <c r="AC32" i="15"/>
  <c r="L36" i="15"/>
  <c r="AK222" i="18"/>
  <c r="AK233" i="18"/>
  <c r="AK234" i="18"/>
  <c r="AK235" i="18"/>
  <c r="AK236" i="18"/>
  <c r="AK238" i="18"/>
  <c r="AK239" i="18"/>
  <c r="AK224" i="18"/>
  <c r="AK227" i="18"/>
  <c r="AK237" i="18"/>
  <c r="AK241" i="18"/>
  <c r="AK221" i="18"/>
  <c r="AK225" i="18"/>
  <c r="AK226" i="18"/>
  <c r="AK229" i="18"/>
  <c r="AK230" i="18"/>
  <c r="AK231" i="18"/>
  <c r="AK232" i="18"/>
  <c r="AK223" i="18"/>
  <c r="AK228" i="18"/>
  <c r="AK240" i="18"/>
  <c r="AD221" i="18"/>
  <c r="AE221" i="18" s="1"/>
  <c r="AD224" i="18"/>
  <c r="AE224" i="18" s="1"/>
  <c r="AD231" i="18"/>
  <c r="AE231" i="18" s="1"/>
  <c r="AD223" i="18"/>
  <c r="AE223" i="18" s="1"/>
  <c r="AD225" i="18"/>
  <c r="AE225" i="18" s="1"/>
  <c r="AD226" i="18"/>
  <c r="AE226" i="18" s="1"/>
  <c r="AD229" i="18"/>
  <c r="AE229" i="18" s="1"/>
  <c r="AD230" i="18"/>
  <c r="AE230" i="18" s="1"/>
  <c r="AD222" i="18"/>
  <c r="AE222" i="18" s="1"/>
  <c r="AD228" i="18"/>
  <c r="AE228" i="18" s="1"/>
  <c r="AD235" i="18"/>
  <c r="AE235" i="18" s="1"/>
  <c r="AD239" i="18"/>
  <c r="AE239" i="18" s="1"/>
  <c r="AD227" i="18"/>
  <c r="AE227" i="18" s="1"/>
  <c r="AD236" i="18"/>
  <c r="AE236" i="18" s="1"/>
  <c r="AD232" i="18"/>
  <c r="AE232" i="18" s="1"/>
  <c r="AD233" i="18"/>
  <c r="AE233" i="18" s="1"/>
  <c r="AD237" i="18"/>
  <c r="AE237" i="18" s="1"/>
  <c r="AD241" i="18"/>
  <c r="AE241" i="18" s="1"/>
  <c r="AD234" i="18"/>
  <c r="AE234" i="18" s="1"/>
  <c r="AD240" i="18"/>
  <c r="AE240" i="18" s="1"/>
  <c r="AD238" i="18"/>
  <c r="AE238" i="18" s="1"/>
  <c r="AK98" i="18"/>
  <c r="L53" i="10"/>
  <c r="L51" i="6"/>
  <c r="J78" i="8"/>
  <c r="K61" i="8"/>
  <c r="AC82" i="8"/>
  <c r="AC83" i="8"/>
  <c r="J87" i="12"/>
  <c r="J88" i="12"/>
  <c r="AC95" i="12"/>
  <c r="AB96" i="12"/>
  <c r="K54" i="12"/>
  <c r="L38" i="12"/>
  <c r="K34" i="12"/>
  <c r="L92" i="5"/>
  <c r="AC97" i="4"/>
  <c r="J92" i="4"/>
  <c r="AC100" i="4"/>
  <c r="AB101" i="4"/>
  <c r="J96" i="4"/>
  <c r="AB104" i="4"/>
  <c r="K56" i="4"/>
  <c r="J84" i="9"/>
  <c r="L69" i="9"/>
  <c r="L65" i="9"/>
  <c r="L80" i="9"/>
  <c r="J63" i="9"/>
  <c r="AK150" i="18"/>
  <c r="AK216" i="18"/>
  <c r="AK214" i="18"/>
  <c r="AK219" i="18"/>
  <c r="AK215" i="18"/>
  <c r="AK217" i="18"/>
  <c r="AK218" i="18"/>
  <c r="AK220" i="18"/>
  <c r="AD214" i="18"/>
  <c r="AE214" i="18" s="1"/>
  <c r="AD216" i="18"/>
  <c r="AE216" i="18" s="1"/>
  <c r="AD219" i="18"/>
  <c r="AE219" i="18" s="1"/>
  <c r="AD215" i="18"/>
  <c r="AE215" i="18" s="1"/>
  <c r="AD217" i="18"/>
  <c r="AE217" i="18" s="1"/>
  <c r="AD218" i="18"/>
  <c r="AE218" i="18" s="1"/>
  <c r="AD220" i="18"/>
  <c r="AE220" i="18" s="1"/>
  <c r="J97" i="10"/>
  <c r="K91" i="6"/>
  <c r="AB81" i="6"/>
  <c r="AC94" i="6"/>
  <c r="AB103" i="6"/>
  <c r="L82" i="6"/>
  <c r="AB91" i="6"/>
  <c r="AB102" i="6"/>
  <c r="L61" i="8"/>
  <c r="L42" i="8"/>
  <c r="J66" i="8"/>
  <c r="K42" i="8"/>
  <c r="K85" i="8"/>
  <c r="K87" i="8"/>
  <c r="J82" i="3"/>
  <c r="J54" i="12"/>
  <c r="J38" i="12"/>
  <c r="AB33" i="12"/>
  <c r="AB34" i="12"/>
  <c r="L65" i="12"/>
  <c r="K36" i="12"/>
  <c r="L46" i="12"/>
  <c r="J63" i="12"/>
  <c r="AB82" i="12"/>
  <c r="J80" i="12"/>
  <c r="AB104" i="12"/>
  <c r="L34" i="12"/>
  <c r="K43" i="12"/>
  <c r="AC77" i="12"/>
  <c r="AC78" i="12"/>
  <c r="AB79" i="12"/>
  <c r="AB80" i="12"/>
  <c r="AB81" i="12"/>
  <c r="K54" i="5"/>
  <c r="AC79" i="5"/>
  <c r="AC80" i="5"/>
  <c r="AC88" i="5"/>
  <c r="AB91" i="5"/>
  <c r="AB92" i="5"/>
  <c r="AC96" i="5"/>
  <c r="AC99" i="5"/>
  <c r="AB77" i="5"/>
  <c r="AC82" i="5"/>
  <c r="AC84" i="5"/>
  <c r="AC85" i="5"/>
  <c r="AC86" i="5"/>
  <c r="L83" i="5"/>
  <c r="L85" i="5"/>
  <c r="J86" i="5"/>
  <c r="AC95" i="5"/>
  <c r="AB99" i="5"/>
  <c r="AC104" i="5"/>
  <c r="K72" i="5"/>
  <c r="J66" i="5"/>
  <c r="J64" i="5"/>
  <c r="J60" i="5"/>
  <c r="AB82" i="5"/>
  <c r="AC83" i="5"/>
  <c r="K87" i="5"/>
  <c r="K88" i="5"/>
  <c r="AC97" i="5"/>
  <c r="AB104" i="5"/>
  <c r="AB34" i="4"/>
  <c r="AB35" i="4"/>
  <c r="AB36" i="4"/>
  <c r="AB37" i="4"/>
  <c r="AB38" i="4"/>
  <c r="K41" i="4"/>
  <c r="K36" i="4"/>
  <c r="AC33" i="4"/>
  <c r="AC34" i="4"/>
  <c r="L9" i="9"/>
  <c r="AC79" i="9"/>
  <c r="AC80" i="9"/>
  <c r="J76" i="9"/>
  <c r="K39" i="9"/>
  <c r="AB100" i="9"/>
  <c r="AB102" i="9"/>
  <c r="AC59" i="9"/>
  <c r="J5" i="9"/>
  <c r="J71" i="9"/>
  <c r="J68" i="9"/>
  <c r="J49" i="9"/>
  <c r="J47" i="9"/>
  <c r="J45" i="9"/>
  <c r="J16" i="9"/>
  <c r="AK93" i="18"/>
  <c r="AK110" i="18"/>
  <c r="AK100" i="18"/>
  <c r="AK141" i="18"/>
  <c r="AD207" i="18"/>
  <c r="AE207" i="18" s="1"/>
  <c r="AD208" i="18"/>
  <c r="AE208" i="18" s="1"/>
  <c r="AD211" i="18"/>
  <c r="AE211" i="18" s="1"/>
  <c r="AD212" i="18"/>
  <c r="AE212" i="18" s="1"/>
  <c r="AD209" i="18"/>
  <c r="AE209" i="18" s="1"/>
  <c r="AD213" i="18"/>
  <c r="AE213" i="18" s="1"/>
  <c r="AD210" i="18"/>
  <c r="AE210" i="18" s="1"/>
  <c r="AK51" i="18"/>
  <c r="AK132" i="18"/>
  <c r="AK73" i="18"/>
  <c r="AK210" i="18"/>
  <c r="AK212" i="18"/>
  <c r="AK207" i="18"/>
  <c r="AK208" i="18"/>
  <c r="AK211" i="18"/>
  <c r="AK209" i="18"/>
  <c r="AK213" i="18"/>
  <c r="AK92" i="18"/>
  <c r="AK69" i="18"/>
  <c r="AK102" i="18"/>
  <c r="AK157" i="18"/>
  <c r="AB87" i="6"/>
  <c r="K90" i="6"/>
  <c r="AB95" i="6"/>
  <c r="AB34" i="6"/>
  <c r="AB35" i="6"/>
  <c r="AB36" i="6"/>
  <c r="AB37" i="6"/>
  <c r="AB38" i="6"/>
  <c r="AC81" i="6"/>
  <c r="AB85" i="6"/>
  <c r="AB86" i="6"/>
  <c r="J94" i="6"/>
  <c r="AB78" i="6"/>
  <c r="AB84" i="6"/>
  <c r="AC30" i="8"/>
  <c r="AC32" i="8"/>
  <c r="AB34" i="8"/>
  <c r="L88" i="8"/>
  <c r="AB98" i="8"/>
  <c r="AC102" i="8"/>
  <c r="AB103" i="8"/>
  <c r="AC104" i="8"/>
  <c r="J73" i="8"/>
  <c r="J82" i="8"/>
  <c r="J90" i="8"/>
  <c r="AC31" i="8"/>
  <c r="AC39" i="8"/>
  <c r="AB91" i="8"/>
  <c r="AB11" i="3"/>
  <c r="AC11" i="3"/>
  <c r="AC12" i="5"/>
  <c r="AC13" i="5"/>
  <c r="AB11" i="5"/>
  <c r="L64" i="4"/>
  <c r="AB79" i="9"/>
  <c r="AC93" i="9"/>
  <c r="AB98" i="9"/>
  <c r="AB99" i="9"/>
  <c r="AC101" i="9"/>
  <c r="AC94" i="9"/>
  <c r="L21" i="9"/>
  <c r="J12" i="9"/>
  <c r="K92" i="9"/>
  <c r="AB101" i="9"/>
  <c r="AB104" i="9"/>
  <c r="L63" i="15"/>
  <c r="AB36" i="15"/>
  <c r="AB37" i="15"/>
  <c r="AB38" i="15"/>
  <c r="L65" i="15"/>
  <c r="L43" i="15"/>
  <c r="AC81" i="15"/>
  <c r="K78" i="15"/>
  <c r="AB84" i="15"/>
  <c r="K82" i="15"/>
  <c r="J83" i="15"/>
  <c r="AC92" i="15"/>
  <c r="AC95" i="15"/>
  <c r="K48" i="15"/>
  <c r="AB96" i="15"/>
  <c r="AC101" i="15"/>
  <c r="AB102" i="15"/>
  <c r="K63" i="15"/>
  <c r="L45" i="15"/>
  <c r="AC79" i="15"/>
  <c r="AC80" i="15"/>
  <c r="AC91" i="15"/>
  <c r="AB92" i="15"/>
  <c r="AC94" i="15"/>
  <c r="AC97" i="15"/>
  <c r="AC98" i="15"/>
  <c r="AC100" i="15"/>
  <c r="AB101" i="15"/>
  <c r="AC82" i="15"/>
  <c r="AC83" i="15"/>
  <c r="AC85" i="15"/>
  <c r="AC86" i="15"/>
  <c r="AB87" i="15"/>
  <c r="AC88" i="15"/>
  <c r="AC93" i="15"/>
  <c r="AB94" i="15"/>
  <c r="AB97" i="15"/>
  <c r="AB98" i="15"/>
  <c r="AB100" i="15"/>
  <c r="AC103" i="15"/>
  <c r="AK178" i="18"/>
  <c r="AK200" i="18"/>
  <c r="AK201" i="18"/>
  <c r="AK203" i="18"/>
  <c r="AK205" i="18"/>
  <c r="AK204" i="18"/>
  <c r="AK202" i="18"/>
  <c r="AK206" i="18"/>
  <c r="AD204" i="18"/>
  <c r="AE204" i="18" s="1"/>
  <c r="AD205" i="18"/>
  <c r="AE205" i="18" s="1"/>
  <c r="AD200" i="18"/>
  <c r="AE200" i="18" s="1"/>
  <c r="AD201" i="18"/>
  <c r="AE201" i="18" s="1"/>
  <c r="AD202" i="18"/>
  <c r="AE202" i="18" s="1"/>
  <c r="AD203" i="18"/>
  <c r="AE203" i="18" s="1"/>
  <c r="AD206" i="18"/>
  <c r="AE206" i="18" s="1"/>
  <c r="K98" i="11"/>
  <c r="AB13" i="4"/>
  <c r="L74" i="15"/>
  <c r="J33" i="15"/>
  <c r="K33" i="15"/>
  <c r="L33" i="15"/>
  <c r="W52" i="18"/>
  <c r="W54" i="18"/>
  <c r="AK58" i="18"/>
  <c r="AK126" i="18"/>
  <c r="AK103" i="18"/>
  <c r="AK133" i="18"/>
  <c r="AK138" i="18"/>
  <c r="AK95" i="18"/>
  <c r="AK146" i="18"/>
  <c r="AK155" i="18"/>
  <c r="AK115" i="18"/>
  <c r="AK46" i="18"/>
  <c r="AK88" i="18"/>
  <c r="AK91" i="18"/>
  <c r="AK137" i="18"/>
  <c r="AK56" i="18"/>
  <c r="AK152" i="18"/>
  <c r="AK125" i="18"/>
  <c r="AK83" i="18"/>
  <c r="AK122" i="18"/>
  <c r="AK113" i="18"/>
  <c r="AK71" i="18"/>
  <c r="AK80" i="18"/>
  <c r="AK101" i="18"/>
  <c r="AK59" i="18"/>
  <c r="AK136" i="18"/>
  <c r="AK105" i="18"/>
  <c r="AK63" i="18"/>
  <c r="AK48" i="18"/>
  <c r="AK144" i="18"/>
  <c r="AK163" i="18"/>
  <c r="AK156" i="18"/>
  <c r="AK169" i="18"/>
  <c r="AK61" i="18"/>
  <c r="AK90" i="18"/>
  <c r="AK68" i="18"/>
  <c r="AK49" i="18"/>
  <c r="AK78" i="18"/>
  <c r="AK135" i="18"/>
  <c r="AK128" i="18"/>
  <c r="AK66" i="18"/>
  <c r="AK123" i="18"/>
  <c r="AK44" i="18"/>
  <c r="AK70" i="18"/>
  <c r="AK127" i="18"/>
  <c r="AK76" i="18"/>
  <c r="AK149" i="18"/>
  <c r="AK160" i="18"/>
  <c r="AK153" i="18"/>
  <c r="AK175" i="18"/>
  <c r="AK197" i="18"/>
  <c r="AK194" i="18"/>
  <c r="AK195" i="18"/>
  <c r="AK198" i="18"/>
  <c r="AK199" i="18"/>
  <c r="AK193" i="18"/>
  <c r="AK196" i="18"/>
  <c r="AD196" i="18"/>
  <c r="AE196" i="18" s="1"/>
  <c r="AD193" i="18"/>
  <c r="AE193" i="18" s="1"/>
  <c r="AD194" i="18"/>
  <c r="AE194" i="18" s="1"/>
  <c r="AD195" i="18"/>
  <c r="AE195" i="18" s="1"/>
  <c r="AD197" i="18"/>
  <c r="AE197" i="18" s="1"/>
  <c r="AD198" i="18"/>
  <c r="AE198" i="18" s="1"/>
  <c r="AD199" i="18"/>
  <c r="AE199" i="18" s="1"/>
  <c r="AC33" i="10"/>
  <c r="AC34" i="10"/>
  <c r="AC35" i="10"/>
  <c r="AC36" i="10"/>
  <c r="AC37" i="10"/>
  <c r="K66" i="10"/>
  <c r="K64" i="10"/>
  <c r="K62" i="10"/>
  <c r="K59" i="10"/>
  <c r="K34" i="10"/>
  <c r="L70" i="10"/>
  <c r="AC77" i="10"/>
  <c r="AC79" i="10"/>
  <c r="AC80" i="10"/>
  <c r="L83" i="10"/>
  <c r="AB92" i="10"/>
  <c r="L87" i="10"/>
  <c r="AB95" i="10"/>
  <c r="AB79" i="10"/>
  <c r="AB80" i="10"/>
  <c r="AC85" i="10"/>
  <c r="L80" i="10"/>
  <c r="AB87" i="10"/>
  <c r="AC88" i="10"/>
  <c r="AB90" i="10"/>
  <c r="AB91" i="10"/>
  <c r="L86" i="10"/>
  <c r="L68" i="10"/>
  <c r="L66" i="10"/>
  <c r="L64" i="10"/>
  <c r="L62" i="10"/>
  <c r="L59" i="10"/>
  <c r="L56" i="10"/>
  <c r="L54" i="10"/>
  <c r="L51" i="10"/>
  <c r="L48" i="10"/>
  <c r="L46" i="10"/>
  <c r="L44" i="10"/>
  <c r="L42" i="10"/>
  <c r="L40" i="10"/>
  <c r="L38" i="10"/>
  <c r="L36" i="10"/>
  <c r="AB78" i="10"/>
  <c r="AB81" i="10"/>
  <c r="AB84" i="10"/>
  <c r="J73" i="6"/>
  <c r="L74" i="6"/>
  <c r="J61" i="12"/>
  <c r="J58" i="5"/>
  <c r="AC14" i="5"/>
  <c r="K96" i="5"/>
  <c r="AB103" i="5"/>
  <c r="AC28" i="4"/>
  <c r="K64" i="4"/>
  <c r="L59" i="4"/>
  <c r="L55" i="4"/>
  <c r="J47" i="4"/>
  <c r="J34" i="4"/>
  <c r="AC23" i="4"/>
  <c r="L49" i="4"/>
  <c r="AC24" i="4"/>
  <c r="AC27" i="4"/>
  <c r="AC49" i="4"/>
  <c r="K49" i="4"/>
  <c r="AB80" i="9"/>
  <c r="AD186" i="18"/>
  <c r="AE186" i="18" s="1"/>
  <c r="AD190" i="18"/>
  <c r="AE190" i="18" s="1"/>
  <c r="AD192" i="18"/>
  <c r="AE192" i="18" s="1"/>
  <c r="AD189" i="18"/>
  <c r="AE189" i="18" s="1"/>
  <c r="AD187" i="18"/>
  <c r="AE187" i="18" s="1"/>
  <c r="AD191" i="18"/>
  <c r="AE191" i="18" s="1"/>
  <c r="AD188" i="18"/>
  <c r="AE188" i="18" s="1"/>
  <c r="AK168" i="18"/>
  <c r="AK189" i="18"/>
  <c r="AK192" i="18"/>
  <c r="AK187" i="18"/>
  <c r="AK186" i="18"/>
  <c r="AK188" i="18"/>
  <c r="AK190" i="18"/>
  <c r="AK191" i="18"/>
  <c r="AK165" i="18"/>
  <c r="AB96" i="10"/>
  <c r="AC90" i="6"/>
  <c r="AB94" i="6"/>
  <c r="AB97" i="6"/>
  <c r="AB98" i="6"/>
  <c r="AB100" i="6"/>
  <c r="AB90" i="6"/>
  <c r="AB93" i="6"/>
  <c r="AC102" i="6"/>
  <c r="AC104" i="6"/>
  <c r="J85" i="6"/>
  <c r="AB92" i="6"/>
  <c r="AB96" i="6"/>
  <c r="AB99" i="6"/>
  <c r="K86" i="11"/>
  <c r="J87" i="11"/>
  <c r="AC91" i="11"/>
  <c r="AB92" i="11"/>
  <c r="AC95" i="11"/>
  <c r="AB96" i="11"/>
  <c r="AB78" i="8"/>
  <c r="J53" i="8"/>
  <c r="AC92" i="8"/>
  <c r="AB96" i="8"/>
  <c r="AB99" i="8"/>
  <c r="AC101" i="8"/>
  <c r="AB102" i="8"/>
  <c r="L97" i="8"/>
  <c r="AB104" i="8"/>
  <c r="AB35" i="8"/>
  <c r="AB36" i="8"/>
  <c r="AB37" i="8"/>
  <c r="AB38" i="8"/>
  <c r="AB79" i="8"/>
  <c r="AC84" i="8"/>
  <c r="AC85" i="8"/>
  <c r="AB87" i="8"/>
  <c r="AB90" i="8"/>
  <c r="J87" i="8"/>
  <c r="AB92" i="8"/>
  <c r="AB93" i="8"/>
  <c r="AB95" i="8"/>
  <c r="AC97" i="8"/>
  <c r="AC100" i="8"/>
  <c r="AB101" i="8"/>
  <c r="L99" i="8"/>
  <c r="L39" i="8"/>
  <c r="AB88" i="8"/>
  <c r="L87" i="8"/>
  <c r="AB94" i="8"/>
  <c r="AB97" i="8"/>
  <c r="AB100" i="8"/>
  <c r="AC103" i="8"/>
  <c r="L90" i="3"/>
  <c r="AB72" i="3"/>
  <c r="M57" i="12"/>
  <c r="L76" i="12"/>
  <c r="K51" i="12"/>
  <c r="L50" i="12"/>
  <c r="L33" i="12"/>
  <c r="J65" i="12"/>
  <c r="J60" i="12"/>
  <c r="M60" i="12" s="1"/>
  <c r="L58" i="12"/>
  <c r="J55" i="12"/>
  <c r="K53" i="12"/>
  <c r="K42" i="12"/>
  <c r="J37" i="12"/>
  <c r="M37" i="12" s="1"/>
  <c r="L40" i="5"/>
  <c r="AC15" i="5"/>
  <c r="AC16" i="5"/>
  <c r="J56" i="5"/>
  <c r="L38" i="4"/>
  <c r="K77" i="4"/>
  <c r="K88" i="4"/>
  <c r="AC74" i="4"/>
  <c r="AC87" i="4"/>
  <c r="AB14" i="4"/>
  <c r="L70" i="4"/>
  <c r="J90" i="9"/>
  <c r="AC78" i="15"/>
  <c r="J47" i="15"/>
  <c r="L42" i="15"/>
  <c r="K79" i="15"/>
  <c r="AC87" i="15"/>
  <c r="K66" i="15"/>
  <c r="K77" i="15"/>
  <c r="AB83" i="15"/>
  <c r="AB86" i="15"/>
  <c r="W55" i="18"/>
  <c r="AD181" i="18"/>
  <c r="AE181" i="18" s="1"/>
  <c r="AD185" i="18"/>
  <c r="AE185" i="18" s="1"/>
  <c r="AD179" i="18"/>
  <c r="AE179" i="18" s="1"/>
  <c r="AD180" i="18"/>
  <c r="AE180" i="18" s="1"/>
  <c r="AD182" i="18"/>
  <c r="AE182" i="18" s="1"/>
  <c r="AD183" i="18"/>
  <c r="AE183" i="18" s="1"/>
  <c r="AD184" i="18"/>
  <c r="AE184" i="18" s="1"/>
  <c r="AK77" i="18"/>
  <c r="AK43" i="18"/>
  <c r="AK106" i="18"/>
  <c r="AK99" i="18"/>
  <c r="AK124" i="18"/>
  <c r="AK72" i="18"/>
  <c r="AK65" i="18"/>
  <c r="AK129" i="18"/>
  <c r="AK94" i="18"/>
  <c r="AK87" i="18"/>
  <c r="AK84" i="18"/>
  <c r="AK130" i="18"/>
  <c r="AK53" i="18"/>
  <c r="AK117" i="18"/>
  <c r="AK82" i="18"/>
  <c r="AK75" i="18"/>
  <c r="AK139" i="18"/>
  <c r="AK96" i="18"/>
  <c r="AK57" i="18"/>
  <c r="AK121" i="18"/>
  <c r="AK86" i="18"/>
  <c r="AK79" i="18"/>
  <c r="AK52" i="18"/>
  <c r="AK112" i="18"/>
  <c r="AK142" i="18"/>
  <c r="AK145" i="18"/>
  <c r="AK147" i="18"/>
  <c r="AK159" i="18"/>
  <c r="AK164" i="18"/>
  <c r="AK158" i="18"/>
  <c r="AK45" i="18"/>
  <c r="AK166" i="18"/>
  <c r="AK177" i="18"/>
  <c r="AK174" i="18"/>
  <c r="AK176" i="18"/>
  <c r="AK172" i="18"/>
  <c r="AK173" i="18"/>
  <c r="AK109" i="18"/>
  <c r="AK74" i="18"/>
  <c r="AK67" i="18"/>
  <c r="AK131" i="18"/>
  <c r="AK64" i="18"/>
  <c r="AK108" i="18"/>
  <c r="AK97" i="18"/>
  <c r="AK62" i="18"/>
  <c r="AK55" i="18"/>
  <c r="AK119" i="18"/>
  <c r="AK120" i="18"/>
  <c r="AK134" i="18"/>
  <c r="AK85" i="18"/>
  <c r="AK50" i="18"/>
  <c r="AK114" i="18"/>
  <c r="AK107" i="18"/>
  <c r="AK140" i="18"/>
  <c r="AK104" i="18"/>
  <c r="AK89" i="18"/>
  <c r="AK54" i="18"/>
  <c r="AK47" i="18"/>
  <c r="AK111" i="18"/>
  <c r="AK60" i="18"/>
  <c r="AK118" i="18"/>
  <c r="AK143" i="18"/>
  <c r="AK151" i="18"/>
  <c r="AK148" i="18"/>
  <c r="AK162" i="18"/>
  <c r="AK161" i="18"/>
  <c r="AK154" i="18"/>
  <c r="AK170" i="18"/>
  <c r="AK171" i="18"/>
  <c r="AK167" i="18"/>
  <c r="AK179" i="18"/>
  <c r="AK180" i="18"/>
  <c r="AK182" i="18"/>
  <c r="AK183" i="18"/>
  <c r="AK181" i="18"/>
  <c r="AK184" i="18"/>
  <c r="AK185" i="18"/>
  <c r="K88" i="10"/>
  <c r="L77" i="10"/>
  <c r="J79" i="10"/>
  <c r="L90" i="10"/>
  <c r="AC89" i="11"/>
  <c r="AC70" i="11"/>
  <c r="AB83" i="11"/>
  <c r="AB86" i="11"/>
  <c r="K45" i="11"/>
  <c r="AC76" i="11"/>
  <c r="AC77" i="11"/>
  <c r="AB78" i="11"/>
  <c r="J68" i="11"/>
  <c r="AC79" i="11"/>
  <c r="AC80" i="11"/>
  <c r="K77" i="11"/>
  <c r="J79" i="11"/>
  <c r="J81" i="11"/>
  <c r="AC81" i="11"/>
  <c r="AC84" i="11"/>
  <c r="AC85" i="11"/>
  <c r="AC87" i="11"/>
  <c r="L33" i="8"/>
  <c r="L46" i="8"/>
  <c r="L44" i="8"/>
  <c r="L41" i="8"/>
  <c r="L55" i="8"/>
  <c r="L50" i="8"/>
  <c r="AB82" i="8"/>
  <c r="AB84" i="8"/>
  <c r="J81" i="8"/>
  <c r="AC79" i="8"/>
  <c r="AC80" i="8"/>
  <c r="AC81" i="8"/>
  <c r="AB83" i="8"/>
  <c r="AC75" i="8"/>
  <c r="L37" i="8"/>
  <c r="AB81" i="8"/>
  <c r="AC89" i="3"/>
  <c r="AC99" i="3"/>
  <c r="J66" i="3"/>
  <c r="J64" i="3"/>
  <c r="J60" i="3"/>
  <c r="J56" i="3"/>
  <c r="J40" i="3"/>
  <c r="J36" i="3"/>
  <c r="K84" i="3"/>
  <c r="L77" i="3"/>
  <c r="J49" i="12"/>
  <c r="L61" i="12"/>
  <c r="L40" i="12"/>
  <c r="M40" i="12" s="1"/>
  <c r="L49" i="12"/>
  <c r="AB39" i="12"/>
  <c r="L43" i="12"/>
  <c r="K38" i="12"/>
  <c r="AC82" i="12"/>
  <c r="AC84" i="12"/>
  <c r="AC85" i="12"/>
  <c r="AC86" i="12"/>
  <c r="AB87" i="12"/>
  <c r="AC88" i="12"/>
  <c r="AB91" i="12"/>
  <c r="AC92" i="12"/>
  <c r="K88" i="12"/>
  <c r="AB94" i="12"/>
  <c r="J90" i="12"/>
  <c r="AB95" i="12"/>
  <c r="K93" i="12"/>
  <c r="AB99" i="12"/>
  <c r="J76" i="12"/>
  <c r="M54" i="12"/>
  <c r="K61" i="12"/>
  <c r="J33" i="12"/>
  <c r="J75" i="12"/>
  <c r="AB35" i="12"/>
  <c r="AB36" i="12"/>
  <c r="AB37" i="12"/>
  <c r="AB38" i="12"/>
  <c r="AC67" i="12"/>
  <c r="AC48" i="12"/>
  <c r="AC79" i="12"/>
  <c r="AC83" i="12"/>
  <c r="AB84" i="12"/>
  <c r="AB85" i="12"/>
  <c r="AB86" i="12"/>
  <c r="AB88" i="12"/>
  <c r="AB90" i="12"/>
  <c r="AB92" i="12"/>
  <c r="AC93" i="12"/>
  <c r="K89" i="12"/>
  <c r="AC97" i="12"/>
  <c r="AC101" i="12"/>
  <c r="AC38" i="12"/>
  <c r="L68" i="12"/>
  <c r="L63" i="12"/>
  <c r="K33" i="12"/>
  <c r="AB78" i="12"/>
  <c r="J70" i="12"/>
  <c r="L42" i="12"/>
  <c r="J35" i="12"/>
  <c r="AC81" i="12"/>
  <c r="AB83" i="12"/>
  <c r="K81" i="12"/>
  <c r="AB93" i="12"/>
  <c r="AC96" i="12"/>
  <c r="AB97" i="12"/>
  <c r="AC98" i="12"/>
  <c r="AC100" i="12"/>
  <c r="AC103" i="12"/>
  <c r="K73" i="5"/>
  <c r="L46" i="5"/>
  <c r="AC17" i="5"/>
  <c r="AC71" i="5"/>
  <c r="AC35" i="4"/>
  <c r="AC36" i="4"/>
  <c r="AC37" i="4"/>
  <c r="AC38" i="4"/>
  <c r="AC39" i="4"/>
  <c r="L60" i="4"/>
  <c r="K71" i="4"/>
  <c r="AB76" i="4"/>
  <c r="K66" i="4"/>
  <c r="L41" i="4"/>
  <c r="J74" i="4"/>
  <c r="AC84" i="4"/>
  <c r="AC85" i="4"/>
  <c r="AC86" i="4"/>
  <c r="AB87" i="4"/>
  <c r="AC88" i="4"/>
  <c r="AB92" i="4"/>
  <c r="AC96" i="4"/>
  <c r="AB97" i="4"/>
  <c r="AB100" i="4"/>
  <c r="K95" i="4"/>
  <c r="AC103" i="4"/>
  <c r="L86" i="4"/>
  <c r="J52" i="4"/>
  <c r="K60" i="4"/>
  <c r="L56" i="4"/>
  <c r="L47" i="4"/>
  <c r="AB78" i="4"/>
  <c r="J46" i="4"/>
  <c r="AC81" i="4"/>
  <c r="AB82" i="4"/>
  <c r="AC83" i="4"/>
  <c r="AB84" i="4"/>
  <c r="AB85" i="4"/>
  <c r="AB86" i="4"/>
  <c r="AB88" i="4"/>
  <c r="AB90" i="4"/>
  <c r="AC91" i="4"/>
  <c r="AC93" i="4"/>
  <c r="AC94" i="4"/>
  <c r="AC95" i="4"/>
  <c r="AB96" i="4"/>
  <c r="AC98" i="4"/>
  <c r="AC99" i="4"/>
  <c r="L94" i="4"/>
  <c r="AC102" i="4"/>
  <c r="AB103" i="4"/>
  <c r="J76" i="4"/>
  <c r="K47" i="4"/>
  <c r="AB74" i="4"/>
  <c r="J64" i="4"/>
  <c r="J63" i="4"/>
  <c r="J59" i="4"/>
  <c r="J39" i="4"/>
  <c r="J38" i="4"/>
  <c r="J37" i="4"/>
  <c r="AB83" i="4"/>
  <c r="L80" i="4"/>
  <c r="K81" i="4"/>
  <c r="J83" i="4"/>
  <c r="AB95" i="4"/>
  <c r="K91" i="4"/>
  <c r="AB98" i="4"/>
  <c r="AB99" i="4"/>
  <c r="AC101" i="4"/>
  <c r="AB102" i="4"/>
  <c r="L28" i="9"/>
  <c r="L63" i="9"/>
  <c r="J42" i="9"/>
  <c r="AC75" i="15"/>
  <c r="AC89" i="15"/>
  <c r="AD169" i="18"/>
  <c r="AE169" i="18" s="1"/>
  <c r="AD171" i="18"/>
  <c r="AE171" i="18" s="1"/>
  <c r="AD168" i="18"/>
  <c r="AE168" i="18" s="1"/>
  <c r="AD170" i="18"/>
  <c r="AE170" i="18" s="1"/>
  <c r="AD173" i="18"/>
  <c r="AE173" i="18" s="1"/>
  <c r="AD175" i="18"/>
  <c r="AE175" i="18" s="1"/>
  <c r="AD167" i="18"/>
  <c r="AE167" i="18" s="1"/>
  <c r="AD172" i="18"/>
  <c r="AE172" i="18" s="1"/>
  <c r="AD174" i="18"/>
  <c r="AE174" i="18" s="1"/>
  <c r="AD177" i="18"/>
  <c r="AE177" i="18" s="1"/>
  <c r="AD165" i="18"/>
  <c r="AE165" i="18" s="1"/>
  <c r="AD166" i="18"/>
  <c r="AE166" i="18" s="1"/>
  <c r="AD176" i="18"/>
  <c r="AE176" i="18" s="1"/>
  <c r="AD178" i="18"/>
  <c r="AE178" i="18" s="1"/>
  <c r="J33" i="10"/>
  <c r="J60" i="10"/>
  <c r="K50" i="10"/>
  <c r="AB39" i="6"/>
  <c r="K52" i="6"/>
  <c r="J65" i="6"/>
  <c r="J61" i="6"/>
  <c r="J55" i="6"/>
  <c r="J50" i="6"/>
  <c r="J42" i="6"/>
  <c r="J40" i="6"/>
  <c r="J36" i="6"/>
  <c r="AB89" i="6"/>
  <c r="AB57" i="6"/>
  <c r="K97" i="6"/>
  <c r="K85" i="11"/>
  <c r="AB89" i="11"/>
  <c r="AC96" i="11"/>
  <c r="AB97" i="11"/>
  <c r="AB99" i="11"/>
  <c r="L95" i="11"/>
  <c r="AC90" i="11"/>
  <c r="AB91" i="11"/>
  <c r="AC92" i="11"/>
  <c r="AC93" i="11"/>
  <c r="AB94" i="11"/>
  <c r="AB95" i="11"/>
  <c r="AB100" i="11"/>
  <c r="AC101" i="11"/>
  <c r="L61" i="11"/>
  <c r="J47" i="11"/>
  <c r="M47" i="11" s="1"/>
  <c r="J61" i="8"/>
  <c r="L74" i="8"/>
  <c r="L70" i="8"/>
  <c r="J52" i="8"/>
  <c r="J83" i="8"/>
  <c r="K92" i="8"/>
  <c r="K95" i="8"/>
  <c r="AB35" i="3"/>
  <c r="AB37" i="3"/>
  <c r="AC62" i="12"/>
  <c r="AC71" i="12"/>
  <c r="J42" i="12"/>
  <c r="J73" i="12"/>
  <c r="AC89" i="12"/>
  <c r="M39" i="12"/>
  <c r="AB89" i="12"/>
  <c r="AC47" i="12"/>
  <c r="L77" i="5"/>
  <c r="K42" i="5"/>
  <c r="K93" i="5"/>
  <c r="AB70" i="4"/>
  <c r="AB69" i="4"/>
  <c r="J60" i="4"/>
  <c r="AB65" i="4"/>
  <c r="AB61" i="4"/>
  <c r="AB60" i="4"/>
  <c r="AB57" i="4"/>
  <c r="AB55" i="4"/>
  <c r="AB45" i="4"/>
  <c r="AB44" i="4"/>
  <c r="AB43" i="4"/>
  <c r="L35" i="4"/>
  <c r="M36" i="4"/>
  <c r="AB75" i="4"/>
  <c r="K65" i="4"/>
  <c r="AB66" i="4"/>
  <c r="AB62" i="4"/>
  <c r="AB58" i="4"/>
  <c r="AB53" i="4"/>
  <c r="K40" i="4"/>
  <c r="AB41" i="4"/>
  <c r="AB40" i="4"/>
  <c r="AC89" i="4"/>
  <c r="AB77" i="4"/>
  <c r="J68" i="4"/>
  <c r="J67" i="4"/>
  <c r="AB72" i="4"/>
  <c r="AB71" i="4"/>
  <c r="AB56" i="4"/>
  <c r="J43" i="4"/>
  <c r="AB47" i="4"/>
  <c r="AB46" i="4"/>
  <c r="AB42" i="4"/>
  <c r="AB89" i="4"/>
  <c r="AB50" i="4"/>
  <c r="AB52" i="4"/>
  <c r="AB51" i="4"/>
  <c r="L93" i="4"/>
  <c r="K33" i="4"/>
  <c r="AB73" i="4"/>
  <c r="AB68" i="4"/>
  <c r="AB67" i="4"/>
  <c r="AB64" i="4"/>
  <c r="AB63" i="4"/>
  <c r="AB59" i="4"/>
  <c r="AB54" i="4"/>
  <c r="AB49" i="4"/>
  <c r="AB48" i="4"/>
  <c r="AB39" i="4"/>
  <c r="K84" i="4"/>
  <c r="L68" i="9"/>
  <c r="L56" i="9"/>
  <c r="L52" i="9"/>
  <c r="J24" i="9"/>
  <c r="K52" i="9"/>
  <c r="K43" i="9"/>
  <c r="K35" i="9"/>
  <c r="L75" i="9"/>
  <c r="L26" i="9"/>
  <c r="L24" i="9"/>
  <c r="J98" i="9"/>
  <c r="AC73" i="9"/>
  <c r="L45" i="9"/>
  <c r="K50" i="9"/>
  <c r="K63" i="9"/>
  <c r="L5" i="9"/>
  <c r="AB31" i="9"/>
  <c r="J73" i="9"/>
  <c r="M73" i="9" s="1"/>
  <c r="AC81" i="9"/>
  <c r="AC82" i="9"/>
  <c r="AC85" i="9"/>
  <c r="AC90" i="9"/>
  <c r="K87" i="9"/>
  <c r="AB93" i="9"/>
  <c r="AC97" i="9"/>
  <c r="AC100" i="9"/>
  <c r="AC102" i="9"/>
  <c r="J74" i="9"/>
  <c r="AC57" i="9"/>
  <c r="AC75" i="9"/>
  <c r="L47" i="9"/>
  <c r="L43" i="9"/>
  <c r="L25" i="9"/>
  <c r="L19" i="9"/>
  <c r="L16" i="9"/>
  <c r="L13" i="9"/>
  <c r="AB81" i="9"/>
  <c r="AB82" i="9"/>
  <c r="AC84" i="9"/>
  <c r="AB85" i="9"/>
  <c r="K84" i="9"/>
  <c r="AB90" i="9"/>
  <c r="AC91" i="9"/>
  <c r="AC92" i="9"/>
  <c r="AC95" i="9"/>
  <c r="L18" i="9"/>
  <c r="L12" i="9"/>
  <c r="AC96" i="9"/>
  <c r="AB97" i="9"/>
  <c r="AC103" i="9"/>
  <c r="K25" i="9"/>
  <c r="AB78" i="9"/>
  <c r="AB83" i="9"/>
  <c r="AB84" i="9"/>
  <c r="J80" i="9"/>
  <c r="L85" i="9"/>
  <c r="AB92" i="9"/>
  <c r="AB94" i="9"/>
  <c r="AB95" i="9"/>
  <c r="K10" i="9"/>
  <c r="AB96" i="9"/>
  <c r="AC98" i="9"/>
  <c r="AC99" i="9"/>
  <c r="AC58" i="9"/>
  <c r="AC76" i="9"/>
  <c r="AB89" i="9"/>
  <c r="AB91" i="9"/>
  <c r="J28" i="9"/>
  <c r="L27" i="9"/>
  <c r="J26" i="9"/>
  <c r="AC43" i="9"/>
  <c r="AC77" i="9"/>
  <c r="L87" i="9"/>
  <c r="J88" i="9"/>
  <c r="J21" i="9"/>
  <c r="J18" i="9"/>
  <c r="J11" i="9"/>
  <c r="L91" i="9"/>
  <c r="K94" i="9"/>
  <c r="W63" i="18"/>
  <c r="W62" i="18"/>
  <c r="W72" i="18"/>
  <c r="W68" i="18"/>
  <c r="W44" i="18"/>
  <c r="W59" i="18"/>
  <c r="W65" i="18"/>
  <c r="W58" i="18"/>
  <c r="W53" i="18"/>
  <c r="AD153" i="18"/>
  <c r="AE153" i="18" s="1"/>
  <c r="AD155" i="18"/>
  <c r="AE155" i="18" s="1"/>
  <c r="AD156" i="18"/>
  <c r="AE156" i="18" s="1"/>
  <c r="AD154" i="18"/>
  <c r="AE154" i="18" s="1"/>
  <c r="AD158" i="18"/>
  <c r="AE158" i="18" s="1"/>
  <c r="AD159" i="18"/>
  <c r="AE159" i="18" s="1"/>
  <c r="AD152" i="18"/>
  <c r="AE152" i="18" s="1"/>
  <c r="AD157" i="18"/>
  <c r="AE157" i="18" s="1"/>
  <c r="AD161" i="18"/>
  <c r="AE161" i="18" s="1"/>
  <c r="AD164" i="18"/>
  <c r="AE164" i="18" s="1"/>
  <c r="AD160" i="18"/>
  <c r="AE160" i="18" s="1"/>
  <c r="AD163" i="18"/>
  <c r="AE163" i="18" s="1"/>
  <c r="AD144" i="18"/>
  <c r="AE144" i="18" s="1"/>
  <c r="AD162" i="18"/>
  <c r="AE162" i="18" s="1"/>
  <c r="AD142" i="18"/>
  <c r="AE142" i="18" s="1"/>
  <c r="AD141" i="18"/>
  <c r="AE141" i="18" s="1"/>
  <c r="AD143" i="18"/>
  <c r="AE143" i="18" s="1"/>
  <c r="AD22" i="18"/>
  <c r="AD135" i="18"/>
  <c r="AE135" i="18" s="1"/>
  <c r="AD139" i="18"/>
  <c r="AE139" i="18" s="1"/>
  <c r="AD136" i="18"/>
  <c r="AE136" i="18" s="1"/>
  <c r="AD140" i="18"/>
  <c r="AE140" i="18" s="1"/>
  <c r="AD137" i="18"/>
  <c r="AE137" i="18" s="1"/>
  <c r="AD134" i="18"/>
  <c r="AE134" i="18" s="1"/>
  <c r="AD138" i="18"/>
  <c r="AE138" i="18" s="1"/>
  <c r="AD150" i="18"/>
  <c r="AE150" i="18" s="1"/>
  <c r="AD151" i="18"/>
  <c r="AE151" i="18" s="1"/>
  <c r="AD32" i="18"/>
  <c r="AE32" i="18" s="1"/>
  <c r="AD115" i="18"/>
  <c r="AE115" i="18" s="1"/>
  <c r="AD101" i="18"/>
  <c r="AE101" i="18" s="1"/>
  <c r="AD83" i="18"/>
  <c r="AE83" i="18" s="1"/>
  <c r="AD69" i="18"/>
  <c r="AE69" i="18" s="1"/>
  <c r="AD51" i="18"/>
  <c r="AE51" i="18" s="1"/>
  <c r="AD37" i="18"/>
  <c r="AE37" i="18" s="1"/>
  <c r="AD133" i="18"/>
  <c r="AE133" i="18" s="1"/>
  <c r="AD118" i="18"/>
  <c r="AE118" i="18" s="1"/>
  <c r="AD100" i="18"/>
  <c r="AE100" i="18" s="1"/>
  <c r="AD86" i="18"/>
  <c r="AE86" i="18" s="1"/>
  <c r="AD68" i="18"/>
  <c r="AE68" i="18" s="1"/>
  <c r="AD54" i="18"/>
  <c r="AE54" i="18" s="1"/>
  <c r="AD36" i="18"/>
  <c r="AE36" i="18" s="1"/>
  <c r="AD132" i="18"/>
  <c r="AE132" i="18" s="1"/>
  <c r="AD117" i="18"/>
  <c r="AE117" i="18" s="1"/>
  <c r="AD99" i="18"/>
  <c r="AE99" i="18" s="1"/>
  <c r="AD85" i="18"/>
  <c r="AE85" i="18" s="1"/>
  <c r="AD67" i="18"/>
  <c r="AE67" i="18" s="1"/>
  <c r="AD53" i="18"/>
  <c r="AE53" i="18" s="1"/>
  <c r="AD35" i="18"/>
  <c r="AE35" i="18" s="1"/>
  <c r="AD131" i="18"/>
  <c r="AE131" i="18" s="1"/>
  <c r="AD116" i="18"/>
  <c r="AE116" i="18" s="1"/>
  <c r="AD102" i="18"/>
  <c r="AE102" i="18" s="1"/>
  <c r="AD84" i="18"/>
  <c r="AE84" i="18" s="1"/>
  <c r="AD70" i="18"/>
  <c r="AE70" i="18" s="1"/>
  <c r="AD52" i="18"/>
  <c r="AE52" i="18" s="1"/>
  <c r="AD38" i="18"/>
  <c r="AE38" i="18" s="1"/>
  <c r="AD130" i="18"/>
  <c r="AE130" i="18" s="1"/>
  <c r="AD112" i="18"/>
  <c r="AE112" i="18" s="1"/>
  <c r="AD98" i="18"/>
  <c r="AE98" i="18" s="1"/>
  <c r="AD80" i="18"/>
  <c r="AE80" i="18" s="1"/>
  <c r="AD66" i="18"/>
  <c r="AE66" i="18" s="1"/>
  <c r="AD48" i="18"/>
  <c r="AE48" i="18" s="1"/>
  <c r="AD34" i="18"/>
  <c r="AE34" i="18" s="1"/>
  <c r="AD129" i="18"/>
  <c r="AE129" i="18" s="1"/>
  <c r="AD111" i="18"/>
  <c r="AE111" i="18" s="1"/>
  <c r="AD97" i="18"/>
  <c r="AE97" i="18" s="1"/>
  <c r="AD79" i="18"/>
  <c r="AE79" i="18" s="1"/>
  <c r="AD65" i="18"/>
  <c r="AE65" i="18" s="1"/>
  <c r="AD47" i="18"/>
  <c r="AE47" i="18" s="1"/>
  <c r="AD33" i="18"/>
  <c r="AE33" i="18" s="1"/>
  <c r="AD128" i="18"/>
  <c r="AE128" i="18" s="1"/>
  <c r="AD114" i="18"/>
  <c r="AE114" i="18" s="1"/>
  <c r="AD96" i="18"/>
  <c r="AE96" i="18" s="1"/>
  <c r="AD82" i="18"/>
  <c r="AE82" i="18" s="1"/>
  <c r="AD64" i="18"/>
  <c r="AE64" i="18" s="1"/>
  <c r="AD50" i="18"/>
  <c r="AE50" i="18" s="1"/>
  <c r="AD31" i="18"/>
  <c r="AE31" i="18" s="1"/>
  <c r="AD127" i="18"/>
  <c r="AE127" i="18" s="1"/>
  <c r="AD113" i="18"/>
  <c r="AE113" i="18" s="1"/>
  <c r="AD95" i="18"/>
  <c r="AE95" i="18" s="1"/>
  <c r="AD81" i="18"/>
  <c r="AE81" i="18" s="1"/>
  <c r="AD63" i="18"/>
  <c r="AE63" i="18" s="1"/>
  <c r="AD49" i="18"/>
  <c r="AE49" i="18" s="1"/>
  <c r="AD30" i="18"/>
  <c r="AE30" i="18" s="1"/>
  <c r="AD126" i="18"/>
  <c r="AE126" i="18" s="1"/>
  <c r="AD108" i="18"/>
  <c r="AE108" i="18" s="1"/>
  <c r="AD94" i="18"/>
  <c r="AE94" i="18" s="1"/>
  <c r="AD76" i="18"/>
  <c r="AE76" i="18" s="1"/>
  <c r="AD62" i="18"/>
  <c r="AE62" i="18" s="1"/>
  <c r="AD44" i="18"/>
  <c r="AE44" i="18" s="1"/>
  <c r="AD29" i="18"/>
  <c r="AE29" i="18" s="1"/>
  <c r="AD125" i="18"/>
  <c r="AE125" i="18" s="1"/>
  <c r="AD107" i="18"/>
  <c r="AE107" i="18" s="1"/>
  <c r="AD93" i="18"/>
  <c r="AE93" i="18" s="1"/>
  <c r="AD75" i="18"/>
  <c r="AE75" i="18" s="1"/>
  <c r="AD61" i="18"/>
  <c r="AE61" i="18" s="1"/>
  <c r="AD43" i="18"/>
  <c r="AE43" i="18" s="1"/>
  <c r="AD28" i="18"/>
  <c r="AE28" i="18" s="1"/>
  <c r="AD124" i="18"/>
  <c r="AE124" i="18" s="1"/>
  <c r="AD110" i="18"/>
  <c r="AE110" i="18" s="1"/>
  <c r="AD92" i="18"/>
  <c r="AE92" i="18" s="1"/>
  <c r="AD78" i="18"/>
  <c r="AE78" i="18" s="1"/>
  <c r="AD60" i="18"/>
  <c r="AE60" i="18" s="1"/>
  <c r="AD46" i="18"/>
  <c r="AE46" i="18" s="1"/>
  <c r="AD27" i="18"/>
  <c r="AE27" i="18" s="1"/>
  <c r="AD123" i="18"/>
  <c r="AE123" i="18" s="1"/>
  <c r="AD109" i="18"/>
  <c r="AE109" i="18" s="1"/>
  <c r="AD91" i="18"/>
  <c r="AE91" i="18" s="1"/>
  <c r="AD77" i="18"/>
  <c r="AE77" i="18" s="1"/>
  <c r="AD59" i="18"/>
  <c r="AE59" i="18" s="1"/>
  <c r="AD45" i="18"/>
  <c r="AE45" i="18" s="1"/>
  <c r="AD26" i="18"/>
  <c r="AE26" i="18" s="1"/>
  <c r="AD119" i="18"/>
  <c r="AE119" i="18" s="1"/>
  <c r="AD105" i="18"/>
  <c r="AE105" i="18" s="1"/>
  <c r="AD87" i="18"/>
  <c r="AE87" i="18" s="1"/>
  <c r="AD73" i="18"/>
  <c r="AE73" i="18" s="1"/>
  <c r="AD55" i="18"/>
  <c r="AE55" i="18" s="1"/>
  <c r="AD41" i="18"/>
  <c r="AE41" i="18" s="1"/>
  <c r="AD25" i="18"/>
  <c r="AE25" i="18" s="1"/>
  <c r="AD122" i="18"/>
  <c r="AE122" i="18" s="1"/>
  <c r="AD104" i="18"/>
  <c r="AE104" i="18" s="1"/>
  <c r="AD90" i="18"/>
  <c r="AE90" i="18" s="1"/>
  <c r="AD72" i="18"/>
  <c r="AE72" i="18" s="1"/>
  <c r="AD58" i="18"/>
  <c r="AE58" i="18" s="1"/>
  <c r="AD40" i="18"/>
  <c r="AE40" i="18" s="1"/>
  <c r="AD24" i="18"/>
  <c r="AE24" i="18" s="1"/>
  <c r="AD121" i="18"/>
  <c r="AE121" i="18" s="1"/>
  <c r="AD103" i="18"/>
  <c r="AE103" i="18" s="1"/>
  <c r="AD89" i="18"/>
  <c r="AE89" i="18" s="1"/>
  <c r="AD71" i="18"/>
  <c r="AE71" i="18" s="1"/>
  <c r="AD57" i="18"/>
  <c r="AE57" i="18" s="1"/>
  <c r="AD39" i="18"/>
  <c r="AE39" i="18" s="1"/>
  <c r="AD23" i="18"/>
  <c r="AE23" i="18" s="1"/>
  <c r="AD120" i="18"/>
  <c r="AE120" i="18" s="1"/>
  <c r="AD106" i="18"/>
  <c r="AE106" i="18" s="1"/>
  <c r="AD88" i="18"/>
  <c r="AE88" i="18" s="1"/>
  <c r="AD74" i="18"/>
  <c r="AE74" i="18" s="1"/>
  <c r="AD56" i="18"/>
  <c r="AE56" i="18" s="1"/>
  <c r="AD42" i="18"/>
  <c r="AE42" i="18" s="1"/>
  <c r="AD149" i="18"/>
  <c r="AE149" i="18" s="1"/>
  <c r="AD148" i="18"/>
  <c r="AE148" i="18" s="1"/>
  <c r="AD145" i="18"/>
  <c r="AE145" i="18" s="1"/>
  <c r="AD146" i="18"/>
  <c r="AE146" i="18" s="1"/>
  <c r="AD147" i="18"/>
  <c r="AE147" i="18" s="1"/>
  <c r="L63" i="10"/>
  <c r="L57" i="10"/>
  <c r="L55" i="10"/>
  <c r="L52" i="10"/>
  <c r="L49" i="10"/>
  <c r="L47" i="10"/>
  <c r="L45" i="10"/>
  <c r="L43" i="10"/>
  <c r="L41" i="10"/>
  <c r="L39" i="10"/>
  <c r="L37" i="10"/>
  <c r="L35" i="10"/>
  <c r="L76" i="10"/>
  <c r="L34" i="10"/>
  <c r="L84" i="10"/>
  <c r="M65" i="10"/>
  <c r="AC63" i="10"/>
  <c r="AC76" i="10"/>
  <c r="J55" i="10"/>
  <c r="J45" i="10"/>
  <c r="K75" i="10"/>
  <c r="AC91" i="10"/>
  <c r="AC104" i="10"/>
  <c r="AC29" i="10"/>
  <c r="AC30" i="10"/>
  <c r="AC31" i="10"/>
  <c r="AC32" i="10"/>
  <c r="AC38" i="10"/>
  <c r="AC39" i="10"/>
  <c r="AC78" i="10"/>
  <c r="K73" i="10"/>
  <c r="K74" i="10"/>
  <c r="AC81" i="10"/>
  <c r="AC82" i="10"/>
  <c r="AC83" i="10"/>
  <c r="K79" i="10"/>
  <c r="K82" i="10"/>
  <c r="AC94" i="10"/>
  <c r="AC95" i="10"/>
  <c r="AC99" i="10"/>
  <c r="AC101" i="10"/>
  <c r="AC75" i="10"/>
  <c r="J44" i="10"/>
  <c r="J40" i="10"/>
  <c r="AC86" i="10"/>
  <c r="AC87" i="10"/>
  <c r="AC90" i="10"/>
  <c r="AC92" i="10"/>
  <c r="AC93" i="10"/>
  <c r="AC97" i="10"/>
  <c r="AC98" i="10"/>
  <c r="AC100" i="10"/>
  <c r="AC102" i="10"/>
  <c r="J37" i="10"/>
  <c r="J35" i="10"/>
  <c r="AB83" i="10"/>
  <c r="J68" i="10"/>
  <c r="J64" i="10"/>
  <c r="K61" i="10"/>
  <c r="K76" i="6"/>
  <c r="AC74" i="6"/>
  <c r="AC99" i="6"/>
  <c r="AC73" i="6"/>
  <c r="AC85" i="6"/>
  <c r="AC47" i="6"/>
  <c r="AC84" i="6"/>
  <c r="L91" i="6"/>
  <c r="AB16" i="6"/>
  <c r="AB20" i="6"/>
  <c r="J66" i="6"/>
  <c r="AB104" i="6"/>
  <c r="AB77" i="6"/>
  <c r="L33" i="11"/>
  <c r="L97" i="11"/>
  <c r="L43" i="11"/>
  <c r="L34" i="11"/>
  <c r="K89" i="11"/>
  <c r="AC103" i="11"/>
  <c r="AC39" i="11"/>
  <c r="K38" i="11"/>
  <c r="AC104" i="11"/>
  <c r="AB55" i="11"/>
  <c r="AB39" i="11"/>
  <c r="L85" i="11"/>
  <c r="L86" i="11"/>
  <c r="J46" i="11"/>
  <c r="M46" i="11" s="1"/>
  <c r="L45" i="11"/>
  <c r="J40" i="11"/>
  <c r="L83" i="11"/>
  <c r="L51" i="8"/>
  <c r="J38" i="8"/>
  <c r="AC67" i="8"/>
  <c r="L56" i="8"/>
  <c r="AC91" i="8"/>
  <c r="AC93" i="8"/>
  <c r="AC96" i="8"/>
  <c r="AC98" i="8"/>
  <c r="L53" i="8"/>
  <c r="J34" i="8"/>
  <c r="AC87" i="8"/>
  <c r="AC90" i="8"/>
  <c r="AC94" i="8"/>
  <c r="AC95" i="8"/>
  <c r="AC99" i="8"/>
  <c r="AC33" i="8"/>
  <c r="AC34" i="8"/>
  <c r="AC35" i="8"/>
  <c r="AC36" i="8"/>
  <c r="AC37" i="8"/>
  <c r="AC38" i="8"/>
  <c r="K76" i="8"/>
  <c r="AC86" i="8"/>
  <c r="AC88" i="8"/>
  <c r="J89" i="8"/>
  <c r="AB16" i="8"/>
  <c r="AB17" i="8"/>
  <c r="J57" i="8"/>
  <c r="J43" i="8"/>
  <c r="J42" i="8"/>
  <c r="M42" i="8" s="1"/>
  <c r="J36" i="8"/>
  <c r="AB67" i="8"/>
  <c r="J77" i="8"/>
  <c r="AB39" i="8"/>
  <c r="J58" i="8"/>
  <c r="J46" i="8"/>
  <c r="J41" i="8"/>
  <c r="J37" i="8"/>
  <c r="AB85" i="8"/>
  <c r="L71" i="3"/>
  <c r="L76" i="3"/>
  <c r="J52" i="3"/>
  <c r="J50" i="3"/>
  <c r="J44" i="3"/>
  <c r="J49" i="3"/>
  <c r="J45" i="3"/>
  <c r="J34" i="3"/>
  <c r="J96" i="3"/>
  <c r="J85" i="3"/>
  <c r="AB60" i="3"/>
  <c r="J48" i="3"/>
  <c r="M44" i="12"/>
  <c r="L53" i="12"/>
  <c r="J51" i="12"/>
  <c r="L45" i="12"/>
  <c r="M46" i="12"/>
  <c r="AC61" i="12"/>
  <c r="AC56" i="12"/>
  <c r="AC55" i="12"/>
  <c r="AC58" i="12"/>
  <c r="AC54" i="12"/>
  <c r="AC57" i="12"/>
  <c r="AC53" i="12"/>
  <c r="AC43" i="12"/>
  <c r="AC40" i="12"/>
  <c r="M38" i="12"/>
  <c r="K84" i="12"/>
  <c r="K69" i="12"/>
  <c r="AC75" i="12"/>
  <c r="AC73" i="12"/>
  <c r="AC70" i="12"/>
  <c r="AC68" i="12"/>
  <c r="AC64" i="12"/>
  <c r="AC60" i="12"/>
  <c r="AC49" i="12"/>
  <c r="AC45" i="12"/>
  <c r="K45" i="12"/>
  <c r="M72" i="12"/>
  <c r="AC72" i="12"/>
  <c r="AC66" i="12"/>
  <c r="AC59" i="12"/>
  <c r="AC46" i="12"/>
  <c r="AC41" i="12"/>
  <c r="M35" i="12"/>
  <c r="AC74" i="12"/>
  <c r="AC69" i="12"/>
  <c r="K59" i="12"/>
  <c r="AC65" i="12"/>
  <c r="AC63" i="12"/>
  <c r="K52" i="12"/>
  <c r="M52" i="12" s="1"/>
  <c r="AC52" i="12"/>
  <c r="AC51" i="12"/>
  <c r="AC50" i="12"/>
  <c r="K41" i="12"/>
  <c r="AC42" i="12"/>
  <c r="AC76" i="12"/>
  <c r="K71" i="12"/>
  <c r="AC39" i="12"/>
  <c r="AC44" i="12"/>
  <c r="M48" i="12"/>
  <c r="AB74" i="12"/>
  <c r="J66" i="12"/>
  <c r="AB69" i="12"/>
  <c r="AB64" i="12"/>
  <c r="AB62" i="12"/>
  <c r="AB59" i="12"/>
  <c r="AB57" i="12"/>
  <c r="AB54" i="12"/>
  <c r="AB51" i="12"/>
  <c r="AB52" i="12"/>
  <c r="AB50" i="12"/>
  <c r="J43" i="12"/>
  <c r="M43" i="12" s="1"/>
  <c r="AB49" i="12"/>
  <c r="M53" i="12"/>
  <c r="AB77" i="12"/>
  <c r="AB72" i="12"/>
  <c r="AB67" i="12"/>
  <c r="AB60" i="12"/>
  <c r="AB55" i="12"/>
  <c r="AB48" i="12"/>
  <c r="AB46" i="12"/>
  <c r="AB43" i="12"/>
  <c r="AB40" i="12"/>
  <c r="AB101" i="12"/>
  <c r="AB100" i="12"/>
  <c r="AB102" i="12"/>
  <c r="AB75" i="12"/>
  <c r="AB73" i="12"/>
  <c r="AB70" i="12"/>
  <c r="AB68" i="12"/>
  <c r="AB65" i="12"/>
  <c r="AB63" i="12"/>
  <c r="AB58" i="12"/>
  <c r="AB53" i="12"/>
  <c r="AB41" i="12"/>
  <c r="AB76" i="12"/>
  <c r="AB71" i="12"/>
  <c r="AB66" i="12"/>
  <c r="AB61" i="12"/>
  <c r="AB56" i="12"/>
  <c r="AB47" i="12"/>
  <c r="AB45" i="12"/>
  <c r="AB44" i="12"/>
  <c r="AB42" i="12"/>
  <c r="J34" i="12"/>
  <c r="M34" i="12" s="1"/>
  <c r="L41" i="5"/>
  <c r="L39" i="5"/>
  <c r="L35" i="5"/>
  <c r="L48" i="5"/>
  <c r="K69" i="5"/>
  <c r="AC75" i="5"/>
  <c r="K67" i="5"/>
  <c r="AC73" i="5"/>
  <c r="K62" i="5"/>
  <c r="AC68" i="5"/>
  <c r="AC63" i="5"/>
  <c r="AC61" i="5"/>
  <c r="K48" i="5"/>
  <c r="AC54" i="5"/>
  <c r="K70" i="5"/>
  <c r="AC60" i="5"/>
  <c r="AC57" i="5"/>
  <c r="AC52" i="5"/>
  <c r="AC89" i="5"/>
  <c r="AC69" i="5"/>
  <c r="AC66" i="5"/>
  <c r="K52" i="5"/>
  <c r="AC58" i="5"/>
  <c r="AC49" i="5"/>
  <c r="AC43" i="5"/>
  <c r="AC42" i="5"/>
  <c r="AC39" i="5"/>
  <c r="AC48" i="5"/>
  <c r="AC47" i="5"/>
  <c r="AC102" i="5"/>
  <c r="AC101" i="5"/>
  <c r="AC100" i="5"/>
  <c r="AC74" i="5"/>
  <c r="K61" i="5"/>
  <c r="AC67" i="5"/>
  <c r="K58" i="5"/>
  <c r="M58" i="5" s="1"/>
  <c r="AC64" i="5"/>
  <c r="K56" i="5"/>
  <c r="AC62" i="5"/>
  <c r="K53" i="5"/>
  <c r="AC59" i="5"/>
  <c r="K49" i="5"/>
  <c r="AC55" i="5"/>
  <c r="K43" i="5"/>
  <c r="K84" i="5"/>
  <c r="K66" i="5"/>
  <c r="AC72" i="5"/>
  <c r="K64" i="5"/>
  <c r="AC70" i="5"/>
  <c r="K59" i="5"/>
  <c r="AC65" i="5"/>
  <c r="K50" i="5"/>
  <c r="AC56" i="5"/>
  <c r="K47" i="5"/>
  <c r="AC53" i="5"/>
  <c r="AC50" i="5"/>
  <c r="AC45" i="5"/>
  <c r="AC44" i="5"/>
  <c r="AC41" i="5"/>
  <c r="AC40" i="5"/>
  <c r="K45" i="5"/>
  <c r="AC46" i="5"/>
  <c r="L43" i="5"/>
  <c r="K37" i="5"/>
  <c r="J43" i="5"/>
  <c r="AB49" i="5"/>
  <c r="J42" i="5"/>
  <c r="AB48" i="5"/>
  <c r="AB47" i="5"/>
  <c r="AB45" i="5"/>
  <c r="AB43" i="5"/>
  <c r="AB41" i="5"/>
  <c r="AB81" i="5"/>
  <c r="AB83" i="5"/>
  <c r="AB75" i="5"/>
  <c r="AB73" i="5"/>
  <c r="J65" i="5"/>
  <c r="AB71" i="5"/>
  <c r="AB69" i="5"/>
  <c r="AB67" i="5"/>
  <c r="AB65" i="5"/>
  <c r="AB63" i="5"/>
  <c r="AB61" i="5"/>
  <c r="AB60" i="5"/>
  <c r="AB58" i="5"/>
  <c r="AB57" i="5"/>
  <c r="AB55" i="5"/>
  <c r="AB53" i="5"/>
  <c r="AB51" i="5"/>
  <c r="AB52" i="5"/>
  <c r="AB50" i="5"/>
  <c r="AB89" i="5"/>
  <c r="AB101" i="5"/>
  <c r="AB102" i="5"/>
  <c r="AB100" i="5"/>
  <c r="J33" i="5"/>
  <c r="AB78" i="5"/>
  <c r="AB76" i="5"/>
  <c r="AB74" i="5"/>
  <c r="AB72" i="5"/>
  <c r="AB70" i="5"/>
  <c r="AB68" i="5"/>
  <c r="AB66" i="5"/>
  <c r="AB64" i="5"/>
  <c r="AB62" i="5"/>
  <c r="AB59" i="5"/>
  <c r="AB56" i="5"/>
  <c r="J48" i="5"/>
  <c r="AB54" i="5"/>
  <c r="AB79" i="5"/>
  <c r="AB80" i="5"/>
  <c r="J78" i="5"/>
  <c r="AB84" i="5"/>
  <c r="AB85" i="5"/>
  <c r="AB87" i="5"/>
  <c r="AB93" i="5"/>
  <c r="AB97" i="5"/>
  <c r="L37" i="5"/>
  <c r="J51" i="5"/>
  <c r="J40" i="5"/>
  <c r="M40" i="5" s="1"/>
  <c r="AB46" i="5"/>
  <c r="AB44" i="5"/>
  <c r="J36" i="5"/>
  <c r="AB42" i="5"/>
  <c r="J34" i="5"/>
  <c r="AB40" i="5"/>
  <c r="AB86" i="5"/>
  <c r="AB88" i="5"/>
  <c r="AB94" i="5"/>
  <c r="AB95" i="5"/>
  <c r="AB96" i="5"/>
  <c r="AB98" i="5"/>
  <c r="K32" i="9"/>
  <c r="L23" i="9"/>
  <c r="L10" i="9"/>
  <c r="L71" i="9"/>
  <c r="L20" i="9"/>
  <c r="L15" i="9"/>
  <c r="L97" i="9"/>
  <c r="L49" i="9"/>
  <c r="K67" i="9"/>
  <c r="K62" i="9"/>
  <c r="AC68" i="9"/>
  <c r="K59" i="9"/>
  <c r="AC65" i="9"/>
  <c r="AC63" i="9"/>
  <c r="K55" i="9"/>
  <c r="AC61" i="9"/>
  <c r="AC54" i="9"/>
  <c r="AC41" i="9"/>
  <c r="K7" i="9"/>
  <c r="AC13" i="9"/>
  <c r="K72" i="9"/>
  <c r="AC78" i="9"/>
  <c r="K64" i="9"/>
  <c r="AC83" i="9"/>
  <c r="AC86" i="9"/>
  <c r="AC30" i="9"/>
  <c r="AC24" i="9"/>
  <c r="K68" i="9"/>
  <c r="AC74" i="9"/>
  <c r="K54" i="9"/>
  <c r="AC60" i="9"/>
  <c r="AC52" i="9"/>
  <c r="K44" i="9"/>
  <c r="AC50" i="9"/>
  <c r="AC48" i="9"/>
  <c r="K37" i="9"/>
  <c r="AC31" i="9"/>
  <c r="K19" i="9"/>
  <c r="AC25" i="9"/>
  <c r="K16" i="9"/>
  <c r="AC22" i="9"/>
  <c r="K13" i="9"/>
  <c r="AC19" i="9"/>
  <c r="AC15" i="9"/>
  <c r="J8" i="9"/>
  <c r="K40" i="9"/>
  <c r="AC46" i="9"/>
  <c r="AC45" i="9"/>
  <c r="AC44" i="9"/>
  <c r="K36" i="9"/>
  <c r="AC42" i="9"/>
  <c r="K34" i="9"/>
  <c r="AC40" i="9"/>
  <c r="K33" i="9"/>
  <c r="AC39" i="9"/>
  <c r="AC33" i="9"/>
  <c r="K23" i="9"/>
  <c r="AC29" i="9"/>
  <c r="K15" i="9"/>
  <c r="AC21" i="9"/>
  <c r="K65" i="9"/>
  <c r="AC71" i="9"/>
  <c r="AC69" i="9"/>
  <c r="AC67" i="9"/>
  <c r="AC64" i="9"/>
  <c r="AC62" i="9"/>
  <c r="AC56" i="9"/>
  <c r="K47" i="9"/>
  <c r="AC53" i="9"/>
  <c r="AC37" i="9"/>
  <c r="K8" i="9"/>
  <c r="AC14" i="9"/>
  <c r="K6" i="9"/>
  <c r="AC12" i="9"/>
  <c r="AC66" i="9"/>
  <c r="AC55" i="9"/>
  <c r="AC88" i="9"/>
  <c r="AC38" i="9"/>
  <c r="K30" i="9"/>
  <c r="AC36" i="9"/>
  <c r="K29" i="9"/>
  <c r="AC35" i="9"/>
  <c r="K26" i="9"/>
  <c r="AC32" i="9"/>
  <c r="AC27" i="9"/>
  <c r="AC18" i="9"/>
  <c r="M74" i="9"/>
  <c r="AC72" i="9"/>
  <c r="K5" i="9"/>
  <c r="AC11" i="9"/>
  <c r="K45" i="9"/>
  <c r="AC51" i="9"/>
  <c r="AC49" i="9"/>
  <c r="AC47" i="9"/>
  <c r="K22" i="9"/>
  <c r="AC28" i="9"/>
  <c r="AC23" i="9"/>
  <c r="AC20" i="9"/>
  <c r="K11" i="9"/>
  <c r="AC17" i="9"/>
  <c r="AC70" i="9"/>
  <c r="J17" i="9"/>
  <c r="K79" i="9"/>
  <c r="AC89" i="9"/>
  <c r="K86" i="9"/>
  <c r="AC87" i="9"/>
  <c r="K89" i="9"/>
  <c r="K28" i="9"/>
  <c r="AC34" i="9"/>
  <c r="J27" i="9"/>
  <c r="K20" i="9"/>
  <c r="AC26" i="9"/>
  <c r="AC16" i="9"/>
  <c r="AB11" i="9"/>
  <c r="AB77" i="9"/>
  <c r="AB76" i="9"/>
  <c r="AB74" i="9"/>
  <c r="AB72" i="9"/>
  <c r="AB69" i="9"/>
  <c r="AB67" i="9"/>
  <c r="AB66" i="9"/>
  <c r="AB64" i="9"/>
  <c r="AB62" i="9"/>
  <c r="J54" i="9"/>
  <c r="AB60" i="9"/>
  <c r="AB58" i="9"/>
  <c r="AB56" i="9"/>
  <c r="AB48" i="9"/>
  <c r="AB43" i="9"/>
  <c r="AB37" i="9"/>
  <c r="AB17" i="9"/>
  <c r="J7" i="9"/>
  <c r="AB13" i="9"/>
  <c r="L79" i="9"/>
  <c r="AB86" i="9"/>
  <c r="J40" i="9"/>
  <c r="AB46" i="9"/>
  <c r="AB34" i="9"/>
  <c r="AB32" i="9"/>
  <c r="AB29" i="9"/>
  <c r="AB26" i="9"/>
  <c r="AB21" i="9"/>
  <c r="J69" i="9"/>
  <c r="AB70" i="9"/>
  <c r="J62" i="9"/>
  <c r="AB55" i="9"/>
  <c r="AB53" i="9"/>
  <c r="AB51" i="9"/>
  <c r="J43" i="9"/>
  <c r="AB49" i="9"/>
  <c r="J25" i="9"/>
  <c r="J22" i="9"/>
  <c r="AB28" i="9"/>
  <c r="AB22" i="9"/>
  <c r="J13" i="9"/>
  <c r="AB19" i="9"/>
  <c r="K9" i="9"/>
  <c r="J39" i="9"/>
  <c r="AB45" i="9"/>
  <c r="AB44" i="9"/>
  <c r="AB42" i="9"/>
  <c r="J34" i="9"/>
  <c r="AB40" i="9"/>
  <c r="J33" i="9"/>
  <c r="AB39" i="9"/>
  <c r="AB16" i="9"/>
  <c r="K70" i="9"/>
  <c r="AB75" i="9"/>
  <c r="AB73" i="9"/>
  <c r="J65" i="9"/>
  <c r="M65" i="9" s="1"/>
  <c r="AB71" i="9"/>
  <c r="AB68" i="9"/>
  <c r="AB65" i="9"/>
  <c r="AB63" i="9"/>
  <c r="AB61" i="9"/>
  <c r="J53" i="9"/>
  <c r="AB59" i="9"/>
  <c r="AB57" i="9"/>
  <c r="AB47" i="9"/>
  <c r="AB41" i="9"/>
  <c r="AB23" i="9"/>
  <c r="AB14" i="9"/>
  <c r="J6" i="9"/>
  <c r="AB12" i="9"/>
  <c r="K78" i="9"/>
  <c r="K85" i="9"/>
  <c r="AB88" i="9"/>
  <c r="J32" i="9"/>
  <c r="AB38" i="9"/>
  <c r="J30" i="9"/>
  <c r="AB36" i="9"/>
  <c r="J29" i="9"/>
  <c r="AB35" i="9"/>
  <c r="AB33" i="9"/>
  <c r="AB30" i="9"/>
  <c r="J23" i="9"/>
  <c r="AB27" i="9"/>
  <c r="J20" i="9"/>
  <c r="M20" i="9" s="1"/>
  <c r="AB24" i="9"/>
  <c r="J15" i="9"/>
  <c r="AB18" i="9"/>
  <c r="J48" i="9"/>
  <c r="M48" i="9" s="1"/>
  <c r="AB54" i="9"/>
  <c r="J46" i="9"/>
  <c r="AB52" i="9"/>
  <c r="J44" i="9"/>
  <c r="AB50" i="9"/>
  <c r="J19" i="9"/>
  <c r="AB25" i="9"/>
  <c r="J14" i="9"/>
  <c r="AB20" i="9"/>
  <c r="J9" i="9"/>
  <c r="AB15" i="9"/>
  <c r="J85" i="9"/>
  <c r="M85" i="9" s="1"/>
  <c r="AB87" i="9"/>
  <c r="L29" i="9"/>
  <c r="K27" i="9"/>
  <c r="K24" i="9"/>
  <c r="M24" i="9" s="1"/>
  <c r="K21" i="9"/>
  <c r="K18" i="9"/>
  <c r="K12" i="9"/>
  <c r="J10" i="9"/>
  <c r="M10" i="9" s="1"/>
  <c r="K34" i="4"/>
  <c r="L51" i="4"/>
  <c r="K37" i="4"/>
  <c r="M33" i="4"/>
  <c r="K53" i="4"/>
  <c r="AC59" i="4"/>
  <c r="K68" i="4"/>
  <c r="AC62" i="4"/>
  <c r="AC45" i="4"/>
  <c r="AC42" i="4"/>
  <c r="AC69" i="4"/>
  <c r="K62" i="4"/>
  <c r="K61" i="4"/>
  <c r="AC65" i="4"/>
  <c r="K58" i="4"/>
  <c r="AC61" i="4"/>
  <c r="AC60" i="4"/>
  <c r="AC57" i="4"/>
  <c r="K48" i="4"/>
  <c r="K42" i="4"/>
  <c r="K38" i="4"/>
  <c r="AC43" i="4"/>
  <c r="J35" i="4"/>
  <c r="M35" i="4" s="1"/>
  <c r="L34" i="4"/>
  <c r="K73" i="4"/>
  <c r="AC82" i="4"/>
  <c r="K78" i="4"/>
  <c r="AC70" i="4"/>
  <c r="AC55" i="4"/>
  <c r="AC53" i="4"/>
  <c r="AC47" i="4"/>
  <c r="AC41" i="4"/>
  <c r="AC76" i="4"/>
  <c r="AC75" i="4"/>
  <c r="L65" i="4"/>
  <c r="J58" i="4"/>
  <c r="AC44" i="4"/>
  <c r="L37" i="4"/>
  <c r="M37" i="4" s="1"/>
  <c r="K43" i="4"/>
  <c r="AC66" i="4"/>
  <c r="K50" i="4"/>
  <c r="AC56" i="4"/>
  <c r="AC77" i="4"/>
  <c r="K70" i="4"/>
  <c r="K69" i="4"/>
  <c r="AC72" i="4"/>
  <c r="AC71" i="4"/>
  <c r="J51" i="4"/>
  <c r="AC46" i="4"/>
  <c r="AC11" i="4"/>
  <c r="AC25" i="4"/>
  <c r="AC26" i="4"/>
  <c r="K52" i="4"/>
  <c r="AC58" i="4"/>
  <c r="K46" i="4"/>
  <c r="AC52" i="4"/>
  <c r="AC50" i="4"/>
  <c r="AC51" i="4"/>
  <c r="AC73" i="4"/>
  <c r="AC68" i="4"/>
  <c r="AC67" i="4"/>
  <c r="AC64" i="4"/>
  <c r="AC63" i="4"/>
  <c r="AC54" i="4"/>
  <c r="AC48" i="4"/>
  <c r="AC40" i="4"/>
  <c r="K97" i="4"/>
  <c r="AC104" i="4"/>
  <c r="AC74" i="15"/>
  <c r="L71" i="6"/>
  <c r="L75" i="6"/>
  <c r="L77" i="6"/>
  <c r="K82" i="6"/>
  <c r="L54" i="6"/>
  <c r="L87" i="6"/>
  <c r="AC71" i="6"/>
  <c r="AC66" i="6"/>
  <c r="AC61" i="6"/>
  <c r="AC59" i="6"/>
  <c r="AC57" i="6"/>
  <c r="AC44" i="6"/>
  <c r="AC41" i="6"/>
  <c r="AC56" i="6"/>
  <c r="AC39" i="6"/>
  <c r="AC69" i="6"/>
  <c r="AC67" i="6"/>
  <c r="K58" i="6"/>
  <c r="AC64" i="6"/>
  <c r="L52" i="6"/>
  <c r="AC54" i="6"/>
  <c r="AC52" i="6"/>
  <c r="AC50" i="6"/>
  <c r="AC48" i="6"/>
  <c r="AC45" i="6"/>
  <c r="AC42" i="6"/>
  <c r="AC76" i="6"/>
  <c r="K48" i="6"/>
  <c r="K46" i="6"/>
  <c r="K44" i="6"/>
  <c r="K38" i="6"/>
  <c r="K34" i="6"/>
  <c r="J80" i="6"/>
  <c r="AC86" i="6"/>
  <c r="AC87" i="6"/>
  <c r="K84" i="6"/>
  <c r="AC89" i="6"/>
  <c r="AC92" i="6"/>
  <c r="AC93" i="6"/>
  <c r="AC95" i="6"/>
  <c r="AC101" i="6"/>
  <c r="AC22" i="6"/>
  <c r="AC23" i="6"/>
  <c r="K66" i="6"/>
  <c r="AC72" i="6"/>
  <c r="K56" i="6"/>
  <c r="M56" i="6" s="1"/>
  <c r="AC62" i="6"/>
  <c r="AC60" i="6"/>
  <c r="AC40" i="6"/>
  <c r="K71" i="6"/>
  <c r="AC77" i="6"/>
  <c r="AC78" i="6"/>
  <c r="AC79" i="6"/>
  <c r="AC80" i="6"/>
  <c r="J77" i="6"/>
  <c r="AC82" i="6"/>
  <c r="K79" i="6"/>
  <c r="AC88" i="6"/>
  <c r="AC97" i="6"/>
  <c r="AC98" i="6"/>
  <c r="K93" i="6"/>
  <c r="AC100" i="6"/>
  <c r="AC75" i="6"/>
  <c r="K64" i="6"/>
  <c r="AC70" i="6"/>
  <c r="AC68" i="6"/>
  <c r="AC65" i="6"/>
  <c r="AC63" i="6"/>
  <c r="K51" i="6"/>
  <c r="K49" i="6"/>
  <c r="AC55" i="6"/>
  <c r="AC53" i="6"/>
  <c r="AC51" i="6"/>
  <c r="AC49" i="6"/>
  <c r="K41" i="6"/>
  <c r="M41" i="6" s="1"/>
  <c r="AC46" i="6"/>
  <c r="AC43" i="6"/>
  <c r="K35" i="6"/>
  <c r="AC58" i="6"/>
  <c r="AC83" i="6"/>
  <c r="AC91" i="6"/>
  <c r="K88" i="6"/>
  <c r="AC96" i="6"/>
  <c r="AC103" i="6"/>
  <c r="K99" i="6"/>
  <c r="AB75" i="6"/>
  <c r="AB73" i="6"/>
  <c r="AB80" i="6"/>
  <c r="AB82" i="6"/>
  <c r="L78" i="6"/>
  <c r="J83" i="6"/>
  <c r="L89" i="6"/>
  <c r="J33" i="6"/>
  <c r="J72" i="6"/>
  <c r="J68" i="6"/>
  <c r="M68" i="6" s="1"/>
  <c r="AB71" i="6"/>
  <c r="AB69" i="6"/>
  <c r="AB67" i="6"/>
  <c r="AB65" i="6"/>
  <c r="AB63" i="6"/>
  <c r="AB61" i="6"/>
  <c r="AB59" i="6"/>
  <c r="AB58" i="6"/>
  <c r="AB55" i="6"/>
  <c r="AB53" i="6"/>
  <c r="AB51" i="6"/>
  <c r="AB49" i="6"/>
  <c r="AB47" i="6"/>
  <c r="AB45" i="6"/>
  <c r="AB43" i="6"/>
  <c r="AB41" i="6"/>
  <c r="AB83" i="6"/>
  <c r="AB76" i="6"/>
  <c r="AB74" i="6"/>
  <c r="J51" i="6"/>
  <c r="AB101" i="6"/>
  <c r="AB17" i="6"/>
  <c r="AB18" i="6"/>
  <c r="AB19" i="6"/>
  <c r="J69" i="6"/>
  <c r="J67" i="6"/>
  <c r="AB72" i="6"/>
  <c r="J64" i="6"/>
  <c r="AB70" i="6"/>
  <c r="AB68" i="6"/>
  <c r="J60" i="6"/>
  <c r="AB66" i="6"/>
  <c r="AB64" i="6"/>
  <c r="J56" i="6"/>
  <c r="AB62" i="6"/>
  <c r="AB60" i="6"/>
  <c r="AB56" i="6"/>
  <c r="AB54" i="6"/>
  <c r="AB52" i="6"/>
  <c r="AB50" i="6"/>
  <c r="AB48" i="6"/>
  <c r="AB46" i="6"/>
  <c r="AB44" i="6"/>
  <c r="AB42" i="6"/>
  <c r="AB40" i="6"/>
  <c r="L83" i="6"/>
  <c r="L88" i="6"/>
  <c r="K42" i="11"/>
  <c r="L59" i="11"/>
  <c r="L55" i="11"/>
  <c r="L53" i="11"/>
  <c r="L50" i="11"/>
  <c r="M50" i="11" s="1"/>
  <c r="L73" i="11"/>
  <c r="L74" i="11"/>
  <c r="L88" i="11"/>
  <c r="L60" i="11"/>
  <c r="K40" i="11"/>
  <c r="L58" i="11"/>
  <c r="L56" i="11"/>
  <c r="L91" i="11"/>
  <c r="L96" i="11"/>
  <c r="M35" i="11"/>
  <c r="K67" i="11"/>
  <c r="AC73" i="11"/>
  <c r="AC71" i="11"/>
  <c r="AC63" i="11"/>
  <c r="AC60" i="11"/>
  <c r="AC58" i="11"/>
  <c r="AC57" i="11"/>
  <c r="AC51" i="11"/>
  <c r="AC44" i="11"/>
  <c r="K80" i="11"/>
  <c r="AC11" i="11"/>
  <c r="AC12" i="11"/>
  <c r="AC13" i="11"/>
  <c r="AC14" i="11"/>
  <c r="AC15" i="11"/>
  <c r="K33" i="11"/>
  <c r="AC74" i="11"/>
  <c r="AC72" i="11"/>
  <c r="AC64" i="11"/>
  <c r="AC61" i="11"/>
  <c r="AC49" i="11"/>
  <c r="AC48" i="11"/>
  <c r="AC47" i="11"/>
  <c r="AC46" i="11"/>
  <c r="AC45" i="11"/>
  <c r="AC40" i="11"/>
  <c r="L66" i="11"/>
  <c r="K57" i="11"/>
  <c r="J38" i="11"/>
  <c r="K62" i="11"/>
  <c r="AC68" i="11"/>
  <c r="AC66" i="11"/>
  <c r="AC56" i="11"/>
  <c r="AC55" i="11"/>
  <c r="AC54" i="11"/>
  <c r="AC53" i="11"/>
  <c r="AC52" i="11"/>
  <c r="AC43" i="11"/>
  <c r="K71" i="11"/>
  <c r="AC69" i="11"/>
  <c r="K37" i="11"/>
  <c r="K92" i="11"/>
  <c r="K61" i="11"/>
  <c r="AC67" i="11"/>
  <c r="AC65" i="11"/>
  <c r="AC62" i="11"/>
  <c r="AC59" i="11"/>
  <c r="AC50" i="11"/>
  <c r="AC42" i="11"/>
  <c r="AC41" i="11"/>
  <c r="K44" i="11"/>
  <c r="J43" i="11"/>
  <c r="M43" i="11" s="1"/>
  <c r="J39" i="11"/>
  <c r="M51" i="11"/>
  <c r="K74" i="11"/>
  <c r="K55" i="11"/>
  <c r="L37" i="11"/>
  <c r="K36" i="11"/>
  <c r="AB33" i="11"/>
  <c r="AB34" i="11"/>
  <c r="AB35" i="11"/>
  <c r="AB36" i="11"/>
  <c r="AB37" i="11"/>
  <c r="AB38" i="11"/>
  <c r="K52" i="11"/>
  <c r="L52" i="11"/>
  <c r="L36" i="11"/>
  <c r="AB85" i="11"/>
  <c r="AB102" i="11"/>
  <c r="J59" i="11"/>
  <c r="J33" i="11"/>
  <c r="J37" i="11"/>
  <c r="J72" i="11"/>
  <c r="J70" i="11"/>
  <c r="AB75" i="11"/>
  <c r="J65" i="11"/>
  <c r="J41" i="11"/>
  <c r="AB79" i="11"/>
  <c r="AB80" i="11"/>
  <c r="AB82" i="11"/>
  <c r="AB103" i="11"/>
  <c r="AC84" i="15"/>
  <c r="AC11" i="15"/>
  <c r="L58" i="15"/>
  <c r="L52" i="15"/>
  <c r="AB11" i="15"/>
  <c r="AE3" i="15" s="1"/>
  <c r="J79" i="15"/>
  <c r="AB103" i="15"/>
  <c r="AB104" i="15"/>
  <c r="J55" i="3"/>
  <c r="J46" i="3"/>
  <c r="J51" i="3"/>
  <c r="J42" i="3"/>
  <c r="J39" i="3"/>
  <c r="J47" i="3"/>
  <c r="AC37" i="3"/>
  <c r="AC33" i="3"/>
  <c r="AC29" i="3"/>
  <c r="AC25" i="3"/>
  <c r="AC21" i="3"/>
  <c r="AC17" i="3"/>
  <c r="AC13" i="3"/>
  <c r="K64" i="3"/>
  <c r="AC70" i="3"/>
  <c r="K60" i="3"/>
  <c r="M60" i="3" s="1"/>
  <c r="AC66" i="3"/>
  <c r="K56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J43" i="3"/>
  <c r="J38" i="3"/>
  <c r="AC77" i="3"/>
  <c r="AC34" i="3"/>
  <c r="AC30" i="3"/>
  <c r="AC26" i="3"/>
  <c r="AC22" i="3"/>
  <c r="AC18" i="3"/>
  <c r="AC14" i="3"/>
  <c r="K65" i="3"/>
  <c r="AC71" i="3"/>
  <c r="K61" i="3"/>
  <c r="AC67" i="3"/>
  <c r="K57" i="3"/>
  <c r="AC63" i="3"/>
  <c r="AC74" i="3"/>
  <c r="AC35" i="3"/>
  <c r="AC31" i="3"/>
  <c r="AC27" i="3"/>
  <c r="AC23" i="3"/>
  <c r="AC19" i="3"/>
  <c r="AC15" i="3"/>
  <c r="AC39" i="3"/>
  <c r="K66" i="3"/>
  <c r="AC72" i="3"/>
  <c r="K62" i="3"/>
  <c r="AC68" i="3"/>
  <c r="K58" i="3"/>
  <c r="AC64" i="3"/>
  <c r="AC76" i="3"/>
  <c r="AC36" i="3"/>
  <c r="AC32" i="3"/>
  <c r="AC28" i="3"/>
  <c r="AC24" i="3"/>
  <c r="AC20" i="3"/>
  <c r="AC16" i="3"/>
  <c r="AC12" i="3"/>
  <c r="K67" i="3"/>
  <c r="AC73" i="3"/>
  <c r="AC69" i="3"/>
  <c r="K59" i="3"/>
  <c r="AC65" i="3"/>
  <c r="K55" i="3"/>
  <c r="K54" i="3"/>
  <c r="K53" i="3"/>
  <c r="M53" i="3" s="1"/>
  <c r="K52" i="3"/>
  <c r="M52" i="3" s="1"/>
  <c r="K51" i="3"/>
  <c r="K50" i="3"/>
  <c r="M50" i="3" s="1"/>
  <c r="K49" i="3"/>
  <c r="K48" i="3"/>
  <c r="M48" i="3" s="1"/>
  <c r="K47" i="3"/>
  <c r="M47" i="3" s="1"/>
  <c r="K46" i="3"/>
  <c r="K45" i="3"/>
  <c r="M45" i="3" s="1"/>
  <c r="K44" i="3"/>
  <c r="K43" i="3"/>
  <c r="K42" i="3"/>
  <c r="K41" i="3"/>
  <c r="M41" i="3" s="1"/>
  <c r="K40" i="3"/>
  <c r="K39" i="3"/>
  <c r="K38" i="3"/>
  <c r="K37" i="3"/>
  <c r="K36" i="3"/>
  <c r="K35" i="3"/>
  <c r="K34" i="3"/>
  <c r="K69" i="3"/>
  <c r="AC75" i="3"/>
  <c r="AB34" i="3"/>
  <c r="AB30" i="3"/>
  <c r="AB26" i="3"/>
  <c r="AB22" i="3"/>
  <c r="AB18" i="3"/>
  <c r="AB14" i="3"/>
  <c r="J63" i="3"/>
  <c r="J59" i="3"/>
  <c r="M59" i="3" s="1"/>
  <c r="AB62" i="3"/>
  <c r="J54" i="3"/>
  <c r="M54" i="3" s="1"/>
  <c r="AB58" i="3"/>
  <c r="AB54" i="3"/>
  <c r="AB50" i="3"/>
  <c r="AB46" i="3"/>
  <c r="AB42" i="3"/>
  <c r="AB77" i="3"/>
  <c r="AB31" i="3"/>
  <c r="AB27" i="3"/>
  <c r="AB23" i="3"/>
  <c r="AB19" i="3"/>
  <c r="AB15" i="3"/>
  <c r="J33" i="3"/>
  <c r="J67" i="3"/>
  <c r="AB73" i="3"/>
  <c r="J65" i="3"/>
  <c r="AB71" i="3"/>
  <c r="AB69" i="3"/>
  <c r="J61" i="3"/>
  <c r="M61" i="3" s="1"/>
  <c r="AB67" i="3"/>
  <c r="AB65" i="3"/>
  <c r="AB63" i="3"/>
  <c r="AB59" i="3"/>
  <c r="AB55" i="3"/>
  <c r="AB51" i="3"/>
  <c r="AB47" i="3"/>
  <c r="AB43" i="3"/>
  <c r="AB76" i="3"/>
  <c r="J94" i="3"/>
  <c r="AB36" i="3"/>
  <c r="AB32" i="3"/>
  <c r="AB28" i="3"/>
  <c r="AB24" i="3"/>
  <c r="AB20" i="3"/>
  <c r="AB16" i="3"/>
  <c r="AB12" i="3"/>
  <c r="AB56" i="3"/>
  <c r="AB52" i="3"/>
  <c r="AB48" i="3"/>
  <c r="AB44" i="3"/>
  <c r="AB40" i="3"/>
  <c r="J69" i="3"/>
  <c r="AB75" i="3"/>
  <c r="AB89" i="3"/>
  <c r="AB99" i="3"/>
  <c r="AB33" i="3"/>
  <c r="AB29" i="3"/>
  <c r="AB25" i="3"/>
  <c r="AB21" i="3"/>
  <c r="AB17" i="3"/>
  <c r="AB13" i="3"/>
  <c r="AB70" i="3"/>
  <c r="J62" i="3"/>
  <c r="AB68" i="3"/>
  <c r="AB66" i="3"/>
  <c r="AB64" i="3"/>
  <c r="AB61" i="3"/>
  <c r="AB57" i="3"/>
  <c r="AB53" i="3"/>
  <c r="AB49" i="3"/>
  <c r="AB45" i="3"/>
  <c r="AB41" i="3"/>
  <c r="J68" i="3"/>
  <c r="AB74" i="3"/>
  <c r="J75" i="3"/>
  <c r="AB81" i="3"/>
  <c r="J84" i="3"/>
  <c r="AB90" i="3"/>
  <c r="AB73" i="11"/>
  <c r="AB69" i="11"/>
  <c r="J58" i="11"/>
  <c r="AB64" i="11"/>
  <c r="AB62" i="11"/>
  <c r="AB53" i="11"/>
  <c r="AB48" i="11"/>
  <c r="AB43" i="11"/>
  <c r="AB42" i="11"/>
  <c r="L75" i="11"/>
  <c r="J85" i="11"/>
  <c r="K84" i="11"/>
  <c r="AB76" i="11"/>
  <c r="AB71" i="11"/>
  <c r="AB67" i="11"/>
  <c r="AB60" i="11"/>
  <c r="AB57" i="11"/>
  <c r="AB56" i="11"/>
  <c r="AB50" i="11"/>
  <c r="AB49" i="11"/>
  <c r="AB46" i="11"/>
  <c r="J73" i="11"/>
  <c r="J69" i="11"/>
  <c r="AB74" i="11"/>
  <c r="AB68" i="11"/>
  <c r="AB65" i="11"/>
  <c r="J57" i="11"/>
  <c r="AB63" i="11"/>
  <c r="J55" i="11"/>
  <c r="AB61" i="11"/>
  <c r="J49" i="11"/>
  <c r="M49" i="11" s="1"/>
  <c r="AB54" i="11"/>
  <c r="J42" i="11"/>
  <c r="M42" i="11" s="1"/>
  <c r="AB44" i="11"/>
  <c r="AB41" i="11"/>
  <c r="AB40" i="11"/>
  <c r="AB11" i="11"/>
  <c r="AB12" i="11"/>
  <c r="AB13" i="11"/>
  <c r="K72" i="11"/>
  <c r="J71" i="11"/>
  <c r="AB77" i="11"/>
  <c r="AB72" i="11"/>
  <c r="AB70" i="11"/>
  <c r="J63" i="11"/>
  <c r="AB66" i="11"/>
  <c r="J54" i="11"/>
  <c r="M54" i="11" s="1"/>
  <c r="J53" i="11"/>
  <c r="AB59" i="11"/>
  <c r="AB58" i="11"/>
  <c r="AB52" i="11"/>
  <c r="AB51" i="11"/>
  <c r="AB47" i="11"/>
  <c r="AB45" i="11"/>
  <c r="K100" i="11"/>
  <c r="L100" i="11"/>
  <c r="J100" i="11"/>
  <c r="L66" i="15"/>
  <c r="J71" i="15"/>
  <c r="L40" i="15"/>
  <c r="K67" i="15"/>
  <c r="J81" i="15"/>
  <c r="L67" i="15"/>
  <c r="J42" i="15"/>
  <c r="J67" i="15"/>
  <c r="AB79" i="15"/>
  <c r="AB80" i="15"/>
  <c r="AB81" i="15"/>
  <c r="L83" i="15"/>
  <c r="AB89" i="15"/>
  <c r="AB95" i="15"/>
  <c r="AD165" i="15"/>
  <c r="AE165" i="15" s="1"/>
  <c r="AD169" i="15"/>
  <c r="AE169" i="15" s="1"/>
  <c r="AD164" i="15"/>
  <c r="AE164" i="15" s="1"/>
  <c r="AD168" i="15"/>
  <c r="AE168" i="15" s="1"/>
  <c r="AD163" i="15"/>
  <c r="AE163" i="15" s="1"/>
  <c r="AD167" i="15"/>
  <c r="AE167" i="15" s="1"/>
  <c r="AD166" i="15"/>
  <c r="AE166" i="15" s="1"/>
  <c r="AB78" i="15"/>
  <c r="AB82" i="15"/>
  <c r="K83" i="15"/>
  <c r="AB91" i="15"/>
  <c r="K42" i="15"/>
  <c r="AB85" i="15"/>
  <c r="AB88" i="15"/>
  <c r="AB90" i="15"/>
  <c r="J86" i="15"/>
  <c r="AB93" i="15"/>
  <c r="AC74" i="10"/>
  <c r="AC62" i="10"/>
  <c r="AC61" i="10"/>
  <c r="AC60" i="10"/>
  <c r="AC58" i="10"/>
  <c r="AC57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K72" i="10"/>
  <c r="AC64" i="10"/>
  <c r="J41" i="10"/>
  <c r="K78" i="10"/>
  <c r="K89" i="10"/>
  <c r="J94" i="10"/>
  <c r="K99" i="10"/>
  <c r="AC69" i="10"/>
  <c r="AC68" i="10"/>
  <c r="AC66" i="10"/>
  <c r="AC65" i="10"/>
  <c r="K70" i="10"/>
  <c r="M64" i="10"/>
  <c r="J59" i="10"/>
  <c r="M59" i="10" s="1"/>
  <c r="K58" i="10"/>
  <c r="L50" i="10"/>
  <c r="K77" i="10"/>
  <c r="K83" i="10"/>
  <c r="J87" i="10"/>
  <c r="AC73" i="10"/>
  <c r="AC72" i="10"/>
  <c r="AC71" i="10"/>
  <c r="AC70" i="10"/>
  <c r="K71" i="10"/>
  <c r="K67" i="10"/>
  <c r="AC67" i="10"/>
  <c r="AC59" i="10"/>
  <c r="J75" i="10"/>
  <c r="K80" i="10"/>
  <c r="J82" i="10"/>
  <c r="AC89" i="10"/>
  <c r="J85" i="10"/>
  <c r="J88" i="10"/>
  <c r="K92" i="10"/>
  <c r="J93" i="10"/>
  <c r="AC11" i="10"/>
  <c r="AC14" i="10"/>
  <c r="AC15" i="10"/>
  <c r="AC16" i="10"/>
  <c r="K69" i="10"/>
  <c r="K68" i="10"/>
  <c r="M68" i="10" s="1"/>
  <c r="K57" i="10"/>
  <c r="K56" i="10"/>
  <c r="K55" i="10"/>
  <c r="M55" i="10" s="1"/>
  <c r="K54" i="10"/>
  <c r="K52" i="10"/>
  <c r="K51" i="10"/>
  <c r="K49" i="10"/>
  <c r="K48" i="10"/>
  <c r="M48" i="10" s="1"/>
  <c r="K47" i="10"/>
  <c r="K46" i="10"/>
  <c r="K45" i="10"/>
  <c r="K44" i="10"/>
  <c r="K43" i="10"/>
  <c r="K42" i="10"/>
  <c r="K41" i="10"/>
  <c r="K40" i="10"/>
  <c r="K39" i="10"/>
  <c r="K38" i="10"/>
  <c r="K37" i="10"/>
  <c r="K36" i="10"/>
  <c r="J69" i="10"/>
  <c r="M69" i="10" s="1"/>
  <c r="J54" i="10"/>
  <c r="K53" i="10"/>
  <c r="AC56" i="10"/>
  <c r="J49" i="10"/>
  <c r="M49" i="10" s="1"/>
  <c r="J36" i="10"/>
  <c r="J78" i="10"/>
  <c r="L79" i="10"/>
  <c r="K81" i="10"/>
  <c r="J83" i="10"/>
  <c r="M83" i="10" s="1"/>
  <c r="L78" i="10"/>
  <c r="M78" i="10" s="1"/>
  <c r="L88" i="10"/>
  <c r="AB13" i="10"/>
  <c r="AB14" i="10"/>
  <c r="AB16" i="10"/>
  <c r="AB17" i="10"/>
  <c r="AB18" i="10"/>
  <c r="L72" i="10"/>
  <c r="AB76" i="10"/>
  <c r="J62" i="10"/>
  <c r="M62" i="10" s="1"/>
  <c r="J58" i="10"/>
  <c r="J53" i="10"/>
  <c r="M53" i="10" s="1"/>
  <c r="J50" i="10"/>
  <c r="M50" i="10" s="1"/>
  <c r="J42" i="10"/>
  <c r="J34" i="10"/>
  <c r="J73" i="10"/>
  <c r="L75" i="10"/>
  <c r="M75" i="10" s="1"/>
  <c r="M79" i="10"/>
  <c r="AB11" i="10"/>
  <c r="K85" i="10"/>
  <c r="M85" i="10" s="1"/>
  <c r="J86" i="10"/>
  <c r="AB12" i="10"/>
  <c r="J72" i="10"/>
  <c r="AB77" i="10"/>
  <c r="J66" i="10"/>
  <c r="J61" i="10"/>
  <c r="M61" i="10" s="1"/>
  <c r="J56" i="10"/>
  <c r="J51" i="10"/>
  <c r="M51" i="10" s="1"/>
  <c r="J46" i="10"/>
  <c r="J38" i="10"/>
  <c r="L80" i="8"/>
  <c r="L98" i="8"/>
  <c r="L48" i="8"/>
  <c r="K50" i="8"/>
  <c r="L64" i="8"/>
  <c r="L62" i="8"/>
  <c r="AC11" i="8"/>
  <c r="AC20" i="8"/>
  <c r="AC21" i="8"/>
  <c r="AC22" i="8"/>
  <c r="AC23" i="8"/>
  <c r="AC24" i="8"/>
  <c r="AC70" i="8"/>
  <c r="AC66" i="8"/>
  <c r="AC65" i="8"/>
  <c r="AC64" i="8"/>
  <c r="AC63" i="8"/>
  <c r="AC62" i="8"/>
  <c r="AC60" i="8"/>
  <c r="AC59" i="8"/>
  <c r="AC58" i="8"/>
  <c r="AC57" i="8"/>
  <c r="AC55" i="8"/>
  <c r="AC53" i="8"/>
  <c r="AC52" i="8"/>
  <c r="AC51" i="8"/>
  <c r="AC50" i="8"/>
  <c r="AC49" i="8"/>
  <c r="AC47" i="8"/>
  <c r="AC46" i="8"/>
  <c r="AC45" i="8"/>
  <c r="AC44" i="8"/>
  <c r="AC43" i="8"/>
  <c r="AC42" i="8"/>
  <c r="AC41" i="8"/>
  <c r="AC40" i="8"/>
  <c r="K70" i="8"/>
  <c r="AC76" i="8"/>
  <c r="AC61" i="8"/>
  <c r="K94" i="8"/>
  <c r="AC12" i="8"/>
  <c r="K67" i="8"/>
  <c r="AC73" i="8"/>
  <c r="AC68" i="8"/>
  <c r="AC54" i="8"/>
  <c r="L83" i="8"/>
  <c r="K68" i="8"/>
  <c r="AC74" i="8"/>
  <c r="K65" i="8"/>
  <c r="AC71" i="8"/>
  <c r="K71" i="8"/>
  <c r="AC77" i="8"/>
  <c r="K72" i="8"/>
  <c r="AC78" i="8"/>
  <c r="L86" i="8"/>
  <c r="K33" i="8"/>
  <c r="AC72" i="8"/>
  <c r="AC69" i="8"/>
  <c r="K60" i="8"/>
  <c r="K59" i="8"/>
  <c r="K58" i="8"/>
  <c r="M58" i="8" s="1"/>
  <c r="K57" i="8"/>
  <c r="M57" i="8" s="1"/>
  <c r="K56" i="8"/>
  <c r="K54" i="8"/>
  <c r="K53" i="8"/>
  <c r="K52" i="8"/>
  <c r="K51" i="8"/>
  <c r="K49" i="8"/>
  <c r="K47" i="8"/>
  <c r="K46" i="8"/>
  <c r="K45" i="8"/>
  <c r="K44" i="8"/>
  <c r="K43" i="8"/>
  <c r="K41" i="8"/>
  <c r="M41" i="8" s="1"/>
  <c r="K40" i="8"/>
  <c r="K39" i="8"/>
  <c r="K38" i="8"/>
  <c r="K37" i="8"/>
  <c r="K36" i="8"/>
  <c r="K35" i="8"/>
  <c r="K34" i="8"/>
  <c r="K55" i="8"/>
  <c r="AC56" i="8"/>
  <c r="AC48" i="8"/>
  <c r="AC89" i="8"/>
  <c r="K64" i="8"/>
  <c r="J72" i="8"/>
  <c r="AB73" i="8"/>
  <c r="J65" i="8"/>
  <c r="AB71" i="8"/>
  <c r="J63" i="8"/>
  <c r="AB69" i="8"/>
  <c r="AB65" i="8"/>
  <c r="AB60" i="8"/>
  <c r="AB55" i="8"/>
  <c r="K48" i="8"/>
  <c r="AB54" i="8"/>
  <c r="AB50" i="8"/>
  <c r="AB45" i="8"/>
  <c r="AB41" i="8"/>
  <c r="K77" i="8"/>
  <c r="AB18" i="8"/>
  <c r="AB20" i="8"/>
  <c r="AB21" i="8"/>
  <c r="AB24" i="8"/>
  <c r="AB25" i="8"/>
  <c r="AB26" i="8"/>
  <c r="AB76" i="8"/>
  <c r="AB74" i="8"/>
  <c r="J60" i="8"/>
  <c r="M60" i="8" s="1"/>
  <c r="AB66" i="8"/>
  <c r="AB62" i="8"/>
  <c r="AB61" i="8"/>
  <c r="AB57" i="8"/>
  <c r="AB56" i="8"/>
  <c r="AB51" i="8"/>
  <c r="AB46" i="8"/>
  <c r="AB42" i="8"/>
  <c r="J74" i="8"/>
  <c r="AB80" i="8"/>
  <c r="AB89" i="8"/>
  <c r="J93" i="8"/>
  <c r="J100" i="8"/>
  <c r="K100" i="8"/>
  <c r="L100" i="8"/>
  <c r="AB19" i="8"/>
  <c r="L66" i="8"/>
  <c r="K62" i="8"/>
  <c r="J69" i="8"/>
  <c r="J67" i="8"/>
  <c r="AB72" i="8"/>
  <c r="AB70" i="8"/>
  <c r="AB68" i="8"/>
  <c r="J59" i="8"/>
  <c r="AB63" i="8"/>
  <c r="J54" i="8"/>
  <c r="M54" i="8" s="1"/>
  <c r="AB58" i="8"/>
  <c r="J49" i="8"/>
  <c r="J48" i="8"/>
  <c r="AB52" i="8"/>
  <c r="J44" i="8"/>
  <c r="AB47" i="8"/>
  <c r="J39" i="8"/>
  <c r="AB43" i="8"/>
  <c r="J35" i="8"/>
  <c r="J33" i="8"/>
  <c r="J71" i="8"/>
  <c r="AB77" i="8"/>
  <c r="AB75" i="8"/>
  <c r="AB64" i="8"/>
  <c r="J56" i="8"/>
  <c r="J55" i="8"/>
  <c r="AB59" i="8"/>
  <c r="J51" i="8"/>
  <c r="M51" i="8" s="1"/>
  <c r="J50" i="8"/>
  <c r="AB53" i="8"/>
  <c r="J45" i="8"/>
  <c r="AB49" i="8"/>
  <c r="AB48" i="8"/>
  <c r="J40" i="8"/>
  <c r="AB44" i="8"/>
  <c r="AB40" i="8"/>
  <c r="J80" i="8"/>
  <c r="AB86" i="8"/>
  <c r="J84" i="8"/>
  <c r="K84" i="8"/>
  <c r="K83" i="8"/>
  <c r="L71" i="15"/>
  <c r="L35" i="15"/>
  <c r="L69" i="15"/>
  <c r="AC71" i="15"/>
  <c r="AC70" i="15"/>
  <c r="AC65" i="15"/>
  <c r="K51" i="15"/>
  <c r="AC57" i="15"/>
  <c r="AC47" i="15"/>
  <c r="K70" i="15"/>
  <c r="AC76" i="15"/>
  <c r="K71" i="15"/>
  <c r="AC77" i="15"/>
  <c r="AC51" i="15"/>
  <c r="AC40" i="15"/>
  <c r="AC72" i="15"/>
  <c r="K62" i="15"/>
  <c r="AC68" i="15"/>
  <c r="K60" i="15"/>
  <c r="AC66" i="15"/>
  <c r="K58" i="15"/>
  <c r="AC64" i="15"/>
  <c r="K55" i="15"/>
  <c r="AC61" i="15"/>
  <c r="K43" i="15"/>
  <c r="M43" i="15" s="1"/>
  <c r="AC49" i="15"/>
  <c r="AC45" i="15"/>
  <c r="K36" i="15"/>
  <c r="AC42" i="15"/>
  <c r="K65" i="15"/>
  <c r="AC67" i="15"/>
  <c r="AC59" i="15"/>
  <c r="AC52" i="15"/>
  <c r="K34" i="15"/>
  <c r="AC69" i="15"/>
  <c r="K52" i="15"/>
  <c r="AC58" i="15"/>
  <c r="AC56" i="15"/>
  <c r="AC53" i="15"/>
  <c r="AC48" i="15"/>
  <c r="K37" i="15"/>
  <c r="AC43" i="15"/>
  <c r="AC62" i="15"/>
  <c r="AC39" i="15"/>
  <c r="AC99" i="15"/>
  <c r="AC104" i="15"/>
  <c r="AC73" i="15"/>
  <c r="K64" i="15"/>
  <c r="AC63" i="15"/>
  <c r="AC60" i="15"/>
  <c r="K49" i="15"/>
  <c r="AC55" i="15"/>
  <c r="K44" i="15"/>
  <c r="AC50" i="15"/>
  <c r="K40" i="15"/>
  <c r="AC46" i="15"/>
  <c r="K38" i="15"/>
  <c r="AC44" i="15"/>
  <c r="K56" i="15"/>
  <c r="K35" i="15"/>
  <c r="AC41" i="15"/>
  <c r="AC54" i="15"/>
  <c r="AB77" i="15"/>
  <c r="J66" i="15"/>
  <c r="AB72" i="15"/>
  <c r="AB70" i="15"/>
  <c r="AB68" i="15"/>
  <c r="AB63" i="15"/>
  <c r="AB62" i="15"/>
  <c r="AB60" i="15"/>
  <c r="AB57" i="15"/>
  <c r="AB53" i="15"/>
  <c r="AD59" i="15" s="1"/>
  <c r="AB50" i="15"/>
  <c r="AB47" i="15"/>
  <c r="AD53" i="15" s="1"/>
  <c r="AB45" i="15"/>
  <c r="AB43" i="15"/>
  <c r="AB39" i="15"/>
  <c r="J72" i="15"/>
  <c r="AB75" i="15"/>
  <c r="AB73" i="15"/>
  <c r="AB66" i="15"/>
  <c r="L80" i="15"/>
  <c r="L81" i="15"/>
  <c r="AB41" i="15"/>
  <c r="AB54" i="15"/>
  <c r="AB76" i="15"/>
  <c r="AD82" i="15" s="1"/>
  <c r="AE82" i="15" s="1"/>
  <c r="J65" i="15"/>
  <c r="AB71" i="15"/>
  <c r="AB69" i="15"/>
  <c r="J58" i="15"/>
  <c r="M58" i="15" s="1"/>
  <c r="AB64" i="15"/>
  <c r="AB61" i="15"/>
  <c r="J52" i="15"/>
  <c r="AB58" i="15"/>
  <c r="AD64" i="15" s="1"/>
  <c r="AE64" i="15" s="1"/>
  <c r="AB55" i="15"/>
  <c r="J45" i="15"/>
  <c r="AB51" i="15"/>
  <c r="AB49" i="15"/>
  <c r="AD55" i="15" s="1"/>
  <c r="AE55" i="15" s="1"/>
  <c r="AB48" i="15"/>
  <c r="J40" i="15"/>
  <c r="AB46" i="15"/>
  <c r="AD52" i="15" s="1"/>
  <c r="AE52" i="15" s="1"/>
  <c r="J38" i="15"/>
  <c r="M38" i="15" s="1"/>
  <c r="AB44" i="15"/>
  <c r="AB42" i="15"/>
  <c r="J80" i="15"/>
  <c r="AB40" i="15"/>
  <c r="AD46" i="15" s="1"/>
  <c r="AE46" i="15" s="1"/>
  <c r="AD34" i="15"/>
  <c r="AE34" i="15" s="1"/>
  <c r="AD151" i="15"/>
  <c r="AE151" i="15" s="1"/>
  <c r="AD119" i="15"/>
  <c r="AE119" i="15" s="1"/>
  <c r="AD87" i="15"/>
  <c r="AE87" i="15" s="1"/>
  <c r="AD149" i="15"/>
  <c r="AE149" i="15" s="1"/>
  <c r="AD117" i="15"/>
  <c r="AE117" i="15" s="1"/>
  <c r="AD85" i="15"/>
  <c r="AE85" i="15" s="1"/>
  <c r="AD155" i="15"/>
  <c r="AE155" i="15" s="1"/>
  <c r="AD123" i="15"/>
  <c r="AE123" i="15" s="1"/>
  <c r="AD91" i="15"/>
  <c r="AE91" i="15" s="1"/>
  <c r="AD161" i="15"/>
  <c r="AE161" i="15" s="1"/>
  <c r="AD129" i="15"/>
  <c r="AE129" i="15" s="1"/>
  <c r="AD97" i="15"/>
  <c r="AE97" i="15" s="1"/>
  <c r="AD148" i="15"/>
  <c r="AE148" i="15" s="1"/>
  <c r="AD132" i="15"/>
  <c r="AE132" i="15" s="1"/>
  <c r="AD116" i="15"/>
  <c r="AE116" i="15" s="1"/>
  <c r="AD100" i="15"/>
  <c r="AE100" i="15" s="1"/>
  <c r="AD84" i="15"/>
  <c r="AE84" i="15" s="1"/>
  <c r="AD68" i="15"/>
  <c r="AE68" i="15" s="1"/>
  <c r="AD36" i="15"/>
  <c r="AE36" i="15" s="1"/>
  <c r="AD150" i="15"/>
  <c r="AE150" i="15" s="1"/>
  <c r="AD134" i="15"/>
  <c r="AE134" i="15" s="1"/>
  <c r="AD118" i="15"/>
  <c r="AE118" i="15" s="1"/>
  <c r="AD102" i="15"/>
  <c r="AE102" i="15" s="1"/>
  <c r="AD86" i="15"/>
  <c r="AE86" i="15" s="1"/>
  <c r="AD70" i="15"/>
  <c r="AD54" i="15"/>
  <c r="AD38" i="15"/>
  <c r="AE38" i="15" s="1"/>
  <c r="AD143" i="15"/>
  <c r="AE143" i="15" s="1"/>
  <c r="AD111" i="15"/>
  <c r="AE111" i="15" s="1"/>
  <c r="AD79" i="15"/>
  <c r="AE79" i="15" s="1"/>
  <c r="AD47" i="15"/>
  <c r="AE47" i="15" s="1"/>
  <c r="AD141" i="15"/>
  <c r="AE141" i="15" s="1"/>
  <c r="AD109" i="15"/>
  <c r="AE109" i="15" s="1"/>
  <c r="AD77" i="15"/>
  <c r="AD45" i="15"/>
  <c r="AD147" i="15"/>
  <c r="AE147" i="15" s="1"/>
  <c r="AD115" i="15"/>
  <c r="AE115" i="15" s="1"/>
  <c r="AD83" i="15"/>
  <c r="AE83" i="15" s="1"/>
  <c r="AD51" i="15"/>
  <c r="AE51" i="15" s="1"/>
  <c r="AD153" i="15"/>
  <c r="AE153" i="15" s="1"/>
  <c r="AD121" i="15"/>
  <c r="AE121" i="15" s="1"/>
  <c r="AD89" i="15"/>
  <c r="AE89" i="15" s="1"/>
  <c r="AD57" i="15"/>
  <c r="AD160" i="15"/>
  <c r="AE160" i="15" s="1"/>
  <c r="AD144" i="15"/>
  <c r="AE144" i="15" s="1"/>
  <c r="AD128" i="15"/>
  <c r="AE128" i="15" s="1"/>
  <c r="AD112" i="15"/>
  <c r="AE112" i="15" s="1"/>
  <c r="AD96" i="15"/>
  <c r="AE96" i="15" s="1"/>
  <c r="AD48" i="15"/>
  <c r="AD162" i="15"/>
  <c r="AE162" i="15" s="1"/>
  <c r="AD146" i="15"/>
  <c r="AE146" i="15" s="1"/>
  <c r="AD130" i="15"/>
  <c r="AE130" i="15" s="1"/>
  <c r="AD114" i="15"/>
  <c r="AE114" i="15" s="1"/>
  <c r="AD98" i="15"/>
  <c r="AE98" i="15" s="1"/>
  <c r="AD66" i="15"/>
  <c r="AD50" i="15"/>
  <c r="AD135" i="15"/>
  <c r="AE135" i="15" s="1"/>
  <c r="AD103" i="15"/>
  <c r="AE103" i="15" s="1"/>
  <c r="AD39" i="15"/>
  <c r="AE39" i="15" s="1"/>
  <c r="AD133" i="15"/>
  <c r="AE133" i="15" s="1"/>
  <c r="AD101" i="15"/>
  <c r="AE101" i="15" s="1"/>
  <c r="AD69" i="15"/>
  <c r="AE69" i="15" s="1"/>
  <c r="AD37" i="15"/>
  <c r="AE37" i="15" s="1"/>
  <c r="AD139" i="15"/>
  <c r="AE139" i="15" s="1"/>
  <c r="AD107" i="15"/>
  <c r="AE107" i="15" s="1"/>
  <c r="AD75" i="15"/>
  <c r="AE75" i="15" s="1"/>
  <c r="AD43" i="15"/>
  <c r="AE43" i="15" s="1"/>
  <c r="AD145" i="15"/>
  <c r="AE145" i="15" s="1"/>
  <c r="AD113" i="15"/>
  <c r="AE113" i="15" s="1"/>
  <c r="AD81" i="15"/>
  <c r="AE81" i="15" s="1"/>
  <c r="AD49" i="15"/>
  <c r="AE49" i="15" s="1"/>
  <c r="AD156" i="15"/>
  <c r="AE156" i="15" s="1"/>
  <c r="AD140" i="15"/>
  <c r="AE140" i="15" s="1"/>
  <c r="AD124" i="15"/>
  <c r="AE124" i="15" s="1"/>
  <c r="AD108" i="15"/>
  <c r="AE108" i="15" s="1"/>
  <c r="AD92" i="15"/>
  <c r="AE92" i="15" s="1"/>
  <c r="AD76" i="15"/>
  <c r="AD60" i="15"/>
  <c r="AE60" i="15" s="1"/>
  <c r="AD44" i="15"/>
  <c r="AD158" i="15"/>
  <c r="AE158" i="15" s="1"/>
  <c r="AD142" i="15"/>
  <c r="AE142" i="15" s="1"/>
  <c r="AD126" i="15"/>
  <c r="AE126" i="15" s="1"/>
  <c r="AD110" i="15"/>
  <c r="AE110" i="15" s="1"/>
  <c r="AD94" i="15"/>
  <c r="AE94" i="15" s="1"/>
  <c r="AD78" i="15"/>
  <c r="AE78" i="15" s="1"/>
  <c r="AD159" i="15"/>
  <c r="AE159" i="15" s="1"/>
  <c r="AD127" i="15"/>
  <c r="AE127" i="15" s="1"/>
  <c r="AD95" i="15"/>
  <c r="AE95" i="15" s="1"/>
  <c r="AD63" i="15"/>
  <c r="AE63" i="15" s="1"/>
  <c r="AD157" i="15"/>
  <c r="AE157" i="15" s="1"/>
  <c r="AD125" i="15"/>
  <c r="AE125" i="15" s="1"/>
  <c r="AD93" i="15"/>
  <c r="AE93" i="15" s="1"/>
  <c r="AD61" i="15"/>
  <c r="AE61" i="15" s="1"/>
  <c r="AD32" i="15"/>
  <c r="AD131" i="15"/>
  <c r="AE131" i="15" s="1"/>
  <c r="AD99" i="15"/>
  <c r="AD67" i="15"/>
  <c r="AE67" i="15" s="1"/>
  <c r="AD35" i="15"/>
  <c r="AE35" i="15" s="1"/>
  <c r="AD137" i="15"/>
  <c r="AE137" i="15" s="1"/>
  <c r="AD105" i="15"/>
  <c r="AE105" i="15" s="1"/>
  <c r="AD41" i="15"/>
  <c r="AE41" i="15" s="1"/>
  <c r="AD152" i="15"/>
  <c r="AE152" i="15" s="1"/>
  <c r="AD136" i="15"/>
  <c r="AE136" i="15" s="1"/>
  <c r="AD120" i="15"/>
  <c r="AE120" i="15" s="1"/>
  <c r="AD104" i="15"/>
  <c r="AE104" i="15" s="1"/>
  <c r="AD88" i="15"/>
  <c r="AE88" i="15" s="1"/>
  <c r="AD72" i="15"/>
  <c r="AD56" i="15"/>
  <c r="AD40" i="15"/>
  <c r="AE40" i="15" s="1"/>
  <c r="AD154" i="15"/>
  <c r="AE154" i="15" s="1"/>
  <c r="AD138" i="15"/>
  <c r="AE138" i="15" s="1"/>
  <c r="AD122" i="15"/>
  <c r="AE122" i="15" s="1"/>
  <c r="AD106" i="15"/>
  <c r="AE106" i="15" s="1"/>
  <c r="AD90" i="15"/>
  <c r="AE90" i="15" s="1"/>
  <c r="AD74" i="15"/>
  <c r="AE74" i="15" s="1"/>
  <c r="AD42" i="15"/>
  <c r="AE42" i="15" s="1"/>
  <c r="AB74" i="15"/>
  <c r="AD80" i="15" s="1"/>
  <c r="AE80" i="15" s="1"/>
  <c r="AB67" i="15"/>
  <c r="AD73" i="15" s="1"/>
  <c r="AB65" i="15"/>
  <c r="AD71" i="15" s="1"/>
  <c r="AB59" i="15"/>
  <c r="AD65" i="15" s="1"/>
  <c r="AE65" i="15" s="1"/>
  <c r="AB56" i="15"/>
  <c r="AD62" i="15" s="1"/>
  <c r="AE62" i="15" s="1"/>
  <c r="AB52" i="15"/>
  <c r="AD58" i="15" s="1"/>
  <c r="AE58" i="15" s="1"/>
  <c r="J41" i="15"/>
  <c r="L67" i="10"/>
  <c r="L71" i="10"/>
  <c r="AB73" i="10"/>
  <c r="AB69" i="10"/>
  <c r="AB63" i="10"/>
  <c r="AB58" i="10"/>
  <c r="AB53" i="10"/>
  <c r="AB49" i="10"/>
  <c r="AB45" i="10"/>
  <c r="AB41" i="10"/>
  <c r="J74" i="10"/>
  <c r="K76" i="10"/>
  <c r="J77" i="10"/>
  <c r="AB89" i="10"/>
  <c r="K86" i="10"/>
  <c r="K87" i="10"/>
  <c r="J96" i="10"/>
  <c r="AB102" i="10"/>
  <c r="J70" i="10"/>
  <c r="M70" i="10" s="1"/>
  <c r="AB74" i="10"/>
  <c r="AB70" i="10"/>
  <c r="AB65" i="10"/>
  <c r="AB64" i="10"/>
  <c r="AB60" i="10"/>
  <c r="AB59" i="10"/>
  <c r="AB54" i="10"/>
  <c r="AB50" i="10"/>
  <c r="AB46" i="10"/>
  <c r="AB42" i="10"/>
  <c r="L73" i="10"/>
  <c r="J76" i="10"/>
  <c r="L82" i="10"/>
  <c r="J92" i="10"/>
  <c r="K100" i="10"/>
  <c r="L100" i="10"/>
  <c r="J100" i="10"/>
  <c r="AB39" i="10"/>
  <c r="J71" i="10"/>
  <c r="M71" i="10" s="1"/>
  <c r="AB75" i="10"/>
  <c r="J67" i="10"/>
  <c r="AB71" i="10"/>
  <c r="J63" i="10"/>
  <c r="M63" i="10" s="1"/>
  <c r="AB66" i="10"/>
  <c r="J57" i="10"/>
  <c r="AB61" i="10"/>
  <c r="J52" i="10"/>
  <c r="M52" i="10" s="1"/>
  <c r="AB55" i="10"/>
  <c r="J47" i="10"/>
  <c r="AB51" i="10"/>
  <c r="J43" i="10"/>
  <c r="M43" i="10" s="1"/>
  <c r="AB47" i="10"/>
  <c r="J39" i="10"/>
  <c r="AB43" i="10"/>
  <c r="L74" i="10"/>
  <c r="J80" i="10"/>
  <c r="L81" i="10"/>
  <c r="K90" i="10"/>
  <c r="AB97" i="10"/>
  <c r="AB104" i="10"/>
  <c r="AB72" i="10"/>
  <c r="AB68" i="10"/>
  <c r="AB67" i="10"/>
  <c r="AB62" i="10"/>
  <c r="AB57" i="10"/>
  <c r="AB56" i="10"/>
  <c r="AB52" i="10"/>
  <c r="AB48" i="10"/>
  <c r="AB44" i="10"/>
  <c r="AB40" i="10"/>
  <c r="J84" i="10"/>
  <c r="M84" i="10" s="1"/>
  <c r="J90" i="10"/>
  <c r="L92" i="10"/>
  <c r="K93" i="10"/>
  <c r="M93" i="10" s="1"/>
  <c r="K94" i="10"/>
  <c r="AB101" i="10"/>
  <c r="J98" i="10"/>
  <c r="J46" i="6"/>
  <c r="M37" i="6"/>
  <c r="K69" i="6"/>
  <c r="M69" i="6" s="1"/>
  <c r="J71" i="6"/>
  <c r="J38" i="6"/>
  <c r="K78" i="6"/>
  <c r="L42" i="6"/>
  <c r="J74" i="6"/>
  <c r="K67" i="6"/>
  <c r="M67" i="6" s="1"/>
  <c r="K42" i="6"/>
  <c r="L40" i="6"/>
  <c r="L70" i="6"/>
  <c r="L47" i="6"/>
  <c r="L98" i="6"/>
  <c r="K74" i="6"/>
  <c r="L46" i="6"/>
  <c r="L48" i="6"/>
  <c r="M62" i="6"/>
  <c r="J52" i="6"/>
  <c r="M52" i="6" s="1"/>
  <c r="K50" i="6"/>
  <c r="M50" i="6" s="1"/>
  <c r="J49" i="6"/>
  <c r="J43" i="6"/>
  <c r="J35" i="6"/>
  <c r="L73" i="6"/>
  <c r="J70" i="6"/>
  <c r="M66" i="6"/>
  <c r="J63" i="6"/>
  <c r="M63" i="6" s="1"/>
  <c r="M55" i="6"/>
  <c r="J54" i="6"/>
  <c r="J57" i="6"/>
  <c r="M57" i="6" s="1"/>
  <c r="J48" i="6"/>
  <c r="M48" i="6" s="1"/>
  <c r="J44" i="6"/>
  <c r="J78" i="6"/>
  <c r="K80" i="6"/>
  <c r="J81" i="6"/>
  <c r="J82" i="6"/>
  <c r="M82" i="6" s="1"/>
  <c r="J92" i="6"/>
  <c r="M53" i="6"/>
  <c r="M76" i="6"/>
  <c r="M64" i="6"/>
  <c r="K45" i="6"/>
  <c r="K96" i="6"/>
  <c r="M60" i="6"/>
  <c r="M43" i="6"/>
  <c r="K77" i="6"/>
  <c r="J89" i="6"/>
  <c r="M89" i="6" s="1"/>
  <c r="J90" i="6"/>
  <c r="M90" i="6" s="1"/>
  <c r="K92" i="6"/>
  <c r="M92" i="6" s="1"/>
  <c r="K75" i="6"/>
  <c r="J47" i="6"/>
  <c r="K65" i="6"/>
  <c r="K47" i="6"/>
  <c r="L45" i="6"/>
  <c r="L39" i="6"/>
  <c r="K36" i="6"/>
  <c r="L33" i="6"/>
  <c r="K72" i="6"/>
  <c r="J75" i="6"/>
  <c r="J84" i="6"/>
  <c r="M84" i="6" s="1"/>
  <c r="K87" i="6"/>
  <c r="K98" i="6"/>
  <c r="L65" i="6"/>
  <c r="K61" i="6"/>
  <c r="L58" i="6"/>
  <c r="L81" i="6"/>
  <c r="J91" i="6"/>
  <c r="M91" i="6" s="1"/>
  <c r="J87" i="6"/>
  <c r="J45" i="6"/>
  <c r="K73" i="6"/>
  <c r="L61" i="6"/>
  <c r="L36" i="6"/>
  <c r="K33" i="6"/>
  <c r="K39" i="6"/>
  <c r="L72" i="6"/>
  <c r="M85" i="6"/>
  <c r="J86" i="6"/>
  <c r="J93" i="6"/>
  <c r="L97" i="6"/>
  <c r="J97" i="6"/>
  <c r="J57" i="3"/>
  <c r="K72" i="3"/>
  <c r="L84" i="3"/>
  <c r="K77" i="3"/>
  <c r="J58" i="3"/>
  <c r="M62" i="12"/>
  <c r="L64" i="12"/>
  <c r="M64" i="12" s="1"/>
  <c r="J58" i="12"/>
  <c r="J56" i="12"/>
  <c r="L69" i="12"/>
  <c r="L59" i="12"/>
  <c r="M59" i="12" s="1"/>
  <c r="M55" i="12"/>
  <c r="L75" i="12"/>
  <c r="M61" i="12"/>
  <c r="K58" i="12"/>
  <c r="M56" i="12"/>
  <c r="J98" i="12"/>
  <c r="L71" i="12"/>
  <c r="J68" i="12"/>
  <c r="M68" i="12" s="1"/>
  <c r="J83" i="12"/>
  <c r="L84" i="15"/>
  <c r="K91" i="15"/>
  <c r="J90" i="15"/>
  <c r="J77" i="15"/>
  <c r="M77" i="15" s="1"/>
  <c r="W43" i="18"/>
  <c r="W36" i="18"/>
  <c r="W37" i="18"/>
  <c r="W34" i="18"/>
  <c r="W38" i="18"/>
  <c r="W33" i="18"/>
  <c r="W35" i="18"/>
  <c r="W39" i="18"/>
  <c r="W48" i="18"/>
  <c r="W69" i="18"/>
  <c r="W40" i="18"/>
  <c r="W49" i="18"/>
  <c r="W56" i="18"/>
  <c r="W46" i="18"/>
  <c r="W57" i="18"/>
  <c r="W47" i="18"/>
  <c r="W71" i="18"/>
  <c r="W66" i="18"/>
  <c r="W60" i="18"/>
  <c r="W61" i="18"/>
  <c r="W45" i="18"/>
  <c r="W41" i="18"/>
  <c r="W50" i="18"/>
  <c r="W67" i="18"/>
  <c r="W42" i="18"/>
  <c r="W51" i="18"/>
  <c r="W70" i="18"/>
  <c r="W64" i="18"/>
  <c r="L79" i="12"/>
  <c r="J85" i="12"/>
  <c r="L90" i="12"/>
  <c r="M90" i="12" s="1"/>
  <c r="K100" i="12"/>
  <c r="L100" i="12"/>
  <c r="J100" i="12"/>
  <c r="L88" i="12"/>
  <c r="M88" i="12" s="1"/>
  <c r="J78" i="12"/>
  <c r="K83" i="12"/>
  <c r="J84" i="12"/>
  <c r="J86" i="12"/>
  <c r="L87" i="5"/>
  <c r="J81" i="5"/>
  <c r="J100" i="5"/>
  <c r="K100" i="5"/>
  <c r="L100" i="5"/>
  <c r="L91" i="5"/>
  <c r="L98" i="5"/>
  <c r="J84" i="4"/>
  <c r="L91" i="4"/>
  <c r="L99" i="4"/>
  <c r="L67" i="4"/>
  <c r="J79" i="4"/>
  <c r="K83" i="4"/>
  <c r="J72" i="4"/>
  <c r="L100" i="4"/>
  <c r="K100" i="4"/>
  <c r="J100" i="4"/>
  <c r="J62" i="15"/>
  <c r="J35" i="15"/>
  <c r="J63" i="15"/>
  <c r="M63" i="15" s="1"/>
  <c r="K61" i="15"/>
  <c r="M61" i="15" s="1"/>
  <c r="J53" i="15"/>
  <c r="J49" i="15"/>
  <c r="K46" i="15"/>
  <c r="M81" i="15"/>
  <c r="L34" i="15"/>
  <c r="M65" i="15"/>
  <c r="M66" i="15"/>
  <c r="J54" i="15"/>
  <c r="M54" i="15" s="1"/>
  <c r="J46" i="15"/>
  <c r="K53" i="15"/>
  <c r="J51" i="15"/>
  <c r="K45" i="15"/>
  <c r="M45" i="15" s="1"/>
  <c r="J88" i="15"/>
  <c r="J89" i="15"/>
  <c r="M42" i="15"/>
  <c r="K69" i="15"/>
  <c r="J60" i="15"/>
  <c r="M60" i="15" s="1"/>
  <c r="J73" i="15"/>
  <c r="M73" i="15" s="1"/>
  <c r="M74" i="15"/>
  <c r="M57" i="15"/>
  <c r="L72" i="15"/>
  <c r="J68" i="15"/>
  <c r="M68" i="15" s="1"/>
  <c r="J64" i="15"/>
  <c r="M64" i="15" s="1"/>
  <c r="J56" i="15"/>
  <c r="J50" i="15"/>
  <c r="L55" i="15"/>
  <c r="J36" i="15"/>
  <c r="M83" i="15"/>
  <c r="M35" i="15"/>
  <c r="L48" i="15"/>
  <c r="J48" i="15"/>
  <c r="M67" i="15"/>
  <c r="M47" i="15"/>
  <c r="L49" i="15"/>
  <c r="J37" i="15"/>
  <c r="M37" i="15" s="1"/>
  <c r="M70" i="15"/>
  <c r="J59" i="15"/>
  <c r="M59" i="15" s="1"/>
  <c r="L56" i="15"/>
  <c r="J55" i="15"/>
  <c r="L50" i="15"/>
  <c r="J78" i="15"/>
  <c r="J34" i="15"/>
  <c r="M51" i="15"/>
  <c r="M75" i="15"/>
  <c r="M76" i="15"/>
  <c r="J69" i="15"/>
  <c r="M69" i="15" s="1"/>
  <c r="K94" i="15"/>
  <c r="L78" i="15"/>
  <c r="L79" i="15"/>
  <c r="M79" i="15" s="1"/>
  <c r="J82" i="15"/>
  <c r="M82" i="15" s="1"/>
  <c r="K92" i="15"/>
  <c r="L93" i="15"/>
  <c r="L87" i="15"/>
  <c r="L100" i="15"/>
  <c r="J100" i="15"/>
  <c r="K100" i="15"/>
  <c r="J79" i="6"/>
  <c r="L94" i="6"/>
  <c r="L100" i="6"/>
  <c r="J100" i="6"/>
  <c r="K100" i="6"/>
  <c r="L79" i="6"/>
  <c r="L86" i="6"/>
  <c r="L93" i="6"/>
  <c r="K94" i="6"/>
  <c r="J88" i="6"/>
  <c r="J95" i="6"/>
  <c r="K95" i="6"/>
  <c r="M70" i="3"/>
  <c r="L72" i="3"/>
  <c r="N5" i="1" s="1"/>
  <c r="D5" i="1" s="1"/>
  <c r="D6" i="1" s="1"/>
  <c r="J6" i="1" s="1"/>
  <c r="K68" i="3"/>
  <c r="J93" i="3"/>
  <c r="K91" i="3"/>
  <c r="J97" i="3"/>
  <c r="K97" i="3"/>
  <c r="L97" i="3"/>
  <c r="L87" i="3"/>
  <c r="M87" i="3" s="1"/>
  <c r="L95" i="3"/>
  <c r="K99" i="9"/>
  <c r="K100" i="9"/>
  <c r="L100" i="9"/>
  <c r="J100" i="9"/>
  <c r="F31" i="17"/>
  <c r="N2" i="12"/>
  <c r="J31" i="17"/>
  <c r="N2" i="6"/>
  <c r="J96" i="12"/>
  <c r="M52" i="4"/>
  <c r="K55" i="4"/>
  <c r="K51" i="4"/>
  <c r="J49" i="4"/>
  <c r="M49" i="4" s="1"/>
  <c r="J53" i="4"/>
  <c r="M53" i="4" s="1"/>
  <c r="J50" i="4"/>
  <c r="M50" i="4" s="1"/>
  <c r="N2" i="4"/>
  <c r="M44" i="15"/>
  <c r="M39" i="15"/>
  <c r="M41" i="15"/>
  <c r="L31" i="7"/>
  <c r="J25" i="7"/>
  <c r="J23" i="7"/>
  <c r="J21" i="7"/>
  <c r="K19" i="7"/>
  <c r="J18" i="7"/>
  <c r="M64" i="7"/>
  <c r="M32" i="7"/>
  <c r="L65" i="7"/>
  <c r="L75" i="7"/>
  <c r="M48" i="7"/>
  <c r="M60" i="7"/>
  <c r="K57" i="7"/>
  <c r="K55" i="7"/>
  <c r="K49" i="7"/>
  <c r="K47" i="7"/>
  <c r="K46" i="7"/>
  <c r="K45" i="7"/>
  <c r="K37" i="7"/>
  <c r="K35" i="7"/>
  <c r="K29" i="7"/>
  <c r="K26" i="7"/>
  <c r="M71" i="7"/>
  <c r="J65" i="7"/>
  <c r="L68" i="7"/>
  <c r="L33" i="7"/>
  <c r="L50" i="7"/>
  <c r="M40" i="7"/>
  <c r="M44" i="7"/>
  <c r="M67" i="7"/>
  <c r="M20" i="7"/>
  <c r="L45" i="7"/>
  <c r="L42" i="7"/>
  <c r="J54" i="7"/>
  <c r="L21" i="7"/>
  <c r="L62" i="7"/>
  <c r="L58" i="7"/>
  <c r="L18" i="7"/>
  <c r="M18" i="7" s="1"/>
  <c r="L17" i="7"/>
  <c r="L53" i="7"/>
  <c r="K42" i="7"/>
  <c r="J85" i="7"/>
  <c r="L41" i="7"/>
  <c r="J17" i="7"/>
  <c r="M75" i="7"/>
  <c r="J45" i="7"/>
  <c r="J42" i="7"/>
  <c r="M42" i="7" s="1"/>
  <c r="K21" i="7"/>
  <c r="L85" i="7"/>
  <c r="M56" i="7"/>
  <c r="M52" i="7"/>
  <c r="L22" i="7"/>
  <c r="M28" i="7"/>
  <c r="M36" i="7"/>
  <c r="L38" i="7"/>
  <c r="L29" i="7"/>
  <c r="L26" i="7"/>
  <c r="J26" i="7"/>
  <c r="M19" i="7"/>
  <c r="K68" i="7"/>
  <c r="M68" i="7" s="1"/>
  <c r="L54" i="7"/>
  <c r="J53" i="7"/>
  <c r="L37" i="7"/>
  <c r="K62" i="7"/>
  <c r="K61" i="7"/>
  <c r="J43" i="7"/>
  <c r="K41" i="7"/>
  <c r="K31" i="7"/>
  <c r="L84" i="7"/>
  <c r="M35" i="7"/>
  <c r="L66" i="7"/>
  <c r="J62" i="7"/>
  <c r="L59" i="7"/>
  <c r="L47" i="7"/>
  <c r="J41" i="7"/>
  <c r="J31" i="7"/>
  <c r="L27" i="7"/>
  <c r="J22" i="7"/>
  <c r="M22" i="7" s="1"/>
  <c r="L73" i="7"/>
  <c r="M73" i="7" s="1"/>
  <c r="J80" i="7"/>
  <c r="M80" i="7" s="1"/>
  <c r="M24" i="7"/>
  <c r="J66" i="7"/>
  <c r="M66" i="7" s="1"/>
  <c r="K53" i="7"/>
  <c r="L43" i="7"/>
  <c r="L34" i="7"/>
  <c r="K25" i="7"/>
  <c r="M25" i="7" s="1"/>
  <c r="L78" i="7"/>
  <c r="M78" i="7" s="1"/>
  <c r="M84" i="7"/>
  <c r="J59" i="7"/>
  <c r="J58" i="7"/>
  <c r="L49" i="7"/>
  <c r="K39" i="7"/>
  <c r="J37" i="7"/>
  <c r="K33" i="7"/>
  <c r="M33" i="7" s="1"/>
  <c r="M74" i="7"/>
  <c r="J77" i="7"/>
  <c r="L83" i="7"/>
  <c r="K86" i="7"/>
  <c r="M65" i="7"/>
  <c r="K51" i="7"/>
  <c r="M51" i="7" s="1"/>
  <c r="J47" i="7"/>
  <c r="J38" i="7"/>
  <c r="K30" i="7"/>
  <c r="J29" i="7"/>
  <c r="J27" i="7"/>
  <c r="K81" i="7"/>
  <c r="M76" i="7"/>
  <c r="K77" i="7"/>
  <c r="J81" i="7"/>
  <c r="J82" i="7"/>
  <c r="M82" i="7" s="1"/>
  <c r="L69" i="7"/>
  <c r="M69" i="7" s="1"/>
  <c r="K63" i="7"/>
  <c r="L61" i="7"/>
  <c r="K58" i="7"/>
  <c r="J57" i="7"/>
  <c r="M57" i="7" s="1"/>
  <c r="L55" i="7"/>
  <c r="J55" i="7"/>
  <c r="J50" i="7"/>
  <c r="M50" i="7" s="1"/>
  <c r="L46" i="7"/>
  <c r="J46" i="7"/>
  <c r="L39" i="7"/>
  <c r="J39" i="7"/>
  <c r="J34" i="7"/>
  <c r="M34" i="7" s="1"/>
  <c r="L30" i="7"/>
  <c r="J30" i="7"/>
  <c r="K23" i="7"/>
  <c r="L72" i="7"/>
  <c r="M72" i="7" s="1"/>
  <c r="J83" i="7"/>
  <c r="K79" i="7"/>
  <c r="M79" i="7" s="1"/>
  <c r="L63" i="7"/>
  <c r="L23" i="7"/>
  <c r="J86" i="7"/>
  <c r="K85" i="15"/>
  <c r="K86" i="15"/>
  <c r="K87" i="15"/>
  <c r="J84" i="15"/>
  <c r="K84" i="15"/>
  <c r="J85" i="15"/>
  <c r="J87" i="15"/>
  <c r="L91" i="15"/>
  <c r="K88" i="15"/>
  <c r="K90" i="15"/>
  <c r="J91" i="15"/>
  <c r="L86" i="15"/>
  <c r="L88" i="15"/>
  <c r="L89" i="15"/>
  <c r="L90" i="15"/>
  <c r="L92" i="15"/>
  <c r="K96" i="15"/>
  <c r="K89" i="15"/>
  <c r="K99" i="15"/>
  <c r="J99" i="15"/>
  <c r="J94" i="15"/>
  <c r="J97" i="15"/>
  <c r="J98" i="15"/>
  <c r="J96" i="15"/>
  <c r="K93" i="15"/>
  <c r="J95" i="15"/>
  <c r="J93" i="15"/>
  <c r="L96" i="15"/>
  <c r="L95" i="15"/>
  <c r="L97" i="15"/>
  <c r="L98" i="15"/>
  <c r="L94" i="15"/>
  <c r="K95" i="15"/>
  <c r="K97" i="15"/>
  <c r="M97" i="15" s="1"/>
  <c r="K98" i="15"/>
  <c r="M98" i="15" s="1"/>
  <c r="L99" i="15"/>
  <c r="K91" i="10"/>
  <c r="M94" i="10"/>
  <c r="L89" i="10"/>
  <c r="J91" i="10"/>
  <c r="K96" i="10"/>
  <c r="J99" i="10"/>
  <c r="L96" i="10"/>
  <c r="L95" i="10"/>
  <c r="L97" i="10"/>
  <c r="L98" i="10"/>
  <c r="K95" i="10"/>
  <c r="K97" i="10"/>
  <c r="K98" i="10"/>
  <c r="L99" i="10"/>
  <c r="M99" i="10" s="1"/>
  <c r="L99" i="6"/>
  <c r="J96" i="6"/>
  <c r="J99" i="6"/>
  <c r="L96" i="6"/>
  <c r="L95" i="6"/>
  <c r="J98" i="6"/>
  <c r="J80" i="11"/>
  <c r="J84" i="11"/>
  <c r="M84" i="11" s="1"/>
  <c r="J91" i="11"/>
  <c r="J94" i="11"/>
  <c r="K82" i="11"/>
  <c r="J82" i="11"/>
  <c r="L94" i="11"/>
  <c r="K99" i="11"/>
  <c r="J86" i="11"/>
  <c r="M86" i="11" s="1"/>
  <c r="J89" i="11"/>
  <c r="J90" i="11"/>
  <c r="J92" i="11"/>
  <c r="K95" i="11"/>
  <c r="K96" i="11"/>
  <c r="L99" i="11"/>
  <c r="K63" i="11"/>
  <c r="J74" i="11"/>
  <c r="M74" i="11" s="1"/>
  <c r="J75" i="11"/>
  <c r="M75" i="11" s="1"/>
  <c r="J76" i="11"/>
  <c r="M76" i="11" s="1"/>
  <c r="J88" i="11"/>
  <c r="K79" i="11"/>
  <c r="M67" i="11"/>
  <c r="K69" i="11"/>
  <c r="K58" i="11"/>
  <c r="L71" i="11"/>
  <c r="J78" i="11"/>
  <c r="K78" i="11"/>
  <c r="J60" i="11"/>
  <c r="M60" i="11" s="1"/>
  <c r="J56" i="11"/>
  <c r="K70" i="11"/>
  <c r="J64" i="11"/>
  <c r="L81" i="11"/>
  <c r="K83" i="11"/>
  <c r="M83" i="11" s="1"/>
  <c r="K88" i="11"/>
  <c r="K91" i="11"/>
  <c r="L92" i="11"/>
  <c r="M92" i="11" s="1"/>
  <c r="K93" i="11"/>
  <c r="M93" i="11" s="1"/>
  <c r="J98" i="11"/>
  <c r="L79" i="11"/>
  <c r="J95" i="11"/>
  <c r="M66" i="11"/>
  <c r="K65" i="11"/>
  <c r="K59" i="11"/>
  <c r="K73" i="11"/>
  <c r="K87" i="11"/>
  <c r="M87" i="11" s="1"/>
  <c r="K97" i="11"/>
  <c r="J61" i="11"/>
  <c r="M61" i="11" s="1"/>
  <c r="L68" i="11"/>
  <c r="L62" i="11"/>
  <c r="M62" i="11" s="1"/>
  <c r="L70" i="11"/>
  <c r="L72" i="11"/>
  <c r="M72" i="11" s="1"/>
  <c r="J77" i="11"/>
  <c r="K81" i="11"/>
  <c r="K94" i="11"/>
  <c r="J97" i="11"/>
  <c r="K68" i="11"/>
  <c r="L64" i="11"/>
  <c r="L77" i="11"/>
  <c r="L89" i="11"/>
  <c r="L90" i="11"/>
  <c r="J96" i="11"/>
  <c r="L98" i="11"/>
  <c r="K64" i="11"/>
  <c r="L68" i="8"/>
  <c r="J99" i="8"/>
  <c r="K69" i="8"/>
  <c r="L71" i="8"/>
  <c r="K80" i="8"/>
  <c r="M80" i="8" s="1"/>
  <c r="L84" i="8"/>
  <c r="L91" i="8"/>
  <c r="L79" i="8"/>
  <c r="J96" i="8"/>
  <c r="K98" i="8"/>
  <c r="M74" i="8"/>
  <c r="J98" i="8"/>
  <c r="L75" i="8"/>
  <c r="J79" i="8"/>
  <c r="K79" i="8"/>
  <c r="M83" i="8"/>
  <c r="K86" i="8"/>
  <c r="M86" i="8" s="1"/>
  <c r="J94" i="8"/>
  <c r="K96" i="8"/>
  <c r="K66" i="8"/>
  <c r="M66" i="8" s="1"/>
  <c r="K63" i="8"/>
  <c r="M63" i="8" s="1"/>
  <c r="J70" i="8"/>
  <c r="M70" i="8" s="1"/>
  <c r="J62" i="8"/>
  <c r="K73" i="8"/>
  <c r="J75" i="8"/>
  <c r="K88" i="8"/>
  <c r="K97" i="8"/>
  <c r="M71" i="8"/>
  <c r="M61" i="8"/>
  <c r="K82" i="8"/>
  <c r="J85" i="8"/>
  <c r="M87" i="8"/>
  <c r="J88" i="8"/>
  <c r="K91" i="8"/>
  <c r="J92" i="8"/>
  <c r="K93" i="8"/>
  <c r="J97" i="8"/>
  <c r="K99" i="8"/>
  <c r="L72" i="8"/>
  <c r="M72" i="8" s="1"/>
  <c r="J68" i="8"/>
  <c r="J64" i="8"/>
  <c r="M64" i="8" s="1"/>
  <c r="L73" i="8"/>
  <c r="J76" i="8"/>
  <c r="L78" i="8"/>
  <c r="L82" i="8"/>
  <c r="L85" i="8"/>
  <c r="J91" i="8"/>
  <c r="L92" i="8"/>
  <c r="L93" i="8"/>
  <c r="L94" i="8"/>
  <c r="M94" i="8" s="1"/>
  <c r="J95" i="8"/>
  <c r="K78" i="8"/>
  <c r="M78" i="8" s="1"/>
  <c r="L81" i="8"/>
  <c r="L89" i="8"/>
  <c r="L90" i="8"/>
  <c r="L76" i="8"/>
  <c r="K81" i="8"/>
  <c r="M81" i="8" s="1"/>
  <c r="K89" i="8"/>
  <c r="M89" i="8" s="1"/>
  <c r="K90" i="8"/>
  <c r="M90" i="8" s="1"/>
  <c r="L95" i="8"/>
  <c r="L77" i="8"/>
  <c r="J83" i="3"/>
  <c r="K96" i="3"/>
  <c r="K80" i="3"/>
  <c r="J78" i="3"/>
  <c r="J80" i="3"/>
  <c r="K83" i="3"/>
  <c r="L89" i="3"/>
  <c r="K90" i="3"/>
  <c r="L96" i="3"/>
  <c r="L73" i="3"/>
  <c r="K74" i="3"/>
  <c r="K75" i="3"/>
  <c r="M75" i="3" s="1"/>
  <c r="K78" i="3"/>
  <c r="L94" i="3"/>
  <c r="J95" i="3"/>
  <c r="J81" i="3"/>
  <c r="L86" i="3"/>
  <c r="J88" i="3"/>
  <c r="M69" i="3"/>
  <c r="L85" i="3"/>
  <c r="K86" i="3"/>
  <c r="M67" i="3"/>
  <c r="K63" i="3"/>
  <c r="M63" i="3" s="1"/>
  <c r="K71" i="3"/>
  <c r="K73" i="3"/>
  <c r="K76" i="3"/>
  <c r="J77" i="3"/>
  <c r="J79" i="3"/>
  <c r="K95" i="3"/>
  <c r="M66" i="3"/>
  <c r="M64" i="3"/>
  <c r="J71" i="3"/>
  <c r="J76" i="3"/>
  <c r="L82" i="3"/>
  <c r="L88" i="3"/>
  <c r="J89" i="3"/>
  <c r="J90" i="3"/>
  <c r="J91" i="3"/>
  <c r="L92" i="3"/>
  <c r="L93" i="3"/>
  <c r="L74" i="3"/>
  <c r="L79" i="3"/>
  <c r="L81" i="3"/>
  <c r="K82" i="3"/>
  <c r="K85" i="3"/>
  <c r="K88" i="3"/>
  <c r="K92" i="3"/>
  <c r="M92" i="3" s="1"/>
  <c r="K93" i="3"/>
  <c r="K94" i="3"/>
  <c r="J72" i="3"/>
  <c r="K79" i="3"/>
  <c r="K81" i="3"/>
  <c r="M67" i="12"/>
  <c r="M63" i="12"/>
  <c r="L86" i="12"/>
  <c r="K87" i="12"/>
  <c r="M87" i="12" s="1"/>
  <c r="L89" i="12"/>
  <c r="M71" i="12"/>
  <c r="M65" i="12"/>
  <c r="K85" i="12"/>
  <c r="L91" i="12"/>
  <c r="M91" i="12" s="1"/>
  <c r="L94" i="12"/>
  <c r="L96" i="12"/>
  <c r="L97" i="12"/>
  <c r="K99" i="12"/>
  <c r="L74" i="12"/>
  <c r="K94" i="12"/>
  <c r="J50" i="12"/>
  <c r="M50" i="12" s="1"/>
  <c r="K73" i="12"/>
  <c r="J69" i="12"/>
  <c r="M69" i="12" s="1"/>
  <c r="J81" i="12"/>
  <c r="L95" i="12"/>
  <c r="K97" i="12"/>
  <c r="K98" i="12"/>
  <c r="K66" i="12"/>
  <c r="L73" i="12"/>
  <c r="M73" i="12" s="1"/>
  <c r="K75" i="12"/>
  <c r="M75" i="12" s="1"/>
  <c r="J95" i="12"/>
  <c r="M70" i="12"/>
  <c r="M76" i="12"/>
  <c r="M93" i="12"/>
  <c r="K96" i="12"/>
  <c r="J99" i="12"/>
  <c r="J74" i="12"/>
  <c r="L77" i="12"/>
  <c r="L78" i="12"/>
  <c r="K79" i="12"/>
  <c r="L80" i="12"/>
  <c r="M80" i="12" s="1"/>
  <c r="L81" i="12"/>
  <c r="L82" i="12"/>
  <c r="J89" i="12"/>
  <c r="J92" i="12"/>
  <c r="J97" i="12"/>
  <c r="L98" i="12"/>
  <c r="L66" i="12"/>
  <c r="J77" i="12"/>
  <c r="J82" i="12"/>
  <c r="L85" i="12"/>
  <c r="K92" i="12"/>
  <c r="L99" i="12"/>
  <c r="I6" i="1"/>
  <c r="L65" i="5"/>
  <c r="L57" i="5"/>
  <c r="L73" i="5"/>
  <c r="L76" i="5"/>
  <c r="J83" i="5"/>
  <c r="J57" i="5"/>
  <c r="J52" i="5"/>
  <c r="M52" i="5" s="1"/>
  <c r="L74" i="5"/>
  <c r="J91" i="5"/>
  <c r="L53" i="5"/>
  <c r="J96" i="5"/>
  <c r="L89" i="5"/>
  <c r="J90" i="5"/>
  <c r="K92" i="5"/>
  <c r="M92" i="5" s="1"/>
  <c r="M36" i="5"/>
  <c r="J97" i="5"/>
  <c r="J70" i="5"/>
  <c r="M70" i="5" s="1"/>
  <c r="L51" i="5"/>
  <c r="M44" i="5"/>
  <c r="J41" i="5"/>
  <c r="J75" i="5"/>
  <c r="L95" i="5"/>
  <c r="J71" i="5"/>
  <c r="J69" i="5"/>
  <c r="J67" i="5"/>
  <c r="M67" i="5" s="1"/>
  <c r="J46" i="5"/>
  <c r="K41" i="5"/>
  <c r="M66" i="5"/>
  <c r="J72" i="5"/>
  <c r="J68" i="5"/>
  <c r="J55" i="5"/>
  <c r="J35" i="5"/>
  <c r="K77" i="5"/>
  <c r="K90" i="5"/>
  <c r="L42" i="5"/>
  <c r="M42" i="5" s="1"/>
  <c r="J38" i="5"/>
  <c r="M38" i="5" s="1"/>
  <c r="J89" i="5"/>
  <c r="K97" i="5"/>
  <c r="J99" i="5"/>
  <c r="K99" i="5"/>
  <c r="J62" i="5"/>
  <c r="M62" i="5" s="1"/>
  <c r="J63" i="5"/>
  <c r="J61" i="5"/>
  <c r="M61" i="5" s="1"/>
  <c r="J59" i="5"/>
  <c r="M59" i="5" s="1"/>
  <c r="J53" i="5"/>
  <c r="J47" i="5"/>
  <c r="M47" i="5" s="1"/>
  <c r="J39" i="5"/>
  <c r="K79" i="5"/>
  <c r="J94" i="5"/>
  <c r="K65" i="5"/>
  <c r="L63" i="5"/>
  <c r="K57" i="5"/>
  <c r="L55" i="5"/>
  <c r="K39" i="5"/>
  <c r="K35" i="5"/>
  <c r="M35" i="5" s="1"/>
  <c r="K51" i="5"/>
  <c r="J50" i="5"/>
  <c r="K46" i="5"/>
  <c r="M46" i="5" s="1"/>
  <c r="J45" i="5"/>
  <c r="J85" i="5"/>
  <c r="K86" i="5"/>
  <c r="J93" i="5"/>
  <c r="J98" i="5"/>
  <c r="K83" i="5"/>
  <c r="L45" i="5"/>
  <c r="K63" i="5"/>
  <c r="K55" i="5"/>
  <c r="J54" i="5"/>
  <c r="J49" i="5"/>
  <c r="M49" i="5" s="1"/>
  <c r="J73" i="5"/>
  <c r="M73" i="5" s="1"/>
  <c r="K76" i="5"/>
  <c r="J77" i="5"/>
  <c r="L93" i="5"/>
  <c r="J95" i="5"/>
  <c r="K94" i="5"/>
  <c r="K68" i="5"/>
  <c r="K60" i="5"/>
  <c r="M60" i="5" s="1"/>
  <c r="K71" i="5"/>
  <c r="K80" i="5"/>
  <c r="K85" i="5"/>
  <c r="L86" i="5"/>
  <c r="K98" i="5"/>
  <c r="M64" i="5"/>
  <c r="M56" i="5"/>
  <c r="L72" i="5"/>
  <c r="K74" i="5"/>
  <c r="L75" i="5"/>
  <c r="J76" i="5"/>
  <c r="J80" i="5"/>
  <c r="L81" i="5"/>
  <c r="L82" i="5"/>
  <c r="L84" i="5"/>
  <c r="J87" i="5"/>
  <c r="L90" i="5"/>
  <c r="J88" i="5"/>
  <c r="L97" i="5"/>
  <c r="L54" i="5"/>
  <c r="J74" i="5"/>
  <c r="K75" i="5"/>
  <c r="L78" i="5"/>
  <c r="J79" i="5"/>
  <c r="M79" i="5" s="1"/>
  <c r="K81" i="5"/>
  <c r="M81" i="5" s="1"/>
  <c r="K82" i="5"/>
  <c r="J84" i="5"/>
  <c r="M84" i="5" s="1"/>
  <c r="L88" i="5"/>
  <c r="L96" i="5"/>
  <c r="M21" i="9"/>
  <c r="M18" i="9"/>
  <c r="M12" i="9"/>
  <c r="M28" i="9"/>
  <c r="M23" i="9"/>
  <c r="L53" i="9"/>
  <c r="J51" i="9"/>
  <c r="M51" i="9" s="1"/>
  <c r="K49" i="9"/>
  <c r="M49" i="9" s="1"/>
  <c r="K31" i="9"/>
  <c r="M45" i="9"/>
  <c r="L60" i="9"/>
  <c r="J56" i="9"/>
  <c r="L38" i="9"/>
  <c r="M29" i="9"/>
  <c r="J50" i="9"/>
  <c r="M50" i="9" s="1"/>
  <c r="J35" i="9"/>
  <c r="L30" i="9"/>
  <c r="M71" i="9"/>
  <c r="K58" i="9"/>
  <c r="L81" i="9"/>
  <c r="M72" i="9"/>
  <c r="M59" i="9"/>
  <c r="M68" i="9"/>
  <c r="K66" i="9"/>
  <c r="L64" i="9"/>
  <c r="J78" i="9"/>
  <c r="M78" i="9" s="1"/>
  <c r="L92" i="9"/>
  <c r="K95" i="9"/>
  <c r="L99" i="9"/>
  <c r="K76" i="9"/>
  <c r="J58" i="9"/>
  <c r="L70" i="9"/>
  <c r="J70" i="9"/>
  <c r="L89" i="9"/>
  <c r="K93" i="9"/>
  <c r="L94" i="9"/>
  <c r="L95" i="9"/>
  <c r="K83" i="9"/>
  <c r="L96" i="9"/>
  <c r="J96" i="9"/>
  <c r="L41" i="9"/>
  <c r="J77" i="9"/>
  <c r="L83" i="9"/>
  <c r="J86" i="9"/>
  <c r="M86" i="9" s="1"/>
  <c r="J87" i="9"/>
  <c r="M87" i="9" s="1"/>
  <c r="J89" i="9"/>
  <c r="J38" i="9"/>
  <c r="L36" i="9"/>
  <c r="J93" i="9"/>
  <c r="K81" i="9"/>
  <c r="L61" i="9"/>
  <c r="M46" i="9"/>
  <c r="M44" i="9"/>
  <c r="M42" i="9"/>
  <c r="J41" i="9"/>
  <c r="L40" i="9"/>
  <c r="K38" i="9"/>
  <c r="J36" i="9"/>
  <c r="L34" i="9"/>
  <c r="J92" i="9"/>
  <c r="J94" i="9"/>
  <c r="J95" i="9"/>
  <c r="M57" i="9"/>
  <c r="M69" i="9"/>
  <c r="J61" i="9"/>
  <c r="J60" i="9"/>
  <c r="M80" i="9"/>
  <c r="K82" i="9"/>
  <c r="L39" i="9"/>
  <c r="L33" i="9"/>
  <c r="K91" i="9"/>
  <c r="K97" i="9"/>
  <c r="M47" i="9"/>
  <c r="J67" i="9"/>
  <c r="M67" i="9" s="1"/>
  <c r="J66" i="9"/>
  <c r="J52" i="9"/>
  <c r="M52" i="9" s="1"/>
  <c r="J37" i="9"/>
  <c r="J75" i="9"/>
  <c r="M75" i="9" s="1"/>
  <c r="K77" i="9"/>
  <c r="J82" i="9"/>
  <c r="L84" i="9"/>
  <c r="M84" i="9" s="1"/>
  <c r="L32" i="9"/>
  <c r="M32" i="9" s="1"/>
  <c r="L58" i="9"/>
  <c r="K41" i="9"/>
  <c r="L31" i="9"/>
  <c r="J64" i="9"/>
  <c r="K60" i="9"/>
  <c r="L88" i="9"/>
  <c r="L90" i="9"/>
  <c r="J91" i="9"/>
  <c r="J97" i="9"/>
  <c r="L98" i="9"/>
  <c r="L76" i="9"/>
  <c r="K53" i="9"/>
  <c r="M53" i="9" s="1"/>
  <c r="K61" i="9"/>
  <c r="J79" i="9"/>
  <c r="K88" i="9"/>
  <c r="K90" i="9"/>
  <c r="L93" i="9"/>
  <c r="K98" i="9"/>
  <c r="M98" i="9" s="1"/>
  <c r="K56" i="9"/>
  <c r="K59" i="4"/>
  <c r="M59" i="4" s="1"/>
  <c r="L75" i="4"/>
  <c r="K82" i="4"/>
  <c r="J85" i="4"/>
  <c r="L97" i="4"/>
  <c r="J62" i="4"/>
  <c r="M62" i="4" s="1"/>
  <c r="K72" i="4"/>
  <c r="K80" i="4"/>
  <c r="L77" i="4"/>
  <c r="J65" i="4"/>
  <c r="K75" i="4"/>
  <c r="L82" i="4"/>
  <c r="M39" i="4"/>
  <c r="L61" i="4"/>
  <c r="J61" i="4"/>
  <c r="L83" i="4"/>
  <c r="M83" i="4" s="1"/>
  <c r="L85" i="4"/>
  <c r="M85" i="4" s="1"/>
  <c r="J95" i="4"/>
  <c r="M41" i="4"/>
  <c r="L63" i="4"/>
  <c r="J56" i="4"/>
  <c r="M56" i="4" s="1"/>
  <c r="L78" i="4"/>
  <c r="J71" i="4"/>
  <c r="M76" i="4"/>
  <c r="J77" i="4"/>
  <c r="M77" i="4" s="1"/>
  <c r="J80" i="4"/>
  <c r="L81" i="4"/>
  <c r="M82" i="4"/>
  <c r="J98" i="4"/>
  <c r="M43" i="4"/>
  <c r="L72" i="4"/>
  <c r="L71" i="4"/>
  <c r="J70" i="4"/>
  <c r="M70" i="4" s="1"/>
  <c r="J69" i="4"/>
  <c r="L44" i="4"/>
  <c r="L79" i="4"/>
  <c r="L96" i="4"/>
  <c r="L69" i="4"/>
  <c r="J57" i="4"/>
  <c r="M51" i="4"/>
  <c r="M64" i="4"/>
  <c r="M68" i="4"/>
  <c r="K67" i="4"/>
  <c r="M58" i="4"/>
  <c r="L54" i="4"/>
  <c r="J44" i="4"/>
  <c r="M38" i="4"/>
  <c r="J94" i="4"/>
  <c r="J97" i="4"/>
  <c r="M65" i="4"/>
  <c r="J54" i="4"/>
  <c r="M84" i="4"/>
  <c r="M47" i="4"/>
  <c r="M48" i="4"/>
  <c r="M46" i="4"/>
  <c r="M74" i="4"/>
  <c r="M60" i="4"/>
  <c r="J66" i="4"/>
  <c r="M66" i="4" s="1"/>
  <c r="K63" i="4"/>
  <c r="L57" i="4"/>
  <c r="M45" i="4"/>
  <c r="J91" i="4"/>
  <c r="M91" i="4" s="1"/>
  <c r="J93" i="4"/>
  <c r="K87" i="4"/>
  <c r="J81" i="4"/>
  <c r="J88" i="4"/>
  <c r="J90" i="4"/>
  <c r="K93" i="4"/>
  <c r="K94" i="4"/>
  <c r="K96" i="4"/>
  <c r="L87" i="4"/>
  <c r="K57" i="4"/>
  <c r="J55" i="4"/>
  <c r="K54" i="4"/>
  <c r="L42" i="4"/>
  <c r="J42" i="4"/>
  <c r="L40" i="4"/>
  <c r="J40" i="4"/>
  <c r="K79" i="4"/>
  <c r="K86" i="4"/>
  <c r="M86" i="4" s="1"/>
  <c r="L89" i="4"/>
  <c r="L92" i="4"/>
  <c r="L95" i="4"/>
  <c r="L98" i="4"/>
  <c r="K99" i="4"/>
  <c r="J73" i="4"/>
  <c r="M73" i="4" s="1"/>
  <c r="L88" i="4"/>
  <c r="K89" i="4"/>
  <c r="L90" i="4"/>
  <c r="K92" i="4"/>
  <c r="M92" i="4" s="1"/>
  <c r="J78" i="4"/>
  <c r="AD271" i="15" l="1"/>
  <c r="AE271" i="15" s="1"/>
  <c r="AD272" i="15"/>
  <c r="AE272" i="15" s="1"/>
  <c r="AD273" i="15"/>
  <c r="AE273" i="15" s="1"/>
  <c r="AD274" i="15"/>
  <c r="AE274" i="15" s="1"/>
  <c r="AD275" i="15"/>
  <c r="AE275" i="15" s="1"/>
  <c r="AD276" i="15"/>
  <c r="AE276" i="15" s="1"/>
  <c r="AD284" i="15"/>
  <c r="AE284" i="15" s="1"/>
  <c r="AD283" i="15"/>
  <c r="AE283" i="15" s="1"/>
  <c r="AD282" i="15"/>
  <c r="AE282" i="15" s="1"/>
  <c r="AD277" i="15"/>
  <c r="AE277" i="15" s="1"/>
  <c r="AD278" i="15"/>
  <c r="AE278" i="15" s="1"/>
  <c r="AD279" i="15"/>
  <c r="AE279" i="15" s="1"/>
  <c r="AD281" i="15"/>
  <c r="AE281" i="15" s="1"/>
  <c r="AD280" i="15"/>
  <c r="AE280" i="15" s="1"/>
  <c r="M88" i="6"/>
  <c r="M39" i="6"/>
  <c r="M73" i="6"/>
  <c r="M81" i="6"/>
  <c r="M40" i="6"/>
  <c r="M58" i="6"/>
  <c r="M78" i="6"/>
  <c r="M49" i="6"/>
  <c r="M38" i="6"/>
  <c r="M65" i="11"/>
  <c r="M69" i="11"/>
  <c r="M69" i="5"/>
  <c r="AD252" i="15"/>
  <c r="AE252" i="15" s="1"/>
  <c r="AD256" i="15"/>
  <c r="AE256" i="15" s="1"/>
  <c r="AD257" i="15"/>
  <c r="AE257" i="15" s="1"/>
  <c r="AD258" i="15"/>
  <c r="AE258" i="15" s="1"/>
  <c r="AD259" i="15"/>
  <c r="AE259" i="15" s="1"/>
  <c r="AD260" i="15"/>
  <c r="AE260" i="15" s="1"/>
  <c r="AD261" i="15"/>
  <c r="AE261" i="15" s="1"/>
  <c r="AD262" i="15"/>
  <c r="AE262" i="15" s="1"/>
  <c r="AD263" i="15"/>
  <c r="AE263" i="15" s="1"/>
  <c r="AD264" i="15"/>
  <c r="AE264" i="15" s="1"/>
  <c r="AD265" i="15"/>
  <c r="AE265" i="15" s="1"/>
  <c r="AD266" i="15"/>
  <c r="AE266" i="15" s="1"/>
  <c r="AD267" i="15"/>
  <c r="AE267" i="15" s="1"/>
  <c r="AD268" i="15"/>
  <c r="AE268" i="15" s="1"/>
  <c r="AD269" i="15"/>
  <c r="AE269" i="15" s="1"/>
  <c r="AD270" i="15"/>
  <c r="AE270" i="15" s="1"/>
  <c r="AD253" i="15"/>
  <c r="AE253" i="15" s="1"/>
  <c r="AD250" i="15"/>
  <c r="AE250" i="15" s="1"/>
  <c r="AD254" i="15"/>
  <c r="AE254" i="15" s="1"/>
  <c r="AD251" i="15"/>
  <c r="AE251" i="15" s="1"/>
  <c r="AD255" i="15"/>
  <c r="AE255" i="15" s="1"/>
  <c r="M89" i="10"/>
  <c r="M45" i="11"/>
  <c r="M77" i="5"/>
  <c r="M41" i="5"/>
  <c r="M65" i="5"/>
  <c r="AD244" i="15"/>
  <c r="AE244" i="15" s="1"/>
  <c r="AD243" i="15"/>
  <c r="AE243" i="15" s="1"/>
  <c r="AD247" i="15"/>
  <c r="AE247" i="15" s="1"/>
  <c r="AD248" i="15"/>
  <c r="AE248" i="15" s="1"/>
  <c r="AD245" i="15"/>
  <c r="AE245" i="15" s="1"/>
  <c r="AD246" i="15"/>
  <c r="AE246" i="15" s="1"/>
  <c r="AD249" i="15"/>
  <c r="AE249" i="15" s="1"/>
  <c r="M72" i="15"/>
  <c r="M66" i="10"/>
  <c r="M56" i="11"/>
  <c r="M68" i="11"/>
  <c r="M53" i="11"/>
  <c r="M57" i="11"/>
  <c r="AD236" i="15"/>
  <c r="AE236" i="15" s="1"/>
  <c r="AD237" i="15"/>
  <c r="AE237" i="15" s="1"/>
  <c r="AD238" i="15"/>
  <c r="AE238" i="15" s="1"/>
  <c r="AD239" i="15"/>
  <c r="AE239" i="15" s="1"/>
  <c r="AD240" i="15"/>
  <c r="AE240" i="15" s="1"/>
  <c r="AD241" i="15"/>
  <c r="AE241" i="15" s="1"/>
  <c r="AD242" i="15"/>
  <c r="AE242" i="15" s="1"/>
  <c r="M42" i="12"/>
  <c r="M49" i="12"/>
  <c r="AD229" i="15"/>
  <c r="AE229" i="15" s="1"/>
  <c r="AD233" i="15"/>
  <c r="AE233" i="15" s="1"/>
  <c r="AD234" i="15"/>
  <c r="AE234" i="15" s="1"/>
  <c r="AD231" i="15"/>
  <c r="AE231" i="15" s="1"/>
  <c r="AD232" i="15"/>
  <c r="AE232" i="15" s="1"/>
  <c r="AD230" i="15"/>
  <c r="AE230" i="15" s="1"/>
  <c r="AD235" i="15"/>
  <c r="AE235" i="15" s="1"/>
  <c r="AE3" i="6"/>
  <c r="M40" i="11"/>
  <c r="M55" i="8"/>
  <c r="M53" i="8"/>
  <c r="M69" i="8"/>
  <c r="M85" i="8"/>
  <c r="M99" i="8"/>
  <c r="M84" i="8"/>
  <c r="M50" i="8"/>
  <c r="M70" i="9"/>
  <c r="AD33" i="15"/>
  <c r="AE33" i="15" s="1"/>
  <c r="AD222" i="15"/>
  <c r="AE222" i="15" s="1"/>
  <c r="AD223" i="15"/>
  <c r="AE223" i="15" s="1"/>
  <c r="AD224" i="15"/>
  <c r="AE224" i="15" s="1"/>
  <c r="AD225" i="15"/>
  <c r="AE225" i="15" s="1"/>
  <c r="AD226" i="15"/>
  <c r="AE226" i="15" s="1"/>
  <c r="AD227" i="15"/>
  <c r="AE227" i="15" s="1"/>
  <c r="AD228" i="15"/>
  <c r="AE228" i="15" s="1"/>
  <c r="M99" i="11"/>
  <c r="M62" i="3"/>
  <c r="M27" i="9"/>
  <c r="M33" i="9"/>
  <c r="M54" i="9"/>
  <c r="M62" i="9"/>
  <c r="M15" i="9"/>
  <c r="M26" i="9"/>
  <c r="M43" i="9"/>
  <c r="M63" i="9"/>
  <c r="AD221" i="15"/>
  <c r="AE221" i="15" s="1"/>
  <c r="AD215" i="15"/>
  <c r="AE215" i="15" s="1"/>
  <c r="AD216" i="15"/>
  <c r="AE216" i="15" s="1"/>
  <c r="AD217" i="15"/>
  <c r="AE217" i="15" s="1"/>
  <c r="AD218" i="15"/>
  <c r="AE218" i="15" s="1"/>
  <c r="AD219" i="15"/>
  <c r="AE219" i="15" s="1"/>
  <c r="AD220" i="15"/>
  <c r="AE220" i="15" s="1"/>
  <c r="M49" i="3"/>
  <c r="M56" i="3"/>
  <c r="Q5" i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M65" i="3"/>
  <c r="M51" i="3"/>
  <c r="M84" i="12"/>
  <c r="M51" i="12"/>
  <c r="M40" i="9"/>
  <c r="M79" i="9"/>
  <c r="M39" i="9"/>
  <c r="M34" i="9"/>
  <c r="M30" i="9"/>
  <c r="AD208" i="15"/>
  <c r="AE208" i="15" s="1"/>
  <c r="AD209" i="15"/>
  <c r="AE209" i="15" s="1"/>
  <c r="AD210" i="15"/>
  <c r="AE210" i="15" s="1"/>
  <c r="AD211" i="15"/>
  <c r="AE211" i="15" s="1"/>
  <c r="AD212" i="15"/>
  <c r="AE212" i="15" s="1"/>
  <c r="AD213" i="15"/>
  <c r="AE213" i="15" s="1"/>
  <c r="AD214" i="15"/>
  <c r="AE214" i="15" s="1"/>
  <c r="M91" i="5"/>
  <c r="AD199" i="15"/>
  <c r="AE199" i="15" s="1"/>
  <c r="AD201" i="15"/>
  <c r="AE201" i="15" s="1"/>
  <c r="AD203" i="15"/>
  <c r="AE203" i="15" s="1"/>
  <c r="AD205" i="15"/>
  <c r="AE205" i="15" s="1"/>
  <c r="AD207" i="15"/>
  <c r="AE207" i="15" s="1"/>
  <c r="AD198" i="15"/>
  <c r="AE198" i="15" s="1"/>
  <c r="AD200" i="15"/>
  <c r="AE200" i="15" s="1"/>
  <c r="AD202" i="15"/>
  <c r="AE202" i="15" s="1"/>
  <c r="AD204" i="15"/>
  <c r="AE204" i="15" s="1"/>
  <c r="AD206" i="15"/>
  <c r="AE206" i="15" s="1"/>
  <c r="M61" i="4"/>
  <c r="M89" i="9"/>
  <c r="M92" i="9"/>
  <c r="AE22" i="18"/>
  <c r="AD1" i="18"/>
  <c r="M73" i="10"/>
  <c r="M56" i="10"/>
  <c r="M72" i="10"/>
  <c r="M58" i="10"/>
  <c r="M87" i="10"/>
  <c r="M46" i="10"/>
  <c r="M86" i="10"/>
  <c r="M41" i="10"/>
  <c r="M88" i="10"/>
  <c r="AD197" i="15"/>
  <c r="AE197" i="15" s="1"/>
  <c r="AD194" i="15"/>
  <c r="AE194" i="15" s="1"/>
  <c r="AD195" i="15"/>
  <c r="AE195" i="15" s="1"/>
  <c r="AD196" i="15"/>
  <c r="AE196" i="15" s="1"/>
  <c r="M97" i="6"/>
  <c r="AC1" i="6"/>
  <c r="M51" i="6"/>
  <c r="M83" i="6"/>
  <c r="AD180" i="6"/>
  <c r="AE180" i="6" s="1"/>
  <c r="M71" i="6"/>
  <c r="M87" i="6"/>
  <c r="M80" i="11"/>
  <c r="M55" i="11"/>
  <c r="M73" i="11"/>
  <c r="M89" i="11"/>
  <c r="M97" i="11"/>
  <c r="M59" i="11"/>
  <c r="M85" i="11"/>
  <c r="M98" i="8"/>
  <c r="M73" i="8"/>
  <c r="M84" i="3"/>
  <c r="M39" i="3"/>
  <c r="M55" i="3"/>
  <c r="M45" i="12"/>
  <c r="M99" i="12"/>
  <c r="M66" i="12"/>
  <c r="M82" i="5"/>
  <c r="M51" i="5"/>
  <c r="M100" i="5"/>
  <c r="M48" i="5"/>
  <c r="M37" i="5"/>
  <c r="M53" i="5"/>
  <c r="M72" i="5"/>
  <c r="M78" i="5"/>
  <c r="M76" i="5"/>
  <c r="M85" i="5"/>
  <c r="M55" i="5"/>
  <c r="M96" i="5"/>
  <c r="M50" i="5"/>
  <c r="M86" i="5"/>
  <c r="M43" i="5"/>
  <c r="M56" i="9"/>
  <c r="M95" i="9"/>
  <c r="M76" i="9"/>
  <c r="M99" i="9"/>
  <c r="M41" i="9"/>
  <c r="M66" i="9"/>
  <c r="M83" i="9"/>
  <c r="M93" i="9"/>
  <c r="M97" i="9"/>
  <c r="M81" i="9"/>
  <c r="M96" i="9"/>
  <c r="M96" i="4"/>
  <c r="M99" i="4"/>
  <c r="M55" i="4"/>
  <c r="M67" i="4"/>
  <c r="M72" i="4"/>
  <c r="M34" i="4"/>
  <c r="M75" i="4"/>
  <c r="M40" i="4"/>
  <c r="M100" i="4"/>
  <c r="AD185" i="15"/>
  <c r="AE185" i="15" s="1"/>
  <c r="AD183" i="15"/>
  <c r="AE183" i="15" s="1"/>
  <c r="AD184" i="15"/>
  <c r="AE184" i="15" s="1"/>
  <c r="AD181" i="15"/>
  <c r="AE181" i="15" s="1"/>
  <c r="AD182" i="15"/>
  <c r="AE182" i="15" s="1"/>
  <c r="AD186" i="15"/>
  <c r="AE186" i="15" s="1"/>
  <c r="AD193" i="15"/>
  <c r="AE193" i="15" s="1"/>
  <c r="AD191" i="15"/>
  <c r="AE191" i="15" s="1"/>
  <c r="AD192" i="15"/>
  <c r="AE192" i="15" s="1"/>
  <c r="AD189" i="15"/>
  <c r="AE189" i="15" s="1"/>
  <c r="AD188" i="15"/>
  <c r="AE188" i="15" s="1"/>
  <c r="AD190" i="15"/>
  <c r="AE190" i="15" s="1"/>
  <c r="AD187" i="15"/>
  <c r="AE187" i="15" s="1"/>
  <c r="M93" i="6"/>
  <c r="M100" i="6"/>
  <c r="M77" i="6"/>
  <c r="M80" i="6"/>
  <c r="M42" i="6"/>
  <c r="M54" i="6"/>
  <c r="AD67" i="6"/>
  <c r="AE67" i="6" s="1"/>
  <c r="AD74" i="6"/>
  <c r="AE74" i="6" s="1"/>
  <c r="AD54" i="6"/>
  <c r="AE54" i="6" s="1"/>
  <c r="AD52" i="6"/>
  <c r="AE52" i="6" s="1"/>
  <c r="AD151" i="6"/>
  <c r="AE151" i="6" s="1"/>
  <c r="AD158" i="6"/>
  <c r="AE158" i="6" s="1"/>
  <c r="AD27" i="6"/>
  <c r="AD111" i="6"/>
  <c r="AE111" i="6" s="1"/>
  <c r="AD136" i="6"/>
  <c r="AE136" i="6" s="1"/>
  <c r="AD33" i="6"/>
  <c r="AD114" i="6"/>
  <c r="AE114" i="6" s="1"/>
  <c r="AD22" i="6"/>
  <c r="AD24" i="6"/>
  <c r="AD162" i="6"/>
  <c r="AE162" i="6" s="1"/>
  <c r="M94" i="6"/>
  <c r="M74" i="6"/>
  <c r="M71" i="11"/>
  <c r="M52" i="11"/>
  <c r="M36" i="11"/>
  <c r="M90" i="11"/>
  <c r="M58" i="11"/>
  <c r="M82" i="11"/>
  <c r="M88" i="11"/>
  <c r="M37" i="11"/>
  <c r="M94" i="11"/>
  <c r="M91" i="11"/>
  <c r="M63" i="11"/>
  <c r="AD176" i="15"/>
  <c r="AE176" i="15" s="1"/>
  <c r="AD177" i="15"/>
  <c r="AE177" i="15" s="1"/>
  <c r="AD178" i="15"/>
  <c r="AE178" i="15" s="1"/>
  <c r="AD179" i="15"/>
  <c r="AE179" i="15" s="1"/>
  <c r="AD180" i="15"/>
  <c r="AE180" i="15" s="1"/>
  <c r="M62" i="15"/>
  <c r="AE48" i="15"/>
  <c r="AE77" i="15"/>
  <c r="M40" i="15"/>
  <c r="M36" i="15"/>
  <c r="AE73" i="15"/>
  <c r="AE44" i="15"/>
  <c r="AE66" i="15"/>
  <c r="AE70" i="15"/>
  <c r="AC1" i="15"/>
  <c r="AD172" i="15"/>
  <c r="AE172" i="15" s="1"/>
  <c r="AD171" i="15"/>
  <c r="AE171" i="15" s="1"/>
  <c r="AD175" i="15"/>
  <c r="AE175" i="15" s="1"/>
  <c r="AD170" i="15"/>
  <c r="AE170" i="15" s="1"/>
  <c r="AD174" i="15"/>
  <c r="AE174" i="15" s="1"/>
  <c r="AD173" i="15"/>
  <c r="AE173" i="15" s="1"/>
  <c r="M77" i="3"/>
  <c r="M72" i="3"/>
  <c r="M58" i="3"/>
  <c r="M46" i="3"/>
  <c r="M38" i="3"/>
  <c r="M43" i="3"/>
  <c r="M68" i="3"/>
  <c r="M57" i="3"/>
  <c r="M79" i="3"/>
  <c r="M96" i="3"/>
  <c r="M98" i="11"/>
  <c r="M70" i="11"/>
  <c r="M100" i="11"/>
  <c r="M64" i="11"/>
  <c r="M80" i="15"/>
  <c r="M52" i="15"/>
  <c r="M71" i="15"/>
  <c r="M49" i="15"/>
  <c r="M55" i="15"/>
  <c r="M46" i="15"/>
  <c r="M81" i="10"/>
  <c r="M47" i="10"/>
  <c r="M57" i="10"/>
  <c r="M100" i="10"/>
  <c r="M77" i="10"/>
  <c r="AC1" i="10"/>
  <c r="M80" i="10"/>
  <c r="M82" i="10"/>
  <c r="M54" i="10"/>
  <c r="M95" i="10"/>
  <c r="M90" i="10"/>
  <c r="AE3" i="10"/>
  <c r="M88" i="8"/>
  <c r="M45" i="8"/>
  <c r="M56" i="8"/>
  <c r="M48" i="8"/>
  <c r="M97" i="8"/>
  <c r="M96" i="8"/>
  <c r="M49" i="8"/>
  <c r="M59" i="8"/>
  <c r="M67" i="8"/>
  <c r="M92" i="8"/>
  <c r="M75" i="8"/>
  <c r="M44" i="8"/>
  <c r="M65" i="8"/>
  <c r="M62" i="8"/>
  <c r="M77" i="8"/>
  <c r="M100" i="8"/>
  <c r="M34" i="15"/>
  <c r="AE56" i="15"/>
  <c r="AE99" i="15"/>
  <c r="AE76" i="15"/>
  <c r="AE57" i="15"/>
  <c r="AE45" i="15"/>
  <c r="AE59" i="15"/>
  <c r="AE53" i="15"/>
  <c r="M89" i="15"/>
  <c r="AE71" i="15"/>
  <c r="AE72" i="15"/>
  <c r="AE50" i="15"/>
  <c r="AE54" i="15"/>
  <c r="AE32" i="15"/>
  <c r="M76" i="10"/>
  <c r="M74" i="10"/>
  <c r="M67" i="10"/>
  <c r="M92" i="10"/>
  <c r="M65" i="6"/>
  <c r="M70" i="6"/>
  <c r="M46" i="6"/>
  <c r="M61" i="6"/>
  <c r="M72" i="6"/>
  <c r="M98" i="6"/>
  <c r="M86" i="6"/>
  <c r="M99" i="6"/>
  <c r="M75" i="6"/>
  <c r="M94" i="3"/>
  <c r="M93" i="3"/>
  <c r="M82" i="3"/>
  <c r="M89" i="3"/>
  <c r="M73" i="3"/>
  <c r="M78" i="3"/>
  <c r="M83" i="12"/>
  <c r="M58" i="12"/>
  <c r="M74" i="12"/>
  <c r="M79" i="12"/>
  <c r="M78" i="12"/>
  <c r="M100" i="12"/>
  <c r="M81" i="12"/>
  <c r="M86" i="12"/>
  <c r="M85" i="12"/>
  <c r="M98" i="12"/>
  <c r="M96" i="12"/>
  <c r="M95" i="12"/>
  <c r="M94" i="12"/>
  <c r="M87" i="5"/>
  <c r="M95" i="5"/>
  <c r="M97" i="5"/>
  <c r="M94" i="5"/>
  <c r="M98" i="4"/>
  <c r="M63" i="4"/>
  <c r="M53" i="15"/>
  <c r="M56" i="15"/>
  <c r="M50" i="15"/>
  <c r="M48" i="15"/>
  <c r="M87" i="15"/>
  <c r="M85" i="15"/>
  <c r="M78" i="15"/>
  <c r="M88" i="15"/>
  <c r="M100" i="15"/>
  <c r="M92" i="15"/>
  <c r="M79" i="6"/>
  <c r="M95" i="6"/>
  <c r="M91" i="3"/>
  <c r="M97" i="3"/>
  <c r="M88" i="3"/>
  <c r="M95" i="3"/>
  <c r="M100" i="9"/>
  <c r="D7" i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M21" i="7"/>
  <c r="M17" i="7"/>
  <c r="M26" i="7"/>
  <c r="M83" i="7"/>
  <c r="M47" i="7"/>
  <c r="M49" i="7"/>
  <c r="M45" i="7"/>
  <c r="M86" i="7"/>
  <c r="M61" i="7"/>
  <c r="M54" i="7"/>
  <c r="M46" i="7"/>
  <c r="M59" i="7"/>
  <c r="M29" i="7"/>
  <c r="M43" i="7"/>
  <c r="M31" i="7"/>
  <c r="M62" i="7"/>
  <c r="M38" i="7"/>
  <c r="M41" i="7"/>
  <c r="M53" i="7"/>
  <c r="M27" i="7"/>
  <c r="M81" i="7"/>
  <c r="M37" i="7"/>
  <c r="M30" i="7"/>
  <c r="M55" i="7"/>
  <c r="M63" i="7"/>
  <c r="M77" i="7"/>
  <c r="M23" i="7"/>
  <c r="M39" i="7"/>
  <c r="M58" i="7"/>
  <c r="M91" i="15"/>
  <c r="M86" i="15"/>
  <c r="M90" i="15"/>
  <c r="M84" i="15"/>
  <c r="M93" i="15"/>
  <c r="M99" i="15"/>
  <c r="M96" i="15"/>
  <c r="M95" i="15"/>
  <c r="M94" i="15"/>
  <c r="M98" i="10"/>
  <c r="M97" i="10"/>
  <c r="M91" i="10"/>
  <c r="M96" i="10"/>
  <c r="M96" i="6"/>
  <c r="M96" i="11"/>
  <c r="M78" i="11"/>
  <c r="M95" i="11"/>
  <c r="M79" i="11"/>
  <c r="M81" i="11"/>
  <c r="M77" i="11"/>
  <c r="M93" i="8"/>
  <c r="M82" i="8"/>
  <c r="M79" i="8"/>
  <c r="M68" i="8"/>
  <c r="M91" i="8"/>
  <c r="M95" i="8"/>
  <c r="M76" i="8"/>
  <c r="M86" i="3"/>
  <c r="M80" i="3"/>
  <c r="M90" i="3"/>
  <c r="M83" i="3"/>
  <c r="M81" i="3"/>
  <c r="M85" i="3"/>
  <c r="M74" i="3"/>
  <c r="M76" i="3"/>
  <c r="M5" i="1"/>
  <c r="M71" i="3"/>
  <c r="M89" i="12"/>
  <c r="M82" i="12"/>
  <c r="M97" i="12"/>
  <c r="M77" i="12"/>
  <c r="M92" i="12"/>
  <c r="M75" i="5"/>
  <c r="M98" i="5"/>
  <c r="M83" i="5"/>
  <c r="M57" i="5"/>
  <c r="M74" i="5"/>
  <c r="M90" i="5"/>
  <c r="M89" i="5"/>
  <c r="M68" i="5"/>
  <c r="M71" i="5"/>
  <c r="M63" i="5"/>
  <c r="M99" i="5"/>
  <c r="M54" i="5"/>
  <c r="M39" i="5"/>
  <c r="M80" i="5"/>
  <c r="M93" i="5"/>
  <c r="M45" i="5"/>
  <c r="M88" i="5"/>
  <c r="M61" i="9"/>
  <c r="M60" i="9"/>
  <c r="M36" i="9"/>
  <c r="M38" i="9"/>
  <c r="M58" i="9"/>
  <c r="M91" i="9"/>
  <c r="M64" i="9"/>
  <c r="M82" i="9"/>
  <c r="M94" i="9"/>
  <c r="M77" i="9"/>
  <c r="M88" i="9"/>
  <c r="M90" i="9"/>
  <c r="M80" i="4"/>
  <c r="M54" i="4"/>
  <c r="M97" i="4"/>
  <c r="M69" i="4"/>
  <c r="M78" i="4"/>
  <c r="M95" i="4"/>
  <c r="M79" i="4"/>
  <c r="M71" i="4"/>
  <c r="M81" i="4"/>
  <c r="M44" i="4"/>
  <c r="M89" i="4"/>
  <c r="M94" i="4"/>
  <c r="M42" i="4"/>
  <c r="M57" i="4"/>
  <c r="M93" i="4"/>
  <c r="M87" i="4"/>
  <c r="M88" i="4"/>
  <c r="M90" i="4"/>
  <c r="AD281" i="10" l="1"/>
  <c r="AE281" i="10" s="1"/>
  <c r="AD282" i="10"/>
  <c r="AE282" i="10" s="1"/>
  <c r="AD283" i="10"/>
  <c r="AE283" i="10" s="1"/>
  <c r="AD284" i="10"/>
  <c r="AE284" i="10" s="1"/>
  <c r="AD271" i="10"/>
  <c r="AE271" i="10" s="1"/>
  <c r="AD276" i="10"/>
  <c r="AE276" i="10" s="1"/>
  <c r="AD277" i="10"/>
  <c r="AE277" i="10" s="1"/>
  <c r="AD278" i="10"/>
  <c r="AE278" i="10" s="1"/>
  <c r="AD279" i="10"/>
  <c r="AE279" i="10" s="1"/>
  <c r="AD280" i="10"/>
  <c r="AE280" i="10" s="1"/>
  <c r="AD272" i="10"/>
  <c r="AE272" i="10" s="1"/>
  <c r="AD273" i="10"/>
  <c r="AE273" i="10" s="1"/>
  <c r="AD274" i="10"/>
  <c r="AE274" i="10" s="1"/>
  <c r="AD275" i="10"/>
  <c r="AE275" i="10" s="1"/>
  <c r="AD213" i="6"/>
  <c r="AE213" i="6" s="1"/>
  <c r="AD271" i="6"/>
  <c r="AE271" i="6" s="1"/>
  <c r="AD272" i="6"/>
  <c r="AE272" i="6" s="1"/>
  <c r="AD273" i="6"/>
  <c r="AE273" i="6" s="1"/>
  <c r="AD274" i="6"/>
  <c r="AE274" i="6" s="1"/>
  <c r="AD275" i="6"/>
  <c r="AE275" i="6" s="1"/>
  <c r="AD276" i="6"/>
  <c r="AE276" i="6" s="1"/>
  <c r="AD277" i="6"/>
  <c r="AE277" i="6" s="1"/>
  <c r="AD278" i="6"/>
  <c r="AE278" i="6" s="1"/>
  <c r="AD279" i="6"/>
  <c r="AE279" i="6" s="1"/>
  <c r="AD280" i="6"/>
  <c r="AE280" i="6" s="1"/>
  <c r="AD281" i="6"/>
  <c r="AE281" i="6" s="1"/>
  <c r="AD282" i="6"/>
  <c r="AE282" i="6" s="1"/>
  <c r="AD283" i="6"/>
  <c r="AE283" i="6" s="1"/>
  <c r="AD284" i="6"/>
  <c r="AE284" i="6" s="1"/>
  <c r="AD133" i="6"/>
  <c r="AE133" i="6" s="1"/>
  <c r="AD155" i="6"/>
  <c r="AE155" i="6" s="1"/>
  <c r="AD56" i="6"/>
  <c r="AE56" i="6" s="1"/>
  <c r="AD129" i="6"/>
  <c r="AE129" i="6" s="1"/>
  <c r="AD31" i="6"/>
  <c r="AD76" i="6"/>
  <c r="AE76" i="6" s="1"/>
  <c r="AD96" i="6"/>
  <c r="AE96" i="6" s="1"/>
  <c r="AD172" i="6"/>
  <c r="AE172" i="6" s="1"/>
  <c r="AD85" i="6"/>
  <c r="AE85" i="6" s="1"/>
  <c r="AD107" i="6"/>
  <c r="AE107" i="6" s="1"/>
  <c r="AD89" i="6"/>
  <c r="AE89" i="6" s="1"/>
  <c r="AD81" i="6"/>
  <c r="AE81" i="6" s="1"/>
  <c r="AD132" i="6"/>
  <c r="AE132" i="6" s="1"/>
  <c r="AD45" i="6"/>
  <c r="AE45" i="6" s="1"/>
  <c r="AD169" i="6"/>
  <c r="AE169" i="6" s="1"/>
  <c r="AD192" i="6"/>
  <c r="AE192" i="6" s="1"/>
  <c r="AD202" i="6"/>
  <c r="AE202" i="6" s="1"/>
  <c r="K6" i="1"/>
  <c r="AD255" i="10"/>
  <c r="AE255" i="10" s="1"/>
  <c r="AD264" i="10"/>
  <c r="AE264" i="10" s="1"/>
  <c r="AD268" i="10"/>
  <c r="AE268" i="10" s="1"/>
  <c r="AD269" i="10"/>
  <c r="AE269" i="10" s="1"/>
  <c r="AD250" i="10"/>
  <c r="AE250" i="10" s="1"/>
  <c r="AD254" i="10"/>
  <c r="AE254" i="10" s="1"/>
  <c r="AD261" i="10"/>
  <c r="AE261" i="10" s="1"/>
  <c r="AD265" i="10"/>
  <c r="AE265" i="10" s="1"/>
  <c r="AD270" i="10"/>
  <c r="AE270" i="10" s="1"/>
  <c r="AD251" i="10"/>
  <c r="AE251" i="10" s="1"/>
  <c r="AD252" i="10"/>
  <c r="AE252" i="10" s="1"/>
  <c r="AD253" i="10"/>
  <c r="AE253" i="10" s="1"/>
  <c r="AD262" i="10"/>
  <c r="AE262" i="10" s="1"/>
  <c r="AD266" i="10"/>
  <c r="AE266" i="10" s="1"/>
  <c r="AD256" i="10"/>
  <c r="AE256" i="10" s="1"/>
  <c r="AD257" i="10"/>
  <c r="AE257" i="10" s="1"/>
  <c r="AD263" i="10"/>
  <c r="AE263" i="10" s="1"/>
  <c r="AD267" i="10"/>
  <c r="AE267" i="10" s="1"/>
  <c r="AD258" i="10"/>
  <c r="AE258" i="10" s="1"/>
  <c r="AD259" i="10"/>
  <c r="AE259" i="10" s="1"/>
  <c r="AD260" i="10"/>
  <c r="AE260" i="10" s="1"/>
  <c r="AD259" i="6"/>
  <c r="AE259" i="6" s="1"/>
  <c r="AD264" i="6"/>
  <c r="AE264" i="6" s="1"/>
  <c r="AD250" i="6"/>
  <c r="AE250" i="6" s="1"/>
  <c r="AD258" i="6"/>
  <c r="AE258" i="6" s="1"/>
  <c r="AD261" i="6"/>
  <c r="AE261" i="6" s="1"/>
  <c r="AD262" i="6"/>
  <c r="AE262" i="6" s="1"/>
  <c r="AD263" i="6"/>
  <c r="AE263" i="6" s="1"/>
  <c r="AD270" i="6"/>
  <c r="AE270" i="6" s="1"/>
  <c r="AD251" i="6"/>
  <c r="AE251" i="6" s="1"/>
  <c r="AD252" i="6"/>
  <c r="AE252" i="6" s="1"/>
  <c r="AD253" i="6"/>
  <c r="AE253" i="6" s="1"/>
  <c r="AD254" i="6"/>
  <c r="AE254" i="6" s="1"/>
  <c r="AD255" i="6"/>
  <c r="AE255" i="6" s="1"/>
  <c r="AD256" i="6"/>
  <c r="AE256" i="6" s="1"/>
  <c r="AD257" i="6"/>
  <c r="AE257" i="6" s="1"/>
  <c r="AD260" i="6"/>
  <c r="AE260" i="6" s="1"/>
  <c r="AD269" i="6"/>
  <c r="AE269" i="6" s="1"/>
  <c r="AD268" i="6"/>
  <c r="AE268" i="6" s="1"/>
  <c r="AD265" i="6"/>
  <c r="AE265" i="6" s="1"/>
  <c r="AD266" i="6"/>
  <c r="AE266" i="6" s="1"/>
  <c r="AD267" i="6"/>
  <c r="AE267" i="6" s="1"/>
  <c r="AD244" i="10"/>
  <c r="AE244" i="10" s="1"/>
  <c r="AD245" i="10"/>
  <c r="AE245" i="10" s="1"/>
  <c r="AD246" i="10"/>
  <c r="AE246" i="10" s="1"/>
  <c r="AD248" i="10"/>
  <c r="AE248" i="10" s="1"/>
  <c r="AD249" i="10"/>
  <c r="AE249" i="10" s="1"/>
  <c r="AD247" i="10"/>
  <c r="AE247" i="10" s="1"/>
  <c r="AD243" i="10"/>
  <c r="AE243" i="10" s="1"/>
  <c r="AD204" i="6"/>
  <c r="AE204" i="6" s="1"/>
  <c r="AD247" i="6"/>
  <c r="AE247" i="6" s="1"/>
  <c r="AD248" i="6"/>
  <c r="AE248" i="6" s="1"/>
  <c r="AD243" i="6"/>
  <c r="AE243" i="6" s="1"/>
  <c r="AD244" i="6"/>
  <c r="AE244" i="6" s="1"/>
  <c r="AD245" i="6"/>
  <c r="AE245" i="6" s="1"/>
  <c r="AD246" i="6"/>
  <c r="AE246" i="6" s="1"/>
  <c r="AD249" i="6"/>
  <c r="AE249" i="6" s="1"/>
  <c r="AD240" i="10"/>
  <c r="AE240" i="10" s="1"/>
  <c r="AD236" i="10"/>
  <c r="AE236" i="10" s="1"/>
  <c r="AD237" i="10"/>
  <c r="AE237" i="10" s="1"/>
  <c r="AD241" i="10"/>
  <c r="AE241" i="10" s="1"/>
  <c r="AD238" i="10"/>
  <c r="AE238" i="10" s="1"/>
  <c r="AD242" i="10"/>
  <c r="AE242" i="10" s="1"/>
  <c r="AD239" i="10"/>
  <c r="AE239" i="10" s="1"/>
  <c r="AD207" i="6"/>
  <c r="AE207" i="6" s="1"/>
  <c r="AD212" i="6"/>
  <c r="AE212" i="6" s="1"/>
  <c r="AD102" i="6"/>
  <c r="AE102" i="6" s="1"/>
  <c r="AD69" i="6"/>
  <c r="AE69" i="6" s="1"/>
  <c r="AD98" i="6"/>
  <c r="AE98" i="6" s="1"/>
  <c r="AD91" i="6"/>
  <c r="AE91" i="6" s="1"/>
  <c r="AD120" i="6"/>
  <c r="AE120" i="6" s="1"/>
  <c r="AD32" i="6"/>
  <c r="AD140" i="6"/>
  <c r="AE140" i="6" s="1"/>
  <c r="AD65" i="6"/>
  <c r="AE65" i="6" s="1"/>
  <c r="AD94" i="6"/>
  <c r="AE94" i="6" s="1"/>
  <c r="AD87" i="6"/>
  <c r="AE87" i="6" s="1"/>
  <c r="AD116" i="6"/>
  <c r="AE116" i="6" s="1"/>
  <c r="AD41" i="6"/>
  <c r="AE41" i="6" s="1"/>
  <c r="AD35" i="6"/>
  <c r="AD109" i="6"/>
  <c r="AE109" i="6" s="1"/>
  <c r="AD138" i="6"/>
  <c r="AE138" i="6" s="1"/>
  <c r="AD131" i="6"/>
  <c r="AE131" i="6" s="1"/>
  <c r="AD160" i="6"/>
  <c r="AE160" i="6" s="1"/>
  <c r="AD168" i="6"/>
  <c r="AE168" i="6" s="1"/>
  <c r="AD197" i="6"/>
  <c r="AE197" i="6" s="1"/>
  <c r="AD184" i="6"/>
  <c r="AE184" i="6" s="1"/>
  <c r="AD176" i="6"/>
  <c r="AE176" i="6" s="1"/>
  <c r="AD191" i="6"/>
  <c r="AE191" i="6" s="1"/>
  <c r="AD206" i="6"/>
  <c r="AE206" i="6" s="1"/>
  <c r="AD208" i="6"/>
  <c r="AE208" i="6" s="1"/>
  <c r="AD110" i="6"/>
  <c r="AE110" i="6" s="1"/>
  <c r="AD103" i="6"/>
  <c r="AE103" i="6" s="1"/>
  <c r="AD57" i="6"/>
  <c r="AE57" i="6" s="1"/>
  <c r="AD63" i="6"/>
  <c r="AE63" i="6" s="1"/>
  <c r="AD125" i="6"/>
  <c r="AE125" i="6" s="1"/>
  <c r="AD154" i="6"/>
  <c r="AE154" i="6" s="1"/>
  <c r="AD29" i="6"/>
  <c r="AD48" i="6"/>
  <c r="AE48" i="6" s="1"/>
  <c r="AD161" i="6"/>
  <c r="AE161" i="6" s="1"/>
  <c r="AD149" i="6"/>
  <c r="AE149" i="6" s="1"/>
  <c r="AD30" i="6"/>
  <c r="AD50" i="6"/>
  <c r="AE50" i="6" s="1"/>
  <c r="AD43" i="6"/>
  <c r="AE43" i="6" s="1"/>
  <c r="AD72" i="6"/>
  <c r="AE72" i="6" s="1"/>
  <c r="AD159" i="6"/>
  <c r="AE159" i="6" s="1"/>
  <c r="AD145" i="6"/>
  <c r="AE145" i="6" s="1"/>
  <c r="AD28" i="6"/>
  <c r="AD46" i="6"/>
  <c r="AE46" i="6" s="1"/>
  <c r="AD39" i="6"/>
  <c r="AE39" i="6" s="1"/>
  <c r="AD68" i="6"/>
  <c r="AE68" i="6" s="1"/>
  <c r="AD86" i="6"/>
  <c r="AE86" i="6" s="1"/>
  <c r="AD92" i="6"/>
  <c r="AE92" i="6" s="1"/>
  <c r="AD61" i="6"/>
  <c r="AE61" i="6" s="1"/>
  <c r="AD90" i="6"/>
  <c r="AE90" i="6" s="1"/>
  <c r="AD83" i="6"/>
  <c r="AE83" i="6" s="1"/>
  <c r="AD112" i="6"/>
  <c r="AE112" i="6" s="1"/>
  <c r="AD166" i="6"/>
  <c r="AE166" i="6" s="1"/>
  <c r="AD195" i="6"/>
  <c r="AE195" i="6" s="1"/>
  <c r="AD181" i="6"/>
  <c r="AE181" i="6" s="1"/>
  <c r="AD173" i="6"/>
  <c r="AE173" i="6" s="1"/>
  <c r="AD236" i="6"/>
  <c r="AE236" i="6" s="1"/>
  <c r="AD237" i="6"/>
  <c r="AE237" i="6" s="1"/>
  <c r="AD238" i="6"/>
  <c r="AE238" i="6" s="1"/>
  <c r="AD239" i="6"/>
  <c r="AE239" i="6" s="1"/>
  <c r="AD240" i="6"/>
  <c r="AE240" i="6" s="1"/>
  <c r="AD241" i="6"/>
  <c r="AE241" i="6" s="1"/>
  <c r="AD242" i="6"/>
  <c r="AE242" i="6" s="1"/>
  <c r="AD147" i="6"/>
  <c r="AE147" i="6" s="1"/>
  <c r="AD188" i="6"/>
  <c r="AE188" i="6" s="1"/>
  <c r="AD185" i="6"/>
  <c r="AE185" i="6" s="1"/>
  <c r="AD177" i="6"/>
  <c r="AE177" i="6" s="1"/>
  <c r="AD193" i="6"/>
  <c r="AE193" i="6" s="1"/>
  <c r="AD231" i="6"/>
  <c r="AE231" i="6" s="1"/>
  <c r="AD232" i="6"/>
  <c r="AE232" i="6" s="1"/>
  <c r="AD233" i="6"/>
  <c r="AE233" i="6" s="1"/>
  <c r="AD235" i="6"/>
  <c r="AE235" i="6" s="1"/>
  <c r="AD229" i="6"/>
  <c r="AE229" i="6" s="1"/>
  <c r="AD230" i="6"/>
  <c r="AE230" i="6" s="1"/>
  <c r="AD234" i="6"/>
  <c r="AE234" i="6" s="1"/>
  <c r="AD121" i="6"/>
  <c r="AE121" i="6" s="1"/>
  <c r="AD127" i="6"/>
  <c r="AE127" i="6" s="1"/>
  <c r="AD117" i="6"/>
  <c r="AE117" i="6" s="1"/>
  <c r="AD53" i="6"/>
  <c r="AE53" i="6" s="1"/>
  <c r="AD146" i="6"/>
  <c r="AE146" i="6" s="1"/>
  <c r="AD82" i="6"/>
  <c r="AE82" i="6" s="1"/>
  <c r="AD139" i="6"/>
  <c r="AE139" i="6" s="1"/>
  <c r="AD75" i="6"/>
  <c r="AE75" i="6" s="1"/>
  <c r="AD25" i="6"/>
  <c r="AD104" i="6"/>
  <c r="AE104" i="6" s="1"/>
  <c r="AD40" i="6"/>
  <c r="AE40" i="6" s="1"/>
  <c r="AD134" i="6"/>
  <c r="AE134" i="6" s="1"/>
  <c r="AD79" i="6"/>
  <c r="AE79" i="6" s="1"/>
  <c r="AD108" i="6"/>
  <c r="AE108" i="6" s="1"/>
  <c r="AD113" i="6"/>
  <c r="AE113" i="6" s="1"/>
  <c r="AD49" i="6"/>
  <c r="AE49" i="6" s="1"/>
  <c r="AD142" i="6"/>
  <c r="AE142" i="6" s="1"/>
  <c r="AD78" i="6"/>
  <c r="AE78" i="6" s="1"/>
  <c r="AD135" i="6"/>
  <c r="AE135" i="6" s="1"/>
  <c r="AD71" i="6"/>
  <c r="AE71" i="6" s="1"/>
  <c r="AD23" i="6"/>
  <c r="AD100" i="6"/>
  <c r="AE100" i="6" s="1"/>
  <c r="AD137" i="6"/>
  <c r="AE137" i="6" s="1"/>
  <c r="AD150" i="6"/>
  <c r="AE150" i="6" s="1"/>
  <c r="AD143" i="6"/>
  <c r="AE143" i="6" s="1"/>
  <c r="AD156" i="6"/>
  <c r="AE156" i="6" s="1"/>
  <c r="AD157" i="6"/>
  <c r="AE157" i="6" s="1"/>
  <c r="AD93" i="6"/>
  <c r="AE93" i="6" s="1"/>
  <c r="AD34" i="6"/>
  <c r="AD122" i="6"/>
  <c r="AE122" i="6" s="1"/>
  <c r="AD58" i="6"/>
  <c r="AE58" i="6" s="1"/>
  <c r="AD115" i="6"/>
  <c r="AE115" i="6" s="1"/>
  <c r="AD51" i="6"/>
  <c r="AE51" i="6" s="1"/>
  <c r="AD144" i="6"/>
  <c r="AE144" i="6" s="1"/>
  <c r="AD80" i="6"/>
  <c r="AE80" i="6" s="1"/>
  <c r="AD167" i="6"/>
  <c r="AE167" i="6" s="1"/>
  <c r="AD165" i="6"/>
  <c r="AE165" i="6" s="1"/>
  <c r="AD194" i="6"/>
  <c r="AE194" i="6" s="1"/>
  <c r="AD187" i="6"/>
  <c r="AE187" i="6" s="1"/>
  <c r="AD183" i="6"/>
  <c r="AE183" i="6" s="1"/>
  <c r="AD179" i="6"/>
  <c r="AE179" i="6" s="1"/>
  <c r="AD175" i="6"/>
  <c r="AE175" i="6" s="1"/>
  <c r="AD171" i="6"/>
  <c r="AE171" i="6" s="1"/>
  <c r="AD190" i="6"/>
  <c r="AE190" i="6" s="1"/>
  <c r="AD205" i="6"/>
  <c r="AE205" i="6" s="1"/>
  <c r="AD198" i="6"/>
  <c r="AE198" i="6" s="1"/>
  <c r="AD201" i="6"/>
  <c r="AE201" i="6" s="1"/>
  <c r="AD211" i="6"/>
  <c r="AE211" i="6" s="1"/>
  <c r="AD221" i="6"/>
  <c r="AE221" i="6" s="1"/>
  <c r="AD216" i="6"/>
  <c r="AE216" i="6" s="1"/>
  <c r="AD227" i="6"/>
  <c r="AE227" i="6" s="1"/>
  <c r="AD223" i="6"/>
  <c r="AE223" i="6" s="1"/>
  <c r="AD209" i="6"/>
  <c r="AE209" i="6" s="1"/>
  <c r="AD217" i="6"/>
  <c r="AE217" i="6" s="1"/>
  <c r="AD73" i="6"/>
  <c r="AE73" i="6" s="1"/>
  <c r="AD44" i="6"/>
  <c r="AE44" i="6" s="1"/>
  <c r="AD101" i="6"/>
  <c r="AE101" i="6" s="1"/>
  <c r="AD38" i="6"/>
  <c r="AD130" i="6"/>
  <c r="AE130" i="6" s="1"/>
  <c r="AD66" i="6"/>
  <c r="AE66" i="6" s="1"/>
  <c r="AD123" i="6"/>
  <c r="AE123" i="6" s="1"/>
  <c r="AD59" i="6"/>
  <c r="AE59" i="6" s="1"/>
  <c r="AD152" i="6"/>
  <c r="AE152" i="6" s="1"/>
  <c r="AD88" i="6"/>
  <c r="AE88" i="6" s="1"/>
  <c r="AD153" i="6"/>
  <c r="AE153" i="6" s="1"/>
  <c r="AD70" i="6"/>
  <c r="AE70" i="6" s="1"/>
  <c r="AD47" i="6"/>
  <c r="AE47" i="6" s="1"/>
  <c r="AD60" i="6"/>
  <c r="AE60" i="6" s="1"/>
  <c r="AD97" i="6"/>
  <c r="AE97" i="6" s="1"/>
  <c r="AD36" i="6"/>
  <c r="AD126" i="6"/>
  <c r="AE126" i="6" s="1"/>
  <c r="AD62" i="6"/>
  <c r="AE62" i="6" s="1"/>
  <c r="AD119" i="6"/>
  <c r="AE119" i="6" s="1"/>
  <c r="AD55" i="6"/>
  <c r="AE55" i="6" s="1"/>
  <c r="AD148" i="6"/>
  <c r="AE148" i="6" s="1"/>
  <c r="AD84" i="6"/>
  <c r="AE84" i="6" s="1"/>
  <c r="AD105" i="6"/>
  <c r="AE105" i="6" s="1"/>
  <c r="AD118" i="6"/>
  <c r="AE118" i="6" s="1"/>
  <c r="AD95" i="6"/>
  <c r="AE95" i="6" s="1"/>
  <c r="AD124" i="6"/>
  <c r="AE124" i="6" s="1"/>
  <c r="AD141" i="6"/>
  <c r="AE141" i="6" s="1"/>
  <c r="AD77" i="6"/>
  <c r="AE77" i="6" s="1"/>
  <c r="AD26" i="6"/>
  <c r="AD106" i="6"/>
  <c r="AE106" i="6" s="1"/>
  <c r="AD42" i="6"/>
  <c r="AE42" i="6" s="1"/>
  <c r="AD99" i="6"/>
  <c r="AE99" i="6" s="1"/>
  <c r="AD37" i="6"/>
  <c r="AD128" i="6"/>
  <c r="AE128" i="6" s="1"/>
  <c r="AD64" i="6"/>
  <c r="AE64" i="6" s="1"/>
  <c r="AD163" i="6"/>
  <c r="AE163" i="6" s="1"/>
  <c r="AD164" i="6"/>
  <c r="AE164" i="6" s="1"/>
  <c r="AD196" i="6"/>
  <c r="AE196" i="6" s="1"/>
  <c r="AD186" i="6"/>
  <c r="AE186" i="6" s="1"/>
  <c r="AD182" i="6"/>
  <c r="AE182" i="6" s="1"/>
  <c r="AD178" i="6"/>
  <c r="AE178" i="6" s="1"/>
  <c r="AD174" i="6"/>
  <c r="AE174" i="6" s="1"/>
  <c r="AD170" i="6"/>
  <c r="AE170" i="6" s="1"/>
  <c r="AD189" i="6"/>
  <c r="AE189" i="6" s="1"/>
  <c r="AD199" i="6"/>
  <c r="AE199" i="6" s="1"/>
  <c r="AD203" i="6"/>
  <c r="AE203" i="6" s="1"/>
  <c r="AD200" i="6"/>
  <c r="AE200" i="6" s="1"/>
  <c r="AD214" i="6"/>
  <c r="AE214" i="6" s="1"/>
  <c r="AD210" i="6"/>
  <c r="AE210" i="6" s="1"/>
  <c r="AD219" i="6"/>
  <c r="AE219" i="6" s="1"/>
  <c r="AD215" i="6"/>
  <c r="AE215" i="6" s="1"/>
  <c r="AD226" i="6"/>
  <c r="AE226" i="6" s="1"/>
  <c r="AD222" i="6"/>
  <c r="AE222" i="6" s="1"/>
  <c r="AD218" i="6"/>
  <c r="AE218" i="6" s="1"/>
  <c r="AD225" i="6"/>
  <c r="AE225" i="6" s="1"/>
  <c r="AD220" i="6"/>
  <c r="AE220" i="6" s="1"/>
  <c r="AD228" i="6"/>
  <c r="AE228" i="6" s="1"/>
  <c r="AD224" i="6"/>
  <c r="AE224" i="6" s="1"/>
  <c r="AD228" i="10"/>
  <c r="AE228" i="10" s="1"/>
  <c r="AD232" i="10"/>
  <c r="AE232" i="10" s="1"/>
  <c r="AD229" i="10"/>
  <c r="AE229" i="10" s="1"/>
  <c r="AD233" i="10"/>
  <c r="AE233" i="10" s="1"/>
  <c r="AD230" i="10"/>
  <c r="AE230" i="10" s="1"/>
  <c r="AD234" i="10"/>
  <c r="AE234" i="10" s="1"/>
  <c r="AD231" i="10"/>
  <c r="AE231" i="10" s="1"/>
  <c r="AD235" i="10"/>
  <c r="AE235" i="10" s="1"/>
  <c r="AD223" i="10"/>
  <c r="AE223" i="10" s="1"/>
  <c r="AD224" i="10"/>
  <c r="AE224" i="10" s="1"/>
  <c r="AD225" i="10"/>
  <c r="AE225" i="10" s="1"/>
  <c r="AD226" i="10"/>
  <c r="AE226" i="10" s="1"/>
  <c r="AD227" i="10"/>
  <c r="AE227" i="10" s="1"/>
  <c r="AD222" i="10"/>
  <c r="AE222" i="10" s="1"/>
  <c r="AD71" i="10"/>
  <c r="AE71" i="10" s="1"/>
  <c r="AD215" i="10"/>
  <c r="AE215" i="10" s="1"/>
  <c r="AD220" i="10"/>
  <c r="AE220" i="10" s="1"/>
  <c r="AD219" i="10"/>
  <c r="AE219" i="10" s="1"/>
  <c r="AD216" i="10"/>
  <c r="AE216" i="10" s="1"/>
  <c r="AD221" i="10"/>
  <c r="AE221" i="10" s="1"/>
  <c r="AD217" i="10"/>
  <c r="AE217" i="10" s="1"/>
  <c r="AD218" i="10"/>
  <c r="AE218" i="10" s="1"/>
  <c r="AD208" i="10"/>
  <c r="AE208" i="10" s="1"/>
  <c r="AD212" i="10"/>
  <c r="AE212" i="10" s="1"/>
  <c r="AD209" i="10"/>
  <c r="AE209" i="10" s="1"/>
  <c r="AD213" i="10"/>
  <c r="AE213" i="10" s="1"/>
  <c r="AD214" i="10"/>
  <c r="AE214" i="10" s="1"/>
  <c r="AD210" i="10"/>
  <c r="AE210" i="10" s="1"/>
  <c r="AD211" i="10"/>
  <c r="AE211" i="10" s="1"/>
  <c r="AD194" i="10"/>
  <c r="AE194" i="10" s="1"/>
  <c r="AD195" i="10"/>
  <c r="AE195" i="10" s="1"/>
  <c r="AD196" i="10"/>
  <c r="AE196" i="10" s="1"/>
  <c r="AD197" i="10"/>
  <c r="AE197" i="10" s="1"/>
  <c r="AD198" i="10"/>
  <c r="AE198" i="10" s="1"/>
  <c r="AD199" i="10"/>
  <c r="AE199" i="10" s="1"/>
  <c r="AD201" i="10"/>
  <c r="AE201" i="10" s="1"/>
  <c r="AD200" i="10"/>
  <c r="AE200" i="10" s="1"/>
  <c r="AD207" i="10"/>
  <c r="AE207" i="10" s="1"/>
  <c r="AD205" i="10"/>
  <c r="AE205" i="10" s="1"/>
  <c r="AD203" i="10"/>
  <c r="AE203" i="10" s="1"/>
  <c r="AD202" i="10"/>
  <c r="AE202" i="10" s="1"/>
  <c r="AD206" i="10"/>
  <c r="AE206" i="10" s="1"/>
  <c r="AD204" i="10"/>
  <c r="AE204" i="10" s="1"/>
  <c r="AD48" i="10"/>
  <c r="AE48" i="10" s="1"/>
  <c r="AD186" i="10"/>
  <c r="AE186" i="10" s="1"/>
  <c r="AD187" i="10"/>
  <c r="AE187" i="10" s="1"/>
  <c r="AD188" i="10"/>
  <c r="AE188" i="10" s="1"/>
  <c r="AD182" i="10"/>
  <c r="AE182" i="10" s="1"/>
  <c r="AD183" i="10"/>
  <c r="AE183" i="10" s="1"/>
  <c r="AD184" i="10"/>
  <c r="AE184" i="10" s="1"/>
  <c r="AD185" i="10"/>
  <c r="AE185" i="10" s="1"/>
  <c r="AD181" i="10"/>
  <c r="AE181" i="10" s="1"/>
  <c r="AD191" i="10"/>
  <c r="AE191" i="10" s="1"/>
  <c r="AD192" i="10"/>
  <c r="AE192" i="10" s="1"/>
  <c r="AD193" i="10"/>
  <c r="AE193" i="10" s="1"/>
  <c r="AD190" i="10"/>
  <c r="AE190" i="10" s="1"/>
  <c r="AD189" i="10"/>
  <c r="AE189" i="10" s="1"/>
  <c r="AD177" i="10"/>
  <c r="AE177" i="10" s="1"/>
  <c r="AD178" i="10"/>
  <c r="AE178" i="10" s="1"/>
  <c r="AD179" i="10"/>
  <c r="AE179" i="10" s="1"/>
  <c r="AD180" i="10"/>
  <c r="AE180" i="10" s="1"/>
  <c r="AD175" i="10"/>
  <c r="AE175" i="10" s="1"/>
  <c r="AD176" i="10"/>
  <c r="AE176" i="10" s="1"/>
  <c r="AD173" i="10"/>
  <c r="AE173" i="10" s="1"/>
  <c r="AD174" i="10"/>
  <c r="AE174" i="10" s="1"/>
  <c r="AD172" i="10"/>
  <c r="AE172" i="10" s="1"/>
  <c r="AD171" i="10"/>
  <c r="AE171" i="10" s="1"/>
  <c r="AD170" i="10"/>
  <c r="AE170" i="10" s="1"/>
  <c r="AD57" i="10"/>
  <c r="AE57" i="10" s="1"/>
  <c r="AD1" i="15"/>
  <c r="AD167" i="10"/>
  <c r="AE167" i="10" s="1"/>
  <c r="AD163" i="10"/>
  <c r="AE163" i="10" s="1"/>
  <c r="AD164" i="10"/>
  <c r="AE164" i="10" s="1"/>
  <c r="AD165" i="10"/>
  <c r="AE165" i="10" s="1"/>
  <c r="AD166" i="10"/>
  <c r="AE166" i="10" s="1"/>
  <c r="AD168" i="10"/>
  <c r="AE168" i="10" s="1"/>
  <c r="AD169" i="10"/>
  <c r="AE169" i="10" s="1"/>
  <c r="AD101" i="10"/>
  <c r="AE101" i="10" s="1"/>
  <c r="AD107" i="10"/>
  <c r="AE107" i="10" s="1"/>
  <c r="AD89" i="10"/>
  <c r="AE89" i="10" s="1"/>
  <c r="AD39" i="10"/>
  <c r="AE39" i="10" s="1"/>
  <c r="AD110" i="10"/>
  <c r="AE110" i="10" s="1"/>
  <c r="AD46" i="10"/>
  <c r="AE46" i="10" s="1"/>
  <c r="AD120" i="10"/>
  <c r="AE120" i="10" s="1"/>
  <c r="AD40" i="10"/>
  <c r="AE40" i="10" s="1"/>
  <c r="AD93" i="10"/>
  <c r="AE93" i="10" s="1"/>
  <c r="AD99" i="10"/>
  <c r="AE99" i="10" s="1"/>
  <c r="AD113" i="10"/>
  <c r="AE113" i="10" s="1"/>
  <c r="AD127" i="10"/>
  <c r="AE127" i="10" s="1"/>
  <c r="AD138" i="10"/>
  <c r="AE138" i="10" s="1"/>
  <c r="AD58" i="10"/>
  <c r="AE58" i="10" s="1"/>
  <c r="AD132" i="10"/>
  <c r="AE132" i="10" s="1"/>
  <c r="AD36" i="10"/>
  <c r="AD53" i="10"/>
  <c r="AE53" i="10" s="1"/>
  <c r="AD59" i="10"/>
  <c r="AE59" i="10" s="1"/>
  <c r="AD41" i="10"/>
  <c r="AE41" i="10" s="1"/>
  <c r="AD23" i="10"/>
  <c r="AD102" i="10"/>
  <c r="AE102" i="10" s="1"/>
  <c r="AD160" i="10"/>
  <c r="AE160" i="10" s="1"/>
  <c r="AD80" i="10"/>
  <c r="AE80" i="10" s="1"/>
  <c r="AD45" i="10"/>
  <c r="AE45" i="10" s="1"/>
  <c r="AD129" i="10"/>
  <c r="AE129" i="10" s="1"/>
  <c r="AD111" i="10"/>
  <c r="AE111" i="10" s="1"/>
  <c r="AD130" i="10"/>
  <c r="AE130" i="10" s="1"/>
  <c r="AD50" i="10"/>
  <c r="AE50" i="10" s="1"/>
  <c r="AD124" i="10"/>
  <c r="AE124" i="10" s="1"/>
  <c r="AD28" i="10"/>
  <c r="AD69" i="10"/>
  <c r="AE69" i="10" s="1"/>
  <c r="AD43" i="10"/>
  <c r="AE43" i="10" s="1"/>
  <c r="AD25" i="10"/>
  <c r="AD158" i="10"/>
  <c r="AE158" i="10" s="1"/>
  <c r="AD94" i="10"/>
  <c r="AE94" i="10" s="1"/>
  <c r="AD30" i="10"/>
  <c r="AD104" i="10"/>
  <c r="AE104" i="10" s="1"/>
  <c r="AD24" i="10"/>
  <c r="AD61" i="10"/>
  <c r="AE61" i="10" s="1"/>
  <c r="AD67" i="10"/>
  <c r="AE67" i="10" s="1"/>
  <c r="AD81" i="10"/>
  <c r="AE81" i="10" s="1"/>
  <c r="AD95" i="10"/>
  <c r="AE95" i="10" s="1"/>
  <c r="AD122" i="10"/>
  <c r="AE122" i="10" s="1"/>
  <c r="AD42" i="10"/>
  <c r="AE42" i="10" s="1"/>
  <c r="AD116" i="10"/>
  <c r="AE116" i="10" s="1"/>
  <c r="AD149" i="10"/>
  <c r="AE149" i="10" s="1"/>
  <c r="AD155" i="10"/>
  <c r="AE155" i="10" s="1"/>
  <c r="AD27" i="10"/>
  <c r="AD151" i="10"/>
  <c r="AE151" i="10" s="1"/>
  <c r="AD150" i="10"/>
  <c r="AE150" i="10" s="1"/>
  <c r="AD86" i="10"/>
  <c r="AE86" i="10" s="1"/>
  <c r="AD144" i="10"/>
  <c r="AE144" i="10" s="1"/>
  <c r="AD64" i="10"/>
  <c r="AE64" i="10" s="1"/>
  <c r="AD147" i="10"/>
  <c r="AE147" i="10" s="1"/>
  <c r="AD97" i="10"/>
  <c r="AE97" i="10" s="1"/>
  <c r="AD47" i="10"/>
  <c r="AE47" i="10" s="1"/>
  <c r="AD114" i="10"/>
  <c r="AE114" i="10" s="1"/>
  <c r="AD34" i="10"/>
  <c r="AD108" i="10"/>
  <c r="AE108" i="10" s="1"/>
  <c r="AD22" i="10"/>
  <c r="AD37" i="10"/>
  <c r="AD153" i="10"/>
  <c r="AE153" i="10" s="1"/>
  <c r="AD135" i="10"/>
  <c r="AE135" i="10" s="1"/>
  <c r="AD142" i="10"/>
  <c r="AE142" i="10" s="1"/>
  <c r="AD78" i="10"/>
  <c r="AE78" i="10" s="1"/>
  <c r="AD152" i="10"/>
  <c r="AE152" i="10" s="1"/>
  <c r="AD88" i="10"/>
  <c r="AE88" i="10" s="1"/>
  <c r="AD157" i="10"/>
  <c r="AE157" i="10" s="1"/>
  <c r="AD29" i="10"/>
  <c r="AD35" i="10"/>
  <c r="AD49" i="10"/>
  <c r="AE49" i="10" s="1"/>
  <c r="AD31" i="10"/>
  <c r="AD106" i="10"/>
  <c r="AE106" i="10" s="1"/>
  <c r="AD26" i="10"/>
  <c r="AD100" i="10"/>
  <c r="AE100" i="10" s="1"/>
  <c r="AD117" i="10"/>
  <c r="AE117" i="10" s="1"/>
  <c r="AD123" i="10"/>
  <c r="AE123" i="10" s="1"/>
  <c r="AD137" i="10"/>
  <c r="AE137" i="10" s="1"/>
  <c r="AD119" i="10"/>
  <c r="AE119" i="10" s="1"/>
  <c r="AD134" i="10"/>
  <c r="AE134" i="10" s="1"/>
  <c r="AD54" i="10"/>
  <c r="AE54" i="10" s="1"/>
  <c r="AD128" i="10"/>
  <c r="AE128" i="10" s="1"/>
  <c r="AD32" i="10"/>
  <c r="AD115" i="10"/>
  <c r="AE115" i="10" s="1"/>
  <c r="AD33" i="10"/>
  <c r="AD162" i="10"/>
  <c r="AE162" i="10" s="1"/>
  <c r="AD98" i="10"/>
  <c r="AE98" i="10" s="1"/>
  <c r="AD156" i="10"/>
  <c r="AE156" i="10" s="1"/>
  <c r="AD92" i="10"/>
  <c r="AE92" i="10" s="1"/>
  <c r="AD133" i="10"/>
  <c r="AE133" i="10" s="1"/>
  <c r="AD139" i="10"/>
  <c r="AE139" i="10" s="1"/>
  <c r="AD121" i="10"/>
  <c r="AE121" i="10" s="1"/>
  <c r="AD103" i="10"/>
  <c r="AE103" i="10" s="1"/>
  <c r="AD126" i="10"/>
  <c r="AE126" i="10" s="1"/>
  <c r="AD62" i="10"/>
  <c r="AE62" i="10" s="1"/>
  <c r="AD136" i="10"/>
  <c r="AE136" i="10" s="1"/>
  <c r="AD72" i="10"/>
  <c r="AE72" i="10" s="1"/>
  <c r="AD125" i="10"/>
  <c r="AE125" i="10" s="1"/>
  <c r="AD131" i="10"/>
  <c r="AE131" i="10" s="1"/>
  <c r="AD145" i="10"/>
  <c r="AE145" i="10" s="1"/>
  <c r="AD159" i="10"/>
  <c r="AE159" i="10" s="1"/>
  <c r="AD154" i="10"/>
  <c r="AE154" i="10" s="1"/>
  <c r="AD90" i="10"/>
  <c r="AE90" i="10" s="1"/>
  <c r="AD148" i="10"/>
  <c r="AE148" i="10" s="1"/>
  <c r="AD84" i="10"/>
  <c r="AE84" i="10" s="1"/>
  <c r="AD85" i="10"/>
  <c r="AE85" i="10" s="1"/>
  <c r="AD91" i="10"/>
  <c r="AE91" i="10" s="1"/>
  <c r="AD73" i="10"/>
  <c r="AE73" i="10" s="1"/>
  <c r="AD87" i="10"/>
  <c r="AE87" i="10" s="1"/>
  <c r="AD118" i="10"/>
  <c r="AE118" i="10" s="1"/>
  <c r="AD38" i="10"/>
  <c r="AD96" i="10"/>
  <c r="AE96" i="10" s="1"/>
  <c r="AD141" i="10"/>
  <c r="AE141" i="10" s="1"/>
  <c r="AD161" i="10"/>
  <c r="AE161" i="10" s="1"/>
  <c r="AD143" i="10"/>
  <c r="AE143" i="10" s="1"/>
  <c r="AD146" i="10"/>
  <c r="AE146" i="10" s="1"/>
  <c r="AD66" i="10"/>
  <c r="AE66" i="10" s="1"/>
  <c r="AD140" i="10"/>
  <c r="AE140" i="10" s="1"/>
  <c r="AD44" i="10"/>
  <c r="AE44" i="10" s="1"/>
  <c r="AD55" i="10"/>
  <c r="AE55" i="10" s="1"/>
  <c r="AD82" i="10"/>
  <c r="AE82" i="10" s="1"/>
  <c r="AD79" i="10"/>
  <c r="AE79" i="10" s="1"/>
  <c r="AD105" i="10"/>
  <c r="AE105" i="10" s="1"/>
  <c r="AD83" i="10"/>
  <c r="AE83" i="10" s="1"/>
  <c r="AD112" i="10"/>
  <c r="AE112" i="10" s="1"/>
  <c r="AD109" i="10"/>
  <c r="AE109" i="10" s="1"/>
  <c r="AD68" i="10"/>
  <c r="AE68" i="10" s="1"/>
  <c r="AD51" i="10"/>
  <c r="AE51" i="10" s="1"/>
  <c r="AD75" i="10"/>
  <c r="AE75" i="10" s="1"/>
  <c r="AD74" i="10"/>
  <c r="AE74" i="10" s="1"/>
  <c r="AD70" i="10"/>
  <c r="AE70" i="10" s="1"/>
  <c r="AD77" i="10"/>
  <c r="AE77" i="10" s="1"/>
  <c r="AD65" i="10"/>
  <c r="AE65" i="10" s="1"/>
  <c r="AD76" i="10"/>
  <c r="AE76" i="10" s="1"/>
  <c r="AD60" i="10"/>
  <c r="AE60" i="10" s="1"/>
  <c r="AD63" i="10"/>
  <c r="AE63" i="10" s="1"/>
  <c r="AD56" i="10"/>
  <c r="AE56" i="10" s="1"/>
  <c r="AD52" i="10"/>
  <c r="AE52" i="10" s="1"/>
  <c r="C5" i="1"/>
  <c r="C6" i="1" s="1"/>
  <c r="O5" i="1"/>
  <c r="R7" i="1" s="1"/>
  <c r="AD1" i="6" l="1"/>
  <c r="AD1" i="10"/>
  <c r="C7" i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G6" i="1"/>
  <c r="H6" i="1"/>
  <c r="K7" i="1" l="1"/>
  <c r="J7" i="1"/>
  <c r="H7" i="1"/>
  <c r="I7" i="1"/>
  <c r="G7" i="1"/>
  <c r="G8" i="1" l="1"/>
  <c r="K8" i="1"/>
  <c r="I8" i="1"/>
  <c r="H8" i="1"/>
  <c r="J8" i="1"/>
  <c r="H9" i="1" l="1"/>
  <c r="I9" i="1"/>
  <c r="J9" i="1"/>
  <c r="K9" i="1"/>
  <c r="G9" i="1"/>
  <c r="I10" i="1" l="1"/>
  <c r="G10" i="1"/>
  <c r="K10" i="1"/>
  <c r="J10" i="1"/>
  <c r="H10" i="1"/>
  <c r="H11" i="1" l="1"/>
  <c r="I11" i="1"/>
  <c r="J11" i="1"/>
  <c r="K11" i="1"/>
  <c r="G11" i="1"/>
  <c r="K12" i="1" l="1"/>
  <c r="J12" i="1"/>
  <c r="G12" i="1"/>
  <c r="I12" i="1"/>
  <c r="H12" i="1"/>
  <c r="J13" i="1" l="1"/>
  <c r="I13" i="1"/>
  <c r="G13" i="1"/>
  <c r="H13" i="1"/>
  <c r="K13" i="1"/>
  <c r="G14" i="1" l="1"/>
  <c r="K14" i="1"/>
  <c r="H14" i="1"/>
  <c r="I14" i="1"/>
  <c r="J14" i="1"/>
  <c r="I15" i="1" l="1"/>
  <c r="H15" i="1"/>
  <c r="K15" i="1"/>
  <c r="J15" i="1"/>
  <c r="G15" i="1"/>
  <c r="K16" i="1" l="1"/>
  <c r="H16" i="1"/>
  <c r="J16" i="1"/>
  <c r="G16" i="1"/>
  <c r="I16" i="1"/>
  <c r="K17" i="1" l="1"/>
  <c r="J17" i="1"/>
  <c r="G17" i="1"/>
  <c r="H17" i="1"/>
  <c r="I17" i="1"/>
  <c r="I18" i="1" l="1"/>
  <c r="K18" i="1"/>
  <c r="H18" i="1"/>
  <c r="J18" i="1"/>
  <c r="G18" i="1"/>
  <c r="G19" i="1" l="1"/>
  <c r="I19" i="1"/>
  <c r="J19" i="1"/>
  <c r="H19" i="1"/>
  <c r="K19" i="1"/>
  <c r="H20" i="1" l="1"/>
  <c r="I20" i="1"/>
  <c r="J20" i="1"/>
  <c r="K20" i="1"/>
  <c r="G20" i="1"/>
  <c r="K21" i="1" l="1"/>
  <c r="J21" i="1"/>
  <c r="I21" i="1"/>
  <c r="G21" i="1"/>
  <c r="H21" i="1"/>
  <c r="H22" i="1" l="1"/>
  <c r="J22" i="1"/>
  <c r="I22" i="1"/>
  <c r="G22" i="1"/>
  <c r="K22" i="1"/>
  <c r="K23" i="1" l="1"/>
  <c r="G23" i="1"/>
  <c r="J23" i="1"/>
  <c r="I23" i="1"/>
  <c r="H23" i="1"/>
  <c r="I24" i="1" l="1"/>
  <c r="K24" i="1"/>
  <c r="H24" i="1"/>
  <c r="J24" i="1"/>
  <c r="G24" i="1"/>
  <c r="J25" i="1" l="1"/>
  <c r="H25" i="1"/>
  <c r="I25" i="1"/>
  <c r="G25" i="1"/>
  <c r="K25" i="1"/>
  <c r="G26" i="1" l="1"/>
  <c r="I26" i="1"/>
  <c r="J26" i="1"/>
  <c r="H26" i="1"/>
  <c r="K26" i="1"/>
  <c r="H27" i="1" l="1"/>
  <c r="I27" i="1"/>
  <c r="J27" i="1"/>
  <c r="K27" i="1"/>
  <c r="G27" i="1"/>
  <c r="K28" i="1" l="1"/>
  <c r="J28" i="1"/>
  <c r="I28" i="1"/>
  <c r="G28" i="1"/>
  <c r="H28" i="1"/>
  <c r="G29" i="1" l="1"/>
  <c r="J29" i="1"/>
  <c r="H29" i="1"/>
  <c r="I29" i="1"/>
  <c r="K29" i="1"/>
  <c r="I30" i="1" l="1"/>
  <c r="H30" i="1"/>
  <c r="J30" i="1"/>
  <c r="K30" i="1"/>
  <c r="G30" i="1"/>
  <c r="K31" i="1" l="1"/>
  <c r="J31" i="1"/>
  <c r="H31" i="1"/>
  <c r="G31" i="1"/>
  <c r="I31" i="1"/>
  <c r="G32" i="1" l="1"/>
  <c r="H32" i="1"/>
  <c r="J32" i="1"/>
  <c r="I32" i="1"/>
  <c r="K32" i="1"/>
  <c r="I33" i="1" l="1"/>
  <c r="J33" i="1"/>
  <c r="K33" i="1"/>
  <c r="H33" i="1"/>
  <c r="G33" i="1"/>
  <c r="H34" i="1" l="1"/>
  <c r="K34" i="1"/>
  <c r="J34" i="1"/>
  <c r="G34" i="1"/>
  <c r="I34" i="1"/>
  <c r="G35" i="1" l="1"/>
  <c r="J35" i="1"/>
  <c r="K35" i="1"/>
  <c r="I35" i="1"/>
  <c r="H35" i="1"/>
  <c r="I36" i="1" l="1"/>
  <c r="K36" i="1"/>
  <c r="H36" i="1"/>
  <c r="J36" i="1"/>
  <c r="G36" i="1"/>
  <c r="I37" i="1" s="1"/>
  <c r="J37" i="1" l="1"/>
  <c r="H37" i="1"/>
  <c r="G37" i="1"/>
  <c r="K37" i="1"/>
  <c r="J38" i="1" l="1"/>
  <c r="K38" i="1"/>
  <c r="I38" i="1"/>
  <c r="G38" i="1"/>
  <c r="H38" i="1"/>
  <c r="G39" i="1" l="1"/>
  <c r="J39" i="1"/>
  <c r="H39" i="1"/>
  <c r="I39" i="1"/>
  <c r="K39" i="1"/>
  <c r="I40" i="1" l="1"/>
  <c r="H40" i="1"/>
  <c r="J40" i="1"/>
  <c r="K40" i="1"/>
  <c r="G40" i="1"/>
  <c r="K41" i="1" l="1"/>
  <c r="H41" i="1"/>
  <c r="J41" i="1"/>
  <c r="G41" i="1"/>
  <c r="I41" i="1"/>
  <c r="K42" i="1" l="1"/>
  <c r="J42" i="1"/>
  <c r="G42" i="1"/>
  <c r="I42" i="1"/>
  <c r="H42" i="1"/>
  <c r="J43" i="1" s="1"/>
  <c r="I43" i="1" l="1"/>
  <c r="K43" i="1"/>
  <c r="H43" i="1"/>
  <c r="G43" i="1"/>
  <c r="G44" i="1" l="1"/>
  <c r="K44" i="1"/>
  <c r="H44" i="1"/>
  <c r="I44" i="1"/>
  <c r="J44" i="1"/>
  <c r="I45" i="1" l="1"/>
  <c r="J45" i="1"/>
  <c r="H45" i="1"/>
  <c r="K45" i="1"/>
  <c r="G45" i="1"/>
  <c r="H46" i="1" l="1"/>
  <c r="K46" i="1"/>
  <c r="J46" i="1"/>
  <c r="G46" i="1"/>
  <c r="I46" i="1"/>
  <c r="K47" i="1" l="1"/>
  <c r="J47" i="1"/>
  <c r="G47" i="1"/>
  <c r="I47" i="1"/>
  <c r="H47" i="1"/>
  <c r="J48" i="1" l="1"/>
  <c r="I48" i="1"/>
  <c r="K48" i="1"/>
  <c r="H48" i="1"/>
  <c r="G48" i="1"/>
  <c r="I49" i="1" l="1"/>
  <c r="H49" i="1"/>
  <c r="K49" i="1"/>
  <c r="G49" i="1"/>
  <c r="J49" i="1"/>
  <c r="J50" i="1" l="1"/>
  <c r="K50" i="1"/>
  <c r="G50" i="1"/>
  <c r="H50" i="1"/>
  <c r="I50" i="1"/>
  <c r="I51" i="1" l="1"/>
  <c r="H51" i="1"/>
  <c r="J51" i="1"/>
  <c r="K51" i="1"/>
  <c r="G51" i="1"/>
  <c r="K52" i="1" l="1"/>
  <c r="J52" i="1"/>
  <c r="H52" i="1"/>
  <c r="G52" i="1"/>
  <c r="I52" i="1"/>
  <c r="G53" i="1" l="1"/>
  <c r="I53" i="1"/>
  <c r="H53" i="1"/>
  <c r="K53" i="1"/>
  <c r="J53" i="1"/>
  <c r="I54" i="1" l="1"/>
  <c r="K54" i="1"/>
  <c r="H54" i="1"/>
  <c r="J54" i="1"/>
  <c r="G54" i="1"/>
  <c r="K55" i="1" l="1"/>
  <c r="G55" i="1"/>
  <c r="J55" i="1"/>
  <c r="H55" i="1"/>
  <c r="I55" i="1"/>
  <c r="I56" i="1" l="1"/>
  <c r="K56" i="1"/>
  <c r="H56" i="1"/>
  <c r="J56" i="1"/>
  <c r="G56" i="1"/>
  <c r="H57" i="1" l="1"/>
  <c r="K57" i="1"/>
  <c r="J57" i="1"/>
  <c r="G57" i="1"/>
  <c r="I57" i="1"/>
  <c r="G58" i="1" l="1"/>
  <c r="J58" i="1"/>
  <c r="K58" i="1"/>
  <c r="I58" i="1"/>
  <c r="H58" i="1"/>
  <c r="I59" i="1" l="1"/>
  <c r="H59" i="1"/>
  <c r="K59" i="1"/>
  <c r="J59" i="1"/>
  <c r="G59" i="1"/>
  <c r="J60" i="1" l="1"/>
  <c r="K60" i="1"/>
  <c r="I60" i="1"/>
  <c r="G60" i="1"/>
  <c r="H60" i="1"/>
  <c r="J61" i="1" s="1"/>
  <c r="K61" i="1" l="1"/>
  <c r="H61" i="1"/>
  <c r="G61" i="1"/>
  <c r="I61" i="1"/>
  <c r="I62" i="1" l="1"/>
  <c r="G62" i="1"/>
  <c r="H62" i="1"/>
  <c r="K62" i="1"/>
  <c r="J62" i="1"/>
  <c r="H63" i="1" l="1"/>
  <c r="G63" i="1"/>
  <c r="K63" i="1"/>
  <c r="J63" i="1"/>
  <c r="I63" i="1"/>
  <c r="J64" i="1" l="1"/>
  <c r="K64" i="1"/>
  <c r="I64" i="1"/>
  <c r="H64" i="1"/>
  <c r="G64" i="1"/>
  <c r="H65" i="1" l="1"/>
  <c r="K65" i="1"/>
  <c r="J65" i="1"/>
  <c r="G65" i="1"/>
  <c r="I65" i="1"/>
  <c r="G66" i="1" l="1"/>
  <c r="J66" i="1"/>
  <c r="K66" i="1"/>
  <c r="I66" i="1"/>
  <c r="H66" i="1"/>
  <c r="J67" i="1" s="1"/>
  <c r="I67" i="1" l="1"/>
  <c r="K67" i="1"/>
  <c r="H67" i="1"/>
  <c r="G67" i="1"/>
  <c r="G68" i="1" l="1"/>
  <c r="H68" i="1"/>
  <c r="J68" i="1"/>
  <c r="I68" i="1"/>
  <c r="K68" i="1"/>
  <c r="I69" i="1" l="1"/>
  <c r="H69" i="1"/>
  <c r="J69" i="1"/>
  <c r="K69" i="1"/>
  <c r="G69" i="1"/>
  <c r="K70" i="1" l="1"/>
  <c r="J70" i="1"/>
  <c r="H70" i="1"/>
  <c r="G70" i="1"/>
  <c r="I70" i="1"/>
  <c r="J71" i="1" l="1"/>
  <c r="I71" i="1"/>
  <c r="G71" i="1"/>
  <c r="H71" i="1"/>
  <c r="K71" i="1"/>
  <c r="G72" i="1" l="1"/>
  <c r="H72" i="1"/>
  <c r="I72" i="1"/>
  <c r="K72" i="1"/>
  <c r="J72" i="1"/>
  <c r="I73" i="1" l="1"/>
  <c r="K73" i="1"/>
  <c r="H73" i="1"/>
  <c r="J73" i="1"/>
  <c r="G73" i="1"/>
  <c r="G74" i="1" l="1"/>
  <c r="I74" i="1"/>
  <c r="J74" i="1"/>
  <c r="H74" i="1"/>
  <c r="K74" i="1"/>
  <c r="H75" i="1" l="1"/>
  <c r="I75" i="1"/>
  <c r="J75" i="1"/>
  <c r="K75" i="1"/>
  <c r="G75" i="1"/>
  <c r="K76" i="1" l="1"/>
  <c r="J76" i="1"/>
  <c r="I76" i="1"/>
  <c r="G76" i="1"/>
  <c r="H76" i="1"/>
  <c r="G77" i="1" l="1"/>
  <c r="J77" i="1"/>
  <c r="H77" i="1"/>
  <c r="I77" i="1"/>
  <c r="K77" i="1"/>
  <c r="I78" i="1" l="1"/>
  <c r="H78" i="1"/>
  <c r="J78" i="1"/>
  <c r="K78" i="1"/>
  <c r="G78" i="1"/>
  <c r="J79" i="1" l="1"/>
  <c r="K79" i="1"/>
  <c r="H79" i="1"/>
  <c r="G79" i="1"/>
  <c r="I79" i="1"/>
  <c r="J80" i="1" l="1"/>
  <c r="G80" i="1"/>
  <c r="K80" i="1"/>
  <c r="H80" i="1"/>
  <c r="I80" i="1"/>
  <c r="I81" i="1" l="1"/>
  <c r="K81" i="1"/>
  <c r="J81" i="1"/>
  <c r="H81" i="1"/>
  <c r="G81" i="1"/>
  <c r="I82" i="1" l="1"/>
  <c r="G82" i="1"/>
  <c r="H82" i="1"/>
  <c r="J82" i="1"/>
  <c r="K82" i="1"/>
  <c r="J83" i="1" l="1"/>
  <c r="H83" i="1"/>
  <c r="G83" i="1"/>
  <c r="K83" i="1"/>
  <c r="I83" i="1"/>
  <c r="I84" i="1" l="1"/>
  <c r="K84" i="1"/>
  <c r="G84" i="1"/>
  <c r="J84" i="1"/>
  <c r="H84" i="1"/>
  <c r="I85" i="1" l="1"/>
  <c r="H85" i="1"/>
  <c r="K85" i="1"/>
  <c r="J85" i="1"/>
  <c r="G85" i="1"/>
  <c r="J86" i="1" l="1"/>
  <c r="K86" i="1"/>
  <c r="G86" i="1"/>
  <c r="I86" i="1"/>
  <c r="H86" i="1"/>
  <c r="I87" i="1" l="1"/>
  <c r="J87" i="1"/>
  <c r="H87" i="1"/>
  <c r="G87" i="1"/>
  <c r="K87" i="1"/>
  <c r="K88" i="1" l="1"/>
  <c r="G88" i="1"/>
  <c r="I88" i="1"/>
  <c r="J88" i="1"/>
  <c r="H88" i="1"/>
  <c r="I89" i="1" l="1"/>
  <c r="G89" i="1"/>
  <c r="J89" i="1"/>
  <c r="H89" i="1"/>
  <c r="K89" i="1"/>
  <c r="K90" i="1" l="1"/>
  <c r="H90" i="1"/>
  <c r="J90" i="1"/>
  <c r="I90" i="1"/>
  <c r="G90" i="1"/>
  <c r="J91" i="1" l="1"/>
  <c r="H91" i="1"/>
  <c r="I91" i="1"/>
  <c r="G91" i="1"/>
  <c r="K91" i="1"/>
  <c r="J92" i="1" l="1"/>
  <c r="K92" i="1"/>
  <c r="G92" i="1"/>
  <c r="I92" i="1"/>
  <c r="H92" i="1"/>
  <c r="I93" i="1" l="1"/>
  <c r="K93" i="1"/>
  <c r="J93" i="1"/>
  <c r="H93" i="1"/>
  <c r="G93" i="1"/>
  <c r="I94" i="1" l="1"/>
  <c r="G94" i="1"/>
  <c r="K94" i="1"/>
  <c r="H94" i="1"/>
  <c r="J94" i="1"/>
  <c r="H95" i="1" l="1"/>
  <c r="K95" i="1"/>
  <c r="I95" i="1"/>
  <c r="G95" i="1"/>
  <c r="J95" i="1"/>
  <c r="J96" i="1" l="1"/>
  <c r="K96" i="1"/>
  <c r="G96" i="1"/>
  <c r="I96" i="1"/>
  <c r="H96" i="1"/>
  <c r="I97" i="1" l="1"/>
  <c r="G97" i="1"/>
  <c r="H97" i="1"/>
  <c r="J97" i="1"/>
  <c r="K97" i="1"/>
  <c r="I98" i="1" l="1"/>
  <c r="J98" i="1"/>
  <c r="H98" i="1"/>
  <c r="K98" i="1"/>
  <c r="G98" i="1"/>
  <c r="K99" i="1" l="1"/>
  <c r="H99" i="1"/>
  <c r="J99" i="1"/>
  <c r="G99" i="1"/>
  <c r="I99" i="1"/>
  <c r="G100" i="1" l="1"/>
  <c r="J100" i="1"/>
  <c r="H100" i="1"/>
  <c r="I100" i="1"/>
  <c r="K100" i="1"/>
  <c r="I101" i="1" l="1"/>
  <c r="H101" i="1"/>
  <c r="J101" i="1"/>
  <c r="K101" i="1"/>
  <c r="G101" i="1"/>
  <c r="J102" i="1" l="1"/>
  <c r="K102" i="1"/>
  <c r="H102" i="1"/>
  <c r="G102" i="1"/>
  <c r="I102" i="1"/>
  <c r="H103" i="1" l="1"/>
  <c r="G103" i="1"/>
  <c r="J103" i="1"/>
  <c r="I103" i="1"/>
  <c r="K103" i="1"/>
  <c r="K104" i="1" l="1"/>
  <c r="J104" i="1"/>
  <c r="I104" i="1"/>
  <c r="H104" i="1"/>
  <c r="G104" i="1"/>
  <c r="H105" i="1" l="1"/>
  <c r="I105" i="1"/>
  <c r="G105" i="1"/>
  <c r="K105" i="1"/>
  <c r="J105" i="1"/>
  <c r="K106" i="1" l="1"/>
  <c r="J106" i="1"/>
  <c r="G106" i="1"/>
  <c r="I106" i="1"/>
  <c r="H106" i="1"/>
  <c r="K107" i="1" s="1"/>
  <c r="J107" i="1" l="1"/>
  <c r="I107" i="1"/>
  <c r="H107" i="1"/>
  <c r="G107" i="1"/>
  <c r="I108" i="1" l="1"/>
  <c r="H108" i="1"/>
  <c r="J108" i="1"/>
  <c r="G108" i="1"/>
  <c r="K108" i="1"/>
  <c r="K109" i="1" l="1"/>
  <c r="J109" i="1"/>
  <c r="G109" i="1"/>
  <c r="I109" i="1"/>
  <c r="H109" i="1"/>
  <c r="H110" i="1" l="1"/>
  <c r="I110" i="1"/>
  <c r="J110" i="1"/>
  <c r="G110" i="1"/>
  <c r="K110" i="1"/>
  <c r="K111" i="1" l="1"/>
  <c r="J111" i="1"/>
  <c r="I111" i="1"/>
  <c r="G111" i="1"/>
  <c r="H111" i="1"/>
  <c r="H112" i="1" l="1"/>
  <c r="G112" i="1"/>
  <c r="I112" i="1"/>
  <c r="J112" i="1"/>
  <c r="K112" i="1"/>
  <c r="K113" i="1" l="1"/>
  <c r="J113" i="1"/>
  <c r="I113" i="1"/>
  <c r="G113" i="1"/>
  <c r="H113" i="1"/>
  <c r="J114" i="1" l="1"/>
  <c r="H114" i="1"/>
  <c r="I114" i="1"/>
  <c r="G114" i="1"/>
  <c r="K114" i="1"/>
  <c r="I115" i="1" l="1"/>
  <c r="G115" i="1"/>
  <c r="J115" i="1"/>
  <c r="H115" i="1"/>
  <c r="K115" i="1"/>
  <c r="H116" i="1" l="1"/>
  <c r="J116" i="1"/>
  <c r="G116" i="1"/>
  <c r="K116" i="1"/>
  <c r="I116" i="1"/>
  <c r="K117" i="1" l="1"/>
  <c r="J117" i="1"/>
  <c r="G117" i="1"/>
  <c r="I117" i="1"/>
  <c r="H117" i="1"/>
  <c r="J118" i="1" l="1"/>
  <c r="I118" i="1"/>
  <c r="G118" i="1"/>
  <c r="H118" i="1"/>
  <c r="K118" i="1"/>
  <c r="I119" i="1" l="1"/>
  <c r="G119" i="1"/>
  <c r="H119" i="1"/>
  <c r="J119" i="1"/>
  <c r="K119" i="1"/>
  <c r="J120" i="1" l="1"/>
  <c r="H120" i="1"/>
  <c r="G120" i="1"/>
  <c r="K120" i="1"/>
  <c r="I120" i="1"/>
  <c r="K121" i="1" l="1"/>
  <c r="G121" i="1"/>
  <c r="H121" i="1"/>
  <c r="I121" i="1"/>
  <c r="J121" i="1"/>
  <c r="I122" i="1" l="1"/>
  <c r="H122" i="1"/>
  <c r="G122" i="1"/>
  <c r="J122" i="1"/>
  <c r="K122" i="1"/>
  <c r="J123" i="1" l="1"/>
  <c r="H123" i="1"/>
  <c r="G123" i="1"/>
  <c r="K123" i="1"/>
  <c r="I123" i="1"/>
  <c r="J124" i="1" l="1"/>
  <c r="K124" i="1"/>
  <c r="G124" i="1"/>
  <c r="I124" i="1"/>
  <c r="H124" i="1"/>
  <c r="J125" i="1" s="1"/>
  <c r="I125" i="1" l="1"/>
  <c r="G125" i="1"/>
  <c r="H125" i="1"/>
  <c r="K125" i="1"/>
  <c r="H126" i="1" l="1"/>
  <c r="J126" i="1"/>
  <c r="G126" i="1"/>
  <c r="K126" i="1"/>
  <c r="I126" i="1"/>
  <c r="K127" i="1" l="1"/>
  <c r="J127" i="1"/>
  <c r="G127" i="1"/>
  <c r="I127" i="1"/>
  <c r="H127" i="1"/>
  <c r="I128" i="1" l="1"/>
  <c r="K128" i="1"/>
  <c r="H128" i="1"/>
  <c r="J128" i="1"/>
  <c r="G128" i="1"/>
  <c r="I129" i="1" s="1"/>
  <c r="J129" i="1" l="1"/>
  <c r="G129" i="1"/>
  <c r="H129" i="1"/>
  <c r="K129" i="1"/>
  <c r="H130" i="1" l="1"/>
  <c r="G130" i="1"/>
  <c r="I130" i="1"/>
  <c r="K130" i="1"/>
  <c r="J130" i="1"/>
  <c r="J131" i="1" l="1"/>
  <c r="K131" i="1"/>
  <c r="I131" i="1"/>
  <c r="G131" i="1"/>
  <c r="H131" i="1"/>
  <c r="J132" i="1" l="1"/>
  <c r="H132" i="1"/>
  <c r="G132" i="1"/>
  <c r="I132" i="1"/>
  <c r="K132" i="1"/>
  <c r="I133" i="1" l="1"/>
  <c r="H133" i="1"/>
  <c r="G133" i="1"/>
  <c r="K133" i="1"/>
  <c r="J133" i="1"/>
  <c r="K134" i="1" l="1"/>
  <c r="G134" i="1"/>
  <c r="J134" i="1"/>
  <c r="H134" i="1"/>
  <c r="I134" i="1"/>
  <c r="H135" i="1" l="1"/>
  <c r="I135" i="1"/>
  <c r="J135" i="1"/>
  <c r="G135" i="1"/>
  <c r="K135" i="1"/>
  <c r="K136" i="1" s="1"/>
  <c r="J136" i="1" l="1"/>
  <c r="G136" i="1"/>
  <c r="I136" i="1"/>
  <c r="H136" i="1"/>
  <c r="K137" i="1" s="1"/>
  <c r="I137" i="1" l="1"/>
  <c r="G137" i="1"/>
  <c r="H137" i="1"/>
  <c r="J137" i="1"/>
  <c r="J138" i="1" l="1"/>
  <c r="H138" i="1"/>
  <c r="G138" i="1"/>
  <c r="I138" i="1"/>
  <c r="K138" i="1"/>
  <c r="I139" i="1" l="1"/>
  <c r="G139" i="1"/>
  <c r="H139" i="1"/>
  <c r="K139" i="1"/>
  <c r="J139" i="1"/>
  <c r="K140" i="1" l="1"/>
  <c r="H140" i="1"/>
  <c r="G140" i="1"/>
  <c r="J140" i="1"/>
  <c r="I140" i="1"/>
  <c r="J141" i="1" l="1"/>
  <c r="G141" i="1"/>
  <c r="H141" i="1"/>
  <c r="I141" i="1"/>
  <c r="K141" i="1"/>
  <c r="I142" i="1" l="1"/>
  <c r="K142" i="1"/>
  <c r="H142" i="1"/>
  <c r="G142" i="1"/>
  <c r="J142" i="1"/>
  <c r="H143" i="1" l="1"/>
  <c r="G143" i="1"/>
  <c r="K143" i="1"/>
  <c r="J143" i="1"/>
  <c r="I143" i="1"/>
  <c r="J144" i="1" l="1"/>
  <c r="K144" i="1"/>
  <c r="I144" i="1"/>
  <c r="H144" i="1"/>
  <c r="G144" i="1"/>
  <c r="I145" i="1" l="1"/>
  <c r="H145" i="1"/>
  <c r="K145" i="1"/>
  <c r="G145" i="1"/>
  <c r="J145" i="1"/>
  <c r="J146" i="1" l="1"/>
  <c r="K146" i="1"/>
  <c r="I146" i="1"/>
  <c r="G146" i="1"/>
  <c r="H146" i="1"/>
  <c r="H147" i="1" l="1"/>
  <c r="G147" i="1"/>
  <c r="I147" i="1"/>
  <c r="K147" i="1"/>
  <c r="J147" i="1"/>
  <c r="K148" i="1" l="1"/>
  <c r="J148" i="1"/>
  <c r="G148" i="1"/>
  <c r="I148" i="1"/>
  <c r="H148" i="1"/>
  <c r="G149" i="1" l="1"/>
  <c r="I149" i="1"/>
  <c r="J149" i="1"/>
  <c r="H149" i="1"/>
  <c r="K149" i="1"/>
  <c r="I150" i="1" l="1"/>
  <c r="H150" i="1"/>
  <c r="J150" i="1"/>
  <c r="K150" i="1"/>
  <c r="G150" i="1"/>
  <c r="I151" i="1" s="1"/>
  <c r="K151" i="1" l="1"/>
  <c r="J151" i="1"/>
  <c r="G151" i="1"/>
  <c r="I152" i="1" s="1"/>
  <c r="H151" i="1"/>
  <c r="J152" i="1" l="1"/>
  <c r="G152" i="1"/>
  <c r="H152" i="1"/>
  <c r="J153" i="1" s="1"/>
  <c r="K152" i="1"/>
  <c r="G153" i="1" l="1"/>
  <c r="I153" i="1"/>
  <c r="K153" i="1"/>
  <c r="H153" i="1"/>
  <c r="J154" i="1" s="1"/>
  <c r="I154" i="1" l="1"/>
  <c r="K154" i="1"/>
  <c r="H154" i="1"/>
  <c r="G154" i="1"/>
  <c r="I155" i="1" l="1"/>
  <c r="G155" i="1"/>
  <c r="I156" i="1" s="1"/>
  <c r="H155" i="1"/>
  <c r="J155" i="1"/>
  <c r="K155" i="1"/>
  <c r="J156" i="1" l="1"/>
  <c r="H156" i="1"/>
  <c r="K156" i="1"/>
  <c r="G156" i="1"/>
  <c r="J157" i="1" l="1"/>
  <c r="K157" i="1"/>
  <c r="H157" i="1"/>
  <c r="G157" i="1"/>
  <c r="I157" i="1"/>
  <c r="I158" i="1" l="1"/>
  <c r="G158" i="1"/>
  <c r="J158" i="1"/>
  <c r="H158" i="1"/>
  <c r="K158" i="1"/>
  <c r="I159" i="1" l="1"/>
  <c r="G159" i="1"/>
  <c r="I160" i="1" s="1"/>
  <c r="H159" i="1"/>
  <c r="J159" i="1"/>
  <c r="K159" i="1"/>
  <c r="J160" i="1" l="1"/>
  <c r="H160" i="1"/>
  <c r="K160" i="1"/>
  <c r="G160" i="1"/>
  <c r="K161" i="1" l="1"/>
  <c r="I161" i="1"/>
  <c r="G161" i="1"/>
  <c r="J161" i="1"/>
  <c r="H161" i="1"/>
  <c r="K162" i="1" s="1"/>
  <c r="G162" i="1" l="1"/>
  <c r="J162" i="1"/>
  <c r="H162" i="1"/>
  <c r="I162" i="1"/>
  <c r="H163" i="1" l="1"/>
  <c r="J163" i="1"/>
  <c r="K163" i="1"/>
  <c r="I163" i="1"/>
  <c r="G163" i="1"/>
  <c r="K164" i="1" l="1"/>
  <c r="I164" i="1"/>
  <c r="J164" i="1"/>
  <c r="G164" i="1"/>
  <c r="H164" i="1"/>
  <c r="G165" i="1" l="1"/>
  <c r="K165" i="1"/>
  <c r="H165" i="1"/>
  <c r="I165" i="1"/>
  <c r="J165" i="1"/>
  <c r="G166" i="1" l="1"/>
  <c r="I166" i="1"/>
  <c r="J166" i="1"/>
  <c r="K166" i="1"/>
  <c r="H166" i="1"/>
  <c r="I167" i="1" l="1"/>
  <c r="J167" i="1"/>
  <c r="G167" i="1"/>
  <c r="K167" i="1"/>
  <c r="H167" i="1"/>
  <c r="I168" i="1" l="1"/>
  <c r="H168" i="1"/>
  <c r="K168" i="1"/>
  <c r="J168" i="1"/>
  <c r="G168" i="1"/>
  <c r="J169" i="1" l="1"/>
  <c r="K169" i="1"/>
  <c r="H169" i="1"/>
  <c r="G169" i="1"/>
  <c r="I169" i="1"/>
  <c r="K170" i="1" l="1"/>
  <c r="I170" i="1"/>
  <c r="J170" i="1"/>
  <c r="G170" i="1"/>
  <c r="H170" i="1"/>
  <c r="K171" i="1" s="1"/>
  <c r="I171" i="1" l="1"/>
  <c r="G171" i="1"/>
  <c r="H171" i="1"/>
  <c r="J171" i="1"/>
  <c r="H172" i="1" l="1"/>
  <c r="G172" i="1"/>
  <c r="I172" i="1"/>
  <c r="J172" i="1"/>
  <c r="K172" i="1"/>
  <c r="K173" i="1" l="1"/>
  <c r="J173" i="1"/>
  <c r="I173" i="1"/>
  <c r="G173" i="1"/>
  <c r="H173" i="1"/>
  <c r="K174" i="1" s="1"/>
  <c r="G174" i="1" l="1"/>
  <c r="I174" i="1"/>
  <c r="H174" i="1"/>
  <c r="J174" i="1"/>
  <c r="H175" i="1" l="1"/>
  <c r="I175" i="1"/>
  <c r="G175" i="1"/>
  <c r="J175" i="1"/>
  <c r="K175" i="1"/>
  <c r="K176" i="1" s="1"/>
  <c r="J176" i="1" l="1"/>
  <c r="G176" i="1"/>
  <c r="I176" i="1"/>
  <c r="H176" i="1"/>
  <c r="K177" i="1" s="1"/>
  <c r="I177" i="1" l="1"/>
  <c r="G177" i="1"/>
  <c r="H177" i="1"/>
  <c r="J177" i="1"/>
  <c r="I178" i="1" l="1"/>
  <c r="G178" i="1"/>
  <c r="H178" i="1"/>
  <c r="J178" i="1"/>
  <c r="K178" i="1"/>
  <c r="J179" i="1" l="1"/>
  <c r="H179" i="1"/>
  <c r="G179" i="1"/>
  <c r="K179" i="1"/>
  <c r="I179" i="1"/>
  <c r="G180" i="1" l="1"/>
  <c r="H180" i="1"/>
  <c r="I180" i="1"/>
  <c r="J180" i="1"/>
  <c r="K180" i="1"/>
  <c r="I181" i="1" l="1"/>
  <c r="J181" i="1"/>
  <c r="H181" i="1"/>
  <c r="K181" i="1"/>
  <c r="G181" i="1"/>
  <c r="K182" i="1" l="1"/>
  <c r="H182" i="1"/>
  <c r="K183" i="1" s="1"/>
  <c r="J182" i="1"/>
  <c r="G182" i="1"/>
  <c r="I182" i="1"/>
  <c r="J183" i="1" l="1"/>
  <c r="G183" i="1"/>
  <c r="I183" i="1"/>
  <c r="H183" i="1"/>
  <c r="K184" i="1" s="1"/>
  <c r="I184" i="1" l="1"/>
  <c r="J184" i="1"/>
  <c r="H184" i="1"/>
  <c r="G184" i="1"/>
  <c r="I185" i="1" l="1"/>
  <c r="H185" i="1"/>
  <c r="J185" i="1"/>
  <c r="G185" i="1"/>
  <c r="K185" i="1"/>
  <c r="I186" i="1" l="1"/>
  <c r="K186" i="1"/>
  <c r="J186" i="1"/>
  <c r="H186" i="1"/>
  <c r="G186" i="1"/>
  <c r="I187" i="1" s="1"/>
  <c r="K187" i="1" l="1"/>
  <c r="H187" i="1"/>
  <c r="G187" i="1"/>
  <c r="J187" i="1"/>
  <c r="K188" i="1" l="1"/>
  <c r="J188" i="1"/>
  <c r="I188" i="1"/>
  <c r="G188" i="1"/>
  <c r="H188" i="1"/>
  <c r="H189" i="1" l="1"/>
  <c r="K189" i="1"/>
  <c r="I189" i="1"/>
  <c r="G189" i="1"/>
  <c r="J189" i="1"/>
  <c r="G190" i="1" l="1"/>
  <c r="J190" i="1"/>
  <c r="K190" i="1"/>
  <c r="I190" i="1"/>
  <c r="H190" i="1"/>
  <c r="G191" i="1" l="1"/>
  <c r="I191" i="1"/>
  <c r="J191" i="1"/>
  <c r="H191" i="1"/>
  <c r="K191" i="1"/>
  <c r="I192" i="1" l="1"/>
  <c r="H192" i="1"/>
  <c r="J192" i="1"/>
  <c r="K192" i="1"/>
  <c r="G192" i="1"/>
  <c r="I193" i="1" s="1"/>
  <c r="K193" i="1" l="1"/>
  <c r="J193" i="1"/>
  <c r="G193" i="1"/>
  <c r="H193" i="1"/>
  <c r="J194" i="1" l="1"/>
  <c r="G194" i="1"/>
  <c r="I194" i="1"/>
  <c r="H194" i="1"/>
  <c r="K194" i="1"/>
  <c r="I195" i="1" l="1"/>
  <c r="H195" i="1"/>
  <c r="G195" i="1"/>
  <c r="K195" i="1"/>
  <c r="J195" i="1"/>
  <c r="I196" i="1" l="1"/>
  <c r="K196" i="1"/>
  <c r="J196" i="1"/>
  <c r="G196" i="1"/>
  <c r="H196" i="1"/>
  <c r="K197" i="1" l="1"/>
  <c r="J197" i="1"/>
  <c r="G197" i="1"/>
  <c r="H197" i="1"/>
  <c r="I197" i="1"/>
  <c r="I198" i="1" l="1"/>
  <c r="H198" i="1"/>
  <c r="G198" i="1"/>
  <c r="J198" i="1"/>
  <c r="K198" i="1"/>
  <c r="J199" i="1" l="1"/>
  <c r="K199" i="1"/>
  <c r="G199" i="1"/>
  <c r="H199" i="1"/>
  <c r="I199" i="1"/>
  <c r="G200" i="1" l="1"/>
  <c r="I200" i="1"/>
  <c r="K200" i="1"/>
  <c r="H200" i="1"/>
  <c r="J200" i="1"/>
  <c r="I201" i="1" l="1"/>
  <c r="H201" i="1"/>
  <c r="G201" i="1"/>
  <c r="K201" i="1"/>
  <c r="J201" i="1"/>
  <c r="K202" i="1" l="1"/>
  <c r="J202" i="1"/>
  <c r="H202" i="1"/>
  <c r="G202" i="1"/>
  <c r="I202" i="1"/>
  <c r="G203" i="1" l="1"/>
  <c r="H203" i="1"/>
  <c r="K203" i="1"/>
  <c r="I203" i="1"/>
  <c r="J203" i="1"/>
  <c r="I204" i="1" l="1"/>
  <c r="J204" i="1"/>
  <c r="K204" i="1"/>
  <c r="G204" i="1"/>
  <c r="H204" i="1"/>
  <c r="K205" i="1" l="1"/>
  <c r="G205" i="1"/>
  <c r="J205" i="1"/>
  <c r="H205" i="1"/>
  <c r="I205" i="1"/>
  <c r="I206" i="1" l="1"/>
  <c r="H206" i="1"/>
  <c r="K206" i="1"/>
  <c r="J206" i="1"/>
  <c r="G206" i="1"/>
  <c r="I207" i="1" s="1"/>
  <c r="J207" i="1" l="1"/>
  <c r="K207" i="1"/>
  <c r="G207" i="1"/>
  <c r="H207" i="1"/>
  <c r="K208" i="1" s="1"/>
  <c r="J208" i="1" l="1"/>
  <c r="G208" i="1"/>
  <c r="H208" i="1"/>
  <c r="I208" i="1"/>
  <c r="I209" i="1" l="1"/>
  <c r="H209" i="1"/>
  <c r="G209" i="1"/>
  <c r="I210" i="1" s="1"/>
  <c r="J209" i="1"/>
  <c r="K209" i="1"/>
  <c r="J210" i="1" l="1"/>
  <c r="K210" i="1"/>
  <c r="H210" i="1"/>
  <c r="K211" i="1" s="1"/>
  <c r="G210" i="1"/>
  <c r="G211" i="1" l="1"/>
  <c r="I211" i="1"/>
  <c r="J211" i="1"/>
  <c r="H211" i="1"/>
  <c r="K212" i="1" s="1"/>
  <c r="I212" i="1" l="1"/>
  <c r="J212" i="1"/>
  <c r="H212" i="1"/>
  <c r="K213" i="1" s="1"/>
  <c r="G212" i="1"/>
  <c r="G213" i="1" l="1"/>
  <c r="J213" i="1"/>
  <c r="H213" i="1"/>
  <c r="I213" i="1"/>
  <c r="I214" i="1" l="1"/>
  <c r="G214" i="1"/>
  <c r="I215" i="1" s="1"/>
  <c r="J214" i="1"/>
  <c r="H214" i="1"/>
  <c r="K214" i="1"/>
  <c r="H215" i="1" l="1"/>
  <c r="J215" i="1"/>
  <c r="G215" i="1"/>
  <c r="K215" i="1"/>
  <c r="K216" i="1" l="1"/>
  <c r="J216" i="1"/>
  <c r="H216" i="1"/>
  <c r="G216" i="1"/>
  <c r="I216" i="1"/>
  <c r="K217" i="1" l="1"/>
  <c r="J217" i="1"/>
  <c r="I217" i="1"/>
  <c r="G217" i="1"/>
  <c r="H217" i="1"/>
  <c r="K218" i="1" l="1"/>
  <c r="H218" i="1"/>
  <c r="J218" i="1"/>
  <c r="G218" i="1"/>
  <c r="I218" i="1"/>
  <c r="G219" i="1" l="1"/>
  <c r="J219" i="1"/>
  <c r="H219" i="1"/>
  <c r="I219" i="1"/>
  <c r="K219" i="1"/>
  <c r="I220" i="1" l="1"/>
  <c r="H220" i="1"/>
  <c r="J220" i="1"/>
  <c r="K220" i="1"/>
  <c r="G220" i="1"/>
  <c r="H221" i="1" l="1"/>
  <c r="K221" i="1"/>
  <c r="J221" i="1"/>
  <c r="I221" i="1"/>
  <c r="G221" i="1"/>
  <c r="J222" i="1" l="1"/>
  <c r="K222" i="1"/>
  <c r="I222" i="1"/>
  <c r="G222" i="1"/>
  <c r="H222" i="1"/>
  <c r="J223" i="1" l="1"/>
  <c r="H223" i="1"/>
  <c r="I223" i="1"/>
  <c r="G223" i="1"/>
  <c r="K223" i="1"/>
  <c r="G224" i="1" l="1"/>
  <c r="K224" i="1"/>
  <c r="H224" i="1"/>
  <c r="I224" i="1"/>
  <c r="J224" i="1"/>
  <c r="I225" i="1" l="1"/>
  <c r="G225" i="1"/>
  <c r="H225" i="1"/>
  <c r="J225" i="1"/>
  <c r="K225" i="1"/>
  <c r="G226" i="1" l="1"/>
  <c r="H226" i="1"/>
  <c r="K226" i="1"/>
  <c r="J226" i="1"/>
  <c r="I226" i="1"/>
  <c r="I227" i="1" l="1"/>
  <c r="K227" i="1"/>
  <c r="G227" i="1"/>
  <c r="J227" i="1"/>
  <c r="H227" i="1"/>
  <c r="H228" i="1" l="1"/>
  <c r="G228" i="1"/>
  <c r="J228" i="1"/>
  <c r="I228" i="1"/>
  <c r="K228" i="1"/>
  <c r="K229" i="1" l="1"/>
  <c r="J229" i="1"/>
  <c r="I229" i="1"/>
  <c r="H229" i="1"/>
  <c r="J230" i="1" s="1"/>
  <c r="G229" i="1"/>
  <c r="K230" i="1" l="1"/>
  <c r="G230" i="1"/>
  <c r="H230" i="1"/>
  <c r="K231" i="1" s="1"/>
  <c r="I230" i="1"/>
  <c r="I231" i="1" l="1"/>
  <c r="J231" i="1"/>
  <c r="G231" i="1"/>
  <c r="H231" i="1"/>
  <c r="G232" i="1" l="1"/>
  <c r="I232" i="1"/>
  <c r="K232" i="1"/>
  <c r="H232" i="1"/>
  <c r="J232" i="1"/>
  <c r="I233" i="1" l="1"/>
  <c r="K233" i="1"/>
  <c r="H233" i="1"/>
  <c r="J233" i="1"/>
  <c r="G233" i="1"/>
  <c r="I234" i="1" s="1"/>
  <c r="H234" i="1" l="1"/>
  <c r="J234" i="1"/>
  <c r="G234" i="1"/>
  <c r="K234" i="1"/>
  <c r="K235" i="1" l="1"/>
  <c r="J235" i="1"/>
  <c r="G235" i="1"/>
  <c r="I235" i="1"/>
  <c r="H235" i="1"/>
  <c r="I236" i="1" l="1"/>
  <c r="K236" i="1"/>
  <c r="H236" i="1"/>
  <c r="G236" i="1"/>
  <c r="J236" i="1"/>
  <c r="I237" i="1" l="1"/>
  <c r="J237" i="1"/>
  <c r="K237" i="1"/>
  <c r="G237" i="1"/>
  <c r="H237" i="1"/>
  <c r="H238" i="1" l="1"/>
  <c r="G238" i="1"/>
  <c r="I238" i="1"/>
  <c r="K238" i="1"/>
  <c r="J238" i="1"/>
  <c r="J239" i="1" l="1"/>
  <c r="K239" i="1"/>
  <c r="I239" i="1"/>
  <c r="G239" i="1"/>
  <c r="H239" i="1"/>
  <c r="H240" i="1" l="1"/>
  <c r="G240" i="1"/>
  <c r="K240" i="1"/>
  <c r="K241" i="1" s="1"/>
  <c r="J240" i="1"/>
  <c r="J241" i="1" s="1"/>
  <c r="I240" i="1"/>
  <c r="I241" i="1" l="1"/>
  <c r="H241" i="1"/>
  <c r="K242" i="1" s="1"/>
  <c r="G241" i="1"/>
  <c r="I242" i="1" s="1"/>
  <c r="J242" i="1" l="1"/>
  <c r="G242" i="1"/>
  <c r="I243" i="1" s="1"/>
  <c r="H242" i="1"/>
  <c r="J243" i="1" s="1"/>
  <c r="K243" i="1" l="1"/>
  <c r="G243" i="1"/>
  <c r="H243" i="1"/>
  <c r="K244" i="1" s="1"/>
  <c r="G244" i="1" l="1"/>
  <c r="I244" i="1"/>
  <c r="H244" i="1"/>
  <c r="J244" i="1"/>
  <c r="H245" i="1" l="1"/>
  <c r="I245" i="1"/>
  <c r="G245" i="1"/>
  <c r="J245" i="1"/>
  <c r="K245" i="1"/>
  <c r="K246" i="1" s="1"/>
  <c r="J246" i="1" l="1"/>
  <c r="H246" i="1"/>
  <c r="J247" i="1" s="1"/>
  <c r="G246" i="1"/>
  <c r="I246" i="1"/>
  <c r="G247" i="1" l="1"/>
  <c r="K247" i="1"/>
  <c r="I247" i="1"/>
  <c r="H247" i="1"/>
  <c r="I248" i="1" l="1"/>
  <c r="G248" i="1"/>
  <c r="J248" i="1"/>
  <c r="H248" i="1"/>
  <c r="K248" i="1"/>
  <c r="I249" i="1" l="1"/>
  <c r="H249" i="1"/>
  <c r="J249" i="1"/>
  <c r="K249" i="1"/>
  <c r="G249" i="1"/>
  <c r="G250" i="1" l="1"/>
  <c r="K250" i="1"/>
  <c r="J250" i="1"/>
  <c r="H250" i="1"/>
  <c r="I250" i="1"/>
  <c r="I251" i="1" s="1"/>
  <c r="G251" i="1" l="1"/>
  <c r="I252" i="1" s="1"/>
  <c r="H251" i="1"/>
  <c r="J251" i="1"/>
  <c r="K251" i="1"/>
  <c r="H252" i="1" l="1"/>
  <c r="J252" i="1"/>
  <c r="G252" i="1"/>
  <c r="K252" i="1"/>
  <c r="K253" i="1" l="1"/>
  <c r="J253" i="1"/>
  <c r="G253" i="1"/>
  <c r="I253" i="1"/>
  <c r="H253" i="1"/>
  <c r="H254" i="1" l="1"/>
  <c r="G254" i="1"/>
  <c r="I254" i="1"/>
  <c r="J254" i="1"/>
  <c r="J255" i="1" s="1"/>
  <c r="K254" i="1"/>
  <c r="K255" i="1" s="1"/>
  <c r="G255" i="1" l="1"/>
  <c r="I255" i="1"/>
  <c r="H255" i="1"/>
  <c r="I256" i="1" l="1"/>
  <c r="J256" i="1"/>
  <c r="H256" i="1"/>
  <c r="K256" i="1"/>
  <c r="G256" i="1"/>
  <c r="G257" i="1" l="1"/>
  <c r="K257" i="1"/>
  <c r="J257" i="1"/>
  <c r="I257" i="1"/>
  <c r="H257" i="1"/>
  <c r="I258" i="1" l="1"/>
  <c r="H258" i="1"/>
  <c r="K258" i="1"/>
  <c r="G258" i="1"/>
  <c r="G259" i="1" s="1"/>
  <c r="J258" i="1"/>
  <c r="J259" i="1" l="1"/>
  <c r="K259" i="1"/>
  <c r="H259" i="1"/>
  <c r="I259" i="1"/>
  <c r="I260" i="1" s="1"/>
  <c r="J260" i="1" l="1"/>
  <c r="K260" i="1"/>
  <c r="G260" i="1"/>
  <c r="H260" i="1"/>
  <c r="J261" i="1" s="1"/>
  <c r="G261" i="1" l="1"/>
  <c r="I261" i="1"/>
  <c r="H261" i="1"/>
  <c r="K261" i="1"/>
  <c r="H262" i="1" l="1"/>
  <c r="I262" i="1"/>
  <c r="G262" i="1"/>
  <c r="K262" i="1"/>
  <c r="J262" i="1"/>
  <c r="J263" i="1" l="1"/>
  <c r="K263" i="1"/>
  <c r="H263" i="1"/>
  <c r="G263" i="1"/>
  <c r="I263" i="1"/>
  <c r="J264" i="1" l="1"/>
  <c r="K264" i="1"/>
  <c r="I264" i="1"/>
  <c r="H264" i="1"/>
  <c r="G264" i="1"/>
  <c r="K265" i="1" l="1"/>
  <c r="G265" i="1"/>
  <c r="J265" i="1"/>
  <c r="H265" i="1"/>
  <c r="I265" i="1"/>
  <c r="I266" i="1" l="1"/>
  <c r="J266" i="1"/>
  <c r="K266" i="1"/>
  <c r="G266" i="1"/>
  <c r="H266" i="1"/>
  <c r="J267" i="1" l="1"/>
  <c r="K267" i="1"/>
  <c r="G267" i="1"/>
  <c r="I267" i="1"/>
  <c r="H267" i="1"/>
  <c r="J268" i="1" s="1"/>
  <c r="I268" i="1" l="1"/>
  <c r="H268" i="1"/>
  <c r="J269" i="1" s="1"/>
  <c r="K268" i="1"/>
  <c r="G268" i="1"/>
  <c r="I269" i="1" l="1"/>
  <c r="K269" i="1"/>
  <c r="G269" i="1"/>
  <c r="H269" i="1"/>
  <c r="J270" i="1" s="1"/>
  <c r="I270" i="1" l="1"/>
  <c r="H270" i="1"/>
  <c r="J271" i="1" s="1"/>
  <c r="K270" i="1"/>
  <c r="G270" i="1"/>
  <c r="K271" i="1" l="1"/>
  <c r="G271" i="1"/>
  <c r="I271" i="1"/>
  <c r="H271" i="1"/>
  <c r="G272" i="1" l="1"/>
  <c r="I272" i="1"/>
  <c r="J272" i="1"/>
  <c r="H272" i="1"/>
  <c r="K272" i="1"/>
  <c r="I273" i="1" l="1"/>
  <c r="H273" i="1"/>
  <c r="J273" i="1"/>
  <c r="G273" i="1"/>
  <c r="K273" i="1"/>
  <c r="H274" i="1" l="1"/>
  <c r="J274" i="1"/>
  <c r="J275" i="1" s="1"/>
  <c r="K274" i="1"/>
  <c r="I274" i="1"/>
  <c r="G274" i="1"/>
  <c r="K275" i="1" l="1"/>
  <c r="H275" i="1"/>
  <c r="J276" i="1" s="1"/>
  <c r="I275" i="1"/>
  <c r="G275" i="1"/>
  <c r="H276" i="1" l="1"/>
  <c r="K276" i="1"/>
  <c r="K277" i="1" s="1"/>
  <c r="G276" i="1"/>
  <c r="I276" i="1"/>
  <c r="J277" i="1"/>
  <c r="I277" i="1" l="1"/>
  <c r="G277" i="1"/>
  <c r="H277" i="1"/>
  <c r="I278" i="1" l="1"/>
  <c r="H278" i="1"/>
  <c r="K278" i="1"/>
  <c r="J278" i="1"/>
  <c r="G278" i="1"/>
  <c r="I279" i="1" s="1"/>
  <c r="H279" i="1" l="1"/>
  <c r="K279" i="1"/>
  <c r="G279" i="1"/>
  <c r="J279" i="1"/>
  <c r="J280" i="1" l="1"/>
  <c r="H280" i="1"/>
  <c r="J281" i="1" s="1"/>
  <c r="K280" i="1"/>
  <c r="K281" i="1" s="1"/>
  <c r="I280" i="1"/>
  <c r="G280" i="1"/>
  <c r="I281" i="1" l="1"/>
  <c r="H281" i="1"/>
  <c r="K282" i="1" s="1"/>
  <c r="G281" i="1"/>
  <c r="I282" i="1" s="1"/>
  <c r="J282" i="1" l="1"/>
  <c r="G282" i="1"/>
  <c r="I283" i="1" s="1"/>
  <c r="H282" i="1"/>
  <c r="J283" i="1" l="1"/>
  <c r="G283" i="1"/>
  <c r="I284" i="1" s="1"/>
  <c r="K283" i="1"/>
  <c r="H283" i="1"/>
  <c r="G284" i="1" s="1"/>
  <c r="I285" i="1" l="1"/>
  <c r="K284" i="1"/>
  <c r="H284" i="1"/>
  <c r="H285" i="1" s="1"/>
  <c r="J284" i="1"/>
  <c r="J285" i="1" l="1"/>
  <c r="K285" i="1"/>
  <c r="G285" i="1"/>
  <c r="I286" i="1" s="1"/>
  <c r="J286" i="1"/>
  <c r="H286" i="1" l="1"/>
  <c r="K287" i="1" s="1"/>
  <c r="G286" i="1"/>
  <c r="I287" i="1" s="1"/>
  <c r="K286" i="1"/>
  <c r="G287" i="1"/>
  <c r="H287" i="1" l="1"/>
  <c r="H288" i="1" s="1"/>
  <c r="J287" i="1"/>
  <c r="J288" i="1" s="1"/>
  <c r="I288" i="1"/>
  <c r="K288" i="1" l="1"/>
  <c r="H289" i="1" s="1"/>
  <c r="G288" i="1"/>
  <c r="J289" i="1"/>
  <c r="I289" i="1"/>
  <c r="K290" i="1" l="1"/>
  <c r="G289" i="1"/>
  <c r="G290" i="1" s="1"/>
  <c r="K289" i="1"/>
  <c r="J290" i="1"/>
  <c r="H290" i="1" l="1"/>
  <c r="G291" i="1" s="1"/>
  <c r="I290" i="1"/>
  <c r="I291" i="1"/>
  <c r="J291" i="1" l="1"/>
  <c r="H291" i="1"/>
  <c r="J292" i="1" s="1"/>
  <c r="K291" i="1"/>
  <c r="K292" i="1"/>
  <c r="I292" i="1"/>
  <c r="G292" i="1"/>
  <c r="H292" i="1" l="1"/>
  <c r="K293" i="1"/>
  <c r="I293" i="1"/>
  <c r="H293" i="1"/>
  <c r="G293" i="1"/>
  <c r="J293" i="1"/>
  <c r="K294" i="1" l="1"/>
  <c r="J294" i="1"/>
  <c r="G294" i="1"/>
  <c r="H294" i="1"/>
  <c r="I294" i="1"/>
  <c r="I295" i="1" l="1"/>
  <c r="J295" i="1"/>
  <c r="G295" i="1"/>
  <c r="H295" i="1"/>
  <c r="K295" i="1"/>
  <c r="J296" i="1" l="1"/>
  <c r="G296" i="1"/>
  <c r="K296" i="1"/>
  <c r="I296" i="1"/>
  <c r="H296" i="1"/>
  <c r="H297" i="1" l="1"/>
  <c r="I297" i="1"/>
  <c r="K297" i="1"/>
  <c r="J297" i="1"/>
  <c r="G297" i="1"/>
  <c r="H298" i="1" l="1"/>
  <c r="J298" i="1"/>
  <c r="K298" i="1"/>
  <c r="G298" i="1"/>
  <c r="I298" i="1"/>
  <c r="J299" i="1" l="1"/>
  <c r="K299" i="1"/>
  <c r="G299" i="1"/>
  <c r="H299" i="1"/>
  <c r="I299" i="1"/>
  <c r="I300" i="1" l="1"/>
  <c r="H300" i="1"/>
  <c r="K300" i="1"/>
  <c r="J300" i="1"/>
  <c r="G300" i="1"/>
  <c r="G301" i="1" l="1"/>
  <c r="J301" i="1"/>
  <c r="K301" i="1"/>
  <c r="H301" i="1"/>
  <c r="I301" i="1"/>
  <c r="I302" i="1" l="1"/>
  <c r="H302" i="1"/>
  <c r="G302" i="1"/>
  <c r="I303" i="1" s="1"/>
  <c r="K302" i="1"/>
  <c r="J302" i="1"/>
  <c r="K303" i="1" l="1"/>
  <c r="J303" i="1"/>
  <c r="H303" i="1"/>
  <c r="G303" i="1"/>
  <c r="I304" i="1" s="1"/>
  <c r="J304" i="1" l="1"/>
  <c r="H304" i="1"/>
  <c r="G304" i="1"/>
  <c r="K304" i="1"/>
  <c r="J305" i="1" l="1"/>
  <c r="K305" i="1"/>
  <c r="G305" i="1"/>
  <c r="H305" i="1"/>
  <c r="K306" i="1" s="1"/>
  <c r="I305" i="1"/>
  <c r="I306" i="1" l="1"/>
  <c r="G306" i="1"/>
  <c r="H306" i="1"/>
  <c r="K307" i="1" s="1"/>
  <c r="J306" i="1"/>
  <c r="I307" i="1" l="1"/>
  <c r="J307" i="1"/>
  <c r="H307" i="1"/>
  <c r="G307" i="1"/>
  <c r="I308" i="1" s="1"/>
  <c r="H308" i="1" l="1"/>
  <c r="K308" i="1"/>
  <c r="G308" i="1"/>
  <c r="J308" i="1"/>
  <c r="J309" i="1" l="1"/>
  <c r="K309" i="1"/>
  <c r="G309" i="1"/>
  <c r="I309" i="1"/>
  <c r="H309" i="1"/>
  <c r="I310" i="1" l="1"/>
  <c r="H310" i="1"/>
  <c r="J310" i="1"/>
  <c r="G310" i="1"/>
  <c r="K310" i="1"/>
  <c r="K311" i="1" l="1"/>
  <c r="J311" i="1"/>
  <c r="H311" i="1"/>
  <c r="I311" i="1"/>
  <c r="G311" i="1"/>
  <c r="K312" i="1" l="1"/>
  <c r="J312" i="1"/>
  <c r="G312" i="1"/>
  <c r="H312" i="1"/>
  <c r="I312" i="1"/>
  <c r="I313" i="1" l="1"/>
  <c r="H313" i="1"/>
  <c r="J313" i="1"/>
  <c r="K313" i="1"/>
  <c r="G313" i="1"/>
  <c r="G314" i="1" l="1"/>
  <c r="K314" i="1"/>
  <c r="J314" i="1"/>
  <c r="H314" i="1"/>
  <c r="I314" i="1"/>
  <c r="I315" i="1" l="1"/>
  <c r="K315" i="1"/>
  <c r="J315" i="1"/>
  <c r="G315" i="1"/>
  <c r="I316" i="1" s="1"/>
  <c r="H315" i="1"/>
  <c r="K316" i="1" l="1"/>
  <c r="J316" i="1"/>
  <c r="H316" i="1"/>
  <c r="G316" i="1"/>
  <c r="I317" i="1" s="1"/>
  <c r="H317" i="1" l="1"/>
  <c r="G317" i="1"/>
  <c r="I318" i="1" s="1"/>
  <c r="J317" i="1"/>
  <c r="K317" i="1"/>
  <c r="J318" i="1" l="1"/>
  <c r="K318" i="1"/>
  <c r="H318" i="1"/>
  <c r="G318" i="1"/>
  <c r="I319" i="1" s="1"/>
  <c r="K319" i="1" l="1"/>
  <c r="J319" i="1"/>
  <c r="H319" i="1"/>
  <c r="G319" i="1"/>
  <c r="I320" i="1" s="1"/>
  <c r="J320" i="1" l="1"/>
  <c r="G320" i="1"/>
  <c r="I321" i="1" s="1"/>
  <c r="K320" i="1"/>
  <c r="H320" i="1"/>
  <c r="G321" i="1" l="1"/>
  <c r="I322" i="1" s="1"/>
  <c r="K321" i="1"/>
  <c r="J321" i="1"/>
  <c r="H321" i="1"/>
  <c r="J322" i="1" s="1"/>
  <c r="H322" i="1" l="1"/>
  <c r="J323" i="1" s="1"/>
  <c r="G322" i="1"/>
  <c r="I323" i="1" s="1"/>
  <c r="K322" i="1"/>
  <c r="K323" i="1" l="1"/>
  <c r="G323" i="1"/>
  <c r="I324" i="1" s="1"/>
  <c r="H323" i="1"/>
  <c r="H324" i="1" l="1"/>
  <c r="G324" i="1"/>
  <c r="I325" i="1" s="1"/>
  <c r="K324" i="1"/>
  <c r="J324" i="1"/>
  <c r="J325" i="1" l="1"/>
  <c r="K325" i="1"/>
  <c r="G325" i="1"/>
  <c r="H325" i="1"/>
  <c r="H326" i="1" l="1"/>
  <c r="J326" i="1"/>
  <c r="K326" i="1"/>
  <c r="G326" i="1"/>
  <c r="I326" i="1"/>
  <c r="G327" i="1" l="1"/>
  <c r="K327" i="1"/>
  <c r="J327" i="1"/>
  <c r="I327" i="1"/>
  <c r="H327" i="1"/>
  <c r="I328" i="1" l="1"/>
  <c r="K328" i="1"/>
  <c r="J328" i="1"/>
  <c r="H328" i="1"/>
  <c r="G328" i="1"/>
  <c r="G329" i="1" l="1"/>
  <c r="I329" i="1"/>
  <c r="J329" i="1"/>
  <c r="H329" i="1"/>
  <c r="K329" i="1"/>
  <c r="I330" i="1" l="1"/>
  <c r="H330" i="1"/>
  <c r="J330" i="1"/>
  <c r="K330" i="1"/>
  <c r="G330" i="1"/>
  <c r="I331" i="1" s="1"/>
  <c r="K331" i="1" l="1"/>
  <c r="J331" i="1"/>
  <c r="G331" i="1"/>
  <c r="H331" i="1"/>
  <c r="J332" i="1" l="1"/>
  <c r="K332" i="1"/>
  <c r="G332" i="1"/>
  <c r="H332" i="1"/>
  <c r="I332" i="1"/>
  <c r="I333" i="1" l="1"/>
  <c r="H333" i="1"/>
  <c r="J333" i="1"/>
  <c r="K333" i="1"/>
  <c r="G333" i="1"/>
  <c r="I334" i="1" s="1"/>
  <c r="K334" i="1" l="1"/>
  <c r="J334" i="1"/>
  <c r="G334" i="1"/>
  <c r="H334" i="1"/>
  <c r="H335" i="1" l="1"/>
  <c r="K335" i="1"/>
  <c r="J335" i="1"/>
  <c r="G335" i="1"/>
  <c r="I335" i="1"/>
  <c r="G336" i="1" l="1"/>
  <c r="J336" i="1"/>
  <c r="K336" i="1"/>
  <c r="I336" i="1"/>
  <c r="H336" i="1"/>
  <c r="I337" i="1" l="1"/>
  <c r="H337" i="1"/>
  <c r="K337" i="1"/>
  <c r="J337" i="1"/>
  <c r="G337" i="1"/>
  <c r="J338" i="1" l="1"/>
  <c r="K338" i="1"/>
  <c r="H338" i="1"/>
  <c r="G338" i="1"/>
  <c r="I338" i="1"/>
  <c r="G339" i="1" l="1"/>
  <c r="I339" i="1"/>
  <c r="H339" i="1"/>
  <c r="K339" i="1"/>
  <c r="J339" i="1"/>
  <c r="I340" i="1" l="1"/>
  <c r="K340" i="1"/>
  <c r="J340" i="1"/>
  <c r="H340" i="1"/>
  <c r="J341" i="1" s="1"/>
  <c r="G340" i="1"/>
  <c r="K341" i="1" l="1"/>
  <c r="G341" i="1"/>
  <c r="I341" i="1"/>
  <c r="H341" i="1"/>
  <c r="I342" i="1" l="1"/>
  <c r="K342" i="1"/>
  <c r="J342" i="1"/>
  <c r="H342" i="1"/>
  <c r="G342" i="1"/>
  <c r="I343" i="1" s="1"/>
  <c r="H343" i="1" l="1"/>
  <c r="J343" i="1"/>
  <c r="G343" i="1"/>
  <c r="K343" i="1"/>
  <c r="K344" i="1" l="1"/>
  <c r="J344" i="1"/>
  <c r="G344" i="1"/>
  <c r="H344" i="1"/>
  <c r="I344" i="1"/>
  <c r="I345" i="1" l="1"/>
  <c r="H345" i="1"/>
  <c r="K345" i="1"/>
  <c r="J345" i="1"/>
  <c r="G345" i="1"/>
  <c r="J346" i="1" l="1"/>
  <c r="K346" i="1"/>
  <c r="H346" i="1"/>
  <c r="G346" i="1"/>
  <c r="I346" i="1"/>
  <c r="G347" i="1" l="1"/>
  <c r="K347" i="1"/>
  <c r="H347" i="1"/>
  <c r="I347" i="1"/>
  <c r="J347" i="1"/>
  <c r="I348" i="1" l="1"/>
  <c r="H348" i="1"/>
  <c r="G348" i="1"/>
  <c r="J348" i="1"/>
  <c r="K348" i="1"/>
  <c r="K349" i="1" l="1"/>
  <c r="J349" i="1"/>
  <c r="G349" i="1"/>
  <c r="H349" i="1"/>
  <c r="I349" i="1"/>
  <c r="H350" i="1" l="1"/>
  <c r="I350" i="1"/>
  <c r="K350" i="1"/>
  <c r="G350" i="1"/>
  <c r="J350" i="1"/>
  <c r="J351" i="1" l="1"/>
  <c r="K351" i="1"/>
  <c r="G351" i="1"/>
  <c r="H351" i="1"/>
  <c r="I351" i="1"/>
  <c r="I352" i="1" l="1"/>
  <c r="H352" i="1"/>
  <c r="J352" i="1"/>
  <c r="K352" i="1"/>
  <c r="G352" i="1"/>
  <c r="K353" i="1" l="1"/>
  <c r="J353" i="1"/>
  <c r="H353" i="1"/>
  <c r="K354" i="1" s="1"/>
  <c r="I353" i="1"/>
  <c r="G353" i="1"/>
  <c r="J354" i="1" l="1"/>
  <c r="G354" i="1"/>
  <c r="I354" i="1"/>
  <c r="H354" i="1"/>
  <c r="K355" i="1" s="1"/>
  <c r="I355" i="1" l="1"/>
  <c r="J355" i="1"/>
  <c r="H355" i="1"/>
  <c r="G355" i="1"/>
  <c r="H356" i="1" l="1"/>
  <c r="J356" i="1"/>
  <c r="K356" i="1"/>
  <c r="G356" i="1"/>
  <c r="I356" i="1"/>
  <c r="G357" i="1" l="1"/>
  <c r="K357" i="1"/>
  <c r="J357" i="1"/>
  <c r="I357" i="1"/>
  <c r="H357" i="1"/>
  <c r="K358" i="1" s="1"/>
  <c r="I358" i="1" l="1"/>
  <c r="J358" i="1"/>
  <c r="H358" i="1"/>
  <c r="G358" i="1"/>
  <c r="I359" i="1" s="1"/>
  <c r="H359" i="1" l="1"/>
  <c r="K359" i="1"/>
  <c r="G359" i="1"/>
  <c r="J359" i="1"/>
  <c r="J360" i="1" l="1"/>
  <c r="G360" i="1"/>
  <c r="K360" i="1"/>
  <c r="I360" i="1"/>
  <c r="H360" i="1"/>
  <c r="H361" i="1" l="1"/>
  <c r="I361" i="1"/>
  <c r="J361" i="1"/>
  <c r="K361" i="1"/>
  <c r="G361" i="1"/>
  <c r="G362" i="1" s="1"/>
  <c r="K362" i="1" l="1"/>
  <c r="J362" i="1"/>
  <c r="I362" i="1"/>
  <c r="I363" i="1" s="1"/>
  <c r="H362" i="1"/>
  <c r="K363" i="1" s="1"/>
  <c r="H363" i="1" l="1"/>
  <c r="K364" i="1" s="1"/>
  <c r="G363" i="1"/>
  <c r="J363" i="1"/>
  <c r="J364" i="1" l="1"/>
  <c r="G364" i="1"/>
  <c r="I364" i="1"/>
  <c r="H364" i="1"/>
  <c r="G365" i="1" s="1"/>
  <c r="I365" i="1" l="1"/>
  <c r="I366" i="1" s="1"/>
  <c r="H365" i="1"/>
  <c r="J365" i="1"/>
  <c r="K365" i="1"/>
  <c r="K366" i="1" l="1"/>
  <c r="J366" i="1"/>
  <c r="G366" i="1"/>
  <c r="I367" i="1" s="1"/>
  <c r="H366" i="1"/>
  <c r="H367" i="1" l="1"/>
  <c r="G367" i="1"/>
  <c r="I368" i="1" s="1"/>
  <c r="J367" i="1"/>
  <c r="K367" i="1"/>
  <c r="K368" i="1" l="1"/>
  <c r="J368" i="1"/>
  <c r="S5" i="1" s="1"/>
  <c r="H368" i="1"/>
  <c r="G368" i="1"/>
  <c r="T5" i="1" l="1"/>
  <c r="R5" i="1"/>
</calcChain>
</file>

<file path=xl/sharedStrings.xml><?xml version="1.0" encoding="utf-8"?>
<sst xmlns="http://schemas.openxmlformats.org/spreadsheetml/2006/main" count="732" uniqueCount="212">
  <si>
    <t>S(t)</t>
  </si>
  <si>
    <t>t</t>
  </si>
  <si>
    <t>Suspectible</t>
  </si>
  <si>
    <t>Infectiuos</t>
  </si>
  <si>
    <t>I(t)</t>
  </si>
  <si>
    <t>Dead</t>
  </si>
  <si>
    <t>R(t)</t>
  </si>
  <si>
    <t>D(t)</t>
  </si>
  <si>
    <t>Recovered</t>
  </si>
  <si>
    <t>Vaccinated</t>
  </si>
  <si>
    <t>V(t)</t>
  </si>
  <si>
    <t>beta</t>
  </si>
  <si>
    <t>gamma</t>
  </si>
  <si>
    <t>R0</t>
  </si>
  <si>
    <t>Epidemic Modelling</t>
  </si>
  <si>
    <t>mu</t>
  </si>
  <si>
    <t>p</t>
  </si>
  <si>
    <t>Time</t>
  </si>
  <si>
    <t>qx</t>
  </si>
  <si>
    <t>Germany</t>
  </si>
  <si>
    <t>Date</t>
  </si>
  <si>
    <t>Confirmed</t>
  </si>
  <si>
    <t>Deaths</t>
  </si>
  <si>
    <t>New Confirmed</t>
  </si>
  <si>
    <t>New Deaths</t>
  </si>
  <si>
    <t>New Recovered</t>
  </si>
  <si>
    <t>Infection Rate</t>
  </si>
  <si>
    <t>Death Rate</t>
  </si>
  <si>
    <t>Recovery Rate</t>
  </si>
  <si>
    <t>Italy</t>
  </si>
  <si>
    <t>Spain</t>
  </si>
  <si>
    <t>China Hubei Region</t>
  </si>
  <si>
    <t>Austria</t>
  </si>
  <si>
    <t>qix</t>
  </si>
  <si>
    <t>Mortality Rates</t>
  </si>
  <si>
    <t>Paramters</t>
  </si>
  <si>
    <t>Starting Parameters</t>
  </si>
  <si>
    <t>ix</t>
  </si>
  <si>
    <t>UK</t>
  </si>
  <si>
    <t>South Korea</t>
  </si>
  <si>
    <t>Sweden</t>
  </si>
  <si>
    <t>Switzerland</t>
  </si>
  <si>
    <t>beta(t)</t>
  </si>
  <si>
    <t>gamma(t)</t>
  </si>
  <si>
    <t>p(t)</t>
  </si>
  <si>
    <t>mu(t)</t>
  </si>
  <si>
    <t>Infection rate</t>
  </si>
  <si>
    <t>Vaccination Rate</t>
  </si>
  <si>
    <t>Mortality Rate</t>
  </si>
  <si>
    <t>Asymptotic Results</t>
  </si>
  <si>
    <t>Solver target</t>
  </si>
  <si>
    <t>Solver variable</t>
  </si>
  <si>
    <t>France</t>
  </si>
  <si>
    <t>Currently Infected</t>
  </si>
  <si>
    <t>Age Band</t>
  </si>
  <si>
    <t>SARS</t>
  </si>
  <si>
    <t>COVID-19</t>
  </si>
  <si>
    <t>Influenza</t>
  </si>
  <si>
    <t>Condition</t>
  </si>
  <si>
    <t>Cardiovascular Desease</t>
  </si>
  <si>
    <t>Diabetes</t>
  </si>
  <si>
    <t>Chronic respiratory Disease</t>
  </si>
  <si>
    <t>Hypertension</t>
  </si>
  <si>
    <t>Cancer</t>
  </si>
  <si>
    <t>CFR of Infected by Age</t>
  </si>
  <si>
    <t>CFR by Preexisting Comorbid Conditions</t>
  </si>
  <si>
    <t>CFR</t>
  </si>
  <si>
    <t>Overall</t>
  </si>
  <si>
    <t>USA</t>
  </si>
  <si>
    <t>R_t</t>
  </si>
  <si>
    <t>Population</t>
  </si>
  <si>
    <t>www.worldometers.info/population/</t>
  </si>
  <si>
    <t>Projections</t>
  </si>
  <si>
    <t>IHME</t>
  </si>
  <si>
    <t>Imperial College</t>
  </si>
  <si>
    <t>https://covid19.healthdata.org/</t>
  </si>
  <si>
    <t>https://www.imperial.ac.uk/mrc-global-infectious-disease-analysis/covid-19/</t>
  </si>
  <si>
    <t>Total Population</t>
  </si>
  <si>
    <t>Age Pyramids</t>
  </si>
  <si>
    <t>www.populationpyramid.net</t>
  </si>
  <si>
    <t>0-4</t>
  </si>
  <si>
    <t>5-10</t>
  </si>
  <si>
    <t>11-14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</si>
  <si>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</si>
  <si>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</si>
  <si>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</si>
  <si>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</si>
  <si>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</si>
  <si>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</si>
  <si>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</si>
  <si>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</si>
  <si>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</si>
  <si>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</si>
  <si>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</si>
  <si>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</si>
  <si>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</si>
  <si>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</si>
  <si>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</si>
  <si>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</si>
  <si>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</si>
  <si>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</si>
  <si>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own calculation</t>
  </si>
  <si>
    <t>Age Normed Case Fatality Rate</t>
  </si>
  <si>
    <t>Standardisation Factor Death Rate</t>
  </si>
  <si>
    <t>CFR and Air Pollution</t>
  </si>
  <si>
    <t>https://doi.org/10.1101/2020.04.05.20054502</t>
  </si>
  <si>
    <t>Lancet, 30 March</t>
  </si>
  <si>
    <t>https://doi.org/10.1016/S1473-3099(20)30257-7</t>
  </si>
  <si>
    <r>
      <t xml:space="preserve">An increase of 1 </t>
    </r>
    <r>
      <rPr>
        <sz val="10"/>
        <color theme="1"/>
        <rFont val="Symbol"/>
        <family val="1"/>
        <charset val="2"/>
      </rPr>
      <t>m</t>
    </r>
    <r>
      <rPr>
        <sz val="10"/>
        <color theme="1"/>
        <rFont val="Arial"/>
        <family val="2"/>
      </rPr>
      <t>g / m³ increases CFR by 15% (95% CI 5%-25%) in USA</t>
    </r>
  </si>
  <si>
    <t>CFR and BMI</t>
  </si>
  <si>
    <t>https://academic.oup.com/cid/advance-article.abstract/doi/10.1093/cid/ciaa415/5818333</t>
  </si>
  <si>
    <t xml:space="preserve">Age &lt; 60 </t>
  </si>
  <si>
    <t>Age &gt;= 60</t>
  </si>
  <si>
    <t xml:space="preserve">  BMI 30-34</t>
  </si>
  <si>
    <t xml:space="preserve">  BMI &gt; 34</t>
  </si>
  <si>
    <t>Admission to acute / discharge from ED</t>
  </si>
  <si>
    <t>Admission to ICU / discharge from ED</t>
  </si>
  <si>
    <t>95% CI 0.6-1.2</t>
  </si>
  <si>
    <t>95% CI 0.6-1.3</t>
  </si>
  <si>
    <t>95% CI 1.6-2.6</t>
  </si>
  <si>
    <t>95% CI 1.7-2.9</t>
  </si>
  <si>
    <t>95% CI 0.8-1.7</t>
  </si>
  <si>
    <t>95% CI 0.9-2.3</t>
  </si>
  <si>
    <t>95% CI 1.2-2.7</t>
  </si>
  <si>
    <t>95% CI 2.5-5.3</t>
  </si>
  <si>
    <t>None</t>
  </si>
  <si>
    <t>China CDC Weekly, Vital Surveillances: The Epidemological Characteristics of an Outbreak of 2019 Novel Corona Deseases (COVID-19)</t>
  </si>
  <si>
    <t>0-9</t>
  </si>
  <si>
    <t>10-19</t>
  </si>
  <si>
    <t>20-29</t>
  </si>
  <si>
    <t>30-39</t>
  </si>
  <si>
    <t>40-49</t>
  </si>
  <si>
    <t>50-59</t>
  </si>
  <si>
    <t>60-69</t>
  </si>
  <si>
    <t>70-79</t>
  </si>
  <si>
    <t>80+</t>
  </si>
  <si>
    <t>Sex</t>
  </si>
  <si>
    <t>Male</t>
  </si>
  <si>
    <t>Female</t>
  </si>
  <si>
    <t>Occupation</t>
  </si>
  <si>
    <t>Service Industry</t>
  </si>
  <si>
    <t>Farmer / laborer</t>
  </si>
  <si>
    <t>Health Worker</t>
  </si>
  <si>
    <t>Retiree</t>
  </si>
  <si>
    <t>Other / none</t>
  </si>
  <si>
    <t>http://www.ourphn.org.au/wp-content/uploads/20200225-Article-COVID-19.pdf</t>
  </si>
  <si>
    <t>CFR Compared Between China and Italy</t>
  </si>
  <si>
    <t>https://jamanetwork.com/journals/jama/fullarticle/2763667</t>
  </si>
  <si>
    <t>China</t>
  </si>
  <si>
    <t>N</t>
  </si>
  <si>
    <t xml:space="preserve">The mean number of preexisting diseases was 2.7 (SD, 1.6). Overall, only 3 patients (0.8%) had no diseases, 89 (25.1%) had a single disease, 91 (25.6%) had 2 diseases, and 172 (48.5%) had 3 or more underlying diseases. </t>
  </si>
  <si>
    <t>Possible explanation for higher CFR in Italy:</t>
  </si>
  <si>
    <t>Interventions</t>
  </si>
  <si>
    <t>Nationwide school closures.</t>
  </si>
  <si>
    <t>Advice to self-isolate if experiencing a cough or fever symptoms.</t>
  </si>
  <si>
    <t>Banning of events &gt;100 people by governement.</t>
  </si>
  <si>
    <t>Nationwide school closure. No in person teaching until 4th of April.</t>
  </si>
  <si>
    <t>Advice on keeping distance. All business where this cannot be realised have been closed in all states (kantons).</t>
  </si>
  <si>
    <t>Banning of gatherings of more than 5 people.</t>
  </si>
  <si>
    <t>Advice to self-isolate for 7 days if experiencing a cough or fever symptoms.</t>
  </si>
  <si>
    <t>Advice to avoid pubs, clubs, theatres and other public institutions.</t>
  </si>
  <si>
    <t>Nationwide school closure. Childminders, nurseries and sixth forms are told to follow the guidance.</t>
  </si>
  <si>
    <t>Banning of gatherings of more than 2 people not from the same household, police-enforceable. Banning of Public events.</t>
  </si>
  <si>
    <t>People even with mild symptoms told to limit social contact, encouragement to work from home.</t>
  </si>
  <si>
    <t>Banning of public events &gt;50 people.</t>
  </si>
  <si>
    <t>Banning of events &gt;100 people.</t>
  </si>
  <si>
    <t>Social distancing encouraged.</t>
  </si>
  <si>
    <t>Lockdown ordered. Everybody has to stay at home. Need a self-authorisation form to leave home</t>
  </si>
  <si>
    <t>https://euromomo.eu/graphs-and-maps/</t>
  </si>
  <si>
    <t>Data and Statistics</t>
  </si>
  <si>
    <t>Excess Mortality Europe</t>
  </si>
  <si>
    <t>https://www.nytimes.com/interactive/2020/04/21/world/coronavirus-missing-deaths.html</t>
  </si>
  <si>
    <t>Excess Mortality</t>
  </si>
  <si>
    <t>https://github.com/CSSEGISandData/COVID-19/tree/master/csse_covid_19_data/csse_covid_19_time_series</t>
  </si>
  <si>
    <t>Johns Hopkins time series</t>
  </si>
  <si>
    <t>Johns Hopkins time series on GitHub</t>
  </si>
  <si>
    <t>Reopening partly shops and schools</t>
  </si>
  <si>
    <t>Czech Republic</t>
  </si>
  <si>
    <t>vyléčení</t>
  </si>
  <si>
    <t>zemřelí</t>
  </si>
  <si>
    <t>otevřené</t>
  </si>
  <si>
    <t>číslo týdne</t>
  </si>
  <si>
    <t>měsíc</t>
  </si>
  <si>
    <t>MA 7 days</t>
  </si>
  <si>
    <t>cumulative covid / population</t>
  </si>
  <si>
    <t>covid mortality / population</t>
  </si>
  <si>
    <t>index if Czech Republic = 100%</t>
  </si>
  <si>
    <t>covid mortality / covid cases</t>
  </si>
  <si>
    <t>riziko kolikrát více je případů covid19 proti standardní populaci</t>
  </si>
  <si>
    <t>COVID-19 AAE</t>
  </si>
  <si>
    <t>COVID-19 ČR</t>
  </si>
  <si>
    <t>podíl zemřelých z uzavřených případů</t>
  </si>
  <si>
    <t>Israel</t>
  </si>
  <si>
    <t>Australia</t>
  </si>
  <si>
    <t>Brazil</t>
  </si>
  <si>
    <t>observed / modeled</t>
  </si>
  <si>
    <t>Modelled Deaths</t>
  </si>
  <si>
    <t>Russia</t>
  </si>
  <si>
    <t>Serbia</t>
  </si>
  <si>
    <t>India</t>
  </si>
  <si>
    <t>Balcan (10 states) = former Yugoslavioa + RO + BG + ALB</t>
  </si>
  <si>
    <t>Modelled Recovered</t>
  </si>
  <si>
    <t>Modelovaný počet úmtí</t>
  </si>
  <si>
    <t>Potvrzené Případy</t>
  </si>
  <si>
    <t>Úmrtí</t>
  </si>
  <si>
    <t>Potvrzené</t>
  </si>
  <si>
    <t>Potvrzené nad 65 let</t>
  </si>
  <si>
    <t>tests cumul</t>
  </si>
  <si>
    <t>test increment</t>
  </si>
  <si>
    <t>test MA 7 dní</t>
  </si>
  <si>
    <t>number of tests</t>
  </si>
  <si>
    <t>pom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</si>
</sst>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"/>
    <numFmt numFmtId="165" formatCode="0.000%"/>
    <numFmt numFmtId="166" formatCode="0.0000%"/>
    <numFmt numFmtId="167" formatCode="0.0%"/>
    <numFmt numFmtId="168" formatCode="0.0"/>
  </numFmts>
  <fonts count="30" x14ac:knownFonts="1"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10"/>
      <color theme="1"/>
      <name val="Symbol"/>
      <family val="1"/>
      <charset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  <charset val="238"/>
    </font>
    <font>
      <b/>
      <sz val="10"/>
      <color rgb="FFC0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20" fillId="13" borderId="0" applyNumberFormat="0" applyBorder="0" applyAlignment="0" applyProtection="0"/>
    <xf numFmtId="0" fontId="21" fillId="14" borderId="13" applyNumberFormat="0" applyAlignment="0" applyProtection="0"/>
    <xf numFmtId="0" fontId="22" fillId="15" borderId="14" applyNumberFormat="0" applyAlignment="0" applyProtection="0"/>
    <xf numFmtId="0" fontId="23" fillId="15" borderId="13" applyNumberFormat="0" applyAlignment="0" applyProtection="0"/>
    <xf numFmtId="0" fontId="24" fillId="0" borderId="15" applyNumberFormat="0" applyFill="0" applyAlignment="0" applyProtection="0"/>
    <xf numFmtId="0" fontId="25" fillId="16" borderId="1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29" fillId="41" borderId="0" applyNumberFormat="0" applyBorder="0" applyAlignment="0" applyProtection="0"/>
    <xf numFmtId="0" fontId="1" fillId="0" borderId="0"/>
    <xf numFmtId="0" fontId="1" fillId="17" borderId="17" applyNumberFormat="0" applyFont="0" applyAlignment="0" applyProtection="0"/>
  </cellStyleXfs>
  <cellXfs count="127">
    <xf numFmtId="0" fontId="0" fillId="0" borderId="0" xfId="0"/>
    <xf numFmtId="2" fontId="0" fillId="0" borderId="0" xfId="0" applyNumberFormat="1"/>
    <xf numFmtId="0" fontId="2" fillId="0" borderId="0" xfId="0" applyFont="1"/>
    <xf numFmtId="10" fontId="0" fillId="0" borderId="0" xfId="1" applyNumberFormat="1" applyFont="1"/>
    <xf numFmtId="14" fontId="0" fillId="0" borderId="0" xfId="0" applyNumberFormat="1"/>
    <xf numFmtId="164" fontId="0" fillId="0" borderId="0" xfId="0" applyNumberFormat="1"/>
    <xf numFmtId="0" fontId="0" fillId="0" borderId="0" xfId="0" applyFill="1"/>
    <xf numFmtId="164" fontId="0" fillId="0" borderId="0" xfId="0" applyNumberFormat="1" applyFill="1"/>
    <xf numFmtId="2" fontId="0" fillId="0" borderId="0" xfId="0" applyNumberFormat="1" applyFill="1"/>
    <xf numFmtId="0" fontId="0" fillId="0" borderId="0" xfId="0" quotePrefix="1"/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0" fillId="0" borderId="0" xfId="0" applyFont="1"/>
    <xf numFmtId="0" fontId="2" fillId="0" borderId="0" xfId="0" applyFont="1" applyAlignment="1">
      <alignment horizontal="right"/>
    </xf>
    <xf numFmtId="167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5" fillId="0" borderId="0" xfId="0" applyFont="1"/>
    <xf numFmtId="14" fontId="0" fillId="2" borderId="0" xfId="0" applyNumberFormat="1" applyFill="1"/>
    <xf numFmtId="0" fontId="0" fillId="2" borderId="0" xfId="0" applyFill="1"/>
    <xf numFmtId="14" fontId="0" fillId="0" borderId="0" xfId="0" applyNumberFormat="1" applyFill="1"/>
    <xf numFmtId="0" fontId="6" fillId="0" borderId="0" xfId="2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0" fontId="6" fillId="0" borderId="0" xfId="2" applyAlignment="1">
      <alignment horizontal="left"/>
    </xf>
    <xf numFmtId="16" fontId="0" fillId="0" borderId="0" xfId="0" quotePrefix="1" applyNumberFormat="1"/>
    <xf numFmtId="17" fontId="0" fillId="0" borderId="0" xfId="0" quotePrefix="1" applyNumberFormat="1"/>
    <xf numFmtId="165" fontId="0" fillId="0" borderId="0" xfId="1" applyNumberFormat="1" applyFont="1"/>
    <xf numFmtId="16" fontId="0" fillId="0" borderId="0" xfId="0" quotePrefix="1" applyNumberFormat="1" applyAlignment="1">
      <alignment horizontal="right"/>
    </xf>
    <xf numFmtId="17" fontId="0" fillId="0" borderId="0" xfId="0" quotePrefix="1" applyNumberFormat="1" applyAlignment="1">
      <alignment horizontal="right"/>
    </xf>
    <xf numFmtId="165" fontId="0" fillId="0" borderId="0" xfId="0" applyNumberFormat="1" applyAlignment="1"/>
    <xf numFmtId="3" fontId="0" fillId="0" borderId="0" xfId="0" applyNumberFormat="1" applyAlignment="1">
      <alignment wrapText="1"/>
    </xf>
    <xf numFmtId="3" fontId="0" fillId="0" borderId="0" xfId="0" applyNumberFormat="1"/>
    <xf numFmtId="168" fontId="0" fillId="0" borderId="0" xfId="0" applyNumberFormat="1"/>
    <xf numFmtId="0" fontId="0" fillId="0" borderId="0" xfId="0" quotePrefix="1" applyAlignment="1">
      <alignment horizontal="right"/>
    </xf>
    <xf numFmtId="14" fontId="0" fillId="0" borderId="0" xfId="0" applyNumberFormat="1" applyFont="1"/>
    <xf numFmtId="0" fontId="6" fillId="0" borderId="0" xfId="3"/>
    <xf numFmtId="9" fontId="0" fillId="0" borderId="0" xfId="1" applyFont="1"/>
    <xf numFmtId="165" fontId="0" fillId="2" borderId="0" xfId="1" applyNumberFormat="1" applyFont="1" applyFill="1"/>
    <xf numFmtId="0" fontId="8" fillId="0" borderId="0" xfId="0" applyFont="1"/>
    <xf numFmtId="14" fontId="0" fillId="3" borderId="0" xfId="0" applyNumberFormat="1" applyFill="1"/>
    <xf numFmtId="0" fontId="0" fillId="3" borderId="0" xfId="0" applyFill="1"/>
    <xf numFmtId="165" fontId="0" fillId="3" borderId="0" xfId="1" applyNumberFormat="1" applyFont="1" applyFill="1"/>
    <xf numFmtId="0" fontId="0" fillId="4" borderId="0" xfId="0" applyFill="1"/>
    <xf numFmtId="167" fontId="0" fillId="0" borderId="0" xfId="1" applyNumberFormat="1" applyFont="1"/>
    <xf numFmtId="165" fontId="11" fillId="0" borderId="0" xfId="1" applyNumberFormat="1" applyFont="1"/>
    <xf numFmtId="165" fontId="11" fillId="0" borderId="0" xfId="0" applyNumberFormat="1" applyFont="1"/>
    <xf numFmtId="0" fontId="0" fillId="0" borderId="1" xfId="0" applyBorder="1" applyAlignment="1">
      <alignment horizontal="left" wrapText="1"/>
    </xf>
    <xf numFmtId="9" fontId="0" fillId="0" borderId="2" xfId="0" applyNumberFormat="1" applyBorder="1"/>
    <xf numFmtId="9" fontId="0" fillId="0" borderId="3" xfId="0" applyNumberFormat="1" applyBorder="1"/>
    <xf numFmtId="0" fontId="10" fillId="8" borderId="7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165" fontId="11" fillId="0" borderId="5" xfId="0" applyNumberFormat="1" applyFont="1" applyBorder="1" applyAlignment="1">
      <alignment vertical="center"/>
    </xf>
    <xf numFmtId="165" fontId="11" fillId="0" borderId="6" xfId="0" applyNumberFormat="1" applyFont="1" applyBorder="1" applyAlignment="1">
      <alignment vertical="center"/>
    </xf>
    <xf numFmtId="0" fontId="11" fillId="0" borderId="4" xfId="0" applyFont="1" applyBorder="1" applyAlignment="1">
      <alignment horizontal="left" wrapText="1"/>
    </xf>
    <xf numFmtId="9" fontId="12" fillId="0" borderId="2" xfId="0" applyNumberFormat="1" applyFont="1" applyBorder="1"/>
    <xf numFmtId="10" fontId="0" fillId="0" borderId="0" xfId="0" applyNumberFormat="1"/>
    <xf numFmtId="9" fontId="0" fillId="4" borderId="0" xfId="1" applyFont="1" applyFill="1"/>
    <xf numFmtId="9" fontId="0" fillId="9" borderId="0" xfId="1" applyFont="1" applyFill="1"/>
    <xf numFmtId="165" fontId="11" fillId="10" borderId="0" xfId="0" applyNumberFormat="1" applyFont="1" applyFill="1"/>
    <xf numFmtId="165" fontId="11" fillId="4" borderId="0" xfId="0" applyNumberFormat="1" applyFont="1" applyFill="1"/>
    <xf numFmtId="0" fontId="11" fillId="0" borderId="0" xfId="0" applyFont="1"/>
    <xf numFmtId="0" fontId="13" fillId="0" borderId="0" xfId="0" applyFont="1"/>
    <xf numFmtId="3" fontId="13" fillId="0" borderId="0" xfId="0" applyNumberFormat="1" applyFont="1"/>
    <xf numFmtId="9" fontId="13" fillId="4" borderId="0" xfId="0" applyNumberFormat="1" applyFont="1" applyFill="1"/>
    <xf numFmtId="0" fontId="13" fillId="4" borderId="0" xfId="0" applyFont="1" applyFill="1"/>
    <xf numFmtId="0" fontId="13" fillId="0" borderId="0" xfId="0" applyFont="1" applyAlignment="1">
      <alignment horizontal="center" vertical="center" wrapText="1"/>
    </xf>
    <xf numFmtId="167" fontId="13" fillId="4" borderId="0" xfId="0" applyNumberFormat="1" applyFont="1" applyFill="1"/>
    <xf numFmtId="167" fontId="13" fillId="4" borderId="0" xfId="1" applyNumberFormat="1" applyFont="1" applyFill="1"/>
    <xf numFmtId="3" fontId="8" fillId="0" borderId="0" xfId="1" applyNumberFormat="1" applyFont="1"/>
    <xf numFmtId="9" fontId="0" fillId="0" borderId="0" xfId="0" applyNumberFormat="1"/>
    <xf numFmtId="3" fontId="0" fillId="10" borderId="0" xfId="0" applyNumberFormat="1" applyFill="1"/>
    <xf numFmtId="3" fontId="0" fillId="4" borderId="0" xfId="0" applyNumberFormat="1" applyFill="1"/>
    <xf numFmtId="3" fontId="8" fillId="4" borderId="0" xfId="1" applyNumberFormat="1" applyFont="1" applyFill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0" fillId="0" borderId="19" xfId="0" applyBorder="1"/>
    <xf numFmtId="167" fontId="0" fillId="0" borderId="19" xfId="1" applyNumberFormat="1" applyFont="1" applyBorder="1"/>
    <xf numFmtId="0" fontId="5" fillId="0" borderId="19" xfId="0" applyFont="1" applyBorder="1"/>
    <xf numFmtId="165" fontId="0" fillId="0" borderId="19" xfId="1" applyNumberFormat="1" applyFont="1" applyBorder="1"/>
    <xf numFmtId="9" fontId="0" fillId="5" borderId="19" xfId="1" applyFont="1" applyFill="1" applyBorder="1"/>
    <xf numFmtId="9" fontId="10" fillId="6" borderId="19" xfId="1" applyFont="1" applyFill="1" applyBorder="1"/>
    <xf numFmtId="167" fontId="10" fillId="6" borderId="19" xfId="1" applyNumberFormat="1" applyFont="1" applyFill="1" applyBorder="1"/>
    <xf numFmtId="0" fontId="0" fillId="0" borderId="19" xfId="0" applyFill="1" applyBorder="1"/>
    <xf numFmtId="167" fontId="0" fillId="0" borderId="19" xfId="1" applyNumberFormat="1" applyFont="1" applyFill="1" applyBorder="1"/>
    <xf numFmtId="0" fontId="0" fillId="2" borderId="19" xfId="0" applyFill="1" applyBorder="1"/>
    <xf numFmtId="167" fontId="0" fillId="2" borderId="19" xfId="1" applyNumberFormat="1" applyFont="1" applyFill="1" applyBorder="1"/>
    <xf numFmtId="165" fontId="0" fillId="2" borderId="19" xfId="1" applyNumberFormat="1" applyFont="1" applyFill="1" applyBorder="1"/>
    <xf numFmtId="0" fontId="8" fillId="0" borderId="19" xfId="0" applyFont="1" applyFill="1" applyBorder="1"/>
    <xf numFmtId="0" fontId="8" fillId="0" borderId="19" xfId="0" applyFont="1" applyBorder="1"/>
    <xf numFmtId="14" fontId="0" fillId="0" borderId="20" xfId="0" applyNumberFormat="1" applyBorder="1"/>
    <xf numFmtId="9" fontId="0" fillId="7" borderId="21" xfId="1" applyFont="1" applyFill="1" applyBorder="1"/>
    <xf numFmtId="14" fontId="0" fillId="0" borderId="20" xfId="0" applyNumberFormat="1" applyFill="1" applyBorder="1"/>
    <xf numFmtId="14" fontId="0" fillId="2" borderId="20" xfId="0" applyNumberFormat="1" applyFill="1" applyBorder="1"/>
    <xf numFmtId="14" fontId="0" fillId="0" borderId="1" xfId="0" applyNumberFormat="1" applyBorder="1"/>
    <xf numFmtId="0" fontId="0" fillId="0" borderId="2" xfId="0" applyBorder="1"/>
    <xf numFmtId="167" fontId="0" fillId="0" borderId="2" xfId="1" applyNumberFormat="1" applyFont="1" applyBorder="1"/>
    <xf numFmtId="165" fontId="0" fillId="0" borderId="2" xfId="1" applyNumberFormat="1" applyFont="1" applyBorder="1"/>
    <xf numFmtId="9" fontId="0" fillId="5" borderId="2" xfId="1" applyFont="1" applyFill="1" applyBorder="1"/>
    <xf numFmtId="167" fontId="10" fillId="6" borderId="2" xfId="1" applyNumberFormat="1" applyFont="1" applyFill="1" applyBorder="1"/>
    <xf numFmtId="9" fontId="0" fillId="7" borderId="3" xfId="1" applyFont="1" applyFill="1" applyBorder="1"/>
    <xf numFmtId="14" fontId="0" fillId="0" borderId="4" xfId="0" applyNumberFormat="1" applyBorder="1"/>
    <xf numFmtId="0" fontId="0" fillId="0" borderId="5" xfId="0" applyBorder="1"/>
    <xf numFmtId="167" fontId="0" fillId="0" borderId="5" xfId="1" applyNumberFormat="1" applyFont="1" applyBorder="1"/>
    <xf numFmtId="0" fontId="0" fillId="5" borderId="5" xfId="0" applyFill="1" applyBorder="1"/>
    <xf numFmtId="0" fontId="10" fillId="6" borderId="5" xfId="0" applyFont="1" applyFill="1" applyBorder="1"/>
    <xf numFmtId="9" fontId="0" fillId="7" borderId="6" xfId="1" applyFont="1" applyFill="1" applyBorder="1"/>
    <xf numFmtId="0" fontId="2" fillId="0" borderId="7" xfId="0" applyFont="1" applyBorder="1"/>
    <xf numFmtId="0" fontId="2" fillId="0" borderId="8" xfId="0" applyFont="1" applyBorder="1"/>
    <xf numFmtId="0" fontId="2" fillId="5" borderId="8" xfId="0" applyFont="1" applyFill="1" applyBorder="1"/>
    <xf numFmtId="0" fontId="9" fillId="6" borderId="8" xfId="0" applyFont="1" applyFill="1" applyBorder="1"/>
    <xf numFmtId="0" fontId="2" fillId="7" borderId="9" xfId="0" applyFont="1" applyFill="1" applyBorder="1"/>
    <xf numFmtId="0" fontId="13" fillId="0" borderId="20" xfId="0" applyFont="1" applyBorder="1"/>
    <xf numFmtId="0" fontId="13" fillId="0" borderId="21" xfId="0" applyFont="1" applyBorder="1"/>
    <xf numFmtId="3" fontId="13" fillId="0" borderId="20" xfId="0" applyNumberFormat="1" applyFont="1" applyBorder="1"/>
    <xf numFmtId="3" fontId="13" fillId="0" borderId="21" xfId="0" applyNumberFormat="1" applyFont="1" applyBorder="1"/>
    <xf numFmtId="3" fontId="13" fillId="0" borderId="1" xfId="0" applyNumberFormat="1" applyFont="1" applyBorder="1"/>
    <xf numFmtId="3" fontId="13" fillId="0" borderId="3" xfId="0" applyNumberFormat="1" applyFont="1" applyBorder="1"/>
    <xf numFmtId="0" fontId="13" fillId="0" borderId="4" xfId="0" applyFont="1" applyBorder="1"/>
    <xf numFmtId="0" fontId="13" fillId="0" borderId="6" xfId="0" applyFont="1" applyBorder="1"/>
    <xf numFmtId="0" fontId="11" fillId="0" borderId="7" xfId="0" applyFont="1" applyBorder="1"/>
    <xf numFmtId="0" fontId="11" fillId="0" borderId="9" xfId="0" applyFont="1" applyBorder="1"/>
  </cellXfs>
  <cellStyles count="46">
    <cellStyle name="20 % – Zvýraznění1" xfId="21" builtinId="30" customBuiltin="1"/>
    <cellStyle name="20 % – Zvýraznění2" xfId="25" builtinId="34" customBuiltin="1"/>
    <cellStyle name="20 % – Zvýraznění3" xfId="29" builtinId="38" customBuiltin="1"/>
    <cellStyle name="20 % – Zvýraznění4" xfId="33" builtinId="42" customBuiltin="1"/>
    <cellStyle name="20 % – Zvýraznění5" xfId="37" builtinId="46" customBuiltin="1"/>
    <cellStyle name="20 % – Zvýraznění6" xfId="41" builtinId="50" customBuiltin="1"/>
    <cellStyle name="40 % – Zvýraznění1" xfId="22" builtinId="31" customBuiltin="1"/>
    <cellStyle name="40 % – Zvýraznění2" xfId="26" builtinId="35" customBuiltin="1"/>
    <cellStyle name="40 % – Zvýraznění3" xfId="30" builtinId="39" customBuiltin="1"/>
    <cellStyle name="40 % – Zvýraznění4" xfId="34" builtinId="43" customBuiltin="1"/>
    <cellStyle name="40 % – Zvýraznění5" xfId="38" builtinId="47" customBuiltin="1"/>
    <cellStyle name="40 % – Zvýraznění6" xfId="42" builtinId="51" customBuiltin="1"/>
    <cellStyle name="60 % – Zvýraznění1" xfId="23" builtinId="32" customBuiltin="1"/>
    <cellStyle name="60 % – Zvýraznění2" xfId="27" builtinId="36" customBuiltin="1"/>
    <cellStyle name="60 % – Zvýraznění3" xfId="31" builtinId="40" customBuiltin="1"/>
    <cellStyle name="60 % – Zvýraznění4" xfId="35" builtinId="44" customBuiltin="1"/>
    <cellStyle name="60 % – Zvýraznění5" xfId="39" builtinId="48" customBuiltin="1"/>
    <cellStyle name="60 % – Zvýraznění6" xfId="43" builtinId="52" customBuiltin="1"/>
    <cellStyle name="Celkem" xfId="19" builtinId="25" customBuiltin="1"/>
    <cellStyle name="Hyperlink" xfId="3"/>
    <cellStyle name="Hypertextový odkaz" xfId="2" builtinId="8"/>
    <cellStyle name="Chybně" xfId="10" builtinId="27" customBuiltin="1"/>
    <cellStyle name="Kontrolní buňka" xfId="16" builtinId="23" customBuiltin="1"/>
    <cellStyle name="Nadpis 1" xfId="5" builtinId="16" customBuiltin="1"/>
    <cellStyle name="Nadpis 2" xfId="6" builtinId="17" customBuiltin="1"/>
    <cellStyle name="Nadpis 3" xfId="7" builtinId="18" customBuiltin="1"/>
    <cellStyle name="Nadpis 4" xfId="8" builtinId="19" customBuiltin="1"/>
    <cellStyle name="Název" xfId="4" builtinId="15" customBuiltin="1"/>
    <cellStyle name="Neutrální" xfId="11" builtinId="28" customBuiltin="1"/>
    <cellStyle name="Normální" xfId="0" builtinId="0"/>
    <cellStyle name="Normální 2" xfId="44"/>
    <cellStyle name="Poznámka 2" xfId="45"/>
    <cellStyle name="Procenta" xfId="1" builtinId="5"/>
    <cellStyle name="Propojená buňka" xfId="15" builtinId="24" customBuiltin="1"/>
    <cellStyle name="Správně" xfId="9" builtinId="26" customBuiltin="1"/>
    <cellStyle name="Text upozornění" xfId="17" builtinId="11" customBuiltin="1"/>
    <cellStyle name="Vstup" xfId="12" builtinId="20" customBuiltin="1"/>
    <cellStyle name="Výpočet" xfId="14" builtinId="22" customBuiltin="1"/>
    <cellStyle name="Výstup" xfId="13" builtinId="21" customBuiltin="1"/>
    <cellStyle name="Vysvětlující text" xfId="18" builtinId="53" customBuiltin="1"/>
    <cellStyle name="Zvýraznění 1" xfId="20" builtinId="29" customBuiltin="1"/>
    <cellStyle name="Zvýraznění 2" xfId="24" builtinId="33" customBuiltin="1"/>
    <cellStyle name="Zvýraznění 3" xfId="28" builtinId="37" customBuiltin="1"/>
    <cellStyle name="Zvýraznění 4" xfId="32" builtinId="41" customBuiltin="1"/>
    <cellStyle name="Zvýraznění 5" xfId="36" builtinId="45" customBuiltin="1"/>
    <cellStyle name="Zvýraznění 6" xfId="4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baseline="0"/>
              <a:t>Dynamics of an Epidemic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Model!$G$4</c:f>
              <c:strCache>
                <c:ptCount val="1"/>
                <c:pt idx="0">
                  <c:v>S(t)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Model!$G$5:$G$368</c:f>
              <c:numCache>
                <c:formatCode>0.00</c:formatCode>
                <c:ptCount val="364"/>
                <c:pt idx="0">
                  <c:v>83683819</c:v>
                </c:pt>
                <c:pt idx="1">
                  <c:v>83679334.870676279</c:v>
                </c:pt>
                <c:pt idx="2">
                  <c:v>83674915.748014256</c:v>
                </c:pt>
                <c:pt idx="3">
                  <c:v>83670560.701441005</c:v>
                </c:pt>
                <c:pt idx="4">
                  <c:v>83666268.813361049</c:v>
                </c:pt>
                <c:pt idx="5">
                  <c:v>83662039.178985432</c:v>
                </c:pt>
                <c:pt idx="6">
                  <c:v>83657870.906162724</c:v>
                </c:pt>
                <c:pt idx="7">
                  <c:v>83653763.115211993</c:v>
                </c:pt>
                <c:pt idx="8">
                  <c:v>83649714.938757643</c:v>
                </c:pt>
                <c:pt idx="9">
                  <c:v>83645725.521566242</c:v>
                </c:pt>
                <c:pt idx="10">
                  <c:v>83641794.020385206</c:v>
                </c:pt>
                <c:pt idx="11">
                  <c:v>83637919.603783369</c:v>
                </c:pt>
                <c:pt idx="12">
                  <c:v>83634101.451993451</c:v>
                </c:pt>
                <c:pt idx="13">
                  <c:v>83630338.75675635</c:v>
                </c:pt>
                <c:pt idx="14">
                  <c:v>83626630.721167311</c:v>
                </c:pt>
                <c:pt idx="15">
                  <c:v>83622976.559523895</c:v>
                </c:pt>
                <c:pt idx="16">
                  <c:v>83619375.497175783</c:v>
                </c:pt>
                <c:pt idx="17">
                  <c:v>83615826.770376384</c:v>
                </c:pt>
                <c:pt idx="18">
                  <c:v>83612329.626136184</c:v>
                </c:pt>
                <c:pt idx="19">
                  <c:v>83608883.322077915</c:v>
                </c:pt>
                <c:pt idx="20">
                  <c:v>83605487.126293465</c:v>
                </c:pt>
                <c:pt idx="21">
                  <c:v>83602140.317202494</c:v>
                </c:pt>
                <c:pt idx="22">
                  <c:v>83598842.183412805</c:v>
                </c:pt>
                <c:pt idx="23">
                  <c:v>83595592.023582444</c:v>
                </c:pt>
                <c:pt idx="24">
                  <c:v>83592389.146283433</c:v>
                </c:pt>
                <c:pt idx="25">
                  <c:v>83589232.869867206</c:v>
                </c:pt>
                <c:pt idx="26">
                  <c:v>83586122.522331774</c:v>
                </c:pt>
                <c:pt idx="27">
                  <c:v>83583057.441190392</c:v>
                </c:pt>
                <c:pt idx="28">
                  <c:v>83580036.973341987</c:v>
                </c:pt>
                <c:pt idx="29">
                  <c:v>83577060.474943146</c:v>
                </c:pt>
                <c:pt idx="30">
                  <c:v>83574127.311281726</c:v>
                </c:pt>
                <c:pt idx="31">
                  <c:v>83571236.856651992</c:v>
                </c:pt>
                <c:pt idx="32">
                  <c:v>83568388.494231388</c:v>
                </c:pt>
                <c:pt idx="33">
                  <c:v>83565581.615958855</c:v>
                </c:pt>
                <c:pt idx="34">
                  <c:v>83562815.622414634</c:v>
                </c:pt>
                <c:pt idx="35">
                  <c:v>83560089.922701657</c:v>
                </c:pt>
                <c:pt idx="36">
                  <c:v>83557403.934328377</c:v>
                </c:pt>
                <c:pt idx="37">
                  <c:v>83554757.083093166</c:v>
                </c:pt>
                <c:pt idx="38">
                  <c:v>83552148.802970096</c:v>
                </c:pt>
                <c:pt idx="39">
                  <c:v>83549578.535996273</c:v>
                </c:pt>
                <c:pt idx="40">
                  <c:v>83547045.732160553</c:v>
                </c:pt>
                <c:pt idx="41">
                  <c:v>83544549.849293724</c:v>
                </c:pt>
                <c:pt idx="42">
                  <c:v>83542090.352960065</c:v>
                </c:pt>
                <c:pt idx="43">
                  <c:v>83539666.716350347</c:v>
                </c:pt>
                <c:pt idx="44">
                  <c:v>83537278.420176178</c:v>
                </c:pt>
                <c:pt idx="45">
                  <c:v>83534924.952565759</c:v>
                </c:pt>
                <c:pt idx="46">
                  <c:v>83532605.808960959</c:v>
                </c:pt>
                <c:pt idx="47">
                  <c:v>83530320.492015719</c:v>
                </c:pt>
                <c:pt idx="48">
                  <c:v>83528068.511495858</c:v>
                </c:pt>
                <c:pt idx="49">
                  <c:v>83525849.384180084</c:v>
                </c:pt>
                <c:pt idx="50">
                  <c:v>83523662.633762389</c:v>
                </c:pt>
                <c:pt idx="51">
                  <c:v>83521507.790755659</c:v>
                </c:pt>
                <c:pt idx="52">
                  <c:v>83519384.392396569</c:v>
                </c:pt>
                <c:pt idx="53">
                  <c:v>83517291.982551798</c:v>
                </c:pt>
                <c:pt idx="54">
                  <c:v>83515230.111625358</c:v>
                </c:pt>
                <c:pt idx="55">
                  <c:v>83513198.336467251</c:v>
                </c:pt>
                <c:pt idx="56">
                  <c:v>83511196.22028327</c:v>
                </c:pt>
                <c:pt idx="57">
                  <c:v>83509223.33254604</c:v>
                </c:pt>
                <c:pt idx="58">
                  <c:v>83507279.248907223</c:v>
                </c:pt>
                <c:pt idx="59">
                  <c:v>83505363.551110893</c:v>
                </c:pt>
                <c:pt idx="60">
                  <c:v>83503475.826908037</c:v>
                </c:pt>
                <c:pt idx="61">
                  <c:v>83501615.669972241</c:v>
                </c:pt>
                <c:pt idx="62">
                  <c:v>83499782.679816484</c:v>
                </c:pt>
                <c:pt idx="63">
                  <c:v>83497976.461711064</c:v>
                </c:pt>
                <c:pt idx="64">
                  <c:v>83496196.62660256</c:v>
                </c:pt>
                <c:pt idx="65">
                  <c:v>83494442.791033968</c:v>
                </c:pt>
                <c:pt idx="66">
                  <c:v>83492714.57706587</c:v>
                </c:pt>
                <c:pt idx="67">
                  <c:v>83491011.612198621</c:v>
                </c:pt>
                <c:pt idx="68">
                  <c:v>83489333.529295683</c:v>
                </c:pt>
                <c:pt idx="69">
                  <c:v>83487679.966507912</c:v>
                </c:pt>
                <c:pt idx="70">
                  <c:v>83486050.567198917</c:v>
                </c:pt>
                <c:pt idx="71">
                  <c:v>83484444.979871377</c:v>
                </c:pt>
                <c:pt idx="72">
                  <c:v>83482862.858094424</c:v>
                </c:pt>
                <c:pt idx="73">
                  <c:v>83481303.860431954</c:v>
                </c:pt>
                <c:pt idx="74">
                  <c:v>83479767.650371924</c:v>
                </c:pt>
                <c:pt idx="75">
                  <c:v>83478253.89625667</c:v>
                </c:pt>
                <c:pt idx="76">
                  <c:v>83476762.271214083</c:v>
                </c:pt>
                <c:pt idx="77">
                  <c:v>83475292.453089774</c:v>
                </c:pt>
                <c:pt idx="78">
                  <c:v>83473844.124380156</c:v>
                </c:pt>
                <c:pt idx="79">
                  <c:v>83472416.972166464</c:v>
                </c:pt>
                <c:pt idx="80">
                  <c:v>83471010.688049629</c:v>
                </c:pt>
                <c:pt idx="81">
                  <c:v>83469624.968086109</c:v>
                </c:pt>
                <c:pt idx="82">
                  <c:v>83468259.512724504</c:v>
                </c:pt>
                <c:pt idx="83">
                  <c:v>83466914.026743159</c:v>
                </c:pt>
                <c:pt idx="84">
                  <c:v>83465588.219188526</c:v>
                </c:pt>
                <c:pt idx="85">
                  <c:v>83464281.803314447</c:v>
                </c:pt>
                <c:pt idx="86">
                  <c:v>83462994.496522203</c:v>
                </c:pt>
                <c:pt idx="87">
                  <c:v>83461726.020301461</c:v>
                </c:pt>
                <c:pt idx="88">
                  <c:v>83460476.100171983</c:v>
                </c:pt>
                <c:pt idx="89">
                  <c:v>83459244.465626165</c:v>
                </c:pt>
                <c:pt idx="90">
                  <c:v>83458030.850072354</c:v>
                </c:pt>
                <c:pt idx="91">
                  <c:v>83456834.990778968</c:v>
                </c:pt>
                <c:pt idx="92">
                  <c:v>83455656.628819391</c:v>
                </c:pt>
                <c:pt idx="93">
                  <c:v>83454495.509017617</c:v>
                </c:pt>
                <c:pt idx="94">
                  <c:v>83453351.379894629</c:v>
                </c:pt>
                <c:pt idx="95">
                  <c:v>83452223.993615597</c:v>
                </c:pt>
                <c:pt idx="96">
                  <c:v>83451113.105937719</c:v>
                </c:pt>
                <c:pt idx="97">
                  <c:v>83450018.476158842</c:v>
                </c:pt>
                <c:pt idx="98">
                  <c:v>83448939.867066801</c:v>
                </c:pt>
                <c:pt idx="99">
                  <c:v>83447877.044889435</c:v>
                </c:pt>
                <c:pt idx="100">
                  <c:v>83446829.779245332</c:v>
                </c:pt>
                <c:pt idx="101">
                  <c:v>83445797.843095198</c:v>
                </c:pt>
                <c:pt idx="102">
                  <c:v>83444781.012694016</c:v>
                </c:pt>
                <c:pt idx="103">
                  <c:v>83443779.067543745</c:v>
                </c:pt>
                <c:pt idx="104">
                  <c:v>83442791.790346801</c:v>
                </c:pt>
                <c:pt idx="105">
                  <c:v>83441818.966960102</c:v>
                </c:pt>
                <c:pt idx="106">
                  <c:v>83440860.386349797</c:v>
                </c:pt>
                <c:pt idx="107">
                  <c:v>83439915.840546623</c:v>
                </c:pt>
                <c:pt idx="108">
                  <c:v>83438985.124601871</c:v>
                </c:pt>
                <c:pt idx="109">
                  <c:v>83438068.036544025</c:v>
                </c:pt>
                <c:pt idx="110">
                  <c:v>83437164.377335906</c:v>
                </c:pt>
                <c:pt idx="111">
                  <c:v>83436273.950832546</c:v>
                </c:pt>
                <c:pt idx="112">
                  <c:v>83435396.563739568</c:v>
                </c:pt>
                <c:pt idx="113">
                  <c:v>83434532.025572181</c:v>
                </c:pt>
                <c:pt idx="114">
                  <c:v>83433680.148614734</c:v>
                </c:pt>
                <c:pt idx="115">
                  <c:v>83432840.747880861</c:v>
                </c:pt>
                <c:pt idx="116">
                  <c:v>83432013.641074196</c:v>
                </c:pt>
                <c:pt idx="117">
                  <c:v>83431198.648549616</c:v>
                </c:pt>
                <c:pt idx="118">
                  <c:v>83430395.593275025</c:v>
                </c:pt>
                <c:pt idx="119">
                  <c:v>83429604.300793752</c:v>
                </c:pt>
                <c:pt idx="120">
                  <c:v>83428824.599187359</c:v>
                </c:pt>
                <c:pt idx="121">
                  <c:v>83428056.319039077</c:v>
                </c:pt>
                <c:pt idx="122">
                  <c:v>83427299.293397725</c:v>
                </c:pt>
                <c:pt idx="123">
                  <c:v>83426553.357742131</c:v>
                </c:pt>
                <c:pt idx="124">
                  <c:v>83425818.349946052</c:v>
                </c:pt>
                <c:pt idx="125">
                  <c:v>83425094.110243618</c:v>
                </c:pt>
                <c:pt idx="126">
                  <c:v>83424380.481195286</c:v>
                </c:pt>
                <c:pt idx="127">
                  <c:v>83423677.307654172</c:v>
                </c:pt>
                <c:pt idx="128">
                  <c:v>83422984.436732978</c:v>
                </c:pt>
                <c:pt idx="129">
                  <c:v>83422301.717771351</c:v>
                </c:pt>
                <c:pt idx="130">
                  <c:v>83421629.00230369</c:v>
                </c:pt>
                <c:pt idx="131">
                  <c:v>83420966.144027382</c:v>
                </c:pt>
                <c:pt idx="132">
                  <c:v>83420312.998771608</c:v>
                </c:pt>
                <c:pt idx="133">
                  <c:v>83419669.424466416</c:v>
                </c:pt>
                <c:pt idx="134">
                  <c:v>83419035.281112418</c:v>
                </c:pt>
                <c:pt idx="135">
                  <c:v>83418410.430750787</c:v>
                </c:pt>
                <c:pt idx="136">
                  <c:v>83417794.737433717</c:v>
                </c:pt>
                <c:pt idx="137">
                  <c:v>83417188.067195356</c:v>
                </c:pt>
                <c:pt idx="138">
                  <c:v>83416590.28802307</c:v>
                </c:pt>
                <c:pt idx="139">
                  <c:v>83416001.269829184</c:v>
                </c:pt>
                <c:pt idx="140">
                  <c:v>83415420.884423092</c:v>
                </c:pt>
                <c:pt idx="141">
                  <c:v>83414849.005483791</c:v>
                </c:pt>
                <c:pt idx="142">
                  <c:v>83414285.508532748</c:v>
                </c:pt>
                <c:pt idx="143">
                  <c:v>83413730.270907268</c:v>
                </c:pt>
                <c:pt idx="144">
                  <c:v>83413183.171734095</c:v>
                </c:pt>
                <c:pt idx="145">
                  <c:v>83412644.091903538</c:v>
                </c:pt>
                <c:pt idx="146">
                  <c:v>83412112.914043844</c:v>
                </c:pt>
                <c:pt idx="147">
                  <c:v>83411589.52249603</c:v>
                </c:pt>
                <c:pt idx="148">
                  <c:v>83411073.803289041</c:v>
                </c:pt>
                <c:pt idx="149">
                  <c:v>83410565.64411521</c:v>
                </c:pt>
                <c:pt idx="150">
                  <c:v>83410064.934306175</c:v>
                </c:pt>
                <c:pt idx="151">
                  <c:v>83409571.564809084</c:v>
                </c:pt>
                <c:pt idx="152">
                  <c:v>83409085.428163096</c:v>
                </c:pt>
                <c:pt idx="153">
                  <c:v>83408606.418476328</c:v>
                </c:pt>
                <c:pt idx="154">
                  <c:v>83408134.431403026</c:v>
                </c:pt>
                <c:pt idx="155">
                  <c:v>83407669.364121154</c:v>
                </c:pt>
                <c:pt idx="156">
                  <c:v>83407211.115310222</c:v>
                </c:pt>
                <c:pt idx="157">
                  <c:v>83406759.585129485</c:v>
                </c:pt>
                <c:pt idx="158">
                  <c:v>83406314.675196454</c:v>
                </c:pt>
                <c:pt idx="159">
                  <c:v>83405876.28856568</c:v>
                </c:pt>
                <c:pt idx="160">
                  <c:v>83405444.329707921</c:v>
                </c:pt>
                <c:pt idx="161">
                  <c:v>83405018.704489484</c:v>
                </c:pt>
                <c:pt idx="162">
                  <c:v>83404599.320151985</c:v>
                </c:pt>
                <c:pt idx="163">
                  <c:v>83404186.085292324</c:v>
                </c:pt>
                <c:pt idx="164">
                  <c:v>83403778.909843013</c:v>
                </c:pt>
                <c:pt idx="165">
                  <c:v>83403377.705052719</c:v>
                </c:pt>
                <c:pt idx="166">
                  <c:v>83402982.383467093</c:v>
                </c:pt>
                <c:pt idx="167">
                  <c:v>83402592.858909979</c:v>
                </c:pt>
                <c:pt idx="168">
                  <c:v>83402209.046464741</c:v>
                </c:pt>
                <c:pt idx="169">
                  <c:v>83401830.862455979</c:v>
                </c:pt>
                <c:pt idx="170">
                  <c:v>83401458.224431425</c:v>
                </c:pt>
                <c:pt idx="171">
                  <c:v>83401091.051144183</c:v>
                </c:pt>
                <c:pt idx="172">
                  <c:v>83400729.26253514</c:v>
                </c:pt>
                <c:pt idx="173">
                  <c:v>83400372.779715702</c:v>
                </c:pt>
                <c:pt idx="174">
                  <c:v>83400021.524950728</c:v>
                </c:pt>
                <c:pt idx="175">
                  <c:v>83399675.421641767</c:v>
                </c:pt>
                <c:pt idx="176">
                  <c:v>83399334.394310459</c:v>
                </c:pt>
                <c:pt idx="177">
                  <c:v>83398998.368582234</c:v>
                </c:pt>
                <c:pt idx="178">
                  <c:v>83398667.271170244</c:v>
                </c:pt>
                <c:pt idx="179">
                  <c:v>83398341.029859498</c:v>
                </c:pt>
                <c:pt idx="180">
                  <c:v>83398019.57349126</c:v>
                </c:pt>
                <c:pt idx="181">
                  <c:v>83397702.83194764</c:v>
                </c:pt>
                <c:pt idx="182">
                  <c:v>83397390.736136436</c:v>
                </c:pt>
                <c:pt idx="183">
                  <c:v>83397083.217976183</c:v>
                </c:pt>
                <c:pt idx="184">
                  <c:v>83396780.210381389</c:v>
                </c:pt>
                <c:pt idx="185">
                  <c:v>83396481.64724806</c:v>
                </c:pt>
                <c:pt idx="186">
                  <c:v>83396187.463439375</c:v>
                </c:pt>
                <c:pt idx="187">
                  <c:v>83395897.594771549</c:v>
                </c:pt>
                <c:pt idx="188">
                  <c:v>83395611.977999985</c:v>
                </c:pt>
                <c:pt idx="189">
                  <c:v>83395330.550805524</c:v>
                </c:pt>
                <c:pt idx="190">
                  <c:v>83395053.251781002</c:v>
                </c:pt>
                <c:pt idx="191">
                  <c:v>83394780.020417899</c:v>
                </c:pt>
                <c:pt idx="192">
                  <c:v>83394510.797093257</c:v>
                </c:pt>
                <c:pt idx="193">
                  <c:v>83394245.523056731</c:v>
                </c:pt>
                <c:pt idx="194">
                  <c:v>83393984.140417889</c:v>
                </c:pt>
                <c:pt idx="195">
                  <c:v>83393726.592133641</c:v>
                </c:pt>
                <c:pt idx="196">
                  <c:v>83393472.821995869</c:v>
                </c:pt>
                <c:pt idx="197">
                  <c:v>83393222.774619266</c:v>
                </c:pt>
                <c:pt idx="198">
                  <c:v>83392976.395429298</c:v>
                </c:pt>
                <c:pt idx="199">
                  <c:v>83392733.630650386</c:v>
                </c:pt>
                <c:pt idx="200">
                  <c:v>83392494.427294225</c:v>
                </c:pt>
                <c:pt idx="201">
                  <c:v>83392258.733148307</c:v>
                </c:pt>
                <c:pt idx="202">
                  <c:v>83392026.49676457</c:v>
                </c:pt>
                <c:pt idx="203">
                  <c:v>83391797.667448267</c:v>
                </c:pt>
                <c:pt idx="204">
                  <c:v>83391572.19524695</c:v>
                </c:pt>
                <c:pt idx="205">
                  <c:v>83391350.030939594</c:v>
                </c:pt>
                <c:pt idx="206">
                  <c:v>83391131.12602599</c:v>
                </c:pt>
                <c:pt idx="207">
                  <c:v>83390915.432716131</c:v>
                </c:pt>
                <c:pt idx="208">
                  <c:v>83390702.903919891</c:v>
                </c:pt>
                <c:pt idx="209">
                  <c:v>83390493.49323678</c:v>
                </c:pt>
                <c:pt idx="210">
                  <c:v>83390287.154945895</c:v>
                </c:pt>
                <c:pt idx="211">
                  <c:v>83390083.843995944</c:v>
                </c:pt>
                <c:pt idx="212">
                  <c:v>83389883.515995502</c:v>
                </c:pt>
                <c:pt idx="213">
                  <c:v>83389686.127203345</c:v>
                </c:pt>
                <c:pt idx="214">
                  <c:v>83389491.634518951</c:v>
                </c:pt>
                <c:pt idx="215">
                  <c:v>83389299.995473132</c:v>
                </c:pt>
                <c:pt idx="216">
                  <c:v>83389111.168218836</c:v>
                </c:pt>
                <c:pt idx="217">
                  <c:v>83388925.111522019</c:v>
                </c:pt>
                <c:pt idx="218">
                  <c:v>83388741.784752697</c:v>
                </c:pt>
                <c:pt idx="219">
                  <c:v>83388561.147876114</c:v>
                </c:pt>
                <c:pt idx="220">
                  <c:v>83388383.161444023</c:v>
                </c:pt>
                <c:pt idx="221">
                  <c:v>83388207.786586151</c:v>
                </c:pt>
                <c:pt idx="222">
                  <c:v>83388034.985001698</c:v>
                </c:pt>
                <c:pt idx="223">
                  <c:v>83387864.718951061</c:v>
                </c:pt>
                <c:pt idx="224">
                  <c:v>83387696.951247588</c:v>
                </c:pt>
                <c:pt idx="225">
                  <c:v>83387531.645249501</c:v>
                </c:pt>
                <c:pt idx="226">
                  <c:v>83387368.764851928</c:v>
                </c:pt>
                <c:pt idx="227">
                  <c:v>83387208.274479076</c:v>
                </c:pt>
                <c:pt idx="228">
                  <c:v>83387050.139076442</c:v>
                </c:pt>
                <c:pt idx="229">
                  <c:v>83386894.324103236</c:v>
                </c:pt>
                <c:pt idx="230">
                  <c:v>83386740.795524821</c:v>
                </c:pt>
                <c:pt idx="231">
                  <c:v>83386589.519805357</c:v>
                </c:pt>
                <c:pt idx="232">
                  <c:v>83386440.463900477</c:v>
                </c:pt>
                <c:pt idx="233">
                  <c:v>83386293.595250085</c:v>
                </c:pt>
                <c:pt idx="234">
                  <c:v>83386148.881771281</c:v>
                </c:pt>
                <c:pt idx="235">
                  <c:v>83386006.291851401</c:v>
                </c:pt>
                <c:pt idx="236">
                  <c:v>83385865.794341102</c:v>
                </c:pt>
                <c:pt idx="237">
                  <c:v>83385727.358547613</c:v>
                </c:pt>
                <c:pt idx="238">
                  <c:v>83385590.954228014</c:v>
                </c:pt>
                <c:pt idx="239">
                  <c:v>83385456.551582694</c:v>
                </c:pt>
                <c:pt idx="240">
                  <c:v>83385324.121248826</c:v>
                </c:pt>
                <c:pt idx="241">
                  <c:v>83385193.634294018</c:v>
                </c:pt>
                <c:pt idx="242">
                  <c:v>83385065.062209964</c:v>
                </c:pt>
                <c:pt idx="243">
                  <c:v>83384938.376906276</c:v>
                </c:pt>
                <c:pt idx="244">
                  <c:v>83384813.550704345</c:v>
                </c:pt>
                <c:pt idx="245">
                  <c:v>83384690.556331322</c:v>
                </c:pt>
                <c:pt idx="246">
                  <c:v>83384569.366914153</c:v>
                </c:pt>
                <c:pt idx="247">
                  <c:v>83384449.955973789</c:v>
                </c:pt>
                <c:pt idx="248">
                  <c:v>83384332.297419339</c:v>
                </c:pt>
                <c:pt idx="249">
                  <c:v>83384216.365542442</c:v>
                </c:pt>
                <c:pt idx="250">
                  <c:v>83384102.135011643</c:v>
                </c:pt>
                <c:pt idx="251">
                  <c:v>83383989.580866873</c:v>
                </c:pt>
                <c:pt idx="252">
                  <c:v>83383878.678514034</c:v>
                </c:pt>
                <c:pt idx="253">
                  <c:v>83383769.403719604</c:v>
                </c:pt>
                <c:pt idx="254">
                  <c:v>83383661.732605398</c:v>
                </c:pt>
                <c:pt idx="255">
                  <c:v>83383555.64164333</c:v>
                </c:pt>
                <c:pt idx="256">
                  <c:v>83383451.107650295</c:v>
                </c:pt>
                <c:pt idx="257">
                  <c:v>83383348.107783109</c:v>
                </c:pt>
                <c:pt idx="258">
                  <c:v>83383246.619533569</c:v>
                </c:pt>
                <c:pt idx="259">
                  <c:v>83383146.620723501</c:v>
                </c:pt>
                <c:pt idx="260">
                  <c:v>83383048.08949995</c:v>
                </c:pt>
                <c:pt idx="261">
                  <c:v>83382951.004330412</c:v>
                </c:pt>
                <c:pt idx="262">
                  <c:v>83382855.343998134</c:v>
                </c:pt>
                <c:pt idx="263">
                  <c:v>83382761.087597504</c:v>
                </c:pt>
                <c:pt idx="264">
                  <c:v>83382668.214529455</c:v>
                </c:pt>
                <c:pt idx="265">
                  <c:v>83382576.704497039</c:v>
                </c:pt>
                <c:pt idx="266">
                  <c:v>83382486.537500933</c:v>
                </c:pt>
                <c:pt idx="267">
                  <c:v>83382397.693835124</c:v>
                </c:pt>
                <c:pt idx="268">
                  <c:v>83382310.154082581</c:v>
                </c:pt>
                <c:pt idx="269">
                  <c:v>83382223.899111077</c:v>
                </c:pt>
                <c:pt idx="270">
                  <c:v>83382138.910068929</c:v>
                </c:pt>
                <c:pt idx="271">
                  <c:v>83382055.168380961</c:v>
                </c:pt>
                <c:pt idx="272">
                  <c:v>83381972.655744433</c:v>
                </c:pt>
                <c:pt idx="273">
                  <c:v>83381891.354125023</c:v>
                </c:pt>
                <c:pt idx="274">
                  <c:v>83381811.245752916</c:v>
                </c:pt>
                <c:pt idx="275">
                  <c:v>83381732.31311895</c:v>
                </c:pt>
                <c:pt idx="276">
                  <c:v>83381654.538970739</c:v>
                </c:pt>
                <c:pt idx="277">
                  <c:v>83381577.906308964</c:v>
                </c:pt>
                <c:pt idx="278">
                  <c:v>83381502.398383632</c:v>
                </c:pt>
                <c:pt idx="279">
                  <c:v>83381427.998690441</c:v>
                </c:pt>
                <c:pt idx="280">
                  <c:v>83381354.690967172</c:v>
                </c:pt>
                <c:pt idx="281">
                  <c:v>83381282.459190145</c:v>
                </c:pt>
                <c:pt idx="282">
                  <c:v>83381211.2875707</c:v>
                </c:pt>
                <c:pt idx="283">
                  <c:v>83381141.160551786</c:v>
                </c:pt>
                <c:pt idx="284">
                  <c:v>83381072.06280455</c:v>
                </c:pt>
                <c:pt idx="285">
                  <c:v>83381003.979224995</c:v>
                </c:pt>
                <c:pt idx="286">
                  <c:v>83380936.894930691</c:v>
                </c:pt>
                <c:pt idx="287">
                  <c:v>83380870.795257494</c:v>
                </c:pt>
                <c:pt idx="288">
                  <c:v>83380805.665756404</c:v>
                </c:pt>
                <c:pt idx="289">
                  <c:v>83380741.492190346</c:v>
                </c:pt>
                <c:pt idx="290">
                  <c:v>83380678.260531113</c:v>
                </c:pt>
                <c:pt idx="291">
                  <c:v>83380615.956956297</c:v>
                </c:pt>
                <c:pt idx="292">
                  <c:v>83380554.567846254</c:v>
                </c:pt>
                <c:pt idx="293">
                  <c:v>83380494.07978113</c:v>
                </c:pt>
                <c:pt idx="294">
                  <c:v>83380434.479537964</c:v>
                </c:pt>
                <c:pt idx="295">
                  <c:v>83380375.754087746</c:v>
                </c:pt>
                <c:pt idx="296">
                  <c:v>83380317.89059265</c:v>
                </c:pt>
                <c:pt idx="297">
                  <c:v>83380260.876403153</c:v>
                </c:pt>
                <c:pt idx="298">
                  <c:v>83380204.699055329</c:v>
                </c:pt>
                <c:pt idx="299">
                  <c:v>83380149.346268103</c:v>
                </c:pt>
                <c:pt idx="300">
                  <c:v>83380094.805940568</c:v>
                </c:pt>
                <c:pt idx="301">
                  <c:v>83380041.066149369</c:v>
                </c:pt>
                <c:pt idx="302">
                  <c:v>83379988.115146071</c:v>
                </c:pt>
                <c:pt idx="303">
                  <c:v>83379935.941354588</c:v>
                </c:pt>
                <c:pt idx="304">
                  <c:v>83379884.533368707</c:v>
                </c:pt>
                <c:pt idx="305">
                  <c:v>83379833.87994954</c:v>
                </c:pt>
                <c:pt idx="306">
                  <c:v>83379783.970023096</c:v>
                </c:pt>
                <c:pt idx="307">
                  <c:v>83379734.792677864</c:v>
                </c:pt>
                <c:pt idx="308">
                  <c:v>83379686.337162435</c:v>
                </c:pt>
                <c:pt idx="309">
                  <c:v>83379638.592883125</c:v>
                </c:pt>
                <c:pt idx="310">
                  <c:v>83379591.5494017</c:v>
                </c:pt>
                <c:pt idx="311">
                  <c:v>83379545.196433082</c:v>
                </c:pt>
                <c:pt idx="312">
                  <c:v>83379499.52384308</c:v>
                </c:pt>
                <c:pt idx="313">
                  <c:v>83379454.521646217</c:v>
                </c:pt>
                <c:pt idx="314">
                  <c:v>83379410.180003524</c:v>
                </c:pt>
                <c:pt idx="315">
                  <c:v>83379366.489220396</c:v>
                </c:pt>
                <c:pt idx="316">
                  <c:v>83379323.439744473</c:v>
                </c:pt>
                <c:pt idx="317">
                  <c:v>83379281.022163555</c:v>
                </c:pt>
                <c:pt idx="318">
                  <c:v>83379239.227203563</c:v>
                </c:pt>
                <c:pt idx="319">
                  <c:v>83379198.045726493</c:v>
                </c:pt>
                <c:pt idx="320">
                  <c:v>83379157.468728423</c:v>
                </c:pt>
                <c:pt idx="321">
                  <c:v>83379117.487337545</c:v>
                </c:pt>
                <c:pt idx="322">
                  <c:v>83379078.092812225</c:v>
                </c:pt>
                <c:pt idx="323">
                  <c:v>83379039.276539132</c:v>
                </c:pt>
                <c:pt idx="324">
                  <c:v>83379001.030031279</c:v>
                </c:pt>
                <c:pt idx="325">
                  <c:v>83378963.344926253</c:v>
                </c:pt>
                <c:pt idx="326">
                  <c:v>83378926.212984338</c:v>
                </c:pt>
                <c:pt idx="327">
                  <c:v>83378889.626086727</c:v>
                </c:pt>
                <c:pt idx="328">
                  <c:v>83378853.57623376</c:v>
                </c:pt>
                <c:pt idx="329">
                  <c:v>83378818.05554314</c:v>
                </c:pt>
                <c:pt idx="330">
                  <c:v>83378783.056248248</c:v>
                </c:pt>
                <c:pt idx="331">
                  <c:v>83378748.570696443</c:v>
                </c:pt>
                <c:pt idx="332">
                  <c:v>83378714.591347367</c:v>
                </c:pt>
                <c:pt idx="333">
                  <c:v>83378681.110771328</c:v>
                </c:pt>
                <c:pt idx="334">
                  <c:v>83378648.121647671</c:v>
                </c:pt>
                <c:pt idx="335">
                  <c:v>83378615.61676313</c:v>
                </c:pt>
                <c:pt idx="336">
                  <c:v>83378583.589010343</c:v>
                </c:pt>
                <c:pt idx="337">
                  <c:v>83378552.031386197</c:v>
                </c:pt>
                <c:pt idx="338">
                  <c:v>83378520.93699038</c:v>
                </c:pt>
                <c:pt idx="339">
                  <c:v>83378490.299023837</c:v>
                </c:pt>
                <c:pt idx="340">
                  <c:v>83378460.110787287</c:v>
                </c:pt>
                <c:pt idx="341">
                  <c:v>83378430.365679771</c:v>
                </c:pt>
                <c:pt idx="342">
                  <c:v>83378401.057197183</c:v>
                </c:pt>
                <c:pt idx="343">
                  <c:v>83378372.178930864</c:v>
                </c:pt>
                <c:pt idx="344">
                  <c:v>83378343.724566221</c:v>
                </c:pt>
                <c:pt idx="345">
                  <c:v>83378315.687881336</c:v>
                </c:pt>
                <c:pt idx="346">
                  <c:v>83378288.062745586</c:v>
                </c:pt>
                <c:pt idx="347">
                  <c:v>83378260.84311831</c:v>
                </c:pt>
                <c:pt idx="348">
                  <c:v>83378234.023047522</c:v>
                </c:pt>
                <c:pt idx="349">
                  <c:v>83378207.596668556</c:v>
                </c:pt>
                <c:pt idx="350">
                  <c:v>83378181.558202848</c:v>
                </c:pt>
                <c:pt idx="351">
                  <c:v>83378155.901956603</c:v>
                </c:pt>
                <c:pt idx="352">
                  <c:v>83378130.622319624</c:v>
                </c:pt>
                <c:pt idx="353">
                  <c:v>83378105.713764027</c:v>
                </c:pt>
                <c:pt idx="354">
                  <c:v>83378081.17084305</c:v>
                </c:pt>
                <c:pt idx="355">
                  <c:v>83378056.988189876</c:v>
                </c:pt>
                <c:pt idx="356">
                  <c:v>83378033.160516456</c:v>
                </c:pt>
                <c:pt idx="357">
                  <c:v>83378009.68261236</c:v>
                </c:pt>
                <c:pt idx="358">
                  <c:v>83377986.549343601</c:v>
                </c:pt>
                <c:pt idx="359">
                  <c:v>83377963.755651549</c:v>
                </c:pt>
                <c:pt idx="360">
                  <c:v>83377941.296551824</c:v>
                </c:pt>
                <c:pt idx="361">
                  <c:v>83377919.167133197</c:v>
                </c:pt>
                <c:pt idx="362">
                  <c:v>83377897.362556517</c:v>
                </c:pt>
                <c:pt idx="363">
                  <c:v>83377875.87805365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FC-4680-AA1A-0AE436EDBE44}"/>
            </c:ext>
          </c:extLst>
        </c:ser>
        <c:ser>
          <c:idx val="1"/>
          <c:order val="1"/>
          <c:tx>
            <c:strRef>
              <c:f>Model!$H$4</c:f>
              <c:strCache>
                <c:ptCount val="1"/>
                <c:pt idx="0">
                  <c:v>I(t)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Model!$H$5:$H$368</c:f>
              <c:numCache>
                <c:formatCode>0.00</c:formatCode>
                <c:ptCount val="364"/>
                <c:pt idx="0">
                  <c:v>69839</c:v>
                </c:pt>
                <c:pt idx="1">
                  <c:v>68830.228507959197</c:v>
                </c:pt>
                <c:pt idx="2">
                  <c:v>67835.791148775592</c:v>
                </c:pt>
                <c:pt idx="3">
                  <c:v>66855.491102813539</c:v>
                </c:pt>
                <c:pt idx="4">
                  <c:v>65889.134053015645</c:v>
                </c:pt>
                <c:pt idx="5">
                  <c:v>64936.528159017464</c:v>
                </c:pt>
                <c:pt idx="6">
                  <c:v>63997.48403134384</c:v>
                </c:pt>
                <c:pt idx="7">
                  <c:v>63071.814705693454</c:v>
                </c:pt>
                <c:pt idx="8">
                  <c:v>62159.335617317971</c:v>
                </c:pt>
                <c:pt idx="9">
                  <c:v>61259.864575502113</c:v>
                </c:pt>
                <c:pt idx="10">
                  <c:v>60373.22173815046</c:v>
                </c:pt>
                <c:pt idx="11">
                  <c:v>59499.229586486617</c:v>
                </c:pt>
                <c:pt idx="12">
                  <c:v>58637.712899869992</c:v>
                </c:pt>
                <c:pt idx="13">
                  <c:v>57788.498730735409</c:v>
                </c:pt>
                <c:pt idx="14">
                  <c:v>56951.416379660368</c:v>
                </c:pt>
                <c:pt idx="15">
                  <c:v>56126.297370564411</c:v>
                </c:pt>
                <c:pt idx="16">
                  <c:v>55312.975426045137</c:v>
                </c:pt>
                <c:pt idx="17">
                  <c:v>54511.286442854929</c:v>
                </c:pt>
                <c:pt idx="18">
                  <c:v>53721.068467522258</c:v>
                </c:pt>
                <c:pt idx="19">
                  <c:v>52942.161672121372</c:v>
                </c:pt>
                <c:pt idx="20">
                  <c:v>52174.408330193764</c:v>
                </c:pt>
                <c:pt idx="21">
                  <c:v>51417.652792824818</c:v>
                </c:pt>
                <c:pt idx="22">
                  <c:v>50671.741464878687</c:v>
                </c:pt>
                <c:pt idx="23">
                  <c:v>49936.522781394298</c:v>
                </c:pt>
                <c:pt idx="24">
                  <c:v>49211.847184145314</c:v>
                </c:pt>
                <c:pt idx="25">
                  <c:v>48497.56709836654</c:v>
                </c:pt>
                <c:pt idx="26">
                  <c:v>47793.536909649236</c:v>
                </c:pt>
                <c:pt idx="27">
                  <c:v>47099.612941007465</c:v>
                </c:pt>
                <c:pt idx="28">
                  <c:v>46415.653430117767</c:v>
                </c:pt>
                <c:pt idx="29">
                  <c:v>45741.518506733853</c:v>
                </c:pt>
                <c:pt idx="30">
                  <c:v>45077.070170278232</c:v>
                </c:pt>
                <c:pt idx="31">
                  <c:v>44422.172267612441</c:v>
                </c:pt>
                <c:pt idx="32">
                  <c:v>43776.69047098724</c:v>
                </c:pt>
                <c:pt idx="33">
                  <c:v>43140.492256174337</c:v>
                </c:pt>
                <c:pt idx="34">
                  <c:v>42513.446880780728</c:v>
                </c:pt>
                <c:pt idx="35">
                  <c:v>41895.425362746864</c:v>
                </c:pt>
                <c:pt idx="36">
                  <c:v>41286.300459029626</c:v>
                </c:pt>
                <c:pt idx="37">
                  <c:v>40685.946644470998</c:v>
                </c:pt>
                <c:pt idx="38">
                  <c:v>40094.240090853251</c:v>
                </c:pt>
                <c:pt idx="39">
                  <c:v>39511.05864614126</c:v>
                </c:pt>
                <c:pt idx="40">
                  <c:v>38936.281813912618</c:v>
                </c:pt>
                <c:pt idx="41">
                  <c:v>38369.790732975925</c:v>
                </c:pt>
                <c:pt idx="42">
                  <c:v>37811.468157177689</c:v>
                </c:pt>
                <c:pt idx="43">
                  <c:v>37261.198435398175</c:v>
                </c:pt>
                <c:pt idx="44">
                  <c:v>36718.867491736331</c:v>
                </c:pt>
                <c:pt idx="45">
                  <c:v>36184.362805883953</c:v>
                </c:pt>
                <c:pt idx="46">
                  <c:v>35657.573393689148</c:v>
                </c:pt>
                <c:pt idx="47">
                  <c:v>35138.389787909036</c:v>
                </c:pt>
                <c:pt idx="48">
                  <c:v>34626.704019151599</c:v>
                </c:pt>
                <c:pt idx="49">
                  <c:v>34122.409597006503</c:v>
                </c:pt>
                <c:pt idx="50">
                  <c:v>33625.401491364617</c:v>
                </c:pt>
                <c:pt idx="51">
                  <c:v>33135.576113925992</c:v>
                </c:pt>
                <c:pt idx="52">
                  <c:v>32652.831299895817</c:v>
                </c:pt>
                <c:pt idx="53">
                  <c:v>32177.066289868042</c:v>
                </c:pt>
                <c:pt idx="54">
                  <c:v>31708.181711896057</c:v>
                </c:pt>
                <c:pt idx="55">
                  <c:v>31246.079563750005</c:v>
                </c:pt>
                <c:pt idx="56">
                  <c:v>30790.663195360041</c:v>
                </c:pt>
                <c:pt idx="57">
                  <c:v>30341.837291444899</c:v>
                </c:pt>
                <c:pt idx="58">
                  <c:v>29899.507854325158</c:v>
                </c:pt>
                <c:pt idx="59">
                  <c:v>29463.582186920343</c:v>
                </c:pt>
                <c:pt idx="60">
                  <c:v>29033.968875929193</c:v>
                </c:pt>
                <c:pt idx="61">
                  <c:v>28610.577775192185</c:v>
                </c:pt>
                <c:pt idx="62">
                  <c:v>28193.319989235515</c:v>
                </c:pt>
                <c:pt idx="63">
                  <c:v>27782.10785699559</c:v>
                </c:pt>
                <c:pt idx="64">
                  <c:v>27376.854935723131</c:v>
                </c:pt>
                <c:pt idx="65">
                  <c:v>26977.475985065903</c:v>
                </c:pt>
                <c:pt idx="66">
                  <c:v>26583.886951329048</c:v>
                </c:pt>
                <c:pt idx="67">
                  <c:v>26196.004951912062</c:v>
                </c:pt>
                <c:pt idx="68">
                  <c:v>25813.74825992126</c:v>
                </c:pt>
                <c:pt idx="69">
                  <c:v>25437.036288956733</c:v>
                </c:pt>
                <c:pt idx="70">
                  <c:v>25065.789578072607</c:v>
                </c:pt>
                <c:pt idx="71">
                  <c:v>24699.92977690955</c:v>
                </c:pt>
                <c:pt idx="72">
                  <c:v>24339.379630998304</c:v>
                </c:pt>
                <c:pt idx="73">
                  <c:v>23984.062967233087</c:v>
                </c:pt>
                <c:pt idx="74">
                  <c:v>23633.904679513671</c:v>
                </c:pt>
                <c:pt idx="75">
                  <c:v>23288.83071455493</c:v>
                </c:pt>
                <c:pt idx="76">
                  <c:v>22948.768057862584</c:v>
                </c:pt>
                <c:pt idx="77">
                  <c:v>22613.644719873941</c:v>
                </c:pt>
                <c:pt idx="78">
                  <c:v>22283.389722262327</c:v>
                </c:pt>
                <c:pt idx="79">
                  <c:v>21957.933084403976</c:v>
                </c:pt>
                <c:pt idx="80">
                  <c:v>21637.205810006024</c:v>
                </c:pt>
                <c:pt idx="81">
                  <c:v>21321.139873894357</c:v>
                </c:pt>
                <c:pt idx="82">
                  <c:v>21009.66820896</c:v>
                </c:pt>
                <c:pt idx="83">
                  <c:v>20702.724693262684</c:v>
                </c:pt>
                <c:pt idx="84">
                  <c:v>20400.244137290294</c:v>
                </c:pt>
                <c:pt idx="85">
                  <c:v>20102.162271372847</c:v>
                </c:pt>
                <c:pt idx="86">
                  <c:v>19808.415733249676</c:v>
                </c:pt>
                <c:pt idx="87">
                  <c:v>19518.942055788404</c:v>
                </c:pt>
                <c:pt idx="88">
                  <c:v>19233.679654854448</c:v>
                </c:pt>
                <c:pt idx="89">
                  <c:v>18952.567817329611</c:v>
                </c:pt>
                <c:pt idx="90">
                  <c:v>18675.546689278417</c:v>
                </c:pt>
                <c:pt idx="91">
                  <c:v>18402.557264260864</c:v>
                </c:pt>
                <c:pt idx="92">
                  <c:v>18133.541371790136</c:v>
                </c:pt>
                <c:pt idx="93">
                  <c:v>17868.441665933999</c:v>
                </c:pt>
                <c:pt idx="94">
                  <c:v>17607.201614058446</c:v>
                </c:pt>
                <c:pt idx="95">
                  <c:v>17349.765485712218</c:v>
                </c:pt>
                <c:pt idx="96">
                  <c:v>17096.078341650864</c:v>
                </c:pt>
                <c:pt idx="97">
                  <c:v>16846.08602299893</c:v>
                </c:pt>
                <c:pt idx="98">
                  <c:v>16599.735140548924</c:v>
                </c:pt>
                <c:pt idx="99">
                  <c:v>16356.973064195665</c:v>
                </c:pt>
                <c:pt idx="100">
                  <c:v>16117.747912504692</c:v>
                </c:pt>
                <c:pt idx="101">
                  <c:v>15882.00854241331</c:v>
                </c:pt>
                <c:pt idx="102">
                  <c:v>15649.704539062954</c:v>
                </c:pt>
                <c:pt idx="103">
                  <c:v>15420.786205761477</c:v>
                </c:pt>
                <c:pt idx="104">
                  <c:v>15195.204554074053</c:v>
                </c:pt>
                <c:pt idx="105">
                  <c:v>14972.911294041285</c:v>
                </c:pt>
                <c:pt idx="106">
                  <c:v>14753.85882452322</c:v>
                </c:pt>
                <c:pt idx="107">
                  <c:v>14538.000223667907</c:v>
                </c:pt>
                <c:pt idx="108">
                  <c:v>14325.289239503159</c:v>
                </c:pt>
                <c:pt idx="109">
                  <c:v>14115.680280650211</c:v>
                </c:pt>
                <c:pt idx="110">
                  <c:v>13909.128407157912</c:v>
                </c:pt>
                <c:pt idx="111">
                  <c:v>13705.589321456173</c:v>
                </c:pt>
                <c:pt idx="112">
                  <c:v>13505.019359427326</c:v>
                </c:pt>
                <c:pt idx="113">
                  <c:v>13307.375481594121</c:v>
                </c:pt>
                <c:pt idx="114">
                  <c:v>13112.615264423024</c:v>
                </c:pt>
                <c:pt idx="115">
                  <c:v>12920.696891741558</c:v>
                </c:pt>
                <c:pt idx="116">
                  <c:v>12731.579146268401</c:v>
                </c:pt>
                <c:pt idx="117">
                  <c:v>12545.221401254943</c:v>
                </c:pt>
                <c:pt idx="118">
                  <c:v>12361.583612237047</c:v>
                </c:pt>
                <c:pt idx="119">
                  <c:v>12180.62630889578</c:v>
                </c:pt>
                <c:pt idx="120">
                  <c:v>12002.31058702581</c:v>
                </c:pt>
                <c:pt idx="121">
                  <c:v>11826.598100610277</c:v>
                </c:pt>
                <c:pt idx="122">
                  <c:v>11653.45105400087</c:v>
                </c:pt>
                <c:pt idx="123">
                  <c:v>11482.832194201908</c:v>
                </c:pt>
                <c:pt idx="124">
                  <c:v>11314.704803257187</c:v>
                </c:pt>
                <c:pt idx="125">
                  <c:v>11149.03269073841</c:v>
                </c:pt>
                <c:pt idx="126">
                  <c:v>10985.780186333976</c:v>
                </c:pt>
                <c:pt idx="127">
                  <c:v>10824.912132536958</c:v>
                </c:pt>
                <c:pt idx="128">
                  <c:v>10666.393877431088</c:v>
                </c:pt>
                <c:pt idx="129">
                  <c:v>10510.191267573564</c:v>
                </c:pt>
                <c:pt idx="130">
                  <c:v>10356.270640973538</c:v>
                </c:pt>
                <c:pt idx="131">
                  <c:v>10204.598820165123</c:v>
                </c:pt>
                <c:pt idx="132">
                  <c:v>10055.14310537378</c:v>
                </c:pt>
                <c:pt idx="133">
                  <c:v>9907.8712677749427</c:v>
                </c:pt>
                <c:pt idx="134">
                  <c:v>9762.7515428437891</c:v>
                </c:pt>
                <c:pt idx="135">
                  <c:v>9619.7526237950042</c:v>
                </c:pt>
                <c:pt idx="136">
                  <c:v>9478.8436551114701</c:v>
                </c:pt>
                <c:pt idx="137">
                  <c:v>9339.9942261607684</c:v>
                </c:pt>
                <c:pt idx="138">
                  <c:v>9203.1743648984157</c:v>
                </c:pt>
                <c:pt idx="139">
                  <c:v>9068.3545316567761</c:v>
                </c:pt>
                <c:pt idx="140">
                  <c:v>8935.5056130185621</c:v>
                </c:pt>
                <c:pt idx="141">
                  <c:v>8804.5989157738859</c:v>
                </c:pt>
                <c:pt idx="142">
                  <c:v>8675.606160959831</c:v>
                </c:pt>
                <c:pt idx="143">
                  <c:v>8548.4994779814824</c:v>
                </c:pt>
                <c:pt idx="144">
                  <c:v>8423.2513988134197</c:v>
                </c:pt>
                <c:pt idx="145">
                  <c:v>8299.8348522806446</c:v>
                </c:pt>
                <c:pt idx="146">
                  <c:v>8178.2231584179453</c:v>
                </c:pt>
                <c:pt idx="147">
                  <c:v>8058.3900229067121</c:v>
                </c:pt>
                <c:pt idx="148">
                  <c:v>7940.3095315882138</c:v>
                </c:pt>
                <c:pt idx="149">
                  <c:v>7823.9561450523561</c:v>
                </c:pt>
                <c:pt idx="150">
                  <c:v>7709.30469330098</c:v>
                </c:pt>
                <c:pt idx="151">
                  <c:v>7596.3303704847367</c:v>
                </c:pt>
                <c:pt idx="152">
                  <c:v>7485.0087297125801</c:v>
                </c:pt>
                <c:pt idx="153">
                  <c:v>7375.3156779329802</c:v>
                </c:pt>
                <c:pt idx="154">
                  <c:v>7267.2274708859031</c:v>
                </c:pt>
                <c:pt idx="155">
                  <c:v>7160.7207081246552</c:v>
                </c:pt>
                <c:pt idx="156">
                  <c:v>7055.7723281066956</c:v>
                </c:pt>
                <c:pt idx="157">
                  <c:v>6952.3596033525137</c:v>
                </c:pt>
                <c:pt idx="158">
                  <c:v>6850.4601356716903</c:v>
                </c:pt>
                <c:pt idx="159">
                  <c:v>6750.0518514552741</c:v>
                </c:pt>
                <c:pt idx="160">
                  <c:v>6651.1129970335987</c:v>
                </c:pt>
                <c:pt idx="161">
                  <c:v>6553.622134098694</c:v>
                </c:pt>
                <c:pt idx="162">
                  <c:v>6457.5581351904448</c:v>
                </c:pt>
                <c:pt idx="163">
                  <c:v>6362.9001792456556</c:v>
                </c:pt>
                <c:pt idx="164">
                  <c:v>6269.6277472092006</c:v>
                </c:pt>
                <c:pt idx="165">
                  <c:v>6177.7206177064409</c:v>
                </c:pt>
                <c:pt idx="166">
                  <c:v>6087.1588627761012</c:v>
                </c:pt>
                <c:pt idx="167">
                  <c:v>5997.9228436627991</c:v>
                </c:pt>
                <c:pt idx="168">
                  <c:v>5909.9932066684532</c:v>
                </c:pt>
                <c:pt idx="169">
                  <c:v>5823.3508790617752</c:v>
                </c:pt>
                <c:pt idx="170">
                  <c:v>5737.9770650450791</c:v>
                </c:pt>
                <c:pt idx="171">
                  <c:v>5653.8532417776514</c:v>
                </c:pt>
                <c:pt idx="172">
                  <c:v>5570.9611554549192</c:v>
                </c:pt>
                <c:pt idx="173">
                  <c:v>5489.2828174426777</c:v>
                </c:pt>
                <c:pt idx="174">
                  <c:v>5408.8005004656379</c:v>
                </c:pt>
                <c:pt idx="175">
                  <c:v>5329.4967348495693</c:v>
                </c:pt>
                <c:pt idx="176">
                  <c:v>5251.3543048163201</c:v>
                </c:pt>
                <c:pt idx="177">
                  <c:v>5174.3562448310004</c:v>
                </c:pt>
                <c:pt idx="178">
                  <c:v>5098.4858360006347</c:v>
                </c:pt>
                <c:pt idx="179">
                  <c:v>5023.7266025235795</c:v>
                </c:pt>
                <c:pt idx="180">
                  <c:v>4950.0623081890326</c:v>
                </c:pt>
                <c:pt idx="181">
                  <c:v>4877.4769529259529</c:v>
                </c:pt>
                <c:pt idx="182">
                  <c:v>4805.9547694007224</c:v>
                </c:pt>
                <c:pt idx="183">
                  <c:v>4735.4802196628889</c:v>
                </c:pt>
                <c:pt idx="184">
                  <c:v>4666.0379918383414</c:v>
                </c:pt>
                <c:pt idx="185">
                  <c:v>4597.6129968692703</c:v>
                </c:pt>
                <c:pt idx="186">
                  <c:v>4530.1903653002819</c:v>
                </c:pt>
                <c:pt idx="187">
                  <c:v>4463.7554441100337</c:v>
                </c:pt>
                <c:pt idx="188">
                  <c:v>4398.2937935877753</c:v>
                </c:pt>
                <c:pt idx="189">
                  <c:v>4333.7911842541725</c:v>
                </c:pt>
                <c:pt idx="190">
                  <c:v>4270.2335938258257</c:v>
                </c:pt>
                <c:pt idx="191">
                  <c:v>4207.6072042228689</c:v>
                </c:pt>
                <c:pt idx="192">
                  <c:v>4145.8983986190724</c:v>
                </c:pt>
                <c:pt idx="193">
                  <c:v>4085.0937585338561</c:v>
                </c:pt>
                <c:pt idx="194">
                  <c:v>4025.180060965648</c:v>
                </c:pt>
                <c:pt idx="195">
                  <c:v>3966.1442755660114</c:v>
                </c:pt>
                <c:pt idx="196">
                  <c:v>3907.9735618539894</c:v>
                </c:pt>
                <c:pt idx="197">
                  <c:v>3850.6552664701057</c:v>
                </c:pt>
                <c:pt idx="198">
                  <c:v>3794.1769204694756</c:v>
                </c:pt>
                <c:pt idx="199">
                  <c:v>3738.5262366534935</c:v>
                </c:pt>
                <c:pt idx="200">
                  <c:v>3683.6911069395592</c:v>
                </c:pt>
                <c:pt idx="201">
                  <c:v>3629.6595997683216</c:v>
                </c:pt>
                <c:pt idx="202">
                  <c:v>3576.4199575479165</c:v>
                </c:pt>
                <c:pt idx="203">
                  <c:v>3523.9605941346858</c:v>
                </c:pt>
                <c:pt idx="204">
                  <c:v>3472.2700923498824</c:v>
                </c:pt>
                <c:pt idx="205">
                  <c:v>3421.3372015318459</c:v>
                </c:pt>
                <c:pt idx="206">
                  <c:v>3371.1508351231714</c:v>
                </c:pt>
                <c:pt idx="207">
                  <c:v>3321.7000682923767</c:v>
                </c:pt>
                <c:pt idx="208">
                  <c:v>3272.9741355895899</c:v>
                </c:pt>
                <c:pt idx="209">
                  <c:v>3224.9624286357853</c:v>
                </c:pt>
                <c:pt idx="210">
                  <c:v>3177.6544938450988</c:v>
                </c:pt>
                <c:pt idx="211">
                  <c:v>3131.040030179764</c:v>
                </c:pt>
                <c:pt idx="212">
                  <c:v>3085.1088869372093</c:v>
                </c:pt>
                <c:pt idx="213">
                  <c:v>3039.851061568871</c:v>
                </c:pt>
                <c:pt idx="214">
                  <c:v>2995.2566975302802</c:v>
                </c:pt>
                <c:pt idx="215">
                  <c:v>2951.3160821619804</c:v>
                </c:pt>
                <c:pt idx="216">
                  <c:v>2908.0196446008486</c:v>
                </c:pt>
                <c:pt idx="217">
                  <c:v>2865.3579537213946</c:v>
                </c:pt>
                <c:pt idx="218">
                  <c:v>2823.3217161066163</c:v>
                </c:pt>
                <c:pt idx="219">
                  <c:v>2781.9017740479972</c:v>
                </c:pt>
                <c:pt idx="220">
                  <c:v>2741.0891035742338</c:v>
                </c:pt>
                <c:pt idx="221">
                  <c:v>2700.8748125083007</c:v>
                </c:pt>
                <c:pt idx="222">
                  <c:v>2661.2501385524361</c:v>
                </c:pt>
                <c:pt idx="223">
                  <c:v>2622.2064474006743</c:v>
                </c:pt>
                <c:pt idx="224">
                  <c:v>2583.7352308785248</c:v>
                </c:pt>
                <c:pt idx="225">
                  <c:v>2545.8281051094214</c:v>
                </c:pt>
                <c:pt idx="226">
                  <c:v>2508.4768087075613</c:v>
                </c:pt>
                <c:pt idx="227">
                  <c:v>2471.6732009967641</c:v>
                </c:pt>
                <c:pt idx="228">
                  <c:v>2435.4092602549822</c:v>
                </c:pt>
                <c:pt idx="229">
                  <c:v>2399.6770819841022</c:v>
                </c:pt>
                <c:pt idx="230">
                  <c:v>2364.4688772046761</c:v>
                </c:pt>
                <c:pt idx="231">
                  <c:v>2329.7769707752359</c:v>
                </c:pt>
                <c:pt idx="232">
                  <c:v>2295.5937997358374</c:v>
                </c:pt>
                <c:pt idx="233">
                  <c:v>2261.911911675495</c:v>
                </c:pt>
                <c:pt idx="234">
                  <c:v>2228.7239631231673</c:v>
                </c:pt>
                <c:pt idx="235">
                  <c:v>2196.0227179619606</c:v>
                </c:pt>
                <c:pt idx="236">
                  <c:v>2163.8010458662197</c:v>
                </c:pt>
                <c:pt idx="237">
                  <c:v>2132.0519207611842</c:v>
                </c:pt>
                <c:pt idx="238">
                  <c:v>2100.7684193048858</c:v>
                </c:pt>
                <c:pt idx="239">
                  <c:v>2069.9437193919753</c:v>
                </c:pt>
                <c:pt idx="240">
                  <c:v>2039.5710986791644</c:v>
                </c:pt>
                <c:pt idx="241">
                  <c:v>2009.6439331319789</c:v>
                </c:pt>
                <c:pt idx="242">
                  <c:v>1980.1556955925146</c:v>
                </c:pt>
                <c:pt idx="243">
                  <c:v>1951.0999543679027</c:v>
                </c:pt>
                <c:pt idx="244">
                  <c:v>1922.4703718391866</c:v>
                </c:pt>
                <c:pt idx="245">
                  <c:v>1894.2607030903209</c:v>
                </c:pt>
                <c:pt idx="246">
                  <c:v>1866.4647945570052</c:v>
                </c:pt>
                <c:pt idx="247">
                  <c:v>1839.0765826950703</c:v>
                </c:pt>
                <c:pt idx="248">
                  <c:v>1812.0900926681386</c:v>
                </c:pt>
                <c:pt idx="249">
                  <c:v>1785.4994370542813</c:v>
                </c:pt>
                <c:pt idx="250">
                  <c:v>1759.298814571406</c:v>
                </c:pt>
                <c:pt idx="251">
                  <c:v>1733.4825088211014</c:v>
                </c:pt>
                <c:pt idx="252">
                  <c:v>1708.0448870506802</c:v>
                </c:pt>
                <c:pt idx="253">
                  <c:v>1682.9803989331576</c:v>
                </c:pt>
                <c:pt idx="254">
                  <c:v>1658.2835753649106</c:v>
                </c:pt>
                <c:pt idx="255">
                  <c:v>1633.9490272807629</c:v>
                </c:pt>
                <c:pt idx="256">
                  <c:v>1609.9714444862493</c:v>
                </c:pt>
                <c:pt idx="257">
                  <c:v>1586.3455945068104</c:v>
                </c:pt>
                <c:pt idx="258">
                  <c:v>1563.0663214536783</c:v>
                </c:pt>
                <c:pt idx="259">
                  <c:v>1540.1285449062113</c:v>
                </c:pt>
                <c:pt idx="260">
                  <c:v>1517.527258810444</c:v>
                </c:pt>
                <c:pt idx="261">
                  <c:v>1495.2575303936198</c:v>
                </c:pt>
                <c:pt idx="262">
                  <c:v>1473.3144990944761</c:v>
                </c:pt>
                <c:pt idx="263">
                  <c:v>1451.6933755090565</c:v>
                </c:pt>
                <c:pt idx="264">
                  <c:v>1430.3894403518282</c:v>
                </c:pt>
                <c:pt idx="265">
                  <c:v>1409.398043431883</c:v>
                </c:pt>
                <c:pt idx="266">
                  <c:v>1388.7146026440062</c:v>
                </c:pt>
                <c:pt idx="267">
                  <c:v>1368.3346029744012</c:v>
                </c:pt>
                <c:pt idx="268">
                  <c:v>1348.2535955208571</c:v>
                </c:pt>
                <c:pt idx="269">
                  <c:v>1328.4671965271523</c:v>
                </c:pt>
                <c:pt idx="270">
                  <c:v>1308.9710864314902</c:v>
                </c:pt>
                <c:pt idx="271">
                  <c:v>1289.7610089287646</c:v>
                </c:pt>
                <c:pt idx="272">
                  <c:v>1270.8327700464552</c:v>
                </c:pt>
                <c:pt idx="273">
                  <c:v>1252.1822372339593</c:v>
                </c:pt>
                <c:pt idx="274">
                  <c:v>1233.8053384651632</c:v>
                </c:pt>
                <c:pt idx="275">
                  <c:v>1215.6980613540654</c:v>
                </c:pt>
                <c:pt idx="276">
                  <c:v>1197.8564522832601</c:v>
                </c:pt>
                <c:pt idx="277">
                  <c:v>1180.2766155451009</c:v>
                </c:pt>
                <c:pt idx="278">
                  <c:v>1162.9547124953576</c:v>
                </c:pt>
                <c:pt idx="279">
                  <c:v>1145.8869607191871</c:v>
                </c:pt>
                <c:pt idx="280">
                  <c:v>1129.0696332092411</c:v>
                </c:pt>
                <c:pt idx="281">
                  <c:v>1112.4990575557374</c:v>
                </c:pt>
                <c:pt idx="282">
                  <c:v>1096.1716151483176</c:v>
                </c:pt>
                <c:pt idx="283">
                  <c:v>1080.0837403895257</c:v>
                </c:pt>
                <c:pt idx="284">
                  <c:v>1064.2319199197377</c:v>
                </c:pt>
                <c:pt idx="285">
                  <c:v>1048.6126918533771</c:v>
                </c:pt>
                <c:pt idx="286">
                  <c:v>1033.2226450262535</c:v>
                </c:pt>
                <c:pt idx="287">
                  <c:v>1018.0584182538626</c:v>
                </c:pt>
                <c:pt idx="288">
                  <c:v>1003.1166996004918</c:v>
                </c:pt>
                <c:pt idx="289">
                  <c:v>988.39422565897212</c:v>
                </c:pt>
                <c:pt idx="290">
                  <c:v>973.88778084092451</c:v>
                </c:pt>
                <c:pt idx="291">
                  <c:v>959.59419667734824</c:v>
                </c:pt>
                <c:pt idx="292">
                  <c:v>945.51035112940178</c:v>
                </c:pt>
                <c:pt idx="293">
                  <c:v>931.63316790922863</c:v>
                </c:pt>
                <c:pt idx="294">
                  <c:v>917.95961581068309</c:v>
                </c:pt>
                <c:pt idx="295">
                  <c:v>904.48670804981236</c:v>
                </c:pt>
                <c:pt idx="296">
                  <c:v>891.2115016149537</c:v>
                </c:pt>
                <c:pt idx="297">
                  <c:v>878.13109662630791</c:v>
                </c:pt>
                <c:pt idx="298">
                  <c:v>865.24263570485152</c:v>
                </c:pt>
                <c:pt idx="299">
                  <c:v>852.54330335045199</c:v>
                </c:pt>
                <c:pt idx="300">
                  <c:v>840.03032532905399</c:v>
                </c:pt>
                <c:pt idx="301">
                  <c:v>827.70096806880383</c:v>
                </c:pt>
                <c:pt idx="302">
                  <c:v>815.55253806498285</c:v>
                </c:pt>
                <c:pt idx="303">
                  <c:v>803.58238129362303</c:v>
                </c:pt>
                <c:pt idx="304">
                  <c:v>791.78788263367778</c:v>
                </c:pt>
                <c:pt idx="305">
                  <c:v>780.16646529762397</c:v>
                </c:pt>
                <c:pt idx="306">
                  <c:v>768.71559027037449</c:v>
                </c:pt>
                <c:pt idx="307">
                  <c:v>757.43275575637779</c:v>
                </c:pt>
                <c:pt idx="308">
                  <c:v>746.31549663478881</c:v>
                </c:pt>
                <c:pt idx="309">
                  <c:v>735.36138392259193</c:v>
                </c:pt>
                <c:pt idx="310">
                  <c:v>724.56802424556156</c:v>
                </c:pt>
                <c:pt idx="311">
                  <c:v>713.93305931694601</c:v>
                </c:pt>
                <c:pt idx="312">
                  <c:v>703.45416542376404</c:v>
                </c:pt>
                <c:pt idx="313">
                  <c:v>693.12905292060054</c:v>
                </c:pt>
                <c:pt idx="314">
                  <c:v>682.95546573079548</c:v>
                </c:pt>
                <c:pt idx="315">
                  <c:v>672.93118085491699</c:v>
                </c:pt>
                <c:pt idx="316">
                  <c:v>663.05400788641396</c:v>
                </c:pt>
                <c:pt idx="317">
                  <c:v>653.32178853434152</c:v>
                </c:pt>
                <c:pt idx="318">
                  <c:v>643.73239615306045</c:v>
                </c:pt>
                <c:pt idx="319">
                  <c:v>634.28373527880456</c:v>
                </c:pt>
                <c:pt idx="320">
                  <c:v>624.97374117302058</c:v>
                </c:pt>
                <c:pt idx="321">
                  <c:v>615.80037937237853</c:v>
                </c:pt>
                <c:pt idx="322">
                  <c:v>606.76164524535807</c:v>
                </c:pt>
                <c:pt idx="323">
                  <c:v>597.85556355531378</c:v>
                </c:pt>
                <c:pt idx="324">
                  <c:v>589.08018802992581</c:v>
                </c:pt>
                <c:pt idx="325">
                  <c:v>580.43360093694241</c:v>
                </c:pt>
                <c:pt idx="326">
                  <c:v>571.91391266612391</c:v>
                </c:pt>
                <c:pt idx="327">
                  <c:v>563.51926131729613</c:v>
                </c:pt>
                <c:pt idx="328">
                  <c:v>555.24781229442658</c:v>
                </c:pt>
                <c:pt idx="329">
                  <c:v>547.09775790563288</c:v>
                </c:pt>
                <c:pt idx="330">
                  <c:v>539.0673169690408</c:v>
                </c:pt>
                <c:pt idx="331">
                  <c:v>531.15473442440282</c:v>
                </c:pt>
                <c:pt idx="332">
                  <c:v>523.35828095039653</c:v>
                </c:pt>
                <c:pt idx="333">
                  <c:v>515.67625258751775</c:v>
                </c:pt>
                <c:pt idx="334">
                  <c:v>508.10697036648872</c:v>
                </c:pt>
                <c:pt idx="335">
                  <c:v>500.64877994210019</c:v>
                </c:pt>
                <c:pt idx="336">
                  <c:v>493.30005123240784</c:v>
                </c:pt>
                <c:pt idx="337">
                  <c:v>486.05917806320593</c:v>
                </c:pt>
                <c:pt idx="338">
                  <c:v>478.92457781770094</c:v>
                </c:pt>
                <c:pt idx="339">
                  <c:v>471.89469109130891</c:v>
                </c:pt>
                <c:pt idx="340">
                  <c:v>464.96798135150266</c:v>
                </c:pt>
                <c:pt idx="341">
                  <c:v>458.1429346026348</c:v>
                </c:pt>
                <c:pt idx="342">
                  <c:v>451.41805905566389</c:v>
                </c:pt>
                <c:pt idx="343">
                  <c:v>444.79188480271267</c:v>
                </c:pt>
                <c:pt idx="344">
                  <c:v>438.26296349638756</c:v>
                </c:pt>
                <c:pt idx="345">
                  <c:v>431.82986803379004</c:v>
                </c:pt>
                <c:pt idx="346">
                  <c:v>425.49119224515204</c:v>
                </c:pt>
                <c:pt idx="347">
                  <c:v>419.2455505870268</c:v>
                </c:pt>
                <c:pt idx="348">
                  <c:v>413.09157783996994</c:v>
                </c:pt>
                <c:pt idx="349">
                  <c:v>407.02792881064437</c:v>
                </c:pt>
                <c:pt idx="350">
                  <c:v>401.05327803828493</c:v>
                </c:pt>
                <c:pt idx="351">
                  <c:v>395.16631950545917</c:v>
                </c:pt>
                <c:pt idx="352">
                  <c:v>389.3657663530613</c:v>
                </c:pt>
                <c:pt idx="353">
                  <c:v>383.65035059947775</c:v>
                </c:pt>
                <c:pt idx="354">
                  <c:v>378.01882286386348</c:v>
                </c:pt>
                <c:pt idx="355">
                  <c:v>372.46995209346898</c:v>
                </c:pt>
                <c:pt idx="356">
                  <c:v>367.00252529495867</c:v>
                </c:pt>
                <c:pt idx="357">
                  <c:v>361.61534726966283</c:v>
                </c:pt>
                <c:pt idx="358">
                  <c:v>356.30724035270532</c:v>
                </c:pt>
                <c:pt idx="359">
                  <c:v>351.07704415595038</c:v>
                </c:pt>
                <c:pt idx="360">
                  <c:v>345.92361531471329</c:v>
                </c:pt>
                <c:pt idx="361">
                  <c:v>340.84582723817937</c:v>
                </c:pt>
                <c:pt idx="362">
                  <c:v>335.84256986347759</c:v>
                </c:pt>
                <c:pt idx="363">
                  <c:v>330.9127494133549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FC-4680-AA1A-0AE436EDBE44}"/>
            </c:ext>
          </c:extLst>
        </c:ser>
        <c:ser>
          <c:idx val="2"/>
          <c:order val="2"/>
          <c:tx>
            <c:strRef>
              <c:f>Model!$I$4</c:f>
              <c:strCache>
                <c:ptCount val="1"/>
                <c:pt idx="0">
                  <c:v>V(t)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Model!$I$5:$I$368</c:f>
              <c:numCache>
                <c:formatCode>0.00</c:formatCode>
                <c:ptCount val="3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FC-4680-AA1A-0AE436EDBE44}"/>
            </c:ext>
          </c:extLst>
        </c:ser>
        <c:ser>
          <c:idx val="3"/>
          <c:order val="3"/>
          <c:tx>
            <c:strRef>
              <c:f>Model!$J$4</c:f>
              <c:strCache>
                <c:ptCount val="1"/>
                <c:pt idx="0">
                  <c:v>R(t)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Model!$J$5:$J$368</c:f>
              <c:numCache>
                <c:formatCode>0.00</c:formatCode>
                <c:ptCount val="364"/>
                <c:pt idx="0">
                  <c:v>28700</c:v>
                </c:pt>
                <c:pt idx="1">
                  <c:v>33956.95300993252</c:v>
                </c:pt>
                <c:pt idx="2">
                  <c:v>39137.9733127613</c:v>
                </c:pt>
                <c:pt idx="3">
                  <c:v>44244.139873861968</c:v>
                </c:pt>
                <c:pt idx="4">
                  <c:v>49276.516843512916</c:v>
                </c:pt>
                <c:pt idx="5">
                  <c:v>54236.153745270502</c:v>
                </c:pt>
                <c:pt idx="6">
                  <c:v>59124.085662395817</c:v>
                </c:pt>
                <c:pt idx="7">
                  <c:v>63941.333422339136</c:v>
                </c:pt>
                <c:pt idx="8">
                  <c:v>68688.90377928871</c:v>
                </c:pt>
                <c:pt idx="9">
                  <c:v>73367.789594791015</c:v>
                </c:pt>
                <c:pt idx="10">
                  <c:v>77978.970016450039</c:v>
                </c:pt>
                <c:pt idx="11">
                  <c:v>82523.410654713662</c:v>
                </c:pt>
                <c:pt idx="12">
                  <c:v>87002.063757755619</c:v>
                </c:pt>
                <c:pt idx="13">
                  <c:v>91415.868384461763</c:v>
                </c:pt>
                <c:pt idx="14">
                  <c:v>95765.750575530095</c:v>
                </c:pt>
                <c:pt idx="15">
                  <c:v>100052.62352269395</c:v>
                </c:pt>
                <c:pt idx="16">
                  <c:v>104277.3877360784</c:v>
                </c:pt>
                <c:pt idx="17">
                  <c:v>108440.93120970018</c:v>
                </c:pt>
                <c:pt idx="18">
                  <c:v>112544.12958512166</c:v>
                </c:pt>
                <c:pt idx="19">
                  <c:v>116587.84631326972</c:v>
                </c:pt>
                <c:pt idx="20">
                  <c:v>120572.93281443085</c:v>
                </c:pt>
                <c:pt idx="21">
                  <c:v>124500.22863643375</c:v>
                </c:pt>
                <c:pt idx="22">
                  <c:v>128370.56161103112</c:v>
                </c:pt>
                <c:pt idx="23">
                  <c:v>132184.74800849266</c:v>
                </c:pt>
                <c:pt idx="24">
                  <c:v>135943.5926904213</c:v>
                </c:pt>
                <c:pt idx="25">
                  <c:v>139647.88926080507</c:v>
                </c:pt>
                <c:pt idx="26">
                  <c:v>143298.42021531705</c:v>
                </c:pt>
                <c:pt idx="27">
                  <c:v>146895.95708887625</c:v>
                </c:pt>
                <c:pt idx="28">
                  <c:v>150441.26060148218</c:v>
                </c:pt>
                <c:pt idx="29">
                  <c:v>153935.08080233619</c:v>
                </c:pt>
                <c:pt idx="30">
                  <c:v>157378.15721226271</c:v>
                </c:pt>
                <c:pt idx="31">
                  <c:v>160771.21896444392</c:v>
                </c:pt>
                <c:pt idx="32">
                  <c:v>164114.98494348093</c:v>
                </c:pt>
                <c:pt idx="33">
                  <c:v>167410.16392279536</c:v>
                </c:pt>
                <c:pt idx="34">
                  <c:v>170657.45470038475</c:v>
                </c:pt>
                <c:pt idx="35">
                  <c:v>173857.54623294575</c:v>
                </c:pt>
                <c:pt idx="36">
                  <c:v>177011.11776837861</c:v>
                </c:pt>
                <c:pt idx="37">
                  <c:v>180118.83897668734</c:v>
                </c:pt>
                <c:pt idx="38">
                  <c:v>183181.37007928913</c:v>
                </c:pt>
                <c:pt idx="39">
                  <c:v>186199.36197674711</c:v>
                </c:pt>
                <c:pt idx="40">
                  <c:v>189173.45637494084</c:v>
                </c:pt>
                <c:pt idx="41">
                  <c:v>192104.2859096883</c:v>
                </c:pt>
                <c:pt idx="42">
                  <c:v>194992.47426983376</c:v>
                </c:pt>
                <c:pt idx="43">
                  <c:v>197838.63631881561</c:v>
                </c:pt>
                <c:pt idx="44">
                  <c:v>200643.37821472849</c:v>
                </c:pt>
                <c:pt idx="45">
                  <c:v>203407.29752889389</c:v>
                </c:pt>
                <c:pt idx="46">
                  <c:v>206130.98336295341</c:v>
                </c:pt>
                <c:pt idx="47">
                  <c:v>208815.01646449903</c:v>
                </c:pt>
                <c:pt idx="48">
                  <c:v>211459.96934125459</c:v>
                </c:pt>
                <c:pt idx="49">
                  <c:v>214066.40637382265</c:v>
                </c:pt>
                <c:pt idx="50">
                  <c:v>216634.88392701119</c:v>
                </c:pt>
                <c:pt idx="51">
                  <c:v>219165.95045975392</c:v>
                </c:pt>
                <c:pt idx="52">
                  <c:v>221660.14663363888</c:v>
                </c:pt>
                <c:pt idx="53">
                  <c:v>224118.00542005917</c:v>
                </c:pt>
                <c:pt idx="54">
                  <c:v>226540.05220599996</c:v>
                </c:pt>
                <c:pt idx="55">
                  <c:v>228926.80489847608</c:v>
                </c:pt>
                <c:pt idx="56">
                  <c:v>231278.7740276338</c:v>
                </c:pt>
                <c:pt idx="57">
                  <c:v>233596.46284853137</c:v>
                </c:pt>
                <c:pt idx="58">
                  <c:v>235880.3674416118</c:v>
                </c:pt>
                <c:pt idx="59">
                  <c:v>238130.97681188193</c:v>
                </c:pt>
                <c:pt idx="60">
                  <c:v>240348.77298681176</c:v>
                </c:pt>
                <c:pt idx="61">
                  <c:v>242534.23111296768</c:v>
                </c:pt>
                <c:pt idx="62">
                  <c:v>244687.81955139327</c:v>
                </c:pt>
                <c:pt idx="63">
                  <c:v>246809.99997175156</c:v>
                </c:pt>
                <c:pt idx="64">
                  <c:v>248901.22744524205</c:v>
                </c:pt>
                <c:pt idx="65">
                  <c:v>250961.95053630631</c:v>
                </c:pt>
                <c:pt idx="66">
                  <c:v>252992.61139313522</c:v>
                </c:pt>
                <c:pt idx="67">
                  <c:v>254993.64583699172</c:v>
                </c:pt>
                <c:pt idx="68">
                  <c:v>256965.48345036193</c:v>
                </c:pt>
                <c:pt idx="69">
                  <c:v>258908.54766394795</c:v>
                </c:pt>
                <c:pt idx="70">
                  <c:v>260823.2558425157</c:v>
                </c:pt>
                <c:pt idx="71">
                  <c:v>262710.01936961064</c:v>
                </c:pt>
                <c:pt idx="72">
                  <c:v>264569.2437311543</c:v>
                </c:pt>
                <c:pt idx="73">
                  <c:v>266401.32859793457</c:v>
                </c:pt>
                <c:pt idx="74">
                  <c:v>268206.66790700267</c:v>
                </c:pt>
                <c:pt idx="75">
                  <c:v>269985.64994198928</c:v>
                </c:pt>
                <c:pt idx="76">
                  <c:v>271738.65741235239</c:v>
                </c:pt>
                <c:pt idx="77">
                  <c:v>273466.0675315698</c:v>
                </c:pt>
                <c:pt idx="78">
                  <c:v>275168.25209428812</c:v>
                </c:pt>
                <c:pt idx="79">
                  <c:v>276845.5775524411</c:v>
                </c:pt>
                <c:pt idx="80">
                  <c:v>278498.40509034909</c:v>
                </c:pt>
                <c:pt idx="81">
                  <c:v>280127.09069881198</c:v>
                </c:pt>
                <c:pt idx="82">
                  <c:v>281731.98524820787</c:v>
                </c:pt>
                <c:pt idx="83">
                  <c:v>283313.43456060893</c:v>
                </c:pt>
                <c:pt idx="84">
                  <c:v>284871.7794809264</c:v>
                </c:pt>
                <c:pt idx="85">
                  <c:v>286407.35594709695</c:v>
                </c:pt>
                <c:pt idx="86">
                  <c:v>287920.4950593214</c:v>
                </c:pt>
                <c:pt idx="87">
                  <c:v>289411.52314836765</c:v>
                </c:pt>
                <c:pt idx="88">
                  <c:v>290880.76184294914</c:v>
                </c:pt>
                <c:pt idx="89">
                  <c:v>292328.52813619026</c:v>
                </c:pt>
                <c:pt idx="90">
                  <c:v>293755.13445118989</c:v>
                </c:pt>
                <c:pt idx="91">
                  <c:v>295160.88870569435</c:v>
                </c:pt>
                <c:pt idx="92">
                  <c:v>296546.09437589027</c:v>
                </c:pt>
                <c:pt idx="93">
                  <c:v>297911.05055932887</c:v>
                </c:pt>
                <c:pt idx="94">
                  <c:v>299256.05203699227</c:v>
                </c:pt>
                <c:pt idx="95">
                  <c:v>300581.38933451247</c:v>
                </c:pt>
                <c:pt idx="96">
                  <c:v>301887.34878255351</c:v>
                </c:pt>
                <c:pt idx="97">
                  <c:v>303174.2125763676</c:v>
                </c:pt>
                <c:pt idx="98">
                  <c:v>304442.25883453549</c:v>
                </c:pt>
                <c:pt idx="99">
                  <c:v>305691.7616569011</c:v>
                </c:pt>
                <c:pt idx="100">
                  <c:v>306922.99118171114</c:v>
                </c:pt>
                <c:pt idx="101">
                  <c:v>308136.21364196937</c:v>
                </c:pt>
                <c:pt idx="102">
                  <c:v>309331.69142101565</c:v>
                </c:pt>
                <c:pt idx="103">
                  <c:v>310509.68310733966</c:v>
                </c:pt>
                <c:pt idx="104">
                  <c:v>311670.44354863901</c:v>
                </c:pt>
                <c:pt idx="105">
                  <c:v>312814.22390513151</c:v>
                </c:pt>
                <c:pt idx="106">
                  <c:v>313941.2717021312</c:v>
                </c:pt>
                <c:pt idx="107">
                  <c:v>315051.83088189748</c:v>
                </c:pt>
                <c:pt idx="108">
                  <c:v>316146.14185476664</c:v>
                </c:pt>
                <c:pt idx="109">
                  <c:v>317224.44154957554</c:v>
                </c:pt>
                <c:pt idx="110">
                  <c:v>318286.963463386</c:v>
                </c:pt>
                <c:pt idx="111">
                  <c:v>319333.93771051936</c:v>
                </c:pt>
                <c:pt idx="112">
                  <c:v>320365.5910709101</c:v>
                </c:pt>
                <c:pt idx="113">
                  <c:v>321382.1470377873</c:v>
                </c:pt>
                <c:pt idx="114">
                  <c:v>322383.82586469303</c:v>
                </c:pt>
                <c:pt idx="115">
                  <c:v>323370.84461184574</c:v>
                </c:pt>
                <c:pt idx="116">
                  <c:v>324343.41719185788</c:v>
                </c:pt>
                <c:pt idx="117">
                  <c:v>325301.75441481598</c:v>
                </c:pt>
                <c:pt idx="118">
                  <c:v>326246.0640327314</c:v>
                </c:pt>
                <c:pt idx="119">
                  <c:v>327176.55078337045</c:v>
                </c:pt>
                <c:pt idx="120">
                  <c:v>328093.4164334716</c:v>
                </c:pt>
                <c:pt idx="121">
                  <c:v>328996.85982135817</c:v>
                </c:pt>
                <c:pt idx="122">
                  <c:v>329887.07689895475</c:v>
                </c:pt>
                <c:pt idx="123">
                  <c:v>330764.26077321457</c:v>
                </c:pt>
                <c:pt idx="124">
                  <c:v>331628.60174696648</c:v>
                </c:pt>
                <c:pt idx="125">
                  <c:v>332480.2873591886</c:v>
                </c:pt>
                <c:pt idx="126">
                  <c:v>333319.50242471666</c:v>
                </c:pt>
                <c:pt idx="127">
                  <c:v>334146.42907339439</c:v>
                </c:pt>
                <c:pt idx="128">
                  <c:v>334961.24678867374</c:v>
                </c:pt>
                <c:pt idx="129">
                  <c:v>335764.13244567177</c:v>
                </c:pt>
                <c:pt idx="130">
                  <c:v>336555.26034869213</c:v>
                </c:pt>
                <c:pt idx="131">
                  <c:v>337334.80226821761</c:v>
                </c:pt>
                <c:pt idx="132">
                  <c:v>338102.92747738183</c:v>
                </c:pt>
                <c:pt idx="133">
                  <c:v>338859.80278792605</c:v>
                </c:pt>
                <c:pt idx="134">
                  <c:v>339605.5925856487</c:v>
                </c:pt>
                <c:pt idx="135">
                  <c:v>340340.45886535454</c:v>
                </c:pt>
                <c:pt idx="136">
                  <c:v>341064.56126530963</c:v>
                </c:pt>
                <c:pt idx="137">
                  <c:v>341778.05710120959</c:v>
                </c:pt>
                <c:pt idx="138">
                  <c:v>342481.10139966704</c:v>
                </c:pt>
                <c:pt idx="139">
                  <c:v>343173.84693122515</c:v>
                </c:pt>
                <c:pt idx="140">
                  <c:v>343856.44424290385</c:v>
                </c:pt>
                <c:pt idx="141">
                  <c:v>344529.04169028462</c:v>
                </c:pt>
                <c:pt idx="142">
                  <c:v>345191.78546914062</c:v>
                </c:pt>
                <c:pt idx="143">
                  <c:v>345844.81964661804</c:v>
                </c:pt>
                <c:pt idx="144">
                  <c:v>346488.28619197494</c:v>
                </c:pt>
                <c:pt idx="145">
                  <c:v>347122.32500688365</c:v>
                </c:pt>
                <c:pt idx="146">
                  <c:v>347747.07395530271</c:v>
                </c:pt>
                <c:pt idx="147">
                  <c:v>348362.66889292415</c:v>
                </c:pt>
                <c:pt idx="148">
                  <c:v>348969.24369620212</c:v>
                </c:pt>
                <c:pt idx="149">
                  <c:v>349566.93029096833</c:v>
                </c:pt>
                <c:pt idx="150">
                  <c:v>350155.85868064046</c:v>
                </c:pt>
                <c:pt idx="151">
                  <c:v>350736.15697402862</c:v>
                </c:pt>
                <c:pt idx="152">
                  <c:v>351307.95141274569</c:v>
                </c:pt>
                <c:pt idx="153">
                  <c:v>351871.36639822705</c:v>
                </c:pt>
                <c:pt idx="154">
                  <c:v>352426.52451836498</c:v>
                </c:pt>
                <c:pt idx="155">
                  <c:v>352973.54657376296</c:v>
                </c:pt>
                <c:pt idx="156">
                  <c:v>353512.55160361534</c:v>
                </c:pt>
                <c:pt idx="157">
                  <c:v>354043.65691121767</c:v>
                </c:pt>
                <c:pt idx="158">
                  <c:v>354566.97808911221</c:v>
                </c:pt>
                <c:pt idx="159">
                  <c:v>355082.62904387445</c:v>
                </c:pt>
                <c:pt idx="160">
                  <c:v>355590.72202054522</c:v>
                </c:pt>
                <c:pt idx="161">
                  <c:v>356091.36762671306</c:v>
                </c:pt>
                <c:pt idx="162">
                  <c:v>356584.67485625256</c:v>
                </c:pt>
                <c:pt idx="163">
                  <c:v>357070.7511127225</c:v>
                </c:pt>
                <c:pt idx="164">
                  <c:v>357549.70223242906</c:v>
                </c:pt>
                <c:pt idx="165">
                  <c:v>358021.63250715879</c:v>
                </c:pt>
                <c:pt idx="166">
                  <c:v>358486.64470658568</c:v>
                </c:pt>
                <c:pt idx="167">
                  <c:v>358944.84010035719</c:v>
                </c:pt>
                <c:pt idx="168">
                  <c:v>359396.3184798634</c:v>
                </c:pt>
                <c:pt idx="169">
                  <c:v>359841.17817969411</c:v>
                </c:pt>
                <c:pt idx="170">
                  <c:v>360279.51609878772</c:v>
                </c:pt>
                <c:pt idx="171">
                  <c:v>360711.42772127676</c:v>
                </c:pt>
                <c:pt idx="172">
                  <c:v>361137.00713703415</c:v>
                </c:pt>
                <c:pt idx="173">
                  <c:v>361556.34706192405</c:v>
                </c:pt>
                <c:pt idx="174">
                  <c:v>361969.538857762</c:v>
                </c:pt>
                <c:pt idx="175">
                  <c:v>362376.67255198798</c:v>
                </c:pt>
                <c:pt idx="176">
                  <c:v>362777.83685705671</c:v>
                </c:pt>
                <c:pt idx="177">
                  <c:v>363173.11918954895</c:v>
                </c:pt>
                <c:pt idx="178">
                  <c:v>363562.60568900808</c:v>
                </c:pt>
                <c:pt idx="179">
                  <c:v>363946.38123650535</c:v>
                </c:pt>
                <c:pt idx="180">
                  <c:v>364324.52947293792</c:v>
                </c:pt>
                <c:pt idx="181">
                  <c:v>364697.13281706354</c:v>
                </c:pt>
                <c:pt idx="182">
                  <c:v>365064.27248327527</c:v>
                </c:pt>
                <c:pt idx="183">
                  <c:v>365426.02849912032</c:v>
                </c:pt>
                <c:pt idx="184">
                  <c:v>365782.47972256615</c:v>
                </c:pt>
                <c:pt idx="185">
                  <c:v>366133.70385901793</c:v>
                </c:pt>
                <c:pt idx="186">
                  <c:v>366479.77747809031</c:v>
                </c:pt>
                <c:pt idx="187">
                  <c:v>366820.77603013761</c:v>
                </c:pt>
                <c:pt idx="188">
                  <c:v>367156.77386254526</c:v>
                </c:pt>
                <c:pt idx="189">
                  <c:v>367487.84423578612</c:v>
                </c:pt>
                <c:pt idx="190">
                  <c:v>367814.05933924526</c:v>
                </c:pt>
                <c:pt idx="191">
                  <c:v>368135.49030681606</c:v>
                </c:pt>
                <c:pt idx="192">
                  <c:v>368452.20723227109</c:v>
                </c:pt>
                <c:pt idx="193">
                  <c:v>368764.27918441093</c:v>
                </c:pt>
                <c:pt idx="194">
                  <c:v>369071.77422199427</c:v>
                </c:pt>
                <c:pt idx="195">
                  <c:v>369374.75940845191</c:v>
                </c:pt>
                <c:pt idx="196">
                  <c:v>369673.30082638835</c:v>
                </c:pt>
                <c:pt idx="197">
                  <c:v>369967.46359187359</c:v>
                </c:pt>
                <c:pt idx="198">
                  <c:v>370257.3118685282</c:v>
                </c:pt>
                <c:pt idx="199">
                  <c:v>370542.90888140467</c:v>
                </c:pt>
                <c:pt idx="200">
                  <c:v>370824.31693066779</c:v>
                </c:pt>
                <c:pt idx="201">
                  <c:v>371101.59740507731</c:v>
                </c:pt>
                <c:pt idx="202">
                  <c:v>371374.8107952752</c:v>
                </c:pt>
                <c:pt idx="203">
                  <c:v>371644.01670688065</c:v>
                </c:pt>
                <c:pt idx="204">
                  <c:v>371909.27387339534</c:v>
                </c:pt>
                <c:pt idx="205">
                  <c:v>372170.64016892185</c:v>
                </c:pt>
                <c:pt idx="206">
                  <c:v>372428.17262069788</c:v>
                </c:pt>
                <c:pt idx="207">
                  <c:v>372681.92742144869</c:v>
                </c:pt>
                <c:pt idx="208">
                  <c:v>372931.95994156069</c:v>
                </c:pt>
                <c:pt idx="209">
                  <c:v>373178.32474107842</c:v>
                </c:pt>
                <c:pt idx="210">
                  <c:v>373421.07558152766</c:v>
                </c:pt>
                <c:pt idx="211">
                  <c:v>373660.2654375672</c:v>
                </c:pt>
                <c:pt idx="212">
                  <c:v>373895.94650847133</c:v>
                </c:pt>
                <c:pt idx="213">
                  <c:v>374128.17022944608</c:v>
                </c:pt>
                <c:pt idx="214">
                  <c:v>374356.98728278105</c:v>
                </c:pt>
                <c:pt idx="215">
                  <c:v>374582.4476088396</c:v>
                </c:pt>
                <c:pt idx="216">
                  <c:v>374804.6004168893</c:v>
                </c:pt>
                <c:pt idx="217">
                  <c:v>375023.49419577542</c:v>
                </c:pt>
                <c:pt idx="218">
                  <c:v>375239.1767244392</c:v>
                </c:pt>
                <c:pt idx="219">
                  <c:v>375451.69508228358</c:v>
                </c:pt>
                <c:pt idx="220">
                  <c:v>375661.09565938835</c:v>
                </c:pt>
                <c:pt idx="221">
                  <c:v>375867.4241665767</c:v>
                </c:pt>
                <c:pt idx="222">
                  <c:v>376070.72564533592</c:v>
                </c:pt>
                <c:pt idx="223">
                  <c:v>376271.04447759362</c:v>
                </c:pt>
                <c:pt idx="224">
                  <c:v>376468.42439535202</c:v>
                </c:pt>
                <c:pt idx="225">
                  <c:v>376662.90849018208</c:v>
                </c:pt>
                <c:pt idx="226">
                  <c:v>376854.5392225798</c:v>
                </c:pt>
                <c:pt idx="227">
                  <c:v>377043.35843118647</c:v>
                </c:pt>
                <c:pt idx="228">
                  <c:v>377229.40734187461</c:v>
                </c:pt>
                <c:pt idx="229">
                  <c:v>377412.72657670209</c:v>
                </c:pt>
                <c:pt idx="230">
                  <c:v>377593.35616273573</c:v>
                </c:pt>
                <c:pt idx="231">
                  <c:v>377771.33554074675</c:v>
                </c:pt>
                <c:pt idx="232">
                  <c:v>377946.70357377973</c:v>
                </c:pt>
                <c:pt idx="233">
                  <c:v>378119.49855559651</c:v>
                </c:pt>
                <c:pt idx="234">
                  <c:v>378289.75821899786</c:v>
                </c:pt>
                <c:pt idx="235">
                  <c:v>378457.51974402327</c:v>
                </c:pt>
                <c:pt idx="236">
                  <c:v>378622.81976603204</c:v>
                </c:pt>
                <c:pt idx="237">
                  <c:v>378785.69438366633</c:v>
                </c:pt>
                <c:pt idx="238">
                  <c:v>378946.17916669842</c:v>
                </c:pt>
                <c:pt idx="239">
                  <c:v>379104.3091637636</c:v>
                </c:pt>
                <c:pt idx="240">
                  <c:v>379260.11890998058</c:v>
                </c:pt>
                <c:pt idx="241">
                  <c:v>379413.64243446075</c:v>
                </c:pt>
                <c:pt idx="242">
                  <c:v>379564.91326770821</c:v>
                </c:pt>
                <c:pt idx="243">
                  <c:v>379713.96444891184</c:v>
                </c:pt>
                <c:pt idx="244">
                  <c:v>379860.82853313116</c:v>
                </c:pt>
                <c:pt idx="245">
                  <c:v>380005.53759837762</c:v>
                </c:pt>
                <c:pt idx="246">
                  <c:v>380148.1232525924</c:v>
                </c:pt>
                <c:pt idx="247">
                  <c:v>380288.6166405229</c:v>
                </c:pt>
                <c:pt idx="248">
                  <c:v>380427.04845049861</c:v>
                </c:pt>
                <c:pt idx="249">
                  <c:v>380563.44892110844</c:v>
                </c:pt>
                <c:pt idx="250">
                  <c:v>380697.84784778056</c:v>
                </c:pt>
                <c:pt idx="251">
                  <c:v>380830.27458926645</c:v>
                </c:pt>
                <c:pt idx="252">
                  <c:v>380960.75807403016</c:v>
                </c:pt>
                <c:pt idx="253">
                  <c:v>381089.32680654468</c:v>
                </c:pt>
                <c:pt idx="254">
                  <c:v>381216.0088734962</c:v>
                </c:pt>
                <c:pt idx="255">
                  <c:v>381340.83194989816</c:v>
                </c:pt>
                <c:pt idx="256">
                  <c:v>381463.82330511574</c:v>
                </c:pt>
                <c:pt idx="257">
                  <c:v>381585.00980880274</c:v>
                </c:pt>
                <c:pt idx="258">
                  <c:v>381704.41793675185</c:v>
                </c:pt>
                <c:pt idx="259">
                  <c:v>381822.07377665921</c:v>
                </c:pt>
                <c:pt idx="260">
                  <c:v>381938.00303380535</c:v>
                </c:pt>
                <c:pt idx="261">
                  <c:v>382052.23103665275</c:v>
                </c:pt>
                <c:pt idx="262">
                  <c:v>382164.782742362</c:v>
                </c:pt>
                <c:pt idx="263">
                  <c:v>382275.68274222728</c:v>
                </c:pt>
                <c:pt idx="264">
                  <c:v>382384.95526703261</c:v>
                </c:pt>
                <c:pt idx="265">
                  <c:v>382492.62419232982</c:v>
                </c:pt>
                <c:pt idx="266">
                  <c:v>382598.71304363944</c:v>
                </c:pt>
                <c:pt idx="267">
                  <c:v>382703.24500157562</c:v>
                </c:pt>
                <c:pt idx="268">
                  <c:v>382806.24290689646</c:v>
                </c:pt>
                <c:pt idx="269">
                  <c:v>382907.72926548013</c:v>
                </c:pt>
                <c:pt idx="270">
                  <c:v>383007.72625322879</c:v>
                </c:pt>
                <c:pt idx="271">
                  <c:v>383106.2557209006</c:v>
                </c:pt>
                <c:pt idx="272">
                  <c:v>383203.33919887111</c:v>
                </c:pt>
                <c:pt idx="273">
                  <c:v>383298.99790182529</c:v>
                </c:pt>
                <c:pt idx="274">
                  <c:v>383393.25273338088</c:v>
                </c:pt>
                <c:pt idx="275">
                  <c:v>383486.12429064425</c:v>
                </c:pt>
                <c:pt idx="276">
                  <c:v>383577.63286869955</c:v>
                </c:pt>
                <c:pt idx="277">
                  <c:v>383667.79846503254</c:v>
                </c:pt>
                <c:pt idx="278">
                  <c:v>383756.64078388939</c:v>
                </c:pt>
                <c:pt idx="279">
                  <c:v>383844.17924057215</c:v>
                </c:pt>
                <c:pt idx="280">
                  <c:v>383930.43296567124</c:v>
                </c:pt>
                <c:pt idx="281">
                  <c:v>384015.42080923606</c:v>
                </c:pt>
                <c:pt idx="282">
                  <c:v>384099.16134488472</c:v>
                </c:pt>
                <c:pt idx="283">
                  <c:v>384181.67287385359</c:v>
                </c:pt>
                <c:pt idx="284">
                  <c:v>384262.97342898784</c:v>
                </c:pt>
                <c:pt idx="285">
                  <c:v>384343.08077867335</c:v>
                </c:pt>
                <c:pt idx="286">
                  <c:v>384422.01243071147</c:v>
                </c:pt>
                <c:pt idx="287">
                  <c:v>384499.78563613683</c:v>
                </c:pt>
                <c:pt idx="288">
                  <c:v>384576.41739297938</c:v>
                </c:pt>
                <c:pt idx="289">
                  <c:v>384651.92444997159</c:v>
                </c:pt>
                <c:pt idx="290">
                  <c:v>384726.32331020123</c:v>
                </c:pt>
                <c:pt idx="291">
                  <c:v>384799.63023471087</c:v>
                </c:pt>
                <c:pt idx="292">
                  <c:v>384871.86124604463</c:v>
                </c:pt>
                <c:pt idx="293">
                  <c:v>384943.03213174304</c:v>
                </c:pt>
                <c:pt idx="294">
                  <c:v>385013.15844778699</c:v>
                </c:pt>
                <c:pt idx="295">
                  <c:v>385082.255521991</c:v>
                </c:pt>
                <c:pt idx="296">
                  <c:v>385150.33845734695</c:v>
                </c:pt>
                <c:pt idx="297">
                  <c:v>385217.42213531915</c:v>
                </c:pt>
                <c:pt idx="298">
                  <c:v>385283.52121909073</c:v>
                </c:pt>
                <c:pt idx="299">
                  <c:v>385348.65015676297</c:v>
                </c:pt>
                <c:pt idx="300">
                  <c:v>385412.82318450743</c:v>
                </c:pt>
                <c:pt idx="301">
                  <c:v>385476.05432967236</c:v>
                </c:pt>
                <c:pt idx="302">
                  <c:v>385538.35741384327</c:v>
                </c:pt>
                <c:pt idx="303">
                  <c:v>385599.74605585902</c:v>
                </c:pt>
                <c:pt idx="304">
                  <c:v>385660.23367478355</c:v>
                </c:pt>
                <c:pt idx="305">
                  <c:v>385719.83349283418</c:v>
                </c:pt>
                <c:pt idx="306">
                  <c:v>385778.55853826716</c:v>
                </c:pt>
                <c:pt idx="307">
                  <c:v>385836.4216482208</c:v>
                </c:pt>
                <c:pt idx="308">
                  <c:v>385893.43547151715</c:v>
                </c:pt>
                <c:pt idx="309">
                  <c:v>385949.61247142253</c:v>
                </c:pt>
                <c:pt idx="310">
                  <c:v>386004.96492836782</c:v>
                </c:pt>
                <c:pt idx="311">
                  <c:v>386059.50494262861</c:v>
                </c:pt>
                <c:pt idx="312">
                  <c:v>386113.24443696655</c:v>
                </c:pt>
                <c:pt idx="313">
                  <c:v>386166.19515923166</c:v>
                </c:pt>
                <c:pt idx="314">
                  <c:v>386218.36868492683</c:v>
                </c:pt>
                <c:pt idx="315">
                  <c:v>386269.77641973435</c:v>
                </c:pt>
                <c:pt idx="316">
                  <c:v>386320.42960200604</c:v>
                </c:pt>
                <c:pt idx="317">
                  <c:v>386370.33930521639</c:v>
                </c:pt>
                <c:pt idx="318">
                  <c:v>386419.51644037996</c:v>
                </c:pt>
                <c:pt idx="319">
                  <c:v>386467.97175843362</c:v>
                </c:pt>
                <c:pt idx="320">
                  <c:v>386515.71585258335</c:v>
                </c:pt>
                <c:pt idx="321">
                  <c:v>386562.75916061737</c:v>
                </c:pt>
                <c:pt idx="322">
                  <c:v>386609.11196718476</c:v>
                </c:pt>
                <c:pt idx="323">
                  <c:v>386654.78440604103</c:v>
                </c:pt>
                <c:pt idx="324">
                  <c:v>386699.78646226088</c:v>
                </c:pt>
                <c:pt idx="325">
                  <c:v>386744.12797441822</c:v>
                </c:pt>
                <c:pt idx="326">
                  <c:v>386787.81863673456</c:v>
                </c:pt>
                <c:pt idx="327">
                  <c:v>386830.86800119583</c:v>
                </c:pt>
                <c:pt idx="328">
                  <c:v>386873.2854796382</c:v>
                </c:pt>
                <c:pt idx="329">
                  <c:v>386915.08034580323</c:v>
                </c:pt>
                <c:pt idx="330">
                  <c:v>386956.26173736312</c:v>
                </c:pt>
                <c:pt idx="331">
                  <c:v>386996.83865791606</c:v>
                </c:pt>
                <c:pt idx="332">
                  <c:v>387036.81997895264</c:v>
                </c:pt>
                <c:pt idx="333">
                  <c:v>387076.2144417931</c:v>
                </c:pt>
                <c:pt idx="334">
                  <c:v>387115.03065949655</c:v>
                </c:pt>
                <c:pt idx="335">
                  <c:v>387153.27711874188</c:v>
                </c:pt>
                <c:pt idx="336">
                  <c:v>387190.96218168142</c:v>
                </c:pt>
                <c:pt idx="337">
                  <c:v>387228.09408776724</c:v>
                </c:pt>
                <c:pt idx="338">
                  <c:v>387264.68095555063</c:v>
                </c:pt>
                <c:pt idx="339">
                  <c:v>387300.73078445555</c:v>
                </c:pt>
                <c:pt idx="340">
                  <c:v>387336.25145652564</c:v>
                </c:pt>
                <c:pt idx="341">
                  <c:v>387371.25073814607</c:v>
                </c:pt>
                <c:pt idx="342">
                  <c:v>387405.73628173972</c:v>
                </c:pt>
                <c:pt idx="343">
                  <c:v>387439.71562743897</c:v>
                </c:pt>
                <c:pt idx="344">
                  <c:v>387473.19620473258</c:v>
                </c:pt>
                <c:pt idx="345">
                  <c:v>387506.18533408857</c:v>
                </c:pt>
                <c:pt idx="346">
                  <c:v>387538.69022855355</c:v>
                </c:pt>
                <c:pt idx="347">
                  <c:v>387570.71799532819</c:v>
                </c:pt>
                <c:pt idx="348">
                  <c:v>387602.27563731989</c:v>
                </c:pt>
                <c:pt idx="349">
                  <c:v>387633.37005467271</c:v>
                </c:pt>
                <c:pt idx="350">
                  <c:v>387664.00804627466</c:v>
                </c:pt>
                <c:pt idx="351">
                  <c:v>387694.19631124305</c:v>
                </c:pt>
                <c:pt idx="352">
                  <c:v>387723.94145038805</c:v>
                </c:pt>
                <c:pt idx="353">
                  <c:v>387753.24996765482</c:v>
                </c:pt>
                <c:pt idx="354">
                  <c:v>387782.12827154441</c:v>
                </c:pt>
                <c:pt idx="355">
                  <c:v>387810.58267651394</c:v>
                </c:pt>
                <c:pt idx="356">
                  <c:v>387838.61940435605</c:v>
                </c:pt>
                <c:pt idx="357">
                  <c:v>387866.24458555854</c:v>
                </c:pt>
                <c:pt idx="358">
                  <c:v>387893.46426064364</c:v>
                </c:pt>
                <c:pt idx="359">
                  <c:v>387920.28438148776</c:v>
                </c:pt>
                <c:pt idx="360">
                  <c:v>387946.71081262216</c:v>
                </c:pt>
                <c:pt idx="361">
                  <c:v>387972.74933251413</c:v>
                </c:pt>
                <c:pt idx="362">
                  <c:v>387998.40563482977</c:v>
                </c:pt>
                <c:pt idx="363">
                  <c:v>388023.685329678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FC-4680-AA1A-0AE436EDBE44}"/>
            </c:ext>
          </c:extLst>
        </c:ser>
        <c:ser>
          <c:idx val="4"/>
          <c:order val="4"/>
          <c:tx>
            <c:strRef>
              <c:f>Model!$K$4</c:f>
              <c:strCache>
                <c:ptCount val="1"/>
                <c:pt idx="0">
                  <c:v>D(t)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Model!$K$5:$K$368</c:f>
              <c:numCache>
                <c:formatCode>0.00</c:formatCode>
                <c:ptCount val="364"/>
                <c:pt idx="0">
                  <c:v>1584</c:v>
                </c:pt>
                <c:pt idx="1">
                  <c:v>1819.947805832551</c:v>
                </c:pt>
                <c:pt idx="2">
                  <c:v>2052.4875242048943</c:v>
                </c:pt>
                <c:pt idx="3">
                  <c:v>2281.667582316677</c:v>
                </c:pt>
                <c:pt idx="4">
                  <c:v>2507.5357424215822</c:v>
                </c:pt>
                <c:pt idx="5">
                  <c:v>2730.139110282174</c:v>
                </c:pt>
                <c:pt idx="6">
                  <c:v>2949.5241435372868</c:v>
                </c:pt>
                <c:pt idx="7">
                  <c:v>3165.7366599822431</c:v>
                </c:pt>
                <c:pt idx="8">
                  <c:v>3378.8218457621883</c:v>
                </c:pt>
                <c:pt idx="9">
                  <c:v>3588.8242634788699</c:v>
                </c:pt>
                <c:pt idx="10">
                  <c:v>3795.7878602111964</c:v>
                </c:pt>
                <c:pt idx="11">
                  <c:v>3999.7559754499407</c:v>
                </c:pt>
                <c:pt idx="12">
                  <c:v>4200.7713489469652</c:v>
                </c:pt>
                <c:pt idx="13">
                  <c:v>4398.8761284793673</c:v>
                </c:pt>
                <c:pt idx="14">
                  <c:v>4594.1118775289551</c:v>
                </c:pt>
                <c:pt idx="15">
                  <c:v>4786.5195828774977</c:v>
                </c:pt>
                <c:pt idx="16">
                  <c:v>4976.1396621181793</c:v>
                </c:pt>
                <c:pt idx="17">
                  <c:v>5163.0119710837307</c:v>
                </c:pt>
                <c:pt idx="18">
                  <c:v>5347.1758111917115</c:v>
                </c:pt>
                <c:pt idx="19">
                  <c:v>5528.669936707428</c:v>
                </c:pt>
                <c:pt idx="20">
                  <c:v>5707.5325619249888</c:v>
                </c:pt>
                <c:pt idx="21">
                  <c:v>5883.8013682670153</c:v>
                </c:pt>
                <c:pt idx="22">
                  <c:v>6057.5135113035276</c:v>
                </c:pt>
                <c:pt idx="23">
                  <c:v>6228.7056276905378</c:v>
                </c:pt>
                <c:pt idx="24">
                  <c:v>6397.4138420289046</c:v>
                </c:pt>
                <c:pt idx="25">
                  <c:v>6563.6737736439891</c:v>
                </c:pt>
                <c:pt idx="26">
                  <c:v>6727.5205432866887</c:v>
                </c:pt>
                <c:pt idx="27">
                  <c:v>6888.9887797564088</c:v>
                </c:pt>
                <c:pt idx="28">
                  <c:v>7048.1126264465556</c:v>
                </c:pt>
                <c:pt idx="29">
                  <c:v>7204.9257478131331</c:v>
                </c:pt>
                <c:pt idx="30">
                  <c:v>7359.4613357670396</c:v>
                </c:pt>
                <c:pt idx="31">
                  <c:v>7511.7521159906555</c:v>
                </c:pt>
                <c:pt idx="32">
                  <c:v>7661.8303541793284</c:v>
                </c:pt>
                <c:pt idx="33">
                  <c:v>7809.7278622083695</c:v>
                </c:pt>
                <c:pt idx="34">
                  <c:v>7955.4760042261605</c:v>
                </c:pt>
                <c:pt idx="35">
                  <c:v>8099.1057026740036</c:v>
                </c:pt>
                <c:pt idx="36">
                  <c:v>8240.6474442333256</c:v>
                </c:pt>
                <c:pt idx="37">
                  <c:v>8380.1312857008652</c:v>
                </c:pt>
                <c:pt idx="38">
                  <c:v>8517.5868597924637</c:v>
                </c:pt>
                <c:pt idx="39">
                  <c:v>8653.0433808761027</c:v>
                </c:pt>
                <c:pt idx="40">
                  <c:v>8786.5296506348095</c:v>
                </c:pt>
                <c:pt idx="41">
                  <c:v>8918.0740636600603</c:v>
                </c:pt>
                <c:pt idx="42">
                  <c:v>9047.7046129763421</c:v>
                </c:pt>
                <c:pt idx="43">
                  <c:v>9175.448895497475</c:v>
                </c:pt>
                <c:pt idx="44">
                  <c:v>9301.3341174153647</c:v>
                </c:pt>
                <c:pt idx="45">
                  <c:v>9425.3870995218003</c:v>
                </c:pt>
                <c:pt idx="46">
                  <c:v>9547.6342824639578</c:v>
                </c:pt>
                <c:pt idx="47">
                  <c:v>9668.1017319342263</c:v>
                </c:pt>
                <c:pt idx="48">
                  <c:v>9786.8151437950219</c:v>
                </c:pt>
                <c:pt idx="49">
                  <c:v>9903.7998491391991</c:v>
                </c:pt>
                <c:pt idx="50">
                  <c:v>10019.080819286728</c:v>
                </c:pt>
                <c:pt idx="51">
                  <c:v>10132.68267071825</c:v>
                </c:pt>
                <c:pt idx="52">
                  <c:v>10244.629669946164</c:v>
                </c:pt>
                <c:pt idx="53">
                  <c:v>10354.945738323873</c:v>
                </c:pt>
                <c:pt idx="54">
                  <c:v>10463.654456793824</c:v>
                </c:pt>
                <c:pt idx="55">
                  <c:v>10570.779070574972</c:v>
                </c:pt>
                <c:pt idx="56">
                  <c:v>10676.342493790313</c:v>
                </c:pt>
                <c:pt idx="57">
                  <c:v>10780.36731403508</c:v>
                </c:pt>
                <c:pt idx="58">
                  <c:v>10882.875796886276</c:v>
                </c:pt>
                <c:pt idx="59">
                  <c:v>10983.889890354125</c:v>
                </c:pt>
                <c:pt idx="60">
                  <c:v>11083.431229276086</c:v>
                </c:pt>
                <c:pt idx="61">
                  <c:v>11181.521139654042</c:v>
                </c:pt>
                <c:pt idx="62">
                  <c:v>11278.180642935276</c:v>
                </c:pt>
                <c:pt idx="63">
                  <c:v>11373.43046023786</c:v>
                </c:pt>
                <c:pt idx="64">
                  <c:v>11467.291016521045</c:v>
                </c:pt>
                <c:pt idx="65">
                  <c:v>11559.782444701286</c:v>
                </c:pt>
                <c:pt idx="66">
                  <c:v>11650.924589714483</c:v>
                </c:pt>
                <c:pt idx="67">
                  <c:v>11740.737012525042</c:v>
                </c:pt>
                <c:pt idx="68">
                  <c:v>11829.23899408237</c:v>
                </c:pt>
                <c:pt idx="69">
                  <c:v>11916.449539225374</c:v>
                </c:pt>
                <c:pt idx="70">
                  <c:v>12002.387380535563</c:v>
                </c:pt>
                <c:pt idx="71">
                  <c:v>12087.070982139347</c:v>
                </c:pt>
                <c:pt idx="72">
                  <c:v>12170.518543460097</c:v>
                </c:pt>
                <c:pt idx="73">
                  <c:v>12252.748002920564</c:v>
                </c:pt>
                <c:pt idx="74">
                  <c:v>12333.77704159621</c:v>
                </c:pt>
                <c:pt idx="75">
                  <c:v>12413.623086820038</c:v>
                </c:pt>
                <c:pt idx="76">
                  <c:v>12492.30331573948</c:v>
                </c:pt>
                <c:pt idx="77">
                  <c:v>12569.834658825905</c:v>
                </c:pt>
                <c:pt idx="78">
                  <c:v>12646.233803337296</c:v>
                </c:pt>
                <c:pt idx="79">
                  <c:v>12721.517196734672</c:v>
                </c:pt>
                <c:pt idx="80">
                  <c:v>12795.701050052778</c:v>
                </c:pt>
                <c:pt idx="81">
                  <c:v>12868.801341225593</c:v>
                </c:pt>
                <c:pt idx="82">
                  <c:v>12940.833818367222</c:v>
                </c:pt>
                <c:pt idx="83">
                  <c:v>13011.814003008669</c:v>
                </c:pt>
                <c:pt idx="84">
                  <c:v>13081.757193291043</c:v>
                </c:pt>
                <c:pt idx="85">
                  <c:v>13150.678467115726</c:v>
                </c:pt>
                <c:pt idx="86">
                  <c:v>13218.592685252015</c:v>
                </c:pt>
                <c:pt idx="87">
                  <c:v>13285.514494402765</c:v>
                </c:pt>
                <c:pt idx="88">
                  <c:v>13351.458330228535</c:v>
                </c:pt>
                <c:pt idx="89">
                  <c:v>13416.438420330758</c:v>
                </c:pt>
                <c:pt idx="90">
                  <c:v>13480.468787194424</c:v>
                </c:pt>
                <c:pt idx="91">
                  <c:v>13543.563251090794</c:v>
                </c:pt>
                <c:pt idx="92">
                  <c:v>13605.735432940624</c:v>
                </c:pt>
                <c:pt idx="93">
                  <c:v>13666.998757138388</c:v>
                </c:pt>
                <c:pt idx="94">
                  <c:v>13727.366454338005</c:v>
                </c:pt>
                <c:pt idx="95">
                  <c:v>13786.851564200524</c:v>
                </c:pt>
                <c:pt idx="96">
                  <c:v>13845.466938104262</c:v>
                </c:pt>
                <c:pt idx="97">
                  <c:v>13903.22524181786</c:v>
                </c:pt>
                <c:pt idx="98">
                  <c:v>13960.138958136722</c:v>
                </c:pt>
                <c:pt idx="99">
                  <c:v>14016.220389483306</c:v>
                </c:pt>
                <c:pt idx="100">
                  <c:v>14071.481660471709</c:v>
                </c:pt>
                <c:pt idx="101">
                  <c:v>14125.934720437024</c:v>
                </c:pt>
                <c:pt idx="102">
                  <c:v>14179.59134592989</c:v>
                </c:pt>
                <c:pt idx="103">
                  <c:v>14232.463143176696</c:v>
                </c:pt>
                <c:pt idx="104">
                  <c:v>14284.56155050587</c:v>
                </c:pt>
                <c:pt idx="105">
                  <c:v>14335.897840740705</c:v>
                </c:pt>
                <c:pt idx="106">
                  <c:v>14386.483123559108</c:v>
                </c:pt>
                <c:pt idx="107">
                  <c:v>14436.32834782076</c:v>
                </c:pt>
                <c:pt idx="108">
                  <c:v>14485.444303862048</c:v>
                </c:pt>
                <c:pt idx="109">
                  <c:v>14533.841625759233</c:v>
                </c:pt>
                <c:pt idx="110">
                  <c:v>14581.530793560221</c:v>
                </c:pt>
                <c:pt idx="111">
                  <c:v>14628.522135485393</c:v>
                </c:pt>
                <c:pt idx="112">
                  <c:v>14674.825830097854</c:v>
                </c:pt>
                <c:pt idx="113">
                  <c:v>14720.451908443521</c:v>
                </c:pt>
                <c:pt idx="114">
                  <c:v>14765.410256161444</c:v>
                </c:pt>
                <c:pt idx="115">
                  <c:v>14809.710615564743</c:v>
                </c:pt>
                <c:pt idx="116">
                  <c:v>14853.362587692551</c:v>
                </c:pt>
                <c:pt idx="117">
                  <c:v>14896.375634333332</c:v>
                </c:pt>
                <c:pt idx="118">
                  <c:v>14938.759080019978</c:v>
                </c:pt>
                <c:pt idx="119">
                  <c:v>14980.522113997024</c:v>
                </c:pt>
                <c:pt idx="120">
                  <c:v>15021.673792160374</c:v>
                </c:pt>
                <c:pt idx="121">
                  <c:v>15062.223038969887</c:v>
                </c:pt>
                <c:pt idx="122">
                  <c:v>15102.17864933519</c:v>
                </c:pt>
                <c:pt idx="123">
                  <c:v>15141.549290475077</c:v>
                </c:pt>
                <c:pt idx="124">
                  <c:v>15180.34350375083</c:v>
                </c:pt>
                <c:pt idx="125">
                  <c:v>15218.569706473829</c:v>
                </c:pt>
                <c:pt idx="126">
                  <c:v>15256.236193687779</c:v>
                </c:pt>
                <c:pt idx="127">
                  <c:v>15293.3511399259</c:v>
                </c:pt>
                <c:pt idx="128">
                  <c:v>15329.922600943415</c:v>
                </c:pt>
                <c:pt idx="129">
                  <c:v>15365.958515425662</c:v>
                </c:pt>
                <c:pt idx="130">
                  <c:v>15401.466706672163</c:v>
                </c:pt>
                <c:pt idx="131">
                  <c:v>15436.454884256977</c:v>
                </c:pt>
                <c:pt idx="132">
                  <c:v>15470.930645665636</c:v>
                </c:pt>
                <c:pt idx="133">
                  <c:v>15504.901477909014</c:v>
                </c:pt>
                <c:pt idx="134">
                  <c:v>15538.374759114398</c:v>
                </c:pt>
                <c:pt idx="135">
                  <c:v>15571.357760094113</c:v>
                </c:pt>
                <c:pt idx="136">
                  <c:v>15603.857645891969</c:v>
                </c:pt>
                <c:pt idx="137">
                  <c:v>15635.881477307845</c:v>
                </c:pt>
                <c:pt idx="138">
                  <c:v>15667.43621240072</c:v>
                </c:pt>
                <c:pt idx="139">
                  <c:v>15698.528707970419</c:v>
                </c:pt>
                <c:pt idx="140">
                  <c:v>15729.165721018373</c:v>
                </c:pt>
                <c:pt idx="141">
                  <c:v>15759.353910187694</c:v>
                </c:pt>
                <c:pt idx="142">
                  <c:v>15789.099837182819</c:v>
                </c:pt>
                <c:pt idx="143">
                  <c:v>15818.409968169028</c:v>
                </c:pt>
                <c:pt idx="144">
                  <c:v>15847.290675152095</c:v>
                </c:pt>
                <c:pt idx="145">
                  <c:v>15875.748237338352</c:v>
                </c:pt>
                <c:pt idx="146">
                  <c:v>15903.788842475426</c:v>
                </c:pt>
                <c:pt idx="147">
                  <c:v>15931.418588173927</c:v>
                </c:pt>
                <c:pt idx="148">
                  <c:v>15958.643483210335</c:v>
                </c:pt>
                <c:pt idx="149">
                  <c:v>15985.469448811353</c:v>
                </c:pt>
                <c:pt idx="150">
                  <c:v>16011.902319919976</c:v>
                </c:pt>
                <c:pt idx="151">
                  <c:v>16037.947846443538</c:v>
                </c:pt>
                <c:pt idx="152">
                  <c:v>16063.61169448396</c:v>
                </c:pt>
                <c:pt idx="153">
                  <c:v>16088.899447550486</c:v>
                </c:pt>
                <c:pt idx="154">
                  <c:v>16113.816607755109</c:v>
                </c:pt>
                <c:pt idx="155">
                  <c:v>16138.368596990946</c:v>
                </c:pt>
                <c:pt idx="156">
                  <c:v>16162.560758093792</c:v>
                </c:pt>
                <c:pt idx="157">
                  <c:v>16186.398355987101</c:v>
                </c:pt>
                <c:pt idx="158">
                  <c:v>16209.886578810594</c:v>
                </c:pt>
                <c:pt idx="159">
                  <c:v>16233.030539032748</c:v>
                </c:pt>
                <c:pt idx="160">
                  <c:v>16255.835274547388</c:v>
                </c:pt>
                <c:pt idx="161">
                  <c:v>16278.305749754571</c:v>
                </c:pt>
                <c:pt idx="162">
                  <c:v>16300.446856626035</c:v>
                </c:pt>
                <c:pt idx="163">
                  <c:v>16322.26341575538</c:v>
                </c:pt>
                <c:pt idx="164">
                  <c:v>16343.760177393213</c:v>
                </c:pt>
                <c:pt idx="165">
                  <c:v>16364.941822467468</c:v>
                </c:pt>
                <c:pt idx="166">
                  <c:v>16385.812963589109</c:v>
                </c:pt>
                <c:pt idx="167">
                  <c:v>16406.378146043415</c:v>
                </c:pt>
                <c:pt idx="168">
                  <c:v>16426.641848767038</c:v>
                </c:pt>
                <c:pt idx="169">
                  <c:v>16446.60848531107</c:v>
                </c:pt>
                <c:pt idx="170">
                  <c:v>16466.282404790269</c:v>
                </c:pt>
                <c:pt idx="171">
                  <c:v>16485.667892818659</c:v>
                </c:pt>
                <c:pt idx="172">
                  <c:v>16504.769172431723</c:v>
                </c:pt>
                <c:pt idx="173">
                  <c:v>16523.590404995306</c:v>
                </c:pt>
                <c:pt idx="174">
                  <c:v>16542.135691101492</c:v>
                </c:pt>
                <c:pt idx="175">
                  <c:v>16560.409071451595</c:v>
                </c:pt>
                <c:pt idx="176">
                  <c:v>16578.414527726447</c:v>
                </c:pt>
                <c:pt idx="177">
                  <c:v>16596.15598344418</c:v>
                </c:pt>
                <c:pt idx="178">
                  <c:v>16613.637304805652</c:v>
                </c:pt>
                <c:pt idx="179">
                  <c:v>16630.862301527723</c:v>
                </c:pt>
                <c:pt idx="180">
                  <c:v>16647.834727664525</c:v>
                </c:pt>
                <c:pt idx="181">
                  <c:v>16664.558282416907</c:v>
                </c:pt>
                <c:pt idx="182">
                  <c:v>16681.036610930227</c:v>
                </c:pt>
                <c:pt idx="183">
                  <c:v>16697.273305080638</c:v>
                </c:pt>
                <c:pt idx="184">
                  <c:v>16713.271904250054</c:v>
                </c:pt>
                <c:pt idx="185">
                  <c:v>16729.035896089936</c:v>
                </c:pt>
                <c:pt idx="186">
                  <c:v>16744.568717274065</c:v>
                </c:pt>
                <c:pt idx="187">
                  <c:v>16759.873754240463</c:v>
                </c:pt>
                <c:pt idx="188">
                  <c:v>16774.9543439226</c:v>
                </c:pt>
                <c:pt idx="189">
                  <c:v>16789.813774470058</c:v>
                </c:pt>
                <c:pt idx="190">
                  <c:v>16804.455285958786</c:v>
                </c:pt>
                <c:pt idx="191">
                  <c:v>16818.882071091099</c:v>
                </c:pt>
                <c:pt idx="192">
                  <c:v>16833.097275885579</c:v>
                </c:pt>
                <c:pt idx="193">
                  <c:v>16847.104000356991</c:v>
                </c:pt>
                <c:pt idx="194">
                  <c:v>16860.90529918639</c:v>
                </c:pt>
                <c:pt idx="195">
                  <c:v>16874.504182381537</c:v>
                </c:pt>
                <c:pt idx="196">
                  <c:v>16887.903615927768</c:v>
                </c:pt>
                <c:pt idx="197">
                  <c:v>16901.106522429451</c:v>
                </c:pt>
                <c:pt idx="198">
                  <c:v>16914.115781742174</c:v>
                </c:pt>
                <c:pt idx="199">
                  <c:v>16926.934231595769</c:v>
                </c:pt>
                <c:pt idx="200">
                  <c:v>16939.564668208346</c:v>
                </c:pt>
                <c:pt idx="201">
                  <c:v>16952.009846891422</c:v>
                </c:pt>
                <c:pt idx="202">
                  <c:v>16964.272482646291</c:v>
                </c:pt>
                <c:pt idx="203">
                  <c:v>16976.355250751778</c:v>
                </c:pt>
                <c:pt idx="204">
                  <c:v>16988.260787343461</c:v>
                </c:pt>
                <c:pt idx="205">
                  <c:v>16999.991689984505</c:v>
                </c:pt>
                <c:pt idx="206">
                  <c:v>17011.550518228247</c:v>
                </c:pt>
                <c:pt idx="207">
                  <c:v>17022.939794172602</c:v>
                </c:pt>
                <c:pt idx="208">
                  <c:v>17034.162003006455</c:v>
                </c:pt>
                <c:pt idx="209">
                  <c:v>17045.219593548118</c:v>
                </c:pt>
                <c:pt idx="210">
                  <c:v>17056.114978775986</c:v>
                </c:pt>
                <c:pt idx="211">
                  <c:v>17066.850536351507</c:v>
                </c:pt>
                <c:pt idx="212">
                  <c:v>17077.428609134549</c:v>
                </c:pt>
                <c:pt idx="213">
                  <c:v>17087.851505691306</c:v>
                </c:pt>
                <c:pt idx="214">
                  <c:v>17098.121500794827</c:v>
                </c:pt>
                <c:pt idx="215">
                  <c:v>17108.240835918288</c:v>
                </c:pt>
                <c:pt idx="216">
                  <c:v>17118.211719721097</c:v>
                </c:pt>
                <c:pt idx="217">
                  <c:v>17128.036328527945</c:v>
                </c:pt>
                <c:pt idx="218">
                  <c:v>17137.716806800909</c:v>
                </c:pt>
                <c:pt idx="219">
                  <c:v>17147.255267604683</c:v>
                </c:pt>
                <c:pt idx="220">
                  <c:v>17156.653793065074</c:v>
                </c:pt>
                <c:pt idx="221">
                  <c:v>17165.914434820825</c:v>
                </c:pt>
                <c:pt idx="222">
                  <c:v>17175.03921446887</c:v>
                </c:pt>
                <c:pt idx="223">
                  <c:v>17184.030124003129</c:v>
                </c:pt>
                <c:pt idx="224">
                  <c:v>17192.889126246922</c:v>
                </c:pt>
                <c:pt idx="225">
                  <c:v>17201.618155279099</c:v>
                </c:pt>
                <c:pt idx="226">
                  <c:v>17210.219116853968</c:v>
                </c:pt>
                <c:pt idx="227">
                  <c:v>17218.693888815142</c:v>
                </c:pt>
                <c:pt idx="228">
                  <c:v>17227.04432150333</c:v>
                </c:pt>
                <c:pt idx="229">
                  <c:v>17235.272238158228</c:v>
                </c:pt>
                <c:pt idx="230">
                  <c:v>17243.379435314557</c:v>
                </c:pt>
                <c:pt idx="231">
                  <c:v>17251.367683192329</c:v>
                </c:pt>
                <c:pt idx="232">
                  <c:v>17259.238726081454</c:v>
                </c:pt>
                <c:pt idx="233">
                  <c:v>17266.994282720731</c:v>
                </c:pt>
                <c:pt idx="234">
                  <c:v>17274.636046671338</c:v>
                </c:pt>
                <c:pt idx="235">
                  <c:v>17282.165686684875</c:v>
                </c:pt>
                <c:pt idx="236">
                  <c:v>17289.58484706606</c:v>
                </c:pt>
                <c:pt idx="237">
                  <c:v>17296.89514803014</c:v>
                </c:pt>
                <c:pt idx="238">
                  <c:v>17304.098186055093</c:v>
                </c:pt>
                <c:pt idx="239">
                  <c:v>17311.195534228711</c:v>
                </c:pt>
                <c:pt idx="240">
                  <c:v>17318.188742590621</c:v>
                </c:pt>
                <c:pt idx="241">
                  <c:v>17325.079338469324</c:v>
                </c:pt>
                <c:pt idx="242">
                  <c:v>17331.868826814334</c:v>
                </c:pt>
                <c:pt idx="243">
                  <c:v>17338.558690523463</c:v>
                </c:pt>
                <c:pt idx="244">
                  <c:v>17345.15039076535</c:v>
                </c:pt>
                <c:pt idx="245">
                  <c:v>17351.645367297282</c:v>
                </c:pt>
                <c:pt idx="246">
                  <c:v>17358.045038778389</c:v>
                </c:pt>
                <c:pt idx="247">
                  <c:v>17364.350803078272</c:v>
                </c:pt>
                <c:pt idx="248">
                  <c:v>17370.564037581127</c:v>
                </c:pt>
                <c:pt idx="249">
                  <c:v>17376.686099485451</c:v>
                </c:pt>
                <c:pt idx="250">
                  <c:v>17382.718326099352</c:v>
                </c:pt>
                <c:pt idx="251">
                  <c:v>17388.662035131583</c:v>
                </c:pt>
                <c:pt idx="252">
                  <c:v>17394.51852497831</c:v>
                </c:pt>
                <c:pt idx="253">
                  <c:v>17400.289075005701</c:v>
                </c:pt>
                <c:pt idx="254">
                  <c:v>17405.974945828413</c:v>
                </c:pt>
                <c:pt idx="255">
                  <c:v>17411.577379583985</c:v>
                </c:pt>
                <c:pt idx="256">
                  <c:v>17417.097600203255</c:v>
                </c:pt>
                <c:pt idx="257">
                  <c:v>17422.536813676808</c:v>
                </c:pt>
                <c:pt idx="258">
                  <c:v>17427.896208317568</c:v>
                </c:pt>
                <c:pt idx="259">
                  <c:v>17433.17695501952</c:v>
                </c:pt>
                <c:pt idx="260">
                  <c:v>17438.380207512695</c:v>
                </c:pt>
                <c:pt idx="261">
                  <c:v>17443.507102614392</c:v>
                </c:pt>
                <c:pt idx="262">
                  <c:v>17448.558760476775</c:v>
                </c:pt>
                <c:pt idx="263">
                  <c:v>17453.536284830829</c:v>
                </c:pt>
                <c:pt idx="264">
                  <c:v>17458.440763226754</c:v>
                </c:pt>
                <c:pt idx="265">
                  <c:v>17463.27326727087</c:v>
                </c:pt>
                <c:pt idx="266">
                  <c:v>17468.034852859044</c:v>
                </c:pt>
                <c:pt idx="267">
                  <c:v>17472.726560406711</c:v>
                </c:pt>
                <c:pt idx="268">
                  <c:v>17477.349415075543</c:v>
                </c:pt>
                <c:pt idx="269">
                  <c:v>17481.904426996804</c:v>
                </c:pt>
                <c:pt idx="270">
                  <c:v>17486.392591491443</c:v>
                </c:pt>
                <c:pt idx="271">
                  <c:v>17490.814889286969</c:v>
                </c:pt>
                <c:pt idx="272">
                  <c:v>17495.172286731162</c:v>
                </c:pt>
                <c:pt idx="273">
                  <c:v>17499.465736002665</c:v>
                </c:pt>
                <c:pt idx="274">
                  <c:v>17503.696175318488</c:v>
                </c:pt>
                <c:pt idx="275">
                  <c:v>17507.864529138493</c:v>
                </c:pt>
                <c:pt idx="276">
                  <c:v>17511.97170836688</c:v>
                </c:pt>
                <c:pt idx="277">
                  <c:v>17516.018610550742</c:v>
                </c:pt>
                <c:pt idx="278">
                  <c:v>17520.006120075697</c:v>
                </c:pt>
                <c:pt idx="279">
                  <c:v>17523.935108358688</c:v>
                </c:pt>
                <c:pt idx="280">
                  <c:v>17527.806434037946</c:v>
                </c:pt>
                <c:pt idx="281">
                  <c:v>17531.620943160182</c:v>
                </c:pt>
                <c:pt idx="282">
                  <c:v>17535.379469365038</c:v>
                </c:pt>
                <c:pt idx="283">
                  <c:v>17539.082834066856</c:v>
                </c:pt>
                <c:pt idx="284">
                  <c:v>17542.731846633764</c:v>
                </c:pt>
                <c:pt idx="285">
                  <c:v>17546.327304564176</c:v>
                </c:pt>
                <c:pt idx="286">
                  <c:v>17549.869993660683</c:v>
                </c:pt>
                <c:pt idx="287">
                  <c:v>17553.360688201417</c:v>
                </c:pt>
                <c:pt idx="288">
                  <c:v>17556.80015110891</c:v>
                </c:pt>
                <c:pt idx="289">
                  <c:v>17560.189134116466</c:v>
                </c:pt>
                <c:pt idx="290">
                  <c:v>17563.528377932125</c:v>
                </c:pt>
                <c:pt idx="291">
                  <c:v>17566.81861240021</c:v>
                </c:pt>
                <c:pt idx="292">
                  <c:v>17570.060556660519</c:v>
                </c:pt>
                <c:pt idx="293">
                  <c:v>17573.254919305185</c:v>
                </c:pt>
                <c:pt idx="294">
                  <c:v>17576.402398533253</c:v>
                </c:pt>
                <c:pt idx="295">
                  <c:v>17579.503682302973</c:v>
                </c:pt>
                <c:pt idx="296">
                  <c:v>17582.559448481887</c:v>
                </c:pt>
                <c:pt idx="297">
                  <c:v>17585.570364994706</c:v>
                </c:pt>
                <c:pt idx="298">
                  <c:v>17588.537089969039</c:v>
                </c:pt>
                <c:pt idx="299">
                  <c:v>17591.460271878965</c:v>
                </c:pt>
                <c:pt idx="300">
                  <c:v>17594.340549686534</c:v>
                </c:pt>
                <c:pt idx="301">
                  <c:v>17597.178552981171</c:v>
                </c:pt>
                <c:pt idx="302">
                  <c:v>17599.974902117061</c:v>
                </c:pt>
                <c:pt idx="303">
                  <c:v>17602.730208348501</c:v>
                </c:pt>
                <c:pt idx="304">
                  <c:v>17605.445073963299</c:v>
                </c:pt>
                <c:pt idx="305">
                  <c:v>17608.120092414196</c:v>
                </c:pt>
                <c:pt idx="306">
                  <c:v>17610.755848448374</c:v>
                </c:pt>
                <c:pt idx="307">
                  <c:v>17613.352918235076</c:v>
                </c:pt>
                <c:pt idx="308">
                  <c:v>17615.911869491341</c:v>
                </c:pt>
                <c:pt idx="309">
                  <c:v>17618.433261605918</c:v>
                </c:pt>
                <c:pt idx="310">
                  <c:v>17620.917645761339</c:v>
                </c:pt>
                <c:pt idx="311">
                  <c:v>17623.365565054242</c:v>
                </c:pt>
                <c:pt idx="312">
                  <c:v>17625.777554613902</c:v>
                </c:pt>
                <c:pt idx="313">
                  <c:v>17628.154141719038</c:v>
                </c:pt>
                <c:pt idx="314">
                  <c:v>17630.495845912905</c:v>
                </c:pt>
                <c:pt idx="315">
                  <c:v>17632.803179116709</c:v>
                </c:pt>
                <c:pt idx="316">
                  <c:v>17635.076645741359</c:v>
                </c:pt>
                <c:pt idx="317">
                  <c:v>17637.316742797579</c:v>
                </c:pt>
                <c:pt idx="318">
                  <c:v>17639.523960004401</c:v>
                </c:pt>
                <c:pt idx="319">
                  <c:v>17641.698779896091</c:v>
                </c:pt>
                <c:pt idx="320">
                  <c:v>17643.841677927481</c:v>
                </c:pt>
                <c:pt idx="321">
                  <c:v>17645.953122577786</c:v>
                </c:pt>
                <c:pt idx="322">
                  <c:v>17648.033575452882</c:v>
                </c:pt>
                <c:pt idx="323">
                  <c:v>17650.083491386085</c:v>
                </c:pt>
                <c:pt idx="324">
                  <c:v>17652.103318537473</c:v>
                </c:pt>
                <c:pt idx="325">
                  <c:v>17654.093498491726</c:v>
                </c:pt>
                <c:pt idx="326">
                  <c:v>17656.054466354562</c:v>
                </c:pt>
                <c:pt idx="327">
                  <c:v>17657.986650847735</c:v>
                </c:pt>
                <c:pt idx="328">
                  <c:v>17659.890474402659</c:v>
                </c:pt>
                <c:pt idx="329">
                  <c:v>17661.766353252646</c:v>
                </c:pt>
                <c:pt idx="330">
                  <c:v>17663.614697523808</c:v>
                </c:pt>
                <c:pt idx="331">
                  <c:v>17665.435911324621</c:v>
                </c:pt>
                <c:pt idx="332">
                  <c:v>17667.230392834164</c:v>
                </c:pt>
                <c:pt idx="333">
                  <c:v>17668.998534389091</c:v>
                </c:pt>
                <c:pt idx="334">
                  <c:v>17670.740722569306</c:v>
                </c:pt>
                <c:pt idx="335">
                  <c:v>17672.457338282391</c:v>
                </c:pt>
                <c:pt idx="336">
                  <c:v>17674.148756846804</c:v>
                </c:pt>
                <c:pt idx="337">
                  <c:v>17675.815348073844</c:v>
                </c:pt>
                <c:pt idx="338">
                  <c:v>17677.457476348431</c:v>
                </c:pt>
                <c:pt idx="339">
                  <c:v>17679.075500708677</c:v>
                </c:pt>
                <c:pt idx="340">
                  <c:v>17680.669774924332</c:v>
                </c:pt>
                <c:pt idx="341">
                  <c:v>17682.240647574032</c:v>
                </c:pt>
                <c:pt idx="342">
                  <c:v>17683.788462121451</c:v>
                </c:pt>
                <c:pt idx="343">
                  <c:v>17685.313556990324</c:v>
                </c:pt>
                <c:pt idx="344">
                  <c:v>17686.816265638376</c:v>
                </c:pt>
                <c:pt idx="345">
                  <c:v>17688.296916630152</c:v>
                </c:pt>
                <c:pt idx="346">
                  <c:v>17689.755833708798</c:v>
                </c:pt>
                <c:pt idx="347">
                  <c:v>17691.193335866781</c:v>
                </c:pt>
                <c:pt idx="348">
                  <c:v>17692.609737415572</c:v>
                </c:pt>
                <c:pt idx="349">
                  <c:v>17694.005348054317</c:v>
                </c:pt>
                <c:pt idx="350">
                  <c:v>17695.380472937482</c:v>
                </c:pt>
                <c:pt idx="351">
                  <c:v>17696.735412741535</c:v>
                </c:pt>
                <c:pt idx="352">
                  <c:v>17698.070463730612</c:v>
                </c:pt>
                <c:pt idx="353">
                  <c:v>17699.385917821266</c:v>
                </c:pt>
                <c:pt idx="354">
                  <c:v>17700.682062646232</c:v>
                </c:pt>
                <c:pt idx="355">
                  <c:v>17701.959181617269</c:v>
                </c:pt>
                <c:pt idx="356">
                  <c:v>17703.217553987077</c:v>
                </c:pt>
                <c:pt idx="357">
                  <c:v>17704.45745491032</c:v>
                </c:pt>
                <c:pt idx="358">
                  <c:v>17705.679155503738</c:v>
                </c:pt>
                <c:pt idx="359">
                  <c:v>17706.882922905384</c:v>
                </c:pt>
                <c:pt idx="360">
                  <c:v>17708.069020332994</c:v>
                </c:pt>
                <c:pt idx="361">
                  <c:v>17709.237707141499</c:v>
                </c:pt>
                <c:pt idx="362">
                  <c:v>17710.389238879699</c:v>
                </c:pt>
                <c:pt idx="363">
                  <c:v>17711.523867346092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5FC-4680-AA1A-0AE436EDB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87584"/>
        <c:axId val="302389120"/>
      </c:lineChart>
      <c:catAx>
        <c:axId val="302387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02389120"/>
        <c:crosses val="autoZero"/>
        <c:auto val="1"/>
        <c:lblAlgn val="ctr"/>
        <c:lblOffset val="100"/>
        <c:noMultiLvlLbl val="0"/>
      </c:catAx>
      <c:valAx>
        <c:axId val="30238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0238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KOR'!$L$33:$L$149</c:f>
              <c:numCache>
                <c:formatCode>0.0%</c:formatCode>
                <c:ptCount val="117"/>
                <c:pt idx="0">
                  <c:v>9.6556163501770192E-4</c:v>
                </c:pt>
                <c:pt idx="1">
                  <c:v>0</c:v>
                </c:pt>
                <c:pt idx="2">
                  <c:v>0</c:v>
                </c:pt>
                <c:pt idx="3">
                  <c:v>2.1450858034321374E-3</c:v>
                </c:pt>
                <c:pt idx="4">
                  <c:v>0</c:v>
                </c:pt>
                <c:pt idx="5">
                  <c:v>1.5635395874916833E-2</c:v>
                </c:pt>
                <c:pt idx="6">
                  <c:v>0</c:v>
                </c:pt>
                <c:pt idx="7">
                  <c:v>-2.4774118332847568E-3</c:v>
                </c:pt>
                <c:pt idx="8">
                  <c:v>0</c:v>
                </c:pt>
                <c:pt idx="9">
                  <c:v>1.7654304091966607E-2</c:v>
                </c:pt>
                <c:pt idx="10">
                  <c:v>5.6849694952856352E-3</c:v>
                </c:pt>
                <c:pt idx="11">
                  <c:v>6.0753341433778859E-3</c:v>
                </c:pt>
                <c:pt idx="12">
                  <c:v>2.3694779116465864E-2</c:v>
                </c:pt>
                <c:pt idx="13">
                  <c:v>0</c:v>
                </c:pt>
                <c:pt idx="14">
                  <c:v>0</c:v>
                </c:pt>
                <c:pt idx="15">
                  <c:v>8.2750428929655534E-2</c:v>
                </c:pt>
                <c:pt idx="16">
                  <c:v>3.843963553530752E-2</c:v>
                </c:pt>
                <c:pt idx="17">
                  <c:v>1.9467213114754099E-2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0.19128126309906385</c:v>
                </c:pt>
                <c:pt idx="22">
                  <c:v>0</c:v>
                </c:pt>
                <c:pt idx="23">
                  <c:v>0.10065645514223195</c:v>
                </c:pt>
                <c:pt idx="24">
                  <c:v>4.1219963031423293E-2</c:v>
                </c:pt>
                <c:pt idx="25">
                  <c:v>7.8394243514485887E-2</c:v>
                </c:pt>
                <c:pt idx="26">
                  <c:v>7.732581554571083E-2</c:v>
                </c:pt>
                <c:pt idx="27">
                  <c:v>6.0664523043944263E-2</c:v>
                </c:pt>
                <c:pt idx="28">
                  <c:v>4.9082467388901173E-2</c:v>
                </c:pt>
                <c:pt idx="29">
                  <c:v>4.4338335607094131E-2</c:v>
                </c:pt>
                <c:pt idx="30">
                  <c:v>4.2105263157894736E-2</c:v>
                </c:pt>
                <c:pt idx="31">
                  <c:v>3.77134724857685E-2</c:v>
                </c:pt>
                <c:pt idx="32">
                  <c:v>6.2815884476534301E-2</c:v>
                </c:pt>
                <c:pt idx="33">
                  <c:v>4.8504649409399345E-2</c:v>
                </c:pt>
                <c:pt idx="34">
                  <c:v>7.8613912593741925E-2</c:v>
                </c:pt>
                <c:pt idx="35">
                  <c:v>3.7766830870279149E-2</c:v>
                </c:pt>
                <c:pt idx="36">
                  <c:v>3.7593984962406013E-2</c:v>
                </c:pt>
                <c:pt idx="37">
                  <c:v>2.7428571428571427E-2</c:v>
                </c:pt>
                <c:pt idx="38">
                  <c:v>2.3802612481857766E-2</c:v>
                </c:pt>
                <c:pt idx="39">
                  <c:v>5.7805164319248828E-2</c:v>
                </c:pt>
                <c:pt idx="40">
                  <c:v>4.4362292051756007E-2</c:v>
                </c:pt>
                <c:pt idx="41">
                  <c:v>4.0320000000000002E-2</c:v>
                </c:pt>
                <c:pt idx="42">
                  <c:v>4.1308658294778589E-2</c:v>
                </c:pt>
                <c:pt idx="43">
                  <c:v>2.6962457337883959E-2</c:v>
                </c:pt>
                <c:pt idx="44">
                  <c:v>3.0281935259310826E-2</c:v>
                </c:pt>
                <c:pt idx="45">
                  <c:v>2.9202279202279201E-2</c:v>
                </c:pt>
                <c:pt idx="46">
                  <c:v>5.1272727272727275E-2</c:v>
                </c:pt>
                <c:pt idx="47">
                  <c:v>2.7407689379520365E-2</c:v>
                </c:pt>
                <c:pt idx="48">
                  <c:v>4.192546583850932E-2</c:v>
                </c:pt>
                <c:pt idx="49">
                  <c:v>4.2270531400966184E-2</c:v>
                </c:pt>
                <c:pt idx="50">
                  <c:v>3.0188679245283019E-2</c:v>
                </c:pt>
                <c:pt idx="51">
                  <c:v>4.2598967297762476E-2</c:v>
                </c:pt>
                <c:pt idx="52">
                  <c:v>2.8660994178235557E-2</c:v>
                </c:pt>
                <c:pt idx="53">
                  <c:v>0.10279944928866452</c:v>
                </c:pt>
                <c:pt idx="54">
                  <c:v>6.8124046771733601E-2</c:v>
                </c:pt>
                <c:pt idx="55">
                  <c:v>4.4492674986435159E-2</c:v>
                </c:pt>
                <c:pt idx="56">
                  <c:v>2.6568682871678916E-2</c:v>
                </c:pt>
                <c:pt idx="57">
                  <c:v>5.1993067590987867E-2</c:v>
                </c:pt>
                <c:pt idx="58">
                  <c:v>4.1112454655380895E-2</c:v>
                </c:pt>
                <c:pt idx="59">
                  <c:v>8.6001255492780912E-2</c:v>
                </c:pt>
                <c:pt idx="60">
                  <c:v>8.9102124742974648E-3</c:v>
                </c:pt>
                <c:pt idx="61">
                  <c:v>3.5075653370013754E-2</c:v>
                </c:pt>
                <c:pt idx="62">
                  <c:v>4.2643923240938165E-2</c:v>
                </c:pt>
                <c:pt idx="63">
                  <c:v>2.5000000000000001E-2</c:v>
                </c:pt>
                <c:pt idx="64">
                  <c:v>4.954954954954955E-2</c:v>
                </c:pt>
                <c:pt idx="65">
                  <c:v>3.9463299131807419E-2</c:v>
                </c:pt>
                <c:pt idx="66">
                  <c:v>7.0607553366174053E-2</c:v>
                </c:pt>
                <c:pt idx="67">
                  <c:v>5.7268722466960353E-2</c:v>
                </c:pt>
                <c:pt idx="68">
                  <c:v>7.763401109057301E-2</c:v>
                </c:pt>
                <c:pt idx="69">
                  <c:v>4.1338582677165357E-2</c:v>
                </c:pt>
                <c:pt idx="70">
                  <c:v>2.1825396825396824E-2</c:v>
                </c:pt>
                <c:pt idx="71">
                  <c:v>3.7218413320274243E-2</c:v>
                </c:pt>
                <c:pt idx="72">
                  <c:v>2.48015873015873E-2</c:v>
                </c:pt>
                <c:pt idx="73">
                  <c:v>6.6468253968253968E-2</c:v>
                </c:pt>
                <c:pt idx="74">
                  <c:v>6.0887512899896801E-2</c:v>
                </c:pt>
                <c:pt idx="75">
                  <c:v>3.2017075773745997E-2</c:v>
                </c:pt>
                <c:pt idx="76">
                  <c:v>4.004329004329004E-2</c:v>
                </c:pt>
                <c:pt idx="77">
                  <c:v>1.7777777777777778E-2</c:v>
                </c:pt>
                <c:pt idx="78">
                  <c:v>3.7861915367483297E-2</c:v>
                </c:pt>
                <c:pt idx="79">
                  <c:v>0.1459521094640821</c:v>
                </c:pt>
                <c:pt idx="80">
                  <c:v>8.8348271446862997E-2</c:v>
                </c:pt>
                <c:pt idx="81">
                  <c:v>3.7344398340248962E-2</c:v>
                </c:pt>
                <c:pt idx="82">
                  <c:v>4.4692737430167599E-2</c:v>
                </c:pt>
                <c:pt idx="83">
                  <c:v>2.6950354609929079E-2</c:v>
                </c:pt>
                <c:pt idx="84">
                  <c:v>1.8284106891701828E-2</c:v>
                </c:pt>
                <c:pt idx="85">
                  <c:v>6.8723702664796632E-2</c:v>
                </c:pt>
                <c:pt idx="86">
                  <c:v>2.9368575624082231E-2</c:v>
                </c:pt>
                <c:pt idx="87">
                  <c:v>6.4194008559201141E-2</c:v>
                </c:pt>
                <c:pt idx="88">
                  <c:v>3.1292517006802724E-2</c:v>
                </c:pt>
                <c:pt idx="89">
                  <c:v>4.5454545454545456E-2</c:v>
                </c:pt>
                <c:pt idx="90">
                  <c:v>9.0439276485788107E-3</c:v>
                </c:pt>
                <c:pt idx="91">
                  <c:v>2.1437578814627996E-2</c:v>
                </c:pt>
                <c:pt idx="92">
                  <c:v>2.9629629629629631E-2</c:v>
                </c:pt>
                <c:pt idx="93">
                  <c:v>2.551640340218712E-2</c:v>
                </c:pt>
                <c:pt idx="94">
                  <c:v>3.7647058823529408E-2</c:v>
                </c:pt>
                <c:pt idx="95">
                  <c:v>8.1680280046674443E-3</c:v>
                </c:pt>
                <c:pt idx="96">
                  <c:v>2.81214848143982E-2</c:v>
                </c:pt>
                <c:pt idx="97">
                  <c:v>2.2950819672131147E-2</c:v>
                </c:pt>
                <c:pt idx="98">
                  <c:v>1.1566771819137749E-2</c:v>
                </c:pt>
                <c:pt idx="99">
                  <c:v>2.6584867075664622E-2</c:v>
                </c:pt>
                <c:pt idx="100">
                  <c:v>2.2244691607684528E-2</c:v>
                </c:pt>
                <c:pt idx="101">
                  <c:v>4.2364532019704436E-2</c:v>
                </c:pt>
                <c:pt idx="102">
                  <c:v>1.4749262536873156E-2</c:v>
                </c:pt>
                <c:pt idx="103">
                  <c:v>2.0813623462630087E-2</c:v>
                </c:pt>
                <c:pt idx="104">
                  <c:v>2.4930747922437674E-2</c:v>
                </c:pt>
                <c:pt idx="105">
                  <c:v>1.1009174311926606E-2</c:v>
                </c:pt>
                <c:pt idx="106">
                  <c:v>2.6929982046678635E-2</c:v>
                </c:pt>
                <c:pt idx="107">
                  <c:v>1.2533572068039392E-2</c:v>
                </c:pt>
                <c:pt idx="108">
                  <c:v>2.2707423580786028E-2</c:v>
                </c:pt>
                <c:pt idx="109">
                  <c:v>2.9736618521665252E-2</c:v>
                </c:pt>
                <c:pt idx="110">
                  <c:v>1.7632241813602016E-2</c:v>
                </c:pt>
                <c:pt idx="111">
                  <c:v>9.7008892481810841E-3</c:v>
                </c:pt>
                <c:pt idx="112">
                  <c:v>1.0212097407698351E-2</c:v>
                </c:pt>
                <c:pt idx="113">
                  <c:v>2.1143304620203602E-2</c:v>
                </c:pt>
                <c:pt idx="114">
                  <c:v>1.698841698841699E-2</c:v>
                </c:pt>
                <c:pt idx="115">
                  <c:v>3.3232628398791542E-2</c:v>
                </c:pt>
                <c:pt idx="116">
                  <c:v>0.15149196633511861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56-4244-B759-F5CEEF0FE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42592"/>
        <c:axId val="318544128"/>
      </c:lineChart>
      <c:catAx>
        <c:axId val="318542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544128"/>
        <c:crosses val="autoZero"/>
        <c:auto val="1"/>
        <c:lblAlgn val="ctr"/>
        <c:lblOffset val="100"/>
        <c:noMultiLvlLbl val="0"/>
      </c:catAx>
      <c:valAx>
        <c:axId val="31854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54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>
        <c:manualLayout>
          <c:xMode val="edge"/>
          <c:yMode val="edge"/>
          <c:x val="0.413636889637996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9252848984931193E-2"/>
          <c:y val="8.7305271389174044E-2"/>
          <c:w val="0.88557118059923023"/>
          <c:h val="0.6993516554948785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USA'!$J$33:$J$162</c:f>
              <c:numCache>
                <c:formatCode>0.0%</c:formatCode>
                <c:ptCount val="130"/>
                <c:pt idx="0">
                  <c:v>0.41176473698215948</c:v>
                </c:pt>
                <c:pt idx="1">
                  <c:v>0.95833342598114002</c:v>
                </c:pt>
                <c:pt idx="2">
                  <c:v>0.45238102754940329</c:v>
                </c:pt>
                <c:pt idx="3">
                  <c:v>0.55000012295976786</c:v>
                </c:pt>
                <c:pt idx="4">
                  <c:v>0.86516881900053211</c:v>
                </c:pt>
                <c:pt idx="5">
                  <c:v>0.32121229976979432</c:v>
                </c:pt>
                <c:pt idx="6">
                  <c:v>0.76851906878305187</c:v>
                </c:pt>
                <c:pt idx="7">
                  <c:v>0.30606897422604012</c:v>
                </c:pt>
                <c:pt idx="8">
                  <c:v>0.15274973034099767</c:v>
                </c:pt>
                <c:pt idx="9">
                  <c:v>0.33274395995672018</c:v>
                </c:pt>
                <c:pt idx="10">
                  <c:v>0.48927729533701725</c:v>
                </c:pt>
                <c:pt idx="11">
                  <c:v>0.39692723439495653</c:v>
                </c:pt>
                <c:pt idx="12">
                  <c:v>0.41345723908266385</c:v>
                </c:pt>
                <c:pt idx="13">
                  <c:v>0.35204317637955745</c:v>
                </c:pt>
                <c:pt idx="14">
                  <c:v>8.0468399344955713E-2</c:v>
                </c:pt>
                <c:pt idx="15">
                  <c:v>0.46869464398906047</c:v>
                </c:pt>
                <c:pt idx="16">
                  <c:v>0.40153908244428299</c:v>
                </c:pt>
                <c:pt idx="17">
                  <c:v>0.41757854371730285</c:v>
                </c:pt>
                <c:pt idx="18">
                  <c:v>0.50649436383687096</c:v>
                </c:pt>
                <c:pt idx="19">
                  <c:v>0.47957089895485933</c:v>
                </c:pt>
                <c:pt idx="20">
                  <c:v>0.30715522301611575</c:v>
                </c:pt>
                <c:pt idx="21">
                  <c:v>0.34696444761090756</c:v>
                </c:pt>
                <c:pt idx="22">
                  <c:v>0.32926000073047657</c:v>
                </c:pt>
                <c:pt idx="23">
                  <c:v>0.23449872026847313</c:v>
                </c:pt>
                <c:pt idx="24">
                  <c:v>0.21773293959336723</c:v>
                </c:pt>
                <c:pt idx="25">
                  <c:v>0.26721082900992621</c:v>
                </c:pt>
                <c:pt idx="26">
                  <c:v>0.22159084831114165</c:v>
                </c:pt>
                <c:pt idx="27">
                  <c:v>0.19205108212134522</c:v>
                </c:pt>
                <c:pt idx="28">
                  <c:v>0.1567272724365612</c:v>
                </c:pt>
                <c:pt idx="29">
                  <c:v>0.16003372873336247</c:v>
                </c:pt>
                <c:pt idx="30">
                  <c:v>0.16919165668879702</c:v>
                </c:pt>
                <c:pt idx="31">
                  <c:v>0.14366185480177524</c:v>
                </c:pt>
                <c:pt idx="32">
                  <c:v>0.14978042095070562</c:v>
                </c:pt>
                <c:pt idx="33">
                  <c:v>0.13838909034871666</c:v>
                </c:pt>
                <c:pt idx="34">
                  <c:v>0.12639776980794432</c:v>
                </c:pt>
                <c:pt idx="35">
                  <c:v>9.8022310729110967E-2</c:v>
                </c:pt>
                <c:pt idx="36">
                  <c:v>9.6969576148288147E-2</c:v>
                </c:pt>
                <c:pt idx="37">
                  <c:v>9.3025989203040546E-2</c:v>
                </c:pt>
                <c:pt idx="38">
                  <c:v>8.7932108112680735E-2</c:v>
                </c:pt>
                <c:pt idx="39">
                  <c:v>8.8367555637941936E-2</c:v>
                </c:pt>
                <c:pt idx="40">
                  <c:v>7.9358911788758799E-2</c:v>
                </c:pt>
                <c:pt idx="41">
                  <c:v>6.5176404397937648E-2</c:v>
                </c:pt>
                <c:pt idx="42">
                  <c:v>5.6742858233866697E-2</c:v>
                </c:pt>
                <c:pt idx="43">
                  <c:v>5.1740857746731615E-2</c:v>
                </c:pt>
                <c:pt idx="44">
                  <c:v>5.5868710438345938E-2</c:v>
                </c:pt>
                <c:pt idx="45">
                  <c:v>5.6244625870139391E-2</c:v>
                </c:pt>
                <c:pt idx="46">
                  <c:v>5.664518531653636E-2</c:v>
                </c:pt>
                <c:pt idx="47">
                  <c:v>5.6258320347519909E-2</c:v>
                </c:pt>
                <c:pt idx="48">
                  <c:v>4.5665828328931748E-2</c:v>
                </c:pt>
                <c:pt idx="49">
                  <c:v>4.0803122928579932E-2</c:v>
                </c:pt>
                <c:pt idx="50">
                  <c:v>4.3891581352719942E-2</c:v>
                </c:pt>
                <c:pt idx="51">
                  <c:v>3.8765452702500459E-2</c:v>
                </c:pt>
                <c:pt idx="52">
                  <c:v>4.2324978277452151E-2</c:v>
                </c:pt>
                <c:pt idx="53">
                  <c:v>4.664129834233563E-2</c:v>
                </c:pt>
                <c:pt idx="54">
                  <c:v>4.5070584375164612E-2</c:v>
                </c:pt>
                <c:pt idx="55">
                  <c:v>4.1999889157815579E-2</c:v>
                </c:pt>
                <c:pt idx="56">
                  <c:v>3.4486114642066565E-2</c:v>
                </c:pt>
                <c:pt idx="57">
                  <c:v>2.8791422062402809E-2</c:v>
                </c:pt>
                <c:pt idx="58">
                  <c:v>3.0016287942327042E-2</c:v>
                </c:pt>
                <c:pt idx="59">
                  <c:v>3.3155728161669645E-2</c:v>
                </c:pt>
                <c:pt idx="60">
                  <c:v>3.4299011719688022E-2</c:v>
                </c:pt>
                <c:pt idx="61">
                  <c:v>4.0068853631413333E-2</c:v>
                </c:pt>
                <c:pt idx="62">
                  <c:v>3.1960624143018111E-2</c:v>
                </c:pt>
                <c:pt idx="63">
                  <c:v>2.7500587468576948E-2</c:v>
                </c:pt>
                <c:pt idx="64">
                  <c:v>2.5731551951151604E-2</c:v>
                </c:pt>
                <c:pt idx="65">
                  <c:v>2.6571526517864336E-2</c:v>
                </c:pt>
                <c:pt idx="66">
                  <c:v>2.664109045542597E-2</c:v>
                </c:pt>
                <c:pt idx="67">
                  <c:v>2.8756049514603112E-2</c:v>
                </c:pt>
                <c:pt idx="68">
                  <c:v>2.7235614504243305E-2</c:v>
                </c:pt>
                <c:pt idx="69">
                  <c:v>2.4770062042179259E-2</c:v>
                </c:pt>
                <c:pt idx="70">
                  <c:v>1.852634643412833E-2</c:v>
                </c:pt>
                <c:pt idx="71">
                  <c:v>1.8845752101223603E-2</c:v>
                </c:pt>
                <c:pt idx="72">
                  <c:v>2.2011564883594733E-2</c:v>
                </c:pt>
                <c:pt idx="73">
                  <c:v>1.9831832517965348E-2</c:v>
                </c:pt>
                <c:pt idx="74">
                  <c:v>2.568883030982777E-2</c:v>
                </c:pt>
                <c:pt idx="75">
                  <c:v>2.3300661134761189E-2</c:v>
                </c:pt>
                <c:pt idx="76">
                  <c:v>2.1741341571047016E-2</c:v>
                </c:pt>
                <c:pt idx="77">
                  <c:v>1.6327434180310445E-2</c:v>
                </c:pt>
                <c:pt idx="78">
                  <c:v>1.9602212530628632E-2</c:v>
                </c:pt>
                <c:pt idx="79">
                  <c:v>1.8564679938005535E-2</c:v>
                </c:pt>
                <c:pt idx="80">
                  <c:v>2.0512851927407944E-2</c:v>
                </c:pt>
                <c:pt idx="81">
                  <c:v>2.2068519842047503E-2</c:v>
                </c:pt>
                <c:pt idx="82">
                  <c:v>1.9810118806934424E-2</c:v>
                </c:pt>
                <c:pt idx="83">
                  <c:v>1.8374420629353575E-2</c:v>
                </c:pt>
                <c:pt idx="84">
                  <c:v>1.7302162392925795E-2</c:v>
                </c:pt>
                <c:pt idx="85">
                  <c:v>1.5583415204436863E-2</c:v>
                </c:pt>
                <c:pt idx="86">
                  <c:v>1.6524360788154592E-2</c:v>
                </c:pt>
                <c:pt idx="87">
                  <c:v>1.5561142888229318E-2</c:v>
                </c:pt>
                <c:pt idx="88">
                  <c:v>1.9045019718042022E-2</c:v>
                </c:pt>
                <c:pt idx="89">
                  <c:v>1.999143699938823E-2</c:v>
                </c:pt>
                <c:pt idx="90">
                  <c:v>1.9311889966650144E-2</c:v>
                </c:pt>
                <c:pt idx="91">
                  <c:v>1.5372130568666464E-2</c:v>
                </c:pt>
                <c:pt idx="92">
                  <c:v>1.4030859035549964E-2</c:v>
                </c:pt>
                <c:pt idx="93">
                  <c:v>1.7228864285162654E-2</c:v>
                </c:pt>
                <c:pt idx="94">
                  <c:v>1.5917310258095771E-2</c:v>
                </c:pt>
                <c:pt idx="95">
                  <c:v>1.7272280373723081E-2</c:v>
                </c:pt>
                <c:pt idx="96">
                  <c:v>1.9764820930423099E-2</c:v>
                </c:pt>
                <c:pt idx="97">
                  <c:v>1.6918284717534482E-2</c:v>
                </c:pt>
                <c:pt idx="98">
                  <c:v>1.3655488128753678E-2</c:v>
                </c:pt>
                <c:pt idx="99">
                  <c:v>1.3336187843135202E-2</c:v>
                </c:pt>
                <c:pt idx="100">
                  <c:v>1.3927670403321542E-2</c:v>
                </c:pt>
                <c:pt idx="101">
                  <c:v>1.5658706796339402E-2</c:v>
                </c:pt>
                <c:pt idx="102">
                  <c:v>1.7303323361294805E-2</c:v>
                </c:pt>
                <c:pt idx="103">
                  <c:v>1.833391717256657E-2</c:v>
                </c:pt>
                <c:pt idx="104">
                  <c:v>1.8397178957634548E-2</c:v>
                </c:pt>
                <c:pt idx="105">
                  <c:v>1.3956530710190273E-2</c:v>
                </c:pt>
                <c:pt idx="106">
                  <c:v>1.4211111110962824E-2</c:v>
                </c:pt>
                <c:pt idx="107">
                  <c:v>1.6913460121281657E-2</c:v>
                </c:pt>
                <c:pt idx="108">
                  <c:v>1.8212605130214575E-2</c:v>
                </c:pt>
                <c:pt idx="109">
                  <c:v>1.959336483813625E-2</c:v>
                </c:pt>
                <c:pt idx="110">
                  <c:v>2.1467946673900638E-2</c:v>
                </c:pt>
                <c:pt idx="111">
                  <c:v>2.1766453341841931E-2</c:v>
                </c:pt>
                <c:pt idx="112">
                  <c:v>1.7376820054361138E-2</c:v>
                </c:pt>
                <c:pt idx="113">
                  <c:v>2.0013063911052842E-2</c:v>
                </c:pt>
                <c:pt idx="114">
                  <c:v>2.3317139732434277E-2</c:v>
                </c:pt>
                <c:pt idx="115">
                  <c:v>2.2054284516614123E-2</c:v>
                </c:pt>
                <c:pt idx="116">
                  <c:v>2.5551792183952694E-2</c:v>
                </c:pt>
                <c:pt idx="117">
                  <c:v>2.7987917221607084E-2</c:v>
                </c:pt>
                <c:pt idx="118">
                  <c:v>2.5573344649293894E-2</c:v>
                </c:pt>
                <c:pt idx="119">
                  <c:v>2.3297697485907095E-2</c:v>
                </c:pt>
                <c:pt idx="120">
                  <c:v>2.3629048060220051E-2</c:v>
                </c:pt>
                <c:pt idx="121">
                  <c:v>2.6507960532512077E-2</c:v>
                </c:pt>
                <c:pt idx="122">
                  <c:v>2.8972082624243157E-2</c:v>
                </c:pt>
                <c:pt idx="123">
                  <c:v>3.041729649468072E-2</c:v>
                </c:pt>
                <c:pt idx="124">
                  <c:v>2.897164842412216E-2</c:v>
                </c:pt>
                <c:pt idx="125">
                  <c:v>2.4634529534539706E-2</c:v>
                </c:pt>
                <c:pt idx="126">
                  <c:v>2.7785738224547843E-2</c:v>
                </c:pt>
                <c:pt idx="127">
                  <c:v>2.4325394740135869E-2</c:v>
                </c:pt>
                <c:pt idx="128">
                  <c:v>3.2311250652378928E-2</c:v>
                </c:pt>
                <c:pt idx="129">
                  <c:v>3.1020909242865168E-2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63520"/>
        <c:axId val="230781696"/>
      </c:lineChart>
      <c:dateAx>
        <c:axId val="23076352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81696"/>
        <c:crosses val="autoZero"/>
        <c:auto val="1"/>
        <c:lblOffset val="100"/>
        <c:baseTimeUnit val="days"/>
      </c:dateAx>
      <c:valAx>
        <c:axId val="230781696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6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876716323939071E-2"/>
          <c:y val="0.12264853501445398"/>
          <c:w val="0.90160024383237403"/>
          <c:h val="0.6701669415813195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USA'!$K$33:$K$162</c:f>
              <c:numCache>
                <c:formatCode>0.0%</c:formatCode>
                <c:ptCount val="130"/>
                <c:pt idx="0">
                  <c:v>0</c:v>
                </c:pt>
                <c:pt idx="1">
                  <c:v>0.20833333333333334</c:v>
                </c:pt>
                <c:pt idx="2">
                  <c:v>2.3809523809523808E-2</c:v>
                </c:pt>
                <c:pt idx="3">
                  <c:v>6.6666666666666666E-2</c:v>
                </c:pt>
                <c:pt idx="4">
                  <c:v>1.1235955056179775E-2</c:v>
                </c:pt>
                <c:pt idx="5">
                  <c:v>1.2121212121212121E-2</c:v>
                </c:pt>
                <c:pt idx="6">
                  <c:v>1.3888888888888888E-2</c:v>
                </c:pt>
                <c:pt idx="7">
                  <c:v>1.0554089709762533E-2</c:v>
                </c:pt>
                <c:pt idx="8">
                  <c:v>2.0366598778004071E-3</c:v>
                </c:pt>
                <c:pt idx="9">
                  <c:v>1.0619469026548672E-2</c:v>
                </c:pt>
                <c:pt idx="10">
                  <c:v>6.7024128686327079E-3</c:v>
                </c:pt>
                <c:pt idx="11">
                  <c:v>9.0415913200723331E-3</c:v>
                </c:pt>
                <c:pt idx="12">
                  <c:v>5.2253429131286742E-3</c:v>
                </c:pt>
                <c:pt idx="13">
                  <c:v>3.246753246753247E-3</c:v>
                </c:pt>
                <c:pt idx="14">
                  <c:v>4.1265474552957355E-3</c:v>
                </c:pt>
                <c:pt idx="15">
                  <c:v>8.626198083067093E-3</c:v>
                </c:pt>
                <c:pt idx="16">
                  <c:v>7.6670317634173054E-3</c:v>
                </c:pt>
                <c:pt idx="17">
                  <c:v>9.2723558070092731E-3</c:v>
                </c:pt>
                <c:pt idx="18">
                  <c:v>8.3399075848078433E-3</c:v>
                </c:pt>
                <c:pt idx="19">
                  <c:v>7.4565037282518639E-3</c:v>
                </c:pt>
                <c:pt idx="20">
                  <c:v>5.1232132793688203E-3</c:v>
                </c:pt>
                <c:pt idx="21">
                  <c:v>4.3332676777624582E-3</c:v>
                </c:pt>
                <c:pt idx="22">
                  <c:v>5.5457746478873244E-3</c:v>
                </c:pt>
                <c:pt idx="23">
                  <c:v>5.2980426060162712E-3</c:v>
                </c:pt>
                <c:pt idx="24">
                  <c:v>5.8611769388013536E-3</c:v>
                </c:pt>
                <c:pt idx="25">
                  <c:v>6.091734352603918E-3</c:v>
                </c:pt>
                <c:pt idx="26">
                  <c:v>6.1801024470828731E-3</c:v>
                </c:pt>
                <c:pt idx="27">
                  <c:v>6.1916471544874747E-3</c:v>
                </c:pt>
                <c:pt idx="28">
                  <c:v>4.8495882815409444E-3</c:v>
                </c:pt>
                <c:pt idx="29">
                  <c:v>5.0295449424727625E-3</c:v>
                </c:pt>
                <c:pt idx="30">
                  <c:v>6.9777136443803112E-3</c:v>
                </c:pt>
                <c:pt idx="31">
                  <c:v>6.506325594327819E-3</c:v>
                </c:pt>
                <c:pt idx="32">
                  <c:v>7.3981401213649616E-3</c:v>
                </c:pt>
                <c:pt idx="33">
                  <c:v>6.0030079867233691E-3</c:v>
                </c:pt>
                <c:pt idx="34">
                  <c:v>5.8556524268426171E-3</c:v>
                </c:pt>
                <c:pt idx="35">
                  <c:v>5.5001754635886991E-3</c:v>
                </c:pt>
                <c:pt idx="36">
                  <c:v>5.6800860035620881E-3</c:v>
                </c:pt>
                <c:pt idx="37">
                  <c:v>7.6088050240013258E-3</c:v>
                </c:pt>
                <c:pt idx="38">
                  <c:v>5.8868226793546991E-3</c:v>
                </c:pt>
                <c:pt idx="39">
                  <c:v>5.6747415420116808E-3</c:v>
                </c:pt>
                <c:pt idx="40">
                  <c:v>5.2411817943367823E-3</c:v>
                </c:pt>
                <c:pt idx="41">
                  <c:v>4.7193128290385147E-3</c:v>
                </c:pt>
                <c:pt idx="42">
                  <c:v>3.7951222382395342E-3</c:v>
                </c:pt>
                <c:pt idx="43">
                  <c:v>3.8973861877114172E-3</c:v>
                </c:pt>
                <c:pt idx="44">
                  <c:v>4.782897046775641E-3</c:v>
                </c:pt>
                <c:pt idx="45">
                  <c:v>4.8810330054366736E-3</c:v>
                </c:pt>
                <c:pt idx="46">
                  <c:v>3.9025510057677406E-3</c:v>
                </c:pt>
                <c:pt idx="47">
                  <c:v>3.581916881729999E-3</c:v>
                </c:pt>
                <c:pt idx="48">
                  <c:v>3.2068325166272628E-3</c:v>
                </c:pt>
                <c:pt idx="49">
                  <c:v>3.061235813446926E-3</c:v>
                </c:pt>
                <c:pt idx="50">
                  <c:v>3.3680305187321659E-3</c:v>
                </c:pt>
                <c:pt idx="51">
                  <c:v>3.7844132080179656E-3</c:v>
                </c:pt>
                <c:pt idx="52">
                  <c:v>3.5076948795436827E-3</c:v>
                </c:pt>
                <c:pt idx="53">
                  <c:v>3.4400031171549282E-3</c:v>
                </c:pt>
                <c:pt idx="54">
                  <c:v>2.8845922065121612E-3</c:v>
                </c:pt>
                <c:pt idx="55">
                  <c:v>2.2363821711082602E-3</c:v>
                </c:pt>
                <c:pt idx="56">
                  <c:v>1.6863941365763534E-3</c:v>
                </c:pt>
                <c:pt idx="57">
                  <c:v>1.8160938620734935E-3</c:v>
                </c:pt>
                <c:pt idx="58">
                  <c:v>2.7180175088356794E-3</c:v>
                </c:pt>
                <c:pt idx="59">
                  <c:v>2.9925725796782834E-3</c:v>
                </c:pt>
                <c:pt idx="60">
                  <c:v>2.8043047236311343E-3</c:v>
                </c:pt>
                <c:pt idx="61">
                  <c:v>2.1918332619450826E-3</c:v>
                </c:pt>
                <c:pt idx="62">
                  <c:v>1.9190277229547339E-3</c:v>
                </c:pt>
                <c:pt idx="63">
                  <c:v>1.2258973042563021E-3</c:v>
                </c:pt>
                <c:pt idx="64">
                  <c:v>1.4375325280083272E-3</c:v>
                </c:pt>
                <c:pt idx="65">
                  <c:v>2.4834624467925718E-3</c:v>
                </c:pt>
                <c:pt idx="66">
                  <c:v>2.4794566095093337E-3</c:v>
                </c:pt>
                <c:pt idx="67">
                  <c:v>1.9874977321083969E-3</c:v>
                </c:pt>
                <c:pt idx="68">
                  <c:v>1.7632198594874249E-3</c:v>
                </c:pt>
                <c:pt idx="69">
                  <c:v>1.5316523366591599E-3</c:v>
                </c:pt>
                <c:pt idx="70">
                  <c:v>8.6998474346214783E-4</c:v>
                </c:pt>
                <c:pt idx="71">
                  <c:v>9.7086535371442852E-4</c:v>
                </c:pt>
                <c:pt idx="72">
                  <c:v>1.5538481101430735E-3</c:v>
                </c:pt>
                <c:pt idx="73">
                  <c:v>1.6445989618115832E-3</c:v>
                </c:pt>
                <c:pt idx="74">
                  <c:v>1.6642706289481941E-3</c:v>
                </c:pt>
                <c:pt idx="75">
                  <c:v>1.5317067891298347E-3</c:v>
                </c:pt>
                <c:pt idx="76">
                  <c:v>1.1481832298556479E-3</c:v>
                </c:pt>
                <c:pt idx="77">
                  <c:v>6.7103617674446983E-4</c:v>
                </c:pt>
                <c:pt idx="78">
                  <c:v>1.0326402972585837E-3</c:v>
                </c:pt>
                <c:pt idx="79">
                  <c:v>1.3408158943795563E-3</c:v>
                </c:pt>
                <c:pt idx="80">
                  <c:v>1.3201262805007795E-3</c:v>
                </c:pt>
                <c:pt idx="81">
                  <c:v>1.0329712086019885E-3</c:v>
                </c:pt>
                <c:pt idx="82">
                  <c:v>1.0464104923681009E-3</c:v>
                </c:pt>
                <c:pt idx="83">
                  <c:v>9.7558619273822292E-4</c:v>
                </c:pt>
                <c:pt idx="84">
                  <c:v>5.2299733108726956E-4</c:v>
                </c:pt>
                <c:pt idx="85">
                  <c:v>4.6351431819412117E-4</c:v>
                </c:pt>
                <c:pt idx="86">
                  <c:v>5.4814821051922514E-4</c:v>
                </c:pt>
                <c:pt idx="87">
                  <c:v>1.2641940762763738E-3</c:v>
                </c:pt>
                <c:pt idx="88">
                  <c:v>9.7256427551804738E-4</c:v>
                </c:pt>
                <c:pt idx="89">
                  <c:v>9.4731073997218502E-4</c:v>
                </c:pt>
                <c:pt idx="90">
                  <c:v>7.7582706548850523E-4</c:v>
                </c:pt>
                <c:pt idx="91">
                  <c:v>5.4859096642910336E-4</c:v>
                </c:pt>
                <c:pt idx="92">
                  <c:v>6.2203048753045858E-4</c:v>
                </c:pt>
                <c:pt idx="93">
                  <c:v>8.4654116586996135E-4</c:v>
                </c:pt>
                <c:pt idx="94">
                  <c:v>7.8994699352671319E-4</c:v>
                </c:pt>
                <c:pt idx="95">
                  <c:v>7.9718669733215032E-4</c:v>
                </c:pt>
                <c:pt idx="96">
                  <c:v>7.0118616024055836E-4</c:v>
                </c:pt>
                <c:pt idx="97">
                  <c:v>5.4380729810961489E-4</c:v>
                </c:pt>
                <c:pt idx="98">
                  <c:v>3.3428913567941213E-4</c:v>
                </c:pt>
                <c:pt idx="99">
                  <c:v>3.7214227634589566E-4</c:v>
                </c:pt>
                <c:pt idx="100">
                  <c:v>7.0914182535065213E-4</c:v>
                </c:pt>
                <c:pt idx="101">
                  <c:v>6.7037653188884751E-4</c:v>
                </c:pt>
                <c:pt idx="102">
                  <c:v>6.3735099141428928E-4</c:v>
                </c:pt>
                <c:pt idx="103">
                  <c:v>5.9931393939749163E-4</c:v>
                </c:pt>
                <c:pt idx="104">
                  <c:v>5.5722280155703972E-4</c:v>
                </c:pt>
                <c:pt idx="105">
                  <c:v>2.2045224202793157E-4</c:v>
                </c:pt>
                <c:pt idx="106">
                  <c:v>2.6648013057526396E-4</c:v>
                </c:pt>
                <c:pt idx="107">
                  <c:v>5.8191350674920801E-4</c:v>
                </c:pt>
                <c:pt idx="108">
                  <c:v>5.1193514277612722E-4</c:v>
                </c:pt>
                <c:pt idx="109">
                  <c:v>4.9091699981357578E-4</c:v>
                </c:pt>
                <c:pt idx="110">
                  <c:v>4.5613387733538843E-4</c:v>
                </c:pt>
                <c:pt idx="111">
                  <c:v>4.1423077077756078E-4</c:v>
                </c:pt>
                <c:pt idx="112">
                  <c:v>1.8839051701629081E-4</c:v>
                </c:pt>
                <c:pt idx="113">
                  <c:v>2.4772387393201675E-4</c:v>
                </c:pt>
                <c:pt idx="114">
                  <c:v>5.4592178958854699E-4</c:v>
                </c:pt>
                <c:pt idx="115">
                  <c:v>4.8105886330302512E-4</c:v>
                </c:pt>
                <c:pt idx="116">
                  <c:v>3.4465481662925089E-4</c:v>
                </c:pt>
                <c:pt idx="117">
                  <c:v>3.782247954858227E-4</c:v>
                </c:pt>
                <c:pt idx="118">
                  <c:v>3.0201993810988252E-4</c:v>
                </c:pt>
                <c:pt idx="119">
                  <c:v>1.6038831597555754E-4</c:v>
                </c:pt>
                <c:pt idx="120">
                  <c:v>2.1724786713881101E-4</c:v>
                </c:pt>
                <c:pt idx="121">
                  <c:v>3.7308799522447366E-4</c:v>
                </c:pt>
                <c:pt idx="122">
                  <c:v>3.8528114043217567E-4</c:v>
                </c:pt>
                <c:pt idx="123">
                  <c:v>3.9628195570618651E-4</c:v>
                </c:pt>
                <c:pt idx="124">
                  <c:v>3.6022680623132248E-4</c:v>
                </c:pt>
                <c:pt idx="125">
                  <c:v>1.4149391949903678E-4</c:v>
                </c:pt>
                <c:pt idx="126">
                  <c:v>1.5872718434509054E-4</c:v>
                </c:pt>
                <c:pt idx="127">
                  <c:v>1.9171665250843688E-4</c:v>
                </c:pt>
                <c:pt idx="128">
                  <c:v>6.4569325790841167E-4</c:v>
                </c:pt>
                <c:pt idx="129">
                  <c:v>4.4722115163861625E-4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06656"/>
        <c:axId val="230808192"/>
      </c:lineChart>
      <c:dateAx>
        <c:axId val="2308066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08192"/>
        <c:crosses val="autoZero"/>
        <c:auto val="1"/>
        <c:lblOffset val="100"/>
        <c:baseTimeUnit val="days"/>
      </c:dateAx>
      <c:valAx>
        <c:axId val="230808192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0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22340635255642E-2"/>
          <c:y val="0.1105680062103092"/>
          <c:w val="0.89739488749473328"/>
          <c:h val="0.7872723356458157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1.7699115044247787E-3</c:v>
                </c:pt>
                <c:pt idx="10">
                  <c:v>0</c:v>
                </c:pt>
                <c:pt idx="11">
                  <c:v>3.616636528028933E-3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1.5974440894568689E-3</c:v>
                </c:pt>
                <c:pt idx="16">
                  <c:v>0</c:v>
                </c:pt>
                <c:pt idx="17">
                  <c:v>1.3829954424013829E-2</c:v>
                </c:pt>
                <c:pt idx="18">
                  <c:v>1.8032232615800743E-3</c:v>
                </c:pt>
                <c:pt idx="19">
                  <c:v>1.9582737064095805E-3</c:v>
                </c:pt>
                <c:pt idx="20">
                  <c:v>1.4857318510169578E-3</c:v>
                </c:pt>
                <c:pt idx="21">
                  <c:v>7.8786685050226507E-5</c:v>
                </c:pt>
                <c:pt idx="22">
                  <c:v>0</c:v>
                </c:pt>
                <c:pt idx="23">
                  <c:v>3.7684821883797745E-3</c:v>
                </c:pt>
                <c:pt idx="24">
                  <c:v>2.3517067964326418E-4</c:v>
                </c:pt>
                <c:pt idx="25">
                  <c:v>4.7778308647873869E-3</c:v>
                </c:pt>
                <c:pt idx="26">
                  <c:v>2.2343447308684232E-3</c:v>
                </c:pt>
                <c:pt idx="27">
                  <c:v>1.9887727410774643E-3</c:v>
                </c:pt>
                <c:pt idx="28">
                  <c:v>1.3183266437704308E-2</c:v>
                </c:pt>
                <c:pt idx="29">
                  <c:v>2.165175488963347E-2</c:v>
                </c:pt>
                <c:pt idx="30">
                  <c:v>8.8504088504088498E-3</c:v>
                </c:pt>
                <c:pt idx="31">
                  <c:v>8.0633949673293483E-3</c:v>
                </c:pt>
                <c:pt idx="32">
                  <c:v>2.595752226337773E-3</c:v>
                </c:pt>
                <c:pt idx="33">
                  <c:v>3.0512049234173496E-3</c:v>
                </c:pt>
                <c:pt idx="34">
                  <c:v>1.8925621732507673E-2</c:v>
                </c:pt>
                <c:pt idx="35">
                  <c:v>9.7147761188843985E-3</c:v>
                </c:pt>
                <c:pt idx="36">
                  <c:v>6.8449849975129569E-3</c:v>
                </c:pt>
                <c:pt idx="37">
                  <c:v>6.457570035928002E-3</c:v>
                </c:pt>
                <c:pt idx="38">
                  <c:v>4.9267164641756938E-3</c:v>
                </c:pt>
                <c:pt idx="39">
                  <c:v>4.7145182200465088E-3</c:v>
                </c:pt>
                <c:pt idx="40">
                  <c:v>7.9870128335700289E-3</c:v>
                </c:pt>
                <c:pt idx="41">
                  <c:v>5.4973676918814076E-3</c:v>
                </c:pt>
                <c:pt idx="42">
                  <c:v>3.6101993384803541E-3</c:v>
                </c:pt>
                <c:pt idx="43">
                  <c:v>2.1017045556959719E-2</c:v>
                </c:pt>
                <c:pt idx="44">
                  <c:v>8.3505637264463771E-3</c:v>
                </c:pt>
                <c:pt idx="45">
                  <c:v>8.1063687284619046E-3</c:v>
                </c:pt>
                <c:pt idx="46">
                  <c:v>4.6755287095755979E-3</c:v>
                </c:pt>
                <c:pt idx="47">
                  <c:v>6.575119283137437E-3</c:v>
                </c:pt>
                <c:pt idx="48">
                  <c:v>1.0299495251106438E-2</c:v>
                </c:pt>
                <c:pt idx="49">
                  <c:v>8.714455342577811E-3</c:v>
                </c:pt>
                <c:pt idx="50">
                  <c:v>3.0691293656516351E-3</c:v>
                </c:pt>
                <c:pt idx="51">
                  <c:v>4.2700894713703494E-3</c:v>
                </c:pt>
                <c:pt idx="52">
                  <c:v>3.1157092561928685E-3</c:v>
                </c:pt>
                <c:pt idx="53">
                  <c:v>3.9479323800034509E-3</c:v>
                </c:pt>
                <c:pt idx="54">
                  <c:v>2.5278348416956153E-2</c:v>
                </c:pt>
                <c:pt idx="55">
                  <c:v>1.7029694624516964E-3</c:v>
                </c:pt>
                <c:pt idx="56">
                  <c:v>8.3951720147397695E-3</c:v>
                </c:pt>
                <c:pt idx="57">
                  <c:v>5.4953563248008302E-3</c:v>
                </c:pt>
                <c:pt idx="58">
                  <c:v>5.4724207942287309E-3</c:v>
                </c:pt>
                <c:pt idx="59">
                  <c:v>5.6788842606826295E-3</c:v>
                </c:pt>
                <c:pt idx="60">
                  <c:v>3.8503567376897398E-2</c:v>
                </c:pt>
                <c:pt idx="61">
                  <c:v>1.175046713592284E-2</c:v>
                </c:pt>
                <c:pt idx="62">
                  <c:v>1.2930401972037025E-2</c:v>
                </c:pt>
                <c:pt idx="63">
                  <c:v>5.3353377201665695E-3</c:v>
                </c:pt>
                <c:pt idx="64">
                  <c:v>7.7004410113128991E-3</c:v>
                </c:pt>
                <c:pt idx="65">
                  <c:v>2.8143751946941862E-3</c:v>
                </c:pt>
                <c:pt idx="66">
                  <c:v>1.256089129551344E-4</c:v>
                </c:pt>
                <c:pt idx="67">
                  <c:v>5.2841874350558317E-3</c:v>
                </c:pt>
                <c:pt idx="68">
                  <c:v>3.9937383995373443E-3</c:v>
                </c:pt>
                <c:pt idx="69">
                  <c:v>1.338071244561399E-2</c:v>
                </c:pt>
                <c:pt idx="70">
                  <c:v>3.5572492041450027E-3</c:v>
                </c:pt>
                <c:pt idx="71">
                  <c:v>1.5985500714637967E-2</c:v>
                </c:pt>
                <c:pt idx="72">
                  <c:v>-2.3563003579726953E-3</c:v>
                </c:pt>
                <c:pt idx="73">
                  <c:v>1.2379704556179632E-2</c:v>
                </c:pt>
                <c:pt idx="74">
                  <c:v>2.7947009323474456E-3</c:v>
                </c:pt>
                <c:pt idx="75">
                  <c:v>3.9741829444907622E-3</c:v>
                </c:pt>
                <c:pt idx="76">
                  <c:v>1.5888007974195619E-2</c:v>
                </c:pt>
                <c:pt idx="77">
                  <c:v>3.4888498547583462E-3</c:v>
                </c:pt>
                <c:pt idx="78">
                  <c:v>9.6731361064231105E-3</c:v>
                </c:pt>
                <c:pt idx="79">
                  <c:v>5.4599147887775638E-3</c:v>
                </c:pt>
                <c:pt idx="80">
                  <c:v>4.2730403289893649E-3</c:v>
                </c:pt>
                <c:pt idx="81">
                  <c:v>3.5139849068100788E-3</c:v>
                </c:pt>
                <c:pt idx="82">
                  <c:v>4.3502581538425303E-2</c:v>
                </c:pt>
                <c:pt idx="83">
                  <c:v>9.578168951516558E-3</c:v>
                </c:pt>
                <c:pt idx="84">
                  <c:v>4.705264040894796E-3</c:v>
                </c:pt>
                <c:pt idx="85">
                  <c:v>1.050604260271748E-2</c:v>
                </c:pt>
                <c:pt idx="86">
                  <c:v>4.8373448071166647E-3</c:v>
                </c:pt>
                <c:pt idx="87">
                  <c:v>5.5014927983410575E-3</c:v>
                </c:pt>
                <c:pt idx="88">
                  <c:v>7.0036186326142575E-3</c:v>
                </c:pt>
                <c:pt idx="89">
                  <c:v>5.2714576090693568E-3</c:v>
                </c:pt>
                <c:pt idx="90">
                  <c:v>8.0684403539640487E-3</c:v>
                </c:pt>
                <c:pt idx="91">
                  <c:v>2.2563195606169095E-2</c:v>
                </c:pt>
                <c:pt idx="92">
                  <c:v>1.0827670230617401E-2</c:v>
                </c:pt>
                <c:pt idx="93">
                  <c:v>4.5188944621297085E-3</c:v>
                </c:pt>
                <c:pt idx="94">
                  <c:v>1.2193865827859696E-2</c:v>
                </c:pt>
                <c:pt idx="95">
                  <c:v>4.5381966198968001E-3</c:v>
                </c:pt>
                <c:pt idx="96">
                  <c:v>5.2346904434885343E-3</c:v>
                </c:pt>
                <c:pt idx="97">
                  <c:v>7.0425355901079451E-3</c:v>
                </c:pt>
                <c:pt idx="98">
                  <c:v>4.2114325357967951E-3</c:v>
                </c:pt>
                <c:pt idx="99">
                  <c:v>9.1938808312690273E-3</c:v>
                </c:pt>
                <c:pt idx="100">
                  <c:v>4.7725772369242086E-3</c:v>
                </c:pt>
                <c:pt idx="101">
                  <c:v>6.4638646870754093E-3</c:v>
                </c:pt>
                <c:pt idx="102">
                  <c:v>5.0306261973490649E-3</c:v>
                </c:pt>
                <c:pt idx="103">
                  <c:v>5.1974732103738461E-3</c:v>
                </c:pt>
                <c:pt idx="104">
                  <c:v>6.6722002991635148E-3</c:v>
                </c:pt>
                <c:pt idx="105">
                  <c:v>3.7290785096283233E-3</c:v>
                </c:pt>
                <c:pt idx="106">
                  <c:v>1.0289251424711921E-2</c:v>
                </c:pt>
                <c:pt idx="107">
                  <c:v>5.0627887498605247E-3</c:v>
                </c:pt>
                <c:pt idx="108">
                  <c:v>6.067793343027276E-3</c:v>
                </c:pt>
                <c:pt idx="109">
                  <c:v>4.7807444538807298E-3</c:v>
                </c:pt>
                <c:pt idx="110">
                  <c:v>5.1740559220133609E-3</c:v>
                </c:pt>
                <c:pt idx="111">
                  <c:v>7.2021191456389808E-3</c:v>
                </c:pt>
                <c:pt idx="112">
                  <c:v>3.0889434597092176E-3</c:v>
                </c:pt>
                <c:pt idx="113">
                  <c:v>1.1776662585741796E-2</c:v>
                </c:pt>
                <c:pt idx="114">
                  <c:v>4.7541767221277497E-3</c:v>
                </c:pt>
                <c:pt idx="115">
                  <c:v>5.4733949664847494E-3</c:v>
                </c:pt>
                <c:pt idx="116">
                  <c:v>4.6293834807134039E-3</c:v>
                </c:pt>
                <c:pt idx="117">
                  <c:v>4.4424555800417461E-3</c:v>
                </c:pt>
                <c:pt idx="118">
                  <c:v>5.0929909801505783E-3</c:v>
                </c:pt>
                <c:pt idx="119">
                  <c:v>3.4404175031240471E-3</c:v>
                </c:pt>
                <c:pt idx="120">
                  <c:v>1.154755970714757E-2</c:v>
                </c:pt>
                <c:pt idx="121">
                  <c:v>8.7877886875163055E-3</c:v>
                </c:pt>
                <c:pt idx="122">
                  <c:v>5.2432955201547398E-3</c:v>
                </c:pt>
                <c:pt idx="123">
                  <c:v>2.844910349417783E-2</c:v>
                </c:pt>
                <c:pt idx="124">
                  <c:v>4.6102471680652107E-3</c:v>
                </c:pt>
                <c:pt idx="125">
                  <c:v>5.5487507955695854E-2</c:v>
                </c:pt>
                <c:pt idx="126">
                  <c:v>6.8550302739035975E-3</c:v>
                </c:pt>
                <c:pt idx="127">
                  <c:v>9.3887155038286634E-3</c:v>
                </c:pt>
                <c:pt idx="128">
                  <c:v>6.5623301595176412E-3</c:v>
                </c:pt>
                <c:pt idx="129">
                  <c:v>8.822878608285175E-3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33824"/>
        <c:axId val="233935616"/>
      </c:lineChart>
      <c:dateAx>
        <c:axId val="2339338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935616"/>
        <c:crosses val="autoZero"/>
        <c:auto val="1"/>
        <c:lblOffset val="100"/>
        <c:baseTimeUnit val="days"/>
      </c:dateAx>
      <c:valAx>
        <c:axId val="23393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93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8877530659544745E-2"/>
          <c:y val="0.13508417508417511"/>
          <c:w val="0.89830961919233776"/>
          <c:h val="0.8155331088664421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USA'!$M$33:$M$162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4.6000004447094716</c:v>
                </c:pt>
                <c:pt idx="2">
                  <c:v>19.000003157074939</c:v>
                </c:pt>
                <c:pt idx="3">
                  <c:v>8.2500018443965182</c:v>
                </c:pt>
                <c:pt idx="4">
                  <c:v>77.00002489104736</c:v>
                </c:pt>
                <c:pt idx="5">
                  <c:v>26.500014731008033</c:v>
                </c:pt>
                <c:pt idx="6">
                  <c:v>55.33337295237974</c:v>
                </c:pt>
                <c:pt idx="7">
                  <c:v>29.000035307917305</c:v>
                </c:pt>
                <c:pt idx="8">
                  <c:v>75.000117597429863</c:v>
                </c:pt>
                <c:pt idx="9">
                  <c:v>26.857191053649558</c:v>
                </c:pt>
                <c:pt idx="10">
                  <c:v>73.000172464282969</c:v>
                </c:pt>
                <c:pt idx="11">
                  <c:v>31.357251517201565</c:v>
                </c:pt>
                <c:pt idx="12">
                  <c:v>79.125379129444795</c:v>
                </c:pt>
                <c:pt idx="13">
                  <c:v>108.42929832490368</c:v>
                </c:pt>
                <c:pt idx="14">
                  <c:v>19.500175441260936</c:v>
                </c:pt>
                <c:pt idx="15">
                  <c:v>45.844194865179979</c:v>
                </c:pt>
                <c:pt idx="16">
                  <c:v>52.372168895947198</c:v>
                </c:pt>
                <c:pt idx="17">
                  <c:v>18.075185535191821</c:v>
                </c:pt>
                <c:pt idx="18">
                  <c:v>49.934716559161735</c:v>
                </c:pt>
                <c:pt idx="19">
                  <c:v>50.938102603389339</c:v>
                </c:pt>
                <c:pt idx="20">
                  <c:v>46.475680605050876</c:v>
                </c:pt>
                <c:pt idx="21">
                  <c:v>78.640111630382933</c:v>
                </c:pt>
                <c:pt idx="22">
                  <c:v>59.371327115844657</c:v>
                </c:pt>
                <c:pt idx="23">
                  <c:v>25.864234156555238</c:v>
                </c:pt>
                <c:pt idx="24">
                  <c:v>35.715309103209933</c:v>
                </c:pt>
                <c:pt idx="25">
                  <c:v>24.583396268913212</c:v>
                </c:pt>
                <c:pt idx="26">
                  <c:v>26.334570010943175</c:v>
                </c:pt>
                <c:pt idx="27">
                  <c:v>23.476922281882718</c:v>
                </c:pt>
                <c:pt idx="28">
                  <c:v>8.6912069595557018</c:v>
                </c:pt>
                <c:pt idx="29">
                  <c:v>5.9979734773187525</c:v>
                </c:pt>
                <c:pt idx="30">
                  <c:v>10.689306754133174</c:v>
                </c:pt>
                <c:pt idx="31">
                  <c:v>9.8603026869195549</c:v>
                </c:pt>
                <c:pt idx="32">
                  <c:v>14.987195753127677</c:v>
                </c:pt>
                <c:pt idx="33">
                  <c:v>15.284497031621697</c:v>
                </c:pt>
                <c:pt idx="34">
                  <c:v>5.1005355493495816</c:v>
                </c:pt>
                <c:pt idx="35">
                  <c:v>6.4424990245797442</c:v>
                </c:pt>
                <c:pt idx="36">
                  <c:v>7.7420380403404589</c:v>
                </c:pt>
                <c:pt idx="37">
                  <c:v>6.6133590784197338</c:v>
                </c:pt>
                <c:pt idx="38">
                  <c:v>8.1316678051042555</c:v>
                </c:pt>
                <c:pt idx="39">
                  <c:v>8.5056642784755692</c:v>
                </c:pt>
                <c:pt idx="40">
                  <c:v>5.9992246879509592</c:v>
                </c:pt>
                <c:pt idx="41">
                  <c:v>6.3794110292947757</c:v>
                </c:pt>
                <c:pt idx="42">
                  <c:v>7.662443507146163</c:v>
                </c:pt>
                <c:pt idx="43">
                  <c:v>2.0767424389600331</c:v>
                </c:pt>
                <c:pt idx="44">
                  <c:v>4.2539214456145</c:v>
                </c:pt>
                <c:pt idx="45">
                  <c:v>4.3307065587518245</c:v>
                </c:pt>
                <c:pt idx="46">
                  <c:v>6.6034808717406666</c:v>
                </c:pt>
                <c:pt idx="47">
                  <c:v>5.5388520267471311</c:v>
                </c:pt>
                <c:pt idx="48">
                  <c:v>3.3810691635979939</c:v>
                </c:pt>
                <c:pt idx="49">
                  <c:v>3.4650299832043441</c:v>
                </c:pt>
                <c:pt idx="50">
                  <c:v>6.8184699682850081</c:v>
                </c:pt>
                <c:pt idx="51">
                  <c:v>4.8128921481027351</c:v>
                </c:pt>
                <c:pt idx="52">
                  <c:v>6.390215274512375</c:v>
                </c:pt>
                <c:pt idx="53">
                  <c:v>6.3131707579573844</c:v>
                </c:pt>
                <c:pt idx="54">
                  <c:v>1.6003507935391903</c:v>
                </c:pt>
                <c:pt idx="55">
                  <c:v>10.661624821712261</c:v>
                </c:pt>
                <c:pt idx="56">
                  <c:v>3.4207100488612565</c:v>
                </c:pt>
                <c:pt idx="57">
                  <c:v>3.9378538219531061</c:v>
                </c:pt>
                <c:pt idx="58">
                  <c:v>3.6647962943688377</c:v>
                </c:pt>
                <c:pt idx="59">
                  <c:v>3.8235476197434055</c:v>
                </c:pt>
                <c:pt idx="60">
                  <c:v>0.8303262786380412</c:v>
                </c:pt>
                <c:pt idx="61">
                  <c:v>2.8739054881890742</c:v>
                </c:pt>
                <c:pt idx="62">
                  <c:v>2.1523132402719423</c:v>
                </c:pt>
                <c:pt idx="63">
                  <c:v>4.1913736310635983</c:v>
                </c:pt>
                <c:pt idx="64">
                  <c:v>2.8158925871723364</c:v>
                </c:pt>
                <c:pt idx="65">
                  <c:v>5.0155418712317204</c:v>
                </c:pt>
                <c:pt idx="66">
                  <c:v>10.226648898344299</c:v>
                </c:pt>
                <c:pt idx="67">
                  <c:v>3.9545234500048134</c:v>
                </c:pt>
                <c:pt idx="68">
                  <c:v>4.7309035915881434</c:v>
                </c:pt>
                <c:pt idx="69">
                  <c:v>1.6610418537792409</c:v>
                </c:pt>
                <c:pt idx="70">
                  <c:v>4.1846323581209264</c:v>
                </c:pt>
                <c:pt idx="71">
                  <c:v>1.1114263531027198</c:v>
                </c:pt>
                <c:pt idx="72">
                  <c:v>-27.43037351210495</c:v>
                </c:pt>
                <c:pt idx="73">
                  <c:v>1.4141046286201584</c:v>
                </c:pt>
                <c:pt idx="74">
                  <c:v>5.7611558981020705</c:v>
                </c:pt>
                <c:pt idx="75">
                  <c:v>4.2319520117666789</c:v>
                </c:pt>
                <c:pt idx="76">
                  <c:v>1.2761855810750027</c:v>
                </c:pt>
                <c:pt idx="77">
                  <c:v>3.9249715152441174</c:v>
                </c:pt>
                <c:pt idx="78">
                  <c:v>1.8309940158929037</c:v>
                </c:pt>
                <c:pt idx="79">
                  <c:v>2.7298066638608911</c:v>
                </c:pt>
                <c:pt idx="80">
                  <c:v>3.6674845145150847</c:v>
                </c:pt>
                <c:pt idx="81">
                  <c:v>4.8534710434625659</c:v>
                </c:pt>
                <c:pt idx="82">
                  <c:v>0.44468163933408777</c:v>
                </c:pt>
                <c:pt idx="83">
                  <c:v>1.7410315454737626</c:v>
                </c:pt>
                <c:pt idx="84">
                  <c:v>3.3093529879066548</c:v>
                </c:pt>
                <c:pt idx="85">
                  <c:v>1.4206057105852399</c:v>
                </c:pt>
                <c:pt idx="86">
                  <c:v>3.0683097599499654</c:v>
                </c:pt>
                <c:pt idx="87">
                  <c:v>2.3000093230163317</c:v>
                </c:pt>
                <c:pt idx="88">
                  <c:v>2.387736080954741</c:v>
                </c:pt>
                <c:pt idx="89">
                  <c:v>3.214693951812722</c:v>
                </c:pt>
                <c:pt idx="90">
                  <c:v>2.1835488515616954</c:v>
                </c:pt>
                <c:pt idx="91">
                  <c:v>0.66512082570423059</c:v>
                </c:pt>
                <c:pt idx="92">
                  <c:v>1.2254345664521127</c:v>
                </c:pt>
                <c:pt idx="93">
                  <c:v>3.2110839603131875</c:v>
                </c:pt>
                <c:pt idx="94">
                  <c:v>1.2259349758860836</c:v>
                </c:pt>
                <c:pt idx="95">
                  <c:v>3.2373082394938071</c:v>
                </c:pt>
                <c:pt idx="96">
                  <c:v>3.3297223392424056</c:v>
                </c:pt>
                <c:pt idx="97">
                  <c:v>2.2300975538306438</c:v>
                </c:pt>
                <c:pt idx="98">
                  <c:v>3.0040308482677309</c:v>
                </c:pt>
                <c:pt idx="99">
                  <c:v>1.3941203876581776</c:v>
                </c:pt>
                <c:pt idx="100">
                  <c:v>2.5407486675432964</c:v>
                </c:pt>
                <c:pt idx="101">
                  <c:v>2.1948664638245465</c:v>
                </c:pt>
                <c:pt idx="102">
                  <c:v>3.0528216301925633</c:v>
                </c:pt>
                <c:pt idx="103">
                  <c:v>3.1627721872261216</c:v>
                </c:pt>
                <c:pt idx="104">
                  <c:v>2.5447644578722892</c:v>
                </c:pt>
                <c:pt idx="105">
                  <c:v>3.5337187093270592</c:v>
                </c:pt>
                <c:pt idx="106">
                  <c:v>1.3462933418238285</c:v>
                </c:pt>
                <c:pt idx="107">
                  <c:v>2.9963422962613544</c:v>
                </c:pt>
                <c:pt idx="108">
                  <c:v>2.7679873370930994</c:v>
                </c:pt>
                <c:pt idx="109">
                  <c:v>3.7167342801206433</c:v>
                </c:pt>
                <c:pt idx="110">
                  <c:v>3.8130058557499891</c:v>
                </c:pt>
                <c:pt idx="111">
                  <c:v>2.8578588931327555</c:v>
                </c:pt>
                <c:pt idx="112">
                  <c:v>5.3021206193098722</c:v>
                </c:pt>
                <c:pt idx="113">
                  <c:v>1.6643729788767734</c:v>
                </c:pt>
                <c:pt idx="114">
                  <c:v>4.3993785551136178</c:v>
                </c:pt>
                <c:pt idx="115">
                  <c:v>3.7038299644352386</c:v>
                </c:pt>
                <c:pt idx="116">
                  <c:v>5.1370316544614383</c:v>
                </c:pt>
                <c:pt idx="117">
                  <c:v>5.8058023020337917</c:v>
                </c:pt>
                <c:pt idx="118">
                  <c:v>4.7401840398016519</c:v>
                </c:pt>
                <c:pt idx="119">
                  <c:v>6.4701343689043398</c:v>
                </c:pt>
                <c:pt idx="120">
                  <c:v>2.0084517244348827</c:v>
                </c:pt>
                <c:pt idx="121">
                  <c:v>2.8936052138386983</c:v>
                </c:pt>
                <c:pt idx="122">
                  <c:v>5.1473195394343465</c:v>
                </c:pt>
                <c:pt idx="123">
                  <c:v>1.0544943678262766</c:v>
                </c:pt>
                <c:pt idx="124">
                  <c:v>5.8287496472049218</c:v>
                </c:pt>
                <c:pt idx="125">
                  <c:v>0.44283608736694419</c:v>
                </c:pt>
                <c:pt idx="126">
                  <c:v>3.9616052294294546</c:v>
                </c:pt>
                <c:pt idx="127">
                  <c:v>2.5390707165590145</c:v>
                </c:pt>
                <c:pt idx="128">
                  <c:v>4.4826783684225466</c:v>
                </c:pt>
                <c:pt idx="129">
                  <c:v>3.3463403896659027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04640"/>
        <c:axId val="234306176"/>
      </c:lineChart>
      <c:dateAx>
        <c:axId val="234304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06176"/>
        <c:crosses val="autoZero"/>
        <c:auto val="1"/>
        <c:lblOffset val="100"/>
        <c:baseTimeUnit val="days"/>
      </c:dateAx>
      <c:valAx>
        <c:axId val="234306176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0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593059608807638E-2"/>
          <c:y val="8.5647364341909227E-2"/>
          <c:w val="0.88298637495487886"/>
          <c:h val="0.72527001035335237"/>
        </c:manualLayout>
      </c:layout>
      <c:lineChart>
        <c:grouping val="standard"/>
        <c:varyColors val="0"/>
        <c:ser>
          <c:idx val="0"/>
          <c:order val="0"/>
          <c:tx>
            <c:strRef>
              <c:f>'Data USA'!$F$3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8</c:v>
                </c:pt>
                <c:pt idx="29">
                  <c:v>7</c:v>
                </c:pt>
                <c:pt idx="30">
                  <c:v>23</c:v>
                </c:pt>
                <c:pt idx="31">
                  <c:v>19</c:v>
                </c:pt>
                <c:pt idx="32">
                  <c:v>33</c:v>
                </c:pt>
                <c:pt idx="33">
                  <c:v>77</c:v>
                </c:pt>
                <c:pt idx="34">
                  <c:v>53</c:v>
                </c:pt>
                <c:pt idx="35">
                  <c:v>166</c:v>
                </c:pt>
                <c:pt idx="36">
                  <c:v>116</c:v>
                </c:pt>
                <c:pt idx="37">
                  <c:v>75</c:v>
                </c:pt>
                <c:pt idx="38">
                  <c:v>188</c:v>
                </c:pt>
                <c:pt idx="39">
                  <c:v>365</c:v>
                </c:pt>
                <c:pt idx="40">
                  <c:v>439</c:v>
                </c:pt>
                <c:pt idx="41">
                  <c:v>633</c:v>
                </c:pt>
                <c:pt idx="42">
                  <c:v>759</c:v>
                </c:pt>
                <c:pt idx="43">
                  <c:v>234</c:v>
                </c:pt>
                <c:pt idx="44">
                  <c:v>1467</c:v>
                </c:pt>
                <c:pt idx="45">
                  <c:v>1833</c:v>
                </c:pt>
                <c:pt idx="46">
                  <c:v>2657</c:v>
                </c:pt>
                <c:pt idx="47">
                  <c:v>4494</c:v>
                </c:pt>
                <c:pt idx="48">
                  <c:v>6367</c:v>
                </c:pt>
                <c:pt idx="49">
                  <c:v>5995</c:v>
                </c:pt>
                <c:pt idx="50">
                  <c:v>8807</c:v>
                </c:pt>
                <c:pt idx="51">
                  <c:v>11220</c:v>
                </c:pt>
                <c:pt idx="52">
                  <c:v>10577</c:v>
                </c:pt>
                <c:pt idx="53">
                  <c:v>12034</c:v>
                </c:pt>
                <c:pt idx="54">
                  <c:v>17893</c:v>
                </c:pt>
                <c:pt idx="55">
                  <c:v>18640</c:v>
                </c:pt>
                <c:pt idx="56">
                  <c:v>19597</c:v>
                </c:pt>
                <c:pt idx="57">
                  <c:v>18931</c:v>
                </c:pt>
                <c:pt idx="58">
                  <c:v>22009</c:v>
                </c:pt>
                <c:pt idx="59">
                  <c:v>26368</c:v>
                </c:pt>
                <c:pt idx="60">
                  <c:v>25819</c:v>
                </c:pt>
                <c:pt idx="61">
                  <c:v>30389</c:v>
                </c:pt>
                <c:pt idx="62">
                  <c:v>31997</c:v>
                </c:pt>
                <c:pt idx="63">
                  <c:v>32998</c:v>
                </c:pt>
                <c:pt idx="64">
                  <c:v>28185</c:v>
                </c:pt>
                <c:pt idx="65">
                  <c:v>30186</c:v>
                </c:pt>
                <c:pt idx="66">
                  <c:v>31398</c:v>
                </c:pt>
                <c:pt idx="67">
                  <c:v>32016</c:v>
                </c:pt>
                <c:pt idx="68">
                  <c:v>34649</c:v>
                </c:pt>
                <c:pt idx="69">
                  <c:v>33536</c:v>
                </c:pt>
                <c:pt idx="70">
                  <c:v>29358</c:v>
                </c:pt>
                <c:pt idx="71">
                  <c:v>26959</c:v>
                </c:pt>
                <c:pt idx="72">
                  <c:v>25791</c:v>
                </c:pt>
                <c:pt idx="73">
                  <c:v>28591</c:v>
                </c:pt>
                <c:pt idx="74">
                  <c:v>30008</c:v>
                </c:pt>
                <c:pt idx="75">
                  <c:v>31523</c:v>
                </c:pt>
                <c:pt idx="76">
                  <c:v>32806</c:v>
                </c:pt>
                <c:pt idx="77">
                  <c:v>27851</c:v>
                </c:pt>
                <c:pt idx="78">
                  <c:v>25681</c:v>
                </c:pt>
                <c:pt idx="79">
                  <c:v>28422</c:v>
                </c:pt>
                <c:pt idx="80">
                  <c:v>26038</c:v>
                </c:pt>
                <c:pt idx="81">
                  <c:v>29297</c:v>
                </c:pt>
                <c:pt idx="82">
                  <c:v>33431</c:v>
                </c:pt>
                <c:pt idx="83">
                  <c:v>33566</c:v>
                </c:pt>
                <c:pt idx="84">
                  <c:v>31801</c:v>
                </c:pt>
                <c:pt idx="85">
                  <c:v>27100</c:v>
                </c:pt>
                <c:pt idx="86">
                  <c:v>23173</c:v>
                </c:pt>
                <c:pt idx="87">
                  <c:v>24674</c:v>
                </c:pt>
                <c:pt idx="88">
                  <c:v>27845</c:v>
                </c:pt>
                <c:pt idx="89">
                  <c:v>29505</c:v>
                </c:pt>
                <c:pt idx="90">
                  <c:v>34220</c:v>
                </c:pt>
                <c:pt idx="91">
                  <c:v>28002</c:v>
                </c:pt>
                <c:pt idx="92">
                  <c:v>24502</c:v>
                </c:pt>
                <c:pt idx="93">
                  <c:v>23402</c:v>
                </c:pt>
                <c:pt idx="94">
                  <c:v>24563</c:v>
                </c:pt>
                <c:pt idx="95">
                  <c:v>25147</c:v>
                </c:pt>
                <c:pt idx="96">
                  <c:v>27791</c:v>
                </c:pt>
                <c:pt idx="97">
                  <c:v>26882</c:v>
                </c:pt>
                <c:pt idx="98">
                  <c:v>24969</c:v>
                </c:pt>
                <c:pt idx="99">
                  <c:v>18856</c:v>
                </c:pt>
                <c:pt idx="100">
                  <c:v>19449</c:v>
                </c:pt>
                <c:pt idx="101">
                  <c:v>22756</c:v>
                </c:pt>
                <c:pt idx="102">
                  <c:v>20967</c:v>
                </c:pt>
                <c:pt idx="103">
                  <c:v>27313</c:v>
                </c:pt>
                <c:pt idx="104">
                  <c:v>25295</c:v>
                </c:pt>
                <c:pt idx="105">
                  <c:v>24018</c:v>
                </c:pt>
                <c:pt idx="106">
                  <c:v>18119</c:v>
                </c:pt>
                <c:pt idx="107">
                  <c:v>22015</c:v>
                </c:pt>
                <c:pt idx="108">
                  <c:v>21032</c:v>
                </c:pt>
                <c:pt idx="109">
                  <c:v>23509</c:v>
                </c:pt>
                <c:pt idx="110">
                  <c:v>25665</c:v>
                </c:pt>
                <c:pt idx="111">
                  <c:v>23438</c:v>
                </c:pt>
                <c:pt idx="112">
                  <c:v>21198</c:v>
                </c:pt>
                <c:pt idx="113">
                  <c:v>20114</c:v>
                </c:pt>
                <c:pt idx="114">
                  <c:v>18332</c:v>
                </c:pt>
                <c:pt idx="115">
                  <c:v>19526</c:v>
                </c:pt>
                <c:pt idx="116">
                  <c:v>18590</c:v>
                </c:pt>
                <c:pt idx="117">
                  <c:v>22949</c:v>
                </c:pt>
                <c:pt idx="118">
                  <c:v>24352</c:v>
                </c:pt>
                <c:pt idx="119">
                  <c:v>23844</c:v>
                </c:pt>
                <c:pt idx="120">
                  <c:v>19175</c:v>
                </c:pt>
                <c:pt idx="121">
                  <c:v>17364</c:v>
                </c:pt>
                <c:pt idx="122">
                  <c:v>21374</c:v>
                </c:pt>
                <c:pt idx="123">
                  <c:v>19978</c:v>
                </c:pt>
                <c:pt idx="124">
                  <c:v>21739</c:v>
                </c:pt>
                <c:pt idx="125">
                  <c:v>25169</c:v>
                </c:pt>
                <c:pt idx="126">
                  <c:v>21838</c:v>
                </c:pt>
                <c:pt idx="127">
                  <c:v>17788</c:v>
                </c:pt>
                <c:pt idx="128">
                  <c:v>17528</c:v>
                </c:pt>
                <c:pt idx="129">
                  <c:v>18372</c:v>
                </c:pt>
                <c:pt idx="130">
                  <c:v>20827</c:v>
                </c:pt>
                <c:pt idx="131">
                  <c:v>23207</c:v>
                </c:pt>
                <c:pt idx="132">
                  <c:v>24871</c:v>
                </c:pt>
                <c:pt idx="133">
                  <c:v>25265</c:v>
                </c:pt>
                <c:pt idx="134">
                  <c:v>19377</c:v>
                </c:pt>
                <c:pt idx="135">
                  <c:v>19925</c:v>
                </c:pt>
                <c:pt idx="136">
                  <c:v>23797</c:v>
                </c:pt>
                <c:pt idx="137">
                  <c:v>25909</c:v>
                </c:pt>
                <c:pt idx="138">
                  <c:v>28192</c:v>
                </c:pt>
                <c:pt idx="139">
                  <c:v>31325</c:v>
                </c:pt>
                <c:pt idx="140">
                  <c:v>32256</c:v>
                </c:pt>
                <c:pt idx="141">
                  <c:v>26109</c:v>
                </c:pt>
                <c:pt idx="142">
                  <c:v>30488</c:v>
                </c:pt>
                <c:pt idx="143">
                  <c:v>35797</c:v>
                </c:pt>
                <c:pt idx="144">
                  <c:v>34459</c:v>
                </c:pt>
                <c:pt idx="145">
                  <c:v>40556</c:v>
                </c:pt>
                <c:pt idx="146">
                  <c:v>45323</c:v>
                </c:pt>
                <c:pt idx="147">
                  <c:v>42358</c:v>
                </c:pt>
                <c:pt idx="148">
                  <c:v>39355</c:v>
                </c:pt>
                <c:pt idx="149">
                  <c:v>40689</c:v>
                </c:pt>
                <c:pt idx="150">
                  <c:v>46174</c:v>
                </c:pt>
                <c:pt idx="151">
                  <c:v>51324</c:v>
                </c:pt>
                <c:pt idx="152">
                  <c:v>55121</c:v>
                </c:pt>
                <c:pt idx="153">
                  <c:v>52562</c:v>
                </c:pt>
                <c:pt idx="154">
                  <c:v>45748</c:v>
                </c:pt>
                <c:pt idx="155">
                  <c:v>49983</c:v>
                </c:pt>
                <c:pt idx="156">
                  <c:v>44650</c:v>
                </c:pt>
                <c:pt idx="157">
                  <c:v>60162</c:v>
                </c:pt>
                <c:pt idx="158">
                  <c:v>59182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USA'!$H$3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88</c:v>
                </c:pt>
                <c:pt idx="47">
                  <c:v>16</c:v>
                </c:pt>
                <c:pt idx="48">
                  <c:v>26</c:v>
                </c:pt>
                <c:pt idx="49">
                  <c:v>29</c:v>
                </c:pt>
                <c:pt idx="50">
                  <c:v>2</c:v>
                </c:pt>
                <c:pt idx="51">
                  <c:v>0</c:v>
                </c:pt>
                <c:pt idx="52">
                  <c:v>170</c:v>
                </c:pt>
                <c:pt idx="53">
                  <c:v>13</c:v>
                </c:pt>
                <c:pt idx="54">
                  <c:v>320</c:v>
                </c:pt>
                <c:pt idx="55">
                  <c:v>188</c:v>
                </c:pt>
                <c:pt idx="56">
                  <c:v>203</c:v>
                </c:pt>
                <c:pt idx="57">
                  <c:v>1593</c:v>
                </c:pt>
                <c:pt idx="58">
                  <c:v>2979</c:v>
                </c:pt>
                <c:pt idx="59">
                  <c:v>1380</c:v>
                </c:pt>
                <c:pt idx="60">
                  <c:v>1450</c:v>
                </c:pt>
                <c:pt idx="61">
                  <c:v>527</c:v>
                </c:pt>
                <c:pt idx="62">
                  <c:v>706</c:v>
                </c:pt>
                <c:pt idx="63">
                  <c:v>4945</c:v>
                </c:pt>
                <c:pt idx="64">
                  <c:v>2796</c:v>
                </c:pt>
                <c:pt idx="65">
                  <c:v>2133</c:v>
                </c:pt>
                <c:pt idx="66">
                  <c:v>2182</c:v>
                </c:pt>
                <c:pt idx="67">
                  <c:v>1796</c:v>
                </c:pt>
                <c:pt idx="68">
                  <c:v>1851</c:v>
                </c:pt>
                <c:pt idx="69">
                  <c:v>3380</c:v>
                </c:pt>
                <c:pt idx="70">
                  <c:v>2480</c:v>
                </c:pt>
                <c:pt idx="71">
                  <c:v>1718</c:v>
                </c:pt>
                <c:pt idx="72">
                  <c:v>10494</c:v>
                </c:pt>
                <c:pt idx="73">
                  <c:v>4281</c:v>
                </c:pt>
                <c:pt idx="74">
                  <c:v>4333</c:v>
                </c:pt>
                <c:pt idx="75">
                  <c:v>2607</c:v>
                </c:pt>
                <c:pt idx="76">
                  <c:v>3842</c:v>
                </c:pt>
                <c:pt idx="77">
                  <c:v>6295</c:v>
                </c:pt>
                <c:pt idx="78">
                  <c:v>5497</c:v>
                </c:pt>
                <c:pt idx="79">
                  <c:v>1992</c:v>
                </c:pt>
                <c:pt idx="80">
                  <c:v>2875</c:v>
                </c:pt>
                <c:pt idx="81">
                  <c:v>2162</c:v>
                </c:pt>
                <c:pt idx="82">
                  <c:v>2837</c:v>
                </c:pt>
                <c:pt idx="83">
                  <c:v>18876</c:v>
                </c:pt>
                <c:pt idx="84">
                  <c:v>1293</c:v>
                </c:pt>
                <c:pt idx="85">
                  <c:v>6616</c:v>
                </c:pt>
                <c:pt idx="86">
                  <c:v>4436</c:v>
                </c:pt>
                <c:pt idx="87">
                  <c:v>4512</c:v>
                </c:pt>
                <c:pt idx="88">
                  <c:v>4784</c:v>
                </c:pt>
                <c:pt idx="89">
                  <c:v>33227</c:v>
                </c:pt>
                <c:pt idx="90">
                  <c:v>10068</c:v>
                </c:pt>
                <c:pt idx="91">
                  <c:v>11367</c:v>
                </c:pt>
                <c:pt idx="92">
                  <c:v>4770</c:v>
                </c:pt>
                <c:pt idx="93">
                  <c:v>7028</c:v>
                </c:pt>
                <c:pt idx="94">
                  <c:v>2611</c:v>
                </c:pt>
                <c:pt idx="95">
                  <c:v>119</c:v>
                </c:pt>
                <c:pt idx="96">
                  <c:v>5126</c:v>
                </c:pt>
                <c:pt idx="97">
                  <c:v>3957</c:v>
                </c:pt>
                <c:pt idx="98">
                  <c:v>13541</c:v>
                </c:pt>
                <c:pt idx="99">
                  <c:v>3635</c:v>
                </c:pt>
                <c:pt idx="100">
                  <c:v>16564</c:v>
                </c:pt>
                <c:pt idx="101">
                  <c:v>-2446</c:v>
                </c:pt>
                <c:pt idx="102">
                  <c:v>13143</c:v>
                </c:pt>
                <c:pt idx="103">
                  <c:v>2984</c:v>
                </c:pt>
                <c:pt idx="104">
                  <c:v>4333</c:v>
                </c:pt>
                <c:pt idx="105">
                  <c:v>17629</c:v>
                </c:pt>
                <c:pt idx="106">
                  <c:v>3889</c:v>
                </c:pt>
                <c:pt idx="107">
                  <c:v>10913</c:v>
                </c:pt>
                <c:pt idx="108">
                  <c:v>6214</c:v>
                </c:pt>
                <c:pt idx="109">
                  <c:v>4920</c:v>
                </c:pt>
                <c:pt idx="110">
                  <c:v>4106</c:v>
                </c:pt>
                <c:pt idx="111">
                  <c:v>51717</c:v>
                </c:pt>
                <c:pt idx="112">
                  <c:v>11104</c:v>
                </c:pt>
                <c:pt idx="113">
                  <c:v>5497</c:v>
                </c:pt>
                <c:pt idx="114">
                  <c:v>12421</c:v>
                </c:pt>
                <c:pt idx="115">
                  <c:v>5745</c:v>
                </c:pt>
                <c:pt idx="116">
                  <c:v>6606</c:v>
                </c:pt>
                <c:pt idx="117">
                  <c:v>8483</c:v>
                </c:pt>
                <c:pt idx="118">
                  <c:v>6455</c:v>
                </c:pt>
                <c:pt idx="119">
                  <c:v>10015</c:v>
                </c:pt>
                <c:pt idx="120">
                  <c:v>28297</c:v>
                </c:pt>
                <c:pt idx="121">
                  <c:v>13473</c:v>
                </c:pt>
                <c:pt idx="122">
                  <c:v>5637</c:v>
                </c:pt>
                <c:pt idx="123">
                  <c:v>15390</c:v>
                </c:pt>
                <c:pt idx="124">
                  <c:v>5744</c:v>
                </c:pt>
                <c:pt idx="125">
                  <c:v>6704</c:v>
                </c:pt>
                <c:pt idx="126">
                  <c:v>9143</c:v>
                </c:pt>
                <c:pt idx="127">
                  <c:v>5518</c:v>
                </c:pt>
                <c:pt idx="128">
                  <c:v>12155</c:v>
                </c:pt>
                <c:pt idx="129">
                  <c:v>6333</c:v>
                </c:pt>
                <c:pt idx="130">
                  <c:v>8649</c:v>
                </c:pt>
                <c:pt idx="131">
                  <c:v>6788</c:v>
                </c:pt>
                <c:pt idx="132">
                  <c:v>7094</c:v>
                </c:pt>
                <c:pt idx="133">
                  <c:v>9220</c:v>
                </c:pt>
                <c:pt idx="134">
                  <c:v>5210</c:v>
                </c:pt>
                <c:pt idx="135">
                  <c:v>14518</c:v>
                </c:pt>
                <c:pt idx="136">
                  <c:v>7169</c:v>
                </c:pt>
                <c:pt idx="137">
                  <c:v>8688</c:v>
                </c:pt>
                <c:pt idx="138">
                  <c:v>6924</c:v>
                </c:pt>
                <c:pt idx="139">
                  <c:v>7600</c:v>
                </c:pt>
                <c:pt idx="140">
                  <c:v>10745</c:v>
                </c:pt>
                <c:pt idx="141">
                  <c:v>4673</c:v>
                </c:pt>
                <c:pt idx="142">
                  <c:v>18065</c:v>
                </c:pt>
                <c:pt idx="143">
                  <c:v>7350</c:v>
                </c:pt>
                <c:pt idx="144">
                  <c:v>8613</c:v>
                </c:pt>
                <c:pt idx="145">
                  <c:v>7401</c:v>
                </c:pt>
                <c:pt idx="146">
                  <c:v>7247</c:v>
                </c:pt>
                <c:pt idx="147">
                  <c:v>8499</c:v>
                </c:pt>
                <c:pt idx="148">
                  <c:v>5856</c:v>
                </c:pt>
                <c:pt idx="149">
                  <c:v>20039</c:v>
                </c:pt>
                <c:pt idx="150">
                  <c:v>15428</c:v>
                </c:pt>
                <c:pt idx="151">
                  <c:v>9363</c:v>
                </c:pt>
                <c:pt idx="152">
                  <c:v>51976</c:v>
                </c:pt>
                <c:pt idx="153">
                  <c:v>8434</c:v>
                </c:pt>
                <c:pt idx="154">
                  <c:v>103921</c:v>
                </c:pt>
                <c:pt idx="155">
                  <c:v>12438</c:v>
                </c:pt>
                <c:pt idx="156">
                  <c:v>17385</c:v>
                </c:pt>
                <c:pt idx="157">
                  <c:v>12328</c:v>
                </c:pt>
                <c:pt idx="158">
                  <c:v>16986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30752"/>
        <c:axId val="234336640"/>
      </c:lineChart>
      <c:lineChart>
        <c:grouping val="standard"/>
        <c:varyColors val="0"/>
        <c:ser>
          <c:idx val="1"/>
          <c:order val="1"/>
          <c:tx>
            <c:strRef>
              <c:f>'Data USA'!$G$3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5</c:v>
                </c:pt>
                <c:pt idx="31">
                  <c:v>1</c:v>
                </c:pt>
                <c:pt idx="32">
                  <c:v>4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1</c:v>
                </c:pt>
                <c:pt idx="38">
                  <c:v>6</c:v>
                </c:pt>
                <c:pt idx="39">
                  <c:v>5</c:v>
                </c:pt>
                <c:pt idx="40">
                  <c:v>10</c:v>
                </c:pt>
                <c:pt idx="41">
                  <c:v>8</c:v>
                </c:pt>
                <c:pt idx="42">
                  <c:v>7</c:v>
                </c:pt>
                <c:pt idx="43">
                  <c:v>12</c:v>
                </c:pt>
                <c:pt idx="44">
                  <c:v>27</c:v>
                </c:pt>
                <c:pt idx="45">
                  <c:v>35</c:v>
                </c:pt>
                <c:pt idx="46">
                  <c:v>59</c:v>
                </c:pt>
                <c:pt idx="47">
                  <c:v>74</c:v>
                </c:pt>
                <c:pt idx="48">
                  <c:v>99</c:v>
                </c:pt>
                <c:pt idx="49">
                  <c:v>100</c:v>
                </c:pt>
                <c:pt idx="50">
                  <c:v>110</c:v>
                </c:pt>
                <c:pt idx="51">
                  <c:v>189</c:v>
                </c:pt>
                <c:pt idx="52">
                  <c:v>239</c:v>
                </c:pt>
                <c:pt idx="53">
                  <c:v>324</c:v>
                </c:pt>
                <c:pt idx="54">
                  <c:v>408</c:v>
                </c:pt>
                <c:pt idx="55">
                  <c:v>520</c:v>
                </c:pt>
                <c:pt idx="56">
                  <c:v>632</c:v>
                </c:pt>
                <c:pt idx="57">
                  <c:v>586</c:v>
                </c:pt>
                <c:pt idx="58">
                  <c:v>692</c:v>
                </c:pt>
                <c:pt idx="59">
                  <c:v>1088</c:v>
                </c:pt>
                <c:pt idx="60">
                  <c:v>1170</c:v>
                </c:pt>
                <c:pt idx="61">
                  <c:v>1502</c:v>
                </c:pt>
                <c:pt idx="62">
                  <c:v>1389</c:v>
                </c:pt>
                <c:pt idx="63">
                  <c:v>1530</c:v>
                </c:pt>
                <c:pt idx="64">
                  <c:v>1583</c:v>
                </c:pt>
                <c:pt idx="65">
                  <c:v>1770</c:v>
                </c:pt>
                <c:pt idx="66">
                  <c:v>2571</c:v>
                </c:pt>
                <c:pt idx="67">
                  <c:v>2146</c:v>
                </c:pt>
                <c:pt idx="68">
                  <c:v>2228</c:v>
                </c:pt>
                <c:pt idx="69">
                  <c:v>2218</c:v>
                </c:pt>
                <c:pt idx="70">
                  <c:v>2129</c:v>
                </c:pt>
                <c:pt idx="71">
                  <c:v>1806</c:v>
                </c:pt>
                <c:pt idx="72">
                  <c:v>1946</c:v>
                </c:pt>
                <c:pt idx="73">
                  <c:v>2452</c:v>
                </c:pt>
                <c:pt idx="74">
                  <c:v>2609</c:v>
                </c:pt>
                <c:pt idx="75">
                  <c:v>2176</c:v>
                </c:pt>
                <c:pt idx="76">
                  <c:v>2093</c:v>
                </c:pt>
                <c:pt idx="77">
                  <c:v>1960</c:v>
                </c:pt>
                <c:pt idx="78">
                  <c:v>1931</c:v>
                </c:pt>
                <c:pt idx="79">
                  <c:v>2186</c:v>
                </c:pt>
                <c:pt idx="80">
                  <c:v>2548</c:v>
                </c:pt>
                <c:pt idx="81">
                  <c:v>2434</c:v>
                </c:pt>
                <c:pt idx="82">
                  <c:v>2472</c:v>
                </c:pt>
                <c:pt idx="83">
                  <c:v>2154</c:v>
                </c:pt>
                <c:pt idx="84">
                  <c:v>1698</c:v>
                </c:pt>
                <c:pt idx="85">
                  <c:v>1329</c:v>
                </c:pt>
                <c:pt idx="86">
                  <c:v>1466</c:v>
                </c:pt>
                <c:pt idx="87">
                  <c:v>2241</c:v>
                </c:pt>
                <c:pt idx="88">
                  <c:v>2521</c:v>
                </c:pt>
                <c:pt idx="89">
                  <c:v>2420</c:v>
                </c:pt>
                <c:pt idx="90">
                  <c:v>1878</c:v>
                </c:pt>
                <c:pt idx="91">
                  <c:v>1687</c:v>
                </c:pt>
                <c:pt idx="92">
                  <c:v>1096</c:v>
                </c:pt>
                <c:pt idx="93">
                  <c:v>1312</c:v>
                </c:pt>
                <c:pt idx="94">
                  <c:v>2304</c:v>
                </c:pt>
                <c:pt idx="95">
                  <c:v>2349</c:v>
                </c:pt>
                <c:pt idx="96">
                  <c:v>1928</c:v>
                </c:pt>
                <c:pt idx="97">
                  <c:v>1747</c:v>
                </c:pt>
                <c:pt idx="98">
                  <c:v>1550</c:v>
                </c:pt>
                <c:pt idx="99">
                  <c:v>889</c:v>
                </c:pt>
                <c:pt idx="100">
                  <c:v>1006</c:v>
                </c:pt>
                <c:pt idx="101">
                  <c:v>1613</c:v>
                </c:pt>
                <c:pt idx="102">
                  <c:v>1746</c:v>
                </c:pt>
                <c:pt idx="103">
                  <c:v>1777</c:v>
                </c:pt>
                <c:pt idx="104">
                  <c:v>1670</c:v>
                </c:pt>
                <c:pt idx="105">
                  <c:v>1274</c:v>
                </c:pt>
                <c:pt idx="106">
                  <c:v>748</c:v>
                </c:pt>
                <c:pt idx="107">
                  <c:v>1165</c:v>
                </c:pt>
                <c:pt idx="108">
                  <c:v>1526</c:v>
                </c:pt>
                <c:pt idx="109">
                  <c:v>1520</c:v>
                </c:pt>
                <c:pt idx="110">
                  <c:v>1207</c:v>
                </c:pt>
                <c:pt idx="111">
                  <c:v>1244</c:v>
                </c:pt>
                <c:pt idx="112">
                  <c:v>1131</c:v>
                </c:pt>
                <c:pt idx="113">
                  <c:v>611</c:v>
                </c:pt>
                <c:pt idx="114">
                  <c:v>548</c:v>
                </c:pt>
                <c:pt idx="115">
                  <c:v>651</c:v>
                </c:pt>
                <c:pt idx="116">
                  <c:v>1518</c:v>
                </c:pt>
                <c:pt idx="117">
                  <c:v>1178</c:v>
                </c:pt>
                <c:pt idx="118">
                  <c:v>1160</c:v>
                </c:pt>
                <c:pt idx="119">
                  <c:v>963</c:v>
                </c:pt>
                <c:pt idx="120">
                  <c:v>688</c:v>
                </c:pt>
                <c:pt idx="121">
                  <c:v>774</c:v>
                </c:pt>
                <c:pt idx="122">
                  <c:v>1056</c:v>
                </c:pt>
                <c:pt idx="123">
                  <c:v>997</c:v>
                </c:pt>
                <c:pt idx="124">
                  <c:v>1009</c:v>
                </c:pt>
                <c:pt idx="125">
                  <c:v>898</c:v>
                </c:pt>
                <c:pt idx="126">
                  <c:v>706</c:v>
                </c:pt>
                <c:pt idx="127">
                  <c:v>438</c:v>
                </c:pt>
                <c:pt idx="128">
                  <c:v>492</c:v>
                </c:pt>
                <c:pt idx="129">
                  <c:v>941</c:v>
                </c:pt>
                <c:pt idx="130">
                  <c:v>897</c:v>
                </c:pt>
                <c:pt idx="131">
                  <c:v>860</c:v>
                </c:pt>
                <c:pt idx="132">
                  <c:v>818</c:v>
                </c:pt>
                <c:pt idx="133">
                  <c:v>770</c:v>
                </c:pt>
                <c:pt idx="134">
                  <c:v>308</c:v>
                </c:pt>
                <c:pt idx="135">
                  <c:v>376</c:v>
                </c:pt>
                <c:pt idx="136">
                  <c:v>824</c:v>
                </c:pt>
                <c:pt idx="137">
                  <c:v>733</c:v>
                </c:pt>
                <c:pt idx="138">
                  <c:v>711</c:v>
                </c:pt>
                <c:pt idx="139">
                  <c:v>670</c:v>
                </c:pt>
                <c:pt idx="140">
                  <c:v>618</c:v>
                </c:pt>
                <c:pt idx="141">
                  <c:v>285</c:v>
                </c:pt>
                <c:pt idx="142">
                  <c:v>380</c:v>
                </c:pt>
                <c:pt idx="143">
                  <c:v>844</c:v>
                </c:pt>
                <c:pt idx="144">
                  <c:v>757</c:v>
                </c:pt>
                <c:pt idx="145">
                  <c:v>551</c:v>
                </c:pt>
                <c:pt idx="146">
                  <c:v>617</c:v>
                </c:pt>
                <c:pt idx="147">
                  <c:v>504</c:v>
                </c:pt>
                <c:pt idx="148">
                  <c:v>273</c:v>
                </c:pt>
                <c:pt idx="149">
                  <c:v>377</c:v>
                </c:pt>
                <c:pt idx="150">
                  <c:v>655</c:v>
                </c:pt>
                <c:pt idx="151">
                  <c:v>688</c:v>
                </c:pt>
                <c:pt idx="152">
                  <c:v>724</c:v>
                </c:pt>
                <c:pt idx="153">
                  <c:v>659</c:v>
                </c:pt>
                <c:pt idx="154">
                  <c:v>265</c:v>
                </c:pt>
                <c:pt idx="155">
                  <c:v>288</c:v>
                </c:pt>
                <c:pt idx="156">
                  <c:v>355</c:v>
                </c:pt>
                <c:pt idx="157">
                  <c:v>1213</c:v>
                </c:pt>
                <c:pt idx="158">
                  <c:v>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39712"/>
        <c:axId val="234338176"/>
      </c:lineChart>
      <c:dateAx>
        <c:axId val="2343307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36640"/>
        <c:crosses val="autoZero"/>
        <c:auto val="1"/>
        <c:lblOffset val="100"/>
        <c:baseTimeUnit val="days"/>
      </c:dateAx>
      <c:valAx>
        <c:axId val="2343366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30752"/>
        <c:crosses val="autoZero"/>
        <c:crossBetween val="between"/>
      </c:valAx>
      <c:valAx>
        <c:axId val="234338176"/>
        <c:scaling>
          <c:orientation val="minMax"/>
          <c:max val="8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39712"/>
        <c:crosses val="max"/>
        <c:crossBetween val="between"/>
      </c:valAx>
      <c:catAx>
        <c:axId val="23433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234338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USA'!$B$3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USA'!$B$4:$B$162</c:f>
              <c:numCache>
                <c:formatCode>General</c:formatCode>
                <c:ptCount val="159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17</c:v>
                </c:pt>
                <c:pt idx="28">
                  <c:v>25</c:v>
                </c:pt>
                <c:pt idx="29">
                  <c:v>32</c:v>
                </c:pt>
                <c:pt idx="30">
                  <c:v>55</c:v>
                </c:pt>
                <c:pt idx="31">
                  <c:v>74</c:v>
                </c:pt>
                <c:pt idx="32">
                  <c:v>107</c:v>
                </c:pt>
                <c:pt idx="33">
                  <c:v>184</c:v>
                </c:pt>
                <c:pt idx="34">
                  <c:v>237</c:v>
                </c:pt>
                <c:pt idx="35">
                  <c:v>403</c:v>
                </c:pt>
                <c:pt idx="36">
                  <c:v>519</c:v>
                </c:pt>
                <c:pt idx="37">
                  <c:v>594</c:v>
                </c:pt>
                <c:pt idx="38">
                  <c:v>782</c:v>
                </c:pt>
                <c:pt idx="39">
                  <c:v>1147</c:v>
                </c:pt>
                <c:pt idx="40">
                  <c:v>1586</c:v>
                </c:pt>
                <c:pt idx="41">
                  <c:v>2219</c:v>
                </c:pt>
                <c:pt idx="42">
                  <c:v>2978</c:v>
                </c:pt>
                <c:pt idx="43">
                  <c:v>3212</c:v>
                </c:pt>
                <c:pt idx="44">
                  <c:v>4679</c:v>
                </c:pt>
                <c:pt idx="45">
                  <c:v>6512</c:v>
                </c:pt>
                <c:pt idx="46">
                  <c:v>9169</c:v>
                </c:pt>
                <c:pt idx="47">
                  <c:v>13663</c:v>
                </c:pt>
                <c:pt idx="48">
                  <c:v>20030</c:v>
                </c:pt>
                <c:pt idx="49">
                  <c:v>26025</c:v>
                </c:pt>
                <c:pt idx="50">
                  <c:v>34832</c:v>
                </c:pt>
                <c:pt idx="51">
                  <c:v>46052</c:v>
                </c:pt>
                <c:pt idx="52">
                  <c:v>56629</c:v>
                </c:pt>
                <c:pt idx="53">
                  <c:v>68663</c:v>
                </c:pt>
                <c:pt idx="54">
                  <c:v>86556</c:v>
                </c:pt>
                <c:pt idx="55">
                  <c:v>105196</c:v>
                </c:pt>
                <c:pt idx="56">
                  <c:v>124793</c:v>
                </c:pt>
                <c:pt idx="57">
                  <c:v>143724</c:v>
                </c:pt>
                <c:pt idx="58">
                  <c:v>165733</c:v>
                </c:pt>
                <c:pt idx="59">
                  <c:v>192101</c:v>
                </c:pt>
                <c:pt idx="60">
                  <c:v>217920</c:v>
                </c:pt>
                <c:pt idx="61">
                  <c:v>248309</c:v>
                </c:pt>
                <c:pt idx="62">
                  <c:v>280306</c:v>
                </c:pt>
                <c:pt idx="63">
                  <c:v>313304</c:v>
                </c:pt>
                <c:pt idx="64">
                  <c:v>341489</c:v>
                </c:pt>
                <c:pt idx="65">
                  <c:v>371675</c:v>
                </c:pt>
                <c:pt idx="66">
                  <c:v>403073</c:v>
                </c:pt>
                <c:pt idx="67">
                  <c:v>435089</c:v>
                </c:pt>
                <c:pt idx="68">
                  <c:v>469738</c:v>
                </c:pt>
                <c:pt idx="69">
                  <c:v>503274</c:v>
                </c:pt>
                <c:pt idx="70">
                  <c:v>532632</c:v>
                </c:pt>
                <c:pt idx="71">
                  <c:v>559591</c:v>
                </c:pt>
                <c:pt idx="72">
                  <c:v>585382</c:v>
                </c:pt>
                <c:pt idx="73">
                  <c:v>613973</c:v>
                </c:pt>
                <c:pt idx="74">
                  <c:v>643981</c:v>
                </c:pt>
                <c:pt idx="75">
                  <c:v>675504</c:v>
                </c:pt>
                <c:pt idx="76">
                  <c:v>708310</c:v>
                </c:pt>
                <c:pt idx="77">
                  <c:v>736161</c:v>
                </c:pt>
                <c:pt idx="78">
                  <c:v>761842</c:v>
                </c:pt>
                <c:pt idx="79">
                  <c:v>790264</c:v>
                </c:pt>
                <c:pt idx="80">
                  <c:v>816302</c:v>
                </c:pt>
                <c:pt idx="81">
                  <c:v>845599</c:v>
                </c:pt>
                <c:pt idx="82">
                  <c:v>879030</c:v>
                </c:pt>
                <c:pt idx="83">
                  <c:v>912596</c:v>
                </c:pt>
                <c:pt idx="84">
                  <c:v>944397</c:v>
                </c:pt>
                <c:pt idx="85">
                  <c:v>971497</c:v>
                </c:pt>
                <c:pt idx="86">
                  <c:v>994670</c:v>
                </c:pt>
                <c:pt idx="87">
                  <c:v>1019344</c:v>
                </c:pt>
                <c:pt idx="88">
                  <c:v>1047189</c:v>
                </c:pt>
                <c:pt idx="89">
                  <c:v>1076694</c:v>
                </c:pt>
                <c:pt idx="90">
                  <c:v>1110914</c:v>
                </c:pt>
                <c:pt idx="91">
                  <c:v>1138916</c:v>
                </c:pt>
                <c:pt idx="92">
                  <c:v>1163418</c:v>
                </c:pt>
                <c:pt idx="93">
                  <c:v>1186820</c:v>
                </c:pt>
                <c:pt idx="94">
                  <c:v>1211383</c:v>
                </c:pt>
                <c:pt idx="95">
                  <c:v>1236530</c:v>
                </c:pt>
                <c:pt idx="96">
                  <c:v>1264321</c:v>
                </c:pt>
                <c:pt idx="97">
                  <c:v>1291203</c:v>
                </c:pt>
                <c:pt idx="98">
                  <c:v>1316172</c:v>
                </c:pt>
                <c:pt idx="99">
                  <c:v>1335028</c:v>
                </c:pt>
                <c:pt idx="100">
                  <c:v>1354477</c:v>
                </c:pt>
                <c:pt idx="101">
                  <c:v>1377233</c:v>
                </c:pt>
                <c:pt idx="102">
                  <c:v>1398200</c:v>
                </c:pt>
                <c:pt idx="103">
                  <c:v>1425513</c:v>
                </c:pt>
                <c:pt idx="104">
                  <c:v>1450808</c:v>
                </c:pt>
                <c:pt idx="105">
                  <c:v>1474826</c:v>
                </c:pt>
                <c:pt idx="106">
                  <c:v>1492945</c:v>
                </c:pt>
                <c:pt idx="107">
                  <c:v>1514960</c:v>
                </c:pt>
                <c:pt idx="108">
                  <c:v>1535992</c:v>
                </c:pt>
                <c:pt idx="109">
                  <c:v>1559501</c:v>
                </c:pt>
                <c:pt idx="110">
                  <c:v>1585166</c:v>
                </c:pt>
                <c:pt idx="111">
                  <c:v>1608604</c:v>
                </c:pt>
                <c:pt idx="112">
                  <c:v>1629802</c:v>
                </c:pt>
                <c:pt idx="113">
                  <c:v>1649916</c:v>
                </c:pt>
                <c:pt idx="114">
                  <c:v>1668248</c:v>
                </c:pt>
                <c:pt idx="115">
                  <c:v>1687774</c:v>
                </c:pt>
                <c:pt idx="116">
                  <c:v>1706364</c:v>
                </c:pt>
                <c:pt idx="117">
                  <c:v>1729313</c:v>
                </c:pt>
                <c:pt idx="118">
                  <c:v>1753665</c:v>
                </c:pt>
                <c:pt idx="119">
                  <c:v>1777509</c:v>
                </c:pt>
                <c:pt idx="120">
                  <c:v>1796684</c:v>
                </c:pt>
                <c:pt idx="121">
                  <c:v>1814048</c:v>
                </c:pt>
                <c:pt idx="122">
                  <c:v>1835422</c:v>
                </c:pt>
                <c:pt idx="123">
                  <c:v>1855400</c:v>
                </c:pt>
                <c:pt idx="124">
                  <c:v>1877139</c:v>
                </c:pt>
                <c:pt idx="125">
                  <c:v>1902308</c:v>
                </c:pt>
                <c:pt idx="126">
                  <c:v>1924146</c:v>
                </c:pt>
                <c:pt idx="127">
                  <c:v>1941934</c:v>
                </c:pt>
                <c:pt idx="128">
                  <c:v>1959462</c:v>
                </c:pt>
                <c:pt idx="129">
                  <c:v>1977834</c:v>
                </c:pt>
                <c:pt idx="130">
                  <c:v>1998661</c:v>
                </c:pt>
                <c:pt idx="131">
                  <c:v>2021868</c:v>
                </c:pt>
                <c:pt idx="132">
                  <c:v>2046739</c:v>
                </c:pt>
                <c:pt idx="133">
                  <c:v>2072004</c:v>
                </c:pt>
                <c:pt idx="134">
                  <c:v>2091381</c:v>
                </c:pt>
                <c:pt idx="135">
                  <c:v>2111306</c:v>
                </c:pt>
                <c:pt idx="136">
                  <c:v>2135103</c:v>
                </c:pt>
                <c:pt idx="137">
                  <c:v>2161012</c:v>
                </c:pt>
                <c:pt idx="138">
                  <c:v>2189204</c:v>
                </c:pt>
                <c:pt idx="139">
                  <c:v>2220529</c:v>
                </c:pt>
                <c:pt idx="140">
                  <c:v>2252785</c:v>
                </c:pt>
                <c:pt idx="141">
                  <c:v>2278894</c:v>
                </c:pt>
                <c:pt idx="142">
                  <c:v>2309382</c:v>
                </c:pt>
                <c:pt idx="143">
                  <c:v>2345179</c:v>
                </c:pt>
                <c:pt idx="144">
                  <c:v>2379638</c:v>
                </c:pt>
                <c:pt idx="145">
                  <c:v>2420194</c:v>
                </c:pt>
                <c:pt idx="146">
                  <c:v>2465517</c:v>
                </c:pt>
                <c:pt idx="147">
                  <c:v>2507875</c:v>
                </c:pt>
                <c:pt idx="148">
                  <c:v>2547230</c:v>
                </c:pt>
                <c:pt idx="149">
                  <c:v>2587919</c:v>
                </c:pt>
                <c:pt idx="150">
                  <c:v>2634093</c:v>
                </c:pt>
                <c:pt idx="151">
                  <c:v>2685417</c:v>
                </c:pt>
                <c:pt idx="152">
                  <c:v>2740538</c:v>
                </c:pt>
                <c:pt idx="153">
                  <c:v>2793100</c:v>
                </c:pt>
                <c:pt idx="154">
                  <c:v>2838848</c:v>
                </c:pt>
                <c:pt idx="155">
                  <c:v>2888831</c:v>
                </c:pt>
                <c:pt idx="156">
                  <c:v>2933481</c:v>
                </c:pt>
                <c:pt idx="157">
                  <c:v>2993643</c:v>
                </c:pt>
                <c:pt idx="158">
                  <c:v>3052825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USA'!$D$3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8</c:v>
                </c:pt>
                <c:pt idx="39">
                  <c:v>8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17</c:v>
                </c:pt>
                <c:pt idx="45">
                  <c:v>17</c:v>
                </c:pt>
                <c:pt idx="46">
                  <c:v>105</c:v>
                </c:pt>
                <c:pt idx="47">
                  <c:v>121</c:v>
                </c:pt>
                <c:pt idx="48">
                  <c:v>147</c:v>
                </c:pt>
                <c:pt idx="49">
                  <c:v>176</c:v>
                </c:pt>
                <c:pt idx="50">
                  <c:v>178</c:v>
                </c:pt>
                <c:pt idx="51">
                  <c:v>178</c:v>
                </c:pt>
                <c:pt idx="52">
                  <c:v>348</c:v>
                </c:pt>
                <c:pt idx="53">
                  <c:v>361</c:v>
                </c:pt>
                <c:pt idx="54">
                  <c:v>681</c:v>
                </c:pt>
                <c:pt idx="55">
                  <c:v>869</c:v>
                </c:pt>
                <c:pt idx="56">
                  <c:v>1072</c:v>
                </c:pt>
                <c:pt idx="57">
                  <c:v>2665</c:v>
                </c:pt>
                <c:pt idx="58">
                  <c:v>5644</c:v>
                </c:pt>
                <c:pt idx="59">
                  <c:v>7024</c:v>
                </c:pt>
                <c:pt idx="60">
                  <c:v>8474</c:v>
                </c:pt>
                <c:pt idx="61">
                  <c:v>9001</c:v>
                </c:pt>
                <c:pt idx="62">
                  <c:v>9707</c:v>
                </c:pt>
                <c:pt idx="63">
                  <c:v>14652</c:v>
                </c:pt>
                <c:pt idx="64">
                  <c:v>17448</c:v>
                </c:pt>
                <c:pt idx="65">
                  <c:v>19581</c:v>
                </c:pt>
                <c:pt idx="66">
                  <c:v>21763</c:v>
                </c:pt>
                <c:pt idx="67">
                  <c:v>23559</c:v>
                </c:pt>
                <c:pt idx="68">
                  <c:v>25410</c:v>
                </c:pt>
                <c:pt idx="69">
                  <c:v>28790</c:v>
                </c:pt>
                <c:pt idx="70">
                  <c:v>31270</c:v>
                </c:pt>
                <c:pt idx="71">
                  <c:v>32988</c:v>
                </c:pt>
                <c:pt idx="72">
                  <c:v>43482</c:v>
                </c:pt>
                <c:pt idx="73">
                  <c:v>47763</c:v>
                </c:pt>
                <c:pt idx="74">
                  <c:v>52096</c:v>
                </c:pt>
                <c:pt idx="75">
                  <c:v>54703</c:v>
                </c:pt>
                <c:pt idx="76">
                  <c:v>58545</c:v>
                </c:pt>
                <c:pt idx="77">
                  <c:v>64840</c:v>
                </c:pt>
                <c:pt idx="78">
                  <c:v>70337</c:v>
                </c:pt>
                <c:pt idx="79">
                  <c:v>72329</c:v>
                </c:pt>
                <c:pt idx="80">
                  <c:v>75204</c:v>
                </c:pt>
                <c:pt idx="81">
                  <c:v>77366</c:v>
                </c:pt>
                <c:pt idx="82">
                  <c:v>80203</c:v>
                </c:pt>
                <c:pt idx="83">
                  <c:v>99079</c:v>
                </c:pt>
                <c:pt idx="84">
                  <c:v>100372</c:v>
                </c:pt>
                <c:pt idx="85">
                  <c:v>106988</c:v>
                </c:pt>
                <c:pt idx="86">
                  <c:v>111424</c:v>
                </c:pt>
                <c:pt idx="87">
                  <c:v>115936</c:v>
                </c:pt>
                <c:pt idx="88">
                  <c:v>120720</c:v>
                </c:pt>
                <c:pt idx="89">
                  <c:v>153947</c:v>
                </c:pt>
                <c:pt idx="90">
                  <c:v>164015</c:v>
                </c:pt>
                <c:pt idx="91">
                  <c:v>175382</c:v>
                </c:pt>
                <c:pt idx="92">
                  <c:v>180152</c:v>
                </c:pt>
                <c:pt idx="93">
                  <c:v>187180</c:v>
                </c:pt>
                <c:pt idx="94">
                  <c:v>189791</c:v>
                </c:pt>
                <c:pt idx="95">
                  <c:v>189910</c:v>
                </c:pt>
                <c:pt idx="96">
                  <c:v>195036</c:v>
                </c:pt>
                <c:pt idx="97">
                  <c:v>198993</c:v>
                </c:pt>
                <c:pt idx="98">
                  <c:v>212534</c:v>
                </c:pt>
                <c:pt idx="99">
                  <c:v>216169</c:v>
                </c:pt>
                <c:pt idx="100">
                  <c:v>232733</c:v>
                </c:pt>
                <c:pt idx="101">
                  <c:v>230287</c:v>
                </c:pt>
                <c:pt idx="102">
                  <c:v>243430</c:v>
                </c:pt>
                <c:pt idx="103">
                  <c:v>246414</c:v>
                </c:pt>
                <c:pt idx="104">
                  <c:v>250747</c:v>
                </c:pt>
                <c:pt idx="105">
                  <c:v>268376</c:v>
                </c:pt>
                <c:pt idx="106">
                  <c:v>272265</c:v>
                </c:pt>
                <c:pt idx="107">
                  <c:v>283178</c:v>
                </c:pt>
                <c:pt idx="108">
                  <c:v>289392</c:v>
                </c:pt>
                <c:pt idx="109">
                  <c:v>294312</c:v>
                </c:pt>
                <c:pt idx="110">
                  <c:v>298418</c:v>
                </c:pt>
                <c:pt idx="111">
                  <c:v>350135</c:v>
                </c:pt>
                <c:pt idx="112">
                  <c:v>361239</c:v>
                </c:pt>
                <c:pt idx="113">
                  <c:v>366736</c:v>
                </c:pt>
                <c:pt idx="114">
                  <c:v>379157</c:v>
                </c:pt>
                <c:pt idx="115">
                  <c:v>384902</c:v>
                </c:pt>
                <c:pt idx="116">
                  <c:v>391508</c:v>
                </c:pt>
                <c:pt idx="117">
                  <c:v>399991</c:v>
                </c:pt>
                <c:pt idx="118">
                  <c:v>406446</c:v>
                </c:pt>
                <c:pt idx="119">
                  <c:v>416461</c:v>
                </c:pt>
                <c:pt idx="120">
                  <c:v>444758</c:v>
                </c:pt>
                <c:pt idx="121">
                  <c:v>458231</c:v>
                </c:pt>
                <c:pt idx="122">
                  <c:v>463868</c:v>
                </c:pt>
                <c:pt idx="123">
                  <c:v>479258</c:v>
                </c:pt>
                <c:pt idx="124">
                  <c:v>485002</c:v>
                </c:pt>
                <c:pt idx="125">
                  <c:v>491706</c:v>
                </c:pt>
                <c:pt idx="126">
                  <c:v>500849</c:v>
                </c:pt>
                <c:pt idx="127">
                  <c:v>506367</c:v>
                </c:pt>
                <c:pt idx="128">
                  <c:v>518522</c:v>
                </c:pt>
                <c:pt idx="129">
                  <c:v>524855</c:v>
                </c:pt>
                <c:pt idx="130">
                  <c:v>533504</c:v>
                </c:pt>
                <c:pt idx="131">
                  <c:v>540292</c:v>
                </c:pt>
                <c:pt idx="132">
                  <c:v>547386</c:v>
                </c:pt>
                <c:pt idx="133">
                  <c:v>556606</c:v>
                </c:pt>
                <c:pt idx="134">
                  <c:v>561816</c:v>
                </c:pt>
                <c:pt idx="135">
                  <c:v>576334</c:v>
                </c:pt>
                <c:pt idx="136">
                  <c:v>583503</c:v>
                </c:pt>
                <c:pt idx="137">
                  <c:v>592191</c:v>
                </c:pt>
                <c:pt idx="138">
                  <c:v>599115</c:v>
                </c:pt>
                <c:pt idx="139">
                  <c:v>606715</c:v>
                </c:pt>
                <c:pt idx="140">
                  <c:v>617460</c:v>
                </c:pt>
                <c:pt idx="141">
                  <c:v>622133</c:v>
                </c:pt>
                <c:pt idx="142">
                  <c:v>640198</c:v>
                </c:pt>
                <c:pt idx="143">
                  <c:v>647548</c:v>
                </c:pt>
                <c:pt idx="144">
                  <c:v>656161</c:v>
                </c:pt>
                <c:pt idx="145">
                  <c:v>663562</c:v>
                </c:pt>
                <c:pt idx="146">
                  <c:v>670809</c:v>
                </c:pt>
                <c:pt idx="147">
                  <c:v>679308</c:v>
                </c:pt>
                <c:pt idx="148">
                  <c:v>685164</c:v>
                </c:pt>
                <c:pt idx="149">
                  <c:v>705203</c:v>
                </c:pt>
                <c:pt idx="150">
                  <c:v>720631</c:v>
                </c:pt>
                <c:pt idx="151">
                  <c:v>729994</c:v>
                </c:pt>
                <c:pt idx="152">
                  <c:v>781970</c:v>
                </c:pt>
                <c:pt idx="153">
                  <c:v>790404</c:v>
                </c:pt>
                <c:pt idx="154">
                  <c:v>894325</c:v>
                </c:pt>
                <c:pt idx="155">
                  <c:v>906763</c:v>
                </c:pt>
                <c:pt idx="156">
                  <c:v>924148</c:v>
                </c:pt>
                <c:pt idx="157">
                  <c:v>936476</c:v>
                </c:pt>
                <c:pt idx="158">
                  <c:v>953462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70016"/>
        <c:axId val="234071552"/>
      </c:lineChart>
      <c:lineChart>
        <c:grouping val="standard"/>
        <c:varyColors val="0"/>
        <c:ser>
          <c:idx val="1"/>
          <c:order val="1"/>
          <c:tx>
            <c:strRef>
              <c:f>'Data USA'!$C$3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6</c:v>
                </c:pt>
                <c:pt idx="31">
                  <c:v>7</c:v>
                </c:pt>
                <c:pt idx="32">
                  <c:v>11</c:v>
                </c:pt>
                <c:pt idx="33">
                  <c:v>12</c:v>
                </c:pt>
                <c:pt idx="34">
                  <c:v>14</c:v>
                </c:pt>
                <c:pt idx="35">
                  <c:v>17</c:v>
                </c:pt>
                <c:pt idx="36">
                  <c:v>21</c:v>
                </c:pt>
                <c:pt idx="37">
                  <c:v>22</c:v>
                </c:pt>
                <c:pt idx="38">
                  <c:v>28</c:v>
                </c:pt>
                <c:pt idx="39">
                  <c:v>33</c:v>
                </c:pt>
                <c:pt idx="40">
                  <c:v>43</c:v>
                </c:pt>
                <c:pt idx="41">
                  <c:v>51</c:v>
                </c:pt>
                <c:pt idx="42">
                  <c:v>58</c:v>
                </c:pt>
                <c:pt idx="43">
                  <c:v>70</c:v>
                </c:pt>
                <c:pt idx="44">
                  <c:v>97</c:v>
                </c:pt>
                <c:pt idx="45">
                  <c:v>132</c:v>
                </c:pt>
                <c:pt idx="46">
                  <c:v>191</c:v>
                </c:pt>
                <c:pt idx="47">
                  <c:v>265</c:v>
                </c:pt>
                <c:pt idx="48">
                  <c:v>364</c:v>
                </c:pt>
                <c:pt idx="49">
                  <c:v>464</c:v>
                </c:pt>
                <c:pt idx="50">
                  <c:v>574</c:v>
                </c:pt>
                <c:pt idx="51">
                  <c:v>763</c:v>
                </c:pt>
                <c:pt idx="52">
                  <c:v>1002</c:v>
                </c:pt>
                <c:pt idx="53">
                  <c:v>1326</c:v>
                </c:pt>
                <c:pt idx="54">
                  <c:v>1734</c:v>
                </c:pt>
                <c:pt idx="55">
                  <c:v>2254</c:v>
                </c:pt>
                <c:pt idx="56">
                  <c:v>2886</c:v>
                </c:pt>
                <c:pt idx="57">
                  <c:v>3472</c:v>
                </c:pt>
                <c:pt idx="58">
                  <c:v>4164</c:v>
                </c:pt>
                <c:pt idx="59">
                  <c:v>5252</c:v>
                </c:pt>
                <c:pt idx="60">
                  <c:v>6422</c:v>
                </c:pt>
                <c:pt idx="61">
                  <c:v>7924</c:v>
                </c:pt>
                <c:pt idx="62">
                  <c:v>9313</c:v>
                </c:pt>
                <c:pt idx="63">
                  <c:v>10843</c:v>
                </c:pt>
                <c:pt idx="64">
                  <c:v>12426</c:v>
                </c:pt>
                <c:pt idx="65">
                  <c:v>14196</c:v>
                </c:pt>
                <c:pt idx="66">
                  <c:v>16767</c:v>
                </c:pt>
                <c:pt idx="67">
                  <c:v>18913</c:v>
                </c:pt>
                <c:pt idx="68">
                  <c:v>21141</c:v>
                </c:pt>
                <c:pt idx="69">
                  <c:v>23359</c:v>
                </c:pt>
                <c:pt idx="70">
                  <c:v>25488</c:v>
                </c:pt>
                <c:pt idx="71">
                  <c:v>27294</c:v>
                </c:pt>
                <c:pt idx="72">
                  <c:v>29240</c:v>
                </c:pt>
                <c:pt idx="73">
                  <c:v>31692</c:v>
                </c:pt>
                <c:pt idx="74">
                  <c:v>34301</c:v>
                </c:pt>
                <c:pt idx="75">
                  <c:v>36477</c:v>
                </c:pt>
                <c:pt idx="76">
                  <c:v>38570</c:v>
                </c:pt>
                <c:pt idx="77">
                  <c:v>40530</c:v>
                </c:pt>
                <c:pt idx="78">
                  <c:v>42461</c:v>
                </c:pt>
                <c:pt idx="79">
                  <c:v>44647</c:v>
                </c:pt>
                <c:pt idx="80">
                  <c:v>47195</c:v>
                </c:pt>
                <c:pt idx="81">
                  <c:v>49629</c:v>
                </c:pt>
                <c:pt idx="82">
                  <c:v>52101</c:v>
                </c:pt>
                <c:pt idx="83">
                  <c:v>54255</c:v>
                </c:pt>
                <c:pt idx="84">
                  <c:v>55953</c:v>
                </c:pt>
                <c:pt idx="85">
                  <c:v>57282</c:v>
                </c:pt>
                <c:pt idx="86">
                  <c:v>58748</c:v>
                </c:pt>
                <c:pt idx="87">
                  <c:v>60989</c:v>
                </c:pt>
                <c:pt idx="88">
                  <c:v>63510</c:v>
                </c:pt>
                <c:pt idx="89">
                  <c:v>65930</c:v>
                </c:pt>
                <c:pt idx="90">
                  <c:v>67808</c:v>
                </c:pt>
                <c:pt idx="91">
                  <c:v>69495</c:v>
                </c:pt>
                <c:pt idx="92">
                  <c:v>70591</c:v>
                </c:pt>
                <c:pt idx="93">
                  <c:v>71903</c:v>
                </c:pt>
                <c:pt idx="94">
                  <c:v>74207</c:v>
                </c:pt>
                <c:pt idx="95">
                  <c:v>76556</c:v>
                </c:pt>
                <c:pt idx="96">
                  <c:v>78484</c:v>
                </c:pt>
                <c:pt idx="97">
                  <c:v>80231</c:v>
                </c:pt>
                <c:pt idx="98">
                  <c:v>81781</c:v>
                </c:pt>
                <c:pt idx="99">
                  <c:v>82670</c:v>
                </c:pt>
                <c:pt idx="100">
                  <c:v>83676</c:v>
                </c:pt>
                <c:pt idx="101">
                  <c:v>85289</c:v>
                </c:pt>
                <c:pt idx="102">
                  <c:v>87035</c:v>
                </c:pt>
                <c:pt idx="103">
                  <c:v>88812</c:v>
                </c:pt>
                <c:pt idx="104">
                  <c:v>90482</c:v>
                </c:pt>
                <c:pt idx="105">
                  <c:v>91756</c:v>
                </c:pt>
                <c:pt idx="106">
                  <c:v>92504</c:v>
                </c:pt>
                <c:pt idx="107">
                  <c:v>93669</c:v>
                </c:pt>
                <c:pt idx="108">
                  <c:v>95195</c:v>
                </c:pt>
                <c:pt idx="109">
                  <c:v>96715</c:v>
                </c:pt>
                <c:pt idx="110">
                  <c:v>97922</c:v>
                </c:pt>
                <c:pt idx="111">
                  <c:v>99166</c:v>
                </c:pt>
                <c:pt idx="112">
                  <c:v>100297</c:v>
                </c:pt>
                <c:pt idx="113">
                  <c:v>100908</c:v>
                </c:pt>
                <c:pt idx="114">
                  <c:v>101456</c:v>
                </c:pt>
                <c:pt idx="115">
                  <c:v>102107</c:v>
                </c:pt>
                <c:pt idx="116">
                  <c:v>103625</c:v>
                </c:pt>
                <c:pt idx="117">
                  <c:v>104803</c:v>
                </c:pt>
                <c:pt idx="118">
                  <c:v>105963</c:v>
                </c:pt>
                <c:pt idx="119">
                  <c:v>106926</c:v>
                </c:pt>
                <c:pt idx="120">
                  <c:v>107614</c:v>
                </c:pt>
                <c:pt idx="121">
                  <c:v>108388</c:v>
                </c:pt>
                <c:pt idx="122">
                  <c:v>109444</c:v>
                </c:pt>
                <c:pt idx="123">
                  <c:v>110441</c:v>
                </c:pt>
                <c:pt idx="124">
                  <c:v>111450</c:v>
                </c:pt>
                <c:pt idx="125">
                  <c:v>112348</c:v>
                </c:pt>
                <c:pt idx="126">
                  <c:v>113054</c:v>
                </c:pt>
                <c:pt idx="127">
                  <c:v>113492</c:v>
                </c:pt>
                <c:pt idx="128">
                  <c:v>113984</c:v>
                </c:pt>
                <c:pt idx="129">
                  <c:v>114925</c:v>
                </c:pt>
                <c:pt idx="130">
                  <c:v>115822</c:v>
                </c:pt>
                <c:pt idx="131">
                  <c:v>116682</c:v>
                </c:pt>
                <c:pt idx="132">
                  <c:v>117500</c:v>
                </c:pt>
                <c:pt idx="133">
                  <c:v>118270</c:v>
                </c:pt>
                <c:pt idx="134">
                  <c:v>118578</c:v>
                </c:pt>
                <c:pt idx="135">
                  <c:v>118954</c:v>
                </c:pt>
                <c:pt idx="136">
                  <c:v>119778</c:v>
                </c:pt>
                <c:pt idx="137">
                  <c:v>120511</c:v>
                </c:pt>
                <c:pt idx="138">
                  <c:v>121222</c:v>
                </c:pt>
                <c:pt idx="139">
                  <c:v>121892</c:v>
                </c:pt>
                <c:pt idx="140">
                  <c:v>122510</c:v>
                </c:pt>
                <c:pt idx="141">
                  <c:v>122795</c:v>
                </c:pt>
                <c:pt idx="142">
                  <c:v>123175</c:v>
                </c:pt>
                <c:pt idx="143">
                  <c:v>124019</c:v>
                </c:pt>
                <c:pt idx="144">
                  <c:v>124776</c:v>
                </c:pt>
                <c:pt idx="145">
                  <c:v>125327</c:v>
                </c:pt>
                <c:pt idx="146">
                  <c:v>125944</c:v>
                </c:pt>
                <c:pt idx="147">
                  <c:v>126448</c:v>
                </c:pt>
                <c:pt idx="148">
                  <c:v>126721</c:v>
                </c:pt>
                <c:pt idx="149">
                  <c:v>127098</c:v>
                </c:pt>
                <c:pt idx="150">
                  <c:v>127753</c:v>
                </c:pt>
                <c:pt idx="151">
                  <c:v>128441</c:v>
                </c:pt>
                <c:pt idx="152">
                  <c:v>129165</c:v>
                </c:pt>
                <c:pt idx="153">
                  <c:v>129824</c:v>
                </c:pt>
                <c:pt idx="154">
                  <c:v>130089</c:v>
                </c:pt>
                <c:pt idx="155">
                  <c:v>130377</c:v>
                </c:pt>
                <c:pt idx="156">
                  <c:v>130732</c:v>
                </c:pt>
                <c:pt idx="157">
                  <c:v>131945</c:v>
                </c:pt>
                <c:pt idx="158">
                  <c:v>132806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87168"/>
        <c:axId val="234073088"/>
      </c:lineChart>
      <c:dateAx>
        <c:axId val="2340700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071552"/>
        <c:crosses val="autoZero"/>
        <c:auto val="1"/>
        <c:lblOffset val="100"/>
        <c:baseTimeUnit val="days"/>
      </c:dateAx>
      <c:valAx>
        <c:axId val="23407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070016"/>
        <c:crosses val="autoZero"/>
        <c:crossBetween val="between"/>
      </c:valAx>
      <c:valAx>
        <c:axId val="234073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087168"/>
        <c:crosses val="max"/>
        <c:crossBetween val="between"/>
      </c:valAx>
      <c:catAx>
        <c:axId val="23408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234073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6033173368121893E-2"/>
          <c:y val="0.12109925975565111"/>
          <c:w val="0.87946562301014153"/>
          <c:h val="0.72493810614098775"/>
        </c:manualLayout>
      </c:layout>
      <c:lineChart>
        <c:grouping val="standard"/>
        <c:varyColors val="0"/>
        <c:ser>
          <c:idx val="0"/>
          <c:order val="0"/>
          <c:tx>
            <c:strRef>
              <c:f>'Data USA'!$AB$3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USA'!$AB$4:$AB$182</c:f>
              <c:numCache>
                <c:formatCode>General</c:formatCode>
                <c:ptCount val="179"/>
                <c:pt idx="7" formatCode="#,##0">
                  <c:v>0.5714285714285714</c:v>
                </c:pt>
                <c:pt idx="8" formatCode="#,##0">
                  <c:v>0.5714285714285714</c:v>
                </c:pt>
                <c:pt idx="9" formatCode="#,##0">
                  <c:v>0.14285714285714285</c:v>
                </c:pt>
                <c:pt idx="10" formatCode="#,##0">
                  <c:v>0.2857142857142857</c:v>
                </c:pt>
                <c:pt idx="11" formatCode="#,##0">
                  <c:v>0.2857142857142857</c:v>
                </c:pt>
                <c:pt idx="12" formatCode="#,##0">
                  <c:v>0.2857142857142857</c:v>
                </c:pt>
                <c:pt idx="13" formatCode="#,##0">
                  <c:v>0.2857142857142857</c:v>
                </c:pt>
                <c:pt idx="14" formatCode="#,##0">
                  <c:v>0.2857142857142857</c:v>
                </c:pt>
                <c:pt idx="15" formatCode="#,##0">
                  <c:v>0.2857142857142857</c:v>
                </c:pt>
                <c:pt idx="16" formatCode="#,##0">
                  <c:v>0.2857142857142857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</c:v>
                </c:pt>
                <c:pt idx="20" formatCode="#,##0">
                  <c:v>0.2857142857142857</c:v>
                </c:pt>
                <c:pt idx="21" formatCode="#,##0">
                  <c:v>0.2857142857142857</c:v>
                </c:pt>
                <c:pt idx="22" formatCode="#,##0">
                  <c:v>0.2857142857142857</c:v>
                </c:pt>
                <c:pt idx="23" formatCode="#,##0">
                  <c:v>0.2857142857142857</c:v>
                </c:pt>
                <c:pt idx="24" formatCode="#,##0">
                  <c:v>0.2857142857142857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0.14285714285714285</c:v>
                </c:pt>
                <c:pt idx="28" formatCode="#,##0">
                  <c:v>1.2857142857142858</c:v>
                </c:pt>
                <c:pt idx="29" formatCode="#,##0">
                  <c:v>2.2857142857142856</c:v>
                </c:pt>
                <c:pt idx="30" formatCode="#,##0">
                  <c:v>5.5714285714285712</c:v>
                </c:pt>
                <c:pt idx="31" formatCode="#,##0">
                  <c:v>8.2857142857142865</c:v>
                </c:pt>
                <c:pt idx="32" formatCode="#,##0">
                  <c:v>13</c:v>
                </c:pt>
                <c:pt idx="33" formatCode="#,##0">
                  <c:v>23.857142857142858</c:v>
                </c:pt>
                <c:pt idx="34" formatCode="#,##0">
                  <c:v>31.428571428571427</c:v>
                </c:pt>
                <c:pt idx="35" formatCode="#,##0">
                  <c:v>54</c:v>
                </c:pt>
                <c:pt idx="36" formatCode="#,##0">
                  <c:v>69.571428571428569</c:v>
                </c:pt>
                <c:pt idx="37" formatCode="#,##0">
                  <c:v>77</c:v>
                </c:pt>
                <c:pt idx="38" formatCode="#,##0">
                  <c:v>101.14285714285714</c:v>
                </c:pt>
                <c:pt idx="39" formatCode="#,##0">
                  <c:v>148.57142857142858</c:v>
                </c:pt>
                <c:pt idx="40" formatCode="#,##0">
                  <c:v>200.28571428571428</c:v>
                </c:pt>
                <c:pt idx="41" formatCode="#,##0">
                  <c:v>283.14285714285717</c:v>
                </c:pt>
                <c:pt idx="42" formatCode="#,##0">
                  <c:v>367.85714285714283</c:v>
                </c:pt>
                <c:pt idx="43" formatCode="#,##0">
                  <c:v>384.71428571428572</c:v>
                </c:pt>
                <c:pt idx="44" formatCode="#,##0">
                  <c:v>583.57142857142856</c:v>
                </c:pt>
                <c:pt idx="45" formatCode="#,##0">
                  <c:v>818.57142857142856</c:v>
                </c:pt>
                <c:pt idx="46" formatCode="#,##0">
                  <c:v>1146</c:v>
                </c:pt>
                <c:pt idx="47" formatCode="#,##0">
                  <c:v>1725.2857142857142</c:v>
                </c:pt>
                <c:pt idx="48" formatCode="#,##0">
                  <c:v>2544.4285714285716</c:v>
                </c:pt>
                <c:pt idx="49" formatCode="#,##0">
                  <c:v>3292.4285714285716</c:v>
                </c:pt>
                <c:pt idx="50" formatCode="#,##0">
                  <c:v>4517.1428571428569</c:v>
                </c:pt>
                <c:pt idx="51" formatCode="#,##0">
                  <c:v>5910.4285714285716</c:v>
                </c:pt>
                <c:pt idx="52" formatCode="#,##0">
                  <c:v>7159.5714285714284</c:v>
                </c:pt>
                <c:pt idx="53" formatCode="#,##0">
                  <c:v>8499.1428571428569</c:v>
                </c:pt>
                <c:pt idx="54" formatCode="#,##0">
                  <c:v>10413.285714285714</c:v>
                </c:pt>
                <c:pt idx="55" formatCode="#,##0">
                  <c:v>12166.571428571429</c:v>
                </c:pt>
                <c:pt idx="56" formatCode="#,##0">
                  <c:v>14109.714285714286</c:v>
                </c:pt>
                <c:pt idx="57" formatCode="#,##0">
                  <c:v>15556</c:v>
                </c:pt>
                <c:pt idx="58" formatCode="#,##0">
                  <c:v>17097.285714285714</c:v>
                </c:pt>
                <c:pt idx="59" formatCode="#,##0">
                  <c:v>19353.142857142859</c:v>
                </c:pt>
                <c:pt idx="60" formatCode="#,##0">
                  <c:v>21322.428571428572</c:v>
                </c:pt>
                <c:pt idx="61" formatCode="#,##0">
                  <c:v>23107.571428571428</c:v>
                </c:pt>
                <c:pt idx="62" formatCode="#,##0">
                  <c:v>25015.714285714286</c:v>
                </c:pt>
                <c:pt idx="63" formatCode="#,##0">
                  <c:v>26930.142857142859</c:v>
                </c:pt>
                <c:pt idx="64" formatCode="#,##0">
                  <c:v>28252.142857142859</c:v>
                </c:pt>
                <c:pt idx="65" formatCode="#,##0">
                  <c:v>29420.285714285714</c:v>
                </c:pt>
                <c:pt idx="66" formatCode="#,##0">
                  <c:v>30138.857142857141</c:v>
                </c:pt>
                <c:pt idx="67" formatCode="#,##0">
                  <c:v>31024.142857142859</c:v>
                </c:pt>
                <c:pt idx="68" formatCode="#,##0">
                  <c:v>31632.714285714286</c:v>
                </c:pt>
                <c:pt idx="69" formatCode="#,##0">
                  <c:v>31852.571428571428</c:v>
                </c:pt>
                <c:pt idx="70" formatCode="#,##0">
                  <c:v>31332.571428571428</c:v>
                </c:pt>
                <c:pt idx="71" formatCode="#,##0">
                  <c:v>31157.428571428572</c:v>
                </c:pt>
                <c:pt idx="72" formatCode="#,##0">
                  <c:v>30529.571428571428</c:v>
                </c:pt>
                <c:pt idx="73" formatCode="#,##0">
                  <c:v>30128.571428571428</c:v>
                </c:pt>
                <c:pt idx="74" formatCode="#,##0">
                  <c:v>29841.714285714286</c:v>
                </c:pt>
                <c:pt idx="75" formatCode="#,##0">
                  <c:v>29395.142857142859</c:v>
                </c:pt>
                <c:pt idx="76" formatCode="#,##0">
                  <c:v>29290.857142857141</c:v>
                </c:pt>
                <c:pt idx="77" formatCode="#,##0">
                  <c:v>29075.571428571428</c:v>
                </c:pt>
                <c:pt idx="78" formatCode="#,##0">
                  <c:v>28893</c:v>
                </c:pt>
                <c:pt idx="79" formatCode="#,##0">
                  <c:v>29268.857142857141</c:v>
                </c:pt>
                <c:pt idx="80" formatCode="#,##0">
                  <c:v>28904.142857142859</c:v>
                </c:pt>
                <c:pt idx="81" formatCode="#,##0">
                  <c:v>28802.571428571428</c:v>
                </c:pt>
                <c:pt idx="82" formatCode="#,##0">
                  <c:v>29075.142857142859</c:v>
                </c:pt>
                <c:pt idx="83" formatCode="#,##0">
                  <c:v>29183.714285714286</c:v>
                </c:pt>
                <c:pt idx="84" formatCode="#,##0">
                  <c:v>29748</c:v>
                </c:pt>
                <c:pt idx="85" formatCode="#,##0">
                  <c:v>29950.714285714286</c:v>
                </c:pt>
                <c:pt idx="86" formatCode="#,##0">
                  <c:v>29200.857142857141</c:v>
                </c:pt>
                <c:pt idx="87" formatCode="#,##0">
                  <c:v>29006</c:v>
                </c:pt>
                <c:pt idx="88" formatCode="#,##0">
                  <c:v>28798.571428571428</c:v>
                </c:pt>
                <c:pt idx="89" formatCode="#,##0">
                  <c:v>28237.714285714286</c:v>
                </c:pt>
                <c:pt idx="90" formatCode="#,##0">
                  <c:v>28331.142857142859</c:v>
                </c:pt>
                <c:pt idx="91" formatCode="#,##0">
                  <c:v>27788.428571428572</c:v>
                </c:pt>
                <c:pt idx="92" formatCode="#,##0">
                  <c:v>27417.285714285714</c:v>
                </c:pt>
                <c:pt idx="93" formatCode="#,##0">
                  <c:v>27450</c:v>
                </c:pt>
                <c:pt idx="94" formatCode="#,##0">
                  <c:v>27434.142857142859</c:v>
                </c:pt>
                <c:pt idx="95" formatCode="#,##0">
                  <c:v>27048.714285714286</c:v>
                </c:pt>
                <c:pt idx="96" formatCode="#,##0">
                  <c:v>26803.857142857141</c:v>
                </c:pt>
                <c:pt idx="97" formatCode="#,##0">
                  <c:v>25755.571428571428</c:v>
                </c:pt>
                <c:pt idx="98" formatCode="#,##0">
                  <c:v>25322.285714285714</c:v>
                </c:pt>
                <c:pt idx="99" formatCode="#,##0">
                  <c:v>24515.714285714286</c:v>
                </c:pt>
                <c:pt idx="100" formatCode="#,##0">
                  <c:v>23951</c:v>
                </c:pt>
                <c:pt idx="101" formatCode="#,##0">
                  <c:v>23692.857142857141</c:v>
                </c:pt>
                <c:pt idx="102" formatCode="#,##0">
                  <c:v>23095.714285714286</c:v>
                </c:pt>
                <c:pt idx="103" formatCode="#,##0">
                  <c:v>23027.428571428572</c:v>
                </c:pt>
                <c:pt idx="104" formatCode="#,##0">
                  <c:v>22800.714285714286</c:v>
                </c:pt>
                <c:pt idx="105" formatCode="#,##0">
                  <c:v>22664.857142857141</c:v>
                </c:pt>
                <c:pt idx="106" formatCode="#,##0">
                  <c:v>22559.571428571428</c:v>
                </c:pt>
                <c:pt idx="107" formatCode="#,##0">
                  <c:v>22926.142857142859</c:v>
                </c:pt>
                <c:pt idx="108" formatCode="#,##0">
                  <c:v>22679.857142857141</c:v>
                </c:pt>
                <c:pt idx="109" formatCode="#,##0">
                  <c:v>23043</c:v>
                </c:pt>
                <c:pt idx="110" formatCode="#,##0">
                  <c:v>22807.571428571428</c:v>
                </c:pt>
                <c:pt idx="111" formatCode="#,##0">
                  <c:v>22542.285714285714</c:v>
                </c:pt>
                <c:pt idx="112" formatCode="#,##0">
                  <c:v>22139.428571428572</c:v>
                </c:pt>
                <c:pt idx="113" formatCode="#,##0">
                  <c:v>22424.428571428572</c:v>
                </c:pt>
                <c:pt idx="114" formatCode="#,##0">
                  <c:v>21898.285714285714</c:v>
                </c:pt>
                <c:pt idx="115" formatCode="#,##0">
                  <c:v>21683.142857142859</c:v>
                </c:pt>
                <c:pt idx="116" formatCode="#,##0">
                  <c:v>20980.428571428572</c:v>
                </c:pt>
                <c:pt idx="117" formatCode="#,##0">
                  <c:v>20592.428571428572</c:v>
                </c:pt>
                <c:pt idx="118" formatCode="#,##0">
                  <c:v>20723</c:v>
                </c:pt>
                <c:pt idx="119" formatCode="#,##0">
                  <c:v>21101</c:v>
                </c:pt>
                <c:pt idx="120" formatCode="#,##0">
                  <c:v>20966.857142857141</c:v>
                </c:pt>
                <c:pt idx="121" formatCode="#,##0">
                  <c:v>20828.571428571428</c:v>
                </c:pt>
                <c:pt idx="122" formatCode="#,##0">
                  <c:v>21092.571428571428</c:v>
                </c:pt>
                <c:pt idx="123" formatCode="#,##0">
                  <c:v>21290.857142857141</c:v>
                </c:pt>
                <c:pt idx="124" formatCode="#,##0">
                  <c:v>21118</c:v>
                </c:pt>
                <c:pt idx="125" formatCode="#,##0">
                  <c:v>21234.714285714286</c:v>
                </c:pt>
                <c:pt idx="126" formatCode="#,##0">
                  <c:v>20948.142857142859</c:v>
                </c:pt>
                <c:pt idx="127" formatCode="#,##0">
                  <c:v>20750</c:v>
                </c:pt>
                <c:pt idx="128" formatCode="#,##0">
                  <c:v>20773.428571428572</c:v>
                </c:pt>
                <c:pt idx="129" formatCode="#,##0">
                  <c:v>20344.571428571428</c:v>
                </c:pt>
                <c:pt idx="130" formatCode="#,##0">
                  <c:v>20465.857142857141</c:v>
                </c:pt>
                <c:pt idx="131" formatCode="#,##0">
                  <c:v>20675.571428571428</c:v>
                </c:pt>
                <c:pt idx="132" formatCode="#,##0">
                  <c:v>20633</c:v>
                </c:pt>
                <c:pt idx="133" formatCode="#,##0">
                  <c:v>21122.571428571428</c:v>
                </c:pt>
                <c:pt idx="134" formatCode="#,##0">
                  <c:v>21349.571428571428</c:v>
                </c:pt>
                <c:pt idx="135" formatCode="#,##0">
                  <c:v>21692</c:v>
                </c:pt>
                <c:pt idx="136" formatCode="#,##0">
                  <c:v>22467</c:v>
                </c:pt>
                <c:pt idx="137" formatCode="#,##0">
                  <c:v>23193</c:v>
                </c:pt>
                <c:pt idx="138" formatCode="#,##0">
                  <c:v>23905.142857142859</c:v>
                </c:pt>
                <c:pt idx="139" formatCode="#,##0">
                  <c:v>24827.142857142859</c:v>
                </c:pt>
                <c:pt idx="140" formatCode="#,##0">
                  <c:v>25825.857142857141</c:v>
                </c:pt>
                <c:pt idx="141" formatCode="#,##0">
                  <c:v>26787.571428571428</c:v>
                </c:pt>
                <c:pt idx="142" formatCode="#,##0">
                  <c:v>28296.571428571428</c:v>
                </c:pt>
                <c:pt idx="143" formatCode="#,##0">
                  <c:v>30010.857142857141</c:v>
                </c:pt>
                <c:pt idx="144" formatCode="#,##0">
                  <c:v>31232.285714285714</c:v>
                </c:pt>
                <c:pt idx="145" formatCode="#,##0">
                  <c:v>32998.571428571428</c:v>
                </c:pt>
                <c:pt idx="146" formatCode="#,##0">
                  <c:v>34998.285714285717</c:v>
                </c:pt>
                <c:pt idx="147" formatCode="#,##0">
                  <c:v>36441.428571428572</c:v>
                </c:pt>
                <c:pt idx="148" formatCode="#,##0">
                  <c:v>38333.714285714283</c:v>
                </c:pt>
                <c:pt idx="149" formatCode="#,##0">
                  <c:v>39791</c:v>
                </c:pt>
                <c:pt idx="150" formatCode="#,##0">
                  <c:v>41273.428571428572</c:v>
                </c:pt>
                <c:pt idx="151" formatCode="#,##0">
                  <c:v>43682.714285714283</c:v>
                </c:pt>
                <c:pt idx="152" formatCode="#,##0">
                  <c:v>45763.428571428572</c:v>
                </c:pt>
                <c:pt idx="153" formatCode="#,##0">
                  <c:v>46797.571428571428</c:v>
                </c:pt>
                <c:pt idx="154" formatCode="#,##0">
                  <c:v>47281.857142857145</c:v>
                </c:pt>
                <c:pt idx="155" formatCode="#,##0">
                  <c:v>48800.142857142855</c:v>
                </c:pt>
                <c:pt idx="156" formatCode="#,##0">
                  <c:v>49366</c:v>
                </c:pt>
                <c:pt idx="157" formatCode="#,##0">
                  <c:v>51364.285714285717</c:v>
                </c:pt>
                <c:pt idx="158" formatCode="#,##0">
                  <c:v>52486.857142857145</c:v>
                </c:pt>
                <c:pt idx="159" formatCode="#,##0">
                  <c:v>53652.142857142855</c:v>
                </c:pt>
                <c:pt idx="160" formatCode="#,##0">
                  <c:v>55817.285714285717</c:v>
                </c:pt>
                <c:pt idx="161" formatCode="#,##0">
                  <c:v>57877</c:v>
                </c:pt>
                <c:pt idx="162" formatCode="#,##0">
                  <c:v>59151</c:v>
                </c:pt>
                <c:pt idx="163" formatCode="#,##0">
                  <c:v>61269.714285714283</c:v>
                </c:pt>
                <c:pt idx="164" formatCode="#,##0">
                  <c:v>62243.285714285717</c:v>
                </c:pt>
                <c:pt idx="165" formatCode="#,##0">
                  <c:v>63449.857142857145</c:v>
                </c:pt>
                <c:pt idx="166" formatCode="#,##0">
                  <c:v>65464.142857142855</c:v>
                </c:pt>
                <c:pt idx="167" formatCode="#,##0">
                  <c:v>66078.857142857145</c:v>
                </c:pt>
                <c:pt idx="168" formatCode="#,##0">
                  <c:v>66449.857142857145</c:v>
                </c:pt>
                <c:pt idx="169" formatCode="#,##0">
                  <c:v>66791.428571428565</c:v>
                </c:pt>
                <c:pt idx="170" formatCode="#,##0">
                  <c:v>67152.28571428571</c:v>
                </c:pt>
                <c:pt idx="171" formatCode="#,##0">
                  <c:v>66790.571428571435</c:v>
                </c:pt>
                <c:pt idx="172" formatCode="#,##0">
                  <c:v>67318.428571428565</c:v>
                </c:pt>
                <c:pt idx="173" formatCode="#,##0">
                  <c:v>66134.428571428565</c:v>
                </c:pt>
                <c:pt idx="174" formatCode="#,##0">
                  <c:v>66291</c:v>
                </c:pt>
                <c:pt idx="175" formatCode="#,##0">
                  <c:v>66822.28571428571</c:v>
                </c:pt>
                <c:pt idx="176" formatCode="#,##0">
                  <c:v>65901.857142857145</c:v>
                </c:pt>
                <c:pt idx="177" formatCode="#,##0">
                  <c:v>65128.428571428572</c:v>
                </c:pt>
                <c:pt idx="178" formatCode="#,##0">
                  <c:v>65325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40416"/>
        <c:axId val="234141952"/>
      </c:lineChart>
      <c:lineChart>
        <c:grouping val="standard"/>
        <c:varyColors val="0"/>
        <c:ser>
          <c:idx val="1"/>
          <c:order val="1"/>
          <c:tx>
            <c:strRef>
              <c:f>'Data USA'!$AC$3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0.14285714285714285</c:v>
                </c:pt>
                <c:pt idx="29" formatCode="#,##0">
                  <c:v>0.14285714285714285</c:v>
                </c:pt>
                <c:pt idx="30" formatCode="#,##0">
                  <c:v>0.8571428571428571</c:v>
                </c:pt>
                <c:pt idx="31" formatCode="#,##0">
                  <c:v>1</c:v>
                </c:pt>
                <c:pt idx="32" formatCode="#,##0">
                  <c:v>1.5714285714285714</c:v>
                </c:pt>
                <c:pt idx="33" formatCode="#,##0">
                  <c:v>1.7142857142857142</c:v>
                </c:pt>
                <c:pt idx="34" formatCode="#,##0">
                  <c:v>2</c:v>
                </c:pt>
                <c:pt idx="35" formatCode="#,##0">
                  <c:v>2.2857142857142856</c:v>
                </c:pt>
                <c:pt idx="36" formatCode="#,##0">
                  <c:v>2.8571428571428572</c:v>
                </c:pt>
                <c:pt idx="37" formatCode="#,##0">
                  <c:v>2.2857142857142856</c:v>
                </c:pt>
                <c:pt idx="38" formatCode="#,##0">
                  <c:v>3</c:v>
                </c:pt>
                <c:pt idx="39" formatCode="#,##0">
                  <c:v>3.1428571428571428</c:v>
                </c:pt>
                <c:pt idx="40" formatCode="#,##0">
                  <c:v>4.4285714285714288</c:v>
                </c:pt>
                <c:pt idx="41" formatCode="#,##0">
                  <c:v>5.2857142857142856</c:v>
                </c:pt>
                <c:pt idx="42" formatCode="#,##0">
                  <c:v>5.8571428571428568</c:v>
                </c:pt>
                <c:pt idx="43" formatCode="#,##0">
                  <c:v>7</c:v>
                </c:pt>
                <c:pt idx="44" formatCode="#,##0">
                  <c:v>10.714285714285714</c:v>
                </c:pt>
                <c:pt idx="45" formatCode="#,##0">
                  <c:v>14.857142857142858</c:v>
                </c:pt>
                <c:pt idx="46" formatCode="#,##0">
                  <c:v>22.571428571428573</c:v>
                </c:pt>
                <c:pt idx="47" formatCode="#,##0">
                  <c:v>31.714285714285715</c:v>
                </c:pt>
                <c:pt idx="48" formatCode="#,##0">
                  <c:v>44.714285714285715</c:v>
                </c:pt>
                <c:pt idx="49" formatCode="#,##0">
                  <c:v>58</c:v>
                </c:pt>
                <c:pt idx="50" formatCode="#,##0">
                  <c:v>72</c:v>
                </c:pt>
                <c:pt idx="51" formatCode="#,##0">
                  <c:v>95.142857142857139</c:v>
                </c:pt>
                <c:pt idx="52" formatCode="#,##0">
                  <c:v>124.28571428571429</c:v>
                </c:pt>
                <c:pt idx="53" formatCode="#,##0">
                  <c:v>162.14285714285714</c:v>
                </c:pt>
                <c:pt idx="54" formatCode="#,##0">
                  <c:v>209.85714285714286</c:v>
                </c:pt>
                <c:pt idx="55" formatCode="#,##0">
                  <c:v>270</c:v>
                </c:pt>
                <c:pt idx="56" formatCode="#,##0">
                  <c:v>346</c:v>
                </c:pt>
                <c:pt idx="57" formatCode="#,##0">
                  <c:v>414</c:v>
                </c:pt>
                <c:pt idx="58" formatCode="#,##0">
                  <c:v>485.85714285714283</c:v>
                </c:pt>
                <c:pt idx="59" formatCode="#,##0">
                  <c:v>607.14285714285711</c:v>
                </c:pt>
                <c:pt idx="60" formatCode="#,##0">
                  <c:v>728</c:v>
                </c:pt>
                <c:pt idx="61" formatCode="#,##0">
                  <c:v>884.28571428571433</c:v>
                </c:pt>
                <c:pt idx="62" formatCode="#,##0">
                  <c:v>1008.4285714285714</c:v>
                </c:pt>
                <c:pt idx="63" formatCode="#,##0">
                  <c:v>1136.7142857142858</c:v>
                </c:pt>
                <c:pt idx="64" formatCode="#,##0">
                  <c:v>1279.1428571428571</c:v>
                </c:pt>
                <c:pt idx="65" formatCode="#,##0">
                  <c:v>1433.1428571428571</c:v>
                </c:pt>
                <c:pt idx="66" formatCode="#,##0">
                  <c:v>1645</c:v>
                </c:pt>
                <c:pt idx="67" formatCode="#,##0">
                  <c:v>1784.4285714285713</c:v>
                </c:pt>
                <c:pt idx="68" formatCode="#,##0">
                  <c:v>1888.1428571428571</c:v>
                </c:pt>
                <c:pt idx="69" formatCode="#,##0">
                  <c:v>2006.5714285714287</c:v>
                </c:pt>
                <c:pt idx="70" formatCode="#,##0">
                  <c:v>2092.1428571428573</c:v>
                </c:pt>
                <c:pt idx="71" formatCode="#,##0">
                  <c:v>2124</c:v>
                </c:pt>
                <c:pt idx="72" formatCode="#,##0">
                  <c:v>2149.1428571428573</c:v>
                </c:pt>
                <c:pt idx="73" formatCode="#,##0">
                  <c:v>2132.1428571428573</c:v>
                </c:pt>
                <c:pt idx="74" formatCode="#,##0">
                  <c:v>2198.2857142857142</c:v>
                </c:pt>
                <c:pt idx="75" formatCode="#,##0">
                  <c:v>2190.8571428571427</c:v>
                </c:pt>
                <c:pt idx="76" formatCode="#,##0">
                  <c:v>2173</c:v>
                </c:pt>
                <c:pt idx="77" formatCode="#,##0">
                  <c:v>2148.8571428571427</c:v>
                </c:pt>
                <c:pt idx="78" formatCode="#,##0">
                  <c:v>2166.7142857142858</c:v>
                </c:pt>
                <c:pt idx="79" formatCode="#,##0">
                  <c:v>2201</c:v>
                </c:pt>
                <c:pt idx="80" formatCode="#,##0">
                  <c:v>2214.7142857142858</c:v>
                </c:pt>
                <c:pt idx="81" formatCode="#,##0">
                  <c:v>2189.7142857142858</c:v>
                </c:pt>
                <c:pt idx="82" formatCode="#,##0">
                  <c:v>2232</c:v>
                </c:pt>
                <c:pt idx="83" formatCode="#,##0">
                  <c:v>2240.7142857142858</c:v>
                </c:pt>
                <c:pt idx="84" formatCode="#,##0">
                  <c:v>2203.2857142857142</c:v>
                </c:pt>
                <c:pt idx="85" formatCode="#,##0">
                  <c:v>2117.2857142857142</c:v>
                </c:pt>
                <c:pt idx="86" formatCode="#,##0">
                  <c:v>2014.4285714285713</c:v>
                </c:pt>
                <c:pt idx="87" formatCode="#,##0">
                  <c:v>1970.5714285714287</c:v>
                </c:pt>
                <c:pt idx="88" formatCode="#,##0">
                  <c:v>1983</c:v>
                </c:pt>
                <c:pt idx="89" formatCode="#,##0">
                  <c:v>1975.5714285714287</c:v>
                </c:pt>
                <c:pt idx="90" formatCode="#,##0">
                  <c:v>1936.1428571428571</c:v>
                </c:pt>
                <c:pt idx="91" formatCode="#,##0">
                  <c:v>1934.5714285714287</c:v>
                </c:pt>
                <c:pt idx="92" formatCode="#,##0">
                  <c:v>1901.2857142857142</c:v>
                </c:pt>
                <c:pt idx="93" formatCode="#,##0">
                  <c:v>1879.2857142857142</c:v>
                </c:pt>
                <c:pt idx="94" formatCode="#,##0">
                  <c:v>1888.2857142857142</c:v>
                </c:pt>
                <c:pt idx="95" formatCode="#,##0">
                  <c:v>1863.7142857142858</c:v>
                </c:pt>
                <c:pt idx="96" formatCode="#,##0">
                  <c:v>1793.4285714285713</c:v>
                </c:pt>
                <c:pt idx="97" formatCode="#,##0">
                  <c:v>1774.7142857142858</c:v>
                </c:pt>
                <c:pt idx="98" formatCode="#,##0">
                  <c:v>1755.1428571428571</c:v>
                </c:pt>
                <c:pt idx="99" formatCode="#,##0">
                  <c:v>1725.5714285714287</c:v>
                </c:pt>
                <c:pt idx="100" formatCode="#,##0">
                  <c:v>1681.8571428571429</c:v>
                </c:pt>
                <c:pt idx="101" formatCode="#,##0">
                  <c:v>1583.1428571428571</c:v>
                </c:pt>
                <c:pt idx="102" formatCode="#,##0">
                  <c:v>1497</c:v>
                </c:pt>
                <c:pt idx="103" formatCode="#,##0">
                  <c:v>1475.4285714285713</c:v>
                </c:pt>
                <c:pt idx="104" formatCode="#,##0">
                  <c:v>1464.4285714285713</c:v>
                </c:pt>
                <c:pt idx="105" formatCode="#,##0">
                  <c:v>1425</c:v>
                </c:pt>
                <c:pt idx="106" formatCode="#,##0">
                  <c:v>1404.8571428571429</c:v>
                </c:pt>
                <c:pt idx="107" formatCode="#,##0">
                  <c:v>1427.5714285714287</c:v>
                </c:pt>
                <c:pt idx="108" formatCode="#,##0">
                  <c:v>1415.1428571428571</c:v>
                </c:pt>
                <c:pt idx="109" formatCode="#,##0">
                  <c:v>1382.8571428571429</c:v>
                </c:pt>
                <c:pt idx="110" formatCode="#,##0">
                  <c:v>1301.4285714285713</c:v>
                </c:pt>
                <c:pt idx="111" formatCode="#,##0">
                  <c:v>1240.5714285714287</c:v>
                </c:pt>
                <c:pt idx="112" formatCode="#,##0">
                  <c:v>1220.1428571428571</c:v>
                </c:pt>
                <c:pt idx="113" formatCode="#,##0">
                  <c:v>1200.5714285714287</c:v>
                </c:pt>
                <c:pt idx="114" formatCode="#,##0">
                  <c:v>1112.4285714285713</c:v>
                </c:pt>
                <c:pt idx="115" formatCode="#,##0">
                  <c:v>987.42857142857144</c:v>
                </c:pt>
                <c:pt idx="116" formatCode="#,##0">
                  <c:v>987.14285714285711</c:v>
                </c:pt>
                <c:pt idx="117" formatCode="#,##0">
                  <c:v>983</c:v>
                </c:pt>
                <c:pt idx="118" formatCode="#,##0">
                  <c:v>971</c:v>
                </c:pt>
                <c:pt idx="119" formatCode="#,##0">
                  <c:v>947</c:v>
                </c:pt>
                <c:pt idx="120" formatCode="#,##0">
                  <c:v>958</c:v>
                </c:pt>
                <c:pt idx="121" formatCode="#,##0">
                  <c:v>990.28571428571433</c:v>
                </c:pt>
                <c:pt idx="122" formatCode="#,##0">
                  <c:v>1048.1428571428571</c:v>
                </c:pt>
                <c:pt idx="123" formatCode="#,##0">
                  <c:v>973.71428571428567</c:v>
                </c:pt>
                <c:pt idx="124" formatCode="#,##0">
                  <c:v>949.57142857142856</c:v>
                </c:pt>
                <c:pt idx="125" formatCode="#,##0">
                  <c:v>912.14285714285711</c:v>
                </c:pt>
                <c:pt idx="126" formatCode="#,##0">
                  <c:v>875.42857142857144</c:v>
                </c:pt>
                <c:pt idx="127" formatCode="#,##0">
                  <c:v>839.71428571428567</c:v>
                </c:pt>
                <c:pt idx="128" formatCode="#,##0">
                  <c:v>799.42857142857144</c:v>
                </c:pt>
                <c:pt idx="129" formatCode="#,##0">
                  <c:v>783</c:v>
                </c:pt>
                <c:pt idx="130" formatCode="#,##0">
                  <c:v>768.71428571428567</c:v>
                </c:pt>
                <c:pt idx="131" formatCode="#,##0">
                  <c:v>747.42857142857144</c:v>
                </c:pt>
                <c:pt idx="132" formatCode="#,##0">
                  <c:v>736</c:v>
                </c:pt>
                <c:pt idx="133" formatCode="#,##0">
                  <c:v>745.14285714285711</c:v>
                </c:pt>
                <c:pt idx="134" formatCode="#,##0">
                  <c:v>726.57142857142856</c:v>
                </c:pt>
                <c:pt idx="135" formatCode="#,##0">
                  <c:v>710</c:v>
                </c:pt>
                <c:pt idx="136" formatCode="#,##0">
                  <c:v>693.28571428571433</c:v>
                </c:pt>
                <c:pt idx="137" formatCode="#,##0">
                  <c:v>669.85714285714289</c:v>
                </c:pt>
                <c:pt idx="138" formatCode="#,##0">
                  <c:v>648.57142857142856</c:v>
                </c:pt>
                <c:pt idx="139" formatCode="#,##0">
                  <c:v>627.42857142857144</c:v>
                </c:pt>
                <c:pt idx="140" formatCode="#,##0">
                  <c:v>605.71428571428567</c:v>
                </c:pt>
                <c:pt idx="141" formatCode="#,##0">
                  <c:v>602.42857142857144</c:v>
                </c:pt>
                <c:pt idx="142" formatCode="#,##0">
                  <c:v>603</c:v>
                </c:pt>
                <c:pt idx="143" formatCode="#,##0">
                  <c:v>605.85714285714289</c:v>
                </c:pt>
                <c:pt idx="144" formatCode="#,##0">
                  <c:v>609.28571428571433</c:v>
                </c:pt>
                <c:pt idx="145" formatCode="#,##0">
                  <c:v>586.42857142857144</c:v>
                </c:pt>
                <c:pt idx="146" formatCode="#,##0">
                  <c:v>578.85714285714289</c:v>
                </c:pt>
                <c:pt idx="147" formatCode="#,##0">
                  <c:v>562.57142857142856</c:v>
                </c:pt>
                <c:pt idx="148" formatCode="#,##0">
                  <c:v>560.85714285714289</c:v>
                </c:pt>
                <c:pt idx="149" formatCode="#,##0">
                  <c:v>560.42857142857144</c:v>
                </c:pt>
                <c:pt idx="150" formatCode="#,##0">
                  <c:v>533.42857142857144</c:v>
                </c:pt>
                <c:pt idx="151" formatCode="#,##0">
                  <c:v>523.57142857142856</c:v>
                </c:pt>
                <c:pt idx="152" formatCode="#,##0">
                  <c:v>548.28571428571433</c:v>
                </c:pt>
                <c:pt idx="153" formatCode="#,##0">
                  <c:v>554.28571428571433</c:v>
                </c:pt>
                <c:pt idx="154" formatCode="#,##0">
                  <c:v>520.14285714285711</c:v>
                </c:pt>
                <c:pt idx="155" formatCode="#,##0">
                  <c:v>522.28571428571433</c:v>
                </c:pt>
                <c:pt idx="156" formatCode="#,##0">
                  <c:v>519.14285714285711</c:v>
                </c:pt>
                <c:pt idx="157" formatCode="#,##0">
                  <c:v>598.85714285714289</c:v>
                </c:pt>
                <c:pt idx="158" formatCode="#,##0">
                  <c:v>623.57142857142856</c:v>
                </c:pt>
                <c:pt idx="159" formatCode="#,##0">
                  <c:v>663</c:v>
                </c:pt>
                <c:pt idx="160" formatCode="#,##0">
                  <c:v>686.28571428571433</c:v>
                </c:pt>
                <c:pt idx="161" formatCode="#,##0">
                  <c:v>748</c:v>
                </c:pt>
                <c:pt idx="162" formatCode="#,##0">
                  <c:v>772.42857142857144</c:v>
                </c:pt>
                <c:pt idx="163" formatCode="#,##0">
                  <c:v>773</c:v>
                </c:pt>
                <c:pt idx="164" formatCode="#,##0">
                  <c:v>731.85714285714289</c:v>
                </c:pt>
                <c:pt idx="165" formatCode="#,##0">
                  <c:v>746.85714285714289</c:v>
                </c:pt>
                <c:pt idx="166" formatCode="#,##0">
                  <c:v>738.71428571428567</c:v>
                </c:pt>
                <c:pt idx="167" formatCode="#,##0">
                  <c:v>754.14285714285711</c:v>
                </c:pt>
                <c:pt idx="168" formatCode="#,##0">
                  <c:v>778.71428571428567</c:v>
                </c:pt>
                <c:pt idx="169" formatCode="#,##0">
                  <c:v>777</c:v>
                </c:pt>
                <c:pt idx="170" formatCode="#,##0">
                  <c:v>799</c:v>
                </c:pt>
                <c:pt idx="171" formatCode="#,##0">
                  <c:v>825</c:v>
                </c:pt>
                <c:pt idx="172" formatCode="#,##0">
                  <c:v>860.71428571428567</c:v>
                </c:pt>
                <c:pt idx="173" formatCode="#,##0">
                  <c:v>882.28571428571433</c:v>
                </c:pt>
                <c:pt idx="174" formatCode="#,##0">
                  <c:v>911.14285714285711</c:v>
                </c:pt>
                <c:pt idx="175" formatCode="#,##0">
                  <c:v>915.42857142857144</c:v>
                </c:pt>
                <c:pt idx="176" formatCode="#,##0">
                  <c:v>919</c:v>
                </c:pt>
                <c:pt idx="177" formatCode="#,##0">
                  <c:v>1005.7142857142857</c:v>
                </c:pt>
                <c:pt idx="178" formatCode="#,##0">
                  <c:v>1043.8571428571429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USA'!$AC$2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3175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'Data USA'!$AD$4:$AD$182</c:f>
              <c:numCache>
                <c:formatCode>General</c:formatCode>
                <c:ptCount val="179"/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3.0000000000000002E-2</c:v>
                </c:pt>
                <c:pt idx="33">
                  <c:v>0.01</c:v>
                </c:pt>
                <c:pt idx="34">
                  <c:v>9.0000000000000011E-2</c:v>
                </c:pt>
                <c:pt idx="35">
                  <c:v>0.16</c:v>
                </c:pt>
                <c:pt idx="36">
                  <c:v>0.39</c:v>
                </c:pt>
                <c:pt idx="37">
                  <c:v>0.58000000000000007</c:v>
                </c:pt>
                <c:pt idx="38">
                  <c:v>0.91000000000000014</c:v>
                </c:pt>
                <c:pt idx="39">
                  <c:v>1.6700000000000002</c:v>
                </c:pt>
                <c:pt idx="40">
                  <c:v>2.2000000000000002</c:v>
                </c:pt>
                <c:pt idx="41">
                  <c:v>3.7800000000000002</c:v>
                </c:pt>
                <c:pt idx="42">
                  <c:v>4.87</c:v>
                </c:pt>
                <c:pt idx="43">
                  <c:v>5.3900000000000006</c:v>
                </c:pt>
                <c:pt idx="44">
                  <c:v>7.08</c:v>
                </c:pt>
                <c:pt idx="45">
                  <c:v>10.400000000000002</c:v>
                </c:pt>
                <c:pt idx="46">
                  <c:v>14.020000000000001</c:v>
                </c:pt>
                <c:pt idx="47">
                  <c:v>19.820000000000004</c:v>
                </c:pt>
                <c:pt idx="48">
                  <c:v>25.75</c:v>
                </c:pt>
                <c:pt idx="49">
                  <c:v>26.930000000000003</c:v>
                </c:pt>
                <c:pt idx="50">
                  <c:v>40.85</c:v>
                </c:pt>
                <c:pt idx="51">
                  <c:v>57.300000000000004</c:v>
                </c:pt>
                <c:pt idx="52">
                  <c:v>80.220000000000013</c:v>
                </c:pt>
                <c:pt idx="53">
                  <c:v>120.77000000000001</c:v>
                </c:pt>
                <c:pt idx="54">
                  <c:v>178.11</c:v>
                </c:pt>
                <c:pt idx="55">
                  <c:v>230.47000000000003</c:v>
                </c:pt>
                <c:pt idx="56">
                  <c:v>316.2</c:v>
                </c:pt>
                <c:pt idx="57">
                  <c:v>413.73000000000008</c:v>
                </c:pt>
                <c:pt idx="58">
                  <c:v>501.17</c:v>
                </c:pt>
                <c:pt idx="59">
                  <c:v>594.94000000000005</c:v>
                </c:pt>
                <c:pt idx="60">
                  <c:v>728.93000000000006</c:v>
                </c:pt>
                <c:pt idx="61">
                  <c:v>851.66000000000008</c:v>
                </c:pt>
                <c:pt idx="62">
                  <c:v>987.68000000000018</c:v>
                </c:pt>
                <c:pt idx="63">
                  <c:v>1088.92</c:v>
                </c:pt>
                <c:pt idx="64">
                  <c:v>1196.8100000000002</c:v>
                </c:pt>
                <c:pt idx="65">
                  <c:v>1354.7200000000003</c:v>
                </c:pt>
                <c:pt idx="66">
                  <c:v>1492.5700000000002</c:v>
                </c:pt>
                <c:pt idx="67">
                  <c:v>1617.53</c:v>
                </c:pt>
                <c:pt idx="68">
                  <c:v>1751.1000000000001</c:v>
                </c:pt>
                <c:pt idx="69">
                  <c:v>1885.1100000000004</c:v>
                </c:pt>
                <c:pt idx="70">
                  <c:v>1977.6500000000003</c:v>
                </c:pt>
                <c:pt idx="71">
                  <c:v>2059.42</c:v>
                </c:pt>
                <c:pt idx="72">
                  <c:v>2109.7200000000003</c:v>
                </c:pt>
                <c:pt idx="73">
                  <c:v>2171.6900000000005</c:v>
                </c:pt>
                <c:pt idx="74">
                  <c:v>2214.2900000000004</c:v>
                </c:pt>
                <c:pt idx="75">
                  <c:v>2229.6800000000003</c:v>
                </c:pt>
                <c:pt idx="76">
                  <c:v>2193.2800000000002</c:v>
                </c:pt>
                <c:pt idx="77">
                  <c:v>2181.0200000000004</c:v>
                </c:pt>
                <c:pt idx="78">
                  <c:v>2137.0700000000002</c:v>
                </c:pt>
                <c:pt idx="79">
                  <c:v>2109</c:v>
                </c:pt>
                <c:pt idx="80">
                  <c:v>2088.92</c:v>
                </c:pt>
                <c:pt idx="81">
                  <c:v>2057.6600000000003</c:v>
                </c:pt>
                <c:pt idx="82">
                  <c:v>2050.36</c:v>
                </c:pt>
                <c:pt idx="83">
                  <c:v>2035.2900000000002</c:v>
                </c:pt>
                <c:pt idx="84">
                  <c:v>2022.5100000000002</c:v>
                </c:pt>
                <c:pt idx="85">
                  <c:v>2048.8200000000002</c:v>
                </c:pt>
                <c:pt idx="86">
                  <c:v>2023.2900000000002</c:v>
                </c:pt>
                <c:pt idx="87">
                  <c:v>2016.18</c:v>
                </c:pt>
                <c:pt idx="88">
                  <c:v>2035.2600000000002</c:v>
                </c:pt>
                <c:pt idx="89">
                  <c:v>2042.8600000000001</c:v>
                </c:pt>
                <c:pt idx="90">
                  <c:v>2082.36</c:v>
                </c:pt>
                <c:pt idx="91">
                  <c:v>2096.5500000000002</c:v>
                </c:pt>
                <c:pt idx="92">
                  <c:v>2044.0600000000002</c:v>
                </c:pt>
                <c:pt idx="93">
                  <c:v>2030.4200000000003</c:v>
                </c:pt>
                <c:pt idx="94">
                  <c:v>2015.9</c:v>
                </c:pt>
                <c:pt idx="95">
                  <c:v>1976.6400000000003</c:v>
                </c:pt>
                <c:pt idx="96">
                  <c:v>1983.1800000000003</c:v>
                </c:pt>
                <c:pt idx="97">
                  <c:v>1945.1900000000003</c:v>
                </c:pt>
                <c:pt idx="98">
                  <c:v>1919.21</c:v>
                </c:pt>
                <c:pt idx="99">
                  <c:v>1921.5000000000002</c:v>
                </c:pt>
                <c:pt idx="100">
                  <c:v>1920.3900000000003</c:v>
                </c:pt>
                <c:pt idx="101">
                  <c:v>1893.4100000000003</c:v>
                </c:pt>
                <c:pt idx="102">
                  <c:v>1876.27</c:v>
                </c:pt>
                <c:pt idx="103">
                  <c:v>1802.89</c:v>
                </c:pt>
                <c:pt idx="104">
                  <c:v>1772.5600000000002</c:v>
                </c:pt>
                <c:pt idx="105">
                  <c:v>1716.1000000000001</c:v>
                </c:pt>
                <c:pt idx="106">
                  <c:v>1676.5700000000002</c:v>
                </c:pt>
                <c:pt idx="107">
                  <c:v>1658.5</c:v>
                </c:pt>
                <c:pt idx="108">
                  <c:v>1616.7000000000003</c:v>
                </c:pt>
                <c:pt idx="109">
                  <c:v>1611.9200000000003</c:v>
                </c:pt>
                <c:pt idx="110">
                  <c:v>1596.0500000000002</c:v>
                </c:pt>
                <c:pt idx="111">
                  <c:v>1586.54</c:v>
                </c:pt>
                <c:pt idx="112">
                  <c:v>1579.17</c:v>
                </c:pt>
                <c:pt idx="113">
                  <c:v>1604.8300000000002</c:v>
                </c:pt>
                <c:pt idx="114">
                  <c:v>1587.5900000000001</c:v>
                </c:pt>
                <c:pt idx="115">
                  <c:v>1613.0100000000002</c:v>
                </c:pt>
                <c:pt idx="116">
                  <c:v>1596.53</c:v>
                </c:pt>
                <c:pt idx="117">
                  <c:v>1577.96</c:v>
                </c:pt>
                <c:pt idx="118">
                  <c:v>1549.7600000000002</c:v>
                </c:pt>
                <c:pt idx="119">
                  <c:v>1569.7100000000003</c:v>
                </c:pt>
                <c:pt idx="120">
                  <c:v>1532.88</c:v>
                </c:pt>
                <c:pt idx="121">
                  <c:v>1517.8200000000002</c:v>
                </c:pt>
                <c:pt idx="122">
                  <c:v>1468.63</c:v>
                </c:pt>
                <c:pt idx="123">
                  <c:v>1441.4700000000003</c:v>
                </c:pt>
                <c:pt idx="124">
                  <c:v>1450.6100000000001</c:v>
                </c:pt>
                <c:pt idx="125">
                  <c:v>1477.0700000000002</c:v>
                </c:pt>
                <c:pt idx="126">
                  <c:v>1467.68</c:v>
                </c:pt>
                <c:pt idx="127">
                  <c:v>1458</c:v>
                </c:pt>
                <c:pt idx="128">
                  <c:v>1476.48</c:v>
                </c:pt>
                <c:pt idx="129">
                  <c:v>1490.3600000000001</c:v>
                </c:pt>
                <c:pt idx="130">
                  <c:v>1478.2600000000002</c:v>
                </c:pt>
                <c:pt idx="131">
                  <c:v>1486.4300000000003</c:v>
                </c:pt>
                <c:pt idx="132">
                  <c:v>1466.3700000000003</c:v>
                </c:pt>
                <c:pt idx="133">
                  <c:v>1452.5000000000002</c:v>
                </c:pt>
                <c:pt idx="134">
                  <c:v>1454.14</c:v>
                </c:pt>
                <c:pt idx="135">
                  <c:v>1424.1200000000001</c:v>
                </c:pt>
                <c:pt idx="136">
                  <c:v>1432.6100000000001</c:v>
                </c:pt>
                <c:pt idx="137">
                  <c:v>1447.29</c:v>
                </c:pt>
                <c:pt idx="138">
                  <c:v>1444.3100000000002</c:v>
                </c:pt>
                <c:pt idx="139">
                  <c:v>1478.5800000000002</c:v>
                </c:pt>
                <c:pt idx="140">
                  <c:v>1494.47</c:v>
                </c:pt>
                <c:pt idx="141">
                  <c:v>1518.44</c:v>
                </c:pt>
                <c:pt idx="142">
                  <c:v>1572.69</c:v>
                </c:pt>
                <c:pt idx="143">
                  <c:v>1623.5100000000002</c:v>
                </c:pt>
                <c:pt idx="144">
                  <c:v>1673.3600000000004</c:v>
                </c:pt>
                <c:pt idx="145">
                  <c:v>1737.9000000000003</c:v>
                </c:pt>
                <c:pt idx="146">
                  <c:v>1807.8100000000002</c:v>
                </c:pt>
                <c:pt idx="147">
                  <c:v>1875.13</c:v>
                </c:pt>
                <c:pt idx="148">
                  <c:v>1980.7600000000002</c:v>
                </c:pt>
                <c:pt idx="149">
                  <c:v>2100.7600000000002</c:v>
                </c:pt>
                <c:pt idx="150">
                  <c:v>2186.2600000000002</c:v>
                </c:pt>
                <c:pt idx="151">
                  <c:v>2309.9</c:v>
                </c:pt>
                <c:pt idx="152">
                  <c:v>2449.8800000000006</c:v>
                </c:pt>
                <c:pt idx="153">
                  <c:v>2550.9</c:v>
                </c:pt>
                <c:pt idx="154">
                  <c:v>2683.36</c:v>
                </c:pt>
                <c:pt idx="155">
                  <c:v>2785.3700000000003</c:v>
                </c:pt>
                <c:pt idx="156">
                  <c:v>2889.1400000000003</c:v>
                </c:pt>
                <c:pt idx="157">
                  <c:v>3057.79</c:v>
                </c:pt>
                <c:pt idx="158">
                  <c:v>3203.4400000000005</c:v>
                </c:pt>
                <c:pt idx="159">
                  <c:v>3275.8300000000004</c:v>
                </c:pt>
                <c:pt idx="160">
                  <c:v>3309.7300000000005</c:v>
                </c:pt>
                <c:pt idx="161">
                  <c:v>3416.01</c:v>
                </c:pt>
                <c:pt idx="162">
                  <c:v>3455.6200000000003</c:v>
                </c:pt>
                <c:pt idx="163">
                  <c:v>3595.5000000000005</c:v>
                </c:pt>
                <c:pt idx="164">
                  <c:v>3674.0800000000004</c:v>
                </c:pt>
                <c:pt idx="165">
                  <c:v>3755.65</c:v>
                </c:pt>
                <c:pt idx="166">
                  <c:v>3907.2100000000005</c:v>
                </c:pt>
                <c:pt idx="167">
                  <c:v>4051.3900000000003</c:v>
                </c:pt>
                <c:pt idx="168">
                  <c:v>4140.5700000000006</c:v>
                </c:pt>
                <c:pt idx="169">
                  <c:v>4288.88</c:v>
                </c:pt>
                <c:pt idx="170">
                  <c:v>4357.0300000000007</c:v>
                </c:pt>
                <c:pt idx="171">
                  <c:v>4441.4900000000007</c:v>
                </c:pt>
                <c:pt idx="172">
                  <c:v>4582.4900000000007</c:v>
                </c:pt>
                <c:pt idx="173">
                  <c:v>4625.5200000000004</c:v>
                </c:pt>
                <c:pt idx="174">
                  <c:v>4651.4900000000007</c:v>
                </c:pt>
                <c:pt idx="175">
                  <c:v>4675.3999999999996</c:v>
                </c:pt>
                <c:pt idx="176">
                  <c:v>4700.66</c:v>
                </c:pt>
                <c:pt idx="177">
                  <c:v>4675.3400000000011</c:v>
                </c:pt>
                <c:pt idx="178">
                  <c:v>4712.29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57568"/>
        <c:axId val="234156032"/>
      </c:lineChart>
      <c:dateAx>
        <c:axId val="234140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41952"/>
        <c:crosses val="autoZero"/>
        <c:auto val="1"/>
        <c:lblOffset val="100"/>
        <c:baseTimeUnit val="days"/>
      </c:dateAx>
      <c:valAx>
        <c:axId val="23414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40416"/>
        <c:crosses val="autoZero"/>
        <c:crossBetween val="between"/>
      </c:valAx>
      <c:valAx>
        <c:axId val="234156032"/>
        <c:scaling>
          <c:orientation val="minMax"/>
          <c:max val="45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57568"/>
        <c:crosses val="max"/>
        <c:crossBetween val="between"/>
      </c:valAx>
      <c:catAx>
        <c:axId val="23415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23415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15257264439575"/>
          <c:y val="0.16824233850201351"/>
          <c:w val="0.41908723539735049"/>
          <c:h val="5.3191861655590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USA'!$A$58:$A$295</c:f>
              <c:numCache>
                <c:formatCode>m/d/yyyy</c:formatCode>
                <c:ptCount val="238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USA'!$AE$58:$AE$295</c:f>
              <c:numCache>
                <c:formatCode>0%</c:formatCode>
                <c:ptCount val="238"/>
                <c:pt idx="0">
                  <c:v>1.178244584005069</c:v>
                </c:pt>
                <c:pt idx="1">
                  <c:v>1.1715190697270792</c:v>
                </c:pt>
                <c:pt idx="2">
                  <c:v>1.0942441492726123</c:v>
                </c:pt>
                <c:pt idx="3">
                  <c:v>1.0006525995214268</c:v>
                </c:pt>
                <c:pt idx="4">
                  <c:v>0.96944578258304137</c:v>
                </c:pt>
                <c:pt idx="5">
                  <c:v>1.0205110719448298</c:v>
                </c:pt>
                <c:pt idx="6">
                  <c:v>0.99872415732649222</c:v>
                </c:pt>
                <c:pt idx="7">
                  <c:v>1.0383083792660384</c:v>
                </c:pt>
                <c:pt idx="8">
                  <c:v>1.0210073823794865</c:v>
                </c:pt>
                <c:pt idx="9">
                  <c:v>1.0438914573286244</c:v>
                </c:pt>
                <c:pt idx="10">
                  <c:v>1.0687935905806745</c:v>
                </c:pt>
                <c:pt idx="11">
                  <c:v>1.0578886095598035</c:v>
                </c:pt>
                <c:pt idx="12">
                  <c:v>1.1021258634435904</c:v>
                </c:pt>
                <c:pt idx="13">
                  <c:v>1.1031811288993536</c:v>
                </c:pt>
                <c:pt idx="14">
                  <c:v>1.0782610114458666</c:v>
                </c:pt>
                <c:pt idx="15">
                  <c:v>1.0644320111672148</c:v>
                </c:pt>
                <c:pt idx="16">
                  <c:v>1.0578933871730878</c:v>
                </c:pt>
                <c:pt idx="17">
                  <c:v>1.0313583436113081</c:v>
                </c:pt>
                <c:pt idx="18">
                  <c:v>1.0186862982494631</c:v>
                </c:pt>
                <c:pt idx="19">
                  <c:v>0.9817896924251881</c:v>
                </c:pt>
                <c:pt idx="20">
                  <c:v>0.9927722720536668</c:v>
                </c:pt>
                <c:pt idx="21">
                  <c:v>0.98258814845948406</c:v>
                </c:pt>
                <c:pt idx="22">
                  <c:v>0.99075357455500423</c:v>
                </c:pt>
                <c:pt idx="23">
                  <c:v>0.98525329564017861</c:v>
                </c:pt>
                <c:pt idx="24">
                  <c:v>1.0138714621955696</c:v>
                </c:pt>
                <c:pt idx="25">
                  <c:v>1.0436225699383594</c:v>
                </c:pt>
                <c:pt idx="26">
                  <c:v>1.0602197718027908</c:v>
                </c:pt>
                <c:pt idx="27">
                  <c:v>1.0641769221903936</c:v>
                </c:pt>
                <c:pt idx="28">
                  <c:v>1.0885893208997444</c:v>
                </c:pt>
                <c:pt idx="29">
                  <c:v>1.1009312116279673</c:v>
                </c:pt>
                <c:pt idx="30">
                  <c:v>1.0893818642606039</c:v>
                </c:pt>
                <c:pt idx="31">
                  <c:v>1.0334171446421423</c:v>
                </c:pt>
                <c:pt idx="32">
                  <c:v>0.99562028746673548</c:v>
                </c:pt>
                <c:pt idx="33">
                  <c:v>0.97737872043737595</c:v>
                </c:pt>
                <c:pt idx="34">
                  <c:v>0.97432269095840329</c:v>
                </c:pt>
                <c:pt idx="35">
                  <c:v>0.96706158452925239</c:v>
                </c:pt>
                <c:pt idx="36">
                  <c:v>0.92978296603030075</c:v>
                </c:pt>
                <c:pt idx="37">
                  <c:v>0.92274042048671789</c:v>
                </c:pt>
                <c:pt idx="38">
                  <c:v>0.93015161701990845</c:v>
                </c:pt>
                <c:pt idx="39">
                  <c:v>0.9255650132907054</c:v>
                </c:pt>
                <c:pt idx="40">
                  <c:v>0.93669612296528304</c:v>
                </c:pt>
                <c:pt idx="41">
                  <c:v>0.94286986285529251</c:v>
                </c:pt>
                <c:pt idx="42">
                  <c:v>0.90431961366520996</c:v>
                </c:pt>
                <c:pt idx="43">
                  <c:v>0.91236037904486733</c:v>
                </c:pt>
                <c:pt idx="44">
                  <c:v>0.91451318883439392</c:v>
                </c:pt>
                <c:pt idx="45">
                  <c:v>0.89803353035203148</c:v>
                </c:pt>
                <c:pt idx="46">
                  <c:v>0.87578936718955136</c:v>
                </c:pt>
                <c:pt idx="47">
                  <c:v>0.83613314450798126</c:v>
                </c:pt>
                <c:pt idx="48">
                  <c:v>0.79785958310904082</c:v>
                </c:pt>
                <c:pt idx="49">
                  <c:v>0.81836860342481865</c:v>
                </c:pt>
                <c:pt idx="50">
                  <c:v>0.82616586825189064</c:v>
                </c:pt>
                <c:pt idx="51">
                  <c:v>0.83037119049006458</c:v>
                </c:pt>
                <c:pt idx="52">
                  <c:v>0.83793527431431003</c:v>
                </c:pt>
                <c:pt idx="53">
                  <c:v>0.86076058400447919</c:v>
                </c:pt>
                <c:pt idx="54">
                  <c:v>0.87532804920075269</c:v>
                </c:pt>
                <c:pt idx="55">
                  <c:v>0.85789440099827696</c:v>
                </c:pt>
                <c:pt idx="56">
                  <c:v>0.81540589043486811</c:v>
                </c:pt>
                <c:pt idx="57">
                  <c:v>0.7819351724957635</c:v>
                </c:pt>
                <c:pt idx="58">
                  <c:v>0.77264819946101881</c:v>
                </c:pt>
                <c:pt idx="59">
                  <c:v>0.74809881954563939</c:v>
                </c:pt>
                <c:pt idx="60">
                  <c:v>0.70070268232262189</c:v>
                </c:pt>
                <c:pt idx="61">
                  <c:v>0.61216518895020566</c:v>
                </c:pt>
                <c:pt idx="62">
                  <c:v>0.61830523519311076</c:v>
                </c:pt>
                <c:pt idx="63">
                  <c:v>0.62295622195746403</c:v>
                </c:pt>
                <c:pt idx="64">
                  <c:v>0.62654862688416257</c:v>
                </c:pt>
                <c:pt idx="65">
                  <c:v>0.60329615024431249</c:v>
                </c:pt>
                <c:pt idx="66">
                  <c:v>0.6249673816606649</c:v>
                </c:pt>
                <c:pt idx="67">
                  <c:v>0.65243949498999498</c:v>
                </c:pt>
                <c:pt idx="68">
                  <c:v>0.7136874891176519</c:v>
                </c:pt>
                <c:pt idx="69">
                  <c:v>0.6755009023526577</c:v>
                </c:pt>
                <c:pt idx="70">
                  <c:v>0.65460146322680013</c:v>
                </c:pt>
                <c:pt idx="71">
                  <c:v>0.61753529429401244</c:v>
                </c:pt>
                <c:pt idx="72">
                  <c:v>0.59647100964009281</c:v>
                </c:pt>
                <c:pt idx="73">
                  <c:v>0.57593572408387217</c:v>
                </c:pt>
                <c:pt idx="74">
                  <c:v>0.54144219456313081</c:v>
                </c:pt>
                <c:pt idx="75">
                  <c:v>0.52537641912021249</c:v>
                </c:pt>
                <c:pt idx="76">
                  <c:v>0.52001291093196433</c:v>
                </c:pt>
                <c:pt idx="77">
                  <c:v>0.50283469213388543</c:v>
                </c:pt>
                <c:pt idx="78">
                  <c:v>0.50191970648608453</c:v>
                </c:pt>
                <c:pt idx="79">
                  <c:v>0.51300713056306846</c:v>
                </c:pt>
                <c:pt idx="80">
                  <c:v>0.49965713656967592</c:v>
                </c:pt>
                <c:pt idx="81">
                  <c:v>0.49855349268320082</c:v>
                </c:pt>
                <c:pt idx="82">
                  <c:v>0.48393192444958105</c:v>
                </c:pt>
                <c:pt idx="83">
                  <c:v>0.4628354668775041</c:v>
                </c:pt>
                <c:pt idx="84">
                  <c:v>0.44905278546255895</c:v>
                </c:pt>
                <c:pt idx="85">
                  <c:v>0.42434536611381962</c:v>
                </c:pt>
                <c:pt idx="86">
                  <c:v>0.40530374361096955</c:v>
                </c:pt>
                <c:pt idx="87">
                  <c:v>0.39674176880783663</c:v>
                </c:pt>
                <c:pt idx="88">
                  <c:v>0.38341949144459492</c:v>
                </c:pt>
                <c:pt idx="89">
                  <c:v>0.37317733974976613</c:v>
                </c:pt>
                <c:pt idx="90">
                  <c:v>0.36410916616012945</c:v>
                </c:pt>
                <c:pt idx="91">
                  <c:v>0.33743516394992307</c:v>
                </c:pt>
                <c:pt idx="92">
                  <c:v>0.32019799805131227</c:v>
                </c:pt>
                <c:pt idx="93">
                  <c:v>0.30001729403904182</c:v>
                </c:pt>
                <c:pt idx="94">
                  <c:v>0.28315249846379309</c:v>
                </c:pt>
                <c:pt idx="95">
                  <c:v>0.26677420144546327</c:v>
                </c:pt>
                <c:pt idx="96">
                  <c:v>0.24399136947507222</c:v>
                </c:pt>
                <c:pt idx="97">
                  <c:v>0.22666411038202022</c:v>
                </c:pt>
                <c:pt idx="98">
                  <c:v>0.22380104914759671</c:v>
                </c:pt>
                <c:pt idx="99">
                  <c:v>0.21729025610008793</c:v>
                </c:pt>
                <c:pt idx="100">
                  <c:v>0.19384013220099319</c:v>
                </c:pt>
                <c:pt idx="101">
                  <c:v>0.18751035384373144</c:v>
                </c:pt>
                <c:pt idx="102">
                  <c:v>0.17968767769746605</c:v>
                </c:pt>
                <c:pt idx="103">
                  <c:v>0.19584639326348208</c:v>
                </c:pt>
                <c:pt idx="104">
                  <c:v>0.19465681535206791</c:v>
                </c:pt>
                <c:pt idx="105">
                  <c:v>0.20239145499003303</c:v>
                </c:pt>
                <c:pt idx="106">
                  <c:v>0.20735398787384898</c:v>
                </c:pt>
                <c:pt idx="107">
                  <c:v>0.21896891402542731</c:v>
                </c:pt>
                <c:pt idx="108">
                  <c:v>0.22352821532129441</c:v>
                </c:pt>
                <c:pt idx="109">
                  <c:v>0.21499096092337641</c:v>
                </c:pt>
                <c:pt idx="110">
                  <c:v>0.19919466719754136</c:v>
                </c:pt>
                <c:pt idx="111">
                  <c:v>0.19886228558495678</c:v>
                </c:pt>
                <c:pt idx="112">
                  <c:v>0.18906439267771263</c:v>
                </c:pt>
                <c:pt idx="113">
                  <c:v>0.18614422633783886</c:v>
                </c:pt>
                <c:pt idx="114">
                  <c:v>0.18806934448983728</c:v>
                </c:pt>
                <c:pt idx="115">
                  <c:v>0.18116617858275352</c:v>
                </c:pt>
                <c:pt idx="116">
                  <c:v>0.18338179906954966</c:v>
                </c:pt>
                <c:pt idx="117">
                  <c:v>0.18574847629962013</c:v>
                </c:pt>
                <c:pt idx="118">
                  <c:v>0.18782676791750458</c:v>
                </c:pt>
                <c:pt idx="119">
                  <c:v>0.19074303306130214</c:v>
                </c:pt>
                <c:pt idx="120">
                  <c:v>0.19588193399165793</c:v>
                </c:pt>
                <c:pt idx="121">
                  <c:v>0.19579684549526705</c:v>
                </c:pt>
                <c:pt idx="122">
                  <c:v>0.19550446107567873</c:v>
                </c:pt>
                <c:pt idx="123">
                  <c:v>0.2151104060270024</c:v>
                </c:pt>
                <c:pt idx="124">
                  <c:v>0.22151801838535889</c:v>
                </c:pt>
                <c:pt idx="125">
                  <c:v>0.23214929887702446</c:v>
                </c:pt>
                <c:pt idx="126">
                  <c:v>0.23514134802674289</c:v>
                </c:pt>
                <c:pt idx="127">
                  <c:v>0.23705888173687623</c:v>
                </c:pt>
                <c:pt idx="128">
                  <c:v>0.24705878345381238</c:v>
                </c:pt>
                <c:pt idx="129">
                  <c:v>0.24783058152291246</c:v>
                </c:pt>
                <c:pt idx="130">
                  <c:v>0.22855893218366566</c:v>
                </c:pt>
                <c:pt idx="131">
                  <c:v>0.22865065497681475</c:v>
                </c:pt>
                <c:pt idx="132">
                  <c:v>0.22750177549753872</c:v>
                </c:pt>
                <c:pt idx="133">
                  <c:v>0.23184983088992683</c:v>
                </c:pt>
                <c:pt idx="134">
                  <c:v>0.23590019059699893</c:v>
                </c:pt>
                <c:pt idx="135">
                  <c:v>0.23889958053486904</c:v>
                </c:pt>
                <c:pt idx="136">
                  <c:v>0.2492001234327291</c:v>
                </c:pt>
                <c:pt idx="137">
                  <c:v>0.25419039633888502</c:v>
                </c:pt>
                <c:pt idx="138">
                  <c:v>0.25420511143378532</c:v>
                </c:pt>
                <c:pt idx="139">
                  <c:v>0.26426936772688575</c:v>
                </c:pt>
                <c:pt idx="140">
                  <c:v>0.26354987670115115</c:v>
                </c:pt>
                <c:pt idx="141">
                  <c:v>0.26865453338420969</c:v>
                </c:pt>
                <c:pt idx="142">
                  <c:v>0.26776947344372298</c:v>
                </c:pt>
                <c:pt idx="143">
                  <c:v>0.26656120288744617</c:v>
                </c:pt>
                <c:pt idx="144">
                  <c:v>0.27100250084905364</c:v>
                </c:pt>
                <c:pt idx="145">
                  <c:v>0.27855142549638601</c:v>
                </c:pt>
                <c:pt idx="146">
                  <c:v>0.27840698102576372</c:v>
                </c:pt>
                <c:pt idx="147">
                  <c:v>0.27411544022402218</c:v>
                </c:pt>
                <c:pt idx="148">
                  <c:v>0.27127830625589211</c:v>
                </c:pt>
                <c:pt idx="149">
                  <c:v>0.27300710383339682</c:v>
                </c:pt>
                <c:pt idx="150">
                  <c:v>0.27893333443659973</c:v>
                </c:pt>
                <c:pt idx="151">
                  <c:v>0.27990098944064679</c:v>
                </c:pt>
                <c:pt idx="152">
                  <c:v>0.28424069846154243</c:v>
                </c:pt>
                <c:pt idx="153">
                  <c:v>0.28565909858392446</c:v>
                </c:pt>
                <c:pt idx="154">
                  <c:v>0.30223238783876638</c:v>
                </c:pt>
                <c:pt idx="155">
                  <c:v>0.29895978758022318</c:v>
                </c:pt>
                <c:pt idx="156">
                  <c:v>0.30440051254413159</c:v>
                </c:pt>
                <c:pt idx="157">
                  <c:v>0.29583655503824141</c:v>
                </c:pt>
                <c:pt idx="158">
                  <c:v>0.31051472799045604</c:v>
                </c:pt>
                <c:pt idx="159">
                  <c:v>0.30454506138058796</c:v>
                </c:pt>
                <c:pt idx="160">
                  <c:v>0.29442763403937033</c:v>
                </c:pt>
                <c:pt idx="161">
                  <c:v>0.29425486569517401</c:v>
                </c:pt>
                <c:pt idx="162">
                  <c:v>0.29234717674140132</c:v>
                </c:pt>
                <c:pt idx="163">
                  <c:v>0.28303423560394209</c:v>
                </c:pt>
                <c:pt idx="164">
                  <c:v>0.29084264927201064</c:v>
                </c:pt>
                <c:pt idx="165">
                  <c:v>0.2709048831982433</c:v>
                </c:pt>
                <c:pt idx="166">
                  <c:v>0.24448042021973793</c:v>
                </c:pt>
                <c:pt idx="167">
                  <c:v>0.25282045251748297</c:v>
                </c:pt>
                <c:pt idx="168">
                  <c:v>0.24209274209274206</c:v>
                </c:pt>
                <c:pt idx="169">
                  <c:v>0.25577330201762533</c:v>
                </c:pt>
                <c:pt idx="170">
                  <c:v>0.2559947894777726</c:v>
                </c:pt>
                <c:pt idx="171">
                  <c:v>0.26437992159554008</c:v>
                </c:pt>
                <c:pt idx="172">
                  <c:v>0.28889869362542919</c:v>
                </c:pt>
                <c:pt idx="173">
                  <c:v>0.34472406021856178</c:v>
                </c:pt>
                <c:pt idx="174">
                  <c:v>0.34327931894497771</c:v>
                </c:pt>
                <c:pt idx="175">
                  <c:v>0.34427931918588611</c:v>
                </c:pt>
                <c:pt idx="176">
                  <c:v>0.33229223417660975</c:v>
                </c:pt>
                <c:pt idx="177">
                  <c:v>0.32734192037470722</c:v>
                </c:pt>
                <c:pt idx="178">
                  <c:v>0.30609431531090514</c:v>
                </c:pt>
                <c:pt idx="179">
                  <c:v>0.28822972563469268</c:v>
                </c:pt>
                <c:pt idx="180">
                  <c:v>0.26349053092420682</c:v>
                </c:pt>
                <c:pt idx="181">
                  <c:v>0.26152021840844952</c:v>
                </c:pt>
                <c:pt idx="182">
                  <c:v>0.26259625520654023</c:v>
                </c:pt>
                <c:pt idx="183">
                  <c:v>0.26061017999711211</c:v>
                </c:pt>
                <c:pt idx="184">
                  <c:v>0.26060640026901305</c:v>
                </c:pt>
                <c:pt idx="185">
                  <c:v>0.24657035995889082</c:v>
                </c:pt>
                <c:pt idx="186">
                  <c:v>0.2448606076794155</c:v>
                </c:pt>
                <c:pt idx="187">
                  <c:v>0.24462161740050012</c:v>
                </c:pt>
                <c:pt idx="188">
                  <c:v>0.23793184063468595</c:v>
                </c:pt>
                <c:pt idx="189">
                  <c:v>0.2338963772997312</c:v>
                </c:pt>
                <c:pt idx="190">
                  <c:v>0.23117660388113187</c:v>
                </c:pt>
                <c:pt idx="191">
                  <c:v>0.22856134292279293</c:v>
                </c:pt>
                <c:pt idx="192">
                  <c:v>0.24735571954065355</c:v>
                </c:pt>
                <c:pt idx="193">
                  <c:v>0.25178230832640641</c:v>
                </c:pt>
                <c:pt idx="194">
                  <c:v>0.23903574123271423</c:v>
                </c:pt>
                <c:pt idx="195">
                  <c:v>0.23697420587602583</c:v>
                </c:pt>
                <c:pt idx="196">
                  <c:v>0.23877878960476634</c:v>
                </c:pt>
                <c:pt idx="197">
                  <c:v>0.23860659413277949</c:v>
                </c:pt>
                <c:pt idx="198">
                  <c:v>0.236094636731041</c:v>
                </c:pt>
                <c:pt idx="199">
                  <c:v>0.23414336328593094</c:v>
                </c:pt>
                <c:pt idx="200">
                  <c:v>0.22763193624077735</c:v>
                </c:pt>
                <c:pt idx="201">
                  <c:v>0.22559311230531259</c:v>
                </c:pt>
                <c:pt idx="202">
                  <c:v>0.2207627568745113</c:v>
                </c:pt>
                <c:pt idx="203">
                  <c:v>0.21274043336909212</c:v>
                </c:pt>
                <c:pt idx="204">
                  <c:v>0.20528435905992273</c:v>
                </c:pt>
                <c:pt idx="205">
                  <c:v>0.20368801261241476</c:v>
                </c:pt>
                <c:pt idx="206">
                  <c:v>0.20203259783199998</c:v>
                </c:pt>
                <c:pt idx="207">
                  <c:v>0.20121512510992084</c:v>
                </c:pt>
                <c:pt idx="208">
                  <c:v>0.20127310597720724</c:v>
                </c:pt>
                <c:pt idx="209">
                  <c:v>0.20262476414553843</c:v>
                </c:pt>
                <c:pt idx="210">
                  <c:v>0.19780111525609151</c:v>
                </c:pt>
                <c:pt idx="211">
                  <c:v>0.19867510720369103</c:v>
                </c:pt>
                <c:pt idx="212">
                  <c:v>0.20424344157483054</c:v>
                </c:pt>
                <c:pt idx="213">
                  <c:v>0.19421565692572682</c:v>
                </c:pt>
                <c:pt idx="214">
                  <c:v>0.19162943965523149</c:v>
                </c:pt>
                <c:pt idx="215">
                  <c:v>0.19195378691327425</c:v>
                </c:pt>
                <c:pt idx="216">
                  <c:v>0.18380893213316452</c:v>
                </c:pt>
                <c:pt idx="217">
                  <c:v>0.18146571640238407</c:v>
                </c:pt>
                <c:pt idx="218">
                  <c:v>0.17386196876821217</c:v>
                </c:pt>
                <c:pt idx="219">
                  <c:v>0.16914017985644592</c:v>
                </c:pt>
                <c:pt idx="220">
                  <c:v>0.16801782703553217</c:v>
                </c:pt>
                <c:pt idx="221">
                  <c:v>0.16398203806166189</c:v>
                </c:pt>
                <c:pt idx="222">
                  <c:v>0.16302203193194048</c:v>
                </c:pt>
                <c:pt idx="223">
                  <c:v>0.16078306795325126</c:v>
                </c:pt>
                <c:pt idx="224">
                  <c:v>0.16243456416761423</c:v>
                </c:pt>
                <c:pt idx="225">
                  <c:v>0.16383718336596986</c:v>
                </c:pt>
                <c:pt idx="226">
                  <c:v>0.16346962074546159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39872"/>
        <c:axId val="234241408"/>
      </c:lineChart>
      <c:dateAx>
        <c:axId val="23423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4241408"/>
        <c:crosses val="autoZero"/>
        <c:auto val="1"/>
        <c:lblOffset val="100"/>
        <c:baseTimeUnit val="days"/>
      </c:dateAx>
      <c:valAx>
        <c:axId val="2342414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423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6033173368121893E-2"/>
          <c:y val="0.12109925975565111"/>
          <c:w val="0.87946562301014153"/>
          <c:h val="0.72493810614098775"/>
        </c:manualLayout>
      </c:layout>
      <c:lineChart>
        <c:grouping val="standard"/>
        <c:varyColors val="0"/>
        <c:ser>
          <c:idx val="0"/>
          <c:order val="0"/>
          <c:tx>
            <c:strRef>
              <c:f>'Data USA'!$AB$3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USA'!$AB$4:$AB$182</c:f>
              <c:numCache>
                <c:formatCode>General</c:formatCode>
                <c:ptCount val="179"/>
                <c:pt idx="7" formatCode="#,##0">
                  <c:v>0.5714285714285714</c:v>
                </c:pt>
                <c:pt idx="8" formatCode="#,##0">
                  <c:v>0.5714285714285714</c:v>
                </c:pt>
                <c:pt idx="9" formatCode="#,##0">
                  <c:v>0.14285714285714285</c:v>
                </c:pt>
                <c:pt idx="10" formatCode="#,##0">
                  <c:v>0.2857142857142857</c:v>
                </c:pt>
                <c:pt idx="11" formatCode="#,##0">
                  <c:v>0.2857142857142857</c:v>
                </c:pt>
                <c:pt idx="12" formatCode="#,##0">
                  <c:v>0.2857142857142857</c:v>
                </c:pt>
                <c:pt idx="13" formatCode="#,##0">
                  <c:v>0.2857142857142857</c:v>
                </c:pt>
                <c:pt idx="14" formatCode="#,##0">
                  <c:v>0.2857142857142857</c:v>
                </c:pt>
                <c:pt idx="15" formatCode="#,##0">
                  <c:v>0.2857142857142857</c:v>
                </c:pt>
                <c:pt idx="16" formatCode="#,##0">
                  <c:v>0.2857142857142857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</c:v>
                </c:pt>
                <c:pt idx="20" formatCode="#,##0">
                  <c:v>0.2857142857142857</c:v>
                </c:pt>
                <c:pt idx="21" formatCode="#,##0">
                  <c:v>0.2857142857142857</c:v>
                </c:pt>
                <c:pt idx="22" formatCode="#,##0">
                  <c:v>0.2857142857142857</c:v>
                </c:pt>
                <c:pt idx="23" formatCode="#,##0">
                  <c:v>0.2857142857142857</c:v>
                </c:pt>
                <c:pt idx="24" formatCode="#,##0">
                  <c:v>0.2857142857142857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0.14285714285714285</c:v>
                </c:pt>
                <c:pt idx="28" formatCode="#,##0">
                  <c:v>1.2857142857142858</c:v>
                </c:pt>
                <c:pt idx="29" formatCode="#,##0">
                  <c:v>2.2857142857142856</c:v>
                </c:pt>
                <c:pt idx="30" formatCode="#,##0">
                  <c:v>5.5714285714285712</c:v>
                </c:pt>
                <c:pt idx="31" formatCode="#,##0">
                  <c:v>8.2857142857142865</c:v>
                </c:pt>
                <c:pt idx="32" formatCode="#,##0">
                  <c:v>13</c:v>
                </c:pt>
                <c:pt idx="33" formatCode="#,##0">
                  <c:v>23.857142857142858</c:v>
                </c:pt>
                <c:pt idx="34" formatCode="#,##0">
                  <c:v>31.428571428571427</c:v>
                </c:pt>
                <c:pt idx="35" formatCode="#,##0">
                  <c:v>54</c:v>
                </c:pt>
                <c:pt idx="36" formatCode="#,##0">
                  <c:v>69.571428571428569</c:v>
                </c:pt>
                <c:pt idx="37" formatCode="#,##0">
                  <c:v>77</c:v>
                </c:pt>
                <c:pt idx="38" formatCode="#,##0">
                  <c:v>101.14285714285714</c:v>
                </c:pt>
                <c:pt idx="39" formatCode="#,##0">
                  <c:v>148.57142857142858</c:v>
                </c:pt>
                <c:pt idx="40" formatCode="#,##0">
                  <c:v>200.28571428571428</c:v>
                </c:pt>
                <c:pt idx="41" formatCode="#,##0">
                  <c:v>283.14285714285717</c:v>
                </c:pt>
                <c:pt idx="42" formatCode="#,##0">
                  <c:v>367.85714285714283</c:v>
                </c:pt>
                <c:pt idx="43" formatCode="#,##0">
                  <c:v>384.71428571428572</c:v>
                </c:pt>
                <c:pt idx="44" formatCode="#,##0">
                  <c:v>583.57142857142856</c:v>
                </c:pt>
                <c:pt idx="45" formatCode="#,##0">
                  <c:v>818.57142857142856</c:v>
                </c:pt>
                <c:pt idx="46" formatCode="#,##0">
                  <c:v>1146</c:v>
                </c:pt>
                <c:pt idx="47" formatCode="#,##0">
                  <c:v>1725.2857142857142</c:v>
                </c:pt>
                <c:pt idx="48" formatCode="#,##0">
                  <c:v>2544.4285714285716</c:v>
                </c:pt>
                <c:pt idx="49" formatCode="#,##0">
                  <c:v>3292.4285714285716</c:v>
                </c:pt>
                <c:pt idx="50" formatCode="#,##0">
                  <c:v>4517.1428571428569</c:v>
                </c:pt>
                <c:pt idx="51" formatCode="#,##0">
                  <c:v>5910.4285714285716</c:v>
                </c:pt>
                <c:pt idx="52" formatCode="#,##0">
                  <c:v>7159.5714285714284</c:v>
                </c:pt>
                <c:pt idx="53" formatCode="#,##0">
                  <c:v>8499.1428571428569</c:v>
                </c:pt>
                <c:pt idx="54" formatCode="#,##0">
                  <c:v>10413.285714285714</c:v>
                </c:pt>
                <c:pt idx="55" formatCode="#,##0">
                  <c:v>12166.571428571429</c:v>
                </c:pt>
                <c:pt idx="56" formatCode="#,##0">
                  <c:v>14109.714285714286</c:v>
                </c:pt>
                <c:pt idx="57" formatCode="#,##0">
                  <c:v>15556</c:v>
                </c:pt>
                <c:pt idx="58" formatCode="#,##0">
                  <c:v>17097.285714285714</c:v>
                </c:pt>
                <c:pt idx="59" formatCode="#,##0">
                  <c:v>19353.142857142859</c:v>
                </c:pt>
                <c:pt idx="60" formatCode="#,##0">
                  <c:v>21322.428571428572</c:v>
                </c:pt>
                <c:pt idx="61" formatCode="#,##0">
                  <c:v>23107.571428571428</c:v>
                </c:pt>
                <c:pt idx="62" formatCode="#,##0">
                  <c:v>25015.714285714286</c:v>
                </c:pt>
                <c:pt idx="63" formatCode="#,##0">
                  <c:v>26930.142857142859</c:v>
                </c:pt>
                <c:pt idx="64" formatCode="#,##0">
                  <c:v>28252.142857142859</c:v>
                </c:pt>
                <c:pt idx="65" formatCode="#,##0">
                  <c:v>29420.285714285714</c:v>
                </c:pt>
                <c:pt idx="66" formatCode="#,##0">
                  <c:v>30138.857142857141</c:v>
                </c:pt>
                <c:pt idx="67" formatCode="#,##0">
                  <c:v>31024.142857142859</c:v>
                </c:pt>
                <c:pt idx="68" formatCode="#,##0">
                  <c:v>31632.714285714286</c:v>
                </c:pt>
                <c:pt idx="69" formatCode="#,##0">
                  <c:v>31852.571428571428</c:v>
                </c:pt>
                <c:pt idx="70" formatCode="#,##0">
                  <c:v>31332.571428571428</c:v>
                </c:pt>
                <c:pt idx="71" formatCode="#,##0">
                  <c:v>31157.428571428572</c:v>
                </c:pt>
                <c:pt idx="72" formatCode="#,##0">
                  <c:v>30529.571428571428</c:v>
                </c:pt>
                <c:pt idx="73" formatCode="#,##0">
                  <c:v>30128.571428571428</c:v>
                </c:pt>
                <c:pt idx="74" formatCode="#,##0">
                  <c:v>29841.714285714286</c:v>
                </c:pt>
                <c:pt idx="75" formatCode="#,##0">
                  <c:v>29395.142857142859</c:v>
                </c:pt>
                <c:pt idx="76" formatCode="#,##0">
                  <c:v>29290.857142857141</c:v>
                </c:pt>
                <c:pt idx="77" formatCode="#,##0">
                  <c:v>29075.571428571428</c:v>
                </c:pt>
                <c:pt idx="78" formatCode="#,##0">
                  <c:v>28893</c:v>
                </c:pt>
                <c:pt idx="79" formatCode="#,##0">
                  <c:v>29268.857142857141</c:v>
                </c:pt>
                <c:pt idx="80" formatCode="#,##0">
                  <c:v>28904.142857142859</c:v>
                </c:pt>
                <c:pt idx="81" formatCode="#,##0">
                  <c:v>28802.571428571428</c:v>
                </c:pt>
                <c:pt idx="82" formatCode="#,##0">
                  <c:v>29075.142857142859</c:v>
                </c:pt>
                <c:pt idx="83" formatCode="#,##0">
                  <c:v>29183.714285714286</c:v>
                </c:pt>
                <c:pt idx="84" formatCode="#,##0">
                  <c:v>29748</c:v>
                </c:pt>
                <c:pt idx="85" formatCode="#,##0">
                  <c:v>29950.714285714286</c:v>
                </c:pt>
                <c:pt idx="86" formatCode="#,##0">
                  <c:v>29200.857142857141</c:v>
                </c:pt>
                <c:pt idx="87" formatCode="#,##0">
                  <c:v>29006</c:v>
                </c:pt>
                <c:pt idx="88" formatCode="#,##0">
                  <c:v>28798.571428571428</c:v>
                </c:pt>
                <c:pt idx="89" formatCode="#,##0">
                  <c:v>28237.714285714286</c:v>
                </c:pt>
                <c:pt idx="90" formatCode="#,##0">
                  <c:v>28331.142857142859</c:v>
                </c:pt>
                <c:pt idx="91" formatCode="#,##0">
                  <c:v>27788.428571428572</c:v>
                </c:pt>
                <c:pt idx="92" formatCode="#,##0">
                  <c:v>27417.285714285714</c:v>
                </c:pt>
                <c:pt idx="93" formatCode="#,##0">
                  <c:v>27450</c:v>
                </c:pt>
                <c:pt idx="94" formatCode="#,##0">
                  <c:v>27434.142857142859</c:v>
                </c:pt>
                <c:pt idx="95" formatCode="#,##0">
                  <c:v>27048.714285714286</c:v>
                </c:pt>
                <c:pt idx="96" formatCode="#,##0">
                  <c:v>26803.857142857141</c:v>
                </c:pt>
                <c:pt idx="97" formatCode="#,##0">
                  <c:v>25755.571428571428</c:v>
                </c:pt>
                <c:pt idx="98" formatCode="#,##0">
                  <c:v>25322.285714285714</c:v>
                </c:pt>
                <c:pt idx="99" formatCode="#,##0">
                  <c:v>24515.714285714286</c:v>
                </c:pt>
                <c:pt idx="100" formatCode="#,##0">
                  <c:v>23951</c:v>
                </c:pt>
                <c:pt idx="101" formatCode="#,##0">
                  <c:v>23692.857142857141</c:v>
                </c:pt>
                <c:pt idx="102" formatCode="#,##0">
                  <c:v>23095.714285714286</c:v>
                </c:pt>
                <c:pt idx="103" formatCode="#,##0">
                  <c:v>23027.428571428572</c:v>
                </c:pt>
                <c:pt idx="104" formatCode="#,##0">
                  <c:v>22800.714285714286</c:v>
                </c:pt>
                <c:pt idx="105" formatCode="#,##0">
                  <c:v>22664.857142857141</c:v>
                </c:pt>
                <c:pt idx="106" formatCode="#,##0">
                  <c:v>22559.571428571428</c:v>
                </c:pt>
                <c:pt idx="107" formatCode="#,##0">
                  <c:v>22926.142857142859</c:v>
                </c:pt>
                <c:pt idx="108" formatCode="#,##0">
                  <c:v>22679.857142857141</c:v>
                </c:pt>
                <c:pt idx="109" formatCode="#,##0">
                  <c:v>23043</c:v>
                </c:pt>
                <c:pt idx="110" formatCode="#,##0">
                  <c:v>22807.571428571428</c:v>
                </c:pt>
                <c:pt idx="111" formatCode="#,##0">
                  <c:v>22542.285714285714</c:v>
                </c:pt>
                <c:pt idx="112" formatCode="#,##0">
                  <c:v>22139.428571428572</c:v>
                </c:pt>
                <c:pt idx="113" formatCode="#,##0">
                  <c:v>22424.428571428572</c:v>
                </c:pt>
                <c:pt idx="114" formatCode="#,##0">
                  <c:v>21898.285714285714</c:v>
                </c:pt>
                <c:pt idx="115" formatCode="#,##0">
                  <c:v>21683.142857142859</c:v>
                </c:pt>
                <c:pt idx="116" formatCode="#,##0">
                  <c:v>20980.428571428572</c:v>
                </c:pt>
                <c:pt idx="117" formatCode="#,##0">
                  <c:v>20592.428571428572</c:v>
                </c:pt>
                <c:pt idx="118" formatCode="#,##0">
                  <c:v>20723</c:v>
                </c:pt>
                <c:pt idx="119" formatCode="#,##0">
                  <c:v>21101</c:v>
                </c:pt>
                <c:pt idx="120" formatCode="#,##0">
                  <c:v>20966.857142857141</c:v>
                </c:pt>
                <c:pt idx="121" formatCode="#,##0">
                  <c:v>20828.571428571428</c:v>
                </c:pt>
                <c:pt idx="122" formatCode="#,##0">
                  <c:v>21092.571428571428</c:v>
                </c:pt>
                <c:pt idx="123" formatCode="#,##0">
                  <c:v>21290.857142857141</c:v>
                </c:pt>
                <c:pt idx="124" formatCode="#,##0">
                  <c:v>21118</c:v>
                </c:pt>
                <c:pt idx="125" formatCode="#,##0">
                  <c:v>21234.714285714286</c:v>
                </c:pt>
                <c:pt idx="126" formatCode="#,##0">
                  <c:v>20948.142857142859</c:v>
                </c:pt>
                <c:pt idx="127" formatCode="#,##0">
                  <c:v>20750</c:v>
                </c:pt>
                <c:pt idx="128" formatCode="#,##0">
                  <c:v>20773.428571428572</c:v>
                </c:pt>
                <c:pt idx="129" formatCode="#,##0">
                  <c:v>20344.571428571428</c:v>
                </c:pt>
                <c:pt idx="130" formatCode="#,##0">
                  <c:v>20465.857142857141</c:v>
                </c:pt>
                <c:pt idx="131" formatCode="#,##0">
                  <c:v>20675.571428571428</c:v>
                </c:pt>
                <c:pt idx="132" formatCode="#,##0">
                  <c:v>20633</c:v>
                </c:pt>
                <c:pt idx="133" formatCode="#,##0">
                  <c:v>21122.571428571428</c:v>
                </c:pt>
                <c:pt idx="134" formatCode="#,##0">
                  <c:v>21349.571428571428</c:v>
                </c:pt>
                <c:pt idx="135" formatCode="#,##0">
                  <c:v>21692</c:v>
                </c:pt>
                <c:pt idx="136" formatCode="#,##0">
                  <c:v>22467</c:v>
                </c:pt>
                <c:pt idx="137" formatCode="#,##0">
                  <c:v>23193</c:v>
                </c:pt>
                <c:pt idx="138" formatCode="#,##0">
                  <c:v>23905.142857142859</c:v>
                </c:pt>
                <c:pt idx="139" formatCode="#,##0">
                  <c:v>24827.142857142859</c:v>
                </c:pt>
                <c:pt idx="140" formatCode="#,##0">
                  <c:v>25825.857142857141</c:v>
                </c:pt>
                <c:pt idx="141" formatCode="#,##0">
                  <c:v>26787.571428571428</c:v>
                </c:pt>
                <c:pt idx="142" formatCode="#,##0">
                  <c:v>28296.571428571428</c:v>
                </c:pt>
                <c:pt idx="143" formatCode="#,##0">
                  <c:v>30010.857142857141</c:v>
                </c:pt>
                <c:pt idx="144" formatCode="#,##0">
                  <c:v>31232.285714285714</c:v>
                </c:pt>
                <c:pt idx="145" formatCode="#,##0">
                  <c:v>32998.571428571428</c:v>
                </c:pt>
                <c:pt idx="146" formatCode="#,##0">
                  <c:v>34998.285714285717</c:v>
                </c:pt>
                <c:pt idx="147" formatCode="#,##0">
                  <c:v>36441.428571428572</c:v>
                </c:pt>
                <c:pt idx="148" formatCode="#,##0">
                  <c:v>38333.714285714283</c:v>
                </c:pt>
                <c:pt idx="149" formatCode="#,##0">
                  <c:v>39791</c:v>
                </c:pt>
                <c:pt idx="150" formatCode="#,##0">
                  <c:v>41273.428571428572</c:v>
                </c:pt>
                <c:pt idx="151" formatCode="#,##0">
                  <c:v>43682.714285714283</c:v>
                </c:pt>
                <c:pt idx="152" formatCode="#,##0">
                  <c:v>45763.428571428572</c:v>
                </c:pt>
                <c:pt idx="153" formatCode="#,##0">
                  <c:v>46797.571428571428</c:v>
                </c:pt>
                <c:pt idx="154" formatCode="#,##0">
                  <c:v>47281.857142857145</c:v>
                </c:pt>
                <c:pt idx="155" formatCode="#,##0">
                  <c:v>48800.142857142855</c:v>
                </c:pt>
                <c:pt idx="156" formatCode="#,##0">
                  <c:v>49366</c:v>
                </c:pt>
                <c:pt idx="157" formatCode="#,##0">
                  <c:v>51364.285714285717</c:v>
                </c:pt>
                <c:pt idx="158" formatCode="#,##0">
                  <c:v>52486.857142857145</c:v>
                </c:pt>
                <c:pt idx="159" formatCode="#,##0">
                  <c:v>53652.142857142855</c:v>
                </c:pt>
                <c:pt idx="160" formatCode="#,##0">
                  <c:v>55817.285714285717</c:v>
                </c:pt>
                <c:pt idx="161" formatCode="#,##0">
                  <c:v>57877</c:v>
                </c:pt>
                <c:pt idx="162" formatCode="#,##0">
                  <c:v>59151</c:v>
                </c:pt>
                <c:pt idx="163" formatCode="#,##0">
                  <c:v>61269.714285714283</c:v>
                </c:pt>
                <c:pt idx="164" formatCode="#,##0">
                  <c:v>62243.285714285717</c:v>
                </c:pt>
                <c:pt idx="165" formatCode="#,##0">
                  <c:v>63449.857142857145</c:v>
                </c:pt>
                <c:pt idx="166" formatCode="#,##0">
                  <c:v>65464.142857142855</c:v>
                </c:pt>
                <c:pt idx="167" formatCode="#,##0">
                  <c:v>66078.857142857145</c:v>
                </c:pt>
                <c:pt idx="168" formatCode="#,##0">
                  <c:v>66449.857142857145</c:v>
                </c:pt>
                <c:pt idx="169" formatCode="#,##0">
                  <c:v>66791.428571428565</c:v>
                </c:pt>
                <c:pt idx="170" formatCode="#,##0">
                  <c:v>67152.28571428571</c:v>
                </c:pt>
                <c:pt idx="171" formatCode="#,##0">
                  <c:v>66790.571428571435</c:v>
                </c:pt>
                <c:pt idx="172" formatCode="#,##0">
                  <c:v>67318.428571428565</c:v>
                </c:pt>
                <c:pt idx="173" formatCode="#,##0">
                  <c:v>66134.428571428565</c:v>
                </c:pt>
                <c:pt idx="174" formatCode="#,##0">
                  <c:v>66291</c:v>
                </c:pt>
                <c:pt idx="175" formatCode="#,##0">
                  <c:v>66822.28571428571</c:v>
                </c:pt>
                <c:pt idx="176" formatCode="#,##0">
                  <c:v>65901.857142857145</c:v>
                </c:pt>
                <c:pt idx="177" formatCode="#,##0">
                  <c:v>65128.428571428572</c:v>
                </c:pt>
                <c:pt idx="178" formatCode="#,##0">
                  <c:v>65325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94976"/>
        <c:axId val="234500864"/>
      </c:lineChart>
      <c:lineChart>
        <c:grouping val="standard"/>
        <c:varyColors val="0"/>
        <c:ser>
          <c:idx val="1"/>
          <c:order val="1"/>
          <c:tx>
            <c:strRef>
              <c:f>'Data USA'!$AC$3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0.14285714285714285</c:v>
                </c:pt>
                <c:pt idx="29" formatCode="#,##0">
                  <c:v>0.14285714285714285</c:v>
                </c:pt>
                <c:pt idx="30" formatCode="#,##0">
                  <c:v>0.8571428571428571</c:v>
                </c:pt>
                <c:pt idx="31" formatCode="#,##0">
                  <c:v>1</c:v>
                </c:pt>
                <c:pt idx="32" formatCode="#,##0">
                  <c:v>1.5714285714285714</c:v>
                </c:pt>
                <c:pt idx="33" formatCode="#,##0">
                  <c:v>1.7142857142857142</c:v>
                </c:pt>
                <c:pt idx="34" formatCode="#,##0">
                  <c:v>2</c:v>
                </c:pt>
                <c:pt idx="35" formatCode="#,##0">
                  <c:v>2.2857142857142856</c:v>
                </c:pt>
                <c:pt idx="36" formatCode="#,##0">
                  <c:v>2.8571428571428572</c:v>
                </c:pt>
                <c:pt idx="37" formatCode="#,##0">
                  <c:v>2.2857142857142856</c:v>
                </c:pt>
                <c:pt idx="38" formatCode="#,##0">
                  <c:v>3</c:v>
                </c:pt>
                <c:pt idx="39" formatCode="#,##0">
                  <c:v>3.1428571428571428</c:v>
                </c:pt>
                <c:pt idx="40" formatCode="#,##0">
                  <c:v>4.4285714285714288</c:v>
                </c:pt>
                <c:pt idx="41" formatCode="#,##0">
                  <c:v>5.2857142857142856</c:v>
                </c:pt>
                <c:pt idx="42" formatCode="#,##0">
                  <c:v>5.8571428571428568</c:v>
                </c:pt>
                <c:pt idx="43" formatCode="#,##0">
                  <c:v>7</c:v>
                </c:pt>
                <c:pt idx="44" formatCode="#,##0">
                  <c:v>10.714285714285714</c:v>
                </c:pt>
                <c:pt idx="45" formatCode="#,##0">
                  <c:v>14.857142857142858</c:v>
                </c:pt>
                <c:pt idx="46" formatCode="#,##0">
                  <c:v>22.571428571428573</c:v>
                </c:pt>
                <c:pt idx="47" formatCode="#,##0">
                  <c:v>31.714285714285715</c:v>
                </c:pt>
                <c:pt idx="48" formatCode="#,##0">
                  <c:v>44.714285714285715</c:v>
                </c:pt>
                <c:pt idx="49" formatCode="#,##0">
                  <c:v>58</c:v>
                </c:pt>
                <c:pt idx="50" formatCode="#,##0">
                  <c:v>72</c:v>
                </c:pt>
                <c:pt idx="51" formatCode="#,##0">
                  <c:v>95.142857142857139</c:v>
                </c:pt>
                <c:pt idx="52" formatCode="#,##0">
                  <c:v>124.28571428571429</c:v>
                </c:pt>
                <c:pt idx="53" formatCode="#,##0">
                  <c:v>162.14285714285714</c:v>
                </c:pt>
                <c:pt idx="54" formatCode="#,##0">
                  <c:v>209.85714285714286</c:v>
                </c:pt>
                <c:pt idx="55" formatCode="#,##0">
                  <c:v>270</c:v>
                </c:pt>
                <c:pt idx="56" formatCode="#,##0">
                  <c:v>346</c:v>
                </c:pt>
                <c:pt idx="57" formatCode="#,##0">
                  <c:v>414</c:v>
                </c:pt>
                <c:pt idx="58" formatCode="#,##0">
                  <c:v>485.85714285714283</c:v>
                </c:pt>
                <c:pt idx="59" formatCode="#,##0">
                  <c:v>607.14285714285711</c:v>
                </c:pt>
                <c:pt idx="60" formatCode="#,##0">
                  <c:v>728</c:v>
                </c:pt>
                <c:pt idx="61" formatCode="#,##0">
                  <c:v>884.28571428571433</c:v>
                </c:pt>
                <c:pt idx="62" formatCode="#,##0">
                  <c:v>1008.4285714285714</c:v>
                </c:pt>
                <c:pt idx="63" formatCode="#,##0">
                  <c:v>1136.7142857142858</c:v>
                </c:pt>
                <c:pt idx="64" formatCode="#,##0">
                  <c:v>1279.1428571428571</c:v>
                </c:pt>
                <c:pt idx="65" formatCode="#,##0">
                  <c:v>1433.1428571428571</c:v>
                </c:pt>
                <c:pt idx="66" formatCode="#,##0">
                  <c:v>1645</c:v>
                </c:pt>
                <c:pt idx="67" formatCode="#,##0">
                  <c:v>1784.4285714285713</c:v>
                </c:pt>
                <c:pt idx="68" formatCode="#,##0">
                  <c:v>1888.1428571428571</c:v>
                </c:pt>
                <c:pt idx="69" formatCode="#,##0">
                  <c:v>2006.5714285714287</c:v>
                </c:pt>
                <c:pt idx="70" formatCode="#,##0">
                  <c:v>2092.1428571428573</c:v>
                </c:pt>
                <c:pt idx="71" formatCode="#,##0">
                  <c:v>2124</c:v>
                </c:pt>
                <c:pt idx="72" formatCode="#,##0">
                  <c:v>2149.1428571428573</c:v>
                </c:pt>
                <c:pt idx="73" formatCode="#,##0">
                  <c:v>2132.1428571428573</c:v>
                </c:pt>
                <c:pt idx="74" formatCode="#,##0">
                  <c:v>2198.2857142857142</c:v>
                </c:pt>
                <c:pt idx="75" formatCode="#,##0">
                  <c:v>2190.8571428571427</c:v>
                </c:pt>
                <c:pt idx="76" formatCode="#,##0">
                  <c:v>2173</c:v>
                </c:pt>
                <c:pt idx="77" formatCode="#,##0">
                  <c:v>2148.8571428571427</c:v>
                </c:pt>
                <c:pt idx="78" formatCode="#,##0">
                  <c:v>2166.7142857142858</c:v>
                </c:pt>
                <c:pt idx="79" formatCode="#,##0">
                  <c:v>2201</c:v>
                </c:pt>
                <c:pt idx="80" formatCode="#,##0">
                  <c:v>2214.7142857142858</c:v>
                </c:pt>
                <c:pt idx="81" formatCode="#,##0">
                  <c:v>2189.7142857142858</c:v>
                </c:pt>
                <c:pt idx="82" formatCode="#,##0">
                  <c:v>2232</c:v>
                </c:pt>
                <c:pt idx="83" formatCode="#,##0">
                  <c:v>2240.7142857142858</c:v>
                </c:pt>
                <c:pt idx="84" formatCode="#,##0">
                  <c:v>2203.2857142857142</c:v>
                </c:pt>
                <c:pt idx="85" formatCode="#,##0">
                  <c:v>2117.2857142857142</c:v>
                </c:pt>
                <c:pt idx="86" formatCode="#,##0">
                  <c:v>2014.4285714285713</c:v>
                </c:pt>
                <c:pt idx="87" formatCode="#,##0">
                  <c:v>1970.5714285714287</c:v>
                </c:pt>
                <c:pt idx="88" formatCode="#,##0">
                  <c:v>1983</c:v>
                </c:pt>
                <c:pt idx="89" formatCode="#,##0">
                  <c:v>1975.5714285714287</c:v>
                </c:pt>
                <c:pt idx="90" formatCode="#,##0">
                  <c:v>1936.1428571428571</c:v>
                </c:pt>
                <c:pt idx="91" formatCode="#,##0">
                  <c:v>1934.5714285714287</c:v>
                </c:pt>
                <c:pt idx="92" formatCode="#,##0">
                  <c:v>1901.2857142857142</c:v>
                </c:pt>
                <c:pt idx="93" formatCode="#,##0">
                  <c:v>1879.2857142857142</c:v>
                </c:pt>
                <c:pt idx="94" formatCode="#,##0">
                  <c:v>1888.2857142857142</c:v>
                </c:pt>
                <c:pt idx="95" formatCode="#,##0">
                  <c:v>1863.7142857142858</c:v>
                </c:pt>
                <c:pt idx="96" formatCode="#,##0">
                  <c:v>1793.4285714285713</c:v>
                </c:pt>
                <c:pt idx="97" formatCode="#,##0">
                  <c:v>1774.7142857142858</c:v>
                </c:pt>
                <c:pt idx="98" formatCode="#,##0">
                  <c:v>1755.1428571428571</c:v>
                </c:pt>
                <c:pt idx="99" formatCode="#,##0">
                  <c:v>1725.5714285714287</c:v>
                </c:pt>
                <c:pt idx="100" formatCode="#,##0">
                  <c:v>1681.8571428571429</c:v>
                </c:pt>
                <c:pt idx="101" formatCode="#,##0">
                  <c:v>1583.1428571428571</c:v>
                </c:pt>
                <c:pt idx="102" formatCode="#,##0">
                  <c:v>1497</c:v>
                </c:pt>
                <c:pt idx="103" formatCode="#,##0">
                  <c:v>1475.4285714285713</c:v>
                </c:pt>
                <c:pt idx="104" formatCode="#,##0">
                  <c:v>1464.4285714285713</c:v>
                </c:pt>
                <c:pt idx="105" formatCode="#,##0">
                  <c:v>1425</c:v>
                </c:pt>
                <c:pt idx="106" formatCode="#,##0">
                  <c:v>1404.8571428571429</c:v>
                </c:pt>
                <c:pt idx="107" formatCode="#,##0">
                  <c:v>1427.5714285714287</c:v>
                </c:pt>
                <c:pt idx="108" formatCode="#,##0">
                  <c:v>1415.1428571428571</c:v>
                </c:pt>
                <c:pt idx="109" formatCode="#,##0">
                  <c:v>1382.8571428571429</c:v>
                </c:pt>
                <c:pt idx="110" formatCode="#,##0">
                  <c:v>1301.4285714285713</c:v>
                </c:pt>
                <c:pt idx="111" formatCode="#,##0">
                  <c:v>1240.5714285714287</c:v>
                </c:pt>
                <c:pt idx="112" formatCode="#,##0">
                  <c:v>1220.1428571428571</c:v>
                </c:pt>
                <c:pt idx="113" formatCode="#,##0">
                  <c:v>1200.5714285714287</c:v>
                </c:pt>
                <c:pt idx="114" formatCode="#,##0">
                  <c:v>1112.4285714285713</c:v>
                </c:pt>
                <c:pt idx="115" formatCode="#,##0">
                  <c:v>987.42857142857144</c:v>
                </c:pt>
                <c:pt idx="116" formatCode="#,##0">
                  <c:v>987.14285714285711</c:v>
                </c:pt>
                <c:pt idx="117" formatCode="#,##0">
                  <c:v>983</c:v>
                </c:pt>
                <c:pt idx="118" formatCode="#,##0">
                  <c:v>971</c:v>
                </c:pt>
                <c:pt idx="119" formatCode="#,##0">
                  <c:v>947</c:v>
                </c:pt>
                <c:pt idx="120" formatCode="#,##0">
                  <c:v>958</c:v>
                </c:pt>
                <c:pt idx="121" formatCode="#,##0">
                  <c:v>990.28571428571433</c:v>
                </c:pt>
                <c:pt idx="122" formatCode="#,##0">
                  <c:v>1048.1428571428571</c:v>
                </c:pt>
                <c:pt idx="123" formatCode="#,##0">
                  <c:v>973.71428571428567</c:v>
                </c:pt>
                <c:pt idx="124" formatCode="#,##0">
                  <c:v>949.57142857142856</c:v>
                </c:pt>
                <c:pt idx="125" formatCode="#,##0">
                  <c:v>912.14285714285711</c:v>
                </c:pt>
                <c:pt idx="126" formatCode="#,##0">
                  <c:v>875.42857142857144</c:v>
                </c:pt>
                <c:pt idx="127" formatCode="#,##0">
                  <c:v>839.71428571428567</c:v>
                </c:pt>
                <c:pt idx="128" formatCode="#,##0">
                  <c:v>799.42857142857144</c:v>
                </c:pt>
                <c:pt idx="129" formatCode="#,##0">
                  <c:v>783</c:v>
                </c:pt>
                <c:pt idx="130" formatCode="#,##0">
                  <c:v>768.71428571428567</c:v>
                </c:pt>
                <c:pt idx="131" formatCode="#,##0">
                  <c:v>747.42857142857144</c:v>
                </c:pt>
                <c:pt idx="132" formatCode="#,##0">
                  <c:v>736</c:v>
                </c:pt>
                <c:pt idx="133" formatCode="#,##0">
                  <c:v>745.14285714285711</c:v>
                </c:pt>
                <c:pt idx="134" formatCode="#,##0">
                  <c:v>726.57142857142856</c:v>
                </c:pt>
                <c:pt idx="135" formatCode="#,##0">
                  <c:v>710</c:v>
                </c:pt>
                <c:pt idx="136" formatCode="#,##0">
                  <c:v>693.28571428571433</c:v>
                </c:pt>
                <c:pt idx="137" formatCode="#,##0">
                  <c:v>669.85714285714289</c:v>
                </c:pt>
                <c:pt idx="138" formatCode="#,##0">
                  <c:v>648.57142857142856</c:v>
                </c:pt>
                <c:pt idx="139" formatCode="#,##0">
                  <c:v>627.42857142857144</c:v>
                </c:pt>
                <c:pt idx="140" formatCode="#,##0">
                  <c:v>605.71428571428567</c:v>
                </c:pt>
                <c:pt idx="141" formatCode="#,##0">
                  <c:v>602.42857142857144</c:v>
                </c:pt>
                <c:pt idx="142" formatCode="#,##0">
                  <c:v>603</c:v>
                </c:pt>
                <c:pt idx="143" formatCode="#,##0">
                  <c:v>605.85714285714289</c:v>
                </c:pt>
                <c:pt idx="144" formatCode="#,##0">
                  <c:v>609.28571428571433</c:v>
                </c:pt>
                <c:pt idx="145" formatCode="#,##0">
                  <c:v>586.42857142857144</c:v>
                </c:pt>
                <c:pt idx="146" formatCode="#,##0">
                  <c:v>578.85714285714289</c:v>
                </c:pt>
                <c:pt idx="147" formatCode="#,##0">
                  <c:v>562.57142857142856</c:v>
                </c:pt>
                <c:pt idx="148" formatCode="#,##0">
                  <c:v>560.85714285714289</c:v>
                </c:pt>
                <c:pt idx="149" formatCode="#,##0">
                  <c:v>560.42857142857144</c:v>
                </c:pt>
                <c:pt idx="150" formatCode="#,##0">
                  <c:v>533.42857142857144</c:v>
                </c:pt>
                <c:pt idx="151" formatCode="#,##0">
                  <c:v>523.57142857142856</c:v>
                </c:pt>
                <c:pt idx="152" formatCode="#,##0">
                  <c:v>548.28571428571433</c:v>
                </c:pt>
                <c:pt idx="153" formatCode="#,##0">
                  <c:v>554.28571428571433</c:v>
                </c:pt>
                <c:pt idx="154" formatCode="#,##0">
                  <c:v>520.14285714285711</c:v>
                </c:pt>
                <c:pt idx="155" formatCode="#,##0">
                  <c:v>522.28571428571433</c:v>
                </c:pt>
                <c:pt idx="156" formatCode="#,##0">
                  <c:v>519.14285714285711</c:v>
                </c:pt>
                <c:pt idx="157" formatCode="#,##0">
                  <c:v>598.85714285714289</c:v>
                </c:pt>
                <c:pt idx="158" formatCode="#,##0">
                  <c:v>623.57142857142856</c:v>
                </c:pt>
                <c:pt idx="159" formatCode="#,##0">
                  <c:v>663</c:v>
                </c:pt>
                <c:pt idx="160" formatCode="#,##0">
                  <c:v>686.28571428571433</c:v>
                </c:pt>
                <c:pt idx="161" formatCode="#,##0">
                  <c:v>748</c:v>
                </c:pt>
                <c:pt idx="162" formatCode="#,##0">
                  <c:v>772.42857142857144</c:v>
                </c:pt>
                <c:pt idx="163" formatCode="#,##0">
                  <c:v>773</c:v>
                </c:pt>
                <c:pt idx="164" formatCode="#,##0">
                  <c:v>731.85714285714289</c:v>
                </c:pt>
                <c:pt idx="165" formatCode="#,##0">
                  <c:v>746.85714285714289</c:v>
                </c:pt>
                <c:pt idx="166" formatCode="#,##0">
                  <c:v>738.71428571428567</c:v>
                </c:pt>
                <c:pt idx="167" formatCode="#,##0">
                  <c:v>754.14285714285711</c:v>
                </c:pt>
                <c:pt idx="168" formatCode="#,##0">
                  <c:v>778.71428571428567</c:v>
                </c:pt>
                <c:pt idx="169" formatCode="#,##0">
                  <c:v>777</c:v>
                </c:pt>
                <c:pt idx="170" formatCode="#,##0">
                  <c:v>799</c:v>
                </c:pt>
                <c:pt idx="171" formatCode="#,##0">
                  <c:v>825</c:v>
                </c:pt>
                <c:pt idx="172" formatCode="#,##0">
                  <c:v>860.71428571428567</c:v>
                </c:pt>
                <c:pt idx="173" formatCode="#,##0">
                  <c:v>882.28571428571433</c:v>
                </c:pt>
                <c:pt idx="174" formatCode="#,##0">
                  <c:v>911.14285714285711</c:v>
                </c:pt>
                <c:pt idx="175" formatCode="#,##0">
                  <c:v>915.42857142857144</c:v>
                </c:pt>
                <c:pt idx="176" formatCode="#,##0">
                  <c:v>919</c:v>
                </c:pt>
                <c:pt idx="177" formatCode="#,##0">
                  <c:v>1005.7142857142857</c:v>
                </c:pt>
                <c:pt idx="178" formatCode="#,##0">
                  <c:v>1043.8571428571429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USA'!$AC$2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3175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'Data USA'!$AD$4:$AD$182</c:f>
              <c:numCache>
                <c:formatCode>General</c:formatCode>
                <c:ptCount val="179"/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3.0000000000000002E-2</c:v>
                </c:pt>
                <c:pt idx="33">
                  <c:v>0.01</c:v>
                </c:pt>
                <c:pt idx="34">
                  <c:v>9.0000000000000011E-2</c:v>
                </c:pt>
                <c:pt idx="35">
                  <c:v>0.16</c:v>
                </c:pt>
                <c:pt idx="36">
                  <c:v>0.39</c:v>
                </c:pt>
                <c:pt idx="37">
                  <c:v>0.58000000000000007</c:v>
                </c:pt>
                <c:pt idx="38">
                  <c:v>0.91000000000000014</c:v>
                </c:pt>
                <c:pt idx="39">
                  <c:v>1.6700000000000002</c:v>
                </c:pt>
                <c:pt idx="40">
                  <c:v>2.2000000000000002</c:v>
                </c:pt>
                <c:pt idx="41">
                  <c:v>3.7800000000000002</c:v>
                </c:pt>
                <c:pt idx="42">
                  <c:v>4.87</c:v>
                </c:pt>
                <c:pt idx="43">
                  <c:v>5.3900000000000006</c:v>
                </c:pt>
                <c:pt idx="44">
                  <c:v>7.08</c:v>
                </c:pt>
                <c:pt idx="45">
                  <c:v>10.400000000000002</c:v>
                </c:pt>
                <c:pt idx="46">
                  <c:v>14.020000000000001</c:v>
                </c:pt>
                <c:pt idx="47">
                  <c:v>19.820000000000004</c:v>
                </c:pt>
                <c:pt idx="48">
                  <c:v>25.75</c:v>
                </c:pt>
                <c:pt idx="49">
                  <c:v>26.930000000000003</c:v>
                </c:pt>
                <c:pt idx="50">
                  <c:v>40.85</c:v>
                </c:pt>
                <c:pt idx="51">
                  <c:v>57.300000000000004</c:v>
                </c:pt>
                <c:pt idx="52">
                  <c:v>80.220000000000013</c:v>
                </c:pt>
                <c:pt idx="53">
                  <c:v>120.77000000000001</c:v>
                </c:pt>
                <c:pt idx="54">
                  <c:v>178.11</c:v>
                </c:pt>
                <c:pt idx="55">
                  <c:v>230.47000000000003</c:v>
                </c:pt>
                <c:pt idx="56">
                  <c:v>316.2</c:v>
                </c:pt>
                <c:pt idx="57">
                  <c:v>413.73000000000008</c:v>
                </c:pt>
                <c:pt idx="58">
                  <c:v>501.17</c:v>
                </c:pt>
                <c:pt idx="59">
                  <c:v>594.94000000000005</c:v>
                </c:pt>
                <c:pt idx="60">
                  <c:v>728.93000000000006</c:v>
                </c:pt>
                <c:pt idx="61">
                  <c:v>851.66000000000008</c:v>
                </c:pt>
                <c:pt idx="62">
                  <c:v>987.68000000000018</c:v>
                </c:pt>
                <c:pt idx="63">
                  <c:v>1088.92</c:v>
                </c:pt>
                <c:pt idx="64">
                  <c:v>1196.8100000000002</c:v>
                </c:pt>
                <c:pt idx="65">
                  <c:v>1354.7200000000003</c:v>
                </c:pt>
                <c:pt idx="66">
                  <c:v>1492.5700000000002</c:v>
                </c:pt>
                <c:pt idx="67">
                  <c:v>1617.53</c:v>
                </c:pt>
                <c:pt idx="68">
                  <c:v>1751.1000000000001</c:v>
                </c:pt>
                <c:pt idx="69">
                  <c:v>1885.1100000000004</c:v>
                </c:pt>
                <c:pt idx="70">
                  <c:v>1977.6500000000003</c:v>
                </c:pt>
                <c:pt idx="71">
                  <c:v>2059.42</c:v>
                </c:pt>
                <c:pt idx="72">
                  <c:v>2109.7200000000003</c:v>
                </c:pt>
                <c:pt idx="73">
                  <c:v>2171.6900000000005</c:v>
                </c:pt>
                <c:pt idx="74">
                  <c:v>2214.2900000000004</c:v>
                </c:pt>
                <c:pt idx="75">
                  <c:v>2229.6800000000003</c:v>
                </c:pt>
                <c:pt idx="76">
                  <c:v>2193.2800000000002</c:v>
                </c:pt>
                <c:pt idx="77">
                  <c:v>2181.0200000000004</c:v>
                </c:pt>
                <c:pt idx="78">
                  <c:v>2137.0700000000002</c:v>
                </c:pt>
                <c:pt idx="79">
                  <c:v>2109</c:v>
                </c:pt>
                <c:pt idx="80">
                  <c:v>2088.92</c:v>
                </c:pt>
                <c:pt idx="81">
                  <c:v>2057.6600000000003</c:v>
                </c:pt>
                <c:pt idx="82">
                  <c:v>2050.36</c:v>
                </c:pt>
                <c:pt idx="83">
                  <c:v>2035.2900000000002</c:v>
                </c:pt>
                <c:pt idx="84">
                  <c:v>2022.5100000000002</c:v>
                </c:pt>
                <c:pt idx="85">
                  <c:v>2048.8200000000002</c:v>
                </c:pt>
                <c:pt idx="86">
                  <c:v>2023.2900000000002</c:v>
                </c:pt>
                <c:pt idx="87">
                  <c:v>2016.18</c:v>
                </c:pt>
                <c:pt idx="88">
                  <c:v>2035.2600000000002</c:v>
                </c:pt>
                <c:pt idx="89">
                  <c:v>2042.8600000000001</c:v>
                </c:pt>
                <c:pt idx="90">
                  <c:v>2082.36</c:v>
                </c:pt>
                <c:pt idx="91">
                  <c:v>2096.5500000000002</c:v>
                </c:pt>
                <c:pt idx="92">
                  <c:v>2044.0600000000002</c:v>
                </c:pt>
                <c:pt idx="93">
                  <c:v>2030.4200000000003</c:v>
                </c:pt>
                <c:pt idx="94">
                  <c:v>2015.9</c:v>
                </c:pt>
                <c:pt idx="95">
                  <c:v>1976.6400000000003</c:v>
                </c:pt>
                <c:pt idx="96">
                  <c:v>1983.1800000000003</c:v>
                </c:pt>
                <c:pt idx="97">
                  <c:v>1945.1900000000003</c:v>
                </c:pt>
                <c:pt idx="98">
                  <c:v>1919.21</c:v>
                </c:pt>
                <c:pt idx="99">
                  <c:v>1921.5000000000002</c:v>
                </c:pt>
                <c:pt idx="100">
                  <c:v>1920.3900000000003</c:v>
                </c:pt>
                <c:pt idx="101">
                  <c:v>1893.4100000000003</c:v>
                </c:pt>
                <c:pt idx="102">
                  <c:v>1876.27</c:v>
                </c:pt>
                <c:pt idx="103">
                  <c:v>1802.89</c:v>
                </c:pt>
                <c:pt idx="104">
                  <c:v>1772.5600000000002</c:v>
                </c:pt>
                <c:pt idx="105">
                  <c:v>1716.1000000000001</c:v>
                </c:pt>
                <c:pt idx="106">
                  <c:v>1676.5700000000002</c:v>
                </c:pt>
                <c:pt idx="107">
                  <c:v>1658.5</c:v>
                </c:pt>
                <c:pt idx="108">
                  <c:v>1616.7000000000003</c:v>
                </c:pt>
                <c:pt idx="109">
                  <c:v>1611.9200000000003</c:v>
                </c:pt>
                <c:pt idx="110">
                  <c:v>1596.0500000000002</c:v>
                </c:pt>
                <c:pt idx="111">
                  <c:v>1586.54</c:v>
                </c:pt>
                <c:pt idx="112">
                  <c:v>1579.17</c:v>
                </c:pt>
                <c:pt idx="113">
                  <c:v>1604.8300000000002</c:v>
                </c:pt>
                <c:pt idx="114">
                  <c:v>1587.5900000000001</c:v>
                </c:pt>
                <c:pt idx="115">
                  <c:v>1613.0100000000002</c:v>
                </c:pt>
                <c:pt idx="116">
                  <c:v>1596.53</c:v>
                </c:pt>
                <c:pt idx="117">
                  <c:v>1577.96</c:v>
                </c:pt>
                <c:pt idx="118">
                  <c:v>1549.7600000000002</c:v>
                </c:pt>
                <c:pt idx="119">
                  <c:v>1569.7100000000003</c:v>
                </c:pt>
                <c:pt idx="120">
                  <c:v>1532.88</c:v>
                </c:pt>
                <c:pt idx="121">
                  <c:v>1517.8200000000002</c:v>
                </c:pt>
                <c:pt idx="122">
                  <c:v>1468.63</c:v>
                </c:pt>
                <c:pt idx="123">
                  <c:v>1441.4700000000003</c:v>
                </c:pt>
                <c:pt idx="124">
                  <c:v>1450.6100000000001</c:v>
                </c:pt>
                <c:pt idx="125">
                  <c:v>1477.0700000000002</c:v>
                </c:pt>
                <c:pt idx="126">
                  <c:v>1467.68</c:v>
                </c:pt>
                <c:pt idx="127">
                  <c:v>1458</c:v>
                </c:pt>
                <c:pt idx="128">
                  <c:v>1476.48</c:v>
                </c:pt>
                <c:pt idx="129">
                  <c:v>1490.3600000000001</c:v>
                </c:pt>
                <c:pt idx="130">
                  <c:v>1478.2600000000002</c:v>
                </c:pt>
                <c:pt idx="131">
                  <c:v>1486.4300000000003</c:v>
                </c:pt>
                <c:pt idx="132">
                  <c:v>1466.3700000000003</c:v>
                </c:pt>
                <c:pt idx="133">
                  <c:v>1452.5000000000002</c:v>
                </c:pt>
                <c:pt idx="134">
                  <c:v>1454.14</c:v>
                </c:pt>
                <c:pt idx="135">
                  <c:v>1424.1200000000001</c:v>
                </c:pt>
                <c:pt idx="136">
                  <c:v>1432.6100000000001</c:v>
                </c:pt>
                <c:pt idx="137">
                  <c:v>1447.29</c:v>
                </c:pt>
                <c:pt idx="138">
                  <c:v>1444.3100000000002</c:v>
                </c:pt>
                <c:pt idx="139">
                  <c:v>1478.5800000000002</c:v>
                </c:pt>
                <c:pt idx="140">
                  <c:v>1494.47</c:v>
                </c:pt>
                <c:pt idx="141">
                  <c:v>1518.44</c:v>
                </c:pt>
                <c:pt idx="142">
                  <c:v>1572.69</c:v>
                </c:pt>
                <c:pt idx="143">
                  <c:v>1623.5100000000002</c:v>
                </c:pt>
                <c:pt idx="144">
                  <c:v>1673.3600000000004</c:v>
                </c:pt>
                <c:pt idx="145">
                  <c:v>1737.9000000000003</c:v>
                </c:pt>
                <c:pt idx="146">
                  <c:v>1807.8100000000002</c:v>
                </c:pt>
                <c:pt idx="147">
                  <c:v>1875.13</c:v>
                </c:pt>
                <c:pt idx="148">
                  <c:v>1980.7600000000002</c:v>
                </c:pt>
                <c:pt idx="149">
                  <c:v>2100.7600000000002</c:v>
                </c:pt>
                <c:pt idx="150">
                  <c:v>2186.2600000000002</c:v>
                </c:pt>
                <c:pt idx="151">
                  <c:v>2309.9</c:v>
                </c:pt>
                <c:pt idx="152">
                  <c:v>2449.8800000000006</c:v>
                </c:pt>
                <c:pt idx="153">
                  <c:v>2550.9</c:v>
                </c:pt>
                <c:pt idx="154">
                  <c:v>2683.36</c:v>
                </c:pt>
                <c:pt idx="155">
                  <c:v>2785.3700000000003</c:v>
                </c:pt>
                <c:pt idx="156">
                  <c:v>2889.1400000000003</c:v>
                </c:pt>
                <c:pt idx="157">
                  <c:v>3057.79</c:v>
                </c:pt>
                <c:pt idx="158">
                  <c:v>3203.4400000000005</c:v>
                </c:pt>
                <c:pt idx="159">
                  <c:v>3275.8300000000004</c:v>
                </c:pt>
                <c:pt idx="160">
                  <c:v>3309.7300000000005</c:v>
                </c:pt>
                <c:pt idx="161">
                  <c:v>3416.01</c:v>
                </c:pt>
                <c:pt idx="162">
                  <c:v>3455.6200000000003</c:v>
                </c:pt>
                <c:pt idx="163">
                  <c:v>3595.5000000000005</c:v>
                </c:pt>
                <c:pt idx="164">
                  <c:v>3674.0800000000004</c:v>
                </c:pt>
                <c:pt idx="165">
                  <c:v>3755.65</c:v>
                </c:pt>
                <c:pt idx="166">
                  <c:v>3907.2100000000005</c:v>
                </c:pt>
                <c:pt idx="167">
                  <c:v>4051.3900000000003</c:v>
                </c:pt>
                <c:pt idx="168">
                  <c:v>4140.5700000000006</c:v>
                </c:pt>
                <c:pt idx="169">
                  <c:v>4288.88</c:v>
                </c:pt>
                <c:pt idx="170">
                  <c:v>4357.0300000000007</c:v>
                </c:pt>
                <c:pt idx="171">
                  <c:v>4441.4900000000007</c:v>
                </c:pt>
                <c:pt idx="172">
                  <c:v>4582.4900000000007</c:v>
                </c:pt>
                <c:pt idx="173">
                  <c:v>4625.5200000000004</c:v>
                </c:pt>
                <c:pt idx="174">
                  <c:v>4651.4900000000007</c:v>
                </c:pt>
                <c:pt idx="175">
                  <c:v>4675.3999999999996</c:v>
                </c:pt>
                <c:pt idx="176">
                  <c:v>4700.66</c:v>
                </c:pt>
                <c:pt idx="177">
                  <c:v>4675.3400000000011</c:v>
                </c:pt>
                <c:pt idx="178">
                  <c:v>4712.29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504192"/>
        <c:axId val="234502400"/>
      </c:lineChart>
      <c:dateAx>
        <c:axId val="2344949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00864"/>
        <c:crosses val="autoZero"/>
        <c:auto val="1"/>
        <c:lblOffset val="100"/>
        <c:baseTimeUnit val="days"/>
      </c:dateAx>
      <c:valAx>
        <c:axId val="2345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494976"/>
        <c:crosses val="autoZero"/>
        <c:crossBetween val="between"/>
      </c:valAx>
      <c:valAx>
        <c:axId val="234502400"/>
        <c:scaling>
          <c:orientation val="minMax"/>
          <c:max val="5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04192"/>
        <c:crosses val="max"/>
        <c:crossBetween val="between"/>
      </c:valAx>
      <c:catAx>
        <c:axId val="23450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23450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15257264439575"/>
          <c:y val="0.16824233850201351"/>
          <c:w val="0.41908723539735049"/>
          <c:h val="5.3191861655590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USA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6033173368121893E-2"/>
          <c:y val="9.5032109256137698E-2"/>
          <c:w val="0.87946562301014153"/>
          <c:h val="0.83246511341507534"/>
        </c:manualLayout>
      </c:layout>
      <c:lineChart>
        <c:grouping val="standard"/>
        <c:varyColors val="0"/>
        <c:ser>
          <c:idx val="0"/>
          <c:order val="0"/>
          <c:tx>
            <c:strRef>
              <c:f>'Data USA'!$AB$3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USA'!$A$4:$A$295</c:f>
              <c:numCache>
                <c:formatCode>m/d/yyyy</c:formatCode>
                <c:ptCount val="292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USA'!$AB$4:$AB$295</c:f>
              <c:numCache>
                <c:formatCode>General</c:formatCode>
                <c:ptCount val="292"/>
                <c:pt idx="7" formatCode="#,##0">
                  <c:v>0.5714285714285714</c:v>
                </c:pt>
                <c:pt idx="8" formatCode="#,##0">
                  <c:v>0.5714285714285714</c:v>
                </c:pt>
                <c:pt idx="9" formatCode="#,##0">
                  <c:v>0.14285714285714285</c:v>
                </c:pt>
                <c:pt idx="10" formatCode="#,##0">
                  <c:v>0.2857142857142857</c:v>
                </c:pt>
                <c:pt idx="11" formatCode="#,##0">
                  <c:v>0.2857142857142857</c:v>
                </c:pt>
                <c:pt idx="12" formatCode="#,##0">
                  <c:v>0.2857142857142857</c:v>
                </c:pt>
                <c:pt idx="13" formatCode="#,##0">
                  <c:v>0.2857142857142857</c:v>
                </c:pt>
                <c:pt idx="14" formatCode="#,##0">
                  <c:v>0.2857142857142857</c:v>
                </c:pt>
                <c:pt idx="15" formatCode="#,##0">
                  <c:v>0.2857142857142857</c:v>
                </c:pt>
                <c:pt idx="16" formatCode="#,##0">
                  <c:v>0.2857142857142857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</c:v>
                </c:pt>
                <c:pt idx="20" formatCode="#,##0">
                  <c:v>0.2857142857142857</c:v>
                </c:pt>
                <c:pt idx="21" formatCode="#,##0">
                  <c:v>0.2857142857142857</c:v>
                </c:pt>
                <c:pt idx="22" formatCode="#,##0">
                  <c:v>0.2857142857142857</c:v>
                </c:pt>
                <c:pt idx="23" formatCode="#,##0">
                  <c:v>0.2857142857142857</c:v>
                </c:pt>
                <c:pt idx="24" formatCode="#,##0">
                  <c:v>0.2857142857142857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0.14285714285714285</c:v>
                </c:pt>
                <c:pt idx="28" formatCode="#,##0">
                  <c:v>1.2857142857142858</c:v>
                </c:pt>
                <c:pt idx="29" formatCode="#,##0">
                  <c:v>2.2857142857142856</c:v>
                </c:pt>
                <c:pt idx="30" formatCode="#,##0">
                  <c:v>5.5714285714285712</c:v>
                </c:pt>
                <c:pt idx="31" formatCode="#,##0">
                  <c:v>8.2857142857142865</c:v>
                </c:pt>
                <c:pt idx="32" formatCode="#,##0">
                  <c:v>13</c:v>
                </c:pt>
                <c:pt idx="33" formatCode="#,##0">
                  <c:v>23.857142857142858</c:v>
                </c:pt>
                <c:pt idx="34" formatCode="#,##0">
                  <c:v>31.428571428571427</c:v>
                </c:pt>
                <c:pt idx="35" formatCode="#,##0">
                  <c:v>54</c:v>
                </c:pt>
                <c:pt idx="36" formatCode="#,##0">
                  <c:v>69.571428571428569</c:v>
                </c:pt>
                <c:pt idx="37" formatCode="#,##0">
                  <c:v>77</c:v>
                </c:pt>
                <c:pt idx="38" formatCode="#,##0">
                  <c:v>101.14285714285714</c:v>
                </c:pt>
                <c:pt idx="39" formatCode="#,##0">
                  <c:v>148.57142857142858</c:v>
                </c:pt>
                <c:pt idx="40" formatCode="#,##0">
                  <c:v>200.28571428571428</c:v>
                </c:pt>
                <c:pt idx="41" formatCode="#,##0">
                  <c:v>283.14285714285717</c:v>
                </c:pt>
                <c:pt idx="42" formatCode="#,##0">
                  <c:v>367.85714285714283</c:v>
                </c:pt>
                <c:pt idx="43" formatCode="#,##0">
                  <c:v>384.71428571428572</c:v>
                </c:pt>
                <c:pt idx="44" formatCode="#,##0">
                  <c:v>583.57142857142856</c:v>
                </c:pt>
                <c:pt idx="45" formatCode="#,##0">
                  <c:v>818.57142857142856</c:v>
                </c:pt>
                <c:pt idx="46" formatCode="#,##0">
                  <c:v>1146</c:v>
                </c:pt>
                <c:pt idx="47" formatCode="#,##0">
                  <c:v>1725.2857142857142</c:v>
                </c:pt>
                <c:pt idx="48" formatCode="#,##0">
                  <c:v>2544.4285714285716</c:v>
                </c:pt>
                <c:pt idx="49" formatCode="#,##0">
                  <c:v>3292.4285714285716</c:v>
                </c:pt>
                <c:pt idx="50" formatCode="#,##0">
                  <c:v>4517.1428571428569</c:v>
                </c:pt>
                <c:pt idx="51" formatCode="#,##0">
                  <c:v>5910.4285714285716</c:v>
                </c:pt>
                <c:pt idx="52" formatCode="#,##0">
                  <c:v>7159.5714285714284</c:v>
                </c:pt>
                <c:pt idx="53" formatCode="#,##0">
                  <c:v>8499.1428571428569</c:v>
                </c:pt>
                <c:pt idx="54" formatCode="#,##0">
                  <c:v>10413.285714285714</c:v>
                </c:pt>
                <c:pt idx="55" formatCode="#,##0">
                  <c:v>12166.571428571429</c:v>
                </c:pt>
                <c:pt idx="56" formatCode="#,##0">
                  <c:v>14109.714285714286</c:v>
                </c:pt>
                <c:pt idx="57" formatCode="#,##0">
                  <c:v>15556</c:v>
                </c:pt>
                <c:pt idx="58" formatCode="#,##0">
                  <c:v>17097.285714285714</c:v>
                </c:pt>
                <c:pt idx="59" formatCode="#,##0">
                  <c:v>19353.142857142859</c:v>
                </c:pt>
                <c:pt idx="60" formatCode="#,##0">
                  <c:v>21322.428571428572</c:v>
                </c:pt>
                <c:pt idx="61" formatCode="#,##0">
                  <c:v>23107.571428571428</c:v>
                </c:pt>
                <c:pt idx="62" formatCode="#,##0">
                  <c:v>25015.714285714286</c:v>
                </c:pt>
                <c:pt idx="63" formatCode="#,##0">
                  <c:v>26930.142857142859</c:v>
                </c:pt>
                <c:pt idx="64" formatCode="#,##0">
                  <c:v>28252.142857142859</c:v>
                </c:pt>
                <c:pt idx="65" formatCode="#,##0">
                  <c:v>29420.285714285714</c:v>
                </c:pt>
                <c:pt idx="66" formatCode="#,##0">
                  <c:v>30138.857142857141</c:v>
                </c:pt>
                <c:pt idx="67" formatCode="#,##0">
                  <c:v>31024.142857142859</c:v>
                </c:pt>
                <c:pt idx="68" formatCode="#,##0">
                  <c:v>31632.714285714286</c:v>
                </c:pt>
                <c:pt idx="69" formatCode="#,##0">
                  <c:v>31852.571428571428</c:v>
                </c:pt>
                <c:pt idx="70" formatCode="#,##0">
                  <c:v>31332.571428571428</c:v>
                </c:pt>
                <c:pt idx="71" formatCode="#,##0">
                  <c:v>31157.428571428572</c:v>
                </c:pt>
                <c:pt idx="72" formatCode="#,##0">
                  <c:v>30529.571428571428</c:v>
                </c:pt>
                <c:pt idx="73" formatCode="#,##0">
                  <c:v>30128.571428571428</c:v>
                </c:pt>
                <c:pt idx="74" formatCode="#,##0">
                  <c:v>29841.714285714286</c:v>
                </c:pt>
                <c:pt idx="75" formatCode="#,##0">
                  <c:v>29395.142857142859</c:v>
                </c:pt>
                <c:pt idx="76" formatCode="#,##0">
                  <c:v>29290.857142857141</c:v>
                </c:pt>
                <c:pt idx="77" formatCode="#,##0">
                  <c:v>29075.571428571428</c:v>
                </c:pt>
                <c:pt idx="78" formatCode="#,##0">
                  <c:v>28893</c:v>
                </c:pt>
                <c:pt idx="79" formatCode="#,##0">
                  <c:v>29268.857142857141</c:v>
                </c:pt>
                <c:pt idx="80" formatCode="#,##0">
                  <c:v>28904.142857142859</c:v>
                </c:pt>
                <c:pt idx="81" formatCode="#,##0">
                  <c:v>28802.571428571428</c:v>
                </c:pt>
                <c:pt idx="82" formatCode="#,##0">
                  <c:v>29075.142857142859</c:v>
                </c:pt>
                <c:pt idx="83" formatCode="#,##0">
                  <c:v>29183.714285714286</c:v>
                </c:pt>
                <c:pt idx="84" formatCode="#,##0">
                  <c:v>29748</c:v>
                </c:pt>
                <c:pt idx="85" formatCode="#,##0">
                  <c:v>29950.714285714286</c:v>
                </c:pt>
                <c:pt idx="86" formatCode="#,##0">
                  <c:v>29200.857142857141</c:v>
                </c:pt>
                <c:pt idx="87" formatCode="#,##0">
                  <c:v>29006</c:v>
                </c:pt>
                <c:pt idx="88" formatCode="#,##0">
                  <c:v>28798.571428571428</c:v>
                </c:pt>
                <c:pt idx="89" formatCode="#,##0">
                  <c:v>28237.714285714286</c:v>
                </c:pt>
                <c:pt idx="90" formatCode="#,##0">
                  <c:v>28331.142857142859</c:v>
                </c:pt>
                <c:pt idx="91" formatCode="#,##0">
                  <c:v>27788.428571428572</c:v>
                </c:pt>
                <c:pt idx="92" formatCode="#,##0">
                  <c:v>27417.285714285714</c:v>
                </c:pt>
                <c:pt idx="93" formatCode="#,##0">
                  <c:v>27450</c:v>
                </c:pt>
                <c:pt idx="94" formatCode="#,##0">
                  <c:v>27434.142857142859</c:v>
                </c:pt>
                <c:pt idx="95" formatCode="#,##0">
                  <c:v>27048.714285714286</c:v>
                </c:pt>
                <c:pt idx="96" formatCode="#,##0">
                  <c:v>26803.857142857141</c:v>
                </c:pt>
                <c:pt idx="97" formatCode="#,##0">
                  <c:v>25755.571428571428</c:v>
                </c:pt>
                <c:pt idx="98" formatCode="#,##0">
                  <c:v>25322.285714285714</c:v>
                </c:pt>
                <c:pt idx="99" formatCode="#,##0">
                  <c:v>24515.714285714286</c:v>
                </c:pt>
                <c:pt idx="100" formatCode="#,##0">
                  <c:v>23951</c:v>
                </c:pt>
                <c:pt idx="101" formatCode="#,##0">
                  <c:v>23692.857142857141</c:v>
                </c:pt>
                <c:pt idx="102" formatCode="#,##0">
                  <c:v>23095.714285714286</c:v>
                </c:pt>
                <c:pt idx="103" formatCode="#,##0">
                  <c:v>23027.428571428572</c:v>
                </c:pt>
                <c:pt idx="104" formatCode="#,##0">
                  <c:v>22800.714285714286</c:v>
                </c:pt>
                <c:pt idx="105" formatCode="#,##0">
                  <c:v>22664.857142857141</c:v>
                </c:pt>
                <c:pt idx="106" formatCode="#,##0">
                  <c:v>22559.571428571428</c:v>
                </c:pt>
                <c:pt idx="107" formatCode="#,##0">
                  <c:v>22926.142857142859</c:v>
                </c:pt>
                <c:pt idx="108" formatCode="#,##0">
                  <c:v>22679.857142857141</c:v>
                </c:pt>
                <c:pt idx="109" formatCode="#,##0">
                  <c:v>23043</c:v>
                </c:pt>
                <c:pt idx="110" formatCode="#,##0">
                  <c:v>22807.571428571428</c:v>
                </c:pt>
                <c:pt idx="111" formatCode="#,##0">
                  <c:v>22542.285714285714</c:v>
                </c:pt>
                <c:pt idx="112" formatCode="#,##0">
                  <c:v>22139.428571428572</c:v>
                </c:pt>
                <c:pt idx="113" formatCode="#,##0">
                  <c:v>22424.428571428572</c:v>
                </c:pt>
                <c:pt idx="114" formatCode="#,##0">
                  <c:v>21898.285714285714</c:v>
                </c:pt>
                <c:pt idx="115" formatCode="#,##0">
                  <c:v>21683.142857142859</c:v>
                </c:pt>
                <c:pt idx="116" formatCode="#,##0">
                  <c:v>20980.428571428572</c:v>
                </c:pt>
                <c:pt idx="117" formatCode="#,##0">
                  <c:v>20592.428571428572</c:v>
                </c:pt>
                <c:pt idx="118" formatCode="#,##0">
                  <c:v>20723</c:v>
                </c:pt>
                <c:pt idx="119" formatCode="#,##0">
                  <c:v>21101</c:v>
                </c:pt>
                <c:pt idx="120" formatCode="#,##0">
                  <c:v>20966.857142857141</c:v>
                </c:pt>
                <c:pt idx="121" formatCode="#,##0">
                  <c:v>20828.571428571428</c:v>
                </c:pt>
                <c:pt idx="122" formatCode="#,##0">
                  <c:v>21092.571428571428</c:v>
                </c:pt>
                <c:pt idx="123" formatCode="#,##0">
                  <c:v>21290.857142857141</c:v>
                </c:pt>
                <c:pt idx="124" formatCode="#,##0">
                  <c:v>21118</c:v>
                </c:pt>
                <c:pt idx="125" formatCode="#,##0">
                  <c:v>21234.714285714286</c:v>
                </c:pt>
                <c:pt idx="126" formatCode="#,##0">
                  <c:v>20948.142857142859</c:v>
                </c:pt>
                <c:pt idx="127" formatCode="#,##0">
                  <c:v>20750</c:v>
                </c:pt>
                <c:pt idx="128" formatCode="#,##0">
                  <c:v>20773.428571428572</c:v>
                </c:pt>
                <c:pt idx="129" formatCode="#,##0">
                  <c:v>20344.571428571428</c:v>
                </c:pt>
                <c:pt idx="130" formatCode="#,##0">
                  <c:v>20465.857142857141</c:v>
                </c:pt>
                <c:pt idx="131" formatCode="#,##0">
                  <c:v>20675.571428571428</c:v>
                </c:pt>
                <c:pt idx="132" formatCode="#,##0">
                  <c:v>20633</c:v>
                </c:pt>
                <c:pt idx="133" formatCode="#,##0">
                  <c:v>21122.571428571428</c:v>
                </c:pt>
                <c:pt idx="134" formatCode="#,##0">
                  <c:v>21349.571428571428</c:v>
                </c:pt>
                <c:pt idx="135" formatCode="#,##0">
                  <c:v>21692</c:v>
                </c:pt>
                <c:pt idx="136" formatCode="#,##0">
                  <c:v>22467</c:v>
                </c:pt>
                <c:pt idx="137" formatCode="#,##0">
                  <c:v>23193</c:v>
                </c:pt>
                <c:pt idx="138" formatCode="#,##0">
                  <c:v>23905.142857142859</c:v>
                </c:pt>
                <c:pt idx="139" formatCode="#,##0">
                  <c:v>24827.142857142859</c:v>
                </c:pt>
                <c:pt idx="140" formatCode="#,##0">
                  <c:v>25825.857142857141</c:v>
                </c:pt>
                <c:pt idx="141" formatCode="#,##0">
                  <c:v>26787.571428571428</c:v>
                </c:pt>
                <c:pt idx="142" formatCode="#,##0">
                  <c:v>28296.571428571428</c:v>
                </c:pt>
                <c:pt idx="143" formatCode="#,##0">
                  <c:v>30010.857142857141</c:v>
                </c:pt>
                <c:pt idx="144" formatCode="#,##0">
                  <c:v>31232.285714285714</c:v>
                </c:pt>
                <c:pt idx="145" formatCode="#,##0">
                  <c:v>32998.571428571428</c:v>
                </c:pt>
                <c:pt idx="146" formatCode="#,##0">
                  <c:v>34998.285714285717</c:v>
                </c:pt>
                <c:pt idx="147" formatCode="#,##0">
                  <c:v>36441.428571428572</c:v>
                </c:pt>
                <c:pt idx="148" formatCode="#,##0">
                  <c:v>38333.714285714283</c:v>
                </c:pt>
                <c:pt idx="149" formatCode="#,##0">
                  <c:v>39791</c:v>
                </c:pt>
                <c:pt idx="150" formatCode="#,##0">
                  <c:v>41273.428571428572</c:v>
                </c:pt>
                <c:pt idx="151" formatCode="#,##0">
                  <c:v>43682.714285714283</c:v>
                </c:pt>
                <c:pt idx="152" formatCode="#,##0">
                  <c:v>45763.428571428572</c:v>
                </c:pt>
                <c:pt idx="153" formatCode="#,##0">
                  <c:v>46797.571428571428</c:v>
                </c:pt>
                <c:pt idx="154" formatCode="#,##0">
                  <c:v>47281.857142857145</c:v>
                </c:pt>
                <c:pt idx="155" formatCode="#,##0">
                  <c:v>48800.142857142855</c:v>
                </c:pt>
                <c:pt idx="156" formatCode="#,##0">
                  <c:v>49366</c:v>
                </c:pt>
                <c:pt idx="157" formatCode="#,##0">
                  <c:v>51364.285714285717</c:v>
                </c:pt>
                <c:pt idx="158" formatCode="#,##0">
                  <c:v>52486.857142857145</c:v>
                </c:pt>
                <c:pt idx="159" formatCode="#,##0">
                  <c:v>53652.142857142855</c:v>
                </c:pt>
                <c:pt idx="160" formatCode="#,##0">
                  <c:v>55817.285714285717</c:v>
                </c:pt>
                <c:pt idx="161" formatCode="#,##0">
                  <c:v>57877</c:v>
                </c:pt>
                <c:pt idx="162" formatCode="#,##0">
                  <c:v>59151</c:v>
                </c:pt>
                <c:pt idx="163" formatCode="#,##0">
                  <c:v>61269.714285714283</c:v>
                </c:pt>
                <c:pt idx="164" formatCode="#,##0">
                  <c:v>62243.285714285717</c:v>
                </c:pt>
                <c:pt idx="165" formatCode="#,##0">
                  <c:v>63449.857142857145</c:v>
                </c:pt>
                <c:pt idx="166" formatCode="#,##0">
                  <c:v>65464.142857142855</c:v>
                </c:pt>
                <c:pt idx="167" formatCode="#,##0">
                  <c:v>66078.857142857145</c:v>
                </c:pt>
                <c:pt idx="168" formatCode="#,##0">
                  <c:v>66449.857142857145</c:v>
                </c:pt>
                <c:pt idx="169" formatCode="#,##0">
                  <c:v>66791.428571428565</c:v>
                </c:pt>
                <c:pt idx="170" formatCode="#,##0">
                  <c:v>67152.28571428571</c:v>
                </c:pt>
                <c:pt idx="171" formatCode="#,##0">
                  <c:v>66790.571428571435</c:v>
                </c:pt>
                <c:pt idx="172" formatCode="#,##0">
                  <c:v>67318.428571428565</c:v>
                </c:pt>
                <c:pt idx="173" formatCode="#,##0">
                  <c:v>66134.428571428565</c:v>
                </c:pt>
                <c:pt idx="174" formatCode="#,##0">
                  <c:v>66291</c:v>
                </c:pt>
                <c:pt idx="175" formatCode="#,##0">
                  <c:v>66822.28571428571</c:v>
                </c:pt>
                <c:pt idx="176" formatCode="#,##0">
                  <c:v>65901.857142857145</c:v>
                </c:pt>
                <c:pt idx="177" formatCode="#,##0">
                  <c:v>65128.428571428572</c:v>
                </c:pt>
                <c:pt idx="178" formatCode="#,##0">
                  <c:v>65325</c:v>
                </c:pt>
                <c:pt idx="179" formatCode="#,##0">
                  <c:v>65325.571428571428</c:v>
                </c:pt>
                <c:pt idx="180" formatCode="#,##0">
                  <c:v>65144.142857142855</c:v>
                </c:pt>
                <c:pt idx="181" formatCode="#,##0">
                  <c:v>64292.142857142855</c:v>
                </c:pt>
                <c:pt idx="182" formatCode="#,##0">
                  <c:v>63067.142857142855</c:v>
                </c:pt>
                <c:pt idx="183" formatCode="#,##0">
                  <c:v>61993.428571428572</c:v>
                </c:pt>
                <c:pt idx="184" formatCode="#,##0">
                  <c:v>60315.428571428572</c:v>
                </c:pt>
                <c:pt idx="185" formatCode="#,##0">
                  <c:v>59123.285714285717</c:v>
                </c:pt>
                <c:pt idx="186" formatCode="#,##0">
                  <c:v>56599</c:v>
                </c:pt>
                <c:pt idx="187" formatCode="#,##0">
                  <c:v>55432</c:v>
                </c:pt>
                <c:pt idx="188" formatCode="#,##0">
                  <c:v>54174</c:v>
                </c:pt>
                <c:pt idx="189" formatCode="#,##0">
                  <c:v>53858.714285714283</c:v>
                </c:pt>
                <c:pt idx="190" formatCode="#,##0">
                  <c:v>53686.142857142855</c:v>
                </c:pt>
                <c:pt idx="191" formatCode="#,##0">
                  <c:v>54388.857142857145</c:v>
                </c:pt>
                <c:pt idx="192" formatCode="#,##0">
                  <c:v>52880</c:v>
                </c:pt>
                <c:pt idx="193" formatCode="#,##0">
                  <c:v>53359.142857142855</c:v>
                </c:pt>
                <c:pt idx="194" formatCode="#,##0">
                  <c:v>52265.285714285717</c:v>
                </c:pt>
                <c:pt idx="195" formatCode="#,##0">
                  <c:v>53158</c:v>
                </c:pt>
                <c:pt idx="196" formatCode="#,##0">
                  <c:v>51976.142857142855</c:v>
                </c:pt>
                <c:pt idx="197" formatCode="#,##0">
                  <c:v>51303.142857142855</c:v>
                </c:pt>
                <c:pt idx="198" formatCode="#,##0">
                  <c:v>49327.857142857145</c:v>
                </c:pt>
                <c:pt idx="199" formatCode="#,##0">
                  <c:v>49106.285714285717</c:v>
                </c:pt>
                <c:pt idx="200" formatCode="#,##0">
                  <c:v>47724.714285714283</c:v>
                </c:pt>
                <c:pt idx="201" formatCode="#,##0">
                  <c:v>46594.714285714283</c:v>
                </c:pt>
                <c:pt idx="202" formatCode="#,##0">
                  <c:v>44255.714285714283</c:v>
                </c:pt>
                <c:pt idx="203" formatCode="#,##0">
                  <c:v>43825.428571428572</c:v>
                </c:pt>
                <c:pt idx="204" formatCode="#,##0">
                  <c:v>42827.571428571428</c:v>
                </c:pt>
                <c:pt idx="205" formatCode="#,##0">
                  <c:v>43101.571428571428</c:v>
                </c:pt>
                <c:pt idx="206" formatCode="#,##0">
                  <c:v>42082.857142857145</c:v>
                </c:pt>
                <c:pt idx="207" formatCode="#,##0">
                  <c:v>41761.857142857145</c:v>
                </c:pt>
                <c:pt idx="208" formatCode="#,##0">
                  <c:v>42018.571428571428</c:v>
                </c:pt>
                <c:pt idx="209" formatCode="#,##0">
                  <c:v>41731.142857142855</c:v>
                </c:pt>
                <c:pt idx="210" formatCode="#,##0">
                  <c:v>41961.571428571428</c:v>
                </c:pt>
                <c:pt idx="211" formatCode="#,##0">
                  <c:v>42094.857142857145</c:v>
                </c:pt>
                <c:pt idx="212" formatCode="#,##0">
                  <c:v>41617.285714285717</c:v>
                </c:pt>
                <c:pt idx="213" formatCode="#,##0">
                  <c:v>42231.857142857145</c:v>
                </c:pt>
                <c:pt idx="214" formatCode="#,##0">
                  <c:v>41587.571428571428</c:v>
                </c:pt>
                <c:pt idx="215" formatCode="#,##0">
                  <c:v>41305.428571428572</c:v>
                </c:pt>
                <c:pt idx="216" formatCode="#,##0">
                  <c:v>41862.857142857145</c:v>
                </c:pt>
                <c:pt idx="217" formatCode="#,##0">
                  <c:v>41586.571428571428</c:v>
                </c:pt>
                <c:pt idx="218" formatCode="#,##0">
                  <c:v>40984.571428571428</c:v>
                </c:pt>
                <c:pt idx="219" formatCode="#,##0">
                  <c:v>39491.714285714283</c:v>
                </c:pt>
                <c:pt idx="220" formatCode="#,##0">
                  <c:v>37235</c:v>
                </c:pt>
                <c:pt idx="221" formatCode="#,##0">
                  <c:v>36231.285714285717</c:v>
                </c:pt>
                <c:pt idx="222" formatCode="#,##0">
                  <c:v>35153.142857142855</c:v>
                </c:pt>
                <c:pt idx="223" formatCode="#,##0">
                  <c:v>34784.285714285717</c:v>
                </c:pt>
                <c:pt idx="224" formatCode="#,##0">
                  <c:v>34350.142857142855</c:v>
                </c:pt>
                <c:pt idx="225" formatCode="#,##0">
                  <c:v>34857.142857142855</c:v>
                </c:pt>
                <c:pt idx="226" formatCode="#,##0">
                  <c:v>36270</c:v>
                </c:pt>
                <c:pt idx="227" formatCode="#,##0">
                  <c:v>38050.714285714283</c:v>
                </c:pt>
                <c:pt idx="228" formatCode="#,##0">
                  <c:v>38765.285714285717</c:v>
                </c:pt>
                <c:pt idx="229" formatCode="#,##0">
                  <c:v>39962.571428571428</c:v>
                </c:pt>
                <c:pt idx="230" formatCode="#,##0">
                  <c:v>40133</c:v>
                </c:pt>
                <c:pt idx="231" formatCode="#,##0">
                  <c:v>40564.142857142855</c:v>
                </c:pt>
                <c:pt idx="232" formatCode="#,##0">
                  <c:v>40784</c:v>
                </c:pt>
                <c:pt idx="233" formatCode="#,##0">
                  <c:v>43428.428571428572</c:v>
                </c:pt>
                <c:pt idx="234" formatCode="#,##0">
                  <c:v>43398.285714285717</c:v>
                </c:pt>
                <c:pt idx="235" formatCode="#,##0">
                  <c:v>43382.285714285717</c:v>
                </c:pt>
                <c:pt idx="236" formatCode="#,##0">
                  <c:v>43298.285714285717</c:v>
                </c:pt>
                <c:pt idx="237" formatCode="#,##0">
                  <c:v>43565.428571428572</c:v>
                </c:pt>
                <c:pt idx="238" formatCode="#,##0">
                  <c:v>43680.714285714283</c:v>
                </c:pt>
                <c:pt idx="239" formatCode="#,##0">
                  <c:v>43707.285714285717</c:v>
                </c:pt>
                <c:pt idx="240" formatCode="#,##0">
                  <c:v>40972.142857142855</c:v>
                </c:pt>
                <c:pt idx="241" formatCode="#,##0">
                  <c:v>41419</c:v>
                </c:pt>
                <c:pt idx="242" formatCode="#,##0">
                  <c:v>41843.285714285717</c:v>
                </c:pt>
                <c:pt idx="243" formatCode="#,##0">
                  <c:v>41931.714285714283</c:v>
                </c:pt>
                <c:pt idx="244" formatCode="#,##0">
                  <c:v>42495.142857142855</c:v>
                </c:pt>
                <c:pt idx="245" formatCode="#,##0">
                  <c:v>43235.714285714283</c:v>
                </c:pt>
                <c:pt idx="246" formatCode="#,##0">
                  <c:v>43099.285714285717</c:v>
                </c:pt>
                <c:pt idx="247" formatCode="#,##0">
                  <c:v>43990.142857142855</c:v>
                </c:pt>
                <c:pt idx="248" formatCode="#,##0">
                  <c:v>43966.428571428572</c:v>
                </c:pt>
                <c:pt idx="249" formatCode="#,##0">
                  <c:v>45241.285714285717</c:v>
                </c:pt>
                <c:pt idx="250" formatCode="#,##0">
                  <c:v>46878.285714285717</c:v>
                </c:pt>
                <c:pt idx="251" formatCode="#,##0">
                  <c:v>47293.428571428572</c:v>
                </c:pt>
                <c:pt idx="252" formatCode="#,##0">
                  <c:v>47947.428571428572</c:v>
                </c:pt>
                <c:pt idx="253" formatCode="#,##0">
                  <c:v>49255</c:v>
                </c:pt>
                <c:pt idx="254" formatCode="#,##0">
                  <c:v>49557.571428571428</c:v>
                </c:pt>
                <c:pt idx="255" formatCode="#,##0">
                  <c:v>51057.142857142855</c:v>
                </c:pt>
                <c:pt idx="256" formatCode="#,##0">
                  <c:v>52370.714285714283</c:v>
                </c:pt>
                <c:pt idx="257" formatCode="#,##0">
                  <c:v>53431.428571428572</c:v>
                </c:pt>
                <c:pt idx="258" formatCode="#,##0">
                  <c:v>55105.857142857145</c:v>
                </c:pt>
                <c:pt idx="259" formatCode="#,##0">
                  <c:v>55520.857142857145</c:v>
                </c:pt>
                <c:pt idx="260" formatCode="#,##0">
                  <c:v>56035.571428571428</c:v>
                </c:pt>
                <c:pt idx="261" formatCode="#,##0">
                  <c:v>58424.428571428572</c:v>
                </c:pt>
                <c:pt idx="262" formatCode="#,##0">
                  <c:v>59553.714285714283</c:v>
                </c:pt>
                <c:pt idx="263" formatCode="#,##0">
                  <c:v>60016.571428571428</c:v>
                </c:pt>
                <c:pt idx="264" formatCode="#,##0">
                  <c:v>61166</c:v>
                </c:pt>
                <c:pt idx="265" formatCode="#,##0">
                  <c:v>63249.142857142855</c:v>
                </c:pt>
                <c:pt idx="266" formatCode="#,##0">
                  <c:v>66989.571428571435</c:v>
                </c:pt>
                <c:pt idx="267" formatCode="#,##0">
                  <c:v>68787.28571428571</c:v>
                </c:pt>
                <c:pt idx="268" formatCode="#,##0">
                  <c:v>69987.71428571429</c:v>
                </c:pt>
                <c:pt idx="269" formatCode="#,##0">
                  <c:v>71884.428571428565</c:v>
                </c:pt>
                <c:pt idx="270" formatCode="#,##0">
                  <c:v>74110.428571428565</c:v>
                </c:pt>
                <c:pt idx="271" formatCode="#,##0">
                  <c:v>76513.28571428571</c:v>
                </c:pt>
                <c:pt idx="272" formatCode="#,##0">
                  <c:v>78738.142857142855</c:v>
                </c:pt>
                <c:pt idx="273" formatCode="#,##0">
                  <c:v>79509</c:v>
                </c:pt>
                <c:pt idx="274" formatCode="#,##0">
                  <c:v>81335.71428571429</c:v>
                </c:pt>
                <c:pt idx="275" formatCode="#,##0">
                  <c:v>83805.857142857145</c:v>
                </c:pt>
                <c:pt idx="276" formatCode="#,##0">
                  <c:v>86362.71428571429</c:v>
                </c:pt>
                <c:pt idx="277" formatCode="#,##0">
                  <c:v>89858.857142857145</c:v>
                </c:pt>
                <c:pt idx="278" formatCode="#,##0">
                  <c:v>94625.571428571435</c:v>
                </c:pt>
                <c:pt idx="279" formatCode="#,##0">
                  <c:v>98505.428571428565</c:v>
                </c:pt>
                <c:pt idx="280" formatCode="#,##0">
                  <c:v>103879.14285714286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413504"/>
        <c:axId val="235415040"/>
      </c:lineChart>
      <c:lineChart>
        <c:grouping val="standard"/>
        <c:varyColors val="0"/>
        <c:ser>
          <c:idx val="1"/>
          <c:order val="1"/>
          <c:tx>
            <c:strRef>
              <c:f>'Data USA'!$AC$3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USA'!$AC$4:$AC$295</c:f>
              <c:numCache>
                <c:formatCode>General</c:formatCode>
                <c:ptCount val="292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0.14285714285714285</c:v>
                </c:pt>
                <c:pt idx="29" formatCode="#,##0">
                  <c:v>0.14285714285714285</c:v>
                </c:pt>
                <c:pt idx="30" formatCode="#,##0">
                  <c:v>0.8571428571428571</c:v>
                </c:pt>
                <c:pt idx="31" formatCode="#,##0">
                  <c:v>1</c:v>
                </c:pt>
                <c:pt idx="32" formatCode="#,##0">
                  <c:v>1.5714285714285714</c:v>
                </c:pt>
                <c:pt idx="33" formatCode="#,##0">
                  <c:v>1.7142857142857142</c:v>
                </c:pt>
                <c:pt idx="34" formatCode="#,##0">
                  <c:v>2</c:v>
                </c:pt>
                <c:pt idx="35" formatCode="#,##0">
                  <c:v>2.2857142857142856</c:v>
                </c:pt>
                <c:pt idx="36" formatCode="#,##0">
                  <c:v>2.8571428571428572</c:v>
                </c:pt>
                <c:pt idx="37" formatCode="#,##0">
                  <c:v>2.2857142857142856</c:v>
                </c:pt>
                <c:pt idx="38" formatCode="#,##0">
                  <c:v>3</c:v>
                </c:pt>
                <c:pt idx="39" formatCode="#,##0">
                  <c:v>3.1428571428571428</c:v>
                </c:pt>
                <c:pt idx="40" formatCode="#,##0">
                  <c:v>4.4285714285714288</c:v>
                </c:pt>
                <c:pt idx="41" formatCode="#,##0">
                  <c:v>5.2857142857142856</c:v>
                </c:pt>
                <c:pt idx="42" formatCode="#,##0">
                  <c:v>5.8571428571428568</c:v>
                </c:pt>
                <c:pt idx="43" formatCode="#,##0">
                  <c:v>7</c:v>
                </c:pt>
                <c:pt idx="44" formatCode="#,##0">
                  <c:v>10.714285714285714</c:v>
                </c:pt>
                <c:pt idx="45" formatCode="#,##0">
                  <c:v>14.857142857142858</c:v>
                </c:pt>
                <c:pt idx="46" formatCode="#,##0">
                  <c:v>22.571428571428573</c:v>
                </c:pt>
                <c:pt idx="47" formatCode="#,##0">
                  <c:v>31.714285714285715</c:v>
                </c:pt>
                <c:pt idx="48" formatCode="#,##0">
                  <c:v>44.714285714285715</c:v>
                </c:pt>
                <c:pt idx="49" formatCode="#,##0">
                  <c:v>58</c:v>
                </c:pt>
                <c:pt idx="50" formatCode="#,##0">
                  <c:v>72</c:v>
                </c:pt>
                <c:pt idx="51" formatCode="#,##0">
                  <c:v>95.142857142857139</c:v>
                </c:pt>
                <c:pt idx="52" formatCode="#,##0">
                  <c:v>124.28571428571429</c:v>
                </c:pt>
                <c:pt idx="53" formatCode="#,##0">
                  <c:v>162.14285714285714</c:v>
                </c:pt>
                <c:pt idx="54" formatCode="#,##0">
                  <c:v>209.85714285714286</c:v>
                </c:pt>
                <c:pt idx="55" formatCode="#,##0">
                  <c:v>270</c:v>
                </c:pt>
                <c:pt idx="56" formatCode="#,##0">
                  <c:v>346</c:v>
                </c:pt>
                <c:pt idx="57" formatCode="#,##0">
                  <c:v>414</c:v>
                </c:pt>
                <c:pt idx="58" formatCode="#,##0">
                  <c:v>485.85714285714283</c:v>
                </c:pt>
                <c:pt idx="59" formatCode="#,##0">
                  <c:v>607.14285714285711</c:v>
                </c:pt>
                <c:pt idx="60" formatCode="#,##0">
                  <c:v>728</c:v>
                </c:pt>
                <c:pt idx="61" formatCode="#,##0">
                  <c:v>884.28571428571433</c:v>
                </c:pt>
                <c:pt idx="62" formatCode="#,##0">
                  <c:v>1008.4285714285714</c:v>
                </c:pt>
                <c:pt idx="63" formatCode="#,##0">
                  <c:v>1136.7142857142858</c:v>
                </c:pt>
                <c:pt idx="64" formatCode="#,##0">
                  <c:v>1279.1428571428571</c:v>
                </c:pt>
                <c:pt idx="65" formatCode="#,##0">
                  <c:v>1433.1428571428571</c:v>
                </c:pt>
                <c:pt idx="66" formatCode="#,##0">
                  <c:v>1645</c:v>
                </c:pt>
                <c:pt idx="67" formatCode="#,##0">
                  <c:v>1784.4285714285713</c:v>
                </c:pt>
                <c:pt idx="68" formatCode="#,##0">
                  <c:v>1888.1428571428571</c:v>
                </c:pt>
                <c:pt idx="69" formatCode="#,##0">
                  <c:v>2006.5714285714287</c:v>
                </c:pt>
                <c:pt idx="70" formatCode="#,##0">
                  <c:v>2092.1428571428573</c:v>
                </c:pt>
                <c:pt idx="71" formatCode="#,##0">
                  <c:v>2124</c:v>
                </c:pt>
                <c:pt idx="72" formatCode="#,##0">
                  <c:v>2149.1428571428573</c:v>
                </c:pt>
                <c:pt idx="73" formatCode="#,##0">
                  <c:v>2132.1428571428573</c:v>
                </c:pt>
                <c:pt idx="74" formatCode="#,##0">
                  <c:v>2198.2857142857142</c:v>
                </c:pt>
                <c:pt idx="75" formatCode="#,##0">
                  <c:v>2190.8571428571427</c:v>
                </c:pt>
                <c:pt idx="76" formatCode="#,##0">
                  <c:v>2173</c:v>
                </c:pt>
                <c:pt idx="77" formatCode="#,##0">
                  <c:v>2148.8571428571427</c:v>
                </c:pt>
                <c:pt idx="78" formatCode="#,##0">
                  <c:v>2166.7142857142858</c:v>
                </c:pt>
                <c:pt idx="79" formatCode="#,##0">
                  <c:v>2201</c:v>
                </c:pt>
                <c:pt idx="80" formatCode="#,##0">
                  <c:v>2214.7142857142858</c:v>
                </c:pt>
                <c:pt idx="81" formatCode="#,##0">
                  <c:v>2189.7142857142858</c:v>
                </c:pt>
                <c:pt idx="82" formatCode="#,##0">
                  <c:v>2232</c:v>
                </c:pt>
                <c:pt idx="83" formatCode="#,##0">
                  <c:v>2240.7142857142858</c:v>
                </c:pt>
                <c:pt idx="84" formatCode="#,##0">
                  <c:v>2203.2857142857142</c:v>
                </c:pt>
                <c:pt idx="85" formatCode="#,##0">
                  <c:v>2117.2857142857142</c:v>
                </c:pt>
                <c:pt idx="86" formatCode="#,##0">
                  <c:v>2014.4285714285713</c:v>
                </c:pt>
                <c:pt idx="87" formatCode="#,##0">
                  <c:v>1970.5714285714287</c:v>
                </c:pt>
                <c:pt idx="88" formatCode="#,##0">
                  <c:v>1983</c:v>
                </c:pt>
                <c:pt idx="89" formatCode="#,##0">
                  <c:v>1975.5714285714287</c:v>
                </c:pt>
                <c:pt idx="90" formatCode="#,##0">
                  <c:v>1936.1428571428571</c:v>
                </c:pt>
                <c:pt idx="91" formatCode="#,##0">
                  <c:v>1934.5714285714287</c:v>
                </c:pt>
                <c:pt idx="92" formatCode="#,##0">
                  <c:v>1901.2857142857142</c:v>
                </c:pt>
                <c:pt idx="93" formatCode="#,##0">
                  <c:v>1879.2857142857142</c:v>
                </c:pt>
                <c:pt idx="94" formatCode="#,##0">
                  <c:v>1888.2857142857142</c:v>
                </c:pt>
                <c:pt idx="95" formatCode="#,##0">
                  <c:v>1863.7142857142858</c:v>
                </c:pt>
                <c:pt idx="96" formatCode="#,##0">
                  <c:v>1793.4285714285713</c:v>
                </c:pt>
                <c:pt idx="97" formatCode="#,##0">
                  <c:v>1774.7142857142858</c:v>
                </c:pt>
                <c:pt idx="98" formatCode="#,##0">
                  <c:v>1755.1428571428571</c:v>
                </c:pt>
                <c:pt idx="99" formatCode="#,##0">
                  <c:v>1725.5714285714287</c:v>
                </c:pt>
                <c:pt idx="100" formatCode="#,##0">
                  <c:v>1681.8571428571429</c:v>
                </c:pt>
                <c:pt idx="101" formatCode="#,##0">
                  <c:v>1583.1428571428571</c:v>
                </c:pt>
                <c:pt idx="102" formatCode="#,##0">
                  <c:v>1497</c:v>
                </c:pt>
                <c:pt idx="103" formatCode="#,##0">
                  <c:v>1475.4285714285713</c:v>
                </c:pt>
                <c:pt idx="104" formatCode="#,##0">
                  <c:v>1464.4285714285713</c:v>
                </c:pt>
                <c:pt idx="105" formatCode="#,##0">
                  <c:v>1425</c:v>
                </c:pt>
                <c:pt idx="106" formatCode="#,##0">
                  <c:v>1404.8571428571429</c:v>
                </c:pt>
                <c:pt idx="107" formatCode="#,##0">
                  <c:v>1427.5714285714287</c:v>
                </c:pt>
                <c:pt idx="108" formatCode="#,##0">
                  <c:v>1415.1428571428571</c:v>
                </c:pt>
                <c:pt idx="109" formatCode="#,##0">
                  <c:v>1382.8571428571429</c:v>
                </c:pt>
                <c:pt idx="110" formatCode="#,##0">
                  <c:v>1301.4285714285713</c:v>
                </c:pt>
                <c:pt idx="111" formatCode="#,##0">
                  <c:v>1240.5714285714287</c:v>
                </c:pt>
                <c:pt idx="112" formatCode="#,##0">
                  <c:v>1220.1428571428571</c:v>
                </c:pt>
                <c:pt idx="113" formatCode="#,##0">
                  <c:v>1200.5714285714287</c:v>
                </c:pt>
                <c:pt idx="114" formatCode="#,##0">
                  <c:v>1112.4285714285713</c:v>
                </c:pt>
                <c:pt idx="115" formatCode="#,##0">
                  <c:v>987.42857142857144</c:v>
                </c:pt>
                <c:pt idx="116" formatCode="#,##0">
                  <c:v>987.14285714285711</c:v>
                </c:pt>
                <c:pt idx="117" formatCode="#,##0">
                  <c:v>983</c:v>
                </c:pt>
                <c:pt idx="118" formatCode="#,##0">
                  <c:v>971</c:v>
                </c:pt>
                <c:pt idx="119" formatCode="#,##0">
                  <c:v>947</c:v>
                </c:pt>
                <c:pt idx="120" formatCode="#,##0">
                  <c:v>958</c:v>
                </c:pt>
                <c:pt idx="121" formatCode="#,##0">
                  <c:v>990.28571428571433</c:v>
                </c:pt>
                <c:pt idx="122" formatCode="#,##0">
                  <c:v>1048.1428571428571</c:v>
                </c:pt>
                <c:pt idx="123" formatCode="#,##0">
                  <c:v>973.71428571428567</c:v>
                </c:pt>
                <c:pt idx="124" formatCode="#,##0">
                  <c:v>949.57142857142856</c:v>
                </c:pt>
                <c:pt idx="125" formatCode="#,##0">
                  <c:v>912.14285714285711</c:v>
                </c:pt>
                <c:pt idx="126" formatCode="#,##0">
                  <c:v>875.42857142857144</c:v>
                </c:pt>
                <c:pt idx="127" formatCode="#,##0">
                  <c:v>839.71428571428567</c:v>
                </c:pt>
                <c:pt idx="128" formatCode="#,##0">
                  <c:v>799.42857142857144</c:v>
                </c:pt>
                <c:pt idx="129" formatCode="#,##0">
                  <c:v>783</c:v>
                </c:pt>
                <c:pt idx="130" formatCode="#,##0">
                  <c:v>768.71428571428567</c:v>
                </c:pt>
                <c:pt idx="131" formatCode="#,##0">
                  <c:v>747.42857142857144</c:v>
                </c:pt>
                <c:pt idx="132" formatCode="#,##0">
                  <c:v>736</c:v>
                </c:pt>
                <c:pt idx="133" formatCode="#,##0">
                  <c:v>745.14285714285711</c:v>
                </c:pt>
                <c:pt idx="134" formatCode="#,##0">
                  <c:v>726.57142857142856</c:v>
                </c:pt>
                <c:pt idx="135" formatCode="#,##0">
                  <c:v>710</c:v>
                </c:pt>
                <c:pt idx="136" formatCode="#,##0">
                  <c:v>693.28571428571433</c:v>
                </c:pt>
                <c:pt idx="137" formatCode="#,##0">
                  <c:v>669.85714285714289</c:v>
                </c:pt>
                <c:pt idx="138" formatCode="#,##0">
                  <c:v>648.57142857142856</c:v>
                </c:pt>
                <c:pt idx="139" formatCode="#,##0">
                  <c:v>627.42857142857144</c:v>
                </c:pt>
                <c:pt idx="140" formatCode="#,##0">
                  <c:v>605.71428571428567</c:v>
                </c:pt>
                <c:pt idx="141" formatCode="#,##0">
                  <c:v>602.42857142857144</c:v>
                </c:pt>
                <c:pt idx="142" formatCode="#,##0">
                  <c:v>603</c:v>
                </c:pt>
                <c:pt idx="143" formatCode="#,##0">
                  <c:v>605.85714285714289</c:v>
                </c:pt>
                <c:pt idx="144" formatCode="#,##0">
                  <c:v>609.28571428571433</c:v>
                </c:pt>
                <c:pt idx="145" formatCode="#,##0">
                  <c:v>586.42857142857144</c:v>
                </c:pt>
                <c:pt idx="146" formatCode="#,##0">
                  <c:v>578.85714285714289</c:v>
                </c:pt>
                <c:pt idx="147" formatCode="#,##0">
                  <c:v>562.57142857142856</c:v>
                </c:pt>
                <c:pt idx="148" formatCode="#,##0">
                  <c:v>560.85714285714289</c:v>
                </c:pt>
                <c:pt idx="149" formatCode="#,##0">
                  <c:v>560.42857142857144</c:v>
                </c:pt>
                <c:pt idx="150" formatCode="#,##0">
                  <c:v>533.42857142857144</c:v>
                </c:pt>
                <c:pt idx="151" formatCode="#,##0">
                  <c:v>523.57142857142856</c:v>
                </c:pt>
                <c:pt idx="152" formatCode="#,##0">
                  <c:v>548.28571428571433</c:v>
                </c:pt>
                <c:pt idx="153" formatCode="#,##0">
                  <c:v>554.28571428571433</c:v>
                </c:pt>
                <c:pt idx="154" formatCode="#,##0">
                  <c:v>520.14285714285711</c:v>
                </c:pt>
                <c:pt idx="155" formatCode="#,##0">
                  <c:v>522.28571428571433</c:v>
                </c:pt>
                <c:pt idx="156" formatCode="#,##0">
                  <c:v>519.14285714285711</c:v>
                </c:pt>
                <c:pt idx="157" formatCode="#,##0">
                  <c:v>598.85714285714289</c:v>
                </c:pt>
                <c:pt idx="158" formatCode="#,##0">
                  <c:v>623.57142857142856</c:v>
                </c:pt>
                <c:pt idx="159" formatCode="#,##0">
                  <c:v>663</c:v>
                </c:pt>
                <c:pt idx="160" formatCode="#,##0">
                  <c:v>686.28571428571433</c:v>
                </c:pt>
                <c:pt idx="161" formatCode="#,##0">
                  <c:v>748</c:v>
                </c:pt>
                <c:pt idx="162" formatCode="#,##0">
                  <c:v>772.42857142857144</c:v>
                </c:pt>
                <c:pt idx="163" formatCode="#,##0">
                  <c:v>773</c:v>
                </c:pt>
                <c:pt idx="164" formatCode="#,##0">
                  <c:v>731.85714285714289</c:v>
                </c:pt>
                <c:pt idx="165" formatCode="#,##0">
                  <c:v>746.85714285714289</c:v>
                </c:pt>
                <c:pt idx="166" formatCode="#,##0">
                  <c:v>738.71428571428567</c:v>
                </c:pt>
                <c:pt idx="167" formatCode="#,##0">
                  <c:v>754.14285714285711</c:v>
                </c:pt>
                <c:pt idx="168" formatCode="#,##0">
                  <c:v>778.71428571428567</c:v>
                </c:pt>
                <c:pt idx="169" formatCode="#,##0">
                  <c:v>777</c:v>
                </c:pt>
                <c:pt idx="170" formatCode="#,##0">
                  <c:v>799</c:v>
                </c:pt>
                <c:pt idx="171" formatCode="#,##0">
                  <c:v>825</c:v>
                </c:pt>
                <c:pt idx="172" formatCode="#,##0">
                  <c:v>860.71428571428567</c:v>
                </c:pt>
                <c:pt idx="173" formatCode="#,##0">
                  <c:v>882.28571428571433</c:v>
                </c:pt>
                <c:pt idx="174" formatCode="#,##0">
                  <c:v>911.14285714285711</c:v>
                </c:pt>
                <c:pt idx="175" formatCode="#,##0">
                  <c:v>915.42857142857144</c:v>
                </c:pt>
                <c:pt idx="176" formatCode="#,##0">
                  <c:v>919</c:v>
                </c:pt>
                <c:pt idx="177" formatCode="#,##0">
                  <c:v>1005.7142857142857</c:v>
                </c:pt>
                <c:pt idx="178" formatCode="#,##0">
                  <c:v>1043.8571428571429</c:v>
                </c:pt>
                <c:pt idx="179" formatCode="#,##0">
                  <c:v>1074.7142857142858</c:v>
                </c:pt>
                <c:pt idx="180" formatCode="#,##0">
                  <c:v>1091.1428571428571</c:v>
                </c:pt>
                <c:pt idx="181" formatCode="#,##0">
                  <c:v>1108.8571428571429</c:v>
                </c:pt>
                <c:pt idx="182" formatCode="#,##0">
                  <c:v>1139.7142857142858</c:v>
                </c:pt>
                <c:pt idx="183" formatCode="#,##0">
                  <c:v>1129.8571428571429</c:v>
                </c:pt>
                <c:pt idx="184" formatCode="#,##0">
                  <c:v>1045.1428571428571</c:v>
                </c:pt>
                <c:pt idx="185" formatCode="#,##0">
                  <c:v>1045.5714285714287</c:v>
                </c:pt>
                <c:pt idx="186" formatCode="#,##0">
                  <c:v>1037.4285714285713</c:v>
                </c:pt>
                <c:pt idx="187" formatCode="#,##0">
                  <c:v>1043.4285714285713</c:v>
                </c:pt>
                <c:pt idx="188" formatCode="#,##0">
                  <c:v>1041.4285714285713</c:v>
                </c:pt>
                <c:pt idx="189" formatCode="#,##0">
                  <c:v>1036.7142857142858</c:v>
                </c:pt>
                <c:pt idx="190" formatCode="#,##0">
                  <c:v>1052.1428571428571</c:v>
                </c:pt>
                <c:pt idx="191" formatCode="#,##0">
                  <c:v>1052</c:v>
                </c:pt>
                <c:pt idx="192" formatCode="#,##0">
                  <c:v>1007.1428571428571</c:v>
                </c:pt>
                <c:pt idx="193" formatCode="#,##0">
                  <c:v>1025.4285714285713</c:v>
                </c:pt>
                <c:pt idx="194" formatCode="#,##0">
                  <c:v>999.42857142857144</c:v>
                </c:pt>
                <c:pt idx="195" formatCode="#,##0">
                  <c:v>1012.8571428571429</c:v>
                </c:pt>
                <c:pt idx="196" formatCode="#,##0">
                  <c:v>1006.2857142857143</c:v>
                </c:pt>
                <c:pt idx="197" formatCode="#,##0">
                  <c:v>1014.8571428571429</c:v>
                </c:pt>
                <c:pt idx="198" formatCode="#,##0">
                  <c:v>1003.1428571428571</c:v>
                </c:pt>
                <c:pt idx="199" formatCode="#,##0">
                  <c:v>1040.4285714285713</c:v>
                </c:pt>
                <c:pt idx="200" formatCode="#,##0">
                  <c:v>1018.5714285714286</c:v>
                </c:pt>
                <c:pt idx="201" formatCode="#,##0">
                  <c:v>1020</c:v>
                </c:pt>
                <c:pt idx="202" formatCode="#,##0">
                  <c:v>987</c:v>
                </c:pt>
                <c:pt idx="203" formatCode="#,##0">
                  <c:v>980.42857142857144</c:v>
                </c:pt>
                <c:pt idx="204" formatCode="#,##0">
                  <c:v>963.14285714285711</c:v>
                </c:pt>
                <c:pt idx="205" formatCode="#,##0">
                  <c:v>962.14285714285711</c:v>
                </c:pt>
                <c:pt idx="206" formatCode="#,##0">
                  <c:v>949.57142857142856</c:v>
                </c:pt>
                <c:pt idx="207" formatCode="#,##0">
                  <c:v>931.71428571428567</c:v>
                </c:pt>
                <c:pt idx="208" formatCode="#,##0">
                  <c:v>936.28571428571433</c:v>
                </c:pt>
                <c:pt idx="209" formatCode="#,##0">
                  <c:v>917.14285714285711</c:v>
                </c:pt>
                <c:pt idx="210" formatCode="#,##0">
                  <c:v>912.57142857142856</c:v>
                </c:pt>
                <c:pt idx="211" formatCode="#,##0">
                  <c:v>892.57142857142856</c:v>
                </c:pt>
                <c:pt idx="212" formatCode="#,##0">
                  <c:v>914.71428571428567</c:v>
                </c:pt>
                <c:pt idx="213" formatCode="#,##0">
                  <c:v>890.28571428571433</c:v>
                </c:pt>
                <c:pt idx="214" formatCode="#,##0">
                  <c:v>866</c:v>
                </c:pt>
                <c:pt idx="215" formatCode="#,##0">
                  <c:v>859.57142857142856</c:v>
                </c:pt>
                <c:pt idx="216" formatCode="#,##0">
                  <c:v>858.71428571428567</c:v>
                </c:pt>
                <c:pt idx="217" formatCode="#,##0">
                  <c:v>834</c:v>
                </c:pt>
                <c:pt idx="218" formatCode="#,##0">
                  <c:v>847.28571428571433</c:v>
                </c:pt>
                <c:pt idx="219" formatCode="#,##0">
                  <c:v>800.85714285714289</c:v>
                </c:pt>
                <c:pt idx="220" formatCode="#,##0">
                  <c:v>711.71428571428567</c:v>
                </c:pt>
                <c:pt idx="221" formatCode="#,##0">
                  <c:v>731</c:v>
                </c:pt>
                <c:pt idx="222" formatCode="#,##0">
                  <c:v>709.42857142857144</c:v>
                </c:pt>
                <c:pt idx="223" formatCode="#,##0">
                  <c:v>744.57142857142856</c:v>
                </c:pt>
                <c:pt idx="224" formatCode="#,##0">
                  <c:v>734.42857142857144</c:v>
                </c:pt>
                <c:pt idx="225" formatCode="#,##0">
                  <c:v>730.85714285714289</c:v>
                </c:pt>
                <c:pt idx="226" formatCode="#,##0">
                  <c:v>753</c:v>
                </c:pt>
                <c:pt idx="227" formatCode="#,##0">
                  <c:v>874.28571428571433</c:v>
                </c:pt>
                <c:pt idx="228" formatCode="#,##0">
                  <c:v>844.71428571428567</c:v>
                </c:pt>
                <c:pt idx="229" formatCode="#,##0">
                  <c:v>838.28571428571433</c:v>
                </c:pt>
                <c:pt idx="230" formatCode="#,##0">
                  <c:v>799</c:v>
                </c:pt>
                <c:pt idx="231" formatCode="#,##0">
                  <c:v>798.71428571428567</c:v>
                </c:pt>
                <c:pt idx="232" formatCode="#,##0">
                  <c:v>777.14285714285711</c:v>
                </c:pt>
                <c:pt idx="233" formatCode="#,##0">
                  <c:v>767.71428571428567</c:v>
                </c:pt>
                <c:pt idx="234" formatCode="#,##0">
                  <c:v>715</c:v>
                </c:pt>
                <c:pt idx="235" formatCode="#,##0">
                  <c:v>731.57142857142856</c:v>
                </c:pt>
                <c:pt idx="236" formatCode="#,##0">
                  <c:v>737.71428571428567</c:v>
                </c:pt>
                <c:pt idx="237" formatCode="#,##0">
                  <c:v>740</c:v>
                </c:pt>
                <c:pt idx="238" formatCode="#,##0">
                  <c:v>744</c:v>
                </c:pt>
                <c:pt idx="239" formatCode="#,##0">
                  <c:v>749.57142857142856</c:v>
                </c:pt>
                <c:pt idx="240" formatCode="#,##0">
                  <c:v>743.85714285714289</c:v>
                </c:pt>
                <c:pt idx="241" formatCode="#,##0">
                  <c:v>742.85714285714289</c:v>
                </c:pt>
                <c:pt idx="242" formatCode="#,##0">
                  <c:v>721.14285714285711</c:v>
                </c:pt>
                <c:pt idx="243" formatCode="#,##0">
                  <c:v>713.28571428571433</c:v>
                </c:pt>
                <c:pt idx="244" formatCode="#,##0">
                  <c:v>706.85714285714289</c:v>
                </c:pt>
                <c:pt idx="245" formatCode="#,##0">
                  <c:v>699.28571428571433</c:v>
                </c:pt>
                <c:pt idx="246" formatCode="#,##0">
                  <c:v>709.42857142857144</c:v>
                </c:pt>
                <c:pt idx="247" formatCode="#,##0">
                  <c:v>730</c:v>
                </c:pt>
                <c:pt idx="248" formatCode="#,##0">
                  <c:v>700.14285714285711</c:v>
                </c:pt>
                <c:pt idx="249" formatCode="#,##0">
                  <c:v>695.57142857142856</c:v>
                </c:pt>
                <c:pt idx="250" formatCode="#,##0">
                  <c:v>710.28571428571433</c:v>
                </c:pt>
                <c:pt idx="251" formatCode="#,##0">
                  <c:v>722.14285714285711</c:v>
                </c:pt>
                <c:pt idx="252" formatCode="#,##0">
                  <c:v>712.28571428571433</c:v>
                </c:pt>
                <c:pt idx="253" formatCode="#,##0">
                  <c:v>721</c:v>
                </c:pt>
                <c:pt idx="254" formatCode="#,##0">
                  <c:v>700.57142857142856</c:v>
                </c:pt>
                <c:pt idx="255" formatCode="#,##0">
                  <c:v>714.42857142857144</c:v>
                </c:pt>
                <c:pt idx="256" formatCode="#,##0">
                  <c:v>724.42857142857144</c:v>
                </c:pt>
                <c:pt idx="257" formatCode="#,##0">
                  <c:v>704.28571428571433</c:v>
                </c:pt>
                <c:pt idx="258" formatCode="#,##0">
                  <c:v>689</c:v>
                </c:pt>
                <c:pt idx="259" formatCode="#,##0">
                  <c:v>702.28571428571433</c:v>
                </c:pt>
                <c:pt idx="260" formatCode="#,##0">
                  <c:v>700.85714285714289</c:v>
                </c:pt>
                <c:pt idx="261" formatCode="#,##0">
                  <c:v>719.14285714285711</c:v>
                </c:pt>
                <c:pt idx="262" formatCode="#,##0">
                  <c:v>737.85714285714289</c:v>
                </c:pt>
                <c:pt idx="263" formatCode="#,##0">
                  <c:v>757.85714285714289</c:v>
                </c:pt>
                <c:pt idx="264" formatCode="#,##0">
                  <c:v>763</c:v>
                </c:pt>
                <c:pt idx="265" formatCode="#,##0">
                  <c:v>772.14285714285711</c:v>
                </c:pt>
                <c:pt idx="266" formatCode="#,##0">
                  <c:v>801.14285714285711</c:v>
                </c:pt>
                <c:pt idx="267" formatCode="#,##0">
                  <c:v>794.28571428571433</c:v>
                </c:pt>
                <c:pt idx="268" formatCode="#,##0">
                  <c:v>798.85714285714289</c:v>
                </c:pt>
                <c:pt idx="269" formatCode="#,##0">
                  <c:v>806.42857142857144</c:v>
                </c:pt>
                <c:pt idx="270" formatCode="#,##0">
                  <c:v>787</c:v>
                </c:pt>
                <c:pt idx="271" formatCode="#,##0">
                  <c:v>803.42857142857144</c:v>
                </c:pt>
                <c:pt idx="272" formatCode="#,##0">
                  <c:v>815.28571428571433</c:v>
                </c:pt>
                <c:pt idx="273" formatCode="#,##0">
                  <c:v>814.42857142857144</c:v>
                </c:pt>
                <c:pt idx="274" formatCode="#,##0">
                  <c:v>823.14285714285711</c:v>
                </c:pt>
                <c:pt idx="275" formatCode="#,##0">
                  <c:v>825.14285714285711</c:v>
                </c:pt>
                <c:pt idx="276" formatCode="#,##0">
                  <c:v>845.71428571428567</c:v>
                </c:pt>
                <c:pt idx="277" formatCode="#,##0">
                  <c:v>861.14285714285711</c:v>
                </c:pt>
                <c:pt idx="278" formatCode="#,##0">
                  <c:v>895.28571428571433</c:v>
                </c:pt>
                <c:pt idx="279" formatCode="#,##0">
                  <c:v>911.85714285714289</c:v>
                </c:pt>
                <c:pt idx="280" formatCode="#,##0">
                  <c:v>930.71428571428567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USA'!$AC$2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3175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'Data USA'!$AD$4:$AD$295</c:f>
              <c:numCache>
                <c:formatCode>General</c:formatCode>
                <c:ptCount val="292"/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3.0000000000000002E-2</c:v>
                </c:pt>
                <c:pt idx="33">
                  <c:v>0.01</c:v>
                </c:pt>
                <c:pt idx="34">
                  <c:v>9.0000000000000011E-2</c:v>
                </c:pt>
                <c:pt idx="35">
                  <c:v>0.16</c:v>
                </c:pt>
                <c:pt idx="36">
                  <c:v>0.39</c:v>
                </c:pt>
                <c:pt idx="37">
                  <c:v>0.58000000000000007</c:v>
                </c:pt>
                <c:pt idx="38">
                  <c:v>0.91000000000000014</c:v>
                </c:pt>
                <c:pt idx="39">
                  <c:v>1.6700000000000002</c:v>
                </c:pt>
                <c:pt idx="40">
                  <c:v>2.2000000000000002</c:v>
                </c:pt>
                <c:pt idx="41">
                  <c:v>3.7800000000000002</c:v>
                </c:pt>
                <c:pt idx="42">
                  <c:v>4.87</c:v>
                </c:pt>
                <c:pt idx="43">
                  <c:v>5.3900000000000006</c:v>
                </c:pt>
                <c:pt idx="44">
                  <c:v>7.08</c:v>
                </c:pt>
                <c:pt idx="45">
                  <c:v>10.400000000000002</c:v>
                </c:pt>
                <c:pt idx="46">
                  <c:v>14.020000000000001</c:v>
                </c:pt>
                <c:pt idx="47">
                  <c:v>19.820000000000004</c:v>
                </c:pt>
                <c:pt idx="48">
                  <c:v>25.75</c:v>
                </c:pt>
                <c:pt idx="49">
                  <c:v>26.930000000000003</c:v>
                </c:pt>
                <c:pt idx="50">
                  <c:v>40.85</c:v>
                </c:pt>
                <c:pt idx="51">
                  <c:v>57.300000000000004</c:v>
                </c:pt>
                <c:pt idx="52">
                  <c:v>80.220000000000013</c:v>
                </c:pt>
                <c:pt idx="53">
                  <c:v>120.77000000000001</c:v>
                </c:pt>
                <c:pt idx="54">
                  <c:v>178.11</c:v>
                </c:pt>
                <c:pt idx="55">
                  <c:v>230.47000000000003</c:v>
                </c:pt>
                <c:pt idx="56">
                  <c:v>316.2</c:v>
                </c:pt>
                <c:pt idx="57">
                  <c:v>413.73000000000008</c:v>
                </c:pt>
                <c:pt idx="58">
                  <c:v>501.17</c:v>
                </c:pt>
                <c:pt idx="59">
                  <c:v>594.94000000000005</c:v>
                </c:pt>
                <c:pt idx="60">
                  <c:v>728.93000000000006</c:v>
                </c:pt>
                <c:pt idx="61">
                  <c:v>851.66000000000008</c:v>
                </c:pt>
                <c:pt idx="62">
                  <c:v>987.68000000000018</c:v>
                </c:pt>
                <c:pt idx="63">
                  <c:v>1088.92</c:v>
                </c:pt>
                <c:pt idx="64">
                  <c:v>1196.8100000000002</c:v>
                </c:pt>
                <c:pt idx="65">
                  <c:v>1354.7200000000003</c:v>
                </c:pt>
                <c:pt idx="66">
                  <c:v>1492.5700000000002</c:v>
                </c:pt>
                <c:pt idx="67">
                  <c:v>1617.53</c:v>
                </c:pt>
                <c:pt idx="68">
                  <c:v>1751.1000000000001</c:v>
                </c:pt>
                <c:pt idx="69">
                  <c:v>1885.1100000000004</c:v>
                </c:pt>
                <c:pt idx="70">
                  <c:v>1977.6500000000003</c:v>
                </c:pt>
                <c:pt idx="71">
                  <c:v>2059.42</c:v>
                </c:pt>
                <c:pt idx="72">
                  <c:v>2109.7200000000003</c:v>
                </c:pt>
                <c:pt idx="73">
                  <c:v>2171.6900000000005</c:v>
                </c:pt>
                <c:pt idx="74">
                  <c:v>2214.2900000000004</c:v>
                </c:pt>
                <c:pt idx="75">
                  <c:v>2229.6800000000003</c:v>
                </c:pt>
                <c:pt idx="76">
                  <c:v>2193.2800000000002</c:v>
                </c:pt>
                <c:pt idx="77">
                  <c:v>2181.0200000000004</c:v>
                </c:pt>
                <c:pt idx="78">
                  <c:v>2137.0700000000002</c:v>
                </c:pt>
                <c:pt idx="79">
                  <c:v>2109</c:v>
                </c:pt>
                <c:pt idx="80">
                  <c:v>2088.92</c:v>
                </c:pt>
                <c:pt idx="81">
                  <c:v>2057.6600000000003</c:v>
                </c:pt>
                <c:pt idx="82">
                  <c:v>2050.36</c:v>
                </c:pt>
                <c:pt idx="83">
                  <c:v>2035.2900000000002</c:v>
                </c:pt>
                <c:pt idx="84">
                  <c:v>2022.5100000000002</c:v>
                </c:pt>
                <c:pt idx="85">
                  <c:v>2048.8200000000002</c:v>
                </c:pt>
                <c:pt idx="86">
                  <c:v>2023.2900000000002</c:v>
                </c:pt>
                <c:pt idx="87">
                  <c:v>2016.18</c:v>
                </c:pt>
                <c:pt idx="88">
                  <c:v>2035.2600000000002</c:v>
                </c:pt>
                <c:pt idx="89">
                  <c:v>2042.8600000000001</c:v>
                </c:pt>
                <c:pt idx="90">
                  <c:v>2082.36</c:v>
                </c:pt>
                <c:pt idx="91">
                  <c:v>2096.5500000000002</c:v>
                </c:pt>
                <c:pt idx="92">
                  <c:v>2044.0600000000002</c:v>
                </c:pt>
                <c:pt idx="93">
                  <c:v>2030.4200000000003</c:v>
                </c:pt>
                <c:pt idx="94">
                  <c:v>2015.9</c:v>
                </c:pt>
                <c:pt idx="95">
                  <c:v>1976.6400000000003</c:v>
                </c:pt>
                <c:pt idx="96">
                  <c:v>1983.1800000000003</c:v>
                </c:pt>
                <c:pt idx="97">
                  <c:v>1945.1900000000003</c:v>
                </c:pt>
                <c:pt idx="98">
                  <c:v>1919.21</c:v>
                </c:pt>
                <c:pt idx="99">
                  <c:v>1921.5000000000002</c:v>
                </c:pt>
                <c:pt idx="100">
                  <c:v>1920.3900000000003</c:v>
                </c:pt>
                <c:pt idx="101">
                  <c:v>1893.4100000000003</c:v>
                </c:pt>
                <c:pt idx="102">
                  <c:v>1876.27</c:v>
                </c:pt>
                <c:pt idx="103">
                  <c:v>1802.89</c:v>
                </c:pt>
                <c:pt idx="104">
                  <c:v>1772.5600000000002</c:v>
                </c:pt>
                <c:pt idx="105">
                  <c:v>1716.1000000000001</c:v>
                </c:pt>
                <c:pt idx="106">
                  <c:v>1676.5700000000002</c:v>
                </c:pt>
                <c:pt idx="107">
                  <c:v>1658.5</c:v>
                </c:pt>
                <c:pt idx="108">
                  <c:v>1616.7000000000003</c:v>
                </c:pt>
                <c:pt idx="109">
                  <c:v>1611.9200000000003</c:v>
                </c:pt>
                <c:pt idx="110">
                  <c:v>1596.0500000000002</c:v>
                </c:pt>
                <c:pt idx="111">
                  <c:v>1586.54</c:v>
                </c:pt>
                <c:pt idx="112">
                  <c:v>1579.17</c:v>
                </c:pt>
                <c:pt idx="113">
                  <c:v>1604.8300000000002</c:v>
                </c:pt>
                <c:pt idx="114">
                  <c:v>1587.5900000000001</c:v>
                </c:pt>
                <c:pt idx="115">
                  <c:v>1613.0100000000002</c:v>
                </c:pt>
                <c:pt idx="116">
                  <c:v>1596.53</c:v>
                </c:pt>
                <c:pt idx="117">
                  <c:v>1577.96</c:v>
                </c:pt>
                <c:pt idx="118">
                  <c:v>1549.7600000000002</c:v>
                </c:pt>
                <c:pt idx="119">
                  <c:v>1569.7100000000003</c:v>
                </c:pt>
                <c:pt idx="120">
                  <c:v>1532.88</c:v>
                </c:pt>
                <c:pt idx="121">
                  <c:v>1517.8200000000002</c:v>
                </c:pt>
                <c:pt idx="122">
                  <c:v>1468.63</c:v>
                </c:pt>
                <c:pt idx="123">
                  <c:v>1441.4700000000003</c:v>
                </c:pt>
                <c:pt idx="124">
                  <c:v>1450.6100000000001</c:v>
                </c:pt>
                <c:pt idx="125">
                  <c:v>1477.0700000000002</c:v>
                </c:pt>
                <c:pt idx="126">
                  <c:v>1467.68</c:v>
                </c:pt>
                <c:pt idx="127">
                  <c:v>1458</c:v>
                </c:pt>
                <c:pt idx="128">
                  <c:v>1476.48</c:v>
                </c:pt>
                <c:pt idx="129">
                  <c:v>1490.3600000000001</c:v>
                </c:pt>
                <c:pt idx="130">
                  <c:v>1478.2600000000002</c:v>
                </c:pt>
                <c:pt idx="131">
                  <c:v>1486.4300000000003</c:v>
                </c:pt>
                <c:pt idx="132">
                  <c:v>1466.3700000000003</c:v>
                </c:pt>
                <c:pt idx="133">
                  <c:v>1452.5000000000002</c:v>
                </c:pt>
                <c:pt idx="134">
                  <c:v>1454.14</c:v>
                </c:pt>
                <c:pt idx="135">
                  <c:v>1424.1200000000001</c:v>
                </c:pt>
                <c:pt idx="136">
                  <c:v>1432.6100000000001</c:v>
                </c:pt>
                <c:pt idx="137">
                  <c:v>1447.29</c:v>
                </c:pt>
                <c:pt idx="138">
                  <c:v>1444.3100000000002</c:v>
                </c:pt>
                <c:pt idx="139">
                  <c:v>1478.5800000000002</c:v>
                </c:pt>
                <c:pt idx="140">
                  <c:v>1494.47</c:v>
                </c:pt>
                <c:pt idx="141">
                  <c:v>1518.44</c:v>
                </c:pt>
                <c:pt idx="142">
                  <c:v>1572.69</c:v>
                </c:pt>
                <c:pt idx="143">
                  <c:v>1623.5100000000002</c:v>
                </c:pt>
                <c:pt idx="144">
                  <c:v>1673.3600000000004</c:v>
                </c:pt>
                <c:pt idx="145">
                  <c:v>1737.9000000000003</c:v>
                </c:pt>
                <c:pt idx="146">
                  <c:v>1807.8100000000002</c:v>
                </c:pt>
                <c:pt idx="147">
                  <c:v>1875.13</c:v>
                </c:pt>
                <c:pt idx="148">
                  <c:v>1980.7600000000002</c:v>
                </c:pt>
                <c:pt idx="149">
                  <c:v>2100.7600000000002</c:v>
                </c:pt>
                <c:pt idx="150">
                  <c:v>2186.2600000000002</c:v>
                </c:pt>
                <c:pt idx="151">
                  <c:v>2309.9</c:v>
                </c:pt>
                <c:pt idx="152">
                  <c:v>2449.8800000000006</c:v>
                </c:pt>
                <c:pt idx="153">
                  <c:v>2550.9</c:v>
                </c:pt>
                <c:pt idx="154">
                  <c:v>2683.36</c:v>
                </c:pt>
                <c:pt idx="155">
                  <c:v>2785.3700000000003</c:v>
                </c:pt>
                <c:pt idx="156">
                  <c:v>2889.1400000000003</c:v>
                </c:pt>
                <c:pt idx="157">
                  <c:v>3057.79</c:v>
                </c:pt>
                <c:pt idx="158">
                  <c:v>3203.4400000000005</c:v>
                </c:pt>
                <c:pt idx="159">
                  <c:v>3275.8300000000004</c:v>
                </c:pt>
                <c:pt idx="160">
                  <c:v>3309.7300000000005</c:v>
                </c:pt>
                <c:pt idx="161">
                  <c:v>3416.01</c:v>
                </c:pt>
                <c:pt idx="162">
                  <c:v>3455.6200000000003</c:v>
                </c:pt>
                <c:pt idx="163">
                  <c:v>3595.5000000000005</c:v>
                </c:pt>
                <c:pt idx="164">
                  <c:v>3674.0800000000004</c:v>
                </c:pt>
                <c:pt idx="165">
                  <c:v>3755.65</c:v>
                </c:pt>
                <c:pt idx="166">
                  <c:v>3907.2100000000005</c:v>
                </c:pt>
                <c:pt idx="167">
                  <c:v>4051.3900000000003</c:v>
                </c:pt>
                <c:pt idx="168">
                  <c:v>4140.5700000000006</c:v>
                </c:pt>
                <c:pt idx="169">
                  <c:v>4288.88</c:v>
                </c:pt>
                <c:pt idx="170">
                  <c:v>4357.0300000000007</c:v>
                </c:pt>
                <c:pt idx="171">
                  <c:v>4441.4900000000007</c:v>
                </c:pt>
                <c:pt idx="172">
                  <c:v>4582.4900000000007</c:v>
                </c:pt>
                <c:pt idx="173">
                  <c:v>4625.5200000000004</c:v>
                </c:pt>
                <c:pt idx="174">
                  <c:v>4651.4900000000007</c:v>
                </c:pt>
                <c:pt idx="175">
                  <c:v>4675.3999999999996</c:v>
                </c:pt>
                <c:pt idx="176">
                  <c:v>4700.66</c:v>
                </c:pt>
                <c:pt idx="177">
                  <c:v>4675.3400000000011</c:v>
                </c:pt>
                <c:pt idx="178">
                  <c:v>4712.29</c:v>
                </c:pt>
                <c:pt idx="179">
                  <c:v>4629.41</c:v>
                </c:pt>
                <c:pt idx="180">
                  <c:v>4640.3700000000008</c:v>
                </c:pt>
                <c:pt idx="181">
                  <c:v>4677.5600000000004</c:v>
                </c:pt>
                <c:pt idx="182">
                  <c:v>4613.130000000001</c:v>
                </c:pt>
                <c:pt idx="183">
                  <c:v>4558.9900000000007</c:v>
                </c:pt>
                <c:pt idx="184">
                  <c:v>4572.75</c:v>
                </c:pt>
                <c:pt idx="185">
                  <c:v>4572.79</c:v>
                </c:pt>
                <c:pt idx="186">
                  <c:v>4560.09</c:v>
                </c:pt>
                <c:pt idx="187">
                  <c:v>4500.4500000000007</c:v>
                </c:pt>
                <c:pt idx="188">
                  <c:v>4414.7000000000007</c:v>
                </c:pt>
                <c:pt idx="189">
                  <c:v>4339.5400000000009</c:v>
                </c:pt>
                <c:pt idx="190">
                  <c:v>4222.0800000000008</c:v>
                </c:pt>
                <c:pt idx="191">
                  <c:v>4138.630000000001</c:v>
                </c:pt>
                <c:pt idx="192">
                  <c:v>3961.9300000000003</c:v>
                </c:pt>
                <c:pt idx="193">
                  <c:v>3880.2400000000002</c:v>
                </c:pt>
                <c:pt idx="194">
                  <c:v>3792.1800000000003</c:v>
                </c:pt>
                <c:pt idx="195">
                  <c:v>3770.11</c:v>
                </c:pt>
                <c:pt idx="196">
                  <c:v>3758.03</c:v>
                </c:pt>
                <c:pt idx="197">
                  <c:v>3807.2200000000007</c:v>
                </c:pt>
                <c:pt idx="198">
                  <c:v>3701.6000000000004</c:v>
                </c:pt>
                <c:pt idx="199">
                  <c:v>3735.1400000000003</c:v>
                </c:pt>
                <c:pt idx="200">
                  <c:v>3658.5700000000006</c:v>
                </c:pt>
                <c:pt idx="201">
                  <c:v>3721.0600000000004</c:v>
                </c:pt>
                <c:pt idx="202">
                  <c:v>3638.3300000000004</c:v>
                </c:pt>
                <c:pt idx="203">
                  <c:v>3591.2200000000003</c:v>
                </c:pt>
                <c:pt idx="204">
                  <c:v>3452.9500000000003</c:v>
                </c:pt>
                <c:pt idx="205">
                  <c:v>3437.4400000000005</c:v>
                </c:pt>
                <c:pt idx="206">
                  <c:v>3340.73</c:v>
                </c:pt>
                <c:pt idx="207">
                  <c:v>3261.63</c:v>
                </c:pt>
                <c:pt idx="208">
                  <c:v>3097.9</c:v>
                </c:pt>
                <c:pt idx="209">
                  <c:v>3067.78</c:v>
                </c:pt>
                <c:pt idx="210">
                  <c:v>2997.9300000000003</c:v>
                </c:pt>
                <c:pt idx="211">
                  <c:v>3017.11</c:v>
                </c:pt>
                <c:pt idx="212">
                  <c:v>2945.8000000000006</c:v>
                </c:pt>
                <c:pt idx="213">
                  <c:v>2923.3300000000004</c:v>
                </c:pt>
                <c:pt idx="214">
                  <c:v>2941.3</c:v>
                </c:pt>
                <c:pt idx="215">
                  <c:v>2921.1800000000003</c:v>
                </c:pt>
                <c:pt idx="216">
                  <c:v>2937.3100000000004</c:v>
                </c:pt>
                <c:pt idx="217">
                  <c:v>2946.6400000000003</c:v>
                </c:pt>
                <c:pt idx="218">
                  <c:v>2913.2100000000005</c:v>
                </c:pt>
                <c:pt idx="219">
                  <c:v>2956.2300000000005</c:v>
                </c:pt>
                <c:pt idx="220">
                  <c:v>2911.13</c:v>
                </c:pt>
                <c:pt idx="221">
                  <c:v>2891.3800000000006</c:v>
                </c:pt>
                <c:pt idx="222">
                  <c:v>2930.4000000000005</c:v>
                </c:pt>
                <c:pt idx="223">
                  <c:v>2911.0600000000004</c:v>
                </c:pt>
                <c:pt idx="224">
                  <c:v>2868.92</c:v>
                </c:pt>
                <c:pt idx="225">
                  <c:v>2764.42</c:v>
                </c:pt>
                <c:pt idx="226">
                  <c:v>2606.4500000000003</c:v>
                </c:pt>
                <c:pt idx="227">
                  <c:v>2536.1900000000005</c:v>
                </c:pt>
                <c:pt idx="228">
                  <c:v>2460.7200000000003</c:v>
                </c:pt>
                <c:pt idx="229">
                  <c:v>2434.9000000000005</c:v>
                </c:pt>
                <c:pt idx="230">
                  <c:v>2404.5100000000002</c:v>
                </c:pt>
                <c:pt idx="231">
                  <c:v>2440</c:v>
                </c:pt>
                <c:pt idx="232">
                  <c:v>2538.9</c:v>
                </c:pt>
                <c:pt idx="233">
                  <c:v>2663.55</c:v>
                </c:pt>
                <c:pt idx="234">
                  <c:v>2713.5700000000006</c:v>
                </c:pt>
                <c:pt idx="235">
                  <c:v>2797.38</c:v>
                </c:pt>
                <c:pt idx="236">
                  <c:v>2809.3100000000004</c:v>
                </c:pt>
                <c:pt idx="237">
                  <c:v>2839.4900000000002</c:v>
                </c:pt>
                <c:pt idx="238">
                  <c:v>2854.88</c:v>
                </c:pt>
                <c:pt idx="239">
                  <c:v>3039.9900000000002</c:v>
                </c:pt>
                <c:pt idx="240">
                  <c:v>3037.8800000000006</c:v>
                </c:pt>
                <c:pt idx="241">
                  <c:v>3036.7600000000007</c:v>
                </c:pt>
                <c:pt idx="242">
                  <c:v>3030.8800000000006</c:v>
                </c:pt>
                <c:pt idx="243">
                  <c:v>3049.5800000000004</c:v>
                </c:pt>
                <c:pt idx="244">
                  <c:v>3057.65</c:v>
                </c:pt>
                <c:pt idx="245">
                  <c:v>3059.5100000000007</c:v>
                </c:pt>
                <c:pt idx="246">
                  <c:v>2868.05</c:v>
                </c:pt>
                <c:pt idx="247">
                  <c:v>2899.3300000000004</c:v>
                </c:pt>
                <c:pt idx="248">
                  <c:v>2929.0300000000007</c:v>
                </c:pt>
                <c:pt idx="249">
                  <c:v>2935.2200000000003</c:v>
                </c:pt>
                <c:pt idx="250">
                  <c:v>2974.6600000000003</c:v>
                </c:pt>
                <c:pt idx="251">
                  <c:v>3026.5</c:v>
                </c:pt>
                <c:pt idx="252">
                  <c:v>3016.9500000000007</c:v>
                </c:pt>
                <c:pt idx="253">
                  <c:v>3079.31</c:v>
                </c:pt>
                <c:pt idx="254">
                  <c:v>3077.6500000000005</c:v>
                </c:pt>
                <c:pt idx="255">
                  <c:v>3166.8900000000003</c:v>
                </c:pt>
                <c:pt idx="256">
                  <c:v>3281.4800000000005</c:v>
                </c:pt>
                <c:pt idx="257">
                  <c:v>3310.5400000000004</c:v>
                </c:pt>
                <c:pt idx="258">
                  <c:v>3356.3200000000006</c:v>
                </c:pt>
                <c:pt idx="259">
                  <c:v>3447.8500000000004</c:v>
                </c:pt>
                <c:pt idx="260">
                  <c:v>3469.03</c:v>
                </c:pt>
                <c:pt idx="261">
                  <c:v>3574</c:v>
                </c:pt>
                <c:pt idx="262">
                  <c:v>3665.9500000000003</c:v>
                </c:pt>
                <c:pt idx="263">
                  <c:v>3740.2000000000003</c:v>
                </c:pt>
                <c:pt idx="264">
                  <c:v>3857.4100000000003</c:v>
                </c:pt>
                <c:pt idx="265">
                  <c:v>3886.4600000000005</c:v>
                </c:pt>
                <c:pt idx="266">
                  <c:v>3922.4900000000002</c:v>
                </c:pt>
                <c:pt idx="267">
                  <c:v>4089.7100000000005</c:v>
                </c:pt>
                <c:pt idx="268">
                  <c:v>4168.76</c:v>
                </c:pt>
                <c:pt idx="269">
                  <c:v>4201.1600000000008</c:v>
                </c:pt>
                <c:pt idx="270">
                  <c:v>4281.6200000000008</c:v>
                </c:pt>
                <c:pt idx="271">
                  <c:v>4427.4400000000005</c:v>
                </c:pt>
                <c:pt idx="272">
                  <c:v>4689.2700000000004</c:v>
                </c:pt>
                <c:pt idx="273">
                  <c:v>4815.1100000000006</c:v>
                </c:pt>
                <c:pt idx="274">
                  <c:v>4899.1400000000003</c:v>
                </c:pt>
                <c:pt idx="275">
                  <c:v>5031.91</c:v>
                </c:pt>
                <c:pt idx="276">
                  <c:v>5187.7300000000005</c:v>
                </c:pt>
                <c:pt idx="277">
                  <c:v>5355.93</c:v>
                </c:pt>
                <c:pt idx="278">
                  <c:v>5511.67</c:v>
                </c:pt>
                <c:pt idx="279">
                  <c:v>5565.63</c:v>
                </c:pt>
                <c:pt idx="280">
                  <c:v>5693.5000000000009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434752"/>
        <c:axId val="235416576"/>
      </c:lineChart>
      <c:dateAx>
        <c:axId val="235413504"/>
        <c:scaling>
          <c:orientation val="minMax"/>
          <c:min val="43891"/>
        </c:scaling>
        <c:delete val="0"/>
        <c:axPos val="b"/>
        <c:majorGridlines>
          <c:spPr>
            <a:ln>
              <a:noFill/>
            </a:ln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235415040"/>
        <c:crosses val="autoZero"/>
        <c:auto val="1"/>
        <c:lblOffset val="100"/>
        <c:baseTimeUnit val="days"/>
        <c:majorUnit val="30"/>
        <c:majorTimeUnit val="days"/>
      </c:dateAx>
      <c:valAx>
        <c:axId val="23541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235413504"/>
        <c:crosses val="autoZero"/>
        <c:crossBetween val="between"/>
      </c:valAx>
      <c:valAx>
        <c:axId val="235416576"/>
        <c:scaling>
          <c:orientation val="minMax"/>
          <c:max val="9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235434752"/>
        <c:crosses val="max"/>
        <c:crossBetween val="between"/>
      </c:valAx>
      <c:catAx>
        <c:axId val="23543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235416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906895773088493"/>
          <c:y val="0.13565833596313656"/>
          <c:w val="0.55784767190872653"/>
          <c:h val="5.319186165559091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KOR'!$M$33:$M$149</c:f>
              <c:numCache>
                <c:formatCode>General</c:formatCode>
                <c:ptCount val="117"/>
                <c:pt idx="0">
                  <c:v>146.50900157384902</c:v>
                </c:pt>
                <c:pt idx="1">
                  <c:v>54.458513861840949</c:v>
                </c:pt>
                <c:pt idx="2">
                  <c:v>0</c:v>
                </c:pt>
                <c:pt idx="3">
                  <c:v>24.16911142977095</c:v>
                </c:pt>
                <c:pt idx="4">
                  <c:v>0</c:v>
                </c:pt>
                <c:pt idx="5">
                  <c:v>5.0005937994733332</c:v>
                </c:pt>
                <c:pt idx="6">
                  <c:v>224.02880915580701</c:v>
                </c:pt>
                <c:pt idx="7">
                  <c:v>-24.821590665423589</c:v>
                </c:pt>
                <c:pt idx="8">
                  <c:v>54.674466460006244</c:v>
                </c:pt>
                <c:pt idx="9">
                  <c:v>0.26927004431172402</c:v>
                </c:pt>
                <c:pt idx="10">
                  <c:v>5.1496908072727274</c:v>
                </c:pt>
                <c:pt idx="11">
                  <c:v>2.2356322803920765</c:v>
                </c:pt>
                <c:pt idx="12">
                  <c:v>0.62156432673776141</c:v>
                </c:pt>
                <c:pt idx="13">
                  <c:v>17.836109158909242</c:v>
                </c:pt>
                <c:pt idx="14">
                  <c:v>25.337329450024733</c:v>
                </c:pt>
                <c:pt idx="15">
                  <c:v>0.11804112057013041</c:v>
                </c:pt>
                <c:pt idx="16">
                  <c:v>0.30439672507818766</c:v>
                </c:pt>
                <c:pt idx="17">
                  <c:v>0.68393451879449763</c:v>
                </c:pt>
                <c:pt idx="18">
                  <c:v>21.717849497634791</c:v>
                </c:pt>
                <c:pt idx="19">
                  <c:v>29.004845532496482</c:v>
                </c:pt>
                <c:pt idx="20">
                  <c:v>18.378101421126463</c:v>
                </c:pt>
                <c:pt idx="21">
                  <c:v>0.11758186341730047</c:v>
                </c:pt>
                <c:pt idx="22">
                  <c:v>0</c:v>
                </c:pt>
                <c:pt idx="23">
                  <c:v>0.12522781854511669</c:v>
                </c:pt>
                <c:pt idx="24">
                  <c:v>0.43675820820909644</c:v>
                </c:pt>
                <c:pt idx="25">
                  <c:v>0.24825426680166657</c:v>
                </c:pt>
                <c:pt idx="26">
                  <c:v>0.23218470721087237</c:v>
                </c:pt>
                <c:pt idx="27">
                  <c:v>0.50703673510231184</c:v>
                </c:pt>
                <c:pt idx="28">
                  <c:v>0.45660615071404903</c:v>
                </c:pt>
                <c:pt idx="29">
                  <c:v>0.38813224938550389</c:v>
                </c:pt>
                <c:pt idx="30">
                  <c:v>0.6794758643291342</c:v>
                </c:pt>
                <c:pt idx="31">
                  <c:v>0.62357581508799365</c:v>
                </c:pt>
                <c:pt idx="32">
                  <c:v>0.33591383586826218</c:v>
                </c:pt>
                <c:pt idx="33">
                  <c:v>0.43442796569273806</c:v>
                </c:pt>
                <c:pt idx="34">
                  <c:v>0.30624902897677631</c:v>
                </c:pt>
                <c:pt idx="35">
                  <c:v>0.56261144865814761</c:v>
                </c:pt>
                <c:pt idx="36">
                  <c:v>0.34064772782045133</c:v>
                </c:pt>
                <c:pt idx="37">
                  <c:v>0.46087676022336488</c:v>
                </c:pt>
                <c:pt idx="38">
                  <c:v>0.58900757689371852</c:v>
                </c:pt>
                <c:pt idx="39">
                  <c:v>0.19406915728350407</c:v>
                </c:pt>
                <c:pt idx="40">
                  <c:v>0.18246952839747432</c:v>
                </c:pt>
                <c:pt idx="41">
                  <c:v>0.23260555062604968</c:v>
                </c:pt>
                <c:pt idx="42">
                  <c:v>0.25005111326944363</c:v>
                </c:pt>
                <c:pt idx="43">
                  <c:v>0.30494057240549038</c:v>
                </c:pt>
                <c:pt idx="44">
                  <c:v>0.29353858982000458</c:v>
                </c:pt>
                <c:pt idx="45">
                  <c:v>0.31771252339249262</c:v>
                </c:pt>
                <c:pt idx="46">
                  <c:v>0.15175548702236594</c:v>
                </c:pt>
                <c:pt idx="47">
                  <c:v>0.30143226113037191</c:v>
                </c:pt>
                <c:pt idx="48">
                  <c:v>0.1636703145133836</c:v>
                </c:pt>
                <c:pt idx="49">
                  <c:v>7.4781893743229799E-2</c:v>
                </c:pt>
                <c:pt idx="50">
                  <c:v>0.17571221356698091</c:v>
                </c:pt>
                <c:pt idx="51">
                  <c:v>9.0018741473001429E-2</c:v>
                </c:pt>
                <c:pt idx="52">
                  <c:v>0.16926603932718548</c:v>
                </c:pt>
                <c:pt idx="53">
                  <c:v>6.1959826565892863E-2</c:v>
                </c:pt>
                <c:pt idx="54">
                  <c:v>7.464245537551871E-2</c:v>
                </c:pt>
                <c:pt idx="55">
                  <c:v>0.11907251156695545</c:v>
                </c:pt>
                <c:pt idx="56">
                  <c:v>0.20837693589437023</c:v>
                </c:pt>
                <c:pt idx="57">
                  <c:v>0.15387838268055457</c:v>
                </c:pt>
                <c:pt idx="58">
                  <c:v>0.12859839779227855</c:v>
                </c:pt>
                <c:pt idx="59">
                  <c:v>2.8991592354328594E-2</c:v>
                </c:pt>
                <c:pt idx="60">
                  <c:v>0.64299215203500781</c:v>
                </c:pt>
                <c:pt idx="61">
                  <c:v>0.11323134225220682</c:v>
                </c:pt>
                <c:pt idx="62">
                  <c:v>0.21671223317749871</c:v>
                </c:pt>
                <c:pt idx="63">
                  <c:v>0.2222690134763147</c:v>
                </c:pt>
                <c:pt idx="64">
                  <c:v>4.4126943385954763E-2</c:v>
                </c:pt>
                <c:pt idx="65">
                  <c:v>3.9223951972064894E-2</c:v>
                </c:pt>
                <c:pt idx="66">
                  <c:v>4.5986704106385751E-2</c:v>
                </c:pt>
                <c:pt idx="67">
                  <c:v>0.18465431859071435</c:v>
                </c:pt>
                <c:pt idx="68">
                  <c:v>0.21433095568368868</c:v>
                </c:pt>
                <c:pt idx="69">
                  <c:v>0.80969500580600007</c:v>
                </c:pt>
                <c:pt idx="70">
                  <c:v>1.5912465882849709</c:v>
                </c:pt>
                <c:pt idx="71">
                  <c:v>0.67514365631415296</c:v>
                </c:pt>
                <c:pt idx="72">
                  <c:v>1.0002133510257052</c:v>
                </c:pt>
                <c:pt idx="73">
                  <c:v>0.42656179253998167</c:v>
                </c:pt>
                <c:pt idx="74">
                  <c:v>0.45772524499750539</c:v>
                </c:pt>
                <c:pt idx="75">
                  <c:v>0.59387762722279935</c:v>
                </c:pt>
                <c:pt idx="76">
                  <c:v>0.35142700497943147</c:v>
                </c:pt>
                <c:pt idx="77">
                  <c:v>0.88254315488596269</c:v>
                </c:pt>
                <c:pt idx="78">
                  <c:v>0.38243547903182146</c:v>
                </c:pt>
                <c:pt idx="79">
                  <c:v>0.25005403047755936</c:v>
                </c:pt>
                <c:pt idx="80">
                  <c:v>0.17146572794349266</c:v>
                </c:pt>
                <c:pt idx="81">
                  <c:v>0.74090146703503157</c:v>
                </c:pt>
                <c:pt idx="82">
                  <c:v>0.67661763316430401</c:v>
                </c:pt>
                <c:pt idx="83">
                  <c:v>1.3160760783847762</c:v>
                </c:pt>
                <c:pt idx="84">
                  <c:v>1.1431066370370961</c:v>
                </c:pt>
                <c:pt idx="85">
                  <c:v>0.3726304661337338</c:v>
                </c:pt>
                <c:pt idx="86">
                  <c:v>2.0004379807545987</c:v>
                </c:pt>
                <c:pt idx="87">
                  <c:v>1.755941375607039</c:v>
                </c:pt>
                <c:pt idx="88">
                  <c:v>2.5222972227800229</c:v>
                </c:pt>
                <c:pt idx="89">
                  <c:v>1.114533580755364</c:v>
                </c:pt>
                <c:pt idx="90">
                  <c:v>3.3757533178791483</c:v>
                </c:pt>
                <c:pt idx="91">
                  <c:v>1.9448794792098221</c:v>
                </c:pt>
                <c:pt idx="92">
                  <c:v>1.5203411110162961</c:v>
                </c:pt>
                <c:pt idx="93">
                  <c:v>2.2277742125642765</c:v>
                </c:pt>
                <c:pt idx="94">
                  <c:v>1.2190255750147858</c:v>
                </c:pt>
                <c:pt idx="95">
                  <c:v>5.5726925829795153</c:v>
                </c:pt>
                <c:pt idx="96">
                  <c:v>2.0404643752056892</c:v>
                </c:pt>
                <c:pt idx="97">
                  <c:v>2.7149062817223824</c:v>
                </c:pt>
                <c:pt idx="98">
                  <c:v>3.4553391100982109</c:v>
                </c:pt>
                <c:pt idx="99">
                  <c:v>1.4077317921892785</c:v>
                </c:pt>
                <c:pt idx="100">
                  <c:v>2.0838150530253561</c:v>
                </c:pt>
                <c:pt idx="101">
                  <c:v>1.0467546291092711</c:v>
                </c:pt>
                <c:pt idx="102">
                  <c:v>3.5008157774712712</c:v>
                </c:pt>
                <c:pt idx="103">
                  <c:v>2.1823291026806739</c:v>
                </c:pt>
                <c:pt idx="104">
                  <c:v>1.2595553221123508</c:v>
                </c:pt>
                <c:pt idx="105">
                  <c:v>3.0007073166449132</c:v>
                </c:pt>
                <c:pt idx="106">
                  <c:v>1.0970335529217605</c:v>
                </c:pt>
                <c:pt idx="107">
                  <c:v>2.867346462849421</c:v>
                </c:pt>
                <c:pt idx="108">
                  <c:v>2.1857052096823115</c:v>
                </c:pt>
                <c:pt idx="109">
                  <c:v>1.4003347801101149</c:v>
                </c:pt>
                <c:pt idx="110">
                  <c:v>3.1912421754671998</c:v>
                </c:pt>
                <c:pt idx="111">
                  <c:v>4.000965569220341</c:v>
                </c:pt>
                <c:pt idx="112">
                  <c:v>1.3080091994522685</c:v>
                </c:pt>
                <c:pt idx="113">
                  <c:v>1.6432557997821104</c:v>
                </c:pt>
                <c:pt idx="114">
                  <c:v>2.3187464308325265</c:v>
                </c:pt>
                <c:pt idx="115">
                  <c:v>0.62237438892752894</c:v>
                </c:pt>
                <c:pt idx="116">
                  <c:v>0.19701797424990927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E7-4956-B7D6-B459046C8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56800"/>
        <c:axId val="320016768"/>
      </c:lineChart>
      <c:catAx>
        <c:axId val="318556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016768"/>
        <c:crosses val="autoZero"/>
        <c:auto val="1"/>
        <c:lblAlgn val="ctr"/>
        <c:lblOffset val="100"/>
        <c:noMultiLvlLbl val="0"/>
      </c:catAx>
      <c:valAx>
        <c:axId val="32001676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55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USA'!$A$12:$A$228</c:f>
              <c:numCache>
                <c:formatCode>m/d/yyyy</c:formatCode>
                <c:ptCount val="217"/>
                <c:pt idx="0">
                  <c:v>43870</c:v>
                </c:pt>
                <c:pt idx="1">
                  <c:v>43871</c:v>
                </c:pt>
                <c:pt idx="2">
                  <c:v>43872</c:v>
                </c:pt>
                <c:pt idx="3">
                  <c:v>43873</c:v>
                </c:pt>
                <c:pt idx="4">
                  <c:v>43874</c:v>
                </c:pt>
                <c:pt idx="5">
                  <c:v>43875</c:v>
                </c:pt>
                <c:pt idx="6">
                  <c:v>43876</c:v>
                </c:pt>
                <c:pt idx="7">
                  <c:v>43877</c:v>
                </c:pt>
                <c:pt idx="8">
                  <c:v>43878</c:v>
                </c:pt>
                <c:pt idx="9">
                  <c:v>43879</c:v>
                </c:pt>
                <c:pt idx="10">
                  <c:v>43880</c:v>
                </c:pt>
                <c:pt idx="11">
                  <c:v>43881</c:v>
                </c:pt>
                <c:pt idx="12">
                  <c:v>43882</c:v>
                </c:pt>
                <c:pt idx="13">
                  <c:v>43883</c:v>
                </c:pt>
                <c:pt idx="14">
                  <c:v>43884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43890</c:v>
                </c:pt>
                <c:pt idx="21">
                  <c:v>43891</c:v>
                </c:pt>
                <c:pt idx="22">
                  <c:v>43892</c:v>
                </c:pt>
                <c:pt idx="23">
                  <c:v>43893</c:v>
                </c:pt>
                <c:pt idx="24">
                  <c:v>43894</c:v>
                </c:pt>
                <c:pt idx="25">
                  <c:v>43895</c:v>
                </c:pt>
                <c:pt idx="26">
                  <c:v>43896</c:v>
                </c:pt>
                <c:pt idx="27">
                  <c:v>43897</c:v>
                </c:pt>
                <c:pt idx="28">
                  <c:v>43898</c:v>
                </c:pt>
                <c:pt idx="29">
                  <c:v>43899</c:v>
                </c:pt>
                <c:pt idx="30">
                  <c:v>43900</c:v>
                </c:pt>
                <c:pt idx="31">
                  <c:v>43901</c:v>
                </c:pt>
                <c:pt idx="32">
                  <c:v>43902</c:v>
                </c:pt>
                <c:pt idx="33">
                  <c:v>43903</c:v>
                </c:pt>
                <c:pt idx="34">
                  <c:v>43904</c:v>
                </c:pt>
                <c:pt idx="35">
                  <c:v>43905</c:v>
                </c:pt>
                <c:pt idx="36">
                  <c:v>43906</c:v>
                </c:pt>
                <c:pt idx="37">
                  <c:v>43907</c:v>
                </c:pt>
                <c:pt idx="38">
                  <c:v>43908</c:v>
                </c:pt>
                <c:pt idx="39">
                  <c:v>43909</c:v>
                </c:pt>
                <c:pt idx="40">
                  <c:v>43910</c:v>
                </c:pt>
                <c:pt idx="41">
                  <c:v>43911</c:v>
                </c:pt>
                <c:pt idx="42">
                  <c:v>43912</c:v>
                </c:pt>
                <c:pt idx="43">
                  <c:v>43913</c:v>
                </c:pt>
                <c:pt idx="44">
                  <c:v>43914</c:v>
                </c:pt>
                <c:pt idx="45">
                  <c:v>43915</c:v>
                </c:pt>
                <c:pt idx="46">
                  <c:v>43916</c:v>
                </c:pt>
                <c:pt idx="47">
                  <c:v>43917</c:v>
                </c:pt>
                <c:pt idx="48">
                  <c:v>43918</c:v>
                </c:pt>
                <c:pt idx="49">
                  <c:v>43919</c:v>
                </c:pt>
                <c:pt idx="50">
                  <c:v>43920</c:v>
                </c:pt>
                <c:pt idx="51">
                  <c:v>43921</c:v>
                </c:pt>
                <c:pt idx="52">
                  <c:v>43922</c:v>
                </c:pt>
                <c:pt idx="53">
                  <c:v>43923</c:v>
                </c:pt>
                <c:pt idx="54">
                  <c:v>43924</c:v>
                </c:pt>
                <c:pt idx="55">
                  <c:v>43925</c:v>
                </c:pt>
                <c:pt idx="56">
                  <c:v>43926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43932</c:v>
                </c:pt>
                <c:pt idx="63">
                  <c:v>43933</c:v>
                </c:pt>
                <c:pt idx="64">
                  <c:v>43934</c:v>
                </c:pt>
                <c:pt idx="65">
                  <c:v>43935</c:v>
                </c:pt>
                <c:pt idx="66">
                  <c:v>43936</c:v>
                </c:pt>
                <c:pt idx="67">
                  <c:v>43937</c:v>
                </c:pt>
                <c:pt idx="68">
                  <c:v>43938</c:v>
                </c:pt>
                <c:pt idx="69">
                  <c:v>43939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43946</c:v>
                </c:pt>
                <c:pt idx="77">
                  <c:v>43947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43952</c:v>
                </c:pt>
                <c:pt idx="83">
                  <c:v>43953</c:v>
                </c:pt>
                <c:pt idx="84">
                  <c:v>43954</c:v>
                </c:pt>
                <c:pt idx="85">
                  <c:v>43955</c:v>
                </c:pt>
                <c:pt idx="86">
                  <c:v>43956</c:v>
                </c:pt>
                <c:pt idx="87">
                  <c:v>43957</c:v>
                </c:pt>
                <c:pt idx="88">
                  <c:v>43958</c:v>
                </c:pt>
                <c:pt idx="89">
                  <c:v>43959</c:v>
                </c:pt>
                <c:pt idx="90">
                  <c:v>43960</c:v>
                </c:pt>
                <c:pt idx="91">
                  <c:v>43961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43967</c:v>
                </c:pt>
                <c:pt idx="98">
                  <c:v>43968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43974</c:v>
                </c:pt>
                <c:pt idx="105">
                  <c:v>43975</c:v>
                </c:pt>
                <c:pt idx="106">
                  <c:v>43976</c:v>
                </c:pt>
                <c:pt idx="107">
                  <c:v>43977</c:v>
                </c:pt>
                <c:pt idx="108">
                  <c:v>43978</c:v>
                </c:pt>
                <c:pt idx="109">
                  <c:v>43979</c:v>
                </c:pt>
                <c:pt idx="110">
                  <c:v>43980</c:v>
                </c:pt>
                <c:pt idx="111">
                  <c:v>43981</c:v>
                </c:pt>
                <c:pt idx="112">
                  <c:v>43982</c:v>
                </c:pt>
                <c:pt idx="113">
                  <c:v>43983</c:v>
                </c:pt>
                <c:pt idx="114">
                  <c:v>43984</c:v>
                </c:pt>
                <c:pt idx="115">
                  <c:v>43985</c:v>
                </c:pt>
                <c:pt idx="116">
                  <c:v>43986</c:v>
                </c:pt>
                <c:pt idx="117">
                  <c:v>43987</c:v>
                </c:pt>
                <c:pt idx="118">
                  <c:v>43988</c:v>
                </c:pt>
                <c:pt idx="119">
                  <c:v>43989</c:v>
                </c:pt>
                <c:pt idx="120">
                  <c:v>43990</c:v>
                </c:pt>
                <c:pt idx="121">
                  <c:v>43991</c:v>
                </c:pt>
                <c:pt idx="122">
                  <c:v>43992</c:v>
                </c:pt>
                <c:pt idx="123">
                  <c:v>43993</c:v>
                </c:pt>
                <c:pt idx="124">
                  <c:v>43994</c:v>
                </c:pt>
                <c:pt idx="125">
                  <c:v>43995</c:v>
                </c:pt>
                <c:pt idx="126">
                  <c:v>43996</c:v>
                </c:pt>
                <c:pt idx="127">
                  <c:v>43997</c:v>
                </c:pt>
                <c:pt idx="128">
                  <c:v>43998</c:v>
                </c:pt>
                <c:pt idx="129">
                  <c:v>43999</c:v>
                </c:pt>
                <c:pt idx="130">
                  <c:v>44000</c:v>
                </c:pt>
                <c:pt idx="131">
                  <c:v>44001</c:v>
                </c:pt>
                <c:pt idx="132">
                  <c:v>44002</c:v>
                </c:pt>
                <c:pt idx="133">
                  <c:v>44003</c:v>
                </c:pt>
                <c:pt idx="134">
                  <c:v>44004</c:v>
                </c:pt>
                <c:pt idx="135">
                  <c:v>44005</c:v>
                </c:pt>
                <c:pt idx="136">
                  <c:v>44006</c:v>
                </c:pt>
                <c:pt idx="137">
                  <c:v>44007</c:v>
                </c:pt>
                <c:pt idx="138">
                  <c:v>44008</c:v>
                </c:pt>
                <c:pt idx="139">
                  <c:v>44009</c:v>
                </c:pt>
                <c:pt idx="140">
                  <c:v>44010</c:v>
                </c:pt>
                <c:pt idx="141">
                  <c:v>44011</c:v>
                </c:pt>
                <c:pt idx="142">
                  <c:v>44012</c:v>
                </c:pt>
                <c:pt idx="143">
                  <c:v>44013</c:v>
                </c:pt>
                <c:pt idx="144">
                  <c:v>44014</c:v>
                </c:pt>
                <c:pt idx="145">
                  <c:v>44015</c:v>
                </c:pt>
                <c:pt idx="146">
                  <c:v>44016</c:v>
                </c:pt>
                <c:pt idx="147">
                  <c:v>44017</c:v>
                </c:pt>
                <c:pt idx="148">
                  <c:v>44018</c:v>
                </c:pt>
                <c:pt idx="149">
                  <c:v>44019</c:v>
                </c:pt>
                <c:pt idx="150">
                  <c:v>44020</c:v>
                </c:pt>
                <c:pt idx="151">
                  <c:v>44021</c:v>
                </c:pt>
                <c:pt idx="152">
                  <c:v>44022</c:v>
                </c:pt>
                <c:pt idx="153">
                  <c:v>44023</c:v>
                </c:pt>
                <c:pt idx="154">
                  <c:v>44024</c:v>
                </c:pt>
                <c:pt idx="155">
                  <c:v>44025</c:v>
                </c:pt>
                <c:pt idx="156">
                  <c:v>44026</c:v>
                </c:pt>
                <c:pt idx="157">
                  <c:v>44027</c:v>
                </c:pt>
                <c:pt idx="158">
                  <c:v>44028</c:v>
                </c:pt>
                <c:pt idx="159">
                  <c:v>44029</c:v>
                </c:pt>
                <c:pt idx="160">
                  <c:v>44030</c:v>
                </c:pt>
                <c:pt idx="161">
                  <c:v>44031</c:v>
                </c:pt>
                <c:pt idx="162">
                  <c:v>44032</c:v>
                </c:pt>
                <c:pt idx="163">
                  <c:v>44033</c:v>
                </c:pt>
                <c:pt idx="164">
                  <c:v>44034</c:v>
                </c:pt>
                <c:pt idx="165">
                  <c:v>44035</c:v>
                </c:pt>
                <c:pt idx="166">
                  <c:v>44036</c:v>
                </c:pt>
                <c:pt idx="167">
                  <c:v>44037</c:v>
                </c:pt>
                <c:pt idx="168">
                  <c:v>44038</c:v>
                </c:pt>
                <c:pt idx="169">
                  <c:v>44039</c:v>
                </c:pt>
                <c:pt idx="170">
                  <c:v>44040</c:v>
                </c:pt>
                <c:pt idx="171">
                  <c:v>44041</c:v>
                </c:pt>
                <c:pt idx="172">
                  <c:v>44042</c:v>
                </c:pt>
                <c:pt idx="173">
                  <c:v>44043</c:v>
                </c:pt>
                <c:pt idx="174">
                  <c:v>44044</c:v>
                </c:pt>
                <c:pt idx="175">
                  <c:v>44045</c:v>
                </c:pt>
                <c:pt idx="176">
                  <c:v>44046</c:v>
                </c:pt>
                <c:pt idx="177">
                  <c:v>44047</c:v>
                </c:pt>
                <c:pt idx="178">
                  <c:v>44048</c:v>
                </c:pt>
                <c:pt idx="179">
                  <c:v>44049</c:v>
                </c:pt>
                <c:pt idx="180">
                  <c:v>44050</c:v>
                </c:pt>
                <c:pt idx="181">
                  <c:v>44051</c:v>
                </c:pt>
                <c:pt idx="182">
                  <c:v>44052</c:v>
                </c:pt>
                <c:pt idx="183">
                  <c:v>44053</c:v>
                </c:pt>
                <c:pt idx="184">
                  <c:v>44054</c:v>
                </c:pt>
                <c:pt idx="185">
                  <c:v>44055</c:v>
                </c:pt>
                <c:pt idx="186">
                  <c:v>44056</c:v>
                </c:pt>
                <c:pt idx="187">
                  <c:v>44057</c:v>
                </c:pt>
                <c:pt idx="188">
                  <c:v>44058</c:v>
                </c:pt>
                <c:pt idx="189">
                  <c:v>44059</c:v>
                </c:pt>
                <c:pt idx="190">
                  <c:v>44060</c:v>
                </c:pt>
                <c:pt idx="191">
                  <c:v>44061</c:v>
                </c:pt>
                <c:pt idx="192">
                  <c:v>44062</c:v>
                </c:pt>
                <c:pt idx="193">
                  <c:v>44063</c:v>
                </c:pt>
                <c:pt idx="194">
                  <c:v>44064</c:v>
                </c:pt>
                <c:pt idx="195">
                  <c:v>44065</c:v>
                </c:pt>
                <c:pt idx="196">
                  <c:v>44066</c:v>
                </c:pt>
                <c:pt idx="197">
                  <c:v>44067</c:v>
                </c:pt>
                <c:pt idx="198">
                  <c:v>44068</c:v>
                </c:pt>
                <c:pt idx="199">
                  <c:v>44069</c:v>
                </c:pt>
                <c:pt idx="200">
                  <c:v>44070</c:v>
                </c:pt>
                <c:pt idx="201">
                  <c:v>44071</c:v>
                </c:pt>
                <c:pt idx="202">
                  <c:v>44072</c:v>
                </c:pt>
                <c:pt idx="203">
                  <c:v>44073</c:v>
                </c:pt>
                <c:pt idx="204">
                  <c:v>44074</c:v>
                </c:pt>
                <c:pt idx="205">
                  <c:v>44075</c:v>
                </c:pt>
                <c:pt idx="206">
                  <c:v>44076</c:v>
                </c:pt>
                <c:pt idx="207">
                  <c:v>44077</c:v>
                </c:pt>
                <c:pt idx="208">
                  <c:v>44078</c:v>
                </c:pt>
                <c:pt idx="209">
                  <c:v>44079</c:v>
                </c:pt>
                <c:pt idx="210">
                  <c:v>44080</c:v>
                </c:pt>
                <c:pt idx="211">
                  <c:v>44081</c:v>
                </c:pt>
                <c:pt idx="212">
                  <c:v>44082</c:v>
                </c:pt>
                <c:pt idx="213">
                  <c:v>44083</c:v>
                </c:pt>
                <c:pt idx="214">
                  <c:v>44084</c:v>
                </c:pt>
                <c:pt idx="215">
                  <c:v>44085</c:v>
                </c:pt>
                <c:pt idx="216">
                  <c:v>44086</c:v>
                </c:pt>
              </c:numCache>
            </c:numRef>
          </c:cat>
          <c:val>
            <c:numRef>
              <c:f>'Data USA'!$AO$12:$AO$228</c:f>
              <c:numCache>
                <c:formatCode>0.0%</c:formatCode>
                <c:ptCount val="217"/>
                <c:pt idx="30" formatCode="0.00%">
                  <c:v>4.7168374922946289E-6</c:v>
                </c:pt>
                <c:pt idx="31" formatCode="0.00%">
                  <c:v>6.0137627978436604E-6</c:v>
                </c:pt>
                <c:pt idx="32" formatCode="0.00%">
                  <c:v>8.5679072099032827E-6</c:v>
                </c:pt>
                <c:pt idx="33" formatCode="0.00%">
                  <c:v>1.2276984107037516E-5</c:v>
                </c:pt>
                <c:pt idx="34" formatCode="0.00%">
                  <c:v>1.624328811968164E-5</c:v>
                </c:pt>
                <c:pt idx="35" formatCode="0.00%">
                  <c:v>2.080647988526231E-5</c:v>
                </c:pt>
                <c:pt idx="36" formatCode="0.00%">
                  <c:v>2.9838776988267344E-5</c:v>
                </c:pt>
                <c:pt idx="37" formatCode="0.00%">
                  <c:v>4.4315139250738421E-5</c:v>
                </c:pt>
                <c:pt idx="38" formatCode="0.00%">
                  <c:v>6.2927420050006973E-5</c:v>
                </c:pt>
                <c:pt idx="39" formatCode="0.00%">
                  <c:v>8.4337261525005552E-5</c:v>
                </c:pt>
                <c:pt idx="40" formatCode="0.00%">
                  <c:v>1.0951056012625626E-4</c:v>
                </c:pt>
                <c:pt idx="41" formatCode="0.00%">
                  <c:v>1.3458114051695098E-4</c:v>
                </c:pt>
                <c:pt idx="42" formatCode="0.00%">
                  <c:v>1.5670094609432169E-4</c:v>
                </c:pt>
                <c:pt idx="43" formatCode="0.00%">
                  <c:v>1.7749663625158443E-4</c:v>
                </c:pt>
                <c:pt idx="44" formatCode="0.00%">
                  <c:v>2.0168634324839376E-4</c:v>
                </c:pt>
                <c:pt idx="45" formatCode="0.00%">
                  <c:v>2.2514752781067172E-4</c:v>
                </c:pt>
                <c:pt idx="46" formatCode="0.00%">
                  <c:v>2.4957633517995166E-4</c:v>
                </c:pt>
                <c:pt idx="47" formatCode="0.00%">
                  <c:v>2.7141172352725357E-4</c:v>
                </c:pt>
                <c:pt idx="48" formatCode="0.00%">
                  <c:v>2.8838698679442646E-4</c:v>
                </c:pt>
                <c:pt idx="49" formatCode="0.00%">
                  <c:v>3.0364797807702669E-4</c:v>
                </c:pt>
                <c:pt idx="50" formatCode="0.00%">
                  <c:v>3.1990852976150765E-4</c:v>
                </c:pt>
                <c:pt idx="51" formatCode="0.00%">
                  <c:v>3.348436712585207E-4</c:v>
                </c:pt>
                <c:pt idx="52" formatCode="0.00%">
                  <c:v>3.4928248526755321E-4</c:v>
                </c:pt>
                <c:pt idx="53" formatCode="0.00%">
                  <c:v>3.6142049767795624E-4</c:v>
                </c:pt>
                <c:pt idx="54" formatCode="0.00%">
                  <c:v>3.7499440709054278E-4</c:v>
                </c:pt>
                <c:pt idx="55" formatCode="0.00%">
                  <c:v>3.8655193213456859E-4</c:v>
                </c:pt>
                <c:pt idx="56" formatCode="0.00%">
                  <c:v>3.9945299410910158E-4</c:v>
                </c:pt>
                <c:pt idx="57" formatCode="0.00%">
                  <c:v>4.0898248187832702E-4</c:v>
                </c:pt>
                <c:pt idx="58" formatCode="0.00%">
                  <c:v>4.1931386223248104E-4</c:v>
                </c:pt>
                <c:pt idx="59" formatCode="0.00%">
                  <c:v>5.1050648533929716E-4</c:v>
                </c:pt>
                <c:pt idx="60" formatCode="0.00%">
                  <c:v>5.2123622245119549E-4</c:v>
                </c:pt>
                <c:pt idx="61" formatCode="0.00%">
                  <c:v>5.3092194548185487E-4</c:v>
                </c:pt>
                <c:pt idx="62" formatCode="0.00%">
                  <c:v>5.6194198189151573E-4</c:v>
                </c:pt>
                <c:pt idx="63" formatCode="0.00%">
                  <c:v>5.581327763185455E-4</c:v>
                </c:pt>
                <c:pt idx="64" formatCode="0.00%">
                  <c:v>5.4846388526356548E-4</c:v>
                </c:pt>
                <c:pt idx="65" formatCode="0.00%">
                  <c:v>5.4774615255703373E-4</c:v>
                </c:pt>
                <c:pt idx="66" formatCode="0.00%">
                  <c:v>4.7628923672880189E-4</c:v>
                </c:pt>
                <c:pt idx="67" formatCode="0.00%">
                  <c:v>4.8117007808669006E-4</c:v>
                </c:pt>
                <c:pt idx="68" formatCode="0.00%">
                  <c:v>4.8260899621271349E-4</c:v>
                </c:pt>
                <c:pt idx="69" formatCode="0.00%">
                  <c:v>4.6867988895438092E-4</c:v>
                </c:pt>
                <c:pt idx="70" formatCode="0.00%">
                  <c:v>4.7482356007733946E-4</c:v>
                </c:pt>
                <c:pt idx="71" formatCode="0.00%">
                  <c:v>4.9541856129381012E-4</c:v>
                </c:pt>
                <c:pt idx="72" formatCode="0.00%">
                  <c:v>5.245439214667455E-4</c:v>
                </c:pt>
                <c:pt idx="73" formatCode="0.00%">
                  <c:v>5.429253020868231E-4</c:v>
                </c:pt>
                <c:pt idx="74" formatCode="0.00%">
                  <c:v>5.5972318222568293E-4</c:v>
                </c:pt>
                <c:pt idx="75" formatCode="0.00%">
                  <c:v>5.8996420027377457E-4</c:v>
                </c:pt>
                <c:pt idx="76" formatCode="0.00%">
                  <c:v>6.0730156681261321E-4</c:v>
                </c:pt>
                <c:pt idx="77" formatCode="0.00%">
                  <c:v>6.3546879913918618E-4</c:v>
                </c:pt>
                <c:pt idx="78" formatCode="0.00%">
                  <c:v>6.6133522986712965E-4</c:v>
                </c:pt>
                <c:pt idx="79" formatCode="0.00%">
                  <c:v>6.739169158928752E-4</c:v>
                </c:pt>
                <c:pt idx="80" formatCode="0.00%">
                  <c:v>7.0263356116918657E-4</c:v>
                </c:pt>
                <c:pt idx="81" formatCode="0.00%">
                  <c:v>7.4208684898331614E-4</c:v>
                </c:pt>
                <c:pt idx="82" formatCode="0.00%">
                  <c:v>7.6216437484492709E-4</c:v>
                </c:pt>
                <c:pt idx="83" formatCode="0.00%">
                  <c:v>7.9008775931870977E-4</c:v>
                </c:pt>
                <c:pt idx="84" formatCode="0.00%">
                  <c:v>7.8524748733809987E-4</c:v>
                </c:pt>
                <c:pt idx="85" formatCode="0.00%">
                  <c:v>7.8271880668411931E-4</c:v>
                </c:pt>
                <c:pt idx="86" formatCode="0.00%">
                  <c:v>8.2745301897036122E-4</c:v>
                </c:pt>
                <c:pt idx="87" formatCode="0.00%">
                  <c:v>8.3663680385448035E-4</c:v>
                </c:pt>
                <c:pt idx="88" formatCode="0.00%">
                  <c:v>8.6187009334340867E-4</c:v>
                </c:pt>
                <c:pt idx="89" formatCode="0.00%">
                  <c:v>9.0685721685396063E-4</c:v>
                </c:pt>
                <c:pt idx="90" formatCode="0.00%">
                  <c:v>9.2269524278997819E-4</c:v>
                </c:pt>
                <c:pt idx="91" formatCode="0.00%">
                  <c:v>9.3433476976680085E-4</c:v>
                </c:pt>
                <c:pt idx="92" formatCode="0.00%">
                  <c:v>9.9469121342906893E-4</c:v>
                </c:pt>
                <c:pt idx="93" formatCode="0.00%">
                  <c:v>1.0186828210198059E-3</c:v>
                </c:pt>
                <c:pt idx="94" formatCode="0.00%">
                  <c:v>1.0664329780764893E-3</c:v>
                </c:pt>
                <c:pt idx="95" formatCode="0.00%">
                  <c:v>1.0940667662507635E-3</c:v>
                </c:pt>
                <c:pt idx="96" formatCode="0.00%">
                  <c:v>1.1067421071155451E-3</c:v>
                </c:pt>
                <c:pt idx="97" formatCode="0.00%">
                  <c:v>1.1268731500280341E-3</c:v>
                </c:pt>
                <c:pt idx="98" formatCode="0.00%">
                  <c:v>1.1646548931804692E-3</c:v>
                </c:pt>
                <c:pt idx="99" formatCode="0.00%">
                  <c:v>1.1552341658694794E-3</c:v>
                </c:pt>
                <c:pt idx="100" formatCode="0.00%">
                  <c:v>1.175552518460041E-3</c:v>
                </c:pt>
                <c:pt idx="101" formatCode="0.00%">
                  <c:v>1.1707247625639106E-3</c:v>
                </c:pt>
                <c:pt idx="102" formatCode="0.00%">
                  <c:v>1.2036998976870949E-3</c:v>
                </c:pt>
                <c:pt idx="103" formatCode="0.00%">
                  <c:v>1.2313332542722487E-3</c:v>
                </c:pt>
                <c:pt idx="104" formatCode="0.00%">
                  <c:v>1.2388195991474746E-3</c:v>
                </c:pt>
                <c:pt idx="105" formatCode="0.00%">
                  <c:v>1.2354626989722465E-3</c:v>
                </c:pt>
                <c:pt idx="106" formatCode="0.00%">
                  <c:v>1.2641353221583196E-3</c:v>
                </c:pt>
                <c:pt idx="107" formatCode="0.00%">
                  <c:v>1.2665427262695851E-3</c:v>
                </c:pt>
                <c:pt idx="108" formatCode="0.00%">
                  <c:v>1.3106286916976125E-3</c:v>
                </c:pt>
                <c:pt idx="109" formatCode="0.00%">
                  <c:v>1.3188724754784086E-3</c:v>
                </c:pt>
                <c:pt idx="110" formatCode="0.00%">
                  <c:v>1.3270010249641691E-3</c:v>
                </c:pt>
                <c:pt idx="111" formatCode="0.00%">
                  <c:v>1.3638181664334423E-3</c:v>
                </c:pt>
                <c:pt idx="112" formatCode="0.00%">
                  <c:v>1.3957976254568253E-3</c:v>
                </c:pt>
                <c:pt idx="113" formatCode="0.00%">
                  <c:v>1.4095243174178859E-3</c:v>
                </c:pt>
                <c:pt idx="114" formatCode="0.00%">
                  <c:v>1.4102001859797794E-3</c:v>
                </c:pt>
                <c:pt idx="115" formatCode="0.00%">
                  <c:v>1.4549024606711426E-3</c:v>
                </c:pt>
                <c:pt idx="116" formatCode="0.00%">
                  <c:v>1.485199153715712E-3</c:v>
                </c:pt>
                <c:pt idx="117" formatCode="0.00%">
                  <c:v>1.5019085580849751E-3</c:v>
                </c:pt>
                <c:pt idx="118" formatCode="0.00%">
                  <c:v>1.517972736719864E-3</c:v>
                </c:pt>
                <c:pt idx="119" formatCode="0.00%">
                  <c:v>1.5103746102625626E-3</c:v>
                </c:pt>
                <c:pt idx="120" formatCode="0.00%">
                  <c:v>1.6188100818909409E-3</c:v>
                </c:pt>
                <c:pt idx="121" formatCode="0.00%">
                  <c:v>1.672067316118608E-3</c:v>
                </c:pt>
                <c:pt idx="122" formatCode="0.00%">
                  <c:v>1.6805139467857963E-3</c:v>
                </c:pt>
                <c:pt idx="123" formatCode="0.00%">
                  <c:v>1.6493497596100609E-3</c:v>
                </c:pt>
                <c:pt idx="124" formatCode="0.00%">
                  <c:v>1.6426842972410429E-3</c:v>
                </c:pt>
                <c:pt idx="125" formatCode="0.00%">
                  <c:v>1.6891888880974551E-3</c:v>
                </c:pt>
                <c:pt idx="126" formatCode="0.00%">
                  <c:v>1.6891517714331366E-3</c:v>
                </c:pt>
                <c:pt idx="127" formatCode="0.00%">
                  <c:v>1.6399972233800283E-3</c:v>
                </c:pt>
                <c:pt idx="128" formatCode="0.00%">
                  <c:v>1.6647592175499353E-3</c:v>
                </c:pt>
                <c:pt idx="129" formatCode="0.00%">
                  <c:v>1.6902285862874942E-3</c:v>
                </c:pt>
                <c:pt idx="130" formatCode="0.00%">
                  <c:v>1.7626345665905689E-3</c:v>
                </c:pt>
                <c:pt idx="131" formatCode="0.00%">
                  <c:v>1.8843405404801858E-3</c:v>
                </c:pt>
                <c:pt idx="132" formatCode="0.00%">
                  <c:v>1.8825541931125757E-3</c:v>
                </c:pt>
                <c:pt idx="133" formatCode="0.00%">
                  <c:v>1.9228495112997921E-3</c:v>
                </c:pt>
                <c:pt idx="134" formatCode="0.00%">
                  <c:v>1.9299504470908734E-3</c:v>
                </c:pt>
                <c:pt idx="135" formatCode="0.00%">
                  <c:v>1.9908282504100807E-3</c:v>
                </c:pt>
                <c:pt idx="136" formatCode="0.00%">
                  <c:v>2.0005497953376988E-3</c:v>
                </c:pt>
                <c:pt idx="137" formatCode="0.00%">
                  <c:v>2.0174957105447127E-3</c:v>
                </c:pt>
                <c:pt idx="138" formatCode="0.00%">
                  <c:v>1.9967600112751277E-3</c:v>
                </c:pt>
                <c:pt idx="139" formatCode="0.00%">
                  <c:v>2.0186571168665872E-3</c:v>
                </c:pt>
                <c:pt idx="140" formatCode="0.00%">
                  <c:v>2.03537644778561E-3</c:v>
                </c:pt>
                <c:pt idx="141" formatCode="0.00%">
                  <c:v>2.1109835245915988E-3</c:v>
                </c:pt>
                <c:pt idx="142" formatCode="0.00%">
                  <c:v>2.1445710846760388E-3</c:v>
                </c:pt>
                <c:pt idx="143" formatCode="0.00%">
                  <c:v>2.2287046361364124E-3</c:v>
                </c:pt>
                <c:pt idx="144" formatCode="0.00%">
                  <c:v>2.2295915517779774E-3</c:v>
                </c:pt>
                <c:pt idx="145" formatCode="0.00%">
                  <c:v>2.2219623509040372E-3</c:v>
                </c:pt>
                <c:pt idx="146" formatCode="0.00%">
                  <c:v>2.1641971683181473E-3</c:v>
                </c:pt>
                <c:pt idx="147" formatCode="0.00%">
                  <c:v>2.145396714662566E-3</c:v>
                </c:pt>
                <c:pt idx="148" formatCode="0.00%">
                  <c:v>2.2015909128517176E-3</c:v>
                </c:pt>
                <c:pt idx="149" formatCode="0.00%">
                  <c:v>2.1970682904634154E-3</c:v>
                </c:pt>
                <c:pt idx="150" formatCode="0.00%">
                  <c:v>2.2003595890924062E-3</c:v>
                </c:pt>
                <c:pt idx="151" formatCode="0.00%">
                  <c:v>2.2844262442391823E-3</c:v>
                </c:pt>
                <c:pt idx="152" formatCode="0.00%">
                  <c:v>2.3620207889426931E-3</c:v>
                </c:pt>
                <c:pt idx="153" formatCode="0.00%">
                  <c:v>2.4892429033748133E-3</c:v>
                </c:pt>
                <c:pt idx="154" formatCode="0.00%">
                  <c:v>2.6072631061797749E-3</c:v>
                </c:pt>
                <c:pt idx="155" formatCode="0.00%">
                  <c:v>2.5806940483644992E-3</c:v>
                </c:pt>
                <c:pt idx="156" formatCode="0.00%">
                  <c:v>2.6087279196529973E-3</c:v>
                </c:pt>
                <c:pt idx="157" formatCode="0.00%">
                  <c:v>2.5850552564219277E-3</c:v>
                </c:pt>
                <c:pt idx="158" formatCode="0.00%">
                  <c:v>2.659277363741891E-3</c:v>
                </c:pt>
                <c:pt idx="159" formatCode="0.00%">
                  <c:v>2.6918247940471715E-3</c:v>
                </c:pt>
                <c:pt idx="160" formatCode="0.00%">
                  <c:v>2.7115462588847969E-3</c:v>
                </c:pt>
                <c:pt idx="161" formatCode="0.00%">
                  <c:v>2.6654262139342889E-3</c:v>
                </c:pt>
                <c:pt idx="162" formatCode="0.00%">
                  <c:v>2.6310203608783615E-3</c:v>
                </c:pt>
                <c:pt idx="163" formatCode="0.00%">
                  <c:v>2.7672527613683672E-3</c:v>
                </c:pt>
                <c:pt idx="164" formatCode="0.00%">
                  <c:v>2.8471636448788272E-3</c:v>
                </c:pt>
                <c:pt idx="165" formatCode="0.00%">
                  <c:v>2.8186744470687468E-3</c:v>
                </c:pt>
                <c:pt idx="166" formatCode="0.00%">
                  <c:v>2.7709393956312626E-3</c:v>
                </c:pt>
                <c:pt idx="167" formatCode="0.00%">
                  <c:v>2.8020945194354783E-3</c:v>
                </c:pt>
                <c:pt idx="168" formatCode="0.00%">
                  <c:v>2.8182653005830024E-3</c:v>
                </c:pt>
                <c:pt idx="169" formatCode="0.00%">
                  <c:v>2.8100266958716461E-3</c:v>
                </c:pt>
                <c:pt idx="170" formatCode="0.00%">
                  <c:v>2.6507008247495878E-3</c:v>
                </c:pt>
                <c:pt idx="171" formatCode="0.00%">
                  <c:v>2.5642379868086661E-3</c:v>
                </c:pt>
                <c:pt idx="172" formatCode="0.00%">
                  <c:v>2.5438328848049877E-3</c:v>
                </c:pt>
                <c:pt idx="173" formatCode="0.00%">
                  <c:v>2.5740859873484389E-3</c:v>
                </c:pt>
                <c:pt idx="174" formatCode="0.00%">
                  <c:v>2.5033994580993769E-3</c:v>
                </c:pt>
                <c:pt idx="175" formatCode="0.00%">
                  <c:v>2.4791717712600086E-3</c:v>
                </c:pt>
                <c:pt idx="176" formatCode="0.00%">
                  <c:v>2.4624809252229052E-3</c:v>
                </c:pt>
                <c:pt idx="177" formatCode="0.00%">
                  <c:v>2.4250884754566946E-3</c:v>
                </c:pt>
                <c:pt idx="178" formatCode="0.00%">
                  <c:v>2.4365065972149656E-3</c:v>
                </c:pt>
                <c:pt idx="179" formatCode="0.00%">
                  <c:v>2.3992056443421913E-3</c:v>
                </c:pt>
                <c:pt idx="180" formatCode="0.00%">
                  <c:v>2.3763400527654901E-3</c:v>
                </c:pt>
                <c:pt idx="181" formatCode="0.00%">
                  <c:v>2.3978055692369668E-3</c:v>
                </c:pt>
                <c:pt idx="182" formatCode="0.00%">
                  <c:v>2.4549669586440004E-3</c:v>
                </c:pt>
                <c:pt idx="183" formatCode="0.00%">
                  <c:v>2.4976101216439245E-3</c:v>
                </c:pt>
                <c:pt idx="184" formatCode="0.00%">
                  <c:v>2.5727972622361698E-3</c:v>
                </c:pt>
                <c:pt idx="185" formatCode="0.00%">
                  <c:v>2.605810808791032E-3</c:v>
                </c:pt>
                <c:pt idx="186" formatCode="0.00%">
                  <c:v>2.6667050124967989E-3</c:v>
                </c:pt>
                <c:pt idx="187" formatCode="0.00%">
                  <c:v>2.6936120045930215E-3</c:v>
                </c:pt>
                <c:pt idx="188" formatCode="0.00%">
                  <c:v>2.7030064049676922E-3</c:v>
                </c:pt>
                <c:pt idx="189" formatCode="0.00%">
                  <c:v>2.6617205897501149E-3</c:v>
                </c:pt>
                <c:pt idx="190" formatCode="0.00%">
                  <c:v>2.6117028634570407E-3</c:v>
                </c:pt>
                <c:pt idx="191" formatCode="0.00%">
                  <c:v>2.5653834243331008E-3</c:v>
                </c:pt>
                <c:pt idx="192" formatCode="0.00%">
                  <c:v>2.5666803496386501E-3</c:v>
                </c:pt>
                <c:pt idx="193" formatCode="0.00%">
                  <c:v>2.5239431002105693E-3</c:v>
                </c:pt>
                <c:pt idx="194" formatCode="0.00%">
                  <c:v>2.5014728442677723E-3</c:v>
                </c:pt>
                <c:pt idx="195" formatCode="0.00%">
                  <c:v>2.473361718526797E-3</c:v>
                </c:pt>
                <c:pt idx="196" formatCode="0.00%">
                  <c:v>2.4664502503593888E-3</c:v>
                </c:pt>
                <c:pt idx="197" formatCode="0.00%">
                  <c:v>2.4506989738364879E-3</c:v>
                </c:pt>
                <c:pt idx="198" formatCode="0.00%">
                  <c:v>2.4561805872493924E-3</c:v>
                </c:pt>
                <c:pt idx="199" formatCode="0.00%">
                  <c:v>2.4331281175837384E-3</c:v>
                </c:pt>
                <c:pt idx="200" formatCode="0.00%">
                  <c:v>2.3805212881598857E-3</c:v>
                </c:pt>
                <c:pt idx="201" formatCode="0.00%">
                  <c:v>2.4633415139281513E-3</c:v>
                </c:pt>
                <c:pt idx="202" formatCode="0.00%">
                  <c:v>2.4926697209874784E-3</c:v>
                </c:pt>
                <c:pt idx="203" formatCode="0.00%">
                  <c:v>2.4927983345452336E-3</c:v>
                </c:pt>
                <c:pt idx="204" formatCode="0.00%">
                  <c:v>2.5114667219300999E-3</c:v>
                </c:pt>
                <c:pt idx="205" formatCode="0.00%">
                  <c:v>2.5010826877033079E-3</c:v>
                </c:pt>
                <c:pt idx="206" formatCode="0.00%">
                  <c:v>2.5142060180746322E-3</c:v>
                </c:pt>
                <c:pt idx="207" formatCode="0.00%">
                  <c:v>2.5692366519963093E-3</c:v>
                </c:pt>
                <c:pt idx="208" formatCode="0.00%">
                  <c:v>2.5168192901961293E-3</c:v>
                </c:pt>
                <c:pt idx="209" formatCode="0.00%">
                  <c:v>2.4534533756002197E-3</c:v>
                </c:pt>
                <c:pt idx="210" formatCode="0.00%">
                  <c:v>2.4919157347948681E-3</c:v>
                </c:pt>
                <c:pt idx="211" formatCode="0.00%">
                  <c:v>2.3787552254809154E-3</c:v>
                </c:pt>
                <c:pt idx="212" formatCode="0.00%">
                  <c:v>2.2192972880881417E-3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459328"/>
        <c:axId val="235460864"/>
      </c:lineChart>
      <c:dateAx>
        <c:axId val="235459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35460864"/>
        <c:crosses val="autoZero"/>
        <c:auto val="1"/>
        <c:lblOffset val="100"/>
        <c:baseTimeUnit val="days"/>
      </c:dateAx>
      <c:valAx>
        <c:axId val="23546086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235459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ISR'!$J$33:$J$162</c:f>
              <c:numCache>
                <c:formatCode>0.0%</c:formatCode>
                <c:ptCount val="130"/>
                <c:pt idx="0">
                  <c:v>0.50000040436585724</c:v>
                </c:pt>
                <c:pt idx="1">
                  <c:v>0</c:v>
                </c:pt>
                <c:pt idx="2">
                  <c:v>0.22222247896253802</c:v>
                </c:pt>
                <c:pt idx="3">
                  <c:v>0.27272765083582523</c:v>
                </c:pt>
                <c:pt idx="4">
                  <c:v>0.3571434760707618</c:v>
                </c:pt>
                <c:pt idx="5">
                  <c:v>0.89473890954282664</c:v>
                </c:pt>
                <c:pt idx="6">
                  <c:v>0.17142930424107314</c:v>
                </c:pt>
                <c:pt idx="7">
                  <c:v>0.43902657129251071</c:v>
                </c:pt>
                <c:pt idx="8">
                  <c:v>0</c:v>
                </c:pt>
                <c:pt idx="9">
                  <c:v>0.23728980789635143</c:v>
                </c:pt>
                <c:pt idx="10">
                  <c:v>5.6338516340886255E-2</c:v>
                </c:pt>
                <c:pt idx="11">
                  <c:v>0.28000255561347664</c:v>
                </c:pt>
                <c:pt idx="12">
                  <c:v>0.27083646238846842</c:v>
                </c:pt>
                <c:pt idx="13">
                  <c:v>0.23770837839146805</c:v>
                </c:pt>
                <c:pt idx="14">
                  <c:v>0.38411283881024949</c:v>
                </c:pt>
                <c:pt idx="15">
                  <c:v>2.3924033711398004E-2</c:v>
                </c:pt>
                <c:pt idx="16">
                  <c:v>0.14953647653536381</c:v>
                </c:pt>
                <c:pt idx="17">
                  <c:v>0.22594794870572016</c:v>
                </c:pt>
                <c:pt idx="18">
                  <c:v>0.41980996642318158</c:v>
                </c:pt>
                <c:pt idx="19">
                  <c:v>0.2452044042617999</c:v>
                </c:pt>
                <c:pt idx="20">
                  <c:v>0.35536152444187696</c:v>
                </c:pt>
                <c:pt idx="21">
                  <c:v>0.25335417412156591</c:v>
                </c:pt>
                <c:pt idx="22">
                  <c:v>0.22250790638854342</c:v>
                </c:pt>
                <c:pt idx="23">
                  <c:v>0.16168505948161443</c:v>
                </c:pt>
                <c:pt idx="24">
                  <c:v>0.95698966998119428</c:v>
                </c:pt>
                <c:pt idx="25">
                  <c:v>0.14054150144475672</c:v>
                </c:pt>
                <c:pt idx="26">
                  <c:v>0.13072466171600725</c:v>
                </c:pt>
                <c:pt idx="27">
                  <c:v>0.19843914645176688</c:v>
                </c:pt>
                <c:pt idx="28">
                  <c:v>0.17858518629853329</c:v>
                </c:pt>
                <c:pt idx="29">
                  <c:v>0.10932193353259273</c:v>
                </c:pt>
                <c:pt idx="30">
                  <c:v>0.14682599039288807</c:v>
                </c:pt>
                <c:pt idx="31">
                  <c:v>0.14361647368388225</c:v>
                </c:pt>
                <c:pt idx="32">
                  <c:v>0.13142297115017432</c:v>
                </c:pt>
                <c:pt idx="33">
                  <c:v>8.814633818610039E-2</c:v>
                </c:pt>
                <c:pt idx="34">
                  <c:v>6.0610353842755912E-2</c:v>
                </c:pt>
                <c:pt idx="35">
                  <c:v>7.8526511998138912E-2</c:v>
                </c:pt>
                <c:pt idx="36">
                  <c:v>6.0028099590711113E-2</c:v>
                </c:pt>
                <c:pt idx="37">
                  <c:v>4.1679283374569581E-2</c:v>
                </c:pt>
                <c:pt idx="38">
                  <c:v>1.8562564645517293E-2</c:v>
                </c:pt>
                <c:pt idx="39">
                  <c:v>6.6191493191489495E-2</c:v>
                </c:pt>
                <c:pt idx="40">
                  <c:v>4.9657006285638593E-2</c:v>
                </c:pt>
                <c:pt idx="41">
                  <c:v>3.6736397765575288E-2</c:v>
                </c:pt>
                <c:pt idx="42">
                  <c:v>4.32748705343379E-2</c:v>
                </c:pt>
                <c:pt idx="43">
                  <c:v>4.6900538553721144E-2</c:v>
                </c:pt>
                <c:pt idx="44">
                  <c:v>4.7906039044692622E-2</c:v>
                </c:pt>
                <c:pt idx="45">
                  <c:v>4.6837388037814995E-2</c:v>
                </c:pt>
                <c:pt idx="46">
                  <c:v>2.6240998811587715E-2</c:v>
                </c:pt>
                <c:pt idx="47">
                  <c:v>2.2895555897726471E-2</c:v>
                </c:pt>
                <c:pt idx="48">
                  <c:v>2.9204028335104146E-2</c:v>
                </c:pt>
                <c:pt idx="49">
                  <c:v>2.3467795424692347E-2</c:v>
                </c:pt>
                <c:pt idx="50">
                  <c:v>2.3245850680864814E-2</c:v>
                </c:pt>
                <c:pt idx="51">
                  <c:v>2.4176597592113973E-2</c:v>
                </c:pt>
                <c:pt idx="52">
                  <c:v>6.0198576167869118E-2</c:v>
                </c:pt>
                <c:pt idx="53">
                  <c:v>3.3594868199302831E-2</c:v>
                </c:pt>
                <c:pt idx="54">
                  <c:v>2.8381873009524345E-2</c:v>
                </c:pt>
                <c:pt idx="55">
                  <c:v>2.7132180869725044E-2</c:v>
                </c:pt>
                <c:pt idx="56">
                  <c:v>1.6765550580132248E-2</c:v>
                </c:pt>
                <c:pt idx="57">
                  <c:v>1.3182961450527378E-2</c:v>
                </c:pt>
                <c:pt idx="58">
                  <c:v>2.126260100483603E-2</c:v>
                </c:pt>
                <c:pt idx="59">
                  <c:v>1.3663531082047393E-2</c:v>
                </c:pt>
                <c:pt idx="60">
                  <c:v>1.5191614224069042E-2</c:v>
                </c:pt>
                <c:pt idx="61">
                  <c:v>2.1678916919697599E-2</c:v>
                </c:pt>
                <c:pt idx="62">
                  <c:v>1.2523295796923734E-2</c:v>
                </c:pt>
                <c:pt idx="63">
                  <c:v>3.6214188764799498E-3</c:v>
                </c:pt>
                <c:pt idx="64">
                  <c:v>6.1139056910665852E-3</c:v>
                </c:pt>
                <c:pt idx="65">
                  <c:v>7.2441332754898018E-3</c:v>
                </c:pt>
                <c:pt idx="66">
                  <c:v>3.7664867122846014E-3</c:v>
                </c:pt>
                <c:pt idx="67">
                  <c:v>1.3090548575365301E-2</c:v>
                </c:pt>
                <c:pt idx="68">
                  <c:v>1.0460191232070936E-2</c:v>
                </c:pt>
                <c:pt idx="69">
                  <c:v>3.6344710273765644E-3</c:v>
                </c:pt>
                <c:pt idx="70">
                  <c:v>4.7699867143128879E-3</c:v>
                </c:pt>
                <c:pt idx="71">
                  <c:v>6.0595017259189449E-3</c:v>
                </c:pt>
                <c:pt idx="72">
                  <c:v>5.2313154419990661E-3</c:v>
                </c:pt>
                <c:pt idx="73">
                  <c:v>4.5476236688034612E-3</c:v>
                </c:pt>
                <c:pt idx="74">
                  <c:v>7.6651975748293216E-3</c:v>
                </c:pt>
                <c:pt idx="75">
                  <c:v>2.6414951163503944E-3</c:v>
                </c:pt>
                <c:pt idx="76">
                  <c:v>5.0954188679426258E-3</c:v>
                </c:pt>
                <c:pt idx="77">
                  <c:v>2.5874611617648924E-3</c:v>
                </c:pt>
                <c:pt idx="78">
                  <c:v>7.6550135539460093E-3</c:v>
                </c:pt>
                <c:pt idx="79">
                  <c:v>5.1479846895646827E-3</c:v>
                </c:pt>
                <c:pt idx="80">
                  <c:v>2.7207830980785228E-3</c:v>
                </c:pt>
                <c:pt idx="81">
                  <c:v>5.5585536959802413E-3</c:v>
                </c:pt>
                <c:pt idx="82">
                  <c:v>2.616984371493086E-3</c:v>
                </c:pt>
                <c:pt idx="83">
                  <c:v>8.8311311566742403E-3</c:v>
                </c:pt>
                <c:pt idx="84">
                  <c:v>2.1381445215390726E-3</c:v>
                </c:pt>
                <c:pt idx="85">
                  <c:v>7.4542217706030462E-3</c:v>
                </c:pt>
                <c:pt idx="86">
                  <c:v>1.0738374981592577E-2</c:v>
                </c:pt>
                <c:pt idx="87">
                  <c:v>1.7865195992992921E-2</c:v>
                </c:pt>
                <c:pt idx="88">
                  <c:v>4.0758789632585057E-2</c:v>
                </c:pt>
                <c:pt idx="89">
                  <c:v>6.0358619277582341E-2</c:v>
                </c:pt>
                <c:pt idx="90">
                  <c:v>1.2999045387007068E-2</c:v>
                </c:pt>
                <c:pt idx="91">
                  <c:v>3.0837866337997392E-2</c:v>
                </c:pt>
                <c:pt idx="92">
                  <c:v>4.9743497379570921E-2</c:v>
                </c:pt>
                <c:pt idx="93">
                  <c:v>5.7941452305360096E-2</c:v>
                </c:pt>
                <c:pt idx="94">
                  <c:v>4.4858438212941748E-2</c:v>
                </c:pt>
                <c:pt idx="95">
                  <c:v>5.6223193236153046E-2</c:v>
                </c:pt>
                <c:pt idx="96">
                  <c:v>3.0641578287868312E-2</c:v>
                </c:pt>
                <c:pt idx="97">
                  <c:v>8.4804584416703549E-2</c:v>
                </c:pt>
                <c:pt idx="98">
                  <c:v>4.6057193550504902E-2</c:v>
                </c:pt>
                <c:pt idx="99">
                  <c:v>6.8451696749471394E-2</c:v>
                </c:pt>
                <c:pt idx="100">
                  <c:v>5.6348393151772799E-2</c:v>
                </c:pt>
                <c:pt idx="101">
                  <c:v>6.4426282854059588E-2</c:v>
                </c:pt>
                <c:pt idx="102">
                  <c:v>7.4257193417860384E-2</c:v>
                </c:pt>
                <c:pt idx="103">
                  <c:v>7.50201681090263E-2</c:v>
                </c:pt>
                <c:pt idx="104">
                  <c:v>5.5311874584699182E-2</c:v>
                </c:pt>
                <c:pt idx="105">
                  <c:v>2.5092707902381696E-2</c:v>
                </c:pt>
                <c:pt idx="106">
                  <c:v>5.3964956698883022E-2</c:v>
                </c:pt>
                <c:pt idx="107">
                  <c:v>7.345871716782941E-2</c:v>
                </c:pt>
                <c:pt idx="108">
                  <c:v>7.7096723106352516E-2</c:v>
                </c:pt>
                <c:pt idx="109">
                  <c:v>6.3063809705379226E-2</c:v>
                </c:pt>
                <c:pt idx="110">
                  <c:v>7.2052910468628661E-2</c:v>
                </c:pt>
                <c:pt idx="111">
                  <c:v>6.6237913239312829E-2</c:v>
                </c:pt>
                <c:pt idx="112">
                  <c:v>3.0650880609200425E-2</c:v>
                </c:pt>
                <c:pt idx="113">
                  <c:v>6.3778049745946905E-2</c:v>
                </c:pt>
                <c:pt idx="114">
                  <c:v>8.5969264849203753E-2</c:v>
                </c:pt>
                <c:pt idx="115">
                  <c:v>9.9967291178628293E-2</c:v>
                </c:pt>
                <c:pt idx="116">
                  <c:v>6.1578498831925253E-2</c:v>
                </c:pt>
                <c:pt idx="117">
                  <c:v>6.5916808297272547E-2</c:v>
                </c:pt>
                <c:pt idx="118">
                  <c:v>0.11090846617620151</c:v>
                </c:pt>
                <c:pt idx="119">
                  <c:v>5.4884664417648284E-2</c:v>
                </c:pt>
                <c:pt idx="120">
                  <c:v>0.10810748061221438</c:v>
                </c:pt>
                <c:pt idx="121">
                  <c:v>0.11663874361326831</c:v>
                </c:pt>
                <c:pt idx="122">
                  <c:v>0.13397904151562573</c:v>
                </c:pt>
                <c:pt idx="123">
                  <c:v>9.3410797677984533E-2</c:v>
                </c:pt>
                <c:pt idx="124">
                  <c:v>0.11019613048519336</c:v>
                </c:pt>
                <c:pt idx="125">
                  <c:v>0.11119540534268231</c:v>
                </c:pt>
                <c:pt idx="126">
                  <c:v>7.1722116939037975E-2</c:v>
                </c:pt>
                <c:pt idx="127">
                  <c:v>6.7975273506332312E-2</c:v>
                </c:pt>
                <c:pt idx="128">
                  <c:v>0.11960931505247052</c:v>
                </c:pt>
                <c:pt idx="129">
                  <c:v>9.8146076387298054E-2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92160"/>
        <c:axId val="233583360"/>
      </c:lineChart>
      <c:dateAx>
        <c:axId val="2336921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583360"/>
        <c:crosses val="autoZero"/>
        <c:auto val="1"/>
        <c:lblOffset val="100"/>
        <c:baseTimeUnit val="days"/>
      </c:dateAx>
      <c:valAx>
        <c:axId val="23358336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1.9417475728155339E-3</c:v>
                </c:pt>
                <c:pt idx="21">
                  <c:v>0</c:v>
                </c:pt>
                <c:pt idx="22">
                  <c:v>0</c:v>
                </c:pt>
                <c:pt idx="23">
                  <c:v>1.9361084220716361E-3</c:v>
                </c:pt>
                <c:pt idx="24">
                  <c:v>1.6920473773265651E-3</c:v>
                </c:pt>
                <c:pt idx="25">
                  <c:v>1.3009540329575022E-3</c:v>
                </c:pt>
                <c:pt idx="26">
                  <c:v>1.5284677111196026E-3</c:v>
                </c:pt>
                <c:pt idx="27">
                  <c:v>0</c:v>
                </c:pt>
                <c:pt idx="28">
                  <c:v>8.5275724843661166E-4</c:v>
                </c:pt>
                <c:pt idx="29">
                  <c:v>2.4390243902439024E-4</c:v>
                </c:pt>
                <c:pt idx="30">
                  <c:v>8.8534749889331564E-4</c:v>
                </c:pt>
                <c:pt idx="31">
                  <c:v>1.1732499022291747E-3</c:v>
                </c:pt>
                <c:pt idx="32">
                  <c:v>1.7167381974248926E-3</c:v>
                </c:pt>
                <c:pt idx="33">
                  <c:v>6.1699830325466607E-4</c:v>
                </c:pt>
                <c:pt idx="34">
                  <c:v>5.7265569076592703E-4</c:v>
                </c:pt>
                <c:pt idx="35">
                  <c:v>6.7750677506775068E-4</c:v>
                </c:pt>
                <c:pt idx="36">
                  <c:v>1.0121457489878543E-3</c:v>
                </c:pt>
                <c:pt idx="37">
                  <c:v>9.6828854998789635E-4</c:v>
                </c:pt>
                <c:pt idx="38">
                  <c:v>9.5090930702484251E-4</c:v>
                </c:pt>
                <c:pt idx="39">
                  <c:v>1.5240328253223916E-3</c:v>
                </c:pt>
                <c:pt idx="40">
                  <c:v>1.0145417653026716E-3</c:v>
                </c:pt>
                <c:pt idx="41">
                  <c:v>6.5717415115005477E-4</c:v>
                </c:pt>
                <c:pt idx="42">
                  <c:v>2.1503064186646596E-4</c:v>
                </c:pt>
                <c:pt idx="43">
                  <c:v>1.3807753584705257E-3</c:v>
                </c:pt>
                <c:pt idx="44">
                  <c:v>7.2802912116484665E-4</c:v>
                </c:pt>
                <c:pt idx="45">
                  <c:v>7.1957236842105259E-4</c:v>
                </c:pt>
                <c:pt idx="46">
                  <c:v>1.2234910277324632E-3</c:v>
                </c:pt>
                <c:pt idx="47">
                  <c:v>9.1855480710349051E-4</c:v>
                </c:pt>
                <c:pt idx="48">
                  <c:v>1.3395157135497166E-3</c:v>
                </c:pt>
                <c:pt idx="49">
                  <c:v>8.2944530844997406E-4</c:v>
                </c:pt>
                <c:pt idx="50">
                  <c:v>5.2273915316257186E-4</c:v>
                </c:pt>
                <c:pt idx="51">
                  <c:v>7.3785179719616312E-4</c:v>
                </c:pt>
                <c:pt idx="52">
                  <c:v>5.4048211004215758E-4</c:v>
                </c:pt>
                <c:pt idx="53">
                  <c:v>3.2988783813503409E-4</c:v>
                </c:pt>
                <c:pt idx="54">
                  <c:v>2.2222222222222223E-4</c:v>
                </c:pt>
                <c:pt idx="55">
                  <c:v>5.6427039837490128E-4</c:v>
                </c:pt>
                <c:pt idx="56">
                  <c:v>2.3084025854108956E-4</c:v>
                </c:pt>
                <c:pt idx="57">
                  <c:v>3.5248501938667606E-4</c:v>
                </c:pt>
                <c:pt idx="58">
                  <c:v>7.3610599926389399E-4</c:v>
                </c:pt>
                <c:pt idx="59">
                  <c:v>6.4333504889346369E-4</c:v>
                </c:pt>
                <c:pt idx="60">
                  <c:v>9.4773896561061463E-4</c:v>
                </c:pt>
                <c:pt idx="61">
                  <c:v>4.1881893061566385E-4</c:v>
                </c:pt>
                <c:pt idx="62">
                  <c:v>5.9523809523809529E-4</c:v>
                </c:pt>
                <c:pt idx="63">
                  <c:v>4.7147571900047147E-4</c:v>
                </c:pt>
                <c:pt idx="64">
                  <c:v>4.8177292436165086E-4</c:v>
                </c:pt>
                <c:pt idx="65">
                  <c:v>5.0445602824953761E-4</c:v>
                </c:pt>
                <c:pt idx="66">
                  <c:v>1.7901897601145723E-4</c:v>
                </c:pt>
                <c:pt idx="67">
                  <c:v>1.840264998159735E-4</c:v>
                </c:pt>
                <c:pt idx="68">
                  <c:v>9.4912680334092634E-4</c:v>
                </c:pt>
                <c:pt idx="69">
                  <c:v>4.0306328093510683E-4</c:v>
                </c:pt>
                <c:pt idx="70">
                  <c:v>1.0349824052991099E-3</c:v>
                </c:pt>
                <c:pt idx="71">
                  <c:v>1.2513034410844631E-3</c:v>
                </c:pt>
                <c:pt idx="72">
                  <c:v>4.540295119182747E-4</c:v>
                </c:pt>
                <c:pt idx="73">
                  <c:v>9.5556617295747726E-4</c:v>
                </c:pt>
                <c:pt idx="74">
                  <c:v>2.4679170779861795E-4</c:v>
                </c:pt>
                <c:pt idx="75">
                  <c:v>2.636435539151068E-4</c:v>
                </c:pt>
                <c:pt idx="76">
                  <c:v>5.3533190578158461E-4</c:v>
                </c:pt>
                <c:pt idx="77">
                  <c:v>1.1477761836441894E-3</c:v>
                </c:pt>
                <c:pt idx="78">
                  <c:v>1.1754334410813989E-3</c:v>
                </c:pt>
                <c:pt idx="79">
                  <c:v>6.4226075786769424E-4</c:v>
                </c:pt>
                <c:pt idx="80">
                  <c:v>3.3944331296673454E-4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8.7527352297593001E-4</c:v>
                </c:pt>
                <c:pt idx="86">
                  <c:v>0</c:v>
                </c:pt>
                <c:pt idx="87">
                  <c:v>0</c:v>
                </c:pt>
                <c:pt idx="88">
                  <c:v>1.544799176107106E-3</c:v>
                </c:pt>
                <c:pt idx="89">
                  <c:v>0</c:v>
                </c:pt>
                <c:pt idx="90">
                  <c:v>0</c:v>
                </c:pt>
                <c:pt idx="91">
                  <c:v>5.2164840897235261E-4</c:v>
                </c:pt>
                <c:pt idx="92">
                  <c:v>0</c:v>
                </c:pt>
                <c:pt idx="93">
                  <c:v>2.4925224327018943E-3</c:v>
                </c:pt>
                <c:pt idx="94">
                  <c:v>4.8661800486618007E-4</c:v>
                </c:pt>
                <c:pt idx="95">
                  <c:v>0</c:v>
                </c:pt>
                <c:pt idx="96">
                  <c:v>0</c:v>
                </c:pt>
                <c:pt idx="97">
                  <c:v>1.7817371937639199E-3</c:v>
                </c:pt>
                <c:pt idx="98">
                  <c:v>1.2422360248447205E-3</c:v>
                </c:pt>
                <c:pt idx="99">
                  <c:v>0</c:v>
                </c:pt>
                <c:pt idx="100">
                  <c:v>3.7993920972644377E-4</c:v>
                </c:pt>
                <c:pt idx="101">
                  <c:v>0</c:v>
                </c:pt>
                <c:pt idx="102">
                  <c:v>3.4626038781163435E-4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5.9171597633136095E-4</c:v>
                </c:pt>
                <c:pt idx="107">
                  <c:v>0</c:v>
                </c:pt>
                <c:pt idx="108">
                  <c:v>2.6709401709401712E-4</c:v>
                </c:pt>
                <c:pt idx="109">
                  <c:v>0</c:v>
                </c:pt>
                <c:pt idx="110">
                  <c:v>2.3724792408066428E-4</c:v>
                </c:pt>
                <c:pt idx="111">
                  <c:v>2.2476961114857271E-4</c:v>
                </c:pt>
                <c:pt idx="112">
                  <c:v>2.1088148460565162E-4</c:v>
                </c:pt>
                <c:pt idx="113">
                  <c:v>2.0929259104227711E-4</c:v>
                </c:pt>
                <c:pt idx="114">
                  <c:v>1.9944156362185878E-4</c:v>
                </c:pt>
                <c:pt idx="115">
                  <c:v>0</c:v>
                </c:pt>
                <c:pt idx="116">
                  <c:v>1.7253278122843341E-4</c:v>
                </c:pt>
                <c:pt idx="117">
                  <c:v>8.2182774490466802E-4</c:v>
                </c:pt>
                <c:pt idx="118">
                  <c:v>5.3437833986462414E-4</c:v>
                </c:pt>
                <c:pt idx="119">
                  <c:v>1.6388069485414618E-4</c:v>
                </c:pt>
                <c:pt idx="120">
                  <c:v>1.5715857300015716E-4</c:v>
                </c:pt>
                <c:pt idx="121">
                  <c:v>1.4484356894553882E-4</c:v>
                </c:pt>
                <c:pt idx="122">
                  <c:v>2.6374785704866147E-4</c:v>
                </c:pt>
                <c:pt idx="123">
                  <c:v>2.3576564894494873E-4</c:v>
                </c:pt>
                <c:pt idx="124">
                  <c:v>2.1795989537925023E-4</c:v>
                </c:pt>
                <c:pt idx="125">
                  <c:v>3.9761431411530816E-4</c:v>
                </c:pt>
                <c:pt idx="126">
                  <c:v>9.0711175616835994E-5</c:v>
                </c:pt>
                <c:pt idx="127">
                  <c:v>2.5691530358825038E-4</c:v>
                </c:pt>
                <c:pt idx="128">
                  <c:v>6.4730156161501738E-4</c:v>
                </c:pt>
                <c:pt idx="129">
                  <c:v>1.4648795136600013E-4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59136"/>
        <c:axId val="104860672"/>
      </c:lineChart>
      <c:dateAx>
        <c:axId val="1048591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860672"/>
        <c:crosses val="autoZero"/>
        <c:auto val="1"/>
        <c:lblOffset val="100"/>
        <c:baseTimeUnit val="days"/>
      </c:dateAx>
      <c:valAx>
        <c:axId val="10486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485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5.2631578947368418E-2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3.3898305084745763E-2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3.2710280373831772E-2</c:v>
                </c:pt>
                <c:pt idx="17">
                  <c:v>0</c:v>
                </c:pt>
                <c:pt idx="18">
                  <c:v>0</c:v>
                </c:pt>
                <c:pt idx="19">
                  <c:v>7.2115384615384619E-3</c:v>
                </c:pt>
                <c:pt idx="20">
                  <c:v>4.2718446601941747E-2</c:v>
                </c:pt>
                <c:pt idx="21">
                  <c:v>1.4814814814814814E-3</c:v>
                </c:pt>
                <c:pt idx="22">
                  <c:v>0</c:v>
                </c:pt>
                <c:pt idx="23">
                  <c:v>1.5488867376573089E-2</c:v>
                </c:pt>
                <c:pt idx="24">
                  <c:v>4.2301184433164128E-3</c:v>
                </c:pt>
                <c:pt idx="25">
                  <c:v>4.3365134431916736E-3</c:v>
                </c:pt>
                <c:pt idx="26">
                  <c:v>4.2032862055789069E-3</c:v>
                </c:pt>
                <c:pt idx="27">
                  <c:v>3.3967391304347825E-3</c:v>
                </c:pt>
                <c:pt idx="28">
                  <c:v>1.22228538942581E-2</c:v>
                </c:pt>
                <c:pt idx="29">
                  <c:v>7.0731707317073173E-3</c:v>
                </c:pt>
                <c:pt idx="30">
                  <c:v>1.3944223107569721E-2</c:v>
                </c:pt>
                <c:pt idx="31">
                  <c:v>3.3242080563159952E-3</c:v>
                </c:pt>
                <c:pt idx="32">
                  <c:v>1.6652360515021458E-2</c:v>
                </c:pt>
                <c:pt idx="33">
                  <c:v>1.0026222427888323E-2</c:v>
                </c:pt>
                <c:pt idx="34">
                  <c:v>3.4359341445955619E-3</c:v>
                </c:pt>
                <c:pt idx="35">
                  <c:v>6.7750677506775072E-3</c:v>
                </c:pt>
                <c:pt idx="36">
                  <c:v>1.3663967611336033E-2</c:v>
                </c:pt>
                <c:pt idx="37">
                  <c:v>2.2391672718470104E-2</c:v>
                </c:pt>
                <c:pt idx="38">
                  <c:v>3.6847735647212647E-3</c:v>
                </c:pt>
                <c:pt idx="39">
                  <c:v>2.4618991793669401E-2</c:v>
                </c:pt>
                <c:pt idx="40">
                  <c:v>1.938902040356217E-2</c:v>
                </c:pt>
                <c:pt idx="41">
                  <c:v>1.7305585980284775E-2</c:v>
                </c:pt>
                <c:pt idx="42">
                  <c:v>3.0749381786904634E-2</c:v>
                </c:pt>
                <c:pt idx="43">
                  <c:v>2.4216675517790758E-2</c:v>
                </c:pt>
                <c:pt idx="44">
                  <c:v>3.5361414456578262E-2</c:v>
                </c:pt>
                <c:pt idx="45">
                  <c:v>3.7828947368421052E-2</c:v>
                </c:pt>
                <c:pt idx="46">
                  <c:v>2.5999184339314845E-2</c:v>
                </c:pt>
                <c:pt idx="47">
                  <c:v>3.1434986731986123E-2</c:v>
                </c:pt>
                <c:pt idx="48">
                  <c:v>3.4003091190108192E-2</c:v>
                </c:pt>
                <c:pt idx="49">
                  <c:v>3.0896837739761533E-2</c:v>
                </c:pt>
                <c:pt idx="50">
                  <c:v>3.0841610036591742E-2</c:v>
                </c:pt>
                <c:pt idx="51">
                  <c:v>4.8276589016548958E-2</c:v>
                </c:pt>
                <c:pt idx="52">
                  <c:v>7.6532266781969518E-2</c:v>
                </c:pt>
                <c:pt idx="53">
                  <c:v>4.3545194633824502E-2</c:v>
                </c:pt>
                <c:pt idx="54">
                  <c:v>4.3555555555555556E-2</c:v>
                </c:pt>
                <c:pt idx="55">
                  <c:v>4.875296241959147E-2</c:v>
                </c:pt>
                <c:pt idx="56">
                  <c:v>3.4164358264081256E-2</c:v>
                </c:pt>
                <c:pt idx="57">
                  <c:v>5.5105158030783689E-2</c:v>
                </c:pt>
                <c:pt idx="58">
                  <c:v>6.6985645933014357E-2</c:v>
                </c:pt>
                <c:pt idx="59">
                  <c:v>6.2660833762223367E-2</c:v>
                </c:pt>
                <c:pt idx="60">
                  <c:v>4.4408340102897376E-2</c:v>
                </c:pt>
                <c:pt idx="61">
                  <c:v>8.3065754572106659E-2</c:v>
                </c:pt>
                <c:pt idx="62">
                  <c:v>6.502976190476191E-2</c:v>
                </c:pt>
                <c:pt idx="63">
                  <c:v>2.4516737388024516E-2</c:v>
                </c:pt>
                <c:pt idx="64">
                  <c:v>5.0586157057973341E-2</c:v>
                </c:pt>
                <c:pt idx="65">
                  <c:v>6.7428955776021524E-2</c:v>
                </c:pt>
                <c:pt idx="66">
                  <c:v>3.0791263873970642E-2</c:v>
                </c:pt>
                <c:pt idx="67">
                  <c:v>4.3430253956569749E-2</c:v>
                </c:pt>
                <c:pt idx="68">
                  <c:v>6.7577828397873962E-2</c:v>
                </c:pt>
                <c:pt idx="69">
                  <c:v>2.962515114873035E-2</c:v>
                </c:pt>
                <c:pt idx="70">
                  <c:v>1.1177809977230387E-2</c:v>
                </c:pt>
                <c:pt idx="71">
                  <c:v>8.6131386861313872E-2</c:v>
                </c:pt>
                <c:pt idx="72">
                  <c:v>5.4483541430192961E-2</c:v>
                </c:pt>
                <c:pt idx="73">
                  <c:v>3.5594839942666032E-2</c:v>
                </c:pt>
                <c:pt idx="74">
                  <c:v>7.1322803553800593E-2</c:v>
                </c:pt>
                <c:pt idx="75">
                  <c:v>1.7400474558397046E-2</c:v>
                </c:pt>
                <c:pt idx="76">
                  <c:v>7.1734475374732334E-2</c:v>
                </c:pt>
                <c:pt idx="77">
                  <c:v>2.4964131994261118E-2</c:v>
                </c:pt>
                <c:pt idx="78">
                  <c:v>9.1389950044078752E-2</c:v>
                </c:pt>
                <c:pt idx="79">
                  <c:v>5.8445728965960182E-2</c:v>
                </c:pt>
                <c:pt idx="80">
                  <c:v>2.3421588594704685E-2</c:v>
                </c:pt>
                <c:pt idx="81">
                  <c:v>7.6282940360610257E-2</c:v>
                </c:pt>
                <c:pt idx="82">
                  <c:v>7.1268656716417911E-2</c:v>
                </c:pt>
                <c:pt idx="83">
                  <c:v>7.0112179487179488E-2</c:v>
                </c:pt>
                <c:pt idx="84">
                  <c:v>2.6888604353393086E-2</c:v>
                </c:pt>
                <c:pt idx="85">
                  <c:v>6.7396061269146615E-2</c:v>
                </c:pt>
                <c:pt idx="86">
                  <c:v>6.9897483690587139E-2</c:v>
                </c:pt>
                <c:pt idx="87">
                  <c:v>5.5968301139177813E-2</c:v>
                </c:pt>
                <c:pt idx="88">
                  <c:v>5.6127703398558187E-2</c:v>
                </c:pt>
                <c:pt idx="89">
                  <c:v>5.0811943425877422E-2</c:v>
                </c:pt>
                <c:pt idx="90">
                  <c:v>1.8162947586922679E-2</c:v>
                </c:pt>
                <c:pt idx="91">
                  <c:v>5.2164840897235261E-4</c:v>
                </c:pt>
                <c:pt idx="92">
                  <c:v>3.3434650455927049E-2</c:v>
                </c:pt>
                <c:pt idx="93">
                  <c:v>3.0907278165503489E-2</c:v>
                </c:pt>
                <c:pt idx="94">
                  <c:v>2.0924574209245744E-2</c:v>
                </c:pt>
                <c:pt idx="95">
                  <c:v>1.4265335235378032E-2</c:v>
                </c:pt>
                <c:pt idx="96">
                  <c:v>5.9333637608397988E-3</c:v>
                </c:pt>
                <c:pt idx="97">
                  <c:v>7.1269487750556795E-3</c:v>
                </c:pt>
                <c:pt idx="98">
                  <c:v>2.0289855072463767E-2</c:v>
                </c:pt>
                <c:pt idx="99">
                  <c:v>4.4462409054163302E-3</c:v>
                </c:pt>
                <c:pt idx="100">
                  <c:v>2.1656534954407294E-2</c:v>
                </c:pt>
                <c:pt idx="101">
                  <c:v>3.3063923585598823E-3</c:v>
                </c:pt>
                <c:pt idx="102">
                  <c:v>2.8393351800554016E-2</c:v>
                </c:pt>
                <c:pt idx="103">
                  <c:v>1.2586949320967208E-2</c:v>
                </c:pt>
                <c:pt idx="104">
                  <c:v>2.1515434985968196E-2</c:v>
                </c:pt>
                <c:pt idx="105">
                  <c:v>5.4298642533936649E-3</c:v>
                </c:pt>
                <c:pt idx="106">
                  <c:v>1.1834319526627219E-2</c:v>
                </c:pt>
                <c:pt idx="107">
                  <c:v>9.6590909090909088E-3</c:v>
                </c:pt>
                <c:pt idx="108">
                  <c:v>2.670940170940171E-3</c:v>
                </c:pt>
                <c:pt idx="109">
                  <c:v>1.4672966923650834E-2</c:v>
                </c:pt>
                <c:pt idx="110">
                  <c:v>1.6132858837485171E-2</c:v>
                </c:pt>
                <c:pt idx="111">
                  <c:v>0</c:v>
                </c:pt>
                <c:pt idx="112">
                  <c:v>2.2775200337410376E-2</c:v>
                </c:pt>
                <c:pt idx="113">
                  <c:v>1.4022603599832565E-2</c:v>
                </c:pt>
                <c:pt idx="114">
                  <c:v>2.1539688871160749E-2</c:v>
                </c:pt>
                <c:pt idx="115">
                  <c:v>1.330834114339269E-2</c:v>
                </c:pt>
                <c:pt idx="116">
                  <c:v>1.1559696342305038E-2</c:v>
                </c:pt>
                <c:pt idx="117">
                  <c:v>0.14217619986850757</c:v>
                </c:pt>
                <c:pt idx="118">
                  <c:v>2.3156394727467045E-2</c:v>
                </c:pt>
                <c:pt idx="119">
                  <c:v>1.1799410029498525E-2</c:v>
                </c:pt>
                <c:pt idx="120">
                  <c:v>2.2630834512022632E-2</c:v>
                </c:pt>
                <c:pt idx="121">
                  <c:v>1.7815758980301275E-2</c:v>
                </c:pt>
                <c:pt idx="122">
                  <c:v>1.4638006066200712E-2</c:v>
                </c:pt>
                <c:pt idx="123">
                  <c:v>1.1198868324885064E-2</c:v>
                </c:pt>
                <c:pt idx="124">
                  <c:v>1.3295553618134264E-2</c:v>
                </c:pt>
                <c:pt idx="125">
                  <c:v>1.4612326043737574E-2</c:v>
                </c:pt>
                <c:pt idx="126">
                  <c:v>1.2155297532656022E-2</c:v>
                </c:pt>
                <c:pt idx="127">
                  <c:v>9.0776740601181804E-3</c:v>
                </c:pt>
                <c:pt idx="128">
                  <c:v>1.3836070879520997E-2</c:v>
                </c:pt>
                <c:pt idx="129">
                  <c:v>8.130081300813009E-3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27008"/>
        <c:axId val="233632896"/>
      </c:lineChart>
      <c:dateAx>
        <c:axId val="2336270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2896"/>
        <c:crosses val="autoZero"/>
        <c:auto val="1"/>
        <c:lblOffset val="100"/>
        <c:baseTimeUnit val="days"/>
      </c:dateAx>
      <c:valAx>
        <c:axId val="23363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2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17.000039281313708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7.0000493329423668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4.5715437112239794</c:v>
                </c:pt>
                <c:pt idx="17">
                  <c:v>0</c:v>
                </c:pt>
                <c:pt idx="18">
                  <c:v>0</c:v>
                </c:pt>
                <c:pt idx="19">
                  <c:v>34.001677390969583</c:v>
                </c:pt>
                <c:pt idx="20">
                  <c:v>7.9570080472855063</c:v>
                </c:pt>
                <c:pt idx="21">
                  <c:v>171.014067532057</c:v>
                </c:pt>
                <c:pt idx="22">
                  <c:v>0</c:v>
                </c:pt>
                <c:pt idx="23">
                  <c:v>9.2789259135837607</c:v>
                </c:pt>
                <c:pt idx="24">
                  <c:v>161.59454141682451</c:v>
                </c:pt>
                <c:pt idx="25">
                  <c:v>24.92990017935454</c:v>
                </c:pt>
                <c:pt idx="26">
                  <c:v>22.807095980719399</c:v>
                </c:pt>
                <c:pt idx="27">
                  <c:v>58.420484715400171</c:v>
                </c:pt>
                <c:pt idx="28">
                  <c:v>13.657884465179134</c:v>
                </c:pt>
                <c:pt idx="29">
                  <c:v>14.940664249454338</c:v>
                </c:pt>
                <c:pt idx="30">
                  <c:v>9.9008929044040048</c:v>
                </c:pt>
                <c:pt idx="31">
                  <c:v>31.932810713885818</c:v>
                </c:pt>
                <c:pt idx="32">
                  <c:v>7.154568289250145</c:v>
                </c:pt>
                <c:pt idx="33">
                  <c:v>8.2819233400070846</c:v>
                </c:pt>
                <c:pt idx="34">
                  <c:v>15.120118628273215</c:v>
                </c:pt>
                <c:pt idx="35">
                  <c:v>10.536830155386639</c:v>
                </c:pt>
                <c:pt idx="36">
                  <c:v>4.0901905100429365</c:v>
                </c:pt>
                <c:pt idx="37">
                  <c:v>1.7842188561693983</c:v>
                </c:pt>
                <c:pt idx="38">
                  <c:v>4.0042783682753074</c:v>
                </c:pt>
                <c:pt idx="39">
                  <c:v>2.5318988202843293</c:v>
                </c:pt>
                <c:pt idx="40">
                  <c:v>2.4337420041983422</c:v>
                </c:pt>
                <c:pt idx="41">
                  <c:v>2.0451421439006245</c:v>
                </c:pt>
                <c:pt idx="42">
                  <c:v>1.3975679543051278</c:v>
                </c:pt>
                <c:pt idx="43">
                  <c:v>1.8322347322957868</c:v>
                </c:pt>
                <c:pt idx="44">
                  <c:v>1.3274252605611514</c:v>
                </c:pt>
                <c:pt idx="45">
                  <c:v>1.2150242955516382</c:v>
                </c:pt>
                <c:pt idx="46">
                  <c:v>0.96393901252454051</c:v>
                </c:pt>
                <c:pt idx="47">
                  <c:v>0.70766768670638469</c:v>
                </c:pt>
                <c:pt idx="48">
                  <c:v>0.82631223029791756</c:v>
                </c:pt>
                <c:pt idx="49">
                  <c:v>0.73969570872927359</c:v>
                </c:pt>
                <c:pt idx="50">
                  <c:v>0.74115520587490646</c:v>
                </c:pt>
                <c:pt idx="51">
                  <c:v>0.49325458356211893</c:v>
                </c:pt>
                <c:pt idx="52">
                  <c:v>0.78106175053149685</c:v>
                </c:pt>
                <c:pt idx="53">
                  <c:v>0.76569356241719277</c:v>
                </c:pt>
                <c:pt idx="54">
                  <c:v>0.64831689615664745</c:v>
                </c:pt>
                <c:pt idx="55">
                  <c:v>0.55015618921426457</c:v>
                </c:pt>
                <c:pt idx="56">
                  <c:v>0.48743869203444901</c:v>
                </c:pt>
                <c:pt idx="57">
                  <c:v>0.23771225615559005</c:v>
                </c:pt>
                <c:pt idx="58">
                  <c:v>0.3139700376638016</c:v>
                </c:pt>
                <c:pt idx="59">
                  <c:v>0.21583935684892749</c:v>
                </c:pt>
                <c:pt idx="60">
                  <c:v>0.33494108256410132</c:v>
                </c:pt>
                <c:pt idx="61">
                  <c:v>0.25967572223376906</c:v>
                </c:pt>
                <c:pt idx="62">
                  <c:v>0.19083117404836164</c:v>
                </c:pt>
                <c:pt idx="63">
                  <c:v>0.14492508371724477</c:v>
                </c:pt>
                <c:pt idx="64">
                  <c:v>0.11972104005745796</c:v>
                </c:pt>
                <c:pt idx="65">
                  <c:v>0.10663579353796497</c:v>
                </c:pt>
                <c:pt idx="66">
                  <c:v>0.12161615476775596</c:v>
                </c:pt>
                <c:pt idx="67">
                  <c:v>0.3001436327364348</c:v>
                </c:pt>
                <c:pt idx="68">
                  <c:v>0.15264345543088556</c:v>
                </c:pt>
                <c:pt idx="69">
                  <c:v>0.12103520293854035</c:v>
                </c:pt>
                <c:pt idx="70">
                  <c:v>0.39057297994653489</c:v>
                </c:pt>
                <c:pt idx="71">
                  <c:v>6.9344417125969782E-2</c:v>
                </c:pt>
                <c:pt idx="72">
                  <c:v>9.5222911247958217E-2</c:v>
                </c:pt>
                <c:pt idx="73">
                  <c:v>0.12442060573602148</c:v>
                </c:pt>
                <c:pt idx="74">
                  <c:v>0.10710131232140831</c:v>
                </c:pt>
                <c:pt idx="75">
                  <c:v>0.14954016382562757</c:v>
                </c:pt>
                <c:pt idx="76">
                  <c:v>7.0505499594939444E-2</c:v>
                </c:pt>
                <c:pt idx="77">
                  <c:v>9.9091232403853299E-2</c:v>
                </c:pt>
                <c:pt idx="78">
                  <c:v>8.2698448012946887E-2</c:v>
                </c:pt>
                <c:pt idx="79">
                  <c:v>8.7124045235350125E-2</c:v>
                </c:pt>
                <c:pt idx="80">
                  <c:v>0.11450610009913326</c:v>
                </c:pt>
                <c:pt idx="81">
                  <c:v>7.2867585723668263E-2</c:v>
                </c:pt>
                <c:pt idx="82">
                  <c:v>3.6719990134039114E-2</c:v>
                </c:pt>
                <c:pt idx="83">
                  <c:v>0.12595716209747945</c:v>
                </c:pt>
                <c:pt idx="84">
                  <c:v>7.9518612920095988E-2</c:v>
                </c:pt>
                <c:pt idx="85">
                  <c:v>0.10918523555017921</c:v>
                </c:pt>
                <c:pt idx="86">
                  <c:v>0.15363035140331779</c:v>
                </c:pt>
                <c:pt idx="87">
                  <c:v>0.31920204168011246</c:v>
                </c:pt>
                <c:pt idx="88">
                  <c:v>0.7067282988078587</c:v>
                </c:pt>
                <c:pt idx="89">
                  <c:v>1.1878825175351</c:v>
                </c:pt>
                <c:pt idx="90">
                  <c:v>0.71569029887893187</c:v>
                </c:pt>
                <c:pt idx="91">
                  <c:v>29.558094884970501</c:v>
                </c:pt>
                <c:pt idx="92">
                  <c:v>1.4877827852617123</c:v>
                </c:pt>
                <c:pt idx="93">
                  <c:v>1.7347843779783934</c:v>
                </c:pt>
                <c:pt idx="94">
                  <c:v>2.0950929665362565</c:v>
                </c:pt>
                <c:pt idx="95">
                  <c:v>3.9412458458543282</c:v>
                </c:pt>
                <c:pt idx="96">
                  <c:v>5.1642844637476522</c:v>
                </c:pt>
                <c:pt idx="97">
                  <c:v>9.5193146007749743</c:v>
                </c:pt>
                <c:pt idx="98">
                  <c:v>2.1390023543167183</c:v>
                </c:pt>
                <c:pt idx="99">
                  <c:v>15.395408887108383</c:v>
                </c:pt>
                <c:pt idx="100">
                  <c:v>2.5570512202666555</c:v>
                </c:pt>
                <c:pt idx="101">
                  <c:v>19.48537132541669</c:v>
                </c:pt>
                <c:pt idx="102">
                  <c:v>2.5837924649491661</c:v>
                </c:pt>
                <c:pt idx="103">
                  <c:v>5.9601549347671154</c:v>
                </c:pt>
                <c:pt idx="104">
                  <c:v>2.5707997361323227</c:v>
                </c:pt>
                <c:pt idx="105">
                  <c:v>4.6212403720219628</c:v>
                </c:pt>
                <c:pt idx="106">
                  <c:v>4.3428941343386818</c:v>
                </c:pt>
                <c:pt idx="107">
                  <c:v>7.6051377773752806</c:v>
                </c:pt>
                <c:pt idx="108">
                  <c:v>26.240921028198528</c:v>
                </c:pt>
                <c:pt idx="109">
                  <c:v>4.2979589631411841</c:v>
                </c:pt>
                <c:pt idx="110">
                  <c:v>4.4014930090618813</c:v>
                </c:pt>
                <c:pt idx="111">
                  <c:v>294.6924760017028</c:v>
                </c:pt>
                <c:pt idx="112">
                  <c:v>1.3334539068699856</c:v>
                </c:pt>
                <c:pt idx="113">
                  <c:v>4.4813459071490342</c:v>
                </c:pt>
                <c:pt idx="114">
                  <c:v>3.9545861830633728</c:v>
                </c:pt>
                <c:pt idx="115">
                  <c:v>7.5116267385631259</c:v>
                </c:pt>
                <c:pt idx="116">
                  <c:v>5.2486614592623342</c:v>
                </c:pt>
                <c:pt idx="117">
                  <c:v>0.46096305940299559</c:v>
                </c:pt>
                <c:pt idx="118">
                  <c:v>4.6815047301744004</c:v>
                </c:pt>
                <c:pt idx="119">
                  <c:v>4.5877564695409569</c:v>
                </c:pt>
                <c:pt idx="120">
                  <c:v>4.7440544767966903</c:v>
                </c:pt>
                <c:pt idx="121">
                  <c:v>6.4941442411774553</c:v>
                </c:pt>
                <c:pt idx="122">
                  <c:v>8.9908236443627434</c:v>
                </c:pt>
                <c:pt idx="123">
                  <c:v>8.1691113062097198</c:v>
                </c:pt>
                <c:pt idx="124">
                  <c:v>8.1545136559043083</c:v>
                </c:pt>
                <c:pt idx="125">
                  <c:v>7.4081177334263844</c:v>
                </c:pt>
                <c:pt idx="126">
                  <c:v>5.8567749417478128</c:v>
                </c:pt>
                <c:pt idx="127">
                  <c:v>7.2820850342517662</c:v>
                </c:pt>
                <c:pt idx="128">
                  <c:v>8.2583884063323083</c:v>
                </c:pt>
                <c:pt idx="129">
                  <c:v>11.858304255891859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51296"/>
        <c:axId val="316152832"/>
      </c:lineChart>
      <c:dateAx>
        <c:axId val="3161512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152832"/>
        <c:crosses val="autoZero"/>
        <c:auto val="1"/>
        <c:lblOffset val="100"/>
        <c:baseTimeUnit val="days"/>
      </c:dateAx>
      <c:valAx>
        <c:axId val="31615283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1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USA'!$F$3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ISR'!$F$33:$F$162</c:f>
              <c:numCache>
                <c:formatCode>General</c:formatCode>
                <c:ptCount val="130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17</c:v>
                </c:pt>
                <c:pt idx="6">
                  <c:v>6</c:v>
                </c:pt>
                <c:pt idx="7">
                  <c:v>18</c:v>
                </c:pt>
                <c:pt idx="8">
                  <c:v>0</c:v>
                </c:pt>
                <c:pt idx="9">
                  <c:v>14</c:v>
                </c:pt>
                <c:pt idx="10">
                  <c:v>4</c:v>
                </c:pt>
                <c:pt idx="11">
                  <c:v>21</c:v>
                </c:pt>
                <c:pt idx="12">
                  <c:v>26</c:v>
                </c:pt>
                <c:pt idx="13">
                  <c:v>29</c:v>
                </c:pt>
                <c:pt idx="14">
                  <c:v>58</c:v>
                </c:pt>
                <c:pt idx="15">
                  <c:v>5</c:v>
                </c:pt>
                <c:pt idx="16">
                  <c:v>32</c:v>
                </c:pt>
                <c:pt idx="17">
                  <c:v>54</c:v>
                </c:pt>
                <c:pt idx="18">
                  <c:v>123</c:v>
                </c:pt>
                <c:pt idx="19">
                  <c:v>102</c:v>
                </c:pt>
                <c:pt idx="20">
                  <c:v>183</c:v>
                </c:pt>
                <c:pt idx="21">
                  <c:v>171</c:v>
                </c:pt>
                <c:pt idx="22">
                  <c:v>188</c:v>
                </c:pt>
                <c:pt idx="23">
                  <c:v>167</c:v>
                </c:pt>
                <c:pt idx="24">
                  <c:v>1131</c:v>
                </c:pt>
                <c:pt idx="25">
                  <c:v>324</c:v>
                </c:pt>
                <c:pt idx="26">
                  <c:v>342</c:v>
                </c:pt>
                <c:pt idx="27">
                  <c:v>584</c:v>
                </c:pt>
                <c:pt idx="28">
                  <c:v>628</c:v>
                </c:pt>
                <c:pt idx="29">
                  <c:v>448</c:v>
                </c:pt>
                <c:pt idx="30">
                  <c:v>663</c:v>
                </c:pt>
                <c:pt idx="31">
                  <c:v>734</c:v>
                </c:pt>
                <c:pt idx="32">
                  <c:v>765</c:v>
                </c:pt>
                <c:pt idx="33">
                  <c:v>571</c:v>
                </c:pt>
                <c:pt idx="34">
                  <c:v>423</c:v>
                </c:pt>
                <c:pt idx="35">
                  <c:v>579</c:v>
                </c:pt>
                <c:pt idx="36">
                  <c:v>474</c:v>
                </c:pt>
                <c:pt idx="37">
                  <c:v>344</c:v>
                </c:pt>
                <c:pt idx="38">
                  <c:v>156</c:v>
                </c:pt>
                <c:pt idx="39">
                  <c:v>564</c:v>
                </c:pt>
                <c:pt idx="40">
                  <c:v>440</c:v>
                </c:pt>
                <c:pt idx="41">
                  <c:v>335</c:v>
                </c:pt>
                <c:pt idx="42">
                  <c:v>402</c:v>
                </c:pt>
                <c:pt idx="43">
                  <c:v>441</c:v>
                </c:pt>
                <c:pt idx="44">
                  <c:v>460</c:v>
                </c:pt>
                <c:pt idx="45">
                  <c:v>455</c:v>
                </c:pt>
                <c:pt idx="46">
                  <c:v>257</c:v>
                </c:pt>
                <c:pt idx="47">
                  <c:v>224</c:v>
                </c:pt>
                <c:pt idx="48">
                  <c:v>283</c:v>
                </c:pt>
                <c:pt idx="49">
                  <c:v>226</c:v>
                </c:pt>
                <c:pt idx="50">
                  <c:v>222</c:v>
                </c:pt>
                <c:pt idx="51">
                  <c:v>229</c:v>
                </c:pt>
                <c:pt idx="52">
                  <c:v>556</c:v>
                </c:pt>
                <c:pt idx="53">
                  <c:v>305</c:v>
                </c:pt>
                <c:pt idx="54">
                  <c:v>255</c:v>
                </c:pt>
                <c:pt idx="55">
                  <c:v>240</c:v>
                </c:pt>
                <c:pt idx="56">
                  <c:v>145</c:v>
                </c:pt>
                <c:pt idx="57">
                  <c:v>112</c:v>
                </c:pt>
                <c:pt idx="58">
                  <c:v>173</c:v>
                </c:pt>
                <c:pt idx="59">
                  <c:v>106</c:v>
                </c:pt>
                <c:pt idx="60">
                  <c:v>112</c:v>
                </c:pt>
                <c:pt idx="61">
                  <c:v>155</c:v>
                </c:pt>
                <c:pt idx="62">
                  <c:v>84</c:v>
                </c:pt>
                <c:pt idx="63">
                  <c:v>23</c:v>
                </c:pt>
                <c:pt idx="64">
                  <c:v>38</c:v>
                </c:pt>
                <c:pt idx="65">
                  <c:v>43</c:v>
                </c:pt>
                <c:pt idx="66">
                  <c:v>21</c:v>
                </c:pt>
                <c:pt idx="67">
                  <c:v>71</c:v>
                </c:pt>
                <c:pt idx="68">
                  <c:v>55</c:v>
                </c:pt>
                <c:pt idx="69">
                  <c:v>18</c:v>
                </c:pt>
                <c:pt idx="70">
                  <c:v>23</c:v>
                </c:pt>
                <c:pt idx="71">
                  <c:v>29</c:v>
                </c:pt>
                <c:pt idx="72">
                  <c:v>23</c:v>
                </c:pt>
                <c:pt idx="73">
                  <c:v>19</c:v>
                </c:pt>
                <c:pt idx="74">
                  <c:v>31</c:v>
                </c:pt>
                <c:pt idx="75">
                  <c:v>10</c:v>
                </c:pt>
                <c:pt idx="76">
                  <c:v>19</c:v>
                </c:pt>
                <c:pt idx="77">
                  <c:v>9</c:v>
                </c:pt>
                <c:pt idx="78">
                  <c:v>26</c:v>
                </c:pt>
                <c:pt idx="79">
                  <c:v>16</c:v>
                </c:pt>
                <c:pt idx="80">
                  <c:v>8</c:v>
                </c:pt>
                <c:pt idx="81">
                  <c:v>16</c:v>
                </c:pt>
                <c:pt idx="82">
                  <c:v>7</c:v>
                </c:pt>
                <c:pt idx="83">
                  <c:v>22</c:v>
                </c:pt>
                <c:pt idx="84">
                  <c:v>5</c:v>
                </c:pt>
                <c:pt idx="85">
                  <c:v>17</c:v>
                </c:pt>
                <c:pt idx="86">
                  <c:v>23</c:v>
                </c:pt>
                <c:pt idx="87">
                  <c:v>36</c:v>
                </c:pt>
                <c:pt idx="88">
                  <c:v>79</c:v>
                </c:pt>
                <c:pt idx="89">
                  <c:v>115</c:v>
                </c:pt>
                <c:pt idx="90">
                  <c:v>25</c:v>
                </c:pt>
                <c:pt idx="91">
                  <c:v>59</c:v>
                </c:pt>
                <c:pt idx="92">
                  <c:v>98</c:v>
                </c:pt>
                <c:pt idx="93">
                  <c:v>116</c:v>
                </c:pt>
                <c:pt idx="94">
                  <c:v>92</c:v>
                </c:pt>
                <c:pt idx="95">
                  <c:v>118</c:v>
                </c:pt>
                <c:pt idx="96">
                  <c:v>67</c:v>
                </c:pt>
                <c:pt idx="97">
                  <c:v>190</c:v>
                </c:pt>
                <c:pt idx="98">
                  <c:v>111</c:v>
                </c:pt>
                <c:pt idx="99">
                  <c:v>169</c:v>
                </c:pt>
                <c:pt idx="100">
                  <c:v>148</c:v>
                </c:pt>
                <c:pt idx="101">
                  <c:v>175</c:v>
                </c:pt>
                <c:pt idx="102">
                  <c:v>214</c:v>
                </c:pt>
                <c:pt idx="103">
                  <c:v>226</c:v>
                </c:pt>
                <c:pt idx="104">
                  <c:v>177</c:v>
                </c:pt>
                <c:pt idx="105">
                  <c:v>83</c:v>
                </c:pt>
                <c:pt idx="106">
                  <c:v>182</c:v>
                </c:pt>
                <c:pt idx="107">
                  <c:v>258</c:v>
                </c:pt>
                <c:pt idx="108">
                  <c:v>288</c:v>
                </c:pt>
                <c:pt idx="109">
                  <c:v>253</c:v>
                </c:pt>
                <c:pt idx="110">
                  <c:v>303</c:v>
                </c:pt>
                <c:pt idx="111">
                  <c:v>294</c:v>
                </c:pt>
                <c:pt idx="112">
                  <c:v>145</c:v>
                </c:pt>
                <c:pt idx="113">
                  <c:v>304</c:v>
                </c:pt>
                <c:pt idx="114">
                  <c:v>430</c:v>
                </c:pt>
                <c:pt idx="115">
                  <c:v>532</c:v>
                </c:pt>
                <c:pt idx="116">
                  <c:v>356</c:v>
                </c:pt>
                <c:pt idx="117">
                  <c:v>400</c:v>
                </c:pt>
                <c:pt idx="118">
                  <c:v>621</c:v>
                </c:pt>
                <c:pt idx="119">
                  <c:v>334</c:v>
                </c:pt>
                <c:pt idx="120">
                  <c:v>686</c:v>
                </c:pt>
                <c:pt idx="121">
                  <c:v>803</c:v>
                </c:pt>
                <c:pt idx="122">
                  <c:v>1013</c:v>
                </c:pt>
                <c:pt idx="123">
                  <c:v>790</c:v>
                </c:pt>
                <c:pt idx="124">
                  <c:v>1008</c:v>
                </c:pt>
                <c:pt idx="125">
                  <c:v>1115</c:v>
                </c:pt>
                <c:pt idx="126">
                  <c:v>788</c:v>
                </c:pt>
                <c:pt idx="127">
                  <c:v>791</c:v>
                </c:pt>
                <c:pt idx="128">
                  <c:v>1473</c:v>
                </c:pt>
                <c:pt idx="129">
                  <c:v>1335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ISR'!$H$3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ISR'!$A$33:$A$162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ISR'!$H$33:$H$162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22</c:v>
                </c:pt>
                <c:pt idx="21">
                  <c:v>1</c:v>
                </c:pt>
                <c:pt idx="22">
                  <c:v>0</c:v>
                </c:pt>
                <c:pt idx="23">
                  <c:v>16</c:v>
                </c:pt>
                <c:pt idx="24">
                  <c:v>5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43</c:v>
                </c:pt>
                <c:pt idx="29">
                  <c:v>29</c:v>
                </c:pt>
                <c:pt idx="30">
                  <c:v>63</c:v>
                </c:pt>
                <c:pt idx="31">
                  <c:v>17</c:v>
                </c:pt>
                <c:pt idx="32">
                  <c:v>97</c:v>
                </c:pt>
                <c:pt idx="33">
                  <c:v>65</c:v>
                </c:pt>
                <c:pt idx="34">
                  <c:v>24</c:v>
                </c:pt>
                <c:pt idx="35">
                  <c:v>50</c:v>
                </c:pt>
                <c:pt idx="36">
                  <c:v>108</c:v>
                </c:pt>
                <c:pt idx="37">
                  <c:v>185</c:v>
                </c:pt>
                <c:pt idx="38">
                  <c:v>31</c:v>
                </c:pt>
                <c:pt idx="39">
                  <c:v>210</c:v>
                </c:pt>
                <c:pt idx="40">
                  <c:v>172</c:v>
                </c:pt>
                <c:pt idx="41">
                  <c:v>158</c:v>
                </c:pt>
                <c:pt idx="42">
                  <c:v>286</c:v>
                </c:pt>
                <c:pt idx="43">
                  <c:v>228</c:v>
                </c:pt>
                <c:pt idx="44">
                  <c:v>340</c:v>
                </c:pt>
                <c:pt idx="45">
                  <c:v>368</c:v>
                </c:pt>
                <c:pt idx="46">
                  <c:v>255</c:v>
                </c:pt>
                <c:pt idx="47">
                  <c:v>308</c:v>
                </c:pt>
                <c:pt idx="48">
                  <c:v>330</c:v>
                </c:pt>
                <c:pt idx="49">
                  <c:v>298</c:v>
                </c:pt>
                <c:pt idx="50">
                  <c:v>295</c:v>
                </c:pt>
                <c:pt idx="51">
                  <c:v>458</c:v>
                </c:pt>
                <c:pt idx="52">
                  <c:v>708</c:v>
                </c:pt>
                <c:pt idx="53">
                  <c:v>396</c:v>
                </c:pt>
                <c:pt idx="54">
                  <c:v>392</c:v>
                </c:pt>
                <c:pt idx="55">
                  <c:v>432</c:v>
                </c:pt>
                <c:pt idx="56">
                  <c:v>296</c:v>
                </c:pt>
                <c:pt idx="57">
                  <c:v>469</c:v>
                </c:pt>
                <c:pt idx="58">
                  <c:v>546</c:v>
                </c:pt>
                <c:pt idx="59">
                  <c:v>487</c:v>
                </c:pt>
                <c:pt idx="60">
                  <c:v>328</c:v>
                </c:pt>
                <c:pt idx="61">
                  <c:v>595</c:v>
                </c:pt>
                <c:pt idx="62">
                  <c:v>437</c:v>
                </c:pt>
                <c:pt idx="63">
                  <c:v>156</c:v>
                </c:pt>
                <c:pt idx="64">
                  <c:v>315</c:v>
                </c:pt>
                <c:pt idx="65">
                  <c:v>401</c:v>
                </c:pt>
                <c:pt idx="66">
                  <c:v>172</c:v>
                </c:pt>
                <c:pt idx="67">
                  <c:v>236</c:v>
                </c:pt>
                <c:pt idx="68">
                  <c:v>356</c:v>
                </c:pt>
                <c:pt idx="69">
                  <c:v>147</c:v>
                </c:pt>
                <c:pt idx="70">
                  <c:v>54</c:v>
                </c:pt>
                <c:pt idx="71">
                  <c:v>413</c:v>
                </c:pt>
                <c:pt idx="72">
                  <c:v>240</c:v>
                </c:pt>
                <c:pt idx="73">
                  <c:v>149</c:v>
                </c:pt>
                <c:pt idx="74">
                  <c:v>289</c:v>
                </c:pt>
                <c:pt idx="75">
                  <c:v>66</c:v>
                </c:pt>
                <c:pt idx="76">
                  <c:v>268</c:v>
                </c:pt>
                <c:pt idx="77">
                  <c:v>87</c:v>
                </c:pt>
                <c:pt idx="78">
                  <c:v>311</c:v>
                </c:pt>
                <c:pt idx="79">
                  <c:v>182</c:v>
                </c:pt>
                <c:pt idx="80">
                  <c:v>69</c:v>
                </c:pt>
                <c:pt idx="81">
                  <c:v>220</c:v>
                </c:pt>
                <c:pt idx="82">
                  <c:v>191</c:v>
                </c:pt>
                <c:pt idx="83">
                  <c:v>175</c:v>
                </c:pt>
                <c:pt idx="84">
                  <c:v>63</c:v>
                </c:pt>
                <c:pt idx="85">
                  <c:v>154</c:v>
                </c:pt>
                <c:pt idx="86">
                  <c:v>150</c:v>
                </c:pt>
                <c:pt idx="87">
                  <c:v>113</c:v>
                </c:pt>
                <c:pt idx="88">
                  <c:v>109</c:v>
                </c:pt>
                <c:pt idx="89">
                  <c:v>97</c:v>
                </c:pt>
                <c:pt idx="90">
                  <c:v>35</c:v>
                </c:pt>
                <c:pt idx="91">
                  <c:v>1</c:v>
                </c:pt>
                <c:pt idx="92">
                  <c:v>66</c:v>
                </c:pt>
                <c:pt idx="93">
                  <c:v>62</c:v>
                </c:pt>
                <c:pt idx="94">
                  <c:v>43</c:v>
                </c:pt>
                <c:pt idx="95">
                  <c:v>30</c:v>
                </c:pt>
                <c:pt idx="96">
                  <c:v>13</c:v>
                </c:pt>
                <c:pt idx="97">
                  <c:v>16</c:v>
                </c:pt>
                <c:pt idx="98">
                  <c:v>49</c:v>
                </c:pt>
                <c:pt idx="99">
                  <c:v>11</c:v>
                </c:pt>
                <c:pt idx="100">
                  <c:v>57</c:v>
                </c:pt>
                <c:pt idx="101">
                  <c:v>9</c:v>
                </c:pt>
                <c:pt idx="102">
                  <c:v>82</c:v>
                </c:pt>
                <c:pt idx="103">
                  <c:v>38</c:v>
                </c:pt>
                <c:pt idx="104">
                  <c:v>69</c:v>
                </c:pt>
                <c:pt idx="105">
                  <c:v>18</c:v>
                </c:pt>
                <c:pt idx="106">
                  <c:v>40</c:v>
                </c:pt>
                <c:pt idx="107">
                  <c:v>34</c:v>
                </c:pt>
                <c:pt idx="108">
                  <c:v>10</c:v>
                </c:pt>
                <c:pt idx="109">
                  <c:v>59</c:v>
                </c:pt>
                <c:pt idx="110">
                  <c:v>68</c:v>
                </c:pt>
                <c:pt idx="111">
                  <c:v>0</c:v>
                </c:pt>
                <c:pt idx="112">
                  <c:v>108</c:v>
                </c:pt>
                <c:pt idx="113">
                  <c:v>67</c:v>
                </c:pt>
                <c:pt idx="114">
                  <c:v>108</c:v>
                </c:pt>
                <c:pt idx="115">
                  <c:v>71</c:v>
                </c:pt>
                <c:pt idx="116">
                  <c:v>67</c:v>
                </c:pt>
                <c:pt idx="117">
                  <c:v>865</c:v>
                </c:pt>
                <c:pt idx="118">
                  <c:v>130</c:v>
                </c:pt>
                <c:pt idx="119">
                  <c:v>72</c:v>
                </c:pt>
                <c:pt idx="120">
                  <c:v>144</c:v>
                </c:pt>
                <c:pt idx="121">
                  <c:v>123</c:v>
                </c:pt>
                <c:pt idx="122">
                  <c:v>111</c:v>
                </c:pt>
                <c:pt idx="123">
                  <c:v>95</c:v>
                </c:pt>
                <c:pt idx="124">
                  <c:v>122</c:v>
                </c:pt>
                <c:pt idx="125">
                  <c:v>147</c:v>
                </c:pt>
                <c:pt idx="126">
                  <c:v>134</c:v>
                </c:pt>
                <c:pt idx="127">
                  <c:v>106</c:v>
                </c:pt>
                <c:pt idx="128">
                  <c:v>171</c:v>
                </c:pt>
                <c:pt idx="129">
                  <c:v>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10176"/>
        <c:axId val="317395712"/>
      </c:lineChart>
      <c:lineChart>
        <c:grouping val="standard"/>
        <c:varyColors val="0"/>
        <c:ser>
          <c:idx val="1"/>
          <c:order val="1"/>
          <c:tx>
            <c:strRef>
              <c:f>'Data ISR'!$G$3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ISR'!$G$33:$G$162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6</c:v>
                </c:pt>
                <c:pt idx="32">
                  <c:v>10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13</c:v>
                </c:pt>
                <c:pt idx="40">
                  <c:v>9</c:v>
                </c:pt>
                <c:pt idx="41">
                  <c:v>6</c:v>
                </c:pt>
                <c:pt idx="42">
                  <c:v>2</c:v>
                </c:pt>
                <c:pt idx="43">
                  <c:v>13</c:v>
                </c:pt>
                <c:pt idx="44">
                  <c:v>7</c:v>
                </c:pt>
                <c:pt idx="45">
                  <c:v>7</c:v>
                </c:pt>
                <c:pt idx="46">
                  <c:v>12</c:v>
                </c:pt>
                <c:pt idx="47">
                  <c:v>9</c:v>
                </c:pt>
                <c:pt idx="48">
                  <c:v>13</c:v>
                </c:pt>
                <c:pt idx="49">
                  <c:v>8</c:v>
                </c:pt>
                <c:pt idx="50">
                  <c:v>5</c:v>
                </c:pt>
                <c:pt idx="51">
                  <c:v>7</c:v>
                </c:pt>
                <c:pt idx="52">
                  <c:v>5</c:v>
                </c:pt>
                <c:pt idx="53">
                  <c:v>3</c:v>
                </c:pt>
                <c:pt idx="54">
                  <c:v>2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  <c:pt idx="58">
                  <c:v>6</c:v>
                </c:pt>
                <c:pt idx="59">
                  <c:v>5</c:v>
                </c:pt>
                <c:pt idx="60">
                  <c:v>7</c:v>
                </c:pt>
                <c:pt idx="61">
                  <c:v>3</c:v>
                </c:pt>
                <c:pt idx="62">
                  <c:v>4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2</c:v>
                </c:pt>
                <c:pt idx="70">
                  <c:v>5</c:v>
                </c:pt>
                <c:pt idx="71">
                  <c:v>6</c:v>
                </c:pt>
                <c:pt idx="72">
                  <c:v>2</c:v>
                </c:pt>
                <c:pt idx="73">
                  <c:v>4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4</c:v>
                </c:pt>
                <c:pt idx="78">
                  <c:v>4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5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4</c:v>
                </c:pt>
                <c:pt idx="98">
                  <c:v>3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5</c:v>
                </c:pt>
                <c:pt idx="118">
                  <c:v>3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4</c:v>
                </c:pt>
                <c:pt idx="126">
                  <c:v>1</c:v>
                </c:pt>
                <c:pt idx="127">
                  <c:v>3</c:v>
                </c:pt>
                <c:pt idx="128">
                  <c:v>8</c:v>
                </c:pt>
                <c:pt idx="12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411328"/>
        <c:axId val="317397248"/>
      </c:lineChart>
      <c:dateAx>
        <c:axId val="3162101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395712"/>
        <c:crosses val="autoZero"/>
        <c:auto val="1"/>
        <c:lblOffset val="100"/>
        <c:baseTimeUnit val="days"/>
      </c:dateAx>
      <c:valAx>
        <c:axId val="317395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210176"/>
        <c:crosses val="autoZero"/>
        <c:crossBetween val="between"/>
      </c:valAx>
      <c:valAx>
        <c:axId val="317397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411328"/>
        <c:crosses val="max"/>
        <c:crossBetween val="between"/>
      </c:valAx>
      <c:catAx>
        <c:axId val="31741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317397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ISR'!$B$3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ISR'!$B$4:$B$162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12</c:v>
                </c:pt>
                <c:pt idx="32">
                  <c:v>15</c:v>
                </c:pt>
                <c:pt idx="33">
                  <c:v>20</c:v>
                </c:pt>
                <c:pt idx="34">
                  <c:v>37</c:v>
                </c:pt>
                <c:pt idx="35">
                  <c:v>43</c:v>
                </c:pt>
                <c:pt idx="36">
                  <c:v>61</c:v>
                </c:pt>
                <c:pt idx="37">
                  <c:v>61</c:v>
                </c:pt>
                <c:pt idx="38">
                  <c:v>75</c:v>
                </c:pt>
                <c:pt idx="39">
                  <c:v>79</c:v>
                </c:pt>
                <c:pt idx="40">
                  <c:v>100</c:v>
                </c:pt>
                <c:pt idx="41">
                  <c:v>126</c:v>
                </c:pt>
                <c:pt idx="42">
                  <c:v>155</c:v>
                </c:pt>
                <c:pt idx="43">
                  <c:v>213</c:v>
                </c:pt>
                <c:pt idx="44">
                  <c:v>218</c:v>
                </c:pt>
                <c:pt idx="45">
                  <c:v>250</c:v>
                </c:pt>
                <c:pt idx="46">
                  <c:v>304</c:v>
                </c:pt>
                <c:pt idx="47">
                  <c:v>427</c:v>
                </c:pt>
                <c:pt idx="48">
                  <c:v>529</c:v>
                </c:pt>
                <c:pt idx="49">
                  <c:v>712</c:v>
                </c:pt>
                <c:pt idx="50">
                  <c:v>883</c:v>
                </c:pt>
                <c:pt idx="51">
                  <c:v>1071</c:v>
                </c:pt>
                <c:pt idx="52">
                  <c:v>1238</c:v>
                </c:pt>
                <c:pt idx="53">
                  <c:v>2369</c:v>
                </c:pt>
                <c:pt idx="54">
                  <c:v>2693</c:v>
                </c:pt>
                <c:pt idx="55">
                  <c:v>3035</c:v>
                </c:pt>
                <c:pt idx="56">
                  <c:v>3619</c:v>
                </c:pt>
                <c:pt idx="57">
                  <c:v>4247</c:v>
                </c:pt>
                <c:pt idx="58">
                  <c:v>4695</c:v>
                </c:pt>
                <c:pt idx="59">
                  <c:v>5358</c:v>
                </c:pt>
                <c:pt idx="60">
                  <c:v>6092</c:v>
                </c:pt>
                <c:pt idx="61">
                  <c:v>6857</c:v>
                </c:pt>
                <c:pt idx="62">
                  <c:v>7428</c:v>
                </c:pt>
                <c:pt idx="63">
                  <c:v>7851</c:v>
                </c:pt>
                <c:pt idx="64">
                  <c:v>8430</c:v>
                </c:pt>
                <c:pt idx="65">
                  <c:v>8904</c:v>
                </c:pt>
                <c:pt idx="66">
                  <c:v>9248</c:v>
                </c:pt>
                <c:pt idx="67">
                  <c:v>9404</c:v>
                </c:pt>
                <c:pt idx="68">
                  <c:v>9968</c:v>
                </c:pt>
                <c:pt idx="69">
                  <c:v>10408</c:v>
                </c:pt>
                <c:pt idx="70">
                  <c:v>10743</c:v>
                </c:pt>
                <c:pt idx="71">
                  <c:v>11145</c:v>
                </c:pt>
                <c:pt idx="72">
                  <c:v>11586</c:v>
                </c:pt>
                <c:pt idx="73">
                  <c:v>12046</c:v>
                </c:pt>
                <c:pt idx="74">
                  <c:v>12501</c:v>
                </c:pt>
                <c:pt idx="75">
                  <c:v>12758</c:v>
                </c:pt>
                <c:pt idx="76">
                  <c:v>12982</c:v>
                </c:pt>
                <c:pt idx="77">
                  <c:v>13265</c:v>
                </c:pt>
                <c:pt idx="78">
                  <c:v>13491</c:v>
                </c:pt>
                <c:pt idx="79">
                  <c:v>13713</c:v>
                </c:pt>
                <c:pt idx="80">
                  <c:v>13942</c:v>
                </c:pt>
                <c:pt idx="81">
                  <c:v>14498</c:v>
                </c:pt>
                <c:pt idx="82">
                  <c:v>14803</c:v>
                </c:pt>
                <c:pt idx="83">
                  <c:v>15058</c:v>
                </c:pt>
                <c:pt idx="84">
                  <c:v>15298</c:v>
                </c:pt>
                <c:pt idx="85">
                  <c:v>15443</c:v>
                </c:pt>
                <c:pt idx="86">
                  <c:v>15555</c:v>
                </c:pt>
                <c:pt idx="87">
                  <c:v>15728</c:v>
                </c:pt>
                <c:pt idx="88">
                  <c:v>15834</c:v>
                </c:pt>
                <c:pt idx="89">
                  <c:v>15946</c:v>
                </c:pt>
                <c:pt idx="90">
                  <c:v>16101</c:v>
                </c:pt>
                <c:pt idx="91">
                  <c:v>16185</c:v>
                </c:pt>
                <c:pt idx="92">
                  <c:v>16208</c:v>
                </c:pt>
                <c:pt idx="93">
                  <c:v>16246</c:v>
                </c:pt>
                <c:pt idx="94">
                  <c:v>16289</c:v>
                </c:pt>
                <c:pt idx="95">
                  <c:v>16310</c:v>
                </c:pt>
                <c:pt idx="96">
                  <c:v>16381</c:v>
                </c:pt>
                <c:pt idx="97">
                  <c:v>16436</c:v>
                </c:pt>
                <c:pt idx="98">
                  <c:v>16454</c:v>
                </c:pt>
                <c:pt idx="99">
                  <c:v>16477</c:v>
                </c:pt>
                <c:pt idx="100">
                  <c:v>16506</c:v>
                </c:pt>
                <c:pt idx="101">
                  <c:v>16529</c:v>
                </c:pt>
                <c:pt idx="102">
                  <c:v>16548</c:v>
                </c:pt>
                <c:pt idx="103">
                  <c:v>16579</c:v>
                </c:pt>
                <c:pt idx="104">
                  <c:v>16589</c:v>
                </c:pt>
                <c:pt idx="105">
                  <c:v>16608</c:v>
                </c:pt>
                <c:pt idx="106">
                  <c:v>16617</c:v>
                </c:pt>
                <c:pt idx="107">
                  <c:v>16643</c:v>
                </c:pt>
                <c:pt idx="108">
                  <c:v>16659</c:v>
                </c:pt>
                <c:pt idx="109">
                  <c:v>16667</c:v>
                </c:pt>
                <c:pt idx="110">
                  <c:v>16683</c:v>
                </c:pt>
                <c:pt idx="111">
                  <c:v>16690</c:v>
                </c:pt>
                <c:pt idx="112">
                  <c:v>16712</c:v>
                </c:pt>
                <c:pt idx="113">
                  <c:v>16717</c:v>
                </c:pt>
                <c:pt idx="114">
                  <c:v>16734</c:v>
                </c:pt>
                <c:pt idx="115">
                  <c:v>16757</c:v>
                </c:pt>
                <c:pt idx="116">
                  <c:v>16793</c:v>
                </c:pt>
                <c:pt idx="117">
                  <c:v>16872</c:v>
                </c:pt>
                <c:pt idx="118">
                  <c:v>16987</c:v>
                </c:pt>
                <c:pt idx="119">
                  <c:v>17012</c:v>
                </c:pt>
                <c:pt idx="120">
                  <c:v>17071</c:v>
                </c:pt>
                <c:pt idx="121">
                  <c:v>17169</c:v>
                </c:pt>
                <c:pt idx="122">
                  <c:v>17285</c:v>
                </c:pt>
                <c:pt idx="123">
                  <c:v>17377</c:v>
                </c:pt>
                <c:pt idx="124">
                  <c:v>17495</c:v>
                </c:pt>
                <c:pt idx="125">
                  <c:v>17562</c:v>
                </c:pt>
                <c:pt idx="126">
                  <c:v>17752</c:v>
                </c:pt>
                <c:pt idx="127">
                  <c:v>17863</c:v>
                </c:pt>
                <c:pt idx="128">
                  <c:v>18032</c:v>
                </c:pt>
                <c:pt idx="129">
                  <c:v>18180</c:v>
                </c:pt>
                <c:pt idx="130">
                  <c:v>18355</c:v>
                </c:pt>
                <c:pt idx="131">
                  <c:v>18569</c:v>
                </c:pt>
                <c:pt idx="132">
                  <c:v>18795</c:v>
                </c:pt>
                <c:pt idx="133">
                  <c:v>18972</c:v>
                </c:pt>
                <c:pt idx="134">
                  <c:v>19055</c:v>
                </c:pt>
                <c:pt idx="135">
                  <c:v>19237</c:v>
                </c:pt>
                <c:pt idx="136">
                  <c:v>19495</c:v>
                </c:pt>
                <c:pt idx="137">
                  <c:v>19783</c:v>
                </c:pt>
                <c:pt idx="138">
                  <c:v>20036</c:v>
                </c:pt>
                <c:pt idx="139">
                  <c:v>20339</c:v>
                </c:pt>
                <c:pt idx="140">
                  <c:v>20633</c:v>
                </c:pt>
                <c:pt idx="141">
                  <c:v>20778</c:v>
                </c:pt>
                <c:pt idx="142">
                  <c:v>21082</c:v>
                </c:pt>
                <c:pt idx="143">
                  <c:v>21512</c:v>
                </c:pt>
                <c:pt idx="144">
                  <c:v>22044</c:v>
                </c:pt>
                <c:pt idx="145">
                  <c:v>22400</c:v>
                </c:pt>
                <c:pt idx="146">
                  <c:v>22800</c:v>
                </c:pt>
                <c:pt idx="147">
                  <c:v>23421</c:v>
                </c:pt>
                <c:pt idx="148">
                  <c:v>23755</c:v>
                </c:pt>
                <c:pt idx="149">
                  <c:v>24441</c:v>
                </c:pt>
                <c:pt idx="150">
                  <c:v>25244</c:v>
                </c:pt>
                <c:pt idx="151">
                  <c:v>26257</c:v>
                </c:pt>
                <c:pt idx="152">
                  <c:v>27047</c:v>
                </c:pt>
                <c:pt idx="153">
                  <c:v>28055</c:v>
                </c:pt>
                <c:pt idx="154">
                  <c:v>29170</c:v>
                </c:pt>
                <c:pt idx="155">
                  <c:v>29958</c:v>
                </c:pt>
                <c:pt idx="156">
                  <c:v>30749</c:v>
                </c:pt>
                <c:pt idx="157">
                  <c:v>32222</c:v>
                </c:pt>
                <c:pt idx="158">
                  <c:v>33557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USA'!$D$3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ISR'!$D$4:$D$162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14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  <c:pt idx="52">
                  <c:v>53</c:v>
                </c:pt>
                <c:pt idx="53">
                  <c:v>58</c:v>
                </c:pt>
                <c:pt idx="54">
                  <c:v>68</c:v>
                </c:pt>
                <c:pt idx="55">
                  <c:v>79</c:v>
                </c:pt>
                <c:pt idx="56">
                  <c:v>89</c:v>
                </c:pt>
                <c:pt idx="57">
                  <c:v>132</c:v>
                </c:pt>
                <c:pt idx="58">
                  <c:v>161</c:v>
                </c:pt>
                <c:pt idx="59">
                  <c:v>224</c:v>
                </c:pt>
                <c:pt idx="60">
                  <c:v>241</c:v>
                </c:pt>
                <c:pt idx="61">
                  <c:v>338</c:v>
                </c:pt>
                <c:pt idx="62">
                  <c:v>403</c:v>
                </c:pt>
                <c:pt idx="63">
                  <c:v>427</c:v>
                </c:pt>
                <c:pt idx="64">
                  <c:v>477</c:v>
                </c:pt>
                <c:pt idx="65">
                  <c:v>585</c:v>
                </c:pt>
                <c:pt idx="66">
                  <c:v>770</c:v>
                </c:pt>
                <c:pt idx="67">
                  <c:v>801</c:v>
                </c:pt>
                <c:pt idx="68">
                  <c:v>1011</c:v>
                </c:pt>
                <c:pt idx="69">
                  <c:v>1183</c:v>
                </c:pt>
                <c:pt idx="70">
                  <c:v>1341</c:v>
                </c:pt>
                <c:pt idx="71">
                  <c:v>1627</c:v>
                </c:pt>
                <c:pt idx="72">
                  <c:v>1855</c:v>
                </c:pt>
                <c:pt idx="73">
                  <c:v>2195</c:v>
                </c:pt>
                <c:pt idx="74">
                  <c:v>2563</c:v>
                </c:pt>
                <c:pt idx="75">
                  <c:v>2818</c:v>
                </c:pt>
                <c:pt idx="76">
                  <c:v>3126</c:v>
                </c:pt>
                <c:pt idx="77">
                  <c:v>3456</c:v>
                </c:pt>
                <c:pt idx="78">
                  <c:v>3754</c:v>
                </c:pt>
                <c:pt idx="79">
                  <c:v>4049</c:v>
                </c:pt>
                <c:pt idx="80">
                  <c:v>4507</c:v>
                </c:pt>
                <c:pt idx="81">
                  <c:v>5215</c:v>
                </c:pt>
                <c:pt idx="82">
                  <c:v>5611</c:v>
                </c:pt>
                <c:pt idx="83">
                  <c:v>6003</c:v>
                </c:pt>
                <c:pt idx="84">
                  <c:v>6435</c:v>
                </c:pt>
                <c:pt idx="85">
                  <c:v>6731</c:v>
                </c:pt>
                <c:pt idx="86">
                  <c:v>7200</c:v>
                </c:pt>
                <c:pt idx="87">
                  <c:v>7746</c:v>
                </c:pt>
                <c:pt idx="88">
                  <c:v>8233</c:v>
                </c:pt>
                <c:pt idx="89">
                  <c:v>8561</c:v>
                </c:pt>
                <c:pt idx="90">
                  <c:v>9156</c:v>
                </c:pt>
                <c:pt idx="91">
                  <c:v>9593</c:v>
                </c:pt>
                <c:pt idx="92">
                  <c:v>9749</c:v>
                </c:pt>
                <c:pt idx="93">
                  <c:v>10064</c:v>
                </c:pt>
                <c:pt idx="94">
                  <c:v>10465</c:v>
                </c:pt>
                <c:pt idx="95">
                  <c:v>10637</c:v>
                </c:pt>
                <c:pt idx="96">
                  <c:v>10873</c:v>
                </c:pt>
                <c:pt idx="97">
                  <c:v>11229</c:v>
                </c:pt>
                <c:pt idx="98">
                  <c:v>11376</c:v>
                </c:pt>
                <c:pt idx="99">
                  <c:v>11430</c:v>
                </c:pt>
                <c:pt idx="100">
                  <c:v>11843</c:v>
                </c:pt>
                <c:pt idx="101">
                  <c:v>12083</c:v>
                </c:pt>
                <c:pt idx="102">
                  <c:v>12232</c:v>
                </c:pt>
                <c:pt idx="103">
                  <c:v>12521</c:v>
                </c:pt>
                <c:pt idx="104">
                  <c:v>12587</c:v>
                </c:pt>
                <c:pt idx="105">
                  <c:v>12855</c:v>
                </c:pt>
                <c:pt idx="106">
                  <c:v>12942</c:v>
                </c:pt>
                <c:pt idx="107">
                  <c:v>13253</c:v>
                </c:pt>
                <c:pt idx="108">
                  <c:v>13435</c:v>
                </c:pt>
                <c:pt idx="109">
                  <c:v>13504</c:v>
                </c:pt>
                <c:pt idx="110">
                  <c:v>13724</c:v>
                </c:pt>
                <c:pt idx="111">
                  <c:v>13915</c:v>
                </c:pt>
                <c:pt idx="112">
                  <c:v>14090</c:v>
                </c:pt>
                <c:pt idx="113">
                  <c:v>14153</c:v>
                </c:pt>
                <c:pt idx="114">
                  <c:v>14307</c:v>
                </c:pt>
                <c:pt idx="115">
                  <c:v>14457</c:v>
                </c:pt>
                <c:pt idx="116">
                  <c:v>14570</c:v>
                </c:pt>
                <c:pt idx="117">
                  <c:v>14679</c:v>
                </c:pt>
                <c:pt idx="118">
                  <c:v>14776</c:v>
                </c:pt>
                <c:pt idx="119">
                  <c:v>14811</c:v>
                </c:pt>
                <c:pt idx="120">
                  <c:v>14812</c:v>
                </c:pt>
                <c:pt idx="121">
                  <c:v>14878</c:v>
                </c:pt>
                <c:pt idx="122">
                  <c:v>14940</c:v>
                </c:pt>
                <c:pt idx="123">
                  <c:v>14983</c:v>
                </c:pt>
                <c:pt idx="124">
                  <c:v>15013</c:v>
                </c:pt>
                <c:pt idx="125">
                  <c:v>15026</c:v>
                </c:pt>
                <c:pt idx="126">
                  <c:v>15042</c:v>
                </c:pt>
                <c:pt idx="127">
                  <c:v>15091</c:v>
                </c:pt>
                <c:pt idx="128">
                  <c:v>15102</c:v>
                </c:pt>
                <c:pt idx="129">
                  <c:v>15159</c:v>
                </c:pt>
                <c:pt idx="130">
                  <c:v>15168</c:v>
                </c:pt>
                <c:pt idx="131">
                  <c:v>15250</c:v>
                </c:pt>
                <c:pt idx="132">
                  <c:v>15288</c:v>
                </c:pt>
                <c:pt idx="133">
                  <c:v>15357</c:v>
                </c:pt>
                <c:pt idx="134">
                  <c:v>15375</c:v>
                </c:pt>
                <c:pt idx="135">
                  <c:v>15415</c:v>
                </c:pt>
                <c:pt idx="136">
                  <c:v>15449</c:v>
                </c:pt>
                <c:pt idx="137">
                  <c:v>15459</c:v>
                </c:pt>
                <c:pt idx="138">
                  <c:v>15518</c:v>
                </c:pt>
                <c:pt idx="139">
                  <c:v>15586</c:v>
                </c:pt>
                <c:pt idx="140">
                  <c:v>15586</c:v>
                </c:pt>
                <c:pt idx="141">
                  <c:v>15694</c:v>
                </c:pt>
                <c:pt idx="142">
                  <c:v>15761</c:v>
                </c:pt>
                <c:pt idx="143">
                  <c:v>15869</c:v>
                </c:pt>
                <c:pt idx="144">
                  <c:v>15940</c:v>
                </c:pt>
                <c:pt idx="145">
                  <c:v>16007</c:v>
                </c:pt>
                <c:pt idx="146">
                  <c:v>16872</c:v>
                </c:pt>
                <c:pt idx="147">
                  <c:v>17002</c:v>
                </c:pt>
                <c:pt idx="148">
                  <c:v>17074</c:v>
                </c:pt>
                <c:pt idx="149">
                  <c:v>17218</c:v>
                </c:pt>
                <c:pt idx="150">
                  <c:v>17341</c:v>
                </c:pt>
                <c:pt idx="151">
                  <c:v>17452</c:v>
                </c:pt>
                <c:pt idx="152">
                  <c:v>17547</c:v>
                </c:pt>
                <c:pt idx="153">
                  <c:v>17669</c:v>
                </c:pt>
                <c:pt idx="154">
                  <c:v>17816</c:v>
                </c:pt>
                <c:pt idx="155">
                  <c:v>17950</c:v>
                </c:pt>
                <c:pt idx="156">
                  <c:v>18056</c:v>
                </c:pt>
                <c:pt idx="157">
                  <c:v>18227</c:v>
                </c:pt>
                <c:pt idx="158">
                  <c:v>18338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26400"/>
        <c:axId val="317527936"/>
      </c:lineChart>
      <c:lineChart>
        <c:grouping val="standard"/>
        <c:varyColors val="0"/>
        <c:ser>
          <c:idx val="1"/>
          <c:order val="1"/>
          <c:tx>
            <c:strRef>
              <c:f>'Data ISR'!$C$3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5</c:v>
                </c:pt>
                <c:pt idx="54">
                  <c:v>8</c:v>
                </c:pt>
                <c:pt idx="55">
                  <c:v>12</c:v>
                </c:pt>
                <c:pt idx="56">
                  <c:v>12</c:v>
                </c:pt>
                <c:pt idx="57">
                  <c:v>15</c:v>
                </c:pt>
                <c:pt idx="58">
                  <c:v>16</c:v>
                </c:pt>
                <c:pt idx="59">
                  <c:v>20</c:v>
                </c:pt>
                <c:pt idx="60">
                  <c:v>26</c:v>
                </c:pt>
                <c:pt idx="61">
                  <c:v>36</c:v>
                </c:pt>
                <c:pt idx="62">
                  <c:v>40</c:v>
                </c:pt>
                <c:pt idx="63">
                  <c:v>44</c:v>
                </c:pt>
                <c:pt idx="64">
                  <c:v>49</c:v>
                </c:pt>
                <c:pt idx="65">
                  <c:v>57</c:v>
                </c:pt>
                <c:pt idx="66">
                  <c:v>65</c:v>
                </c:pt>
                <c:pt idx="67">
                  <c:v>73</c:v>
                </c:pt>
                <c:pt idx="68">
                  <c:v>86</c:v>
                </c:pt>
                <c:pt idx="69">
                  <c:v>95</c:v>
                </c:pt>
                <c:pt idx="70">
                  <c:v>101</c:v>
                </c:pt>
                <c:pt idx="71">
                  <c:v>103</c:v>
                </c:pt>
                <c:pt idx="72">
                  <c:v>116</c:v>
                </c:pt>
                <c:pt idx="73">
                  <c:v>123</c:v>
                </c:pt>
                <c:pt idx="74">
                  <c:v>130</c:v>
                </c:pt>
                <c:pt idx="75">
                  <c:v>142</c:v>
                </c:pt>
                <c:pt idx="76">
                  <c:v>151</c:v>
                </c:pt>
                <c:pt idx="77">
                  <c:v>164</c:v>
                </c:pt>
                <c:pt idx="78">
                  <c:v>172</c:v>
                </c:pt>
                <c:pt idx="79">
                  <c:v>177</c:v>
                </c:pt>
                <c:pt idx="80">
                  <c:v>184</c:v>
                </c:pt>
                <c:pt idx="81">
                  <c:v>189</c:v>
                </c:pt>
                <c:pt idx="82">
                  <c:v>192</c:v>
                </c:pt>
                <c:pt idx="83">
                  <c:v>194</c:v>
                </c:pt>
                <c:pt idx="84">
                  <c:v>199</c:v>
                </c:pt>
                <c:pt idx="85">
                  <c:v>201</c:v>
                </c:pt>
                <c:pt idx="86">
                  <c:v>204</c:v>
                </c:pt>
                <c:pt idx="87">
                  <c:v>210</c:v>
                </c:pt>
                <c:pt idx="88">
                  <c:v>215</c:v>
                </c:pt>
                <c:pt idx="89">
                  <c:v>222</c:v>
                </c:pt>
                <c:pt idx="90">
                  <c:v>225</c:v>
                </c:pt>
                <c:pt idx="91">
                  <c:v>229</c:v>
                </c:pt>
                <c:pt idx="92">
                  <c:v>232</c:v>
                </c:pt>
                <c:pt idx="93">
                  <c:v>235</c:v>
                </c:pt>
                <c:pt idx="94">
                  <c:v>238</c:v>
                </c:pt>
                <c:pt idx="95">
                  <c:v>239</c:v>
                </c:pt>
                <c:pt idx="96">
                  <c:v>240</c:v>
                </c:pt>
                <c:pt idx="97">
                  <c:v>245</c:v>
                </c:pt>
                <c:pt idx="98">
                  <c:v>247</c:v>
                </c:pt>
                <c:pt idx="99">
                  <c:v>252</c:v>
                </c:pt>
                <c:pt idx="100">
                  <c:v>258</c:v>
                </c:pt>
                <c:pt idx="101">
                  <c:v>260</c:v>
                </c:pt>
                <c:pt idx="102">
                  <c:v>264</c:v>
                </c:pt>
                <c:pt idx="103">
                  <c:v>265</c:v>
                </c:pt>
                <c:pt idx="104">
                  <c:v>266</c:v>
                </c:pt>
                <c:pt idx="105">
                  <c:v>268</c:v>
                </c:pt>
                <c:pt idx="106">
                  <c:v>272</c:v>
                </c:pt>
                <c:pt idx="107">
                  <c:v>276</c:v>
                </c:pt>
                <c:pt idx="108">
                  <c:v>278</c:v>
                </c:pt>
                <c:pt idx="109">
                  <c:v>279</c:v>
                </c:pt>
                <c:pt idx="110">
                  <c:v>279</c:v>
                </c:pt>
                <c:pt idx="111">
                  <c:v>279</c:v>
                </c:pt>
                <c:pt idx="112">
                  <c:v>279</c:v>
                </c:pt>
                <c:pt idx="113">
                  <c:v>279</c:v>
                </c:pt>
                <c:pt idx="114">
                  <c:v>281</c:v>
                </c:pt>
                <c:pt idx="115">
                  <c:v>281</c:v>
                </c:pt>
                <c:pt idx="116">
                  <c:v>281</c:v>
                </c:pt>
                <c:pt idx="117">
                  <c:v>284</c:v>
                </c:pt>
                <c:pt idx="118">
                  <c:v>284</c:v>
                </c:pt>
                <c:pt idx="119">
                  <c:v>284</c:v>
                </c:pt>
                <c:pt idx="120">
                  <c:v>285</c:v>
                </c:pt>
                <c:pt idx="121">
                  <c:v>285</c:v>
                </c:pt>
                <c:pt idx="122">
                  <c:v>290</c:v>
                </c:pt>
                <c:pt idx="123">
                  <c:v>291</c:v>
                </c:pt>
                <c:pt idx="124">
                  <c:v>291</c:v>
                </c:pt>
                <c:pt idx="125">
                  <c:v>291</c:v>
                </c:pt>
                <c:pt idx="126">
                  <c:v>295</c:v>
                </c:pt>
                <c:pt idx="127">
                  <c:v>298</c:v>
                </c:pt>
                <c:pt idx="128">
                  <c:v>298</c:v>
                </c:pt>
                <c:pt idx="129">
                  <c:v>299</c:v>
                </c:pt>
                <c:pt idx="130">
                  <c:v>299</c:v>
                </c:pt>
                <c:pt idx="131">
                  <c:v>300</c:v>
                </c:pt>
                <c:pt idx="132">
                  <c:v>300</c:v>
                </c:pt>
                <c:pt idx="133">
                  <c:v>300</c:v>
                </c:pt>
                <c:pt idx="134">
                  <c:v>300</c:v>
                </c:pt>
                <c:pt idx="135">
                  <c:v>302</c:v>
                </c:pt>
                <c:pt idx="136">
                  <c:v>302</c:v>
                </c:pt>
                <c:pt idx="137">
                  <c:v>303</c:v>
                </c:pt>
                <c:pt idx="138">
                  <c:v>303</c:v>
                </c:pt>
                <c:pt idx="139">
                  <c:v>304</c:v>
                </c:pt>
                <c:pt idx="140">
                  <c:v>305</c:v>
                </c:pt>
                <c:pt idx="141">
                  <c:v>306</c:v>
                </c:pt>
                <c:pt idx="142">
                  <c:v>307</c:v>
                </c:pt>
                <c:pt idx="143">
                  <c:v>308</c:v>
                </c:pt>
                <c:pt idx="144">
                  <c:v>308</c:v>
                </c:pt>
                <c:pt idx="145">
                  <c:v>309</c:v>
                </c:pt>
                <c:pt idx="146">
                  <c:v>314</c:v>
                </c:pt>
                <c:pt idx="147">
                  <c:v>317</c:v>
                </c:pt>
                <c:pt idx="148">
                  <c:v>318</c:v>
                </c:pt>
                <c:pt idx="149">
                  <c:v>319</c:v>
                </c:pt>
                <c:pt idx="150">
                  <c:v>320</c:v>
                </c:pt>
                <c:pt idx="151">
                  <c:v>322</c:v>
                </c:pt>
                <c:pt idx="152">
                  <c:v>324</c:v>
                </c:pt>
                <c:pt idx="153">
                  <c:v>326</c:v>
                </c:pt>
                <c:pt idx="154">
                  <c:v>330</c:v>
                </c:pt>
                <c:pt idx="155">
                  <c:v>331</c:v>
                </c:pt>
                <c:pt idx="156">
                  <c:v>334</c:v>
                </c:pt>
                <c:pt idx="157">
                  <c:v>342</c:v>
                </c:pt>
                <c:pt idx="158">
                  <c:v>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39456"/>
        <c:axId val="317529472"/>
      </c:lineChart>
      <c:dateAx>
        <c:axId val="3175264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527936"/>
        <c:crosses val="autoZero"/>
        <c:auto val="1"/>
        <c:lblOffset val="100"/>
        <c:baseTimeUnit val="days"/>
      </c:dateAx>
      <c:valAx>
        <c:axId val="31752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526400"/>
        <c:crosses val="autoZero"/>
        <c:crossBetween val="between"/>
      </c:valAx>
      <c:valAx>
        <c:axId val="317529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539456"/>
        <c:crosses val="max"/>
        <c:crossBetween val="between"/>
      </c:valAx>
      <c:catAx>
        <c:axId val="31753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317529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ISR'!$AB$3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ISR'!$AB$4:$AB$182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0.14285714285714285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0.14285714285714285</c:v>
                </c:pt>
                <c:pt idx="24" formatCode="#,##0">
                  <c:v>0.14285714285714285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0.42857142857142855</c:v>
                </c:pt>
                <c:pt idx="28" formatCode="#,##0">
                  <c:v>0.8571428571428571</c:v>
                </c:pt>
                <c:pt idx="29" formatCode="#,##0">
                  <c:v>1.2857142857142858</c:v>
                </c:pt>
                <c:pt idx="30" formatCode="#,##0">
                  <c:v>1.2857142857142858</c:v>
                </c:pt>
                <c:pt idx="31" formatCode="#,##0">
                  <c:v>1.5714285714285714</c:v>
                </c:pt>
                <c:pt idx="32" formatCode="#,##0">
                  <c:v>1.8571428571428572</c:v>
                </c:pt>
                <c:pt idx="33" formatCode="#,##0">
                  <c:v>2.4285714285714284</c:v>
                </c:pt>
                <c:pt idx="34" formatCode="#,##0">
                  <c:v>4.7142857142857144</c:v>
                </c:pt>
                <c:pt idx="35" formatCode="#,##0">
                  <c:v>5.1428571428571432</c:v>
                </c:pt>
                <c:pt idx="36" formatCode="#,##0">
                  <c:v>7.2857142857142856</c:v>
                </c:pt>
                <c:pt idx="37" formatCode="#,##0">
                  <c:v>7.2857142857142856</c:v>
                </c:pt>
                <c:pt idx="38" formatCode="#,##0">
                  <c:v>9</c:v>
                </c:pt>
                <c:pt idx="39" formatCode="#,##0">
                  <c:v>9.1428571428571423</c:v>
                </c:pt>
                <c:pt idx="40" formatCode="#,##0">
                  <c:v>11.428571428571429</c:v>
                </c:pt>
                <c:pt idx="41" formatCode="#,##0">
                  <c:v>12.714285714285714</c:v>
                </c:pt>
                <c:pt idx="42" formatCode="#,##0">
                  <c:v>16</c:v>
                </c:pt>
                <c:pt idx="43" formatCode="#,##0">
                  <c:v>21.714285714285715</c:v>
                </c:pt>
                <c:pt idx="44" formatCode="#,##0">
                  <c:v>22.428571428571427</c:v>
                </c:pt>
                <c:pt idx="45" formatCode="#,##0">
                  <c:v>25</c:v>
                </c:pt>
                <c:pt idx="46" formatCode="#,##0">
                  <c:v>32.142857142857146</c:v>
                </c:pt>
                <c:pt idx="47" formatCode="#,##0">
                  <c:v>46.714285714285715</c:v>
                </c:pt>
                <c:pt idx="48" formatCode="#,##0">
                  <c:v>57.571428571428569</c:v>
                </c:pt>
                <c:pt idx="49" formatCode="#,##0">
                  <c:v>79.571428571428569</c:v>
                </c:pt>
                <c:pt idx="50" formatCode="#,##0">
                  <c:v>95.714285714285708</c:v>
                </c:pt>
                <c:pt idx="51" formatCode="#,##0">
                  <c:v>121.85714285714286</c:v>
                </c:pt>
                <c:pt idx="52" formatCode="#,##0">
                  <c:v>141.14285714285714</c:v>
                </c:pt>
                <c:pt idx="53" formatCode="#,##0">
                  <c:v>295</c:v>
                </c:pt>
                <c:pt idx="54" formatCode="#,##0">
                  <c:v>323.71428571428572</c:v>
                </c:pt>
                <c:pt idx="55" formatCode="#,##0">
                  <c:v>358</c:v>
                </c:pt>
                <c:pt idx="56" formatCode="#,##0">
                  <c:v>415.28571428571428</c:v>
                </c:pt>
                <c:pt idx="57" formatCode="#,##0">
                  <c:v>480.57142857142856</c:v>
                </c:pt>
                <c:pt idx="58" formatCode="#,##0">
                  <c:v>517.71428571428567</c:v>
                </c:pt>
                <c:pt idx="59" formatCode="#,##0">
                  <c:v>588.57142857142856</c:v>
                </c:pt>
                <c:pt idx="60" formatCode="#,##0">
                  <c:v>531.85714285714289</c:v>
                </c:pt>
                <c:pt idx="61" formatCode="#,##0">
                  <c:v>594.85714285714289</c:v>
                </c:pt>
                <c:pt idx="62" formatCode="#,##0">
                  <c:v>627.57142857142856</c:v>
                </c:pt>
                <c:pt idx="63" formatCode="#,##0">
                  <c:v>604.57142857142856</c:v>
                </c:pt>
                <c:pt idx="64" formatCode="#,##0">
                  <c:v>597.57142857142856</c:v>
                </c:pt>
                <c:pt idx="65" formatCode="#,##0">
                  <c:v>601.28571428571433</c:v>
                </c:pt>
                <c:pt idx="66" formatCode="#,##0">
                  <c:v>555.71428571428567</c:v>
                </c:pt>
                <c:pt idx="67" formatCode="#,##0">
                  <c:v>473.14285714285717</c:v>
                </c:pt>
                <c:pt idx="68" formatCode="#,##0">
                  <c:v>444.42857142857144</c:v>
                </c:pt>
                <c:pt idx="69" formatCode="#,##0">
                  <c:v>425.71428571428572</c:v>
                </c:pt>
                <c:pt idx="70" formatCode="#,##0">
                  <c:v>413.14285714285717</c:v>
                </c:pt>
                <c:pt idx="71" formatCode="#,##0">
                  <c:v>387.85714285714283</c:v>
                </c:pt>
                <c:pt idx="72" formatCode="#,##0">
                  <c:v>383.14285714285717</c:v>
                </c:pt>
                <c:pt idx="73" formatCode="#,##0">
                  <c:v>399.71428571428572</c:v>
                </c:pt>
                <c:pt idx="74" formatCode="#,##0">
                  <c:v>442.42857142857144</c:v>
                </c:pt>
                <c:pt idx="75" formatCode="#,##0">
                  <c:v>398.57142857142856</c:v>
                </c:pt>
                <c:pt idx="76" formatCode="#,##0">
                  <c:v>367.71428571428572</c:v>
                </c:pt>
                <c:pt idx="77" formatCode="#,##0">
                  <c:v>360.28571428571428</c:v>
                </c:pt>
                <c:pt idx="78" formatCode="#,##0">
                  <c:v>335.14285714285717</c:v>
                </c:pt>
                <c:pt idx="79" formatCode="#,##0">
                  <c:v>303.85714285714283</c:v>
                </c:pt>
                <c:pt idx="80" formatCode="#,##0">
                  <c:v>270.85714285714283</c:v>
                </c:pt>
                <c:pt idx="81" formatCode="#,##0">
                  <c:v>285.28571428571428</c:v>
                </c:pt>
                <c:pt idx="82" formatCode="#,##0">
                  <c:v>292.14285714285717</c:v>
                </c:pt>
                <c:pt idx="83" formatCode="#,##0">
                  <c:v>296.57142857142856</c:v>
                </c:pt>
                <c:pt idx="84" formatCode="#,##0">
                  <c:v>290.42857142857144</c:v>
                </c:pt>
                <c:pt idx="85" formatCode="#,##0">
                  <c:v>278.85714285714283</c:v>
                </c:pt>
                <c:pt idx="86" formatCode="#,##0">
                  <c:v>263.14285714285717</c:v>
                </c:pt>
                <c:pt idx="87" formatCode="#,##0">
                  <c:v>255.14285714285714</c:v>
                </c:pt>
                <c:pt idx="88" formatCode="#,##0">
                  <c:v>190.85714285714286</c:v>
                </c:pt>
                <c:pt idx="89" formatCode="#,##0">
                  <c:v>163.28571428571428</c:v>
                </c:pt>
                <c:pt idx="90" formatCode="#,##0">
                  <c:v>149</c:v>
                </c:pt>
                <c:pt idx="91" formatCode="#,##0">
                  <c:v>126.71428571428571</c:v>
                </c:pt>
                <c:pt idx="92" formatCode="#,##0">
                  <c:v>109.28571428571429</c:v>
                </c:pt>
                <c:pt idx="93" formatCode="#,##0">
                  <c:v>98.714285714285708</c:v>
                </c:pt>
                <c:pt idx="94" formatCode="#,##0">
                  <c:v>80.142857142857139</c:v>
                </c:pt>
                <c:pt idx="95" formatCode="#,##0">
                  <c:v>68</c:v>
                </c:pt>
                <c:pt idx="96" formatCode="#,##0">
                  <c:v>62.142857142857146</c:v>
                </c:pt>
                <c:pt idx="97" formatCode="#,##0">
                  <c:v>47.857142857142854</c:v>
                </c:pt>
                <c:pt idx="98" formatCode="#,##0">
                  <c:v>38.428571428571431</c:v>
                </c:pt>
                <c:pt idx="99" formatCode="#,##0">
                  <c:v>38.428571428571431</c:v>
                </c:pt>
                <c:pt idx="100" formatCode="#,##0">
                  <c:v>37.142857142857146</c:v>
                </c:pt>
                <c:pt idx="101" formatCode="#,##0">
                  <c:v>34.285714285714285</c:v>
                </c:pt>
                <c:pt idx="102" formatCode="#,##0">
                  <c:v>34</c:v>
                </c:pt>
                <c:pt idx="103" formatCode="#,##0">
                  <c:v>28.285714285714285</c:v>
                </c:pt>
                <c:pt idx="104" formatCode="#,##0">
                  <c:v>21.857142857142858</c:v>
                </c:pt>
                <c:pt idx="105" formatCode="#,##0">
                  <c:v>22</c:v>
                </c:pt>
                <c:pt idx="106" formatCode="#,##0">
                  <c:v>20</c:v>
                </c:pt>
                <c:pt idx="107" formatCode="#,##0">
                  <c:v>19.571428571428573</c:v>
                </c:pt>
                <c:pt idx="108" formatCode="#,##0">
                  <c:v>18.571428571428573</c:v>
                </c:pt>
                <c:pt idx="109" formatCode="#,##0">
                  <c:v>17</c:v>
                </c:pt>
                <c:pt idx="110" formatCode="#,##0">
                  <c:v>14.857142857142858</c:v>
                </c:pt>
                <c:pt idx="111" formatCode="#,##0">
                  <c:v>14.428571428571429</c:v>
                </c:pt>
                <c:pt idx="112" formatCode="#,##0">
                  <c:v>14.857142857142858</c:v>
                </c:pt>
                <c:pt idx="113" formatCode="#,##0">
                  <c:v>14.285714285714286</c:v>
                </c:pt>
                <c:pt idx="114" formatCode="#,##0">
                  <c:v>13</c:v>
                </c:pt>
                <c:pt idx="115" formatCode="#,##0">
                  <c:v>14</c:v>
                </c:pt>
                <c:pt idx="116" formatCode="#,##0">
                  <c:v>18</c:v>
                </c:pt>
                <c:pt idx="117" formatCode="#,##0">
                  <c:v>27</c:v>
                </c:pt>
                <c:pt idx="118" formatCode="#,##0">
                  <c:v>42.428571428571431</c:v>
                </c:pt>
                <c:pt idx="119" formatCode="#,##0">
                  <c:v>42.857142857142854</c:v>
                </c:pt>
                <c:pt idx="120" formatCode="#,##0">
                  <c:v>50.571428571428569</c:v>
                </c:pt>
                <c:pt idx="121" formatCode="#,##0">
                  <c:v>62.142857142857146</c:v>
                </c:pt>
                <c:pt idx="122" formatCode="#,##0">
                  <c:v>75.428571428571431</c:v>
                </c:pt>
                <c:pt idx="123" formatCode="#,##0">
                  <c:v>83.428571428571431</c:v>
                </c:pt>
                <c:pt idx="124" formatCode="#,##0">
                  <c:v>89</c:v>
                </c:pt>
                <c:pt idx="125" formatCode="#,##0">
                  <c:v>82.142857142857139</c:v>
                </c:pt>
                <c:pt idx="126" formatCode="#,##0">
                  <c:v>105.71428571428571</c:v>
                </c:pt>
                <c:pt idx="127" formatCode="#,##0">
                  <c:v>113.14285714285714</c:v>
                </c:pt>
                <c:pt idx="128" formatCode="#,##0">
                  <c:v>123.28571428571429</c:v>
                </c:pt>
                <c:pt idx="129" formatCode="#,##0">
                  <c:v>127.85714285714286</c:v>
                </c:pt>
                <c:pt idx="130" formatCode="#,##0">
                  <c:v>139.71428571428572</c:v>
                </c:pt>
                <c:pt idx="131" formatCode="#,##0">
                  <c:v>153.42857142857142</c:v>
                </c:pt>
                <c:pt idx="132" formatCode="#,##0">
                  <c:v>176.14285714285714</c:v>
                </c:pt>
                <c:pt idx="133" formatCode="#,##0">
                  <c:v>174.28571428571428</c:v>
                </c:pt>
                <c:pt idx="134" formatCode="#,##0">
                  <c:v>170.28571428571428</c:v>
                </c:pt>
                <c:pt idx="135" formatCode="#,##0">
                  <c:v>172.14285714285714</c:v>
                </c:pt>
                <c:pt idx="136" formatCode="#,##0">
                  <c:v>187.85714285714286</c:v>
                </c:pt>
                <c:pt idx="137" formatCode="#,##0">
                  <c:v>204</c:v>
                </c:pt>
                <c:pt idx="138" formatCode="#,##0">
                  <c:v>209.57142857142858</c:v>
                </c:pt>
                <c:pt idx="139" formatCode="#,##0">
                  <c:v>220.57142857142858</c:v>
                </c:pt>
                <c:pt idx="140" formatCode="#,##0">
                  <c:v>237.28571428571428</c:v>
                </c:pt>
                <c:pt idx="141" formatCode="#,##0">
                  <c:v>246.14285714285714</c:v>
                </c:pt>
                <c:pt idx="142" formatCode="#,##0">
                  <c:v>263.57142857142856</c:v>
                </c:pt>
                <c:pt idx="143" formatCode="#,##0">
                  <c:v>288.14285714285717</c:v>
                </c:pt>
                <c:pt idx="144" formatCode="#,##0">
                  <c:v>323</c:v>
                </c:pt>
                <c:pt idx="145" formatCode="#,##0">
                  <c:v>337.71428571428572</c:v>
                </c:pt>
                <c:pt idx="146" formatCode="#,##0">
                  <c:v>351.57142857142856</c:v>
                </c:pt>
                <c:pt idx="147" formatCode="#,##0">
                  <c:v>398.28571428571428</c:v>
                </c:pt>
                <c:pt idx="148" formatCode="#,##0">
                  <c:v>425.28571428571428</c:v>
                </c:pt>
                <c:pt idx="149" formatCode="#,##0">
                  <c:v>479.85714285714283</c:v>
                </c:pt>
                <c:pt idx="150" formatCode="#,##0">
                  <c:v>533.14285714285711</c:v>
                </c:pt>
                <c:pt idx="151" formatCode="#,##0">
                  <c:v>601.85714285714289</c:v>
                </c:pt>
                <c:pt idx="152" formatCode="#,##0">
                  <c:v>663.85714285714289</c:v>
                </c:pt>
                <c:pt idx="153" formatCode="#,##0">
                  <c:v>750.71428571428567</c:v>
                </c:pt>
                <c:pt idx="154" formatCode="#,##0">
                  <c:v>821.28571428571433</c:v>
                </c:pt>
                <c:pt idx="155" formatCode="#,##0">
                  <c:v>886.14285714285711</c:v>
                </c:pt>
                <c:pt idx="156" formatCode="#,##0">
                  <c:v>901.14285714285711</c:v>
                </c:pt>
                <c:pt idx="157" formatCode="#,##0">
                  <c:v>996.85714285714289</c:v>
                </c:pt>
                <c:pt idx="158" formatCode="#,##0">
                  <c:v>1042.8571428571429</c:v>
                </c:pt>
                <c:pt idx="159" formatCode="#,##0">
                  <c:v>1111.1428571428571</c:v>
                </c:pt>
                <c:pt idx="160" formatCode="#,##0">
                  <c:v>1173</c:v>
                </c:pt>
                <c:pt idx="161" formatCode="#,##0">
                  <c:v>1184.8571428571429</c:v>
                </c:pt>
                <c:pt idx="162" formatCode="#,##0">
                  <c:v>1244.5714285714287</c:v>
                </c:pt>
                <c:pt idx="163" formatCode="#,##0">
                  <c:v>1411.8571428571429</c:v>
                </c:pt>
                <c:pt idx="164" formatCode="#,##0">
                  <c:v>1448.2857142857142</c:v>
                </c:pt>
                <c:pt idx="165" formatCode="#,##0">
                  <c:v>1518.7142857142858</c:v>
                </c:pt>
                <c:pt idx="166" formatCode="#,##0">
                  <c:v>1604.8571428571429</c:v>
                </c:pt>
                <c:pt idx="167" formatCode="#,##0">
                  <c:v>1599</c:v>
                </c:pt>
                <c:pt idx="168" formatCode="#,##0">
                  <c:v>1700.1428571428571</c:v>
                </c:pt>
                <c:pt idx="169" formatCode="#,##0">
                  <c:v>1659.8571428571429</c:v>
                </c:pt>
                <c:pt idx="170" formatCode="#,##0">
                  <c:v>1624.4285714285713</c:v>
                </c:pt>
                <c:pt idx="171" formatCode="#,##0">
                  <c:v>1668.8571428571429</c:v>
                </c:pt>
                <c:pt idx="172" formatCode="#,##0">
                  <c:v>1699.5714285714287</c:v>
                </c:pt>
                <c:pt idx="173" formatCode="#,##0">
                  <c:v>1703.2857142857142</c:v>
                </c:pt>
                <c:pt idx="174" formatCode="#,##0">
                  <c:v>1716.5714285714287</c:v>
                </c:pt>
                <c:pt idx="175" formatCode="#,##0">
                  <c:v>1616.1428571428571</c:v>
                </c:pt>
                <c:pt idx="176" formatCode="#,##0">
                  <c:v>1666.7142857142858</c:v>
                </c:pt>
                <c:pt idx="177" formatCode="#,##0">
                  <c:v>1711.7142857142858</c:v>
                </c:pt>
                <c:pt idx="178" formatCode="#,##0">
                  <c:v>1750.1428571428571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84512"/>
        <c:axId val="317586048"/>
      </c:lineChart>
      <c:lineChart>
        <c:grouping val="standard"/>
        <c:varyColors val="0"/>
        <c:ser>
          <c:idx val="1"/>
          <c:order val="1"/>
          <c:tx>
            <c:strRef>
              <c:f>'Data ISR'!$AC$3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</c:v>
                </c:pt>
                <c:pt idx="48" formatCode="#,##0">
                  <c:v>0</c:v>
                </c:pt>
                <c:pt idx="49" formatCode="#,##0">
                  <c:v>0.14285714285714285</c:v>
                </c:pt>
                <c:pt idx="50" formatCode="#,##0">
                  <c:v>0.14285714285714285</c:v>
                </c:pt>
                <c:pt idx="51" formatCode="#,##0">
                  <c:v>0.14285714285714285</c:v>
                </c:pt>
                <c:pt idx="52" formatCode="#,##0">
                  <c:v>0.42857142857142855</c:v>
                </c:pt>
                <c:pt idx="53" formatCode="#,##0">
                  <c:v>0.7142857142857143</c:v>
                </c:pt>
                <c:pt idx="54" formatCode="#,##0">
                  <c:v>1.1428571428571428</c:v>
                </c:pt>
                <c:pt idx="55" formatCode="#,##0">
                  <c:v>1.7142857142857142</c:v>
                </c:pt>
                <c:pt idx="56" formatCode="#,##0">
                  <c:v>1.5714285714285714</c:v>
                </c:pt>
                <c:pt idx="57" formatCode="#,##0">
                  <c:v>2</c:v>
                </c:pt>
                <c:pt idx="58" formatCode="#,##0">
                  <c:v>2.1428571428571428</c:v>
                </c:pt>
                <c:pt idx="59" formatCode="#,##0">
                  <c:v>2.4285714285714284</c:v>
                </c:pt>
                <c:pt idx="60" formatCode="#,##0">
                  <c:v>3</c:v>
                </c:pt>
                <c:pt idx="61" formatCode="#,##0">
                  <c:v>4</c:v>
                </c:pt>
                <c:pt idx="62" formatCode="#,##0">
                  <c:v>4</c:v>
                </c:pt>
                <c:pt idx="63" formatCode="#,##0">
                  <c:v>4.5714285714285712</c:v>
                </c:pt>
                <c:pt idx="64" formatCode="#,##0">
                  <c:v>4.8571428571428568</c:v>
                </c:pt>
                <c:pt idx="65" formatCode="#,##0">
                  <c:v>5.8571428571428568</c:v>
                </c:pt>
                <c:pt idx="66" formatCode="#,##0">
                  <c:v>6.4285714285714288</c:v>
                </c:pt>
                <c:pt idx="67" formatCode="#,##0">
                  <c:v>6.7142857142857144</c:v>
                </c:pt>
                <c:pt idx="68" formatCode="#,##0">
                  <c:v>7.1428571428571432</c:v>
                </c:pt>
                <c:pt idx="69" formatCode="#,##0">
                  <c:v>7.8571428571428568</c:v>
                </c:pt>
                <c:pt idx="70" formatCode="#,##0">
                  <c:v>8.1428571428571423</c:v>
                </c:pt>
                <c:pt idx="71" formatCode="#,##0">
                  <c:v>7.7142857142857144</c:v>
                </c:pt>
                <c:pt idx="72" formatCode="#,##0">
                  <c:v>8.4285714285714288</c:v>
                </c:pt>
                <c:pt idx="73" formatCode="#,##0">
                  <c:v>8.2857142857142865</c:v>
                </c:pt>
                <c:pt idx="74" formatCode="#,##0">
                  <c:v>8.1428571428571423</c:v>
                </c:pt>
                <c:pt idx="75" formatCode="#,##0">
                  <c:v>8</c:v>
                </c:pt>
                <c:pt idx="76" formatCode="#,##0">
                  <c:v>8</c:v>
                </c:pt>
                <c:pt idx="77" formatCode="#,##0">
                  <c:v>9</c:v>
                </c:pt>
                <c:pt idx="78" formatCode="#,##0">
                  <c:v>9.8571428571428577</c:v>
                </c:pt>
                <c:pt idx="79" formatCode="#,##0">
                  <c:v>8.7142857142857135</c:v>
                </c:pt>
                <c:pt idx="80" formatCode="#,##0">
                  <c:v>8.7142857142857135</c:v>
                </c:pt>
                <c:pt idx="81" formatCode="#,##0">
                  <c:v>8.4285714285714288</c:v>
                </c:pt>
                <c:pt idx="82" formatCode="#,##0">
                  <c:v>7.1428571428571432</c:v>
                </c:pt>
                <c:pt idx="83" formatCode="#,##0">
                  <c:v>6.1428571428571432</c:v>
                </c:pt>
                <c:pt idx="84" formatCode="#,##0">
                  <c:v>5</c:v>
                </c:pt>
                <c:pt idx="85" formatCode="#,##0">
                  <c:v>4.1428571428571432</c:v>
                </c:pt>
                <c:pt idx="86" formatCode="#,##0">
                  <c:v>3.8571428571428572</c:v>
                </c:pt>
                <c:pt idx="87" formatCode="#,##0">
                  <c:v>3.7142857142857144</c:v>
                </c:pt>
                <c:pt idx="88" formatCode="#,##0">
                  <c:v>3.7142857142857144</c:v>
                </c:pt>
                <c:pt idx="89" formatCode="#,##0">
                  <c:v>4.2857142857142856</c:v>
                </c:pt>
                <c:pt idx="90" formatCode="#,##0">
                  <c:v>4.4285714285714288</c:v>
                </c:pt>
                <c:pt idx="91" formatCode="#,##0">
                  <c:v>4.2857142857142856</c:v>
                </c:pt>
                <c:pt idx="92" formatCode="#,##0">
                  <c:v>4.4285714285714288</c:v>
                </c:pt>
                <c:pt idx="93" formatCode="#,##0">
                  <c:v>4.4285714285714288</c:v>
                </c:pt>
                <c:pt idx="94" formatCode="#,##0">
                  <c:v>4</c:v>
                </c:pt>
                <c:pt idx="95" formatCode="#,##0">
                  <c:v>3.4285714285714284</c:v>
                </c:pt>
                <c:pt idx="96" formatCode="#,##0">
                  <c:v>2.5714285714285716</c:v>
                </c:pt>
                <c:pt idx="97" formatCode="#,##0">
                  <c:v>2.8571428571428572</c:v>
                </c:pt>
                <c:pt idx="98" formatCode="#,##0">
                  <c:v>2.5714285714285716</c:v>
                </c:pt>
                <c:pt idx="99" formatCode="#,##0">
                  <c:v>2.8571428571428572</c:v>
                </c:pt>
                <c:pt idx="100" formatCode="#,##0">
                  <c:v>3.2857142857142856</c:v>
                </c:pt>
                <c:pt idx="101" formatCode="#,##0">
                  <c:v>3.1428571428571428</c:v>
                </c:pt>
                <c:pt idx="102" formatCode="#,##0">
                  <c:v>3.5714285714285716</c:v>
                </c:pt>
                <c:pt idx="103" formatCode="#,##0">
                  <c:v>3.5714285714285716</c:v>
                </c:pt>
                <c:pt idx="104" formatCode="#,##0">
                  <c:v>3</c:v>
                </c:pt>
                <c:pt idx="105" formatCode="#,##0">
                  <c:v>3</c:v>
                </c:pt>
                <c:pt idx="106" formatCode="#,##0">
                  <c:v>2.8571428571428572</c:v>
                </c:pt>
                <c:pt idx="107" formatCode="#,##0">
                  <c:v>2.5714285714285716</c:v>
                </c:pt>
                <c:pt idx="108" formatCode="#,##0">
                  <c:v>2.5714285714285716</c:v>
                </c:pt>
                <c:pt idx="109" formatCode="#,##0">
                  <c:v>2.1428571428571428</c:v>
                </c:pt>
                <c:pt idx="110" formatCode="#,##0">
                  <c:v>2</c:v>
                </c:pt>
                <c:pt idx="111" formatCode="#,##0">
                  <c:v>1.8571428571428572</c:v>
                </c:pt>
                <c:pt idx="112" formatCode="#,##0">
                  <c:v>1.5714285714285714</c:v>
                </c:pt>
                <c:pt idx="113" formatCode="#,##0">
                  <c:v>1</c:v>
                </c:pt>
                <c:pt idx="114" formatCode="#,##0">
                  <c:v>0.7142857142857143</c:v>
                </c:pt>
                <c:pt idx="115" formatCode="#,##0">
                  <c:v>0.42857142857142855</c:v>
                </c:pt>
                <c:pt idx="116" formatCode="#,##0">
                  <c:v>0.2857142857142857</c:v>
                </c:pt>
                <c:pt idx="117" formatCode="#,##0">
                  <c:v>0.7142857142857143</c:v>
                </c:pt>
                <c:pt idx="118" formatCode="#,##0">
                  <c:v>0.7142857142857143</c:v>
                </c:pt>
                <c:pt idx="119" formatCode="#,##0">
                  <c:v>0.7142857142857143</c:v>
                </c:pt>
                <c:pt idx="120" formatCode="#,##0">
                  <c:v>0.8571428571428571</c:v>
                </c:pt>
                <c:pt idx="121" formatCode="#,##0">
                  <c:v>0.5714285714285714</c:v>
                </c:pt>
                <c:pt idx="122" formatCode="#,##0">
                  <c:v>1.2857142857142858</c:v>
                </c:pt>
                <c:pt idx="123" formatCode="#,##0">
                  <c:v>1.4285714285714286</c:v>
                </c:pt>
                <c:pt idx="124" formatCode="#,##0">
                  <c:v>1</c:v>
                </c:pt>
                <c:pt idx="125" formatCode="#,##0">
                  <c:v>1</c:v>
                </c:pt>
                <c:pt idx="126" formatCode="#,##0">
                  <c:v>1.5714285714285714</c:v>
                </c:pt>
                <c:pt idx="127" formatCode="#,##0">
                  <c:v>1.8571428571428572</c:v>
                </c:pt>
                <c:pt idx="128" formatCode="#,##0">
                  <c:v>1.8571428571428572</c:v>
                </c:pt>
                <c:pt idx="129" formatCode="#,##0">
                  <c:v>1.2857142857142858</c:v>
                </c:pt>
                <c:pt idx="130" formatCode="#,##0">
                  <c:v>1.1428571428571428</c:v>
                </c:pt>
                <c:pt idx="131" formatCode="#,##0">
                  <c:v>1.2857142857142858</c:v>
                </c:pt>
                <c:pt idx="132" formatCode="#,##0">
                  <c:v>1.2857142857142858</c:v>
                </c:pt>
                <c:pt idx="133" formatCode="#,##0">
                  <c:v>0.7142857142857143</c:v>
                </c:pt>
                <c:pt idx="134" formatCode="#,##0">
                  <c:v>0.2857142857142857</c:v>
                </c:pt>
                <c:pt idx="135" formatCode="#,##0">
                  <c:v>0.5714285714285714</c:v>
                </c:pt>
                <c:pt idx="136" formatCode="#,##0">
                  <c:v>0.42857142857142855</c:v>
                </c:pt>
                <c:pt idx="137" formatCode="#,##0">
                  <c:v>0.5714285714285714</c:v>
                </c:pt>
                <c:pt idx="138" formatCode="#,##0">
                  <c:v>0.42857142857142855</c:v>
                </c:pt>
                <c:pt idx="139" formatCode="#,##0">
                  <c:v>0.5714285714285714</c:v>
                </c:pt>
                <c:pt idx="140" formatCode="#,##0">
                  <c:v>0.7142857142857143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0.8571428571428571</c:v>
                </c:pt>
                <c:pt idx="144" formatCode="#,##0">
                  <c:v>0.7142857142857143</c:v>
                </c:pt>
                <c:pt idx="145" formatCode="#,##0">
                  <c:v>0.8571428571428571</c:v>
                </c:pt>
                <c:pt idx="146" formatCode="#,##0">
                  <c:v>1.4285714285714286</c:v>
                </c:pt>
                <c:pt idx="147" formatCode="#,##0">
                  <c:v>1.7142857142857142</c:v>
                </c:pt>
                <c:pt idx="148" formatCode="#,##0">
                  <c:v>1.7142857142857142</c:v>
                </c:pt>
                <c:pt idx="149" formatCode="#,##0">
                  <c:v>1.7142857142857142</c:v>
                </c:pt>
                <c:pt idx="150" formatCode="#,##0">
                  <c:v>1.7142857142857142</c:v>
                </c:pt>
                <c:pt idx="151" formatCode="#,##0">
                  <c:v>2</c:v>
                </c:pt>
                <c:pt idx="152" formatCode="#,##0">
                  <c:v>2.1428571428571428</c:v>
                </c:pt>
                <c:pt idx="153" formatCode="#,##0">
                  <c:v>1.7142857142857142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2.1428571428571428</c:v>
                </c:pt>
                <c:pt idx="157" formatCode="#,##0">
                  <c:v>3.1428571428571428</c:v>
                </c:pt>
                <c:pt idx="158" formatCode="#,##0">
                  <c:v>3.1428571428571428</c:v>
                </c:pt>
                <c:pt idx="159" formatCode="#,##0">
                  <c:v>3.4285714285714284</c:v>
                </c:pt>
                <c:pt idx="160" formatCode="#,##0">
                  <c:v>3.5714285714285716</c:v>
                </c:pt>
                <c:pt idx="161" formatCode="#,##0">
                  <c:v>3.4285714285714284</c:v>
                </c:pt>
                <c:pt idx="162" formatCode="#,##0">
                  <c:v>4.4285714285714288</c:v>
                </c:pt>
                <c:pt idx="163" formatCode="#,##0">
                  <c:v>4.4285714285714288</c:v>
                </c:pt>
                <c:pt idx="164" formatCode="#,##0">
                  <c:v>4.1428571428571432</c:v>
                </c:pt>
                <c:pt idx="165" formatCode="#,##0">
                  <c:v>4.5714285714285712</c:v>
                </c:pt>
                <c:pt idx="166" formatCode="#,##0">
                  <c:v>5.1428571428571432</c:v>
                </c:pt>
                <c:pt idx="167" formatCode="#,##0">
                  <c:v>5.8571428571428568</c:v>
                </c:pt>
                <c:pt idx="168" formatCode="#,##0">
                  <c:v>6.7142857142857144</c:v>
                </c:pt>
                <c:pt idx="169" formatCode="#,##0">
                  <c:v>6.7142857142857144</c:v>
                </c:pt>
                <c:pt idx="170" formatCode="#,##0">
                  <c:v>7.1428571428571432</c:v>
                </c:pt>
                <c:pt idx="171" formatCode="#,##0">
                  <c:v>7.7142857142857144</c:v>
                </c:pt>
                <c:pt idx="172" formatCode="#,##0">
                  <c:v>7.7142857142857144</c:v>
                </c:pt>
                <c:pt idx="173" formatCode="#,##0">
                  <c:v>8.2857142857142865</c:v>
                </c:pt>
                <c:pt idx="174" formatCode="#,##0">
                  <c:v>8</c:v>
                </c:pt>
                <c:pt idx="175" formatCode="#,##0">
                  <c:v>8</c:v>
                </c:pt>
                <c:pt idx="176" formatCode="#,##0">
                  <c:v>8.7142857142857135</c:v>
                </c:pt>
                <c:pt idx="177" formatCode="#,##0">
                  <c:v>8.4285714285714288</c:v>
                </c:pt>
                <c:pt idx="178" formatCode="#,##0">
                  <c:v>8.7142857142857135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ISR'!$AC$2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ISR'!$AD$4:$AD$182</c:f>
              <c:numCache>
                <c:formatCode>General</c:formatCode>
                <c:ptCount val="179"/>
                <c:pt idx="28">
                  <c:v>0</c:v>
                </c:pt>
                <c:pt idx="29">
                  <c:v>0</c:v>
                </c:pt>
                <c:pt idx="30">
                  <c:v>2.1428571428571425E-3</c:v>
                </c:pt>
                <c:pt idx="31">
                  <c:v>2.1428571428571425E-3</c:v>
                </c:pt>
                <c:pt idx="32">
                  <c:v>2.1428571428571425E-3</c:v>
                </c:pt>
                <c:pt idx="33">
                  <c:v>2.1428571428571425E-3</c:v>
                </c:pt>
                <c:pt idx="34">
                  <c:v>2.1428571428571425E-3</c:v>
                </c:pt>
                <c:pt idx="35">
                  <c:v>4.2857142857142851E-3</c:v>
                </c:pt>
                <c:pt idx="36">
                  <c:v>6.4285714285714276E-3</c:v>
                </c:pt>
                <c:pt idx="37">
                  <c:v>6.4285714285714276E-3</c:v>
                </c:pt>
                <c:pt idx="38">
                  <c:v>1.2857142857142855E-2</c:v>
                </c:pt>
                <c:pt idx="39">
                  <c:v>1.9285714285714288E-2</c:v>
                </c:pt>
                <c:pt idx="40">
                  <c:v>1.9285714285714288E-2</c:v>
                </c:pt>
                <c:pt idx="41">
                  <c:v>2.357142857142857E-2</c:v>
                </c:pt>
                <c:pt idx="42">
                  <c:v>2.7857142857142858E-2</c:v>
                </c:pt>
                <c:pt idx="43">
                  <c:v>3.6428571428571421E-2</c:v>
                </c:pt>
                <c:pt idx="44">
                  <c:v>7.0714285714285716E-2</c:v>
                </c:pt>
                <c:pt idx="45">
                  <c:v>7.7142857142857152E-2</c:v>
                </c:pt>
                <c:pt idx="46">
                  <c:v>0.10928571428571428</c:v>
                </c:pt>
                <c:pt idx="47">
                  <c:v>0.10928571428571428</c:v>
                </c:pt>
                <c:pt idx="48">
                  <c:v>0.13500000000000001</c:v>
                </c:pt>
                <c:pt idx="49">
                  <c:v>0.13714285714285712</c:v>
                </c:pt>
                <c:pt idx="50">
                  <c:v>0.17142857142857143</c:v>
                </c:pt>
                <c:pt idx="51">
                  <c:v>0.1907142857142857</c:v>
                </c:pt>
                <c:pt idx="52">
                  <c:v>0.24</c:v>
                </c:pt>
                <c:pt idx="53">
                  <c:v>0.32571428571428573</c:v>
                </c:pt>
                <c:pt idx="54">
                  <c:v>0.33642857142857141</c:v>
                </c:pt>
                <c:pt idx="55">
                  <c:v>0.375</c:v>
                </c:pt>
                <c:pt idx="56">
                  <c:v>0.48214285714285715</c:v>
                </c:pt>
                <c:pt idx="57">
                  <c:v>0.70071428571428573</c:v>
                </c:pt>
                <c:pt idx="58">
                  <c:v>0.86357142857142855</c:v>
                </c:pt>
                <c:pt idx="59">
                  <c:v>1.1935714285714285</c:v>
                </c:pt>
                <c:pt idx="60">
                  <c:v>1.4357142857142855</c:v>
                </c:pt>
                <c:pt idx="61">
                  <c:v>1.8278571428571428</c:v>
                </c:pt>
                <c:pt idx="62">
                  <c:v>2.117142857142857</c:v>
                </c:pt>
                <c:pt idx="63">
                  <c:v>4.4249999999999998</c:v>
                </c:pt>
                <c:pt idx="64">
                  <c:v>4.8557142857142859</c:v>
                </c:pt>
                <c:pt idx="65">
                  <c:v>5.37</c:v>
                </c:pt>
                <c:pt idx="66">
                  <c:v>6.2292857142857141</c:v>
                </c:pt>
                <c:pt idx="67">
                  <c:v>7.2085714285714282</c:v>
                </c:pt>
                <c:pt idx="68">
                  <c:v>7.7657142857142851</c:v>
                </c:pt>
                <c:pt idx="69">
                  <c:v>8.8285714285714274</c:v>
                </c:pt>
                <c:pt idx="70">
                  <c:v>7.9778571428571432</c:v>
                </c:pt>
                <c:pt idx="71">
                  <c:v>8.9228571428571435</c:v>
                </c:pt>
                <c:pt idx="72">
                  <c:v>9.4135714285714283</c:v>
                </c:pt>
                <c:pt idx="73">
                  <c:v>9.0685714285714276</c:v>
                </c:pt>
                <c:pt idx="74">
                  <c:v>8.9635714285714272</c:v>
                </c:pt>
                <c:pt idx="75">
                  <c:v>9.019285714285715</c:v>
                </c:pt>
                <c:pt idx="76">
                  <c:v>8.3357142857142854</c:v>
                </c:pt>
                <c:pt idx="77">
                  <c:v>7.097142857142857</c:v>
                </c:pt>
                <c:pt idx="78">
                  <c:v>6.6664285714285718</c:v>
                </c:pt>
                <c:pt idx="79">
                  <c:v>6.3857142857142852</c:v>
                </c:pt>
                <c:pt idx="80">
                  <c:v>6.1971428571428575</c:v>
                </c:pt>
                <c:pt idx="81">
                  <c:v>5.8178571428571422</c:v>
                </c:pt>
                <c:pt idx="82">
                  <c:v>5.7471428571428573</c:v>
                </c:pt>
                <c:pt idx="83">
                  <c:v>5.9957142857142856</c:v>
                </c:pt>
                <c:pt idx="84">
                  <c:v>6.6364285714285716</c:v>
                </c:pt>
                <c:pt idx="85">
                  <c:v>5.9785714285714278</c:v>
                </c:pt>
                <c:pt idx="86">
                  <c:v>5.515714285714286</c:v>
                </c:pt>
                <c:pt idx="87">
                  <c:v>5.4042857142857139</c:v>
                </c:pt>
                <c:pt idx="88">
                  <c:v>5.0271428571428576</c:v>
                </c:pt>
                <c:pt idx="89">
                  <c:v>4.5578571428571424</c:v>
                </c:pt>
                <c:pt idx="90">
                  <c:v>4.0628571428571423</c:v>
                </c:pt>
                <c:pt idx="91">
                  <c:v>4.2792857142857139</c:v>
                </c:pt>
                <c:pt idx="92">
                  <c:v>4.3821428571428571</c:v>
                </c:pt>
                <c:pt idx="93">
                  <c:v>4.4485714285714284</c:v>
                </c:pt>
                <c:pt idx="94">
                  <c:v>4.3564285714285713</c:v>
                </c:pt>
                <c:pt idx="95">
                  <c:v>4.1828571428571424</c:v>
                </c:pt>
                <c:pt idx="96">
                  <c:v>3.9471428571428575</c:v>
                </c:pt>
                <c:pt idx="97">
                  <c:v>3.827142857142857</c:v>
                </c:pt>
                <c:pt idx="98">
                  <c:v>2.862857142857143</c:v>
                </c:pt>
                <c:pt idx="99">
                  <c:v>2.4492857142857143</c:v>
                </c:pt>
                <c:pt idx="100">
                  <c:v>2.2349999999999999</c:v>
                </c:pt>
                <c:pt idx="101">
                  <c:v>1.9007142857142856</c:v>
                </c:pt>
                <c:pt idx="102">
                  <c:v>1.6392857142857142</c:v>
                </c:pt>
                <c:pt idx="103">
                  <c:v>1.4807142857142856</c:v>
                </c:pt>
                <c:pt idx="104">
                  <c:v>1.202142857142857</c:v>
                </c:pt>
                <c:pt idx="105">
                  <c:v>1.02</c:v>
                </c:pt>
                <c:pt idx="106">
                  <c:v>0.93214285714285716</c:v>
                </c:pt>
                <c:pt idx="107">
                  <c:v>0.71785714285714275</c:v>
                </c:pt>
                <c:pt idx="108">
                  <c:v>0.5764285714285714</c:v>
                </c:pt>
                <c:pt idx="109">
                  <c:v>0.5764285714285714</c:v>
                </c:pt>
                <c:pt idx="110">
                  <c:v>0.55714285714285716</c:v>
                </c:pt>
                <c:pt idx="111">
                  <c:v>0.51428571428571423</c:v>
                </c:pt>
                <c:pt idx="112">
                  <c:v>0.51</c:v>
                </c:pt>
                <c:pt idx="113">
                  <c:v>0.42428571428571427</c:v>
                </c:pt>
                <c:pt idx="114">
                  <c:v>0.32785714285714285</c:v>
                </c:pt>
                <c:pt idx="115">
                  <c:v>0.32999999999999996</c:v>
                </c:pt>
                <c:pt idx="116">
                  <c:v>0.3</c:v>
                </c:pt>
                <c:pt idx="117">
                  <c:v>0.29357142857142859</c:v>
                </c:pt>
                <c:pt idx="118">
                  <c:v>0.27857142857142858</c:v>
                </c:pt>
                <c:pt idx="119">
                  <c:v>0.255</c:v>
                </c:pt>
                <c:pt idx="120">
                  <c:v>0.22285714285714286</c:v>
                </c:pt>
                <c:pt idx="121">
                  <c:v>0.21642857142857141</c:v>
                </c:pt>
                <c:pt idx="122">
                  <c:v>0.22285714285714286</c:v>
                </c:pt>
                <c:pt idx="123">
                  <c:v>0.2142857142857143</c:v>
                </c:pt>
                <c:pt idx="124">
                  <c:v>0.19500000000000001</c:v>
                </c:pt>
                <c:pt idx="125">
                  <c:v>0.21</c:v>
                </c:pt>
                <c:pt idx="126">
                  <c:v>0.27</c:v>
                </c:pt>
                <c:pt idx="127">
                  <c:v>0.40499999999999997</c:v>
                </c:pt>
                <c:pt idx="128">
                  <c:v>0.63642857142857145</c:v>
                </c:pt>
                <c:pt idx="129">
                  <c:v>0.64285714285714279</c:v>
                </c:pt>
                <c:pt idx="130">
                  <c:v>0.75857142857142856</c:v>
                </c:pt>
                <c:pt idx="131">
                  <c:v>0.93214285714285716</c:v>
                </c:pt>
                <c:pt idx="132">
                  <c:v>1.1314285714285715</c:v>
                </c:pt>
                <c:pt idx="133">
                  <c:v>1.2514285714285713</c:v>
                </c:pt>
                <c:pt idx="134">
                  <c:v>1.335</c:v>
                </c:pt>
                <c:pt idx="135">
                  <c:v>1.232142857142857</c:v>
                </c:pt>
                <c:pt idx="136">
                  <c:v>1.5857142857142856</c:v>
                </c:pt>
                <c:pt idx="137">
                  <c:v>1.6971428571428571</c:v>
                </c:pt>
                <c:pt idx="138">
                  <c:v>1.8492857142857142</c:v>
                </c:pt>
                <c:pt idx="139">
                  <c:v>1.9178571428571429</c:v>
                </c:pt>
                <c:pt idx="140">
                  <c:v>2.0957142857142856</c:v>
                </c:pt>
                <c:pt idx="141">
                  <c:v>2.3014285714285712</c:v>
                </c:pt>
                <c:pt idx="142">
                  <c:v>2.6421428571428569</c:v>
                </c:pt>
                <c:pt idx="143">
                  <c:v>2.6142857142857139</c:v>
                </c:pt>
                <c:pt idx="144">
                  <c:v>2.5542857142857143</c:v>
                </c:pt>
                <c:pt idx="145">
                  <c:v>2.5821428571428569</c:v>
                </c:pt>
                <c:pt idx="146">
                  <c:v>2.8178571428571426</c:v>
                </c:pt>
                <c:pt idx="147">
                  <c:v>3.06</c:v>
                </c:pt>
                <c:pt idx="148">
                  <c:v>3.1435714285714287</c:v>
                </c:pt>
                <c:pt idx="149">
                  <c:v>3.3085714285714287</c:v>
                </c:pt>
                <c:pt idx="150">
                  <c:v>3.5592857142857142</c:v>
                </c:pt>
                <c:pt idx="151">
                  <c:v>3.6921428571428567</c:v>
                </c:pt>
                <c:pt idx="152">
                  <c:v>3.9535714285714283</c:v>
                </c:pt>
                <c:pt idx="153">
                  <c:v>4.3221428571428575</c:v>
                </c:pt>
                <c:pt idx="154">
                  <c:v>4.8449999999999998</c:v>
                </c:pt>
                <c:pt idx="155">
                  <c:v>5.0657142857142858</c:v>
                </c:pt>
                <c:pt idx="156">
                  <c:v>5.2735714285714286</c:v>
                </c:pt>
                <c:pt idx="157">
                  <c:v>5.9742857142857142</c:v>
                </c:pt>
                <c:pt idx="158">
                  <c:v>6.3792857142857136</c:v>
                </c:pt>
                <c:pt idx="159">
                  <c:v>7.1978571428571421</c:v>
                </c:pt>
                <c:pt idx="160">
                  <c:v>7.9971428571428564</c:v>
                </c:pt>
                <c:pt idx="161">
                  <c:v>9.0278571428571421</c:v>
                </c:pt>
                <c:pt idx="162">
                  <c:v>9.9578571428571436</c:v>
                </c:pt>
                <c:pt idx="163">
                  <c:v>11.260714285714284</c:v>
                </c:pt>
                <c:pt idx="164">
                  <c:v>12.319285714285714</c:v>
                </c:pt>
                <c:pt idx="165">
                  <c:v>13.292142857142856</c:v>
                </c:pt>
                <c:pt idx="166">
                  <c:v>13.517142857142856</c:v>
                </c:pt>
                <c:pt idx="167">
                  <c:v>14.952857142857143</c:v>
                </c:pt>
                <c:pt idx="168">
                  <c:v>15.642857142857142</c:v>
                </c:pt>
                <c:pt idx="169">
                  <c:v>16.667142857142856</c:v>
                </c:pt>
                <c:pt idx="170">
                  <c:v>17.594999999999999</c:v>
                </c:pt>
                <c:pt idx="171">
                  <c:v>17.772857142857141</c:v>
                </c:pt>
                <c:pt idx="172">
                  <c:v>18.668571428571429</c:v>
                </c:pt>
                <c:pt idx="173">
                  <c:v>21.177857142857142</c:v>
                </c:pt>
                <c:pt idx="174">
                  <c:v>21.724285714285713</c:v>
                </c:pt>
                <c:pt idx="175">
                  <c:v>22.780714285714286</c:v>
                </c:pt>
                <c:pt idx="176">
                  <c:v>24.072857142857142</c:v>
                </c:pt>
                <c:pt idx="177">
                  <c:v>23.984999999999999</c:v>
                </c:pt>
                <c:pt idx="178">
                  <c:v>25.502142857142857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609856"/>
        <c:axId val="317608320"/>
      </c:lineChart>
      <c:dateAx>
        <c:axId val="3175845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586048"/>
        <c:crosses val="autoZero"/>
        <c:auto val="1"/>
        <c:lblOffset val="100"/>
        <c:baseTimeUnit val="days"/>
      </c:dateAx>
      <c:valAx>
        <c:axId val="31758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584512"/>
        <c:crosses val="autoZero"/>
        <c:crossBetween val="between"/>
      </c:valAx>
      <c:valAx>
        <c:axId val="317608320"/>
        <c:scaling>
          <c:orientation val="minMax"/>
          <c:max val="2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609856"/>
        <c:crosses val="max"/>
        <c:crossBetween val="between"/>
      </c:valAx>
      <c:catAx>
        <c:axId val="31760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1760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ISR'!$A$58:$A$393</c:f>
              <c:numCache>
                <c:formatCode>m/d/yyyy</c:formatCode>
                <c:ptCount val="336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ISR'!$AE$58:$AE$393</c:f>
              <c:numCache>
                <c:formatCode>0%</c:formatCode>
                <c:ptCount val="336"/>
                <c:pt idx="0">
                  <c:v>3.397027600849257</c:v>
                </c:pt>
                <c:pt idx="1">
                  <c:v>4.5714285714285712</c:v>
                </c:pt>
                <c:pt idx="2">
                  <c:v>3.2592592592592591</c:v>
                </c:pt>
                <c:pt idx="3">
                  <c:v>2.8542303771661568</c:v>
                </c:pt>
                <c:pt idx="4">
                  <c:v>2.4813895781637716</c:v>
                </c:pt>
                <c:pt idx="5">
                  <c:v>2.0347097546379413</c:v>
                </c:pt>
                <c:pt idx="6">
                  <c:v>2.0895522388059704</c:v>
                </c:pt>
                <c:pt idx="7">
                  <c:v>2.1883548261039469</c:v>
                </c:pt>
                <c:pt idx="8">
                  <c:v>1.8893387314439947</c:v>
                </c:pt>
                <c:pt idx="9">
                  <c:v>1.0330912025827279</c:v>
                </c:pt>
                <c:pt idx="10">
                  <c:v>1.0002942041776992</c:v>
                </c:pt>
                <c:pt idx="11">
                  <c:v>1.0907156158552807</c:v>
                </c:pt>
                <c:pt idx="12">
                  <c:v>1.0319917440660475</c:v>
                </c:pt>
                <c:pt idx="13">
                  <c:v>0.931430836305985</c:v>
                </c:pt>
                <c:pt idx="14">
                  <c:v>0.91979396615158215</c:v>
                </c:pt>
                <c:pt idx="15">
                  <c:v>0.88996763754045316</c:v>
                </c:pt>
                <c:pt idx="16">
                  <c:v>1.0206822455009399</c:v>
                </c:pt>
                <c:pt idx="17">
                  <c:v>0.86455331412103742</c:v>
                </c:pt>
                <c:pt idx="18">
                  <c:v>0.89536383640640416</c:v>
                </c:pt>
                <c:pt idx="19">
                  <c:v>0.91367359798361703</c:v>
                </c:pt>
                <c:pt idx="20">
                  <c:v>0.90843891943581168</c:v>
                </c:pt>
                <c:pt idx="21">
                  <c:v>0.88698819988912636</c:v>
                </c:pt>
                <c:pt idx="22">
                  <c:v>0.95972579263067703</c:v>
                </c:pt>
                <c:pt idx="23">
                  <c:v>1.2681159420289856</c:v>
                </c:pt>
                <c:pt idx="24">
                  <c:v>1.4786242365798778</c:v>
                </c:pt>
                <c:pt idx="25">
                  <c:v>1.3646532438478747</c:v>
                </c:pt>
                <c:pt idx="26">
                  <c:v>1.4061779621945596</c:v>
                </c:pt>
                <c:pt idx="27">
                  <c:v>1.4487415592387971</c:v>
                </c:pt>
                <c:pt idx="28">
                  <c:v>1.2428535918468804</c:v>
                </c:pt>
                <c:pt idx="29">
                  <c:v>1.0245413390517037</c:v>
                </c:pt>
                <c:pt idx="30">
                  <c:v>0.75341728554515119</c:v>
                </c:pt>
                <c:pt idx="31">
                  <c:v>0.69295101553166083</c:v>
                </c:pt>
                <c:pt idx="32">
                  <c:v>0.69930069930069927</c:v>
                </c:pt>
                <c:pt idx="33">
                  <c:v>0.68728522336769771</c:v>
                </c:pt>
                <c:pt idx="34">
                  <c:v>0.73884626314293833</c:v>
                </c:pt>
                <c:pt idx="35">
                  <c:v>0.94029149036201232</c:v>
                </c:pt>
                <c:pt idx="36">
                  <c:v>1.0900140646976093</c:v>
                </c:pt>
                <c:pt idx="37">
                  <c:v>1.0015022533800702</c:v>
                </c:pt>
                <c:pt idx="38">
                  <c:v>1.0105949470252649</c:v>
                </c:pt>
                <c:pt idx="39">
                  <c:v>0.99550417469492625</c:v>
                </c:pt>
                <c:pt idx="40">
                  <c:v>0.91818330873913756</c:v>
                </c:pt>
                <c:pt idx="41">
                  <c:v>0.81967213114754101</c:v>
                </c:pt>
                <c:pt idx="42">
                  <c:v>0.65146579804560256</c:v>
                </c:pt>
                <c:pt idx="43">
                  <c:v>0.74654721911160882</c:v>
                </c:pt>
                <c:pt idx="44">
                  <c:v>0.89820359281437123</c:v>
                </c:pt>
                <c:pt idx="45">
                  <c:v>1.1665208515602217</c:v>
                </c:pt>
                <c:pt idx="46">
                  <c:v>1.4701182486417386</c:v>
                </c:pt>
                <c:pt idx="47">
                  <c:v>1.6535137166478768</c:v>
                </c:pt>
                <c:pt idx="48">
                  <c:v>2.1786492374727673</c:v>
                </c:pt>
                <c:pt idx="49">
                  <c:v>2.4119633381572601</c:v>
                </c:pt>
                <c:pt idx="50">
                  <c:v>2.4955436720142607</c:v>
                </c:pt>
                <c:pt idx="51">
                  <c:v>2.9411764705882351</c:v>
                </c:pt>
                <c:pt idx="52">
                  <c:v>3.0651340996168583</c:v>
                </c:pt>
                <c:pt idx="53">
                  <c:v>3.582089552238807</c:v>
                </c:pt>
                <c:pt idx="54">
                  <c:v>4.4609665427509295</c:v>
                </c:pt>
                <c:pt idx="55">
                  <c:v>3.7174721189591078</c:v>
                </c:pt>
                <c:pt idx="56">
                  <c:v>3.5897435897435894</c:v>
                </c:pt>
                <c:pt idx="57">
                  <c:v>3.6111111111111116</c:v>
                </c:pt>
                <c:pt idx="58">
                  <c:v>3.0812324929971986</c:v>
                </c:pt>
                <c:pt idx="59">
                  <c:v>2.3569023569023568</c:v>
                </c:pt>
                <c:pt idx="60">
                  <c:v>2.1786492374727668</c:v>
                </c:pt>
                <c:pt idx="61">
                  <c:v>1.2987012987012987</c:v>
                </c:pt>
                <c:pt idx="62">
                  <c:v>0.95238095238095233</c:v>
                </c:pt>
                <c:pt idx="63">
                  <c:v>2.4330900243308999</c:v>
                </c:pt>
                <c:pt idx="64">
                  <c:v>2.5641025641025639</c:v>
                </c:pt>
                <c:pt idx="65">
                  <c:v>2.8011204481792715</c:v>
                </c:pt>
                <c:pt idx="66">
                  <c:v>3.8461538461538458</c:v>
                </c:pt>
                <c:pt idx="67">
                  <c:v>2.6402640264026402</c:v>
                </c:pt>
                <c:pt idx="68">
                  <c:v>5.7692307692307692</c:v>
                </c:pt>
                <c:pt idx="69">
                  <c:v>6.6666666666666661</c:v>
                </c:pt>
                <c:pt idx="70">
                  <c:v>5.1282051282051277</c:v>
                </c:pt>
                <c:pt idx="71">
                  <c:v>4.7619047619047619</c:v>
                </c:pt>
                <c:pt idx="72">
                  <c:v>5.8201058201058196</c:v>
                </c:pt>
                <c:pt idx="73">
                  <c:v>4.5855379188712524</c:v>
                </c:pt>
                <c:pt idx="74">
                  <c:v>2.9180695847362514</c:v>
                </c:pt>
                <c:pt idx="75">
                  <c:v>2.0000000000000004</c:v>
                </c:pt>
                <c:pt idx="76">
                  <c:v>1.5065913370998116</c:v>
                </c:pt>
                <c:pt idx="77">
                  <c:v>1.3793103448275863</c:v>
                </c:pt>
                <c:pt idx="78">
                  <c:v>1.1363636363636365</c:v>
                </c:pt>
                <c:pt idx="79">
                  <c:v>0.57077625570776258</c:v>
                </c:pt>
                <c:pt idx="80">
                  <c:v>0.21401819154628143</c:v>
                </c:pt>
                <c:pt idx="81">
                  <c:v>0.46376811594202905</c:v>
                </c:pt>
                <c:pt idx="82">
                  <c:v>0.27027027027027029</c:v>
                </c:pt>
                <c:pt idx="83">
                  <c:v>0.33670033670033672</c:v>
                </c:pt>
                <c:pt idx="84">
                  <c:v>0.23174971031286209</c:v>
                </c:pt>
                <c:pt idx="85">
                  <c:v>0.29795158286778395</c:v>
                </c:pt>
                <c:pt idx="86">
                  <c:v>0.3408316291751875</c:v>
                </c:pt>
                <c:pt idx="87">
                  <c:v>0.37243947858472998</c:v>
                </c:pt>
                <c:pt idx="88">
                  <c:v>0.27034333603676675</c:v>
                </c:pt>
                <c:pt idx="89">
                  <c:v>0.32786885245901642</c:v>
                </c:pt>
                <c:pt idx="90">
                  <c:v>0.2796420581655481</c:v>
                </c:pt>
                <c:pt idx="91">
                  <c:v>0.33195020746887971</c:v>
                </c:pt>
                <c:pt idx="92">
                  <c:v>0.50697084917617241</c:v>
                </c:pt>
                <c:pt idx="93">
                  <c:v>0.56022408963585435</c:v>
                </c:pt>
                <c:pt idx="94">
                  <c:v>0.54533060668029987</c:v>
                </c:pt>
                <c:pt idx="95">
                  <c:v>0.51813471502590669</c:v>
                </c:pt>
                <c:pt idx="96">
                  <c:v>0.48163756773028293</c:v>
                </c:pt>
                <c:pt idx="97">
                  <c:v>0.54169084929386735</c:v>
                </c:pt>
                <c:pt idx="98">
                  <c:v>0.5420054200542006</c:v>
                </c:pt>
                <c:pt idx="99">
                  <c:v>0.39662865642042633</c:v>
                </c:pt>
                <c:pt idx="100">
                  <c:v>0.38331121922453193</c:v>
                </c:pt>
                <c:pt idx="101">
                  <c:v>0.36661026508742245</c:v>
                </c:pt>
                <c:pt idx="102">
                  <c:v>0.40633888663145062</c:v>
                </c:pt>
                <c:pt idx="103">
                  <c:v>0.52606408417025341</c:v>
                </c:pt>
                <c:pt idx="104">
                  <c:v>0.49266599484940099</c:v>
                </c:pt>
                <c:pt idx="105">
                  <c:v>0.47633224173861272</c:v>
                </c:pt>
                <c:pt idx="106">
                  <c:v>0.44658806716684535</c:v>
                </c:pt>
                <c:pt idx="107">
                  <c:v>0.37977688108236413</c:v>
                </c:pt>
                <c:pt idx="108">
                  <c:v>0.44473136790761064</c:v>
                </c:pt>
                <c:pt idx="109">
                  <c:v>0.39327624484617829</c:v>
                </c:pt>
                <c:pt idx="110">
                  <c:v>0.33629036933959533</c:v>
                </c:pt>
                <c:pt idx="111">
                  <c:v>0.34391960879144501</c:v>
                </c:pt>
                <c:pt idx="112">
                  <c:v>0.38046924540266336</c:v>
                </c:pt>
                <c:pt idx="113">
                  <c:v>0.39170727046909332</c:v>
                </c:pt>
                <c:pt idx="114">
                  <c:v>0.42922374429223747</c:v>
                </c:pt>
                <c:pt idx="115">
                  <c:v>0.40284563298191484</c:v>
                </c:pt>
                <c:pt idx="116">
                  <c:v>0.40595948524337278</c:v>
                </c:pt>
                <c:pt idx="117">
                  <c:v>0.43404870991077893</c:v>
                </c:pt>
                <c:pt idx="118">
                  <c:v>0.41322314049586778</c:v>
                </c:pt>
                <c:pt idx="119">
                  <c:v>0.39124422408850218</c:v>
                </c:pt>
                <c:pt idx="120">
                  <c:v>0.3682514631419741</c:v>
                </c:pt>
                <c:pt idx="121">
                  <c:v>0.35117423886119209</c:v>
                </c:pt>
                <c:pt idx="122">
                  <c:v>0.36199632069313392</c:v>
                </c:pt>
                <c:pt idx="123">
                  <c:v>0.35141010750766849</c:v>
                </c:pt>
                <c:pt idx="124">
                  <c:v>0.341707979721592</c:v>
                </c:pt>
                <c:pt idx="125">
                  <c:v>0.35000143443210829</c:v>
                </c:pt>
                <c:pt idx="126">
                  <c:v>0.34004631665347529</c:v>
                </c:pt>
                <c:pt idx="127">
                  <c:v>0.36523426353934829</c:v>
                </c:pt>
                <c:pt idx="128">
                  <c:v>0.38665209716735316</c:v>
                </c:pt>
                <c:pt idx="129">
                  <c:v>0.36903463893315447</c:v>
                </c:pt>
                <c:pt idx="130">
                  <c:v>0.39946737683089217</c:v>
                </c:pt>
                <c:pt idx="131">
                  <c:v>0.44196941571643245</c:v>
                </c:pt>
                <c:pt idx="132">
                  <c:v>0.42284506156966944</c:v>
                </c:pt>
                <c:pt idx="133">
                  <c:v>0.42285650698269628</c:v>
                </c:pt>
                <c:pt idx="134">
                  <c:v>0.37547955268957639</c:v>
                </c:pt>
                <c:pt idx="135">
                  <c:v>0.36570056219638664</c:v>
                </c:pt>
                <c:pt idx="136">
                  <c:v>0.35396272330070239</c:v>
                </c:pt>
                <c:pt idx="137">
                  <c:v>0.38857474264172831</c:v>
                </c:pt>
                <c:pt idx="138">
                  <c:v>0.35239745811669554</c:v>
                </c:pt>
                <c:pt idx="139">
                  <c:v>0.45430825428983646</c:v>
                </c:pt>
                <c:pt idx="140">
                  <c:v>0.4786979415988511</c:v>
                </c:pt>
                <c:pt idx="141">
                  <c:v>0.56537102473498235</c:v>
                </c:pt>
                <c:pt idx="142">
                  <c:v>0.56133056133056136</c:v>
                </c:pt>
                <c:pt idx="143">
                  <c:v>0.59505057929924043</c:v>
                </c:pt>
                <c:pt idx="144">
                  <c:v>0.52556298439942795</c:v>
                </c:pt>
                <c:pt idx="145">
                  <c:v>0.56731974404644114</c:v>
                </c:pt>
                <c:pt idx="146">
                  <c:v>0.92928896305749153</c:v>
                </c:pt>
                <c:pt idx="147">
                  <c:v>0.93276331130975532</c:v>
                </c:pt>
                <c:pt idx="148">
                  <c:v>0.92352092352092363</c:v>
                </c:pt>
                <c:pt idx="149">
                  <c:v>0.9447485014334116</c:v>
                </c:pt>
                <c:pt idx="150">
                  <c:v>0.96787813829614477</c:v>
                </c:pt>
                <c:pt idx="151">
                  <c:v>1.0242177949582054</c:v>
                </c:pt>
                <c:pt idx="152">
                  <c:v>1.0159114609614155</c:v>
                </c:pt>
                <c:pt idx="153">
                  <c:v>0.64751670455328236</c:v>
                </c:pt>
                <c:pt idx="154">
                  <c:v>0.59161764217103729</c:v>
                </c:pt>
                <c:pt idx="155">
                  <c:v>0.57728878022276564</c:v>
                </c:pt>
                <c:pt idx="156">
                  <c:v>0.59075168058667749</c:v>
                </c:pt>
                <c:pt idx="157">
                  <c:v>0.57959155841941967</c:v>
                </c:pt>
                <c:pt idx="158">
                  <c:v>0.63650200636501997</c:v>
                </c:pt>
                <c:pt idx="159">
                  <c:v>0.67353951890034369</c:v>
                </c:pt>
                <c:pt idx="160">
                  <c:v>0.62773381415072305</c:v>
                </c:pt>
                <c:pt idx="161">
                  <c:v>0.69265850564070908</c:v>
                </c:pt>
                <c:pt idx="162">
                  <c:v>0.65665107949457768</c:v>
                </c:pt>
                <c:pt idx="163">
                  <c:v>0.64532617724107078</c:v>
                </c:pt>
                <c:pt idx="164">
                  <c:v>0.61705541157595967</c:v>
                </c:pt>
                <c:pt idx="165">
                  <c:v>0.51400212690535274</c:v>
                </c:pt>
                <c:pt idx="166">
                  <c:v>0.47982425713955373</c:v>
                </c:pt>
                <c:pt idx="167">
                  <c:v>0.4989580581726395</c:v>
                </c:pt>
                <c:pt idx="168">
                  <c:v>0.50588364676124487</c:v>
                </c:pt>
                <c:pt idx="169">
                  <c:v>0.5354087321300437</c:v>
                </c:pt>
                <c:pt idx="170">
                  <c:v>0.49000842201975348</c:v>
                </c:pt>
                <c:pt idx="171">
                  <c:v>0.47442831388177253</c:v>
                </c:pt>
                <c:pt idx="172">
                  <c:v>0.50858820537716443</c:v>
                </c:pt>
                <c:pt idx="173">
                  <c:v>0.46107771529528369</c:v>
                </c:pt>
                <c:pt idx="174">
                  <c:v>0.44513955726660259</c:v>
                </c:pt>
                <c:pt idx="175">
                  <c:v>0.35291635498782054</c:v>
                </c:pt>
                <c:pt idx="176">
                  <c:v>0.37140204271123489</c:v>
                </c:pt>
                <c:pt idx="177">
                  <c:v>0.4176641369123415</c:v>
                </c:pt>
                <c:pt idx="178">
                  <c:v>0.43345514372043731</c:v>
                </c:pt>
                <c:pt idx="179">
                  <c:v>0.41243320538872591</c:v>
                </c:pt>
                <c:pt idx="180">
                  <c:v>0.38678214075506601</c:v>
                </c:pt>
                <c:pt idx="181">
                  <c:v>0.42735042735042733</c:v>
                </c:pt>
                <c:pt idx="182">
                  <c:v>0.52791775597064883</c:v>
                </c:pt>
                <c:pt idx="183">
                  <c:v>0.53657264224764323</c:v>
                </c:pt>
                <c:pt idx="184">
                  <c:v>0.488059565967493</c:v>
                </c:pt>
                <c:pt idx="185">
                  <c:v>0.47090480995627321</c:v>
                </c:pt>
                <c:pt idx="186">
                  <c:v>0.51135804897236714</c:v>
                </c:pt>
                <c:pt idx="187">
                  <c:v>0.52461139896373055</c:v>
                </c:pt>
                <c:pt idx="188">
                  <c:v>0.50364315643899515</c:v>
                </c:pt>
                <c:pt idx="189">
                  <c:v>0.5322687957418496</c:v>
                </c:pt>
                <c:pt idx="190">
                  <c:v>0.50853697823185606</c:v>
                </c:pt>
                <c:pt idx="191">
                  <c:v>0.46944241538836129</c:v>
                </c:pt>
                <c:pt idx="192">
                  <c:v>0.45759968166978671</c:v>
                </c:pt>
                <c:pt idx="193">
                  <c:v>0.42924350125339106</c:v>
                </c:pt>
                <c:pt idx="194">
                  <c:v>0.41227949177739975</c:v>
                </c:pt>
                <c:pt idx="195">
                  <c:v>0.39421203969947133</c:v>
                </c:pt>
                <c:pt idx="196">
                  <c:v>0.38107835726883343</c:v>
                </c:pt>
                <c:pt idx="197">
                  <c:v>0.3872765123683567</c:v>
                </c:pt>
                <c:pt idx="198">
                  <c:v>0.42316112799398758</c:v>
                </c:pt>
                <c:pt idx="199">
                  <c:v>0.42054380664652569</c:v>
                </c:pt>
                <c:pt idx="200">
                  <c:v>0.42904853611564814</c:v>
                </c:pt>
                <c:pt idx="201">
                  <c:v>0.46059502450258416</c:v>
                </c:pt>
                <c:pt idx="202">
                  <c:v>0.51097000382295077</c:v>
                </c:pt>
                <c:pt idx="203">
                  <c:v>0.44906601099614113</c:v>
                </c:pt>
                <c:pt idx="204">
                  <c:v>0.42394014962593524</c:v>
                </c:pt>
                <c:pt idx="205">
                  <c:v>0.46127768360796956</c:v>
                </c:pt>
                <c:pt idx="206">
                  <c:v>0.47939039963156022</c:v>
                </c:pt>
                <c:pt idx="207">
                  <c:v>0.55751376506093486</c:v>
                </c:pt>
                <c:pt idx="208">
                  <c:v>0.58456537695292021</c:v>
                </c:pt>
                <c:pt idx="209">
                  <c:v>0.54248531354526808</c:v>
                </c:pt>
                <c:pt idx="210">
                  <c:v>0.58926434030015651</c:v>
                </c:pt>
                <c:pt idx="211">
                  <c:v>0.63860864839158937</c:v>
                </c:pt>
                <c:pt idx="212">
                  <c:v>0.71292868754529259</c:v>
                </c:pt>
                <c:pt idx="213">
                  <c:v>0.84314385020742244</c:v>
                </c:pt>
                <c:pt idx="214">
                  <c:v>0.90231277010020428</c:v>
                </c:pt>
                <c:pt idx="215">
                  <c:v>1.059842316143208</c:v>
                </c:pt>
                <c:pt idx="216">
                  <c:v>1.0727119002325092</c:v>
                </c:pt>
                <c:pt idx="217">
                  <c:v>1.1618257261410789</c:v>
                </c:pt>
                <c:pt idx="218">
                  <c:v>1.2968804766912021</c:v>
                </c:pt>
                <c:pt idx="219">
                  <c:v>1.2601395963025845</c:v>
                </c:pt>
                <c:pt idx="220">
                  <c:v>1.3008534261330682</c:v>
                </c:pt>
                <c:pt idx="221">
                  <c:v>1.2192780337941629</c:v>
                </c:pt>
                <c:pt idx="222">
                  <c:v>1.0938832856641076</c:v>
                </c:pt>
                <c:pt idx="223">
                  <c:v>1.00433913509824</c:v>
                </c:pt>
                <c:pt idx="224">
                  <c:v>1.4616457461645749</c:v>
                </c:pt>
                <c:pt idx="225">
                  <c:v>1.5581924967038239</c:v>
                </c:pt>
                <c:pt idx="226">
                  <c:v>1.5979546180888464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626624"/>
        <c:axId val="317632512"/>
      </c:lineChart>
      <c:dateAx>
        <c:axId val="31762662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17632512"/>
        <c:crosses val="autoZero"/>
        <c:auto val="1"/>
        <c:lblOffset val="100"/>
        <c:baseTimeUnit val="days"/>
      </c:dateAx>
      <c:valAx>
        <c:axId val="317632512"/>
        <c:scaling>
          <c:orientation val="minMax"/>
          <c:max val="2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176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ISR'!$AB$3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ISR'!$A$4:$A$252</c:f>
              <c:numCache>
                <c:formatCode>m/d/yyyy</c:formatCode>
                <c:ptCount val="24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</c:numCache>
            </c:numRef>
          </c:cat>
          <c:val>
            <c:numRef>
              <c:f>'Data ISR'!$AB$4:$AB$252</c:f>
              <c:numCache>
                <c:formatCode>General</c:formatCode>
                <c:ptCount val="24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0.14285714285714285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0.14285714285714285</c:v>
                </c:pt>
                <c:pt idx="24" formatCode="#,##0">
                  <c:v>0.14285714285714285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0.42857142857142855</c:v>
                </c:pt>
                <c:pt idx="28" formatCode="#,##0">
                  <c:v>0.8571428571428571</c:v>
                </c:pt>
                <c:pt idx="29" formatCode="#,##0">
                  <c:v>1.2857142857142858</c:v>
                </c:pt>
                <c:pt idx="30" formatCode="#,##0">
                  <c:v>1.2857142857142858</c:v>
                </c:pt>
                <c:pt idx="31" formatCode="#,##0">
                  <c:v>1.5714285714285714</c:v>
                </c:pt>
                <c:pt idx="32" formatCode="#,##0">
                  <c:v>1.8571428571428572</c:v>
                </c:pt>
                <c:pt idx="33" formatCode="#,##0">
                  <c:v>2.4285714285714284</c:v>
                </c:pt>
                <c:pt idx="34" formatCode="#,##0">
                  <c:v>4.7142857142857144</c:v>
                </c:pt>
                <c:pt idx="35" formatCode="#,##0">
                  <c:v>5.1428571428571432</c:v>
                </c:pt>
                <c:pt idx="36" formatCode="#,##0">
                  <c:v>7.2857142857142856</c:v>
                </c:pt>
                <c:pt idx="37" formatCode="#,##0">
                  <c:v>7.2857142857142856</c:v>
                </c:pt>
                <c:pt idx="38" formatCode="#,##0">
                  <c:v>9</c:v>
                </c:pt>
                <c:pt idx="39" formatCode="#,##0">
                  <c:v>9.1428571428571423</c:v>
                </c:pt>
                <c:pt idx="40" formatCode="#,##0">
                  <c:v>11.428571428571429</c:v>
                </c:pt>
                <c:pt idx="41" formatCode="#,##0">
                  <c:v>12.714285714285714</c:v>
                </c:pt>
                <c:pt idx="42" formatCode="#,##0">
                  <c:v>16</c:v>
                </c:pt>
                <c:pt idx="43" formatCode="#,##0">
                  <c:v>21.714285714285715</c:v>
                </c:pt>
                <c:pt idx="44" formatCode="#,##0">
                  <c:v>22.428571428571427</c:v>
                </c:pt>
                <c:pt idx="45" formatCode="#,##0">
                  <c:v>25</c:v>
                </c:pt>
                <c:pt idx="46" formatCode="#,##0">
                  <c:v>32.142857142857146</c:v>
                </c:pt>
                <c:pt idx="47" formatCode="#,##0">
                  <c:v>46.714285714285715</c:v>
                </c:pt>
                <c:pt idx="48" formatCode="#,##0">
                  <c:v>57.571428571428569</c:v>
                </c:pt>
                <c:pt idx="49" formatCode="#,##0">
                  <c:v>79.571428571428569</c:v>
                </c:pt>
                <c:pt idx="50" formatCode="#,##0">
                  <c:v>95.714285714285708</c:v>
                </c:pt>
                <c:pt idx="51" formatCode="#,##0">
                  <c:v>121.85714285714286</c:v>
                </c:pt>
                <c:pt idx="52" formatCode="#,##0">
                  <c:v>141.14285714285714</c:v>
                </c:pt>
                <c:pt idx="53" formatCode="#,##0">
                  <c:v>295</c:v>
                </c:pt>
                <c:pt idx="54" formatCode="#,##0">
                  <c:v>323.71428571428572</c:v>
                </c:pt>
                <c:pt idx="55" formatCode="#,##0">
                  <c:v>358</c:v>
                </c:pt>
                <c:pt idx="56" formatCode="#,##0">
                  <c:v>415.28571428571428</c:v>
                </c:pt>
                <c:pt idx="57" formatCode="#,##0">
                  <c:v>480.57142857142856</c:v>
                </c:pt>
                <c:pt idx="58" formatCode="#,##0">
                  <c:v>517.71428571428567</c:v>
                </c:pt>
                <c:pt idx="59" formatCode="#,##0">
                  <c:v>588.57142857142856</c:v>
                </c:pt>
                <c:pt idx="60" formatCode="#,##0">
                  <c:v>531.85714285714289</c:v>
                </c:pt>
                <c:pt idx="61" formatCode="#,##0">
                  <c:v>594.85714285714289</c:v>
                </c:pt>
                <c:pt idx="62" formatCode="#,##0">
                  <c:v>627.57142857142856</c:v>
                </c:pt>
                <c:pt idx="63" formatCode="#,##0">
                  <c:v>604.57142857142856</c:v>
                </c:pt>
                <c:pt idx="64" formatCode="#,##0">
                  <c:v>597.57142857142856</c:v>
                </c:pt>
                <c:pt idx="65" formatCode="#,##0">
                  <c:v>601.28571428571433</c:v>
                </c:pt>
                <c:pt idx="66" formatCode="#,##0">
                  <c:v>555.71428571428567</c:v>
                </c:pt>
                <c:pt idx="67" formatCode="#,##0">
                  <c:v>473.14285714285717</c:v>
                </c:pt>
                <c:pt idx="68" formatCode="#,##0">
                  <c:v>444.42857142857144</c:v>
                </c:pt>
                <c:pt idx="69" formatCode="#,##0">
                  <c:v>425.71428571428572</c:v>
                </c:pt>
                <c:pt idx="70" formatCode="#,##0">
                  <c:v>413.14285714285717</c:v>
                </c:pt>
                <c:pt idx="71" formatCode="#,##0">
                  <c:v>387.85714285714283</c:v>
                </c:pt>
                <c:pt idx="72" formatCode="#,##0">
                  <c:v>383.14285714285717</c:v>
                </c:pt>
                <c:pt idx="73" formatCode="#,##0">
                  <c:v>399.71428571428572</c:v>
                </c:pt>
                <c:pt idx="74" formatCode="#,##0">
                  <c:v>442.42857142857144</c:v>
                </c:pt>
                <c:pt idx="75" formatCode="#,##0">
                  <c:v>398.57142857142856</c:v>
                </c:pt>
                <c:pt idx="76" formatCode="#,##0">
                  <c:v>367.71428571428572</c:v>
                </c:pt>
                <c:pt idx="77" formatCode="#,##0">
                  <c:v>360.28571428571428</c:v>
                </c:pt>
                <c:pt idx="78" formatCode="#,##0">
                  <c:v>335.14285714285717</c:v>
                </c:pt>
                <c:pt idx="79" formatCode="#,##0">
                  <c:v>303.85714285714283</c:v>
                </c:pt>
                <c:pt idx="80" formatCode="#,##0">
                  <c:v>270.85714285714283</c:v>
                </c:pt>
                <c:pt idx="81" formatCode="#,##0">
                  <c:v>285.28571428571428</c:v>
                </c:pt>
                <c:pt idx="82" formatCode="#,##0">
                  <c:v>292.14285714285717</c:v>
                </c:pt>
                <c:pt idx="83" formatCode="#,##0">
                  <c:v>296.57142857142856</c:v>
                </c:pt>
                <c:pt idx="84" formatCode="#,##0">
                  <c:v>290.42857142857144</c:v>
                </c:pt>
                <c:pt idx="85" formatCode="#,##0">
                  <c:v>278.85714285714283</c:v>
                </c:pt>
                <c:pt idx="86" formatCode="#,##0">
                  <c:v>263.14285714285717</c:v>
                </c:pt>
                <c:pt idx="87" formatCode="#,##0">
                  <c:v>255.14285714285714</c:v>
                </c:pt>
                <c:pt idx="88" formatCode="#,##0">
                  <c:v>190.85714285714286</c:v>
                </c:pt>
                <c:pt idx="89" formatCode="#,##0">
                  <c:v>163.28571428571428</c:v>
                </c:pt>
                <c:pt idx="90" formatCode="#,##0">
                  <c:v>149</c:v>
                </c:pt>
                <c:pt idx="91" formatCode="#,##0">
                  <c:v>126.71428571428571</c:v>
                </c:pt>
                <c:pt idx="92" formatCode="#,##0">
                  <c:v>109.28571428571429</c:v>
                </c:pt>
                <c:pt idx="93" formatCode="#,##0">
                  <c:v>98.714285714285708</c:v>
                </c:pt>
                <c:pt idx="94" formatCode="#,##0">
                  <c:v>80.142857142857139</c:v>
                </c:pt>
                <c:pt idx="95" formatCode="#,##0">
                  <c:v>68</c:v>
                </c:pt>
                <c:pt idx="96" formatCode="#,##0">
                  <c:v>62.142857142857146</c:v>
                </c:pt>
                <c:pt idx="97" formatCode="#,##0">
                  <c:v>47.857142857142854</c:v>
                </c:pt>
                <c:pt idx="98" formatCode="#,##0">
                  <c:v>38.428571428571431</c:v>
                </c:pt>
                <c:pt idx="99" formatCode="#,##0">
                  <c:v>38.428571428571431</c:v>
                </c:pt>
                <c:pt idx="100" formatCode="#,##0">
                  <c:v>37.142857142857146</c:v>
                </c:pt>
                <c:pt idx="101" formatCode="#,##0">
                  <c:v>34.285714285714285</c:v>
                </c:pt>
                <c:pt idx="102" formatCode="#,##0">
                  <c:v>34</c:v>
                </c:pt>
                <c:pt idx="103" formatCode="#,##0">
                  <c:v>28.285714285714285</c:v>
                </c:pt>
                <c:pt idx="104" formatCode="#,##0">
                  <c:v>21.857142857142858</c:v>
                </c:pt>
                <c:pt idx="105" formatCode="#,##0">
                  <c:v>22</c:v>
                </c:pt>
                <c:pt idx="106" formatCode="#,##0">
                  <c:v>20</c:v>
                </c:pt>
                <c:pt idx="107" formatCode="#,##0">
                  <c:v>19.571428571428573</c:v>
                </c:pt>
                <c:pt idx="108" formatCode="#,##0">
                  <c:v>18.571428571428573</c:v>
                </c:pt>
                <c:pt idx="109" formatCode="#,##0">
                  <c:v>17</c:v>
                </c:pt>
                <c:pt idx="110" formatCode="#,##0">
                  <c:v>14.857142857142858</c:v>
                </c:pt>
                <c:pt idx="111" formatCode="#,##0">
                  <c:v>14.428571428571429</c:v>
                </c:pt>
                <c:pt idx="112" formatCode="#,##0">
                  <c:v>14.857142857142858</c:v>
                </c:pt>
                <c:pt idx="113" formatCode="#,##0">
                  <c:v>14.285714285714286</c:v>
                </c:pt>
                <c:pt idx="114" formatCode="#,##0">
                  <c:v>13</c:v>
                </c:pt>
                <c:pt idx="115" formatCode="#,##0">
                  <c:v>14</c:v>
                </c:pt>
                <c:pt idx="116" formatCode="#,##0">
                  <c:v>18</c:v>
                </c:pt>
                <c:pt idx="117" formatCode="#,##0">
                  <c:v>27</c:v>
                </c:pt>
                <c:pt idx="118" formatCode="#,##0">
                  <c:v>42.428571428571431</c:v>
                </c:pt>
                <c:pt idx="119" formatCode="#,##0">
                  <c:v>42.857142857142854</c:v>
                </c:pt>
                <c:pt idx="120" formatCode="#,##0">
                  <c:v>50.571428571428569</c:v>
                </c:pt>
                <c:pt idx="121" formatCode="#,##0">
                  <c:v>62.142857142857146</c:v>
                </c:pt>
                <c:pt idx="122" formatCode="#,##0">
                  <c:v>75.428571428571431</c:v>
                </c:pt>
                <c:pt idx="123" formatCode="#,##0">
                  <c:v>83.428571428571431</c:v>
                </c:pt>
                <c:pt idx="124" formatCode="#,##0">
                  <c:v>89</c:v>
                </c:pt>
                <c:pt idx="125" formatCode="#,##0">
                  <c:v>82.142857142857139</c:v>
                </c:pt>
                <c:pt idx="126" formatCode="#,##0">
                  <c:v>105.71428571428571</c:v>
                </c:pt>
                <c:pt idx="127" formatCode="#,##0">
                  <c:v>113.14285714285714</c:v>
                </c:pt>
                <c:pt idx="128" formatCode="#,##0">
                  <c:v>123.28571428571429</c:v>
                </c:pt>
                <c:pt idx="129" formatCode="#,##0">
                  <c:v>127.85714285714286</c:v>
                </c:pt>
                <c:pt idx="130" formatCode="#,##0">
                  <c:v>139.71428571428572</c:v>
                </c:pt>
                <c:pt idx="131" formatCode="#,##0">
                  <c:v>153.42857142857142</c:v>
                </c:pt>
                <c:pt idx="132" formatCode="#,##0">
                  <c:v>176.14285714285714</c:v>
                </c:pt>
                <c:pt idx="133" formatCode="#,##0">
                  <c:v>174.28571428571428</c:v>
                </c:pt>
                <c:pt idx="134" formatCode="#,##0">
                  <c:v>170.28571428571428</c:v>
                </c:pt>
                <c:pt idx="135" formatCode="#,##0">
                  <c:v>172.14285714285714</c:v>
                </c:pt>
                <c:pt idx="136" formatCode="#,##0">
                  <c:v>187.85714285714286</c:v>
                </c:pt>
                <c:pt idx="137" formatCode="#,##0">
                  <c:v>204</c:v>
                </c:pt>
                <c:pt idx="138" formatCode="#,##0">
                  <c:v>209.57142857142858</c:v>
                </c:pt>
                <c:pt idx="139" formatCode="#,##0">
                  <c:v>220.57142857142858</c:v>
                </c:pt>
                <c:pt idx="140" formatCode="#,##0">
                  <c:v>237.28571428571428</c:v>
                </c:pt>
                <c:pt idx="141" formatCode="#,##0">
                  <c:v>246.14285714285714</c:v>
                </c:pt>
                <c:pt idx="142" formatCode="#,##0">
                  <c:v>263.57142857142856</c:v>
                </c:pt>
                <c:pt idx="143" formatCode="#,##0">
                  <c:v>288.14285714285717</c:v>
                </c:pt>
                <c:pt idx="144" formatCode="#,##0">
                  <c:v>323</c:v>
                </c:pt>
                <c:pt idx="145" formatCode="#,##0">
                  <c:v>337.71428571428572</c:v>
                </c:pt>
                <c:pt idx="146" formatCode="#,##0">
                  <c:v>351.57142857142856</c:v>
                </c:pt>
                <c:pt idx="147" formatCode="#,##0">
                  <c:v>398.28571428571428</c:v>
                </c:pt>
                <c:pt idx="148" formatCode="#,##0">
                  <c:v>425.28571428571428</c:v>
                </c:pt>
                <c:pt idx="149" formatCode="#,##0">
                  <c:v>479.85714285714283</c:v>
                </c:pt>
                <c:pt idx="150" formatCode="#,##0">
                  <c:v>533.14285714285711</c:v>
                </c:pt>
                <c:pt idx="151" formatCode="#,##0">
                  <c:v>601.85714285714289</c:v>
                </c:pt>
                <c:pt idx="152" formatCode="#,##0">
                  <c:v>663.85714285714289</c:v>
                </c:pt>
                <c:pt idx="153" formatCode="#,##0">
                  <c:v>750.71428571428567</c:v>
                </c:pt>
                <c:pt idx="154" formatCode="#,##0">
                  <c:v>821.28571428571433</c:v>
                </c:pt>
                <c:pt idx="155" formatCode="#,##0">
                  <c:v>886.14285714285711</c:v>
                </c:pt>
                <c:pt idx="156" formatCode="#,##0">
                  <c:v>901.14285714285711</c:v>
                </c:pt>
                <c:pt idx="157" formatCode="#,##0">
                  <c:v>996.85714285714289</c:v>
                </c:pt>
                <c:pt idx="158" formatCode="#,##0">
                  <c:v>1042.8571428571429</c:v>
                </c:pt>
                <c:pt idx="159" formatCode="#,##0">
                  <c:v>1111.1428571428571</c:v>
                </c:pt>
                <c:pt idx="160" formatCode="#,##0">
                  <c:v>1173</c:v>
                </c:pt>
                <c:pt idx="161" formatCode="#,##0">
                  <c:v>1184.8571428571429</c:v>
                </c:pt>
                <c:pt idx="162" formatCode="#,##0">
                  <c:v>1244.5714285714287</c:v>
                </c:pt>
                <c:pt idx="163" formatCode="#,##0">
                  <c:v>1411.8571428571429</c:v>
                </c:pt>
                <c:pt idx="164" formatCode="#,##0">
                  <c:v>1448.2857142857142</c:v>
                </c:pt>
                <c:pt idx="165" formatCode="#,##0">
                  <c:v>1518.7142857142858</c:v>
                </c:pt>
                <c:pt idx="166" formatCode="#,##0">
                  <c:v>1604.8571428571429</c:v>
                </c:pt>
                <c:pt idx="167" formatCode="#,##0">
                  <c:v>1599</c:v>
                </c:pt>
                <c:pt idx="168" formatCode="#,##0">
                  <c:v>1700.1428571428571</c:v>
                </c:pt>
                <c:pt idx="169" formatCode="#,##0">
                  <c:v>1659.8571428571429</c:v>
                </c:pt>
                <c:pt idx="170" formatCode="#,##0">
                  <c:v>1624.4285714285713</c:v>
                </c:pt>
                <c:pt idx="171" formatCode="#,##0">
                  <c:v>1668.8571428571429</c:v>
                </c:pt>
                <c:pt idx="172" formatCode="#,##0">
                  <c:v>1699.5714285714287</c:v>
                </c:pt>
                <c:pt idx="173" formatCode="#,##0">
                  <c:v>1703.2857142857142</c:v>
                </c:pt>
                <c:pt idx="174" formatCode="#,##0">
                  <c:v>1716.5714285714287</c:v>
                </c:pt>
                <c:pt idx="175" formatCode="#,##0">
                  <c:v>1616.1428571428571</c:v>
                </c:pt>
                <c:pt idx="176" formatCode="#,##0">
                  <c:v>1666.7142857142858</c:v>
                </c:pt>
                <c:pt idx="177" formatCode="#,##0">
                  <c:v>1711.7142857142858</c:v>
                </c:pt>
                <c:pt idx="178" formatCode="#,##0">
                  <c:v>1750.1428571428571</c:v>
                </c:pt>
                <c:pt idx="179" formatCode="#,##0">
                  <c:v>1744.8571428571429</c:v>
                </c:pt>
                <c:pt idx="180" formatCode="#,##0">
                  <c:v>1722</c:v>
                </c:pt>
                <c:pt idx="181" formatCode="#,##0">
                  <c:v>1642.1428571428571</c:v>
                </c:pt>
                <c:pt idx="182" formatCode="#,##0">
                  <c:v>1648.5714285714287</c:v>
                </c:pt>
                <c:pt idx="183" formatCode="#,##0">
                  <c:v>1551.2857142857142</c:v>
                </c:pt>
                <c:pt idx="184" formatCode="#,##0">
                  <c:v>1492.1428571428571</c:v>
                </c:pt>
                <c:pt idx="185" formatCode="#,##0">
                  <c:v>1415</c:v>
                </c:pt>
                <c:pt idx="186" formatCode="#,##0">
                  <c:v>1374.2857142857142</c:v>
                </c:pt>
                <c:pt idx="187" formatCode="#,##0">
                  <c:v>1360.4285714285713</c:v>
                </c:pt>
                <c:pt idx="188" formatCode="#,##0">
                  <c:v>1431.5714285714287</c:v>
                </c:pt>
                <c:pt idx="189" formatCode="#,##0">
                  <c:v>1443.7142857142858</c:v>
                </c:pt>
                <c:pt idx="190" formatCode="#,##0">
                  <c:v>1455.2857142857142</c:v>
                </c:pt>
                <c:pt idx="191" formatCode="#,##0">
                  <c:v>1470.2857142857142</c:v>
                </c:pt>
                <c:pt idx="192" formatCode="#,##0">
                  <c:v>1485</c:v>
                </c:pt>
                <c:pt idx="193" formatCode="#,##0">
                  <c:v>1461.7142857142858</c:v>
                </c:pt>
                <c:pt idx="194" formatCode="#,##0">
                  <c:v>1466.1428571428571</c:v>
                </c:pt>
                <c:pt idx="195" formatCode="#,##0">
                  <c:v>1441.2857142857142</c:v>
                </c:pt>
                <c:pt idx="196" formatCode="#,##0">
                  <c:v>1415.5714285714287</c:v>
                </c:pt>
                <c:pt idx="197" formatCode="#,##0">
                  <c:v>1382.5714285714287</c:v>
                </c:pt>
                <c:pt idx="198" formatCode="#,##0">
                  <c:v>1432.7142857142858</c:v>
                </c:pt>
                <c:pt idx="199" formatCode="#,##0">
                  <c:v>1402.2857142857142</c:v>
                </c:pt>
                <c:pt idx="200" formatCode="#,##0">
                  <c:v>1402.5714285714287</c:v>
                </c:pt>
                <c:pt idx="201" formatCode="#,##0">
                  <c:v>1396.7142857142858</c:v>
                </c:pt>
                <c:pt idx="202" formatCode="#,##0">
                  <c:v>1376.5714285714287</c:v>
                </c:pt>
                <c:pt idx="203" formatCode="#,##0">
                  <c:v>1385.7142857142858</c:v>
                </c:pt>
                <c:pt idx="204" formatCode="#,##0">
                  <c:v>1426.1428571428571</c:v>
                </c:pt>
                <c:pt idx="205" formatCode="#,##0">
                  <c:v>1388.7142857142858</c:v>
                </c:pt>
                <c:pt idx="206" formatCode="#,##0">
                  <c:v>1435.8571428571429</c:v>
                </c:pt>
                <c:pt idx="207" formatCode="#,##0">
                  <c:v>1490.5714285714287</c:v>
                </c:pt>
                <c:pt idx="208" formatCode="#,##0">
                  <c:v>1543.4285714285713</c:v>
                </c:pt>
                <c:pt idx="209" formatCode="#,##0">
                  <c:v>1612</c:v>
                </c:pt>
                <c:pt idx="210" formatCode="#,##0">
                  <c:v>1647.4285714285713</c:v>
                </c:pt>
                <c:pt idx="211" formatCode="#,##0">
                  <c:v>1622.4285714285713</c:v>
                </c:pt>
                <c:pt idx="212" formatCode="#,##0">
                  <c:v>1732</c:v>
                </c:pt>
                <c:pt idx="213" formatCode="#,##0">
                  <c:v>1725.4285714285713</c:v>
                </c:pt>
                <c:pt idx="214" formatCode="#,##0">
                  <c:v>1865.8571428571429</c:v>
                </c:pt>
                <c:pt idx="215" formatCode="#,##0">
                  <c:v>2007.4285714285713</c:v>
                </c:pt>
                <c:pt idx="216" formatCode="#,##0">
                  <c:v>2059.8571428571427</c:v>
                </c:pt>
                <c:pt idx="217" formatCode="#,##0">
                  <c:v>2210.1428571428573</c:v>
                </c:pt>
                <c:pt idx="218" formatCode="#,##0">
                  <c:v>2374.8571428571427</c:v>
                </c:pt>
                <c:pt idx="219" formatCode="#,##0">
                  <c:v>2482.7142857142858</c:v>
                </c:pt>
                <c:pt idx="220" formatCode="#,##0">
                  <c:v>2718.1428571428573</c:v>
                </c:pt>
                <c:pt idx="221" formatCode="#,##0">
                  <c:v>2804.7142857142858</c:v>
                </c:pt>
                <c:pt idx="222" formatCode="#,##0">
                  <c:v>3010.1428571428573</c:v>
                </c:pt>
                <c:pt idx="223" formatCode="#,##0">
                  <c:v>3163.5714285714284</c:v>
                </c:pt>
                <c:pt idx="224" formatCode="#,##0">
                  <c:v>3398</c:v>
                </c:pt>
                <c:pt idx="225" formatCode="#,##0">
                  <c:v>3565.7142857142858</c:v>
                </c:pt>
                <c:pt idx="226" formatCode="#,##0">
                  <c:v>3770.4285714285716</c:v>
                </c:pt>
                <c:pt idx="227" formatCode="#,##0">
                  <c:v>3833.8571428571427</c:v>
                </c:pt>
                <c:pt idx="228" formatCode="#,##0">
                  <c:v>4195.4285714285716</c:v>
                </c:pt>
                <c:pt idx="229" formatCode="#,##0">
                  <c:v>4247.1428571428569</c:v>
                </c:pt>
                <c:pt idx="230" formatCode="#,##0">
                  <c:v>4358.1428571428569</c:v>
                </c:pt>
                <c:pt idx="231" formatCode="#,##0">
                  <c:v>4411.4285714285716</c:v>
                </c:pt>
                <c:pt idx="232" formatCode="#,##0">
                  <c:v>4614</c:v>
                </c:pt>
                <c:pt idx="233" formatCode="#,##0">
                  <c:v>4365.8571428571431</c:v>
                </c:pt>
                <c:pt idx="234" formatCode="#,##0">
                  <c:v>4138.8571428571431</c:v>
                </c:pt>
                <c:pt idx="235" formatCode="#,##0">
                  <c:v>4889.2857142857147</c:v>
                </c:pt>
                <c:pt idx="236" formatCode="#,##0">
                  <c:v>5265.5714285714284</c:v>
                </c:pt>
                <c:pt idx="237" formatCode="#,##0">
                  <c:v>5546.8571428571431</c:v>
                </c:pt>
                <c:pt idx="238" formatCode="#,##0">
                  <c:v>6214</c:v>
                </c:pt>
                <c:pt idx="239" formatCode="#,##0">
                  <c:v>6160.5714285714284</c:v>
                </c:pt>
                <c:pt idx="240" formatCode="#,##0">
                  <c:v>6048</c:v>
                </c:pt>
                <c:pt idx="241" formatCode="#,##0">
                  <c:v>6221.7142857142853</c:v>
                </c:pt>
                <c:pt idx="242" formatCode="#,##0">
                  <c:v>5829.1428571428569</c:v>
                </c:pt>
                <c:pt idx="243" formatCode="#,##0">
                  <c:v>5910.7142857142853</c:v>
                </c:pt>
                <c:pt idx="244" formatCode="#,##0">
                  <c:v>5860.1428571428569</c:v>
                </c:pt>
                <c:pt idx="245" formatCode="#,##0">
                  <c:v>5334.7142857142853</c:v>
                </c:pt>
                <c:pt idx="246" formatCode="#,##0">
                  <c:v>5107</c:v>
                </c:pt>
                <c:pt idx="247" formatCode="#,##0">
                  <c:v>5577.7142857142853</c:v>
                </c:pt>
                <c:pt idx="248" formatCode="#,##0">
                  <c:v>5728.5714285714284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61952"/>
        <c:axId val="318063744"/>
      </c:lineChart>
      <c:lineChart>
        <c:grouping val="standard"/>
        <c:varyColors val="0"/>
        <c:ser>
          <c:idx val="1"/>
          <c:order val="1"/>
          <c:tx>
            <c:strRef>
              <c:f>'Data ISR'!$AC$3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ISR'!$AC$4:$AC$252</c:f>
              <c:numCache>
                <c:formatCode>General</c:formatCode>
                <c:ptCount val="24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</c:v>
                </c:pt>
                <c:pt idx="48" formatCode="#,##0">
                  <c:v>0</c:v>
                </c:pt>
                <c:pt idx="49" formatCode="#,##0">
                  <c:v>0.14285714285714285</c:v>
                </c:pt>
                <c:pt idx="50" formatCode="#,##0">
                  <c:v>0.14285714285714285</c:v>
                </c:pt>
                <c:pt idx="51" formatCode="#,##0">
                  <c:v>0.14285714285714285</c:v>
                </c:pt>
                <c:pt idx="52" formatCode="#,##0">
                  <c:v>0.42857142857142855</c:v>
                </c:pt>
                <c:pt idx="53" formatCode="#,##0">
                  <c:v>0.7142857142857143</c:v>
                </c:pt>
                <c:pt idx="54" formatCode="#,##0">
                  <c:v>1.1428571428571428</c:v>
                </c:pt>
                <c:pt idx="55" formatCode="#,##0">
                  <c:v>1.7142857142857142</c:v>
                </c:pt>
                <c:pt idx="56" formatCode="#,##0">
                  <c:v>1.5714285714285714</c:v>
                </c:pt>
                <c:pt idx="57" formatCode="#,##0">
                  <c:v>2</c:v>
                </c:pt>
                <c:pt idx="58" formatCode="#,##0">
                  <c:v>2.1428571428571428</c:v>
                </c:pt>
                <c:pt idx="59" formatCode="#,##0">
                  <c:v>2.4285714285714284</c:v>
                </c:pt>
                <c:pt idx="60" formatCode="#,##0">
                  <c:v>3</c:v>
                </c:pt>
                <c:pt idx="61" formatCode="#,##0">
                  <c:v>4</c:v>
                </c:pt>
                <c:pt idx="62" formatCode="#,##0">
                  <c:v>4</c:v>
                </c:pt>
                <c:pt idx="63" formatCode="#,##0">
                  <c:v>4.5714285714285712</c:v>
                </c:pt>
                <c:pt idx="64" formatCode="#,##0">
                  <c:v>4.8571428571428568</c:v>
                </c:pt>
                <c:pt idx="65" formatCode="#,##0">
                  <c:v>5.8571428571428568</c:v>
                </c:pt>
                <c:pt idx="66" formatCode="#,##0">
                  <c:v>6.4285714285714288</c:v>
                </c:pt>
                <c:pt idx="67" formatCode="#,##0">
                  <c:v>6.7142857142857144</c:v>
                </c:pt>
                <c:pt idx="68" formatCode="#,##0">
                  <c:v>7.1428571428571432</c:v>
                </c:pt>
                <c:pt idx="69" formatCode="#,##0">
                  <c:v>7.8571428571428568</c:v>
                </c:pt>
                <c:pt idx="70" formatCode="#,##0">
                  <c:v>8.1428571428571423</c:v>
                </c:pt>
                <c:pt idx="71" formatCode="#,##0">
                  <c:v>7.7142857142857144</c:v>
                </c:pt>
                <c:pt idx="72" formatCode="#,##0">
                  <c:v>8.4285714285714288</c:v>
                </c:pt>
                <c:pt idx="73" formatCode="#,##0">
                  <c:v>8.2857142857142865</c:v>
                </c:pt>
                <c:pt idx="74" formatCode="#,##0">
                  <c:v>8.1428571428571423</c:v>
                </c:pt>
                <c:pt idx="75" formatCode="#,##0">
                  <c:v>8</c:v>
                </c:pt>
                <c:pt idx="76" formatCode="#,##0">
                  <c:v>8</c:v>
                </c:pt>
                <c:pt idx="77" formatCode="#,##0">
                  <c:v>9</c:v>
                </c:pt>
                <c:pt idx="78" formatCode="#,##0">
                  <c:v>9.8571428571428577</c:v>
                </c:pt>
                <c:pt idx="79" formatCode="#,##0">
                  <c:v>8.7142857142857135</c:v>
                </c:pt>
                <c:pt idx="80" formatCode="#,##0">
                  <c:v>8.7142857142857135</c:v>
                </c:pt>
                <c:pt idx="81" formatCode="#,##0">
                  <c:v>8.4285714285714288</c:v>
                </c:pt>
                <c:pt idx="82" formatCode="#,##0">
                  <c:v>7.1428571428571432</c:v>
                </c:pt>
                <c:pt idx="83" formatCode="#,##0">
                  <c:v>6.1428571428571432</c:v>
                </c:pt>
                <c:pt idx="84" formatCode="#,##0">
                  <c:v>5</c:v>
                </c:pt>
                <c:pt idx="85" formatCode="#,##0">
                  <c:v>4.1428571428571432</c:v>
                </c:pt>
                <c:pt idx="86" formatCode="#,##0">
                  <c:v>3.8571428571428572</c:v>
                </c:pt>
                <c:pt idx="87" formatCode="#,##0">
                  <c:v>3.7142857142857144</c:v>
                </c:pt>
                <c:pt idx="88" formatCode="#,##0">
                  <c:v>3.7142857142857144</c:v>
                </c:pt>
                <c:pt idx="89" formatCode="#,##0">
                  <c:v>4.2857142857142856</c:v>
                </c:pt>
                <c:pt idx="90" formatCode="#,##0">
                  <c:v>4.4285714285714288</c:v>
                </c:pt>
                <c:pt idx="91" formatCode="#,##0">
                  <c:v>4.2857142857142856</c:v>
                </c:pt>
                <c:pt idx="92" formatCode="#,##0">
                  <c:v>4.4285714285714288</c:v>
                </c:pt>
                <c:pt idx="93" formatCode="#,##0">
                  <c:v>4.4285714285714288</c:v>
                </c:pt>
                <c:pt idx="94" formatCode="#,##0">
                  <c:v>4</c:v>
                </c:pt>
                <c:pt idx="95" formatCode="#,##0">
                  <c:v>3.4285714285714284</c:v>
                </c:pt>
                <c:pt idx="96" formatCode="#,##0">
                  <c:v>2.5714285714285716</c:v>
                </c:pt>
                <c:pt idx="97" formatCode="#,##0">
                  <c:v>2.8571428571428572</c:v>
                </c:pt>
                <c:pt idx="98" formatCode="#,##0">
                  <c:v>2.5714285714285716</c:v>
                </c:pt>
                <c:pt idx="99" formatCode="#,##0">
                  <c:v>2.8571428571428572</c:v>
                </c:pt>
                <c:pt idx="100" formatCode="#,##0">
                  <c:v>3.2857142857142856</c:v>
                </c:pt>
                <c:pt idx="101" formatCode="#,##0">
                  <c:v>3.1428571428571428</c:v>
                </c:pt>
                <c:pt idx="102" formatCode="#,##0">
                  <c:v>3.5714285714285716</c:v>
                </c:pt>
                <c:pt idx="103" formatCode="#,##0">
                  <c:v>3.5714285714285716</c:v>
                </c:pt>
                <c:pt idx="104" formatCode="#,##0">
                  <c:v>3</c:v>
                </c:pt>
                <c:pt idx="105" formatCode="#,##0">
                  <c:v>3</c:v>
                </c:pt>
                <c:pt idx="106" formatCode="#,##0">
                  <c:v>2.8571428571428572</c:v>
                </c:pt>
                <c:pt idx="107" formatCode="#,##0">
                  <c:v>2.5714285714285716</c:v>
                </c:pt>
                <c:pt idx="108" formatCode="#,##0">
                  <c:v>2.5714285714285716</c:v>
                </c:pt>
                <c:pt idx="109" formatCode="#,##0">
                  <c:v>2.1428571428571428</c:v>
                </c:pt>
                <c:pt idx="110" formatCode="#,##0">
                  <c:v>2</c:v>
                </c:pt>
                <c:pt idx="111" formatCode="#,##0">
                  <c:v>1.8571428571428572</c:v>
                </c:pt>
                <c:pt idx="112" formatCode="#,##0">
                  <c:v>1.5714285714285714</c:v>
                </c:pt>
                <c:pt idx="113" formatCode="#,##0">
                  <c:v>1</c:v>
                </c:pt>
                <c:pt idx="114" formatCode="#,##0">
                  <c:v>0.7142857142857143</c:v>
                </c:pt>
                <c:pt idx="115" formatCode="#,##0">
                  <c:v>0.42857142857142855</c:v>
                </c:pt>
                <c:pt idx="116" formatCode="#,##0">
                  <c:v>0.2857142857142857</c:v>
                </c:pt>
                <c:pt idx="117" formatCode="#,##0">
                  <c:v>0.7142857142857143</c:v>
                </c:pt>
                <c:pt idx="118" formatCode="#,##0">
                  <c:v>0.7142857142857143</c:v>
                </c:pt>
                <c:pt idx="119" formatCode="#,##0">
                  <c:v>0.7142857142857143</c:v>
                </c:pt>
                <c:pt idx="120" formatCode="#,##0">
                  <c:v>0.8571428571428571</c:v>
                </c:pt>
                <c:pt idx="121" formatCode="#,##0">
                  <c:v>0.5714285714285714</c:v>
                </c:pt>
                <c:pt idx="122" formatCode="#,##0">
                  <c:v>1.2857142857142858</c:v>
                </c:pt>
                <c:pt idx="123" formatCode="#,##0">
                  <c:v>1.4285714285714286</c:v>
                </c:pt>
                <c:pt idx="124" formatCode="#,##0">
                  <c:v>1</c:v>
                </c:pt>
                <c:pt idx="125" formatCode="#,##0">
                  <c:v>1</c:v>
                </c:pt>
                <c:pt idx="126" formatCode="#,##0">
                  <c:v>1.5714285714285714</c:v>
                </c:pt>
                <c:pt idx="127" formatCode="#,##0">
                  <c:v>1.8571428571428572</c:v>
                </c:pt>
                <c:pt idx="128" formatCode="#,##0">
                  <c:v>1.8571428571428572</c:v>
                </c:pt>
                <c:pt idx="129" formatCode="#,##0">
                  <c:v>1.2857142857142858</c:v>
                </c:pt>
                <c:pt idx="130" formatCode="#,##0">
                  <c:v>1.1428571428571428</c:v>
                </c:pt>
                <c:pt idx="131" formatCode="#,##0">
                  <c:v>1.2857142857142858</c:v>
                </c:pt>
                <c:pt idx="132" formatCode="#,##0">
                  <c:v>1.2857142857142858</c:v>
                </c:pt>
                <c:pt idx="133" formatCode="#,##0">
                  <c:v>0.7142857142857143</c:v>
                </c:pt>
                <c:pt idx="134" formatCode="#,##0">
                  <c:v>0.2857142857142857</c:v>
                </c:pt>
                <c:pt idx="135" formatCode="#,##0">
                  <c:v>0.5714285714285714</c:v>
                </c:pt>
                <c:pt idx="136" formatCode="#,##0">
                  <c:v>0.42857142857142855</c:v>
                </c:pt>
                <c:pt idx="137" formatCode="#,##0">
                  <c:v>0.5714285714285714</c:v>
                </c:pt>
                <c:pt idx="138" formatCode="#,##0">
                  <c:v>0.42857142857142855</c:v>
                </c:pt>
                <c:pt idx="139" formatCode="#,##0">
                  <c:v>0.5714285714285714</c:v>
                </c:pt>
                <c:pt idx="140" formatCode="#,##0">
                  <c:v>0.7142857142857143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0.8571428571428571</c:v>
                </c:pt>
                <c:pt idx="144" formatCode="#,##0">
                  <c:v>0.7142857142857143</c:v>
                </c:pt>
                <c:pt idx="145" formatCode="#,##0">
                  <c:v>0.8571428571428571</c:v>
                </c:pt>
                <c:pt idx="146" formatCode="#,##0">
                  <c:v>1.4285714285714286</c:v>
                </c:pt>
                <c:pt idx="147" formatCode="#,##0">
                  <c:v>1.7142857142857142</c:v>
                </c:pt>
                <c:pt idx="148" formatCode="#,##0">
                  <c:v>1.7142857142857142</c:v>
                </c:pt>
                <c:pt idx="149" formatCode="#,##0">
                  <c:v>1.7142857142857142</c:v>
                </c:pt>
                <c:pt idx="150" formatCode="#,##0">
                  <c:v>1.7142857142857142</c:v>
                </c:pt>
                <c:pt idx="151" formatCode="#,##0">
                  <c:v>2</c:v>
                </c:pt>
                <c:pt idx="152" formatCode="#,##0">
                  <c:v>2.1428571428571428</c:v>
                </c:pt>
                <c:pt idx="153" formatCode="#,##0">
                  <c:v>1.7142857142857142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2.1428571428571428</c:v>
                </c:pt>
                <c:pt idx="157" formatCode="#,##0">
                  <c:v>3.1428571428571428</c:v>
                </c:pt>
                <c:pt idx="158" formatCode="#,##0">
                  <c:v>3.1428571428571428</c:v>
                </c:pt>
                <c:pt idx="159" formatCode="#,##0">
                  <c:v>3.4285714285714284</c:v>
                </c:pt>
                <c:pt idx="160" formatCode="#,##0">
                  <c:v>3.5714285714285716</c:v>
                </c:pt>
                <c:pt idx="161" formatCode="#,##0">
                  <c:v>3.4285714285714284</c:v>
                </c:pt>
                <c:pt idx="162" formatCode="#,##0">
                  <c:v>4.4285714285714288</c:v>
                </c:pt>
                <c:pt idx="163" formatCode="#,##0">
                  <c:v>4.4285714285714288</c:v>
                </c:pt>
                <c:pt idx="164" formatCode="#,##0">
                  <c:v>4.1428571428571432</c:v>
                </c:pt>
                <c:pt idx="165" formatCode="#,##0">
                  <c:v>4.5714285714285712</c:v>
                </c:pt>
                <c:pt idx="166" formatCode="#,##0">
                  <c:v>5.1428571428571432</c:v>
                </c:pt>
                <c:pt idx="167" formatCode="#,##0">
                  <c:v>5.8571428571428568</c:v>
                </c:pt>
                <c:pt idx="168" formatCode="#,##0">
                  <c:v>6.7142857142857144</c:v>
                </c:pt>
                <c:pt idx="169" formatCode="#,##0">
                  <c:v>6.7142857142857144</c:v>
                </c:pt>
                <c:pt idx="170" formatCode="#,##0">
                  <c:v>7.1428571428571432</c:v>
                </c:pt>
                <c:pt idx="171" formatCode="#,##0">
                  <c:v>7.7142857142857144</c:v>
                </c:pt>
                <c:pt idx="172" formatCode="#,##0">
                  <c:v>7.7142857142857144</c:v>
                </c:pt>
                <c:pt idx="173" formatCode="#,##0">
                  <c:v>8.2857142857142865</c:v>
                </c:pt>
                <c:pt idx="174" formatCode="#,##0">
                  <c:v>8</c:v>
                </c:pt>
                <c:pt idx="175" formatCode="#,##0">
                  <c:v>8</c:v>
                </c:pt>
                <c:pt idx="176" formatCode="#,##0">
                  <c:v>8.7142857142857135</c:v>
                </c:pt>
                <c:pt idx="177" formatCode="#,##0">
                  <c:v>8.4285714285714288</c:v>
                </c:pt>
                <c:pt idx="178" formatCode="#,##0">
                  <c:v>8.7142857142857135</c:v>
                </c:pt>
                <c:pt idx="179" formatCode="#,##0">
                  <c:v>8.7142857142857135</c:v>
                </c:pt>
                <c:pt idx="180" formatCode="#,##0">
                  <c:v>8.2857142857142865</c:v>
                </c:pt>
                <c:pt idx="181" formatCode="#,##0">
                  <c:v>9.1428571428571423</c:v>
                </c:pt>
                <c:pt idx="182" formatCode="#,##0">
                  <c:v>9.8571428571428577</c:v>
                </c:pt>
                <c:pt idx="183" formatCode="#,##0">
                  <c:v>9.4285714285714288</c:v>
                </c:pt>
                <c:pt idx="184" formatCode="#,##0">
                  <c:v>10.285714285714286</c:v>
                </c:pt>
                <c:pt idx="185" formatCode="#,##0">
                  <c:v>10.714285714285714</c:v>
                </c:pt>
                <c:pt idx="186" formatCode="#,##0">
                  <c:v>10.571428571428571</c:v>
                </c:pt>
                <c:pt idx="187" formatCode="#,##0">
                  <c:v>10.857142857142858</c:v>
                </c:pt>
                <c:pt idx="188" formatCode="#,##0">
                  <c:v>9.8571428571428577</c:v>
                </c:pt>
                <c:pt idx="189" formatCode="#,##0">
                  <c:v>9.5714285714285712</c:v>
                </c:pt>
                <c:pt idx="190" formatCode="#,##0">
                  <c:v>9.1428571428571423</c:v>
                </c:pt>
                <c:pt idx="191" formatCode="#,##0">
                  <c:v>9.5714285714285712</c:v>
                </c:pt>
                <c:pt idx="192" formatCode="#,##0">
                  <c:v>8.7142857142857135</c:v>
                </c:pt>
                <c:pt idx="193" formatCode="#,##0">
                  <c:v>10.571428571428571</c:v>
                </c:pt>
                <c:pt idx="194" formatCode="#,##0">
                  <c:v>10.714285714285714</c:v>
                </c:pt>
                <c:pt idx="195" formatCode="#,##0">
                  <c:v>12</c:v>
                </c:pt>
                <c:pt idx="196" formatCode="#,##0">
                  <c:v>11.571428571428571</c:v>
                </c:pt>
                <c:pt idx="197" formatCode="#,##0">
                  <c:v>12.142857142857142</c:v>
                </c:pt>
                <c:pt idx="198" formatCode="#,##0">
                  <c:v>11.285714285714286</c:v>
                </c:pt>
                <c:pt idx="199" formatCode="#,##0">
                  <c:v>12.285714285714286</c:v>
                </c:pt>
                <c:pt idx="200" formatCode="#,##0">
                  <c:v>20.285714285714285</c:v>
                </c:pt>
                <c:pt idx="201" formatCode="#,##0">
                  <c:v>20.571428571428573</c:v>
                </c:pt>
                <c:pt idx="202" formatCode="#,##0">
                  <c:v>20.571428571428573</c:v>
                </c:pt>
                <c:pt idx="203" formatCode="#,##0">
                  <c:v>20.714285714285715</c:v>
                </c:pt>
                <c:pt idx="204" formatCode="#,##0">
                  <c:v>21.285714285714285</c:v>
                </c:pt>
                <c:pt idx="205" formatCode="#,##0">
                  <c:v>22.142857142857142</c:v>
                </c:pt>
                <c:pt idx="206" formatCode="#,##0">
                  <c:v>21.571428571428573</c:v>
                </c:pt>
                <c:pt idx="207" formatCode="#,##0">
                  <c:v>13.428571428571429</c:v>
                </c:pt>
                <c:pt idx="208" formatCode="#,##0">
                  <c:v>12.714285714285714</c:v>
                </c:pt>
                <c:pt idx="209" formatCode="#,##0">
                  <c:v>12.142857142857142</c:v>
                </c:pt>
                <c:pt idx="210" formatCode="#,##0">
                  <c:v>12.428571428571429</c:v>
                </c:pt>
                <c:pt idx="211" formatCode="#,##0">
                  <c:v>12.142857142857142</c:v>
                </c:pt>
                <c:pt idx="212" formatCode="#,##0">
                  <c:v>13.142857142857142</c:v>
                </c:pt>
                <c:pt idx="213" formatCode="#,##0">
                  <c:v>14</c:v>
                </c:pt>
                <c:pt idx="214" formatCode="#,##0">
                  <c:v>13.428571428571429</c:v>
                </c:pt>
                <c:pt idx="215" formatCode="#,##0">
                  <c:v>14.428571428571429</c:v>
                </c:pt>
                <c:pt idx="216" formatCode="#,##0">
                  <c:v>14.142857142857142</c:v>
                </c:pt>
                <c:pt idx="217" formatCode="#,##0">
                  <c:v>14.428571428571429</c:v>
                </c:pt>
                <c:pt idx="218" formatCode="#,##0">
                  <c:v>14.285714285714286</c:v>
                </c:pt>
                <c:pt idx="219" formatCode="#,##0">
                  <c:v>12.428571428571429</c:v>
                </c:pt>
                <c:pt idx="220" formatCode="#,##0">
                  <c:v>11.857142857142858</c:v>
                </c:pt>
                <c:pt idx="221" formatCode="#,##0">
                  <c:v>12.142857142857142</c:v>
                </c:pt>
                <c:pt idx="222" formatCode="#,##0">
                  <c:v>13.142857142857142</c:v>
                </c:pt>
                <c:pt idx="223" formatCode="#,##0">
                  <c:v>13.857142857142858</c:v>
                </c:pt>
                <c:pt idx="224" formatCode="#,##0">
                  <c:v>13.714285714285714</c:v>
                </c:pt>
                <c:pt idx="225" formatCode="#,##0">
                  <c:v>14.285714285714286</c:v>
                </c:pt>
                <c:pt idx="226" formatCode="#,##0">
                  <c:v>15.714285714285714</c:v>
                </c:pt>
                <c:pt idx="227" formatCode="#,##0">
                  <c:v>15.285714285714286</c:v>
                </c:pt>
                <c:pt idx="228" formatCode="#,##0">
                  <c:v>15.857142857142858</c:v>
                </c:pt>
                <c:pt idx="229" formatCode="#,##0">
                  <c:v>13.142857142857142</c:v>
                </c:pt>
                <c:pt idx="230" formatCode="#,##0">
                  <c:v>15.142857142857142</c:v>
                </c:pt>
                <c:pt idx="231" formatCode="#,##0">
                  <c:v>17.571428571428573</c:v>
                </c:pt>
                <c:pt idx="232" formatCode="#,##0">
                  <c:v>19.571428571428573</c:v>
                </c:pt>
                <c:pt idx="233" formatCode="#,##0">
                  <c:v>19.571428571428573</c:v>
                </c:pt>
                <c:pt idx="234" formatCode="#,##0">
                  <c:v>19.714285714285715</c:v>
                </c:pt>
                <c:pt idx="235" formatCode="#,##0">
                  <c:v>22.857142857142858</c:v>
                </c:pt>
                <c:pt idx="236" formatCode="#,##0">
                  <c:v>29.857142857142858</c:v>
                </c:pt>
                <c:pt idx="237" formatCode="#,##0">
                  <c:v>30.857142857142858</c:v>
                </c:pt>
                <c:pt idx="238" formatCode="#,##0">
                  <c:v>30.714285714285715</c:v>
                </c:pt>
                <c:pt idx="239" formatCode="#,##0">
                  <c:v>30</c:v>
                </c:pt>
                <c:pt idx="240" formatCode="#,##0">
                  <c:v>33.428571428571431</c:v>
                </c:pt>
                <c:pt idx="241" formatCode="#,##0">
                  <c:v>34.714285714285715</c:v>
                </c:pt>
                <c:pt idx="242" formatCode="#,##0">
                  <c:v>34.857142857142854</c:v>
                </c:pt>
                <c:pt idx="243" formatCode="#,##0">
                  <c:v>34.857142857142854</c:v>
                </c:pt>
                <c:pt idx="244" formatCode="#,##0">
                  <c:v>31.571428571428573</c:v>
                </c:pt>
                <c:pt idx="245" formatCode="#,##0">
                  <c:v>34.428571428571431</c:v>
                </c:pt>
                <c:pt idx="246" formatCode="#,##0">
                  <c:v>36.142857142857146</c:v>
                </c:pt>
                <c:pt idx="247" formatCode="#,##0">
                  <c:v>35.714285714285715</c:v>
                </c:pt>
                <c:pt idx="248" formatCode="#,##0">
                  <c:v>38.428571428571431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ISR'!$AC$2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ISR'!$AD$4:$AD$252</c:f>
              <c:numCache>
                <c:formatCode>General</c:formatCode>
                <c:ptCount val="249"/>
                <c:pt idx="28">
                  <c:v>0</c:v>
                </c:pt>
                <c:pt idx="29">
                  <c:v>0</c:v>
                </c:pt>
                <c:pt idx="30">
                  <c:v>2.1428571428571425E-3</c:v>
                </c:pt>
                <c:pt idx="31">
                  <c:v>2.1428571428571425E-3</c:v>
                </c:pt>
                <c:pt idx="32">
                  <c:v>2.1428571428571425E-3</c:v>
                </c:pt>
                <c:pt idx="33">
                  <c:v>2.1428571428571425E-3</c:v>
                </c:pt>
                <c:pt idx="34">
                  <c:v>2.1428571428571425E-3</c:v>
                </c:pt>
                <c:pt idx="35">
                  <c:v>4.2857142857142851E-3</c:v>
                </c:pt>
                <c:pt idx="36">
                  <c:v>6.4285714285714276E-3</c:v>
                </c:pt>
                <c:pt idx="37">
                  <c:v>6.4285714285714276E-3</c:v>
                </c:pt>
                <c:pt idx="38">
                  <c:v>1.2857142857142855E-2</c:v>
                </c:pt>
                <c:pt idx="39">
                  <c:v>1.9285714285714288E-2</c:v>
                </c:pt>
                <c:pt idx="40">
                  <c:v>1.9285714285714288E-2</c:v>
                </c:pt>
                <c:pt idx="41">
                  <c:v>2.357142857142857E-2</c:v>
                </c:pt>
                <c:pt idx="42">
                  <c:v>2.7857142857142858E-2</c:v>
                </c:pt>
                <c:pt idx="43">
                  <c:v>3.6428571428571421E-2</c:v>
                </c:pt>
                <c:pt idx="44">
                  <c:v>7.0714285714285716E-2</c:v>
                </c:pt>
                <c:pt idx="45">
                  <c:v>7.7142857142857152E-2</c:v>
                </c:pt>
                <c:pt idx="46">
                  <c:v>0.10928571428571428</c:v>
                </c:pt>
                <c:pt idx="47">
                  <c:v>0.10928571428571428</c:v>
                </c:pt>
                <c:pt idx="48">
                  <c:v>0.13500000000000001</c:v>
                </c:pt>
                <c:pt idx="49">
                  <c:v>0.13714285714285712</c:v>
                </c:pt>
                <c:pt idx="50">
                  <c:v>0.17142857142857143</c:v>
                </c:pt>
                <c:pt idx="51">
                  <c:v>0.1907142857142857</c:v>
                </c:pt>
                <c:pt idx="52">
                  <c:v>0.24</c:v>
                </c:pt>
                <c:pt idx="53">
                  <c:v>0.32571428571428573</c:v>
                </c:pt>
                <c:pt idx="54">
                  <c:v>0.33642857142857141</c:v>
                </c:pt>
                <c:pt idx="55">
                  <c:v>0.375</c:v>
                </c:pt>
                <c:pt idx="56">
                  <c:v>0.48214285714285715</c:v>
                </c:pt>
                <c:pt idx="57">
                  <c:v>0.70071428571428573</c:v>
                </c:pt>
                <c:pt idx="58">
                  <c:v>0.86357142857142855</c:v>
                </c:pt>
                <c:pt idx="59">
                  <c:v>1.1935714285714285</c:v>
                </c:pt>
                <c:pt idx="60">
                  <c:v>1.4357142857142855</c:v>
                </c:pt>
                <c:pt idx="61">
                  <c:v>1.8278571428571428</c:v>
                </c:pt>
                <c:pt idx="62">
                  <c:v>2.117142857142857</c:v>
                </c:pt>
                <c:pt idx="63">
                  <c:v>4.4249999999999998</c:v>
                </c:pt>
                <c:pt idx="64">
                  <c:v>4.8557142857142859</c:v>
                </c:pt>
                <c:pt idx="65">
                  <c:v>5.37</c:v>
                </c:pt>
                <c:pt idx="66">
                  <c:v>6.2292857142857141</c:v>
                </c:pt>
                <c:pt idx="67">
                  <c:v>7.2085714285714282</c:v>
                </c:pt>
                <c:pt idx="68">
                  <c:v>7.7657142857142851</c:v>
                </c:pt>
                <c:pt idx="69">
                  <c:v>8.8285714285714274</c:v>
                </c:pt>
                <c:pt idx="70">
                  <c:v>7.9778571428571432</c:v>
                </c:pt>
                <c:pt idx="71">
                  <c:v>8.9228571428571435</c:v>
                </c:pt>
                <c:pt idx="72">
                  <c:v>9.4135714285714283</c:v>
                </c:pt>
                <c:pt idx="73">
                  <c:v>9.0685714285714276</c:v>
                </c:pt>
                <c:pt idx="74">
                  <c:v>8.9635714285714272</c:v>
                </c:pt>
                <c:pt idx="75">
                  <c:v>9.019285714285715</c:v>
                </c:pt>
                <c:pt idx="76">
                  <c:v>8.3357142857142854</c:v>
                </c:pt>
                <c:pt idx="77">
                  <c:v>7.097142857142857</c:v>
                </c:pt>
                <c:pt idx="78">
                  <c:v>6.6664285714285718</c:v>
                </c:pt>
                <c:pt idx="79">
                  <c:v>6.3857142857142852</c:v>
                </c:pt>
                <c:pt idx="80">
                  <c:v>6.1971428571428575</c:v>
                </c:pt>
                <c:pt idx="81">
                  <c:v>5.8178571428571422</c:v>
                </c:pt>
                <c:pt idx="82">
                  <c:v>5.7471428571428573</c:v>
                </c:pt>
                <c:pt idx="83">
                  <c:v>5.9957142857142856</c:v>
                </c:pt>
                <c:pt idx="84">
                  <c:v>6.6364285714285716</c:v>
                </c:pt>
                <c:pt idx="85">
                  <c:v>5.9785714285714278</c:v>
                </c:pt>
                <c:pt idx="86">
                  <c:v>5.515714285714286</c:v>
                </c:pt>
                <c:pt idx="87">
                  <c:v>5.4042857142857139</c:v>
                </c:pt>
                <c:pt idx="88">
                  <c:v>5.0271428571428576</c:v>
                </c:pt>
                <c:pt idx="89">
                  <c:v>4.5578571428571424</c:v>
                </c:pt>
                <c:pt idx="90">
                  <c:v>4.0628571428571423</c:v>
                </c:pt>
                <c:pt idx="91">
                  <c:v>4.2792857142857139</c:v>
                </c:pt>
                <c:pt idx="92">
                  <c:v>4.3821428571428571</c:v>
                </c:pt>
                <c:pt idx="93">
                  <c:v>4.4485714285714284</c:v>
                </c:pt>
                <c:pt idx="94">
                  <c:v>4.3564285714285713</c:v>
                </c:pt>
                <c:pt idx="95">
                  <c:v>4.1828571428571424</c:v>
                </c:pt>
                <c:pt idx="96">
                  <c:v>3.9471428571428575</c:v>
                </c:pt>
                <c:pt idx="97">
                  <c:v>3.827142857142857</c:v>
                </c:pt>
                <c:pt idx="98">
                  <c:v>2.862857142857143</c:v>
                </c:pt>
                <c:pt idx="99">
                  <c:v>2.4492857142857143</c:v>
                </c:pt>
                <c:pt idx="100">
                  <c:v>2.2349999999999999</c:v>
                </c:pt>
                <c:pt idx="101">
                  <c:v>1.9007142857142856</c:v>
                </c:pt>
                <c:pt idx="102">
                  <c:v>1.6392857142857142</c:v>
                </c:pt>
                <c:pt idx="103">
                  <c:v>1.4807142857142856</c:v>
                </c:pt>
                <c:pt idx="104">
                  <c:v>1.202142857142857</c:v>
                </c:pt>
                <c:pt idx="105">
                  <c:v>1.02</c:v>
                </c:pt>
                <c:pt idx="106">
                  <c:v>0.93214285714285716</c:v>
                </c:pt>
                <c:pt idx="107">
                  <c:v>0.71785714285714275</c:v>
                </c:pt>
                <c:pt idx="108">
                  <c:v>0.5764285714285714</c:v>
                </c:pt>
                <c:pt idx="109">
                  <c:v>0.5764285714285714</c:v>
                </c:pt>
                <c:pt idx="110">
                  <c:v>0.55714285714285716</c:v>
                </c:pt>
                <c:pt idx="111">
                  <c:v>0.51428571428571423</c:v>
                </c:pt>
                <c:pt idx="112">
                  <c:v>0.51</c:v>
                </c:pt>
                <c:pt idx="113">
                  <c:v>0.42428571428571427</c:v>
                </c:pt>
                <c:pt idx="114">
                  <c:v>0.32785714285714285</c:v>
                </c:pt>
                <c:pt idx="115">
                  <c:v>0.32999999999999996</c:v>
                </c:pt>
                <c:pt idx="116">
                  <c:v>0.3</c:v>
                </c:pt>
                <c:pt idx="117">
                  <c:v>0.29357142857142859</c:v>
                </c:pt>
                <c:pt idx="118">
                  <c:v>0.27857142857142858</c:v>
                </c:pt>
                <c:pt idx="119">
                  <c:v>0.255</c:v>
                </c:pt>
                <c:pt idx="120">
                  <c:v>0.22285714285714286</c:v>
                </c:pt>
                <c:pt idx="121">
                  <c:v>0.21642857142857141</c:v>
                </c:pt>
                <c:pt idx="122">
                  <c:v>0.22285714285714286</c:v>
                </c:pt>
                <c:pt idx="123">
                  <c:v>0.2142857142857143</c:v>
                </c:pt>
                <c:pt idx="124">
                  <c:v>0.19500000000000001</c:v>
                </c:pt>
                <c:pt idx="125">
                  <c:v>0.21</c:v>
                </c:pt>
                <c:pt idx="126">
                  <c:v>0.27</c:v>
                </c:pt>
                <c:pt idx="127">
                  <c:v>0.40499999999999997</c:v>
                </c:pt>
                <c:pt idx="128">
                  <c:v>0.63642857142857145</c:v>
                </c:pt>
                <c:pt idx="129">
                  <c:v>0.64285714285714279</c:v>
                </c:pt>
                <c:pt idx="130">
                  <c:v>0.75857142857142856</c:v>
                </c:pt>
                <c:pt idx="131">
                  <c:v>0.93214285714285716</c:v>
                </c:pt>
                <c:pt idx="132">
                  <c:v>1.1314285714285715</c:v>
                </c:pt>
                <c:pt idx="133">
                  <c:v>1.2514285714285713</c:v>
                </c:pt>
                <c:pt idx="134">
                  <c:v>1.335</c:v>
                </c:pt>
                <c:pt idx="135">
                  <c:v>1.232142857142857</c:v>
                </c:pt>
                <c:pt idx="136">
                  <c:v>1.5857142857142856</c:v>
                </c:pt>
                <c:pt idx="137">
                  <c:v>1.6971428571428571</c:v>
                </c:pt>
                <c:pt idx="138">
                  <c:v>1.8492857142857142</c:v>
                </c:pt>
                <c:pt idx="139">
                  <c:v>1.9178571428571429</c:v>
                </c:pt>
                <c:pt idx="140">
                  <c:v>2.0957142857142856</c:v>
                </c:pt>
                <c:pt idx="141">
                  <c:v>2.3014285714285712</c:v>
                </c:pt>
                <c:pt idx="142">
                  <c:v>2.6421428571428569</c:v>
                </c:pt>
                <c:pt idx="143">
                  <c:v>2.6142857142857139</c:v>
                </c:pt>
                <c:pt idx="144">
                  <c:v>2.5542857142857143</c:v>
                </c:pt>
                <c:pt idx="145">
                  <c:v>2.5821428571428569</c:v>
                </c:pt>
                <c:pt idx="146">
                  <c:v>2.8178571428571426</c:v>
                </c:pt>
                <c:pt idx="147">
                  <c:v>3.06</c:v>
                </c:pt>
                <c:pt idx="148">
                  <c:v>3.1435714285714287</c:v>
                </c:pt>
                <c:pt idx="149">
                  <c:v>3.3085714285714287</c:v>
                </c:pt>
                <c:pt idx="150">
                  <c:v>3.5592857142857142</c:v>
                </c:pt>
                <c:pt idx="151">
                  <c:v>3.6921428571428567</c:v>
                </c:pt>
                <c:pt idx="152">
                  <c:v>3.9535714285714283</c:v>
                </c:pt>
                <c:pt idx="153">
                  <c:v>4.3221428571428575</c:v>
                </c:pt>
                <c:pt idx="154">
                  <c:v>4.8449999999999998</c:v>
                </c:pt>
                <c:pt idx="155">
                  <c:v>5.0657142857142858</c:v>
                </c:pt>
                <c:pt idx="156">
                  <c:v>5.2735714285714286</c:v>
                </c:pt>
                <c:pt idx="157">
                  <c:v>5.9742857142857142</c:v>
                </c:pt>
                <c:pt idx="158">
                  <c:v>6.3792857142857136</c:v>
                </c:pt>
                <c:pt idx="159">
                  <c:v>7.1978571428571421</c:v>
                </c:pt>
                <c:pt idx="160">
                  <c:v>7.9971428571428564</c:v>
                </c:pt>
                <c:pt idx="161">
                  <c:v>9.0278571428571421</c:v>
                </c:pt>
                <c:pt idx="162">
                  <c:v>9.9578571428571436</c:v>
                </c:pt>
                <c:pt idx="163">
                  <c:v>11.260714285714284</c:v>
                </c:pt>
                <c:pt idx="164">
                  <c:v>12.319285714285714</c:v>
                </c:pt>
                <c:pt idx="165">
                  <c:v>13.292142857142856</c:v>
                </c:pt>
                <c:pt idx="166">
                  <c:v>13.517142857142856</c:v>
                </c:pt>
                <c:pt idx="167">
                  <c:v>14.952857142857143</c:v>
                </c:pt>
                <c:pt idx="168">
                  <c:v>15.642857142857142</c:v>
                </c:pt>
                <c:pt idx="169">
                  <c:v>16.667142857142856</c:v>
                </c:pt>
                <c:pt idx="170">
                  <c:v>17.594999999999999</c:v>
                </c:pt>
                <c:pt idx="171">
                  <c:v>17.772857142857141</c:v>
                </c:pt>
                <c:pt idx="172">
                  <c:v>18.668571428571429</c:v>
                </c:pt>
                <c:pt idx="173">
                  <c:v>21.177857142857142</c:v>
                </c:pt>
                <c:pt idx="174">
                  <c:v>21.724285714285713</c:v>
                </c:pt>
                <c:pt idx="175">
                  <c:v>22.780714285714286</c:v>
                </c:pt>
                <c:pt idx="176">
                  <c:v>24.072857142857142</c:v>
                </c:pt>
                <c:pt idx="177">
                  <c:v>23.984999999999999</c:v>
                </c:pt>
                <c:pt idx="178">
                  <c:v>25.502142857142857</c:v>
                </c:pt>
                <c:pt idx="179">
                  <c:v>24.897857142857141</c:v>
                </c:pt>
                <c:pt idx="180">
                  <c:v>24.366428571428568</c:v>
                </c:pt>
                <c:pt idx="181">
                  <c:v>25.032857142857143</c:v>
                </c:pt>
                <c:pt idx="182">
                  <c:v>25.493571428571428</c:v>
                </c:pt>
                <c:pt idx="183">
                  <c:v>25.549285714285713</c:v>
                </c:pt>
                <c:pt idx="184">
                  <c:v>25.748571428571427</c:v>
                </c:pt>
                <c:pt idx="185">
                  <c:v>24.242142857142856</c:v>
                </c:pt>
                <c:pt idx="186">
                  <c:v>25.000714285714285</c:v>
                </c:pt>
                <c:pt idx="187">
                  <c:v>25.675714285714285</c:v>
                </c:pt>
                <c:pt idx="188">
                  <c:v>26.252142857142857</c:v>
                </c:pt>
                <c:pt idx="189">
                  <c:v>26.172857142857143</c:v>
                </c:pt>
                <c:pt idx="190">
                  <c:v>25.83</c:v>
                </c:pt>
                <c:pt idx="191">
                  <c:v>24.632142857142856</c:v>
                </c:pt>
                <c:pt idx="192">
                  <c:v>24.728571428571428</c:v>
                </c:pt>
                <c:pt idx="193">
                  <c:v>23.269285714285711</c:v>
                </c:pt>
                <c:pt idx="194">
                  <c:v>22.382142857142856</c:v>
                </c:pt>
                <c:pt idx="195">
                  <c:v>21.224999999999998</c:v>
                </c:pt>
                <c:pt idx="196">
                  <c:v>20.614285714285714</c:v>
                </c:pt>
                <c:pt idx="197">
                  <c:v>20.40642857142857</c:v>
                </c:pt>
                <c:pt idx="198">
                  <c:v>21.473571428571429</c:v>
                </c:pt>
                <c:pt idx="199">
                  <c:v>21.655714285714286</c:v>
                </c:pt>
                <c:pt idx="200">
                  <c:v>21.829285714285714</c:v>
                </c:pt>
                <c:pt idx="201">
                  <c:v>22.054285714285712</c:v>
                </c:pt>
                <c:pt idx="202">
                  <c:v>22.274999999999999</c:v>
                </c:pt>
                <c:pt idx="203">
                  <c:v>21.925714285714285</c:v>
                </c:pt>
                <c:pt idx="204">
                  <c:v>21.992142857142856</c:v>
                </c:pt>
                <c:pt idx="205">
                  <c:v>21.619285714285713</c:v>
                </c:pt>
                <c:pt idx="206">
                  <c:v>21.23357142857143</c:v>
                </c:pt>
                <c:pt idx="207">
                  <c:v>20.738571428571429</c:v>
                </c:pt>
                <c:pt idx="208">
                  <c:v>21.490714285714287</c:v>
                </c:pt>
                <c:pt idx="209">
                  <c:v>21.034285714285712</c:v>
                </c:pt>
                <c:pt idx="210">
                  <c:v>21.03857142857143</c:v>
                </c:pt>
                <c:pt idx="211">
                  <c:v>20.950714285714287</c:v>
                </c:pt>
                <c:pt idx="212">
                  <c:v>20.648571428571429</c:v>
                </c:pt>
                <c:pt idx="213">
                  <c:v>20.785714285714285</c:v>
                </c:pt>
                <c:pt idx="214">
                  <c:v>21.392142857142854</c:v>
                </c:pt>
                <c:pt idx="215">
                  <c:v>20.830714285714286</c:v>
                </c:pt>
                <c:pt idx="216">
                  <c:v>21.537857142857142</c:v>
                </c:pt>
                <c:pt idx="217">
                  <c:v>22.35857142857143</c:v>
                </c:pt>
                <c:pt idx="218">
                  <c:v>23.151428571428568</c:v>
                </c:pt>
                <c:pt idx="219">
                  <c:v>24.18</c:v>
                </c:pt>
                <c:pt idx="220">
                  <c:v>24.71142857142857</c:v>
                </c:pt>
                <c:pt idx="221">
                  <c:v>24.33642857142857</c:v>
                </c:pt>
                <c:pt idx="222">
                  <c:v>25.98</c:v>
                </c:pt>
                <c:pt idx="223">
                  <c:v>25.881428571428568</c:v>
                </c:pt>
                <c:pt idx="224">
                  <c:v>27.987857142857141</c:v>
                </c:pt>
                <c:pt idx="225">
                  <c:v>30.111428571428569</c:v>
                </c:pt>
                <c:pt idx="226">
                  <c:v>30.897857142857138</c:v>
                </c:pt>
                <c:pt idx="227">
                  <c:v>33.152142857142856</c:v>
                </c:pt>
                <c:pt idx="228">
                  <c:v>35.622857142857136</c:v>
                </c:pt>
                <c:pt idx="229">
                  <c:v>37.240714285714283</c:v>
                </c:pt>
                <c:pt idx="230">
                  <c:v>40.77214285714286</c:v>
                </c:pt>
                <c:pt idx="231">
                  <c:v>42.070714285714288</c:v>
                </c:pt>
                <c:pt idx="232">
                  <c:v>45.152142857142856</c:v>
                </c:pt>
                <c:pt idx="233">
                  <c:v>47.453571428571422</c:v>
                </c:pt>
                <c:pt idx="234">
                  <c:v>50.97</c:v>
                </c:pt>
                <c:pt idx="235">
                  <c:v>53.485714285714288</c:v>
                </c:pt>
                <c:pt idx="236">
                  <c:v>56.556428571428569</c:v>
                </c:pt>
                <c:pt idx="237">
                  <c:v>57.507857142857141</c:v>
                </c:pt>
                <c:pt idx="238">
                  <c:v>62.931428571428569</c:v>
                </c:pt>
                <c:pt idx="239">
                  <c:v>63.707142857142848</c:v>
                </c:pt>
                <c:pt idx="240">
                  <c:v>65.372142857142848</c:v>
                </c:pt>
                <c:pt idx="241">
                  <c:v>66.171428571428578</c:v>
                </c:pt>
                <c:pt idx="242">
                  <c:v>69.209999999999994</c:v>
                </c:pt>
                <c:pt idx="243">
                  <c:v>65.487857142857138</c:v>
                </c:pt>
                <c:pt idx="244">
                  <c:v>62.082857142857144</c:v>
                </c:pt>
                <c:pt idx="245">
                  <c:v>73.339285714285722</c:v>
                </c:pt>
                <c:pt idx="246">
                  <c:v>78.983571428571423</c:v>
                </c:pt>
                <c:pt idx="247">
                  <c:v>83.202857142857141</c:v>
                </c:pt>
                <c:pt idx="248">
                  <c:v>93.21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67072"/>
        <c:axId val="318065280"/>
      </c:lineChart>
      <c:dateAx>
        <c:axId val="3180619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063744"/>
        <c:crosses val="autoZero"/>
        <c:auto val="1"/>
        <c:lblOffset val="100"/>
        <c:baseTimeUnit val="days"/>
      </c:dateAx>
      <c:valAx>
        <c:axId val="31806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061952"/>
        <c:crosses val="autoZero"/>
        <c:crossBetween val="between"/>
      </c:valAx>
      <c:valAx>
        <c:axId val="318065280"/>
        <c:scaling>
          <c:orientation val="minMax"/>
          <c:max val="8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067072"/>
        <c:crosses val="max"/>
        <c:crossBetween val="between"/>
      </c:valAx>
      <c:catAx>
        <c:axId val="31806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18065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KOR'!$F$4:$F$149</c:f>
              <c:numCache>
                <c:formatCode>General</c:formatCode>
                <c:ptCount val="146"/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73</c:v>
                </c:pt>
                <c:pt idx="20">
                  <c:v>100</c:v>
                </c:pt>
                <c:pt idx="21">
                  <c:v>229</c:v>
                </c:pt>
                <c:pt idx="22">
                  <c:v>169</c:v>
                </c:pt>
                <c:pt idx="23">
                  <c:v>231</c:v>
                </c:pt>
                <c:pt idx="24">
                  <c:v>144</c:v>
                </c:pt>
                <c:pt idx="25">
                  <c:v>284</c:v>
                </c:pt>
                <c:pt idx="26">
                  <c:v>505</c:v>
                </c:pt>
                <c:pt idx="27">
                  <c:v>571</c:v>
                </c:pt>
                <c:pt idx="28">
                  <c:v>813</c:v>
                </c:pt>
                <c:pt idx="29">
                  <c:v>586</c:v>
                </c:pt>
                <c:pt idx="30">
                  <c:v>599</c:v>
                </c:pt>
                <c:pt idx="31">
                  <c:v>851</c:v>
                </c:pt>
                <c:pt idx="32">
                  <c:v>435</c:v>
                </c:pt>
                <c:pt idx="33">
                  <c:v>467</c:v>
                </c:pt>
                <c:pt idx="34">
                  <c:v>505</c:v>
                </c:pt>
                <c:pt idx="35">
                  <c:v>448</c:v>
                </c:pt>
                <c:pt idx="36">
                  <c:v>273</c:v>
                </c:pt>
                <c:pt idx="37">
                  <c:v>164</c:v>
                </c:pt>
                <c:pt idx="38">
                  <c:v>35</c:v>
                </c:pt>
                <c:pt idx="39">
                  <c:v>242</c:v>
                </c:pt>
                <c:pt idx="40">
                  <c:v>114</c:v>
                </c:pt>
                <c:pt idx="41">
                  <c:v>110</c:v>
                </c:pt>
                <c:pt idx="42">
                  <c:v>107</c:v>
                </c:pt>
                <c:pt idx="43">
                  <c:v>76</c:v>
                </c:pt>
                <c:pt idx="44">
                  <c:v>74</c:v>
                </c:pt>
                <c:pt idx="45">
                  <c:v>84</c:v>
                </c:pt>
                <c:pt idx="46">
                  <c:v>93</c:v>
                </c:pt>
                <c:pt idx="47">
                  <c:v>152</c:v>
                </c:pt>
                <c:pt idx="48">
                  <c:v>87</c:v>
                </c:pt>
                <c:pt idx="49">
                  <c:v>147</c:v>
                </c:pt>
                <c:pt idx="50">
                  <c:v>162</c:v>
                </c:pt>
                <c:pt idx="51">
                  <c:v>0</c:v>
                </c:pt>
                <c:pt idx="52">
                  <c:v>76</c:v>
                </c:pt>
                <c:pt idx="53">
                  <c:v>100</c:v>
                </c:pt>
                <c:pt idx="54">
                  <c:v>104</c:v>
                </c:pt>
                <c:pt idx="55">
                  <c:v>91</c:v>
                </c:pt>
                <c:pt idx="56">
                  <c:v>146</c:v>
                </c:pt>
                <c:pt idx="57">
                  <c:v>105</c:v>
                </c:pt>
                <c:pt idx="58">
                  <c:v>78</c:v>
                </c:pt>
                <c:pt idx="59">
                  <c:v>125</c:v>
                </c:pt>
                <c:pt idx="60">
                  <c:v>101</c:v>
                </c:pt>
                <c:pt idx="61">
                  <c:v>89</c:v>
                </c:pt>
                <c:pt idx="62">
                  <c:v>86</c:v>
                </c:pt>
                <c:pt idx="63">
                  <c:v>94</c:v>
                </c:pt>
                <c:pt idx="64">
                  <c:v>81</c:v>
                </c:pt>
                <c:pt idx="65">
                  <c:v>47</c:v>
                </c:pt>
                <c:pt idx="66">
                  <c:v>47</c:v>
                </c:pt>
                <c:pt idx="67">
                  <c:v>53</c:v>
                </c:pt>
                <c:pt idx="68">
                  <c:v>39</c:v>
                </c:pt>
                <c:pt idx="69">
                  <c:v>27</c:v>
                </c:pt>
                <c:pt idx="70">
                  <c:v>30</c:v>
                </c:pt>
                <c:pt idx="71">
                  <c:v>32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22</c:v>
                </c:pt>
                <c:pt idx="76">
                  <c:v>22</c:v>
                </c:pt>
                <c:pt idx="77">
                  <c:v>18</c:v>
                </c:pt>
                <c:pt idx="78">
                  <c:v>8</c:v>
                </c:pt>
                <c:pt idx="79">
                  <c:v>13</c:v>
                </c:pt>
                <c:pt idx="80">
                  <c:v>9</c:v>
                </c:pt>
                <c:pt idx="81">
                  <c:v>11</c:v>
                </c:pt>
                <c:pt idx="82">
                  <c:v>14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14</c:v>
                </c:pt>
                <c:pt idx="87">
                  <c:v>9</c:v>
                </c:pt>
                <c:pt idx="88">
                  <c:v>4</c:v>
                </c:pt>
                <c:pt idx="89">
                  <c:v>9</c:v>
                </c:pt>
                <c:pt idx="90">
                  <c:v>6</c:v>
                </c:pt>
                <c:pt idx="91">
                  <c:v>13</c:v>
                </c:pt>
                <c:pt idx="92">
                  <c:v>8</c:v>
                </c:pt>
                <c:pt idx="93">
                  <c:v>3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18</c:v>
                </c:pt>
                <c:pt idx="98">
                  <c:v>34</c:v>
                </c:pt>
                <c:pt idx="99">
                  <c:v>35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27</c:v>
                </c:pt>
                <c:pt idx="104">
                  <c:v>19</c:v>
                </c:pt>
                <c:pt idx="105">
                  <c:v>13</c:v>
                </c:pt>
                <c:pt idx="106">
                  <c:v>15</c:v>
                </c:pt>
                <c:pt idx="107">
                  <c:v>13</c:v>
                </c:pt>
                <c:pt idx="108">
                  <c:v>32</c:v>
                </c:pt>
                <c:pt idx="109">
                  <c:v>12</c:v>
                </c:pt>
                <c:pt idx="110">
                  <c:v>20</c:v>
                </c:pt>
                <c:pt idx="111">
                  <c:v>23</c:v>
                </c:pt>
                <c:pt idx="112">
                  <c:v>25</c:v>
                </c:pt>
                <c:pt idx="113">
                  <c:v>16</c:v>
                </c:pt>
                <c:pt idx="114">
                  <c:v>19</c:v>
                </c:pt>
                <c:pt idx="115">
                  <c:v>40</c:v>
                </c:pt>
                <c:pt idx="116">
                  <c:v>79</c:v>
                </c:pt>
                <c:pt idx="117">
                  <c:v>58</c:v>
                </c:pt>
                <c:pt idx="118">
                  <c:v>39</c:v>
                </c:pt>
                <c:pt idx="119">
                  <c:v>27</c:v>
                </c:pt>
                <c:pt idx="120">
                  <c:v>35</c:v>
                </c:pt>
                <c:pt idx="121">
                  <c:v>38</c:v>
                </c:pt>
                <c:pt idx="122">
                  <c:v>49</c:v>
                </c:pt>
                <c:pt idx="123">
                  <c:v>39</c:v>
                </c:pt>
                <c:pt idx="124">
                  <c:v>39</c:v>
                </c:pt>
                <c:pt idx="125">
                  <c:v>51</c:v>
                </c:pt>
                <c:pt idx="126">
                  <c:v>57</c:v>
                </c:pt>
                <c:pt idx="127">
                  <c:v>38</c:v>
                </c:pt>
                <c:pt idx="128">
                  <c:v>38</c:v>
                </c:pt>
                <c:pt idx="129">
                  <c:v>50</c:v>
                </c:pt>
                <c:pt idx="130">
                  <c:v>45</c:v>
                </c:pt>
                <c:pt idx="131">
                  <c:v>56</c:v>
                </c:pt>
                <c:pt idx="132">
                  <c:v>48</c:v>
                </c:pt>
                <c:pt idx="133">
                  <c:v>34</c:v>
                </c:pt>
                <c:pt idx="134">
                  <c:v>36</c:v>
                </c:pt>
                <c:pt idx="135">
                  <c:v>34</c:v>
                </c:pt>
                <c:pt idx="136">
                  <c:v>43</c:v>
                </c:pt>
                <c:pt 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                <c:v>48</c:v>
                </c:pt>
                <c:pt idx="141">
                  <c:v>17</c:v>
                </c:pt>
                <c:pt idx="142">
                  <c:v>46</c:v>
                </c:pt>
                <c:pt idx="143">
                  <c:v>51</c:v>
                </c:pt>
                <c:pt idx="144">
                  <c:v>28</c:v>
                </c:pt>
                <c:pt idx="145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78-4FF8-BBD9-CFBD129F1D54}"/>
            </c:ext>
          </c:extLst>
        </c:ser>
        <c:ser>
          <c:idx val="2"/>
          <c:order val="2"/>
          <c:tx>
            <c:strRef>
              <c:f>'Data KOR'!$H$3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KOR'!$H$4:$H$149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11</c:v>
                </c:pt>
                <c:pt idx="33">
                  <c:v>0</c:v>
                </c:pt>
                <c:pt idx="34">
                  <c:v>94</c:v>
                </c:pt>
                <c:pt idx="35">
                  <c:v>0</c:v>
                </c:pt>
                <c:pt idx="36">
                  <c:v>-17</c:v>
                </c:pt>
                <c:pt idx="37">
                  <c:v>0</c:v>
                </c:pt>
                <c:pt idx="38">
                  <c:v>129</c:v>
                </c:pt>
                <c:pt idx="39">
                  <c:v>41</c:v>
                </c:pt>
                <c:pt idx="40">
                  <c:v>45</c:v>
                </c:pt>
                <c:pt idx="41">
                  <c:v>177</c:v>
                </c:pt>
                <c:pt idx="42">
                  <c:v>0</c:v>
                </c:pt>
                <c:pt idx="43">
                  <c:v>0</c:v>
                </c:pt>
                <c:pt idx="44">
                  <c:v>627</c:v>
                </c:pt>
                <c:pt idx="45">
                  <c:v>270</c:v>
                </c:pt>
                <c:pt idx="46">
                  <c:v>133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1369</c:v>
                </c:pt>
                <c:pt idx="51">
                  <c:v>0</c:v>
                </c:pt>
                <c:pt idx="52">
                  <c:v>598</c:v>
                </c:pt>
                <c:pt idx="53">
                  <c:v>223</c:v>
                </c:pt>
                <c:pt idx="54">
                  <c:v>414</c:v>
                </c:pt>
                <c:pt idx="55">
                  <c:v>384</c:v>
                </c:pt>
                <c:pt idx="56">
                  <c:v>283</c:v>
                </c:pt>
                <c:pt idx="57">
                  <c:v>222</c:v>
                </c:pt>
                <c:pt idx="58">
                  <c:v>195</c:v>
                </c:pt>
                <c:pt idx="59">
                  <c:v>180</c:v>
                </c:pt>
                <c:pt idx="60">
                  <c:v>159</c:v>
                </c:pt>
                <c:pt idx="61">
                  <c:v>261</c:v>
                </c:pt>
                <c:pt idx="62">
                  <c:v>193</c:v>
                </c:pt>
                <c:pt idx="63">
                  <c:v>304</c:v>
                </c:pt>
                <c:pt idx="64">
                  <c:v>138</c:v>
                </c:pt>
                <c:pt idx="65">
                  <c:v>135</c:v>
                </c:pt>
                <c:pt idx="66">
                  <c:v>96</c:v>
                </c:pt>
                <c:pt idx="67">
                  <c:v>82</c:v>
                </c:pt>
                <c:pt idx="68">
                  <c:v>197</c:v>
                </c:pt>
                <c:pt idx="69">
                  <c:v>144</c:v>
                </c:pt>
                <c:pt idx="70">
                  <c:v>126</c:v>
                </c:pt>
                <c:pt idx="71">
                  <c:v>125</c:v>
                </c:pt>
                <c:pt idx="72">
                  <c:v>79</c:v>
                </c:pt>
                <c:pt idx="73">
                  <c:v>87</c:v>
                </c:pt>
                <c:pt idx="74">
                  <c:v>82</c:v>
                </c:pt>
                <c:pt idx="75">
                  <c:v>141</c:v>
                </c:pt>
                <c:pt idx="76">
                  <c:v>72</c:v>
                </c:pt>
                <c:pt idx="77">
                  <c:v>108</c:v>
                </c:pt>
                <c:pt idx="78">
                  <c:v>105</c:v>
                </c:pt>
                <c:pt idx="79">
                  <c:v>72</c:v>
                </c:pt>
                <c:pt idx="80">
                  <c:v>99</c:v>
                </c:pt>
                <c:pt idx="81">
                  <c:v>64</c:v>
                </c:pt>
                <c:pt idx="82">
                  <c:v>224</c:v>
                </c:pt>
                <c:pt idx="83">
                  <c:v>134</c:v>
                </c:pt>
                <c:pt idx="84">
                  <c:v>82</c:v>
                </c:pt>
                <c:pt idx="85">
                  <c:v>47</c:v>
                </c:pt>
                <c:pt idx="86">
                  <c:v>90</c:v>
                </c:pt>
                <c:pt idx="87">
                  <c:v>68</c:v>
                </c:pt>
                <c:pt idx="88">
                  <c:v>137</c:v>
                </c:pt>
                <c:pt idx="89">
                  <c:v>13</c:v>
                </c:pt>
                <c:pt idx="90">
                  <c:v>51</c:v>
                </c:pt>
                <c:pt idx="91">
                  <c:v>60</c:v>
                </c:pt>
                <c:pt idx="92">
                  <c:v>34</c:v>
                </c:pt>
                <c:pt idx="93">
                  <c:v>66</c:v>
                </c:pt>
                <c:pt idx="94">
                  <c:v>50</c:v>
                </c:pt>
                <c:pt idx="95">
                  <c:v>86</c:v>
                </c:pt>
                <c:pt idx="96">
                  <c:v>65</c:v>
                </c:pt>
                <c:pt idx="97">
                  <c:v>84</c:v>
                </c:pt>
                <c:pt idx="98">
                  <c:v>42</c:v>
                </c:pt>
                <c:pt idx="99">
                  <c:v>22</c:v>
                </c:pt>
                <c:pt idx="100">
                  <c:v>38</c:v>
                </c:pt>
                <c:pt idx="101">
                  <c:v>25</c:v>
                </c:pt>
                <c:pt idx="102">
                  <c:v>67</c:v>
                </c:pt>
                <c:pt idx="103">
                  <c:v>59</c:v>
                </c:pt>
                <c:pt idx="104">
                  <c:v>30</c:v>
                </c:pt>
                <c:pt idx="105">
                  <c:v>37</c:v>
                </c:pt>
                <c:pt idx="106">
                  <c:v>16</c:v>
                </c:pt>
                <c:pt idx="107">
                  <c:v>34</c:v>
                </c:pt>
                <c:pt idx="108">
                  <c:v>128</c:v>
                </c:pt>
                <c:pt idx="109">
                  <c:v>69</c:v>
                </c:pt>
                <c:pt idx="110">
                  <c:v>27</c:v>
                </c:pt>
                <c:pt idx="111">
                  <c:v>32</c:v>
                </c:pt>
                <c:pt idx="112">
                  <c:v>19</c:v>
                </c:pt>
                <c:pt idx="113">
                  <c:v>13</c:v>
                </c:pt>
                <c:pt idx="114">
                  <c:v>49</c:v>
                </c:pt>
                <c:pt idx="115">
                  <c:v>20</c:v>
                </c:pt>
                <c:pt idx="116">
                  <c:v>45</c:v>
                </c:pt>
                <c:pt idx="117">
                  <c:v>23</c:v>
                </c:pt>
                <c:pt idx="118">
                  <c:v>35</c:v>
                </c:pt>
                <c:pt idx="119">
                  <c:v>7</c:v>
                </c:pt>
                <c:pt idx="120">
                  <c:v>17</c:v>
                </c:pt>
                <c:pt idx="121">
                  <c:v>24</c:v>
                </c:pt>
                <c:pt idx="122">
                  <c:v>21</c:v>
                </c:pt>
                <c:pt idx="123">
                  <c:v>32</c:v>
                </c:pt>
                <c:pt idx="124">
                  <c:v>7</c:v>
                </c:pt>
                <c:pt idx="125">
                  <c:v>25</c:v>
                </c:pt>
                <c:pt idx="126">
                  <c:v>21</c:v>
                </c:pt>
                <c:pt idx="127">
                  <c:v>11</c:v>
                </c:pt>
                <c:pt idx="128">
                  <c:v>26</c:v>
                </c:pt>
                <c:pt idx="129">
                  <c:v>22</c:v>
                </c:pt>
                <c:pt idx="130">
                  <c:v>43</c:v>
                </c:pt>
                <c:pt idx="131">
                  <c:v>15</c:v>
                </c:pt>
                <c:pt idx="132">
                  <c:v>22</c:v>
                </c:pt>
                <c:pt idx="133">
                  <c:v>27</c:v>
                </c:pt>
                <c:pt idx="134">
                  <c:v>12</c:v>
                </c:pt>
                <c:pt idx="135">
                  <c:v>30</c:v>
                </c:pt>
                <c:pt idx="136">
                  <c:v>14</c:v>
                </c:pt>
                <c:pt idx="137">
                  <c:v>26</c:v>
                </c:pt>
                <c:pt idx="138">
                  <c:v>35</c:v>
                </c:pt>
                <c:pt idx="139">
                  <c:v>21</c:v>
                </c:pt>
                <c:pt idx="140">
                  <c:v>12</c:v>
                </c:pt>
                <c:pt idx="141">
                  <c:v>13</c:v>
                </c:pt>
                <c:pt idx="142">
                  <c:v>27</c:v>
                </c:pt>
                <c:pt idx="143">
                  <c:v>22</c:v>
                </c:pt>
                <c:pt idx="144">
                  <c:v>44</c:v>
                </c:pt>
                <c:pt idx="145">
                  <c:v>198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78-4FF8-BBD9-CFBD129F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53632"/>
        <c:axId val="320055168"/>
      </c:lineChart>
      <c:lineChart>
        <c:grouping val="standard"/>
        <c:varyColors val="0"/>
        <c:ser>
          <c:idx val="1"/>
          <c:order val="1"/>
          <c:tx>
            <c:strRef>
              <c:f>'Data KOR'!$G$3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KOR'!$G$4:$G$149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11</c:v>
                </c:pt>
                <c:pt idx="31">
                  <c:v>0</c:v>
                </c:pt>
                <c:pt idx="32">
                  <c:v>7</c:v>
                </c:pt>
                <c:pt idx="33">
                  <c:v>0</c:v>
                </c:pt>
                <c:pt idx="34">
                  <c:v>7</c:v>
                </c:pt>
                <c:pt idx="35">
                  <c:v>2</c:v>
                </c:pt>
                <c:pt idx="36">
                  <c:v>6</c:v>
                </c:pt>
                <c:pt idx="37">
                  <c:v>3</c:v>
                </c:pt>
                <c:pt idx="38">
                  <c:v>1</c:v>
                </c:pt>
                <c:pt idx="39">
                  <c:v>6</c:v>
                </c:pt>
                <c:pt idx="40">
                  <c:v>6</c:v>
                </c:pt>
                <c:pt idx="41">
                  <c:v>0</c:v>
                </c:pt>
                <c:pt idx="42">
                  <c:v>6</c:v>
                </c:pt>
                <c:pt idx="43">
                  <c:v>3</c:v>
                </c:pt>
                <c:pt idx="44">
                  <c:v>0</c:v>
                </c:pt>
                <c:pt idx="45">
                  <c:v>6</c:v>
                </c:pt>
                <c:pt idx="46">
                  <c:v>3</c:v>
                </c:pt>
                <c:pt idx="47">
                  <c:v>7</c:v>
                </c:pt>
                <c:pt idx="48">
                  <c:v>3</c:v>
                </c:pt>
                <c:pt idx="49">
                  <c:v>8</c:v>
                </c:pt>
                <c:pt idx="50">
                  <c:v>9</c:v>
                </c:pt>
                <c:pt idx="51">
                  <c:v>0</c:v>
                </c:pt>
                <c:pt idx="52">
                  <c:v>9</c:v>
                </c:pt>
                <c:pt idx="53">
                  <c:v>6</c:v>
                </c:pt>
                <c:pt idx="54">
                  <c:v>5</c:v>
                </c:pt>
                <c:pt idx="55">
                  <c:v>8</c:v>
                </c:pt>
                <c:pt idx="56">
                  <c:v>5</c:v>
                </c:pt>
                <c:pt idx="57">
                  <c:v>8</c:v>
                </c:pt>
                <c:pt idx="58">
                  <c:v>6</c:v>
                </c:pt>
                <c:pt idx="59">
                  <c:v>4</c:v>
                </c:pt>
                <c:pt idx="60">
                  <c:v>3</c:v>
                </c:pt>
                <c:pt idx="61">
                  <c:v>4</c:v>
                </c:pt>
                <c:pt idx="62">
                  <c:v>5</c:v>
                </c:pt>
                <c:pt idx="63">
                  <c:v>3</c:v>
                </c:pt>
                <c:pt idx="64">
                  <c:v>6</c:v>
                </c:pt>
                <c:pt idx="65">
                  <c:v>3</c:v>
                </c:pt>
                <c:pt idx="66">
                  <c:v>6</c:v>
                </c:pt>
                <c:pt idx="67">
                  <c:v>8</c:v>
                </c:pt>
                <c:pt idx="68">
                  <c:v>4</c:v>
                </c:pt>
                <c:pt idx="69">
                  <c:v>4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5</c:v>
                </c:pt>
                <c:pt idx="74">
                  <c:v>3</c:v>
                </c:pt>
                <c:pt idx="75">
                  <c:v>4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78-4FF8-BBD9-CFBD129F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70784"/>
        <c:axId val="320056704"/>
      </c:lineChart>
      <c:catAx>
        <c:axId val="32005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055168"/>
        <c:crosses val="autoZero"/>
        <c:auto val="1"/>
        <c:lblAlgn val="ctr"/>
        <c:lblOffset val="100"/>
        <c:noMultiLvlLbl val="0"/>
      </c:catAx>
      <c:valAx>
        <c:axId val="32005516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053632"/>
        <c:crosses val="autoZero"/>
        <c:crossBetween val="between"/>
      </c:valAx>
      <c:valAx>
        <c:axId val="320056704"/>
        <c:scaling>
          <c:orientation val="minMax"/>
          <c:max val="2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070784"/>
        <c:crosses val="max"/>
        <c:crossBetween val="between"/>
      </c:valAx>
      <c:catAx>
        <c:axId val="32007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056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Izrael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7314037402783215E-2"/>
          <c:y val="0.1273267636477397"/>
          <c:w val="0.902437609663433"/>
          <c:h val="0.80455197675607293"/>
        </c:manualLayout>
      </c:layout>
      <c:lineChart>
        <c:grouping val="standard"/>
        <c:varyColors val="0"/>
        <c:ser>
          <c:idx val="0"/>
          <c:order val="0"/>
          <c:tx>
            <c:strRef>
              <c:f>'Data ISR'!$AB$3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ISR'!$A$4:$A$295</c:f>
              <c:numCache>
                <c:formatCode>m/d/yyyy</c:formatCode>
                <c:ptCount val="292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ISR'!$AB$4:$AB$295</c:f>
              <c:numCache>
                <c:formatCode>General</c:formatCode>
                <c:ptCount val="292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0.14285714285714285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0.14285714285714285</c:v>
                </c:pt>
                <c:pt idx="24" formatCode="#,##0">
                  <c:v>0.14285714285714285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0.42857142857142855</c:v>
                </c:pt>
                <c:pt idx="28" formatCode="#,##0">
                  <c:v>0.8571428571428571</c:v>
                </c:pt>
                <c:pt idx="29" formatCode="#,##0">
                  <c:v>1.2857142857142858</c:v>
                </c:pt>
                <c:pt idx="30" formatCode="#,##0">
                  <c:v>1.2857142857142858</c:v>
                </c:pt>
                <c:pt idx="31" formatCode="#,##0">
                  <c:v>1.5714285714285714</c:v>
                </c:pt>
                <c:pt idx="32" formatCode="#,##0">
                  <c:v>1.8571428571428572</c:v>
                </c:pt>
                <c:pt idx="33" formatCode="#,##0">
                  <c:v>2.4285714285714284</c:v>
                </c:pt>
                <c:pt idx="34" formatCode="#,##0">
                  <c:v>4.7142857142857144</c:v>
                </c:pt>
                <c:pt idx="35" formatCode="#,##0">
                  <c:v>5.1428571428571432</c:v>
                </c:pt>
                <c:pt idx="36" formatCode="#,##0">
                  <c:v>7.2857142857142856</c:v>
                </c:pt>
                <c:pt idx="37" formatCode="#,##0">
                  <c:v>7.2857142857142856</c:v>
                </c:pt>
                <c:pt idx="38" formatCode="#,##0">
                  <c:v>9</c:v>
                </c:pt>
                <c:pt idx="39" formatCode="#,##0">
                  <c:v>9.1428571428571423</c:v>
                </c:pt>
                <c:pt idx="40" formatCode="#,##0">
                  <c:v>11.428571428571429</c:v>
                </c:pt>
                <c:pt idx="41" formatCode="#,##0">
                  <c:v>12.714285714285714</c:v>
                </c:pt>
                <c:pt idx="42" formatCode="#,##0">
                  <c:v>16</c:v>
                </c:pt>
                <c:pt idx="43" formatCode="#,##0">
                  <c:v>21.714285714285715</c:v>
                </c:pt>
                <c:pt idx="44" formatCode="#,##0">
                  <c:v>22.428571428571427</c:v>
                </c:pt>
                <c:pt idx="45" formatCode="#,##0">
                  <c:v>25</c:v>
                </c:pt>
                <c:pt idx="46" formatCode="#,##0">
                  <c:v>32.142857142857146</c:v>
                </c:pt>
                <c:pt idx="47" formatCode="#,##0">
                  <c:v>46.714285714285715</c:v>
                </c:pt>
                <c:pt idx="48" formatCode="#,##0">
                  <c:v>57.571428571428569</c:v>
                </c:pt>
                <c:pt idx="49" formatCode="#,##0">
                  <c:v>79.571428571428569</c:v>
                </c:pt>
                <c:pt idx="50" formatCode="#,##0">
                  <c:v>95.714285714285708</c:v>
                </c:pt>
                <c:pt idx="51" formatCode="#,##0">
                  <c:v>121.85714285714286</c:v>
                </c:pt>
                <c:pt idx="52" formatCode="#,##0">
                  <c:v>141.14285714285714</c:v>
                </c:pt>
                <c:pt idx="53" formatCode="#,##0">
                  <c:v>295</c:v>
                </c:pt>
                <c:pt idx="54" formatCode="#,##0">
                  <c:v>323.71428571428572</c:v>
                </c:pt>
                <c:pt idx="55" formatCode="#,##0">
                  <c:v>358</c:v>
                </c:pt>
                <c:pt idx="56" formatCode="#,##0">
                  <c:v>415.28571428571428</c:v>
                </c:pt>
                <c:pt idx="57" formatCode="#,##0">
                  <c:v>480.57142857142856</c:v>
                </c:pt>
                <c:pt idx="58" formatCode="#,##0">
                  <c:v>517.71428571428567</c:v>
                </c:pt>
                <c:pt idx="59" formatCode="#,##0">
                  <c:v>588.57142857142856</c:v>
                </c:pt>
                <c:pt idx="60" formatCode="#,##0">
                  <c:v>531.85714285714289</c:v>
                </c:pt>
                <c:pt idx="61" formatCode="#,##0">
                  <c:v>594.85714285714289</c:v>
                </c:pt>
                <c:pt idx="62" formatCode="#,##0">
                  <c:v>627.57142857142856</c:v>
                </c:pt>
                <c:pt idx="63" formatCode="#,##0">
                  <c:v>604.57142857142856</c:v>
                </c:pt>
                <c:pt idx="64" formatCode="#,##0">
                  <c:v>597.57142857142856</c:v>
                </c:pt>
                <c:pt idx="65" formatCode="#,##0">
                  <c:v>601.28571428571433</c:v>
                </c:pt>
                <c:pt idx="66" formatCode="#,##0">
                  <c:v>555.71428571428567</c:v>
                </c:pt>
                <c:pt idx="67" formatCode="#,##0">
                  <c:v>473.14285714285717</c:v>
                </c:pt>
                <c:pt idx="68" formatCode="#,##0">
                  <c:v>444.42857142857144</c:v>
                </c:pt>
                <c:pt idx="69" formatCode="#,##0">
                  <c:v>425.71428571428572</c:v>
                </c:pt>
                <c:pt idx="70" formatCode="#,##0">
                  <c:v>413.14285714285717</c:v>
                </c:pt>
                <c:pt idx="71" formatCode="#,##0">
                  <c:v>387.85714285714283</c:v>
                </c:pt>
                <c:pt idx="72" formatCode="#,##0">
                  <c:v>383.14285714285717</c:v>
                </c:pt>
                <c:pt idx="73" formatCode="#,##0">
                  <c:v>399.71428571428572</c:v>
                </c:pt>
                <c:pt idx="74" formatCode="#,##0">
                  <c:v>442.42857142857144</c:v>
                </c:pt>
                <c:pt idx="75" formatCode="#,##0">
                  <c:v>398.57142857142856</c:v>
                </c:pt>
                <c:pt idx="76" formatCode="#,##0">
                  <c:v>367.71428571428572</c:v>
                </c:pt>
                <c:pt idx="77" formatCode="#,##0">
                  <c:v>360.28571428571428</c:v>
                </c:pt>
                <c:pt idx="78" formatCode="#,##0">
                  <c:v>335.14285714285717</c:v>
                </c:pt>
                <c:pt idx="79" formatCode="#,##0">
                  <c:v>303.85714285714283</c:v>
                </c:pt>
                <c:pt idx="80" formatCode="#,##0">
                  <c:v>270.85714285714283</c:v>
                </c:pt>
                <c:pt idx="81" formatCode="#,##0">
                  <c:v>285.28571428571428</c:v>
                </c:pt>
                <c:pt idx="82" formatCode="#,##0">
                  <c:v>292.14285714285717</c:v>
                </c:pt>
                <c:pt idx="83" formatCode="#,##0">
                  <c:v>296.57142857142856</c:v>
                </c:pt>
                <c:pt idx="84" formatCode="#,##0">
                  <c:v>290.42857142857144</c:v>
                </c:pt>
                <c:pt idx="85" formatCode="#,##0">
                  <c:v>278.85714285714283</c:v>
                </c:pt>
                <c:pt idx="86" formatCode="#,##0">
                  <c:v>263.14285714285717</c:v>
                </c:pt>
                <c:pt idx="87" formatCode="#,##0">
                  <c:v>255.14285714285714</c:v>
                </c:pt>
                <c:pt idx="88" formatCode="#,##0">
                  <c:v>190.85714285714286</c:v>
                </c:pt>
                <c:pt idx="89" formatCode="#,##0">
                  <c:v>163.28571428571428</c:v>
                </c:pt>
                <c:pt idx="90" formatCode="#,##0">
                  <c:v>149</c:v>
                </c:pt>
                <c:pt idx="91" formatCode="#,##0">
                  <c:v>126.71428571428571</c:v>
                </c:pt>
                <c:pt idx="92" formatCode="#,##0">
                  <c:v>109.28571428571429</c:v>
                </c:pt>
                <c:pt idx="93" formatCode="#,##0">
                  <c:v>98.714285714285708</c:v>
                </c:pt>
                <c:pt idx="94" formatCode="#,##0">
                  <c:v>80.142857142857139</c:v>
                </c:pt>
                <c:pt idx="95" formatCode="#,##0">
                  <c:v>68</c:v>
                </c:pt>
                <c:pt idx="96" formatCode="#,##0">
                  <c:v>62.142857142857146</c:v>
                </c:pt>
                <c:pt idx="97" formatCode="#,##0">
                  <c:v>47.857142857142854</c:v>
                </c:pt>
                <c:pt idx="98" formatCode="#,##0">
                  <c:v>38.428571428571431</c:v>
                </c:pt>
                <c:pt idx="99" formatCode="#,##0">
                  <c:v>38.428571428571431</c:v>
                </c:pt>
                <c:pt idx="100" formatCode="#,##0">
                  <c:v>37.142857142857146</c:v>
                </c:pt>
                <c:pt idx="101" formatCode="#,##0">
                  <c:v>34.285714285714285</c:v>
                </c:pt>
                <c:pt idx="102" formatCode="#,##0">
                  <c:v>34</c:v>
                </c:pt>
                <c:pt idx="103" formatCode="#,##0">
                  <c:v>28.285714285714285</c:v>
                </c:pt>
                <c:pt idx="104" formatCode="#,##0">
                  <c:v>21.857142857142858</c:v>
                </c:pt>
                <c:pt idx="105" formatCode="#,##0">
                  <c:v>22</c:v>
                </c:pt>
                <c:pt idx="106" formatCode="#,##0">
                  <c:v>20</c:v>
                </c:pt>
                <c:pt idx="107" formatCode="#,##0">
                  <c:v>19.571428571428573</c:v>
                </c:pt>
                <c:pt idx="108" formatCode="#,##0">
                  <c:v>18.571428571428573</c:v>
                </c:pt>
                <c:pt idx="109" formatCode="#,##0">
                  <c:v>17</c:v>
                </c:pt>
                <c:pt idx="110" formatCode="#,##0">
                  <c:v>14.857142857142858</c:v>
                </c:pt>
                <c:pt idx="111" formatCode="#,##0">
                  <c:v>14.428571428571429</c:v>
                </c:pt>
                <c:pt idx="112" formatCode="#,##0">
                  <c:v>14.857142857142858</c:v>
                </c:pt>
                <c:pt idx="113" formatCode="#,##0">
                  <c:v>14.285714285714286</c:v>
                </c:pt>
                <c:pt idx="114" formatCode="#,##0">
                  <c:v>13</c:v>
                </c:pt>
                <c:pt idx="115" formatCode="#,##0">
                  <c:v>14</c:v>
                </c:pt>
                <c:pt idx="116" formatCode="#,##0">
                  <c:v>18</c:v>
                </c:pt>
                <c:pt idx="117" formatCode="#,##0">
                  <c:v>27</c:v>
                </c:pt>
                <c:pt idx="118" formatCode="#,##0">
                  <c:v>42.428571428571431</c:v>
                </c:pt>
                <c:pt idx="119" formatCode="#,##0">
                  <c:v>42.857142857142854</c:v>
                </c:pt>
                <c:pt idx="120" formatCode="#,##0">
                  <c:v>50.571428571428569</c:v>
                </c:pt>
                <c:pt idx="121" formatCode="#,##0">
                  <c:v>62.142857142857146</c:v>
                </c:pt>
                <c:pt idx="122" formatCode="#,##0">
                  <c:v>75.428571428571431</c:v>
                </c:pt>
                <c:pt idx="123" formatCode="#,##0">
                  <c:v>83.428571428571431</c:v>
                </c:pt>
                <c:pt idx="124" formatCode="#,##0">
                  <c:v>89</c:v>
                </c:pt>
                <c:pt idx="125" formatCode="#,##0">
                  <c:v>82.142857142857139</c:v>
                </c:pt>
                <c:pt idx="126" formatCode="#,##0">
                  <c:v>105.71428571428571</c:v>
                </c:pt>
                <c:pt idx="127" formatCode="#,##0">
                  <c:v>113.14285714285714</c:v>
                </c:pt>
                <c:pt idx="128" formatCode="#,##0">
                  <c:v>123.28571428571429</c:v>
                </c:pt>
                <c:pt idx="129" formatCode="#,##0">
                  <c:v>127.85714285714286</c:v>
                </c:pt>
                <c:pt idx="130" formatCode="#,##0">
                  <c:v>139.71428571428572</c:v>
                </c:pt>
                <c:pt idx="131" formatCode="#,##0">
                  <c:v>153.42857142857142</c:v>
                </c:pt>
                <c:pt idx="132" formatCode="#,##0">
                  <c:v>176.14285714285714</c:v>
                </c:pt>
                <c:pt idx="133" formatCode="#,##0">
                  <c:v>174.28571428571428</c:v>
                </c:pt>
                <c:pt idx="134" formatCode="#,##0">
                  <c:v>170.28571428571428</c:v>
                </c:pt>
                <c:pt idx="135" formatCode="#,##0">
                  <c:v>172.14285714285714</c:v>
                </c:pt>
                <c:pt idx="136" formatCode="#,##0">
                  <c:v>187.85714285714286</c:v>
                </c:pt>
                <c:pt idx="137" formatCode="#,##0">
                  <c:v>204</c:v>
                </c:pt>
                <c:pt idx="138" formatCode="#,##0">
                  <c:v>209.57142857142858</c:v>
                </c:pt>
                <c:pt idx="139" formatCode="#,##0">
                  <c:v>220.57142857142858</c:v>
                </c:pt>
                <c:pt idx="140" formatCode="#,##0">
                  <c:v>237.28571428571428</c:v>
                </c:pt>
                <c:pt idx="141" formatCode="#,##0">
                  <c:v>246.14285714285714</c:v>
                </c:pt>
                <c:pt idx="142" formatCode="#,##0">
                  <c:v>263.57142857142856</c:v>
                </c:pt>
                <c:pt idx="143" formatCode="#,##0">
                  <c:v>288.14285714285717</c:v>
                </c:pt>
                <c:pt idx="144" formatCode="#,##0">
                  <c:v>323</c:v>
                </c:pt>
                <c:pt idx="145" formatCode="#,##0">
                  <c:v>337.71428571428572</c:v>
                </c:pt>
                <c:pt idx="146" formatCode="#,##0">
                  <c:v>351.57142857142856</c:v>
                </c:pt>
                <c:pt idx="147" formatCode="#,##0">
                  <c:v>398.28571428571428</c:v>
                </c:pt>
                <c:pt idx="148" formatCode="#,##0">
                  <c:v>425.28571428571428</c:v>
                </c:pt>
                <c:pt idx="149" formatCode="#,##0">
                  <c:v>479.85714285714283</c:v>
                </c:pt>
                <c:pt idx="150" formatCode="#,##0">
                  <c:v>533.14285714285711</c:v>
                </c:pt>
                <c:pt idx="151" formatCode="#,##0">
                  <c:v>601.85714285714289</c:v>
                </c:pt>
                <c:pt idx="152" formatCode="#,##0">
                  <c:v>663.85714285714289</c:v>
                </c:pt>
                <c:pt idx="153" formatCode="#,##0">
                  <c:v>750.71428571428567</c:v>
                </c:pt>
                <c:pt idx="154" formatCode="#,##0">
                  <c:v>821.28571428571433</c:v>
                </c:pt>
                <c:pt idx="155" formatCode="#,##0">
                  <c:v>886.14285714285711</c:v>
                </c:pt>
                <c:pt idx="156" formatCode="#,##0">
                  <c:v>901.14285714285711</c:v>
                </c:pt>
                <c:pt idx="157" formatCode="#,##0">
                  <c:v>996.85714285714289</c:v>
                </c:pt>
                <c:pt idx="158" formatCode="#,##0">
                  <c:v>1042.8571428571429</c:v>
                </c:pt>
                <c:pt idx="159" formatCode="#,##0">
                  <c:v>1111.1428571428571</c:v>
                </c:pt>
                <c:pt idx="160" formatCode="#,##0">
                  <c:v>1173</c:v>
                </c:pt>
                <c:pt idx="161" formatCode="#,##0">
                  <c:v>1184.8571428571429</c:v>
                </c:pt>
                <c:pt idx="162" formatCode="#,##0">
                  <c:v>1244.5714285714287</c:v>
                </c:pt>
                <c:pt idx="163" formatCode="#,##0">
                  <c:v>1411.8571428571429</c:v>
                </c:pt>
                <c:pt idx="164" formatCode="#,##0">
                  <c:v>1448.2857142857142</c:v>
                </c:pt>
                <c:pt idx="165" formatCode="#,##0">
                  <c:v>1518.7142857142858</c:v>
                </c:pt>
                <c:pt idx="166" formatCode="#,##0">
                  <c:v>1604.8571428571429</c:v>
                </c:pt>
                <c:pt idx="167" formatCode="#,##0">
                  <c:v>1599</c:v>
                </c:pt>
                <c:pt idx="168" formatCode="#,##0">
                  <c:v>1700.1428571428571</c:v>
                </c:pt>
                <c:pt idx="169" formatCode="#,##0">
                  <c:v>1659.8571428571429</c:v>
                </c:pt>
                <c:pt idx="170" formatCode="#,##0">
                  <c:v>1624.4285714285713</c:v>
                </c:pt>
                <c:pt idx="171" formatCode="#,##0">
                  <c:v>1668.8571428571429</c:v>
                </c:pt>
                <c:pt idx="172" formatCode="#,##0">
                  <c:v>1699.5714285714287</c:v>
                </c:pt>
                <c:pt idx="173" formatCode="#,##0">
                  <c:v>1703.2857142857142</c:v>
                </c:pt>
                <c:pt idx="174" formatCode="#,##0">
                  <c:v>1716.5714285714287</c:v>
                </c:pt>
                <c:pt idx="175" formatCode="#,##0">
                  <c:v>1616.1428571428571</c:v>
                </c:pt>
                <c:pt idx="176" formatCode="#,##0">
                  <c:v>1666.7142857142858</c:v>
                </c:pt>
                <c:pt idx="177" formatCode="#,##0">
                  <c:v>1711.7142857142858</c:v>
                </c:pt>
                <c:pt idx="178" formatCode="#,##0">
                  <c:v>1750.1428571428571</c:v>
                </c:pt>
                <c:pt idx="179" formatCode="#,##0">
                  <c:v>1744.8571428571429</c:v>
                </c:pt>
                <c:pt idx="180" formatCode="#,##0">
                  <c:v>1722</c:v>
                </c:pt>
                <c:pt idx="181" formatCode="#,##0">
                  <c:v>1642.1428571428571</c:v>
                </c:pt>
                <c:pt idx="182" formatCode="#,##0">
                  <c:v>1648.5714285714287</c:v>
                </c:pt>
                <c:pt idx="183" formatCode="#,##0">
                  <c:v>1551.2857142857142</c:v>
                </c:pt>
                <c:pt idx="184" formatCode="#,##0">
                  <c:v>1492.1428571428571</c:v>
                </c:pt>
                <c:pt idx="185" formatCode="#,##0">
                  <c:v>1415</c:v>
                </c:pt>
                <c:pt idx="186" formatCode="#,##0">
                  <c:v>1374.2857142857142</c:v>
                </c:pt>
                <c:pt idx="187" formatCode="#,##0">
                  <c:v>1360.4285714285713</c:v>
                </c:pt>
                <c:pt idx="188" formatCode="#,##0">
                  <c:v>1431.5714285714287</c:v>
                </c:pt>
                <c:pt idx="189" formatCode="#,##0">
                  <c:v>1443.7142857142858</c:v>
                </c:pt>
                <c:pt idx="190" formatCode="#,##0">
                  <c:v>1455.2857142857142</c:v>
                </c:pt>
                <c:pt idx="191" formatCode="#,##0">
                  <c:v>1470.2857142857142</c:v>
                </c:pt>
                <c:pt idx="192" formatCode="#,##0">
                  <c:v>1485</c:v>
                </c:pt>
                <c:pt idx="193" formatCode="#,##0">
                  <c:v>1461.7142857142858</c:v>
                </c:pt>
                <c:pt idx="194" formatCode="#,##0">
                  <c:v>1466.1428571428571</c:v>
                </c:pt>
                <c:pt idx="195" formatCode="#,##0">
                  <c:v>1441.2857142857142</c:v>
                </c:pt>
                <c:pt idx="196" formatCode="#,##0">
                  <c:v>1415.5714285714287</c:v>
                </c:pt>
                <c:pt idx="197" formatCode="#,##0">
                  <c:v>1382.5714285714287</c:v>
                </c:pt>
                <c:pt idx="198" formatCode="#,##0">
                  <c:v>1432.7142857142858</c:v>
                </c:pt>
                <c:pt idx="199" formatCode="#,##0">
                  <c:v>1402.2857142857142</c:v>
                </c:pt>
                <c:pt idx="200" formatCode="#,##0">
                  <c:v>1402.5714285714287</c:v>
                </c:pt>
                <c:pt idx="201" formatCode="#,##0">
                  <c:v>1396.7142857142858</c:v>
                </c:pt>
                <c:pt idx="202" formatCode="#,##0">
                  <c:v>1376.5714285714287</c:v>
                </c:pt>
                <c:pt idx="203" formatCode="#,##0">
                  <c:v>1385.7142857142858</c:v>
                </c:pt>
                <c:pt idx="204" formatCode="#,##0">
                  <c:v>1426.1428571428571</c:v>
                </c:pt>
                <c:pt idx="205" formatCode="#,##0">
                  <c:v>1388.7142857142858</c:v>
                </c:pt>
                <c:pt idx="206" formatCode="#,##0">
                  <c:v>1435.8571428571429</c:v>
                </c:pt>
                <c:pt idx="207" formatCode="#,##0">
                  <c:v>1490.5714285714287</c:v>
                </c:pt>
                <c:pt idx="208" formatCode="#,##0">
                  <c:v>1543.4285714285713</c:v>
                </c:pt>
                <c:pt idx="209" formatCode="#,##0">
                  <c:v>1612</c:v>
                </c:pt>
                <c:pt idx="210" formatCode="#,##0">
                  <c:v>1647.4285714285713</c:v>
                </c:pt>
                <c:pt idx="211" formatCode="#,##0">
                  <c:v>1622.4285714285713</c:v>
                </c:pt>
                <c:pt idx="212" formatCode="#,##0">
                  <c:v>1732</c:v>
                </c:pt>
                <c:pt idx="213" formatCode="#,##0">
                  <c:v>1725.4285714285713</c:v>
                </c:pt>
                <c:pt idx="214" formatCode="#,##0">
                  <c:v>1865.8571428571429</c:v>
                </c:pt>
                <c:pt idx="215" formatCode="#,##0">
                  <c:v>2007.4285714285713</c:v>
                </c:pt>
                <c:pt idx="216" formatCode="#,##0">
                  <c:v>2059.8571428571427</c:v>
                </c:pt>
                <c:pt idx="217" formatCode="#,##0">
                  <c:v>2210.1428571428573</c:v>
                </c:pt>
                <c:pt idx="218" formatCode="#,##0">
                  <c:v>2374.8571428571427</c:v>
                </c:pt>
                <c:pt idx="219" formatCode="#,##0">
                  <c:v>2482.7142857142858</c:v>
                </c:pt>
                <c:pt idx="220" formatCode="#,##0">
                  <c:v>2718.1428571428573</c:v>
                </c:pt>
                <c:pt idx="221" formatCode="#,##0">
                  <c:v>2804.7142857142858</c:v>
                </c:pt>
                <c:pt idx="222" formatCode="#,##0">
                  <c:v>3010.1428571428573</c:v>
                </c:pt>
                <c:pt idx="223" formatCode="#,##0">
                  <c:v>3163.5714285714284</c:v>
                </c:pt>
                <c:pt idx="224" formatCode="#,##0">
                  <c:v>3398</c:v>
                </c:pt>
                <c:pt idx="225" formatCode="#,##0">
                  <c:v>3565.7142857142858</c:v>
                </c:pt>
                <c:pt idx="226" formatCode="#,##0">
                  <c:v>3770.4285714285716</c:v>
                </c:pt>
                <c:pt idx="227" formatCode="#,##0">
                  <c:v>3833.8571428571427</c:v>
                </c:pt>
                <c:pt idx="228" formatCode="#,##0">
                  <c:v>4195.4285714285716</c:v>
                </c:pt>
                <c:pt idx="229" formatCode="#,##0">
                  <c:v>4247.1428571428569</c:v>
                </c:pt>
                <c:pt idx="230" formatCode="#,##0">
                  <c:v>4358.1428571428569</c:v>
                </c:pt>
                <c:pt idx="231" formatCode="#,##0">
                  <c:v>4411.4285714285716</c:v>
                </c:pt>
                <c:pt idx="232" formatCode="#,##0">
                  <c:v>4614</c:v>
                </c:pt>
                <c:pt idx="233" formatCode="#,##0">
                  <c:v>4365.8571428571431</c:v>
                </c:pt>
                <c:pt idx="234" formatCode="#,##0">
                  <c:v>4138.8571428571431</c:v>
                </c:pt>
                <c:pt idx="235" formatCode="#,##0">
                  <c:v>4889.2857142857147</c:v>
                </c:pt>
                <c:pt idx="236" formatCode="#,##0">
                  <c:v>5265.5714285714284</c:v>
                </c:pt>
                <c:pt idx="237" formatCode="#,##0">
                  <c:v>5546.8571428571431</c:v>
                </c:pt>
                <c:pt idx="238" formatCode="#,##0">
                  <c:v>6214</c:v>
                </c:pt>
                <c:pt idx="239" formatCode="#,##0">
                  <c:v>6160.5714285714284</c:v>
                </c:pt>
                <c:pt idx="240" formatCode="#,##0">
                  <c:v>6048</c:v>
                </c:pt>
                <c:pt idx="241" formatCode="#,##0">
                  <c:v>6221.7142857142853</c:v>
                </c:pt>
                <c:pt idx="242" formatCode="#,##0">
                  <c:v>5829.1428571428569</c:v>
                </c:pt>
                <c:pt idx="243" formatCode="#,##0">
                  <c:v>5910.7142857142853</c:v>
                </c:pt>
                <c:pt idx="244" formatCode="#,##0">
                  <c:v>5860.1428571428569</c:v>
                </c:pt>
                <c:pt idx="245" formatCode="#,##0">
                  <c:v>5334.7142857142853</c:v>
                </c:pt>
                <c:pt idx="246" formatCode="#,##0">
                  <c:v>5107</c:v>
                </c:pt>
                <c:pt idx="247" formatCode="#,##0">
                  <c:v>5577.7142857142853</c:v>
                </c:pt>
                <c:pt idx="248" formatCode="#,##0">
                  <c:v>5728.5714285714284</c:v>
                </c:pt>
                <c:pt idx="249" formatCode="#,##0">
                  <c:v>5141</c:v>
                </c:pt>
                <c:pt idx="250" formatCode="#,##0">
                  <c:v>4549.4285714285716</c:v>
                </c:pt>
                <c:pt idx="251" formatCode="#,##0">
                  <c:v>4134</c:v>
                </c:pt>
                <c:pt idx="252" formatCode="#,##0">
                  <c:v>3633.1428571428573</c:v>
                </c:pt>
                <c:pt idx="253" formatCode="#,##0">
                  <c:v>3388.2857142857142</c:v>
                </c:pt>
                <c:pt idx="254" formatCode="#,##0">
                  <c:v>3103.1428571428573</c:v>
                </c:pt>
                <c:pt idx="255" formatCode="#,##0">
                  <c:v>2803.7142857142858</c:v>
                </c:pt>
                <c:pt idx="256" formatCode="#,##0">
                  <c:v>2431.2857142857142</c:v>
                </c:pt>
                <c:pt idx="257" formatCode="#,##0">
                  <c:v>2123.5714285714284</c:v>
                </c:pt>
                <c:pt idx="258" formatCode="#,##0">
                  <c:v>2005.4285714285713</c:v>
                </c:pt>
                <c:pt idx="259" formatCode="#,##0">
                  <c:v>1842.1428571428571</c:v>
                </c:pt>
                <c:pt idx="260" formatCode="#,##0">
                  <c:v>1802.2857142857142</c:v>
                </c:pt>
                <c:pt idx="261" formatCode="#,##0">
                  <c:v>1549.2857142857142</c:v>
                </c:pt>
                <c:pt idx="262" formatCode="#,##0">
                  <c:v>1358.5714285714287</c:v>
                </c:pt>
                <c:pt idx="263" formatCode="#,##0">
                  <c:v>1262.1428571428571</c:v>
                </c:pt>
                <c:pt idx="264" formatCode="#,##0">
                  <c:v>1149.4285714285713</c:v>
                </c:pt>
                <c:pt idx="265" formatCode="#,##0">
                  <c:v>992</c:v>
                </c:pt>
                <c:pt idx="266" formatCode="#,##0">
                  <c:v>949</c:v>
                </c:pt>
                <c:pt idx="267" formatCode="#,##0">
                  <c:v>976.71428571428567</c:v>
                </c:pt>
                <c:pt idx="268" formatCode="#,##0">
                  <c:v>853.57142857142856</c:v>
                </c:pt>
                <c:pt idx="269" formatCode="#,##0">
                  <c:v>794.57142857142856</c:v>
                </c:pt>
                <c:pt idx="270" formatCode="#,##0">
                  <c:v>745</c:v>
                </c:pt>
                <c:pt idx="271" formatCode="#,##0">
                  <c:v>695.28571428571433</c:v>
                </c:pt>
                <c:pt idx="272" formatCode="#,##0">
                  <c:v>694.42857142857144</c:v>
                </c:pt>
                <c:pt idx="273" formatCode="#,##0">
                  <c:v>715.57142857142856</c:v>
                </c:pt>
                <c:pt idx="274" formatCode="#,##0">
                  <c:v>713.85714285714289</c:v>
                </c:pt>
                <c:pt idx="275" formatCode="#,##0">
                  <c:v>683.57142857142856</c:v>
                </c:pt>
                <c:pt idx="276" formatCode="#,##0">
                  <c:v>686.28571428571433</c:v>
                </c:pt>
                <c:pt idx="277" formatCode="#,##0">
                  <c:v>683.14285714285711</c:v>
                </c:pt>
                <c:pt idx="278" formatCode="#,##0">
                  <c:v>678.42857142857144</c:v>
                </c:pt>
                <c:pt idx="279" formatCode="#,##0">
                  <c:v>671.57142857142856</c:v>
                </c:pt>
                <c:pt idx="280" formatCode="#,##0">
                  <c:v>646.71428571428567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788544"/>
        <c:axId val="317790080"/>
      </c:lineChart>
      <c:lineChart>
        <c:grouping val="standard"/>
        <c:varyColors val="0"/>
        <c:ser>
          <c:idx val="1"/>
          <c:order val="1"/>
          <c:tx>
            <c:strRef>
              <c:f>'Data ISR'!$AC$3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ISR'!$AC$4:$AC$295</c:f>
              <c:numCache>
                <c:formatCode>General</c:formatCode>
                <c:ptCount val="292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</c:v>
                </c:pt>
                <c:pt idx="48" formatCode="#,##0">
                  <c:v>0</c:v>
                </c:pt>
                <c:pt idx="49" formatCode="#,##0">
                  <c:v>0.14285714285714285</c:v>
                </c:pt>
                <c:pt idx="50" formatCode="#,##0">
                  <c:v>0.14285714285714285</c:v>
                </c:pt>
                <c:pt idx="51" formatCode="#,##0">
                  <c:v>0.14285714285714285</c:v>
                </c:pt>
                <c:pt idx="52" formatCode="#,##0">
                  <c:v>0.42857142857142855</c:v>
                </c:pt>
                <c:pt idx="53" formatCode="#,##0">
                  <c:v>0.7142857142857143</c:v>
                </c:pt>
                <c:pt idx="54" formatCode="#,##0">
                  <c:v>1.1428571428571428</c:v>
                </c:pt>
                <c:pt idx="55" formatCode="#,##0">
                  <c:v>1.7142857142857142</c:v>
                </c:pt>
                <c:pt idx="56" formatCode="#,##0">
                  <c:v>1.5714285714285714</c:v>
                </c:pt>
                <c:pt idx="57" formatCode="#,##0">
                  <c:v>2</c:v>
                </c:pt>
                <c:pt idx="58" formatCode="#,##0">
                  <c:v>2.1428571428571428</c:v>
                </c:pt>
                <c:pt idx="59" formatCode="#,##0">
                  <c:v>2.4285714285714284</c:v>
                </c:pt>
                <c:pt idx="60" formatCode="#,##0">
                  <c:v>3</c:v>
                </c:pt>
                <c:pt idx="61" formatCode="#,##0">
                  <c:v>4</c:v>
                </c:pt>
                <c:pt idx="62" formatCode="#,##0">
                  <c:v>4</c:v>
                </c:pt>
                <c:pt idx="63" formatCode="#,##0">
                  <c:v>4.5714285714285712</c:v>
                </c:pt>
                <c:pt idx="64" formatCode="#,##0">
                  <c:v>4.8571428571428568</c:v>
                </c:pt>
                <c:pt idx="65" formatCode="#,##0">
                  <c:v>5.8571428571428568</c:v>
                </c:pt>
                <c:pt idx="66" formatCode="#,##0">
                  <c:v>6.4285714285714288</c:v>
                </c:pt>
                <c:pt idx="67" formatCode="#,##0">
                  <c:v>6.7142857142857144</c:v>
                </c:pt>
                <c:pt idx="68" formatCode="#,##0">
                  <c:v>7.1428571428571432</c:v>
                </c:pt>
                <c:pt idx="69" formatCode="#,##0">
                  <c:v>7.8571428571428568</c:v>
                </c:pt>
                <c:pt idx="70" formatCode="#,##0">
                  <c:v>8.1428571428571423</c:v>
                </c:pt>
                <c:pt idx="71" formatCode="#,##0">
                  <c:v>7.7142857142857144</c:v>
                </c:pt>
                <c:pt idx="72" formatCode="#,##0">
                  <c:v>8.4285714285714288</c:v>
                </c:pt>
                <c:pt idx="73" formatCode="#,##0">
                  <c:v>8.2857142857142865</c:v>
                </c:pt>
                <c:pt idx="74" formatCode="#,##0">
                  <c:v>8.1428571428571423</c:v>
                </c:pt>
                <c:pt idx="75" formatCode="#,##0">
                  <c:v>8</c:v>
                </c:pt>
                <c:pt idx="76" formatCode="#,##0">
                  <c:v>8</c:v>
                </c:pt>
                <c:pt idx="77" formatCode="#,##0">
                  <c:v>9</c:v>
                </c:pt>
                <c:pt idx="78" formatCode="#,##0">
                  <c:v>9.8571428571428577</c:v>
                </c:pt>
                <c:pt idx="79" formatCode="#,##0">
                  <c:v>8.7142857142857135</c:v>
                </c:pt>
                <c:pt idx="80" formatCode="#,##0">
                  <c:v>8.7142857142857135</c:v>
                </c:pt>
                <c:pt idx="81" formatCode="#,##0">
                  <c:v>8.4285714285714288</c:v>
                </c:pt>
                <c:pt idx="82" formatCode="#,##0">
                  <c:v>7.1428571428571432</c:v>
                </c:pt>
                <c:pt idx="83" formatCode="#,##0">
                  <c:v>6.1428571428571432</c:v>
                </c:pt>
                <c:pt idx="84" formatCode="#,##0">
                  <c:v>5</c:v>
                </c:pt>
                <c:pt idx="85" formatCode="#,##0">
                  <c:v>4.1428571428571432</c:v>
                </c:pt>
                <c:pt idx="86" formatCode="#,##0">
                  <c:v>3.8571428571428572</c:v>
                </c:pt>
                <c:pt idx="87" formatCode="#,##0">
                  <c:v>3.7142857142857144</c:v>
                </c:pt>
                <c:pt idx="88" formatCode="#,##0">
                  <c:v>3.7142857142857144</c:v>
                </c:pt>
                <c:pt idx="89" formatCode="#,##0">
                  <c:v>4.2857142857142856</c:v>
                </c:pt>
                <c:pt idx="90" formatCode="#,##0">
                  <c:v>4.4285714285714288</c:v>
                </c:pt>
                <c:pt idx="91" formatCode="#,##0">
                  <c:v>4.2857142857142856</c:v>
                </c:pt>
                <c:pt idx="92" formatCode="#,##0">
                  <c:v>4.4285714285714288</c:v>
                </c:pt>
                <c:pt idx="93" formatCode="#,##0">
                  <c:v>4.4285714285714288</c:v>
                </c:pt>
                <c:pt idx="94" formatCode="#,##0">
                  <c:v>4</c:v>
                </c:pt>
                <c:pt idx="95" formatCode="#,##0">
                  <c:v>3.4285714285714284</c:v>
                </c:pt>
                <c:pt idx="96" formatCode="#,##0">
                  <c:v>2.5714285714285716</c:v>
                </c:pt>
                <c:pt idx="97" formatCode="#,##0">
                  <c:v>2.8571428571428572</c:v>
                </c:pt>
                <c:pt idx="98" formatCode="#,##0">
                  <c:v>2.5714285714285716</c:v>
                </c:pt>
                <c:pt idx="99" formatCode="#,##0">
                  <c:v>2.8571428571428572</c:v>
                </c:pt>
                <c:pt idx="100" formatCode="#,##0">
                  <c:v>3.2857142857142856</c:v>
                </c:pt>
                <c:pt idx="101" formatCode="#,##0">
                  <c:v>3.1428571428571428</c:v>
                </c:pt>
                <c:pt idx="102" formatCode="#,##0">
                  <c:v>3.5714285714285716</c:v>
                </c:pt>
                <c:pt idx="103" formatCode="#,##0">
                  <c:v>3.5714285714285716</c:v>
                </c:pt>
                <c:pt idx="104" formatCode="#,##0">
                  <c:v>3</c:v>
                </c:pt>
                <c:pt idx="105" formatCode="#,##0">
                  <c:v>3</c:v>
                </c:pt>
                <c:pt idx="106" formatCode="#,##0">
                  <c:v>2.8571428571428572</c:v>
                </c:pt>
                <c:pt idx="107" formatCode="#,##0">
                  <c:v>2.5714285714285716</c:v>
                </c:pt>
                <c:pt idx="108" formatCode="#,##0">
                  <c:v>2.5714285714285716</c:v>
                </c:pt>
                <c:pt idx="109" formatCode="#,##0">
                  <c:v>2.1428571428571428</c:v>
                </c:pt>
                <c:pt idx="110" formatCode="#,##0">
                  <c:v>2</c:v>
                </c:pt>
                <c:pt idx="111" formatCode="#,##0">
                  <c:v>1.8571428571428572</c:v>
                </c:pt>
                <c:pt idx="112" formatCode="#,##0">
                  <c:v>1.5714285714285714</c:v>
                </c:pt>
                <c:pt idx="113" formatCode="#,##0">
                  <c:v>1</c:v>
                </c:pt>
                <c:pt idx="114" formatCode="#,##0">
                  <c:v>0.7142857142857143</c:v>
                </c:pt>
                <c:pt idx="115" formatCode="#,##0">
                  <c:v>0.42857142857142855</c:v>
                </c:pt>
                <c:pt idx="116" formatCode="#,##0">
                  <c:v>0.2857142857142857</c:v>
                </c:pt>
                <c:pt idx="117" formatCode="#,##0">
                  <c:v>0.7142857142857143</c:v>
                </c:pt>
                <c:pt idx="118" formatCode="#,##0">
                  <c:v>0.7142857142857143</c:v>
                </c:pt>
                <c:pt idx="119" formatCode="#,##0">
                  <c:v>0.7142857142857143</c:v>
                </c:pt>
                <c:pt idx="120" formatCode="#,##0">
                  <c:v>0.8571428571428571</c:v>
                </c:pt>
                <c:pt idx="121" formatCode="#,##0">
                  <c:v>0.5714285714285714</c:v>
                </c:pt>
                <c:pt idx="122" formatCode="#,##0">
                  <c:v>1.2857142857142858</c:v>
                </c:pt>
                <c:pt idx="123" formatCode="#,##0">
                  <c:v>1.4285714285714286</c:v>
                </c:pt>
                <c:pt idx="124" formatCode="#,##0">
                  <c:v>1</c:v>
                </c:pt>
                <c:pt idx="125" formatCode="#,##0">
                  <c:v>1</c:v>
                </c:pt>
                <c:pt idx="126" formatCode="#,##0">
                  <c:v>1.5714285714285714</c:v>
                </c:pt>
                <c:pt idx="127" formatCode="#,##0">
                  <c:v>1.8571428571428572</c:v>
                </c:pt>
                <c:pt idx="128" formatCode="#,##0">
                  <c:v>1.8571428571428572</c:v>
                </c:pt>
                <c:pt idx="129" formatCode="#,##0">
                  <c:v>1.2857142857142858</c:v>
                </c:pt>
                <c:pt idx="130" formatCode="#,##0">
                  <c:v>1.1428571428571428</c:v>
                </c:pt>
                <c:pt idx="131" formatCode="#,##0">
                  <c:v>1.2857142857142858</c:v>
                </c:pt>
                <c:pt idx="132" formatCode="#,##0">
                  <c:v>1.2857142857142858</c:v>
                </c:pt>
                <c:pt idx="133" formatCode="#,##0">
                  <c:v>0.7142857142857143</c:v>
                </c:pt>
                <c:pt idx="134" formatCode="#,##0">
                  <c:v>0.2857142857142857</c:v>
                </c:pt>
                <c:pt idx="135" formatCode="#,##0">
                  <c:v>0.5714285714285714</c:v>
                </c:pt>
                <c:pt idx="136" formatCode="#,##0">
                  <c:v>0.42857142857142855</c:v>
                </c:pt>
                <c:pt idx="137" formatCode="#,##0">
                  <c:v>0.5714285714285714</c:v>
                </c:pt>
                <c:pt idx="138" formatCode="#,##0">
                  <c:v>0.42857142857142855</c:v>
                </c:pt>
                <c:pt idx="139" formatCode="#,##0">
                  <c:v>0.5714285714285714</c:v>
                </c:pt>
                <c:pt idx="140" formatCode="#,##0">
                  <c:v>0.7142857142857143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0.8571428571428571</c:v>
                </c:pt>
                <c:pt idx="144" formatCode="#,##0">
                  <c:v>0.7142857142857143</c:v>
                </c:pt>
                <c:pt idx="145" formatCode="#,##0">
                  <c:v>0.8571428571428571</c:v>
                </c:pt>
                <c:pt idx="146" formatCode="#,##0">
                  <c:v>1.4285714285714286</c:v>
                </c:pt>
                <c:pt idx="147" formatCode="#,##0">
                  <c:v>1.7142857142857142</c:v>
                </c:pt>
                <c:pt idx="148" formatCode="#,##0">
                  <c:v>1.7142857142857142</c:v>
                </c:pt>
                <c:pt idx="149" formatCode="#,##0">
                  <c:v>1.7142857142857142</c:v>
                </c:pt>
                <c:pt idx="150" formatCode="#,##0">
                  <c:v>1.7142857142857142</c:v>
                </c:pt>
                <c:pt idx="151" formatCode="#,##0">
                  <c:v>2</c:v>
                </c:pt>
                <c:pt idx="152" formatCode="#,##0">
                  <c:v>2.1428571428571428</c:v>
                </c:pt>
                <c:pt idx="153" formatCode="#,##0">
                  <c:v>1.7142857142857142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2.1428571428571428</c:v>
                </c:pt>
                <c:pt idx="157" formatCode="#,##0">
                  <c:v>3.1428571428571428</c:v>
                </c:pt>
                <c:pt idx="158" formatCode="#,##0">
                  <c:v>3.1428571428571428</c:v>
                </c:pt>
                <c:pt idx="159" formatCode="#,##0">
                  <c:v>3.4285714285714284</c:v>
                </c:pt>
                <c:pt idx="160" formatCode="#,##0">
                  <c:v>3.5714285714285716</c:v>
                </c:pt>
                <c:pt idx="161" formatCode="#,##0">
                  <c:v>3.4285714285714284</c:v>
                </c:pt>
                <c:pt idx="162" formatCode="#,##0">
                  <c:v>4.4285714285714288</c:v>
                </c:pt>
                <c:pt idx="163" formatCode="#,##0">
                  <c:v>4.4285714285714288</c:v>
                </c:pt>
                <c:pt idx="164" formatCode="#,##0">
                  <c:v>4.1428571428571432</c:v>
                </c:pt>
                <c:pt idx="165" formatCode="#,##0">
                  <c:v>4.5714285714285712</c:v>
                </c:pt>
                <c:pt idx="166" formatCode="#,##0">
                  <c:v>5.1428571428571432</c:v>
                </c:pt>
                <c:pt idx="167" formatCode="#,##0">
                  <c:v>5.8571428571428568</c:v>
                </c:pt>
                <c:pt idx="168" formatCode="#,##0">
                  <c:v>6.7142857142857144</c:v>
                </c:pt>
                <c:pt idx="169" formatCode="#,##0">
                  <c:v>6.7142857142857144</c:v>
                </c:pt>
                <c:pt idx="170" formatCode="#,##0">
                  <c:v>7.1428571428571432</c:v>
                </c:pt>
                <c:pt idx="171" formatCode="#,##0">
                  <c:v>7.7142857142857144</c:v>
                </c:pt>
                <c:pt idx="172" formatCode="#,##0">
                  <c:v>7.7142857142857144</c:v>
                </c:pt>
                <c:pt idx="173" formatCode="#,##0">
                  <c:v>8.2857142857142865</c:v>
                </c:pt>
                <c:pt idx="174" formatCode="#,##0">
                  <c:v>8</c:v>
                </c:pt>
                <c:pt idx="175" formatCode="#,##0">
                  <c:v>8</c:v>
                </c:pt>
                <c:pt idx="176" formatCode="#,##0">
                  <c:v>8.7142857142857135</c:v>
                </c:pt>
                <c:pt idx="177" formatCode="#,##0">
                  <c:v>8.4285714285714288</c:v>
                </c:pt>
                <c:pt idx="178" formatCode="#,##0">
                  <c:v>8.7142857142857135</c:v>
                </c:pt>
                <c:pt idx="179" formatCode="#,##0">
                  <c:v>8.7142857142857135</c:v>
                </c:pt>
                <c:pt idx="180" formatCode="#,##0">
                  <c:v>8.2857142857142865</c:v>
                </c:pt>
                <c:pt idx="181" formatCode="#,##0">
                  <c:v>9.1428571428571423</c:v>
                </c:pt>
                <c:pt idx="182" formatCode="#,##0">
                  <c:v>9.8571428571428577</c:v>
                </c:pt>
                <c:pt idx="183" formatCode="#,##0">
                  <c:v>9.4285714285714288</c:v>
                </c:pt>
                <c:pt idx="184" formatCode="#,##0">
                  <c:v>10.285714285714286</c:v>
                </c:pt>
                <c:pt idx="185" formatCode="#,##0">
                  <c:v>10.714285714285714</c:v>
                </c:pt>
                <c:pt idx="186" formatCode="#,##0">
                  <c:v>10.571428571428571</c:v>
                </c:pt>
                <c:pt idx="187" formatCode="#,##0">
                  <c:v>10.857142857142858</c:v>
                </c:pt>
                <c:pt idx="188" formatCode="#,##0">
                  <c:v>9.8571428571428577</c:v>
                </c:pt>
                <c:pt idx="189" formatCode="#,##0">
                  <c:v>9.5714285714285712</c:v>
                </c:pt>
                <c:pt idx="190" formatCode="#,##0">
                  <c:v>9.1428571428571423</c:v>
                </c:pt>
                <c:pt idx="191" formatCode="#,##0">
                  <c:v>9.5714285714285712</c:v>
                </c:pt>
                <c:pt idx="192" formatCode="#,##0">
                  <c:v>8.7142857142857135</c:v>
                </c:pt>
                <c:pt idx="193" formatCode="#,##0">
                  <c:v>10.571428571428571</c:v>
                </c:pt>
                <c:pt idx="194" formatCode="#,##0">
                  <c:v>10.714285714285714</c:v>
                </c:pt>
                <c:pt idx="195" formatCode="#,##0">
                  <c:v>12</c:v>
                </c:pt>
                <c:pt idx="196" formatCode="#,##0">
                  <c:v>11.571428571428571</c:v>
                </c:pt>
                <c:pt idx="197" formatCode="#,##0">
                  <c:v>12.142857142857142</c:v>
                </c:pt>
                <c:pt idx="198" formatCode="#,##0">
                  <c:v>11.285714285714286</c:v>
                </c:pt>
                <c:pt idx="199" formatCode="#,##0">
                  <c:v>12.285714285714286</c:v>
                </c:pt>
                <c:pt idx="200" formatCode="#,##0">
                  <c:v>20.285714285714285</c:v>
                </c:pt>
                <c:pt idx="201" formatCode="#,##0">
                  <c:v>20.571428571428573</c:v>
                </c:pt>
                <c:pt idx="202" formatCode="#,##0">
                  <c:v>20.571428571428573</c:v>
                </c:pt>
                <c:pt idx="203" formatCode="#,##0">
                  <c:v>20.714285714285715</c:v>
                </c:pt>
                <c:pt idx="204" formatCode="#,##0">
                  <c:v>21.285714285714285</c:v>
                </c:pt>
                <c:pt idx="205" formatCode="#,##0">
                  <c:v>22.142857142857142</c:v>
                </c:pt>
                <c:pt idx="206" formatCode="#,##0">
                  <c:v>21.571428571428573</c:v>
                </c:pt>
                <c:pt idx="207" formatCode="#,##0">
                  <c:v>13.428571428571429</c:v>
                </c:pt>
                <c:pt idx="208" formatCode="#,##0">
                  <c:v>12.714285714285714</c:v>
                </c:pt>
                <c:pt idx="209" formatCode="#,##0">
                  <c:v>12.142857142857142</c:v>
                </c:pt>
                <c:pt idx="210" formatCode="#,##0">
                  <c:v>12.428571428571429</c:v>
                </c:pt>
                <c:pt idx="211" formatCode="#,##0">
                  <c:v>12.142857142857142</c:v>
                </c:pt>
                <c:pt idx="212" formatCode="#,##0">
                  <c:v>13.142857142857142</c:v>
                </c:pt>
                <c:pt idx="213" formatCode="#,##0">
                  <c:v>14</c:v>
                </c:pt>
                <c:pt idx="214" formatCode="#,##0">
                  <c:v>13.428571428571429</c:v>
                </c:pt>
                <c:pt idx="215" formatCode="#,##0">
                  <c:v>14.428571428571429</c:v>
                </c:pt>
                <c:pt idx="216" formatCode="#,##0">
                  <c:v>14.142857142857142</c:v>
                </c:pt>
                <c:pt idx="217" formatCode="#,##0">
                  <c:v>14.428571428571429</c:v>
                </c:pt>
                <c:pt idx="218" formatCode="#,##0">
                  <c:v>14.285714285714286</c:v>
                </c:pt>
                <c:pt idx="219" formatCode="#,##0">
                  <c:v>12.428571428571429</c:v>
                </c:pt>
                <c:pt idx="220" formatCode="#,##0">
                  <c:v>11.857142857142858</c:v>
                </c:pt>
                <c:pt idx="221" formatCode="#,##0">
                  <c:v>12.142857142857142</c:v>
                </c:pt>
                <c:pt idx="222" formatCode="#,##0">
                  <c:v>13.142857142857142</c:v>
                </c:pt>
                <c:pt idx="223" formatCode="#,##0">
                  <c:v>13.857142857142858</c:v>
                </c:pt>
                <c:pt idx="224" formatCode="#,##0">
                  <c:v>13.714285714285714</c:v>
                </c:pt>
                <c:pt idx="225" formatCode="#,##0">
                  <c:v>14.285714285714286</c:v>
                </c:pt>
                <c:pt idx="226" formatCode="#,##0">
                  <c:v>15.714285714285714</c:v>
                </c:pt>
                <c:pt idx="227" formatCode="#,##0">
                  <c:v>15.285714285714286</c:v>
                </c:pt>
                <c:pt idx="228" formatCode="#,##0">
                  <c:v>15.857142857142858</c:v>
                </c:pt>
                <c:pt idx="229" formatCode="#,##0">
                  <c:v>13.142857142857142</c:v>
                </c:pt>
                <c:pt idx="230" formatCode="#,##0">
                  <c:v>15.142857142857142</c:v>
                </c:pt>
                <c:pt idx="231" formatCode="#,##0">
                  <c:v>17.571428571428573</c:v>
                </c:pt>
                <c:pt idx="232" formatCode="#,##0">
                  <c:v>19.571428571428573</c:v>
                </c:pt>
                <c:pt idx="233" formatCode="#,##0">
                  <c:v>19.571428571428573</c:v>
                </c:pt>
                <c:pt idx="234" formatCode="#,##0">
                  <c:v>19.714285714285715</c:v>
                </c:pt>
                <c:pt idx="235" formatCode="#,##0">
                  <c:v>22.857142857142858</c:v>
                </c:pt>
                <c:pt idx="236" formatCode="#,##0">
                  <c:v>29.857142857142858</c:v>
                </c:pt>
                <c:pt idx="237" formatCode="#,##0">
                  <c:v>30.857142857142858</c:v>
                </c:pt>
                <c:pt idx="238" formatCode="#,##0">
                  <c:v>30.714285714285715</c:v>
                </c:pt>
                <c:pt idx="239" formatCode="#,##0">
                  <c:v>30</c:v>
                </c:pt>
                <c:pt idx="240" formatCode="#,##0">
                  <c:v>33.428571428571431</c:v>
                </c:pt>
                <c:pt idx="241" formatCode="#,##0">
                  <c:v>34.714285714285715</c:v>
                </c:pt>
                <c:pt idx="242" formatCode="#,##0">
                  <c:v>34.857142857142854</c:v>
                </c:pt>
                <c:pt idx="243" formatCode="#,##0">
                  <c:v>34.857142857142854</c:v>
                </c:pt>
                <c:pt idx="244" formatCode="#,##0">
                  <c:v>31.571428571428573</c:v>
                </c:pt>
                <c:pt idx="245" formatCode="#,##0">
                  <c:v>34.428571428571431</c:v>
                </c:pt>
                <c:pt idx="246" formatCode="#,##0">
                  <c:v>36.142857142857146</c:v>
                </c:pt>
                <c:pt idx="247" formatCode="#,##0">
                  <c:v>35.714285714285715</c:v>
                </c:pt>
                <c:pt idx="248" formatCode="#,##0">
                  <c:v>38.428571428571431</c:v>
                </c:pt>
                <c:pt idx="249" formatCode="#,##0">
                  <c:v>36.428571428571431</c:v>
                </c:pt>
                <c:pt idx="250" formatCode="#,##0">
                  <c:v>34.571428571428569</c:v>
                </c:pt>
                <c:pt idx="251" formatCode="#,##0">
                  <c:v>36.142857142857146</c:v>
                </c:pt>
                <c:pt idx="252" formatCode="#,##0">
                  <c:v>37</c:v>
                </c:pt>
                <c:pt idx="253" formatCode="#,##0">
                  <c:v>37.285714285714285</c:v>
                </c:pt>
                <c:pt idx="254" formatCode="#,##0">
                  <c:v>37.714285714285715</c:v>
                </c:pt>
                <c:pt idx="255" formatCode="#,##0">
                  <c:v>36.857142857142854</c:v>
                </c:pt>
                <c:pt idx="256" formatCode="#,##0">
                  <c:v>39.142857142857146</c:v>
                </c:pt>
                <c:pt idx="257" formatCode="#,##0">
                  <c:v>37.571428571428569</c:v>
                </c:pt>
                <c:pt idx="258" formatCode="#,##0">
                  <c:v>36.428571428571431</c:v>
                </c:pt>
                <c:pt idx="259" formatCode="#,##0">
                  <c:v>35.571428571428569</c:v>
                </c:pt>
                <c:pt idx="260" formatCode="#,##0">
                  <c:v>32.714285714285715</c:v>
                </c:pt>
                <c:pt idx="261" formatCode="#,##0">
                  <c:v>34.571428571428569</c:v>
                </c:pt>
                <c:pt idx="262" formatCode="#,##0">
                  <c:v>31.857142857142858</c:v>
                </c:pt>
                <c:pt idx="263" formatCode="#,##0">
                  <c:v>27.571428571428573</c:v>
                </c:pt>
                <c:pt idx="264" formatCode="#,##0">
                  <c:v>27.428571428571427</c:v>
                </c:pt>
                <c:pt idx="265" formatCode="#,##0">
                  <c:v>26.857142857142858</c:v>
                </c:pt>
                <c:pt idx="266" formatCode="#,##0">
                  <c:v>26</c:v>
                </c:pt>
                <c:pt idx="267" formatCode="#,##0">
                  <c:v>26.857142857142858</c:v>
                </c:pt>
                <c:pt idx="268" formatCode="#,##0">
                  <c:v>27.142857142857142</c:v>
                </c:pt>
                <c:pt idx="269" formatCode="#,##0">
                  <c:v>29.285714285714285</c:v>
                </c:pt>
                <c:pt idx="270" formatCode="#,##0">
                  <c:v>29</c:v>
                </c:pt>
                <c:pt idx="271" formatCode="#,##0">
                  <c:v>27</c:v>
                </c:pt>
                <c:pt idx="272" formatCode="#,##0">
                  <c:v>26.428571428571427</c:v>
                </c:pt>
                <c:pt idx="273" formatCode="#,##0">
                  <c:v>23.857142857142858</c:v>
                </c:pt>
                <c:pt idx="274" formatCode="#,##0">
                  <c:v>22.428571428571427</c:v>
                </c:pt>
                <c:pt idx="275" formatCode="#,##0">
                  <c:v>18.142857142857142</c:v>
                </c:pt>
                <c:pt idx="276" formatCode="#,##0">
                  <c:v>15.571428571428571</c:v>
                </c:pt>
                <c:pt idx="277" formatCode="#,##0">
                  <c:v>14.714285714285714</c:v>
                </c:pt>
                <c:pt idx="278" formatCode="#,##0">
                  <c:v>18.714285714285715</c:v>
                </c:pt>
                <c:pt idx="279" formatCode="#,##0">
                  <c:v>18.571428571428573</c:v>
                </c:pt>
                <c:pt idx="280" formatCode="#,##0">
                  <c:v>17.857142857142858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ISR'!$AC$2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ISR'!$AD$4:$AD$295</c:f>
              <c:numCache>
                <c:formatCode>General</c:formatCode>
                <c:ptCount val="292"/>
                <c:pt idx="28">
                  <c:v>0</c:v>
                </c:pt>
                <c:pt idx="29">
                  <c:v>0</c:v>
                </c:pt>
                <c:pt idx="30">
                  <c:v>2.1428571428571425E-3</c:v>
                </c:pt>
                <c:pt idx="31">
                  <c:v>2.1428571428571425E-3</c:v>
                </c:pt>
                <c:pt idx="32">
                  <c:v>2.1428571428571425E-3</c:v>
                </c:pt>
                <c:pt idx="33">
                  <c:v>2.1428571428571425E-3</c:v>
                </c:pt>
                <c:pt idx="34">
                  <c:v>2.1428571428571425E-3</c:v>
                </c:pt>
                <c:pt idx="35">
                  <c:v>4.2857142857142851E-3</c:v>
                </c:pt>
                <c:pt idx="36">
                  <c:v>6.4285714285714276E-3</c:v>
                </c:pt>
                <c:pt idx="37">
                  <c:v>6.4285714285714276E-3</c:v>
                </c:pt>
                <c:pt idx="38">
                  <c:v>1.2857142857142855E-2</c:v>
                </c:pt>
                <c:pt idx="39">
                  <c:v>1.9285714285714288E-2</c:v>
                </c:pt>
                <c:pt idx="40">
                  <c:v>1.9285714285714288E-2</c:v>
                </c:pt>
                <c:pt idx="41">
                  <c:v>2.357142857142857E-2</c:v>
                </c:pt>
                <c:pt idx="42">
                  <c:v>2.7857142857142858E-2</c:v>
                </c:pt>
                <c:pt idx="43">
                  <c:v>3.6428571428571421E-2</c:v>
                </c:pt>
                <c:pt idx="44">
                  <c:v>7.0714285714285716E-2</c:v>
                </c:pt>
                <c:pt idx="45">
                  <c:v>7.7142857142857152E-2</c:v>
                </c:pt>
                <c:pt idx="46">
                  <c:v>0.10928571428571428</c:v>
                </c:pt>
                <c:pt idx="47">
                  <c:v>0.10928571428571428</c:v>
                </c:pt>
                <c:pt idx="48">
                  <c:v>0.13500000000000001</c:v>
                </c:pt>
                <c:pt idx="49">
                  <c:v>0.13714285714285712</c:v>
                </c:pt>
                <c:pt idx="50">
                  <c:v>0.17142857142857143</c:v>
                </c:pt>
                <c:pt idx="51">
                  <c:v>0.1907142857142857</c:v>
                </c:pt>
                <c:pt idx="52">
                  <c:v>0.24</c:v>
                </c:pt>
                <c:pt idx="53">
                  <c:v>0.32571428571428573</c:v>
                </c:pt>
                <c:pt idx="54">
                  <c:v>0.33642857142857141</c:v>
                </c:pt>
                <c:pt idx="55">
                  <c:v>0.375</c:v>
                </c:pt>
                <c:pt idx="56">
                  <c:v>0.48214285714285715</c:v>
                </c:pt>
                <c:pt idx="57">
                  <c:v>0.70071428571428573</c:v>
                </c:pt>
                <c:pt idx="58">
                  <c:v>0.86357142857142855</c:v>
                </c:pt>
                <c:pt idx="59">
                  <c:v>1.1935714285714285</c:v>
                </c:pt>
                <c:pt idx="60">
                  <c:v>1.4357142857142855</c:v>
                </c:pt>
                <c:pt idx="61">
                  <c:v>1.8278571428571428</c:v>
                </c:pt>
                <c:pt idx="62">
                  <c:v>2.117142857142857</c:v>
                </c:pt>
                <c:pt idx="63">
                  <c:v>4.4249999999999998</c:v>
                </c:pt>
                <c:pt idx="64">
                  <c:v>4.8557142857142859</c:v>
                </c:pt>
                <c:pt idx="65">
                  <c:v>5.37</c:v>
                </c:pt>
                <c:pt idx="66">
                  <c:v>6.2292857142857141</c:v>
                </c:pt>
                <c:pt idx="67">
                  <c:v>7.2085714285714282</c:v>
                </c:pt>
                <c:pt idx="68">
                  <c:v>7.7657142857142851</c:v>
                </c:pt>
                <c:pt idx="69">
                  <c:v>8.8285714285714274</c:v>
                </c:pt>
                <c:pt idx="70">
                  <c:v>7.9778571428571432</c:v>
                </c:pt>
                <c:pt idx="71">
                  <c:v>8.9228571428571435</c:v>
                </c:pt>
                <c:pt idx="72">
                  <c:v>9.4135714285714283</c:v>
                </c:pt>
                <c:pt idx="73">
                  <c:v>9.0685714285714276</c:v>
                </c:pt>
                <c:pt idx="74">
                  <c:v>8.9635714285714272</c:v>
                </c:pt>
                <c:pt idx="75">
                  <c:v>9.019285714285715</c:v>
                </c:pt>
                <c:pt idx="76">
                  <c:v>8.3357142857142854</c:v>
                </c:pt>
                <c:pt idx="77">
                  <c:v>7.097142857142857</c:v>
                </c:pt>
                <c:pt idx="78">
                  <c:v>6.6664285714285718</c:v>
                </c:pt>
                <c:pt idx="79">
                  <c:v>6.3857142857142852</c:v>
                </c:pt>
                <c:pt idx="80">
                  <c:v>6.1971428571428575</c:v>
                </c:pt>
                <c:pt idx="81">
                  <c:v>5.8178571428571422</c:v>
                </c:pt>
                <c:pt idx="82">
                  <c:v>5.7471428571428573</c:v>
                </c:pt>
                <c:pt idx="83">
                  <c:v>5.9957142857142856</c:v>
                </c:pt>
                <c:pt idx="84">
                  <c:v>6.6364285714285716</c:v>
                </c:pt>
                <c:pt idx="85">
                  <c:v>5.9785714285714278</c:v>
                </c:pt>
                <c:pt idx="86">
                  <c:v>5.515714285714286</c:v>
                </c:pt>
                <c:pt idx="87">
                  <c:v>5.4042857142857139</c:v>
                </c:pt>
                <c:pt idx="88">
                  <c:v>5.0271428571428576</c:v>
                </c:pt>
                <c:pt idx="89">
                  <c:v>4.5578571428571424</c:v>
                </c:pt>
                <c:pt idx="90">
                  <c:v>4.0628571428571423</c:v>
                </c:pt>
                <c:pt idx="91">
                  <c:v>4.2792857142857139</c:v>
                </c:pt>
                <c:pt idx="92">
                  <c:v>4.3821428571428571</c:v>
                </c:pt>
                <c:pt idx="93">
                  <c:v>4.4485714285714284</c:v>
                </c:pt>
                <c:pt idx="94">
                  <c:v>4.3564285714285713</c:v>
                </c:pt>
                <c:pt idx="95">
                  <c:v>4.1828571428571424</c:v>
                </c:pt>
                <c:pt idx="96">
                  <c:v>3.9471428571428575</c:v>
                </c:pt>
                <c:pt idx="97">
                  <c:v>3.827142857142857</c:v>
                </c:pt>
                <c:pt idx="98">
                  <c:v>2.862857142857143</c:v>
                </c:pt>
                <c:pt idx="99">
                  <c:v>2.4492857142857143</c:v>
                </c:pt>
                <c:pt idx="100">
                  <c:v>2.2349999999999999</c:v>
                </c:pt>
                <c:pt idx="101">
                  <c:v>1.9007142857142856</c:v>
                </c:pt>
                <c:pt idx="102">
                  <c:v>1.6392857142857142</c:v>
                </c:pt>
                <c:pt idx="103">
                  <c:v>1.4807142857142856</c:v>
                </c:pt>
                <c:pt idx="104">
                  <c:v>1.202142857142857</c:v>
                </c:pt>
                <c:pt idx="105">
                  <c:v>1.02</c:v>
                </c:pt>
                <c:pt idx="106">
                  <c:v>0.93214285714285716</c:v>
                </c:pt>
                <c:pt idx="107">
                  <c:v>0.71785714285714275</c:v>
                </c:pt>
                <c:pt idx="108">
                  <c:v>0.5764285714285714</c:v>
                </c:pt>
                <c:pt idx="109">
                  <c:v>0.5764285714285714</c:v>
                </c:pt>
                <c:pt idx="110">
                  <c:v>0.55714285714285716</c:v>
                </c:pt>
                <c:pt idx="111">
                  <c:v>0.51428571428571423</c:v>
                </c:pt>
                <c:pt idx="112">
                  <c:v>0.51</c:v>
                </c:pt>
                <c:pt idx="113">
                  <c:v>0.42428571428571427</c:v>
                </c:pt>
                <c:pt idx="114">
                  <c:v>0.32785714285714285</c:v>
                </c:pt>
                <c:pt idx="115">
                  <c:v>0.32999999999999996</c:v>
                </c:pt>
                <c:pt idx="116">
                  <c:v>0.3</c:v>
                </c:pt>
                <c:pt idx="117">
                  <c:v>0.29357142857142859</c:v>
                </c:pt>
                <c:pt idx="118">
                  <c:v>0.27857142857142858</c:v>
                </c:pt>
                <c:pt idx="119">
                  <c:v>0.255</c:v>
                </c:pt>
                <c:pt idx="120">
                  <c:v>0.22285714285714286</c:v>
                </c:pt>
                <c:pt idx="121">
                  <c:v>0.21642857142857141</c:v>
                </c:pt>
                <c:pt idx="122">
                  <c:v>0.22285714285714286</c:v>
                </c:pt>
                <c:pt idx="123">
                  <c:v>0.2142857142857143</c:v>
                </c:pt>
                <c:pt idx="124">
                  <c:v>0.19500000000000001</c:v>
                </c:pt>
                <c:pt idx="125">
                  <c:v>0.21</c:v>
                </c:pt>
                <c:pt idx="126">
                  <c:v>0.27</c:v>
                </c:pt>
                <c:pt idx="127">
                  <c:v>0.40499999999999997</c:v>
                </c:pt>
                <c:pt idx="128">
                  <c:v>0.63642857142857145</c:v>
                </c:pt>
                <c:pt idx="129">
                  <c:v>0.64285714285714279</c:v>
                </c:pt>
                <c:pt idx="130">
                  <c:v>0.75857142857142856</c:v>
                </c:pt>
                <c:pt idx="131">
                  <c:v>0.93214285714285716</c:v>
                </c:pt>
                <c:pt idx="132">
                  <c:v>1.1314285714285715</c:v>
                </c:pt>
                <c:pt idx="133">
                  <c:v>1.2514285714285713</c:v>
                </c:pt>
                <c:pt idx="134">
                  <c:v>1.335</c:v>
                </c:pt>
                <c:pt idx="135">
                  <c:v>1.232142857142857</c:v>
                </c:pt>
                <c:pt idx="136">
                  <c:v>1.5857142857142856</c:v>
                </c:pt>
                <c:pt idx="137">
                  <c:v>1.6971428571428571</c:v>
                </c:pt>
                <c:pt idx="138">
                  <c:v>1.8492857142857142</c:v>
                </c:pt>
                <c:pt idx="139">
                  <c:v>1.9178571428571429</c:v>
                </c:pt>
                <c:pt idx="140">
                  <c:v>2.0957142857142856</c:v>
                </c:pt>
                <c:pt idx="141">
                  <c:v>2.3014285714285712</c:v>
                </c:pt>
                <c:pt idx="142">
                  <c:v>2.6421428571428569</c:v>
                </c:pt>
                <c:pt idx="143">
                  <c:v>2.6142857142857139</c:v>
                </c:pt>
                <c:pt idx="144">
                  <c:v>2.5542857142857143</c:v>
                </c:pt>
                <c:pt idx="145">
                  <c:v>2.5821428571428569</c:v>
                </c:pt>
                <c:pt idx="146">
                  <c:v>2.8178571428571426</c:v>
                </c:pt>
                <c:pt idx="147">
                  <c:v>3.06</c:v>
                </c:pt>
                <c:pt idx="148">
                  <c:v>3.1435714285714287</c:v>
                </c:pt>
                <c:pt idx="149">
                  <c:v>3.3085714285714287</c:v>
                </c:pt>
                <c:pt idx="150">
                  <c:v>3.5592857142857142</c:v>
                </c:pt>
                <c:pt idx="151">
                  <c:v>3.6921428571428567</c:v>
                </c:pt>
                <c:pt idx="152">
                  <c:v>3.9535714285714283</c:v>
                </c:pt>
                <c:pt idx="153">
                  <c:v>4.3221428571428575</c:v>
                </c:pt>
                <c:pt idx="154">
                  <c:v>4.8449999999999998</c:v>
                </c:pt>
                <c:pt idx="155">
                  <c:v>5.0657142857142858</c:v>
                </c:pt>
                <c:pt idx="156">
                  <c:v>5.2735714285714286</c:v>
                </c:pt>
                <c:pt idx="157">
                  <c:v>5.9742857142857142</c:v>
                </c:pt>
                <c:pt idx="158">
                  <c:v>6.3792857142857136</c:v>
                </c:pt>
                <c:pt idx="159">
                  <c:v>7.1978571428571421</c:v>
                </c:pt>
                <c:pt idx="160">
                  <c:v>7.9971428571428564</c:v>
                </c:pt>
                <c:pt idx="161">
                  <c:v>9.0278571428571421</c:v>
                </c:pt>
                <c:pt idx="162">
                  <c:v>9.9578571428571436</c:v>
                </c:pt>
                <c:pt idx="163">
                  <c:v>11.260714285714284</c:v>
                </c:pt>
                <c:pt idx="164">
                  <c:v>12.319285714285714</c:v>
                </c:pt>
                <c:pt idx="165">
                  <c:v>13.292142857142856</c:v>
                </c:pt>
                <c:pt idx="166">
                  <c:v>13.517142857142856</c:v>
                </c:pt>
                <c:pt idx="167">
                  <c:v>14.952857142857143</c:v>
                </c:pt>
                <c:pt idx="168">
                  <c:v>15.642857142857142</c:v>
                </c:pt>
                <c:pt idx="169">
                  <c:v>16.667142857142856</c:v>
                </c:pt>
                <c:pt idx="170">
                  <c:v>17.594999999999999</c:v>
                </c:pt>
                <c:pt idx="171">
                  <c:v>17.772857142857141</c:v>
                </c:pt>
                <c:pt idx="172">
                  <c:v>18.668571428571429</c:v>
                </c:pt>
                <c:pt idx="173">
                  <c:v>21.177857142857142</c:v>
                </c:pt>
                <c:pt idx="174">
                  <c:v>21.724285714285713</c:v>
                </c:pt>
                <c:pt idx="175">
                  <c:v>22.780714285714286</c:v>
                </c:pt>
                <c:pt idx="176">
                  <c:v>24.072857142857142</c:v>
                </c:pt>
                <c:pt idx="177">
                  <c:v>23.984999999999999</c:v>
                </c:pt>
                <c:pt idx="178">
                  <c:v>25.502142857142857</c:v>
                </c:pt>
                <c:pt idx="179">
                  <c:v>24.897857142857141</c:v>
                </c:pt>
                <c:pt idx="180">
                  <c:v>24.366428571428568</c:v>
                </c:pt>
                <c:pt idx="181">
                  <c:v>25.032857142857143</c:v>
                </c:pt>
                <c:pt idx="182">
                  <c:v>25.493571428571428</c:v>
                </c:pt>
                <c:pt idx="183">
                  <c:v>25.549285714285713</c:v>
                </c:pt>
                <c:pt idx="184">
                  <c:v>25.748571428571427</c:v>
                </c:pt>
                <c:pt idx="185">
                  <c:v>24.242142857142856</c:v>
                </c:pt>
                <c:pt idx="186">
                  <c:v>25.000714285714285</c:v>
                </c:pt>
                <c:pt idx="187">
                  <c:v>25.675714285714285</c:v>
                </c:pt>
                <c:pt idx="188">
                  <c:v>26.252142857142857</c:v>
                </c:pt>
                <c:pt idx="189">
                  <c:v>26.172857142857143</c:v>
                </c:pt>
                <c:pt idx="190">
                  <c:v>25.83</c:v>
                </c:pt>
                <c:pt idx="191">
                  <c:v>24.632142857142856</c:v>
                </c:pt>
                <c:pt idx="192">
                  <c:v>24.728571428571428</c:v>
                </c:pt>
                <c:pt idx="193">
                  <c:v>23.269285714285711</c:v>
                </c:pt>
                <c:pt idx="194">
                  <c:v>22.382142857142856</c:v>
                </c:pt>
                <c:pt idx="195">
                  <c:v>21.224999999999998</c:v>
                </c:pt>
                <c:pt idx="196">
                  <c:v>20.614285714285714</c:v>
                </c:pt>
                <c:pt idx="197">
                  <c:v>20.40642857142857</c:v>
                </c:pt>
                <c:pt idx="198">
                  <c:v>21.473571428571429</c:v>
                </c:pt>
                <c:pt idx="199">
                  <c:v>21.655714285714286</c:v>
                </c:pt>
                <c:pt idx="200">
                  <c:v>21.829285714285714</c:v>
                </c:pt>
                <c:pt idx="201">
                  <c:v>22.054285714285712</c:v>
                </c:pt>
                <c:pt idx="202">
                  <c:v>22.274999999999999</c:v>
                </c:pt>
                <c:pt idx="203">
                  <c:v>21.925714285714285</c:v>
                </c:pt>
                <c:pt idx="204">
                  <c:v>21.992142857142856</c:v>
                </c:pt>
                <c:pt idx="205">
                  <c:v>21.619285714285713</c:v>
                </c:pt>
                <c:pt idx="206">
                  <c:v>21.23357142857143</c:v>
                </c:pt>
                <c:pt idx="207">
                  <c:v>20.738571428571429</c:v>
                </c:pt>
                <c:pt idx="208">
                  <c:v>21.490714285714287</c:v>
                </c:pt>
                <c:pt idx="209">
                  <c:v>21.034285714285712</c:v>
                </c:pt>
                <c:pt idx="210">
                  <c:v>21.03857142857143</c:v>
                </c:pt>
                <c:pt idx="211">
                  <c:v>20.950714285714287</c:v>
                </c:pt>
                <c:pt idx="212">
                  <c:v>20.648571428571429</c:v>
                </c:pt>
                <c:pt idx="213">
                  <c:v>20.785714285714285</c:v>
                </c:pt>
                <c:pt idx="214">
                  <c:v>21.392142857142854</c:v>
                </c:pt>
                <c:pt idx="215">
                  <c:v>20.830714285714286</c:v>
                </c:pt>
                <c:pt idx="216">
                  <c:v>21.537857142857142</c:v>
                </c:pt>
                <c:pt idx="217">
                  <c:v>22.35857142857143</c:v>
                </c:pt>
                <c:pt idx="218">
                  <c:v>23.151428571428568</c:v>
                </c:pt>
                <c:pt idx="219">
                  <c:v>24.18</c:v>
                </c:pt>
                <c:pt idx="220">
                  <c:v>24.71142857142857</c:v>
                </c:pt>
                <c:pt idx="221">
                  <c:v>24.33642857142857</c:v>
                </c:pt>
                <c:pt idx="222">
                  <c:v>25.98</c:v>
                </c:pt>
                <c:pt idx="223">
                  <c:v>25.881428571428568</c:v>
                </c:pt>
                <c:pt idx="224">
                  <c:v>27.987857142857141</c:v>
                </c:pt>
                <c:pt idx="225">
                  <c:v>30.111428571428569</c:v>
                </c:pt>
                <c:pt idx="226">
                  <c:v>30.897857142857138</c:v>
                </c:pt>
                <c:pt idx="227">
                  <c:v>33.152142857142856</c:v>
                </c:pt>
                <c:pt idx="228">
                  <c:v>35.622857142857136</c:v>
                </c:pt>
                <c:pt idx="229">
                  <c:v>37.240714285714283</c:v>
                </c:pt>
                <c:pt idx="230">
                  <c:v>40.77214285714286</c:v>
                </c:pt>
                <c:pt idx="231">
                  <c:v>42.070714285714288</c:v>
                </c:pt>
                <c:pt idx="232">
                  <c:v>45.152142857142856</c:v>
                </c:pt>
                <c:pt idx="233">
                  <c:v>47.453571428571422</c:v>
                </c:pt>
                <c:pt idx="234">
                  <c:v>50.97</c:v>
                </c:pt>
                <c:pt idx="235">
                  <c:v>53.485714285714288</c:v>
                </c:pt>
                <c:pt idx="236">
                  <c:v>56.556428571428569</c:v>
                </c:pt>
                <c:pt idx="237">
                  <c:v>57.507857142857141</c:v>
                </c:pt>
                <c:pt idx="238">
                  <c:v>62.931428571428569</c:v>
                </c:pt>
                <c:pt idx="239">
                  <c:v>63.707142857142848</c:v>
                </c:pt>
                <c:pt idx="240">
                  <c:v>65.372142857142848</c:v>
                </c:pt>
                <c:pt idx="241">
                  <c:v>66.171428571428578</c:v>
                </c:pt>
                <c:pt idx="242">
                  <c:v>69.209999999999994</c:v>
                </c:pt>
                <c:pt idx="243">
                  <c:v>65.487857142857138</c:v>
                </c:pt>
                <c:pt idx="244">
                  <c:v>62.082857142857144</c:v>
                </c:pt>
                <c:pt idx="245">
                  <c:v>73.339285714285722</c:v>
                </c:pt>
                <c:pt idx="246">
                  <c:v>78.983571428571423</c:v>
                </c:pt>
                <c:pt idx="247">
                  <c:v>83.202857142857141</c:v>
                </c:pt>
                <c:pt idx="248">
                  <c:v>93.21</c:v>
                </c:pt>
                <c:pt idx="249">
                  <c:v>92.40857142857142</c:v>
                </c:pt>
                <c:pt idx="250">
                  <c:v>90.72</c:v>
                </c:pt>
                <c:pt idx="251">
                  <c:v>93.32571428571427</c:v>
                </c:pt>
                <c:pt idx="252">
                  <c:v>87.437142857142845</c:v>
                </c:pt>
                <c:pt idx="253">
                  <c:v>88.660714285714278</c:v>
                </c:pt>
                <c:pt idx="254">
                  <c:v>87.902142857142849</c:v>
                </c:pt>
                <c:pt idx="255">
                  <c:v>80.020714285714277</c:v>
                </c:pt>
                <c:pt idx="256">
                  <c:v>76.605000000000004</c:v>
                </c:pt>
                <c:pt idx="257">
                  <c:v>83.665714285714273</c:v>
                </c:pt>
                <c:pt idx="258">
                  <c:v>85.928571428571416</c:v>
                </c:pt>
                <c:pt idx="259">
                  <c:v>77.114999999999995</c:v>
                </c:pt>
                <c:pt idx="260">
                  <c:v>68.241428571428571</c:v>
                </c:pt>
                <c:pt idx="261">
                  <c:v>62.01</c:v>
                </c:pt>
                <c:pt idx="262">
                  <c:v>54.497142857142855</c:v>
                </c:pt>
                <c:pt idx="263">
                  <c:v>50.824285714285715</c:v>
                </c:pt>
                <c:pt idx="264">
                  <c:v>46.547142857142859</c:v>
                </c:pt>
                <c:pt idx="265">
                  <c:v>42.055714285714288</c:v>
                </c:pt>
                <c:pt idx="266">
                  <c:v>36.469285714285711</c:v>
                </c:pt>
                <c:pt idx="267">
                  <c:v>31.853571428571424</c:v>
                </c:pt>
                <c:pt idx="268">
                  <c:v>30.081428571428567</c:v>
                </c:pt>
                <c:pt idx="269">
                  <c:v>27.632142857142856</c:v>
                </c:pt>
                <c:pt idx="270">
                  <c:v>27.034285714285712</c:v>
                </c:pt>
                <c:pt idx="271">
                  <c:v>23.239285714285714</c:v>
                </c:pt>
                <c:pt idx="272">
                  <c:v>20.37857142857143</c:v>
                </c:pt>
                <c:pt idx="273">
                  <c:v>18.932142857142857</c:v>
                </c:pt>
                <c:pt idx="274">
                  <c:v>17.241428571428571</c:v>
                </c:pt>
                <c:pt idx="275">
                  <c:v>14.879999999999999</c:v>
                </c:pt>
                <c:pt idx="276">
                  <c:v>14.234999999999999</c:v>
                </c:pt>
                <c:pt idx="277">
                  <c:v>14.650714285714285</c:v>
                </c:pt>
                <c:pt idx="278">
                  <c:v>12.803571428571427</c:v>
                </c:pt>
                <c:pt idx="279">
                  <c:v>11.918571428571427</c:v>
                </c:pt>
                <c:pt idx="280">
                  <c:v>11.174999999999999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797504"/>
        <c:axId val="317791616"/>
      </c:lineChart>
      <c:dateAx>
        <c:axId val="317788544"/>
        <c:scaling>
          <c:orientation val="minMax"/>
          <c:min val="43891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317790080"/>
        <c:crosses val="autoZero"/>
        <c:auto val="1"/>
        <c:lblOffset val="100"/>
        <c:baseTimeUnit val="days"/>
        <c:majorUnit val="30"/>
        <c:majorTimeUnit val="days"/>
      </c:dateAx>
      <c:valAx>
        <c:axId val="31779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317788544"/>
        <c:crosses val="autoZero"/>
        <c:crossBetween val="between"/>
      </c:valAx>
      <c:valAx>
        <c:axId val="317791616"/>
        <c:scaling>
          <c:orientation val="minMax"/>
          <c:max val="1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317797504"/>
        <c:crosses val="max"/>
        <c:crossBetween val="between"/>
      </c:valAx>
      <c:catAx>
        <c:axId val="31779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17791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73598604041901"/>
          <c:y val="0.145743067897836"/>
          <c:w val="0.56092078614482577"/>
          <c:h val="5.338097402301483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'Data ISR'!$F$34:$F$175</c:f>
              <c:numCache>
                <c:formatCode>General</c:formatCode>
                <c:ptCount val="14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17</c:v>
                </c:pt>
                <c:pt idx="5">
                  <c:v>6</c:v>
                </c:pt>
                <c:pt idx="6">
                  <c:v>18</c:v>
                </c:pt>
                <c:pt idx="7">
                  <c:v>0</c:v>
                </c:pt>
                <c:pt idx="8">
                  <c:v>14</c:v>
                </c:pt>
                <c:pt idx="9">
                  <c:v>4</c:v>
                </c:pt>
                <c:pt idx="10">
                  <c:v>21</c:v>
                </c:pt>
                <c:pt idx="11">
                  <c:v>26</c:v>
                </c:pt>
                <c:pt idx="12">
                  <c:v>29</c:v>
                </c:pt>
                <c:pt idx="13">
                  <c:v>58</c:v>
                </c:pt>
                <c:pt idx="14">
                  <c:v>5</c:v>
                </c:pt>
                <c:pt idx="15">
                  <c:v>32</c:v>
                </c:pt>
                <c:pt idx="16">
                  <c:v>54</c:v>
                </c:pt>
                <c:pt idx="17">
                  <c:v>123</c:v>
                </c:pt>
                <c:pt idx="18">
                  <c:v>102</c:v>
                </c:pt>
                <c:pt idx="19">
                  <c:v>183</c:v>
                </c:pt>
                <c:pt idx="20">
                  <c:v>171</c:v>
                </c:pt>
                <c:pt idx="21">
                  <c:v>188</c:v>
                </c:pt>
                <c:pt idx="22">
                  <c:v>167</c:v>
                </c:pt>
                <c:pt idx="23">
                  <c:v>1131</c:v>
                </c:pt>
                <c:pt idx="24">
                  <c:v>324</c:v>
                </c:pt>
                <c:pt idx="25">
                  <c:v>342</c:v>
                </c:pt>
                <c:pt idx="26">
                  <c:v>584</c:v>
                </c:pt>
                <c:pt idx="27">
                  <c:v>628</c:v>
                </c:pt>
                <c:pt idx="28">
                  <c:v>448</c:v>
                </c:pt>
                <c:pt idx="29">
                  <c:v>663</c:v>
                </c:pt>
                <c:pt idx="30">
                  <c:v>734</c:v>
                </c:pt>
                <c:pt idx="31">
                  <c:v>765</c:v>
                </c:pt>
                <c:pt idx="32">
                  <c:v>571</c:v>
                </c:pt>
                <c:pt idx="33">
                  <c:v>423</c:v>
                </c:pt>
                <c:pt idx="34">
                  <c:v>579</c:v>
                </c:pt>
                <c:pt idx="35">
                  <c:v>474</c:v>
                </c:pt>
                <c:pt idx="36">
                  <c:v>344</c:v>
                </c:pt>
                <c:pt idx="37">
                  <c:v>156</c:v>
                </c:pt>
                <c:pt idx="38">
                  <c:v>564</c:v>
                </c:pt>
                <c:pt idx="39">
                  <c:v>440</c:v>
                </c:pt>
                <c:pt idx="40">
                  <c:v>335</c:v>
                </c:pt>
                <c:pt idx="41">
                  <c:v>402</c:v>
                </c:pt>
                <c:pt idx="42">
                  <c:v>441</c:v>
                </c:pt>
                <c:pt idx="43">
                  <c:v>460</c:v>
                </c:pt>
                <c:pt idx="44">
                  <c:v>455</c:v>
                </c:pt>
                <c:pt idx="45">
                  <c:v>257</c:v>
                </c:pt>
                <c:pt idx="46">
                  <c:v>224</c:v>
                </c:pt>
                <c:pt idx="47">
                  <c:v>283</c:v>
                </c:pt>
                <c:pt idx="48">
                  <c:v>226</c:v>
                </c:pt>
                <c:pt idx="49">
                  <c:v>222</c:v>
                </c:pt>
                <c:pt idx="50">
                  <c:v>229</c:v>
                </c:pt>
                <c:pt idx="51">
                  <c:v>556</c:v>
                </c:pt>
                <c:pt idx="52">
                  <c:v>305</c:v>
                </c:pt>
                <c:pt idx="53">
                  <c:v>255</c:v>
                </c:pt>
                <c:pt idx="54">
                  <c:v>240</c:v>
                </c:pt>
                <c:pt idx="55">
                  <c:v>145</c:v>
                </c:pt>
                <c:pt idx="56">
                  <c:v>112</c:v>
                </c:pt>
                <c:pt idx="57">
                  <c:v>173</c:v>
                </c:pt>
                <c:pt idx="58">
                  <c:v>106</c:v>
                </c:pt>
                <c:pt idx="59">
                  <c:v>112</c:v>
                </c:pt>
                <c:pt idx="60">
                  <c:v>155</c:v>
                </c:pt>
                <c:pt idx="61">
                  <c:v>84</c:v>
                </c:pt>
                <c:pt idx="62">
                  <c:v>23</c:v>
                </c:pt>
                <c:pt idx="63">
                  <c:v>38</c:v>
                </c:pt>
                <c:pt idx="64">
                  <c:v>43</c:v>
                </c:pt>
                <c:pt idx="65">
                  <c:v>21</c:v>
                </c:pt>
                <c:pt idx="66">
                  <c:v>71</c:v>
                </c:pt>
                <c:pt idx="67">
                  <c:v>55</c:v>
                </c:pt>
                <c:pt idx="68">
                  <c:v>18</c:v>
                </c:pt>
                <c:pt idx="69">
                  <c:v>23</c:v>
                </c:pt>
                <c:pt idx="70">
                  <c:v>29</c:v>
                </c:pt>
                <c:pt idx="71">
                  <c:v>23</c:v>
                </c:pt>
                <c:pt idx="72">
                  <c:v>19</c:v>
                </c:pt>
                <c:pt idx="73">
                  <c:v>31</c:v>
                </c:pt>
                <c:pt idx="74">
                  <c:v>10</c:v>
                </c:pt>
                <c:pt idx="75">
                  <c:v>19</c:v>
                </c:pt>
                <c:pt idx="76">
                  <c:v>9</c:v>
                </c:pt>
                <c:pt idx="77">
                  <c:v>26</c:v>
                </c:pt>
                <c:pt idx="78">
                  <c:v>16</c:v>
                </c:pt>
                <c:pt idx="79">
                  <c:v>8</c:v>
                </c:pt>
                <c:pt idx="80">
                  <c:v>16</c:v>
                </c:pt>
                <c:pt idx="81">
                  <c:v>7</c:v>
                </c:pt>
                <c:pt idx="82">
                  <c:v>22</c:v>
                </c:pt>
                <c:pt idx="83">
                  <c:v>5</c:v>
                </c:pt>
                <c:pt idx="84">
                  <c:v>17</c:v>
                </c:pt>
                <c:pt idx="85">
                  <c:v>23</c:v>
                </c:pt>
                <c:pt idx="86">
                  <c:v>36</c:v>
                </c:pt>
                <c:pt idx="87">
                  <c:v>79</c:v>
                </c:pt>
                <c:pt idx="88">
                  <c:v>115</c:v>
                </c:pt>
                <c:pt idx="89">
                  <c:v>25</c:v>
                </c:pt>
                <c:pt idx="90">
                  <c:v>59</c:v>
                </c:pt>
                <c:pt idx="91">
                  <c:v>98</c:v>
                </c:pt>
                <c:pt idx="92">
                  <c:v>116</c:v>
                </c:pt>
                <c:pt idx="93">
                  <c:v>92</c:v>
                </c:pt>
                <c:pt idx="94">
                  <c:v>118</c:v>
                </c:pt>
                <c:pt idx="95">
                  <c:v>67</c:v>
                </c:pt>
                <c:pt idx="96">
                  <c:v>190</c:v>
                </c:pt>
                <c:pt idx="97">
                  <c:v>111</c:v>
                </c:pt>
                <c:pt idx="98">
                  <c:v>169</c:v>
                </c:pt>
                <c:pt idx="99">
                  <c:v>148</c:v>
                </c:pt>
                <c:pt idx="100">
                  <c:v>175</c:v>
                </c:pt>
                <c:pt idx="101">
                  <c:v>214</c:v>
                </c:pt>
                <c:pt idx="102">
                  <c:v>226</c:v>
                </c:pt>
                <c:pt idx="103">
                  <c:v>177</c:v>
                </c:pt>
                <c:pt idx="104">
                  <c:v>83</c:v>
                </c:pt>
                <c:pt idx="105">
                  <c:v>182</c:v>
                </c:pt>
                <c:pt idx="106">
                  <c:v>258</c:v>
                </c:pt>
                <c:pt idx="107">
                  <c:v>288</c:v>
                </c:pt>
                <c:pt idx="108">
                  <c:v>253</c:v>
                </c:pt>
                <c:pt idx="109">
                  <c:v>303</c:v>
                </c:pt>
                <c:pt idx="110">
                  <c:v>294</c:v>
                </c:pt>
                <c:pt idx="111">
                  <c:v>145</c:v>
                </c:pt>
                <c:pt idx="112">
                  <c:v>304</c:v>
                </c:pt>
                <c:pt idx="113">
                  <c:v>430</c:v>
                </c:pt>
                <c:pt idx="114">
                  <c:v>532</c:v>
                </c:pt>
                <c:pt idx="115">
                  <c:v>356</c:v>
                </c:pt>
                <c:pt idx="116">
                  <c:v>400</c:v>
                </c:pt>
                <c:pt idx="117">
                  <c:v>621</c:v>
                </c:pt>
                <c:pt idx="118">
                  <c:v>334</c:v>
                </c:pt>
                <c:pt idx="119">
                  <c:v>686</c:v>
                </c:pt>
                <c:pt idx="120">
                  <c:v>803</c:v>
                </c:pt>
                <c:pt idx="121">
                  <c:v>1013</c:v>
                </c:pt>
                <c:pt idx="122">
                  <c:v>790</c:v>
                </c:pt>
                <c:pt idx="123">
                  <c:v>1008</c:v>
                </c:pt>
                <c:pt idx="124">
                  <c:v>1115</c:v>
                </c:pt>
                <c:pt idx="125">
                  <c:v>788</c:v>
                </c:pt>
                <c:pt idx="126">
                  <c:v>791</c:v>
                </c:pt>
                <c:pt idx="127">
                  <c:v>1473</c:v>
                </c:pt>
                <c:pt idx="128">
                  <c:v>1335</c:v>
                </c:pt>
                <c:pt idx="129">
                  <c:v>1268</c:v>
                </c:pt>
                <c:pt idx="130">
                  <c:v>1441</c:v>
                </c:pt>
                <c:pt idx="131">
                  <c:v>1198</c:v>
                </c:pt>
                <c:pt idx="132">
                  <c:v>1206</c:v>
                </c:pt>
                <c:pt idx="133">
                  <c:v>1962</c:v>
                </c:pt>
                <c:pt idx="134">
                  <c:v>1728</c:v>
                </c:pt>
                <c:pt idx="135">
                  <c:v>1828</c:v>
                </c:pt>
                <c:pt idx="136">
                  <c:v>1871</c:v>
                </c:pt>
                <c:pt idx="137">
                  <c:v>1400</c:v>
                </c:pt>
                <c:pt idx="138">
                  <c:v>1906</c:v>
                </c:pt>
                <c:pt idx="139">
                  <c:v>924</c:v>
                </c:pt>
                <c:pt idx="140">
                  <c:v>1714</c:v>
                </c:pt>
                <c:pt idx="141">
                  <c:v>2039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817984"/>
        <c:axId val="317819520"/>
      </c:lineChart>
      <c:catAx>
        <c:axId val="31781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7819520"/>
        <c:crosses val="autoZero"/>
        <c:auto val="1"/>
        <c:lblAlgn val="ctr"/>
        <c:lblOffset val="100"/>
        <c:noMultiLvlLbl val="0"/>
      </c:catAx>
      <c:valAx>
        <c:axId val="31781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81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ISR'!$A$42:$A$327</c:f>
              <c:numCache>
                <c:formatCode>m/d/yyyy</c:formatCode>
                <c:ptCount val="286"/>
                <c:pt idx="0">
                  <c:v>43900</c:v>
                </c:pt>
                <c:pt idx="1">
                  <c:v>43901</c:v>
                </c:pt>
                <c:pt idx="2">
                  <c:v>43902</c:v>
                </c:pt>
                <c:pt idx="3">
                  <c:v>43903</c:v>
                </c:pt>
                <c:pt idx="4">
                  <c:v>43904</c:v>
                </c:pt>
                <c:pt idx="5">
                  <c:v>43905</c:v>
                </c:pt>
                <c:pt idx="6">
                  <c:v>43906</c:v>
                </c:pt>
                <c:pt idx="7">
                  <c:v>43907</c:v>
                </c:pt>
                <c:pt idx="8">
                  <c:v>43908</c:v>
                </c:pt>
                <c:pt idx="9">
                  <c:v>43909</c:v>
                </c:pt>
                <c:pt idx="10">
                  <c:v>43910</c:v>
                </c:pt>
                <c:pt idx="11">
                  <c:v>43911</c:v>
                </c:pt>
                <c:pt idx="12">
                  <c:v>43912</c:v>
                </c:pt>
                <c:pt idx="13">
                  <c:v>43913</c:v>
                </c:pt>
                <c:pt idx="14">
                  <c:v>43914</c:v>
                </c:pt>
                <c:pt idx="15">
                  <c:v>43915</c:v>
                </c:pt>
                <c:pt idx="16">
                  <c:v>43916</c:v>
                </c:pt>
                <c:pt idx="17">
                  <c:v>43917</c:v>
                </c:pt>
                <c:pt idx="18">
                  <c:v>43918</c:v>
                </c:pt>
                <c:pt idx="19">
                  <c:v>43919</c:v>
                </c:pt>
                <c:pt idx="20">
                  <c:v>43920</c:v>
                </c:pt>
                <c:pt idx="21">
                  <c:v>43921</c:v>
                </c:pt>
                <c:pt idx="22">
                  <c:v>43922</c:v>
                </c:pt>
                <c:pt idx="23">
                  <c:v>43923</c:v>
                </c:pt>
                <c:pt idx="24">
                  <c:v>43924</c:v>
                </c:pt>
                <c:pt idx="25">
                  <c:v>43925</c:v>
                </c:pt>
                <c:pt idx="26">
                  <c:v>43926</c:v>
                </c:pt>
                <c:pt idx="27">
                  <c:v>43927</c:v>
                </c:pt>
                <c:pt idx="28">
                  <c:v>43928</c:v>
                </c:pt>
                <c:pt idx="29">
                  <c:v>43929</c:v>
                </c:pt>
                <c:pt idx="30">
                  <c:v>43930</c:v>
                </c:pt>
                <c:pt idx="31">
                  <c:v>43931</c:v>
                </c:pt>
                <c:pt idx="32">
                  <c:v>43932</c:v>
                </c:pt>
                <c:pt idx="33">
                  <c:v>43933</c:v>
                </c:pt>
                <c:pt idx="34">
                  <c:v>43934</c:v>
                </c:pt>
                <c:pt idx="35">
                  <c:v>43935</c:v>
                </c:pt>
                <c:pt idx="36">
                  <c:v>43936</c:v>
                </c:pt>
                <c:pt idx="37">
                  <c:v>43937</c:v>
                </c:pt>
                <c:pt idx="38">
                  <c:v>43938</c:v>
                </c:pt>
                <c:pt idx="39">
                  <c:v>43939</c:v>
                </c:pt>
                <c:pt idx="40">
                  <c:v>43940</c:v>
                </c:pt>
                <c:pt idx="41">
                  <c:v>43941</c:v>
                </c:pt>
                <c:pt idx="42">
                  <c:v>43942</c:v>
                </c:pt>
                <c:pt idx="43">
                  <c:v>43943</c:v>
                </c:pt>
                <c:pt idx="44">
                  <c:v>43944</c:v>
                </c:pt>
                <c:pt idx="45">
                  <c:v>43945</c:v>
                </c:pt>
                <c:pt idx="46">
                  <c:v>43946</c:v>
                </c:pt>
                <c:pt idx="47">
                  <c:v>43947</c:v>
                </c:pt>
                <c:pt idx="48">
                  <c:v>43948</c:v>
                </c:pt>
                <c:pt idx="49">
                  <c:v>43949</c:v>
                </c:pt>
                <c:pt idx="50">
                  <c:v>43950</c:v>
                </c:pt>
                <c:pt idx="51">
                  <c:v>43951</c:v>
                </c:pt>
                <c:pt idx="52">
                  <c:v>43952</c:v>
                </c:pt>
                <c:pt idx="53">
                  <c:v>43953</c:v>
                </c:pt>
                <c:pt idx="54">
                  <c:v>43954</c:v>
                </c:pt>
                <c:pt idx="55">
                  <c:v>43955</c:v>
                </c:pt>
                <c:pt idx="56">
                  <c:v>43956</c:v>
                </c:pt>
                <c:pt idx="57">
                  <c:v>43957</c:v>
                </c:pt>
                <c:pt idx="58">
                  <c:v>43958</c:v>
                </c:pt>
                <c:pt idx="59">
                  <c:v>43959</c:v>
                </c:pt>
                <c:pt idx="60">
                  <c:v>43960</c:v>
                </c:pt>
                <c:pt idx="61">
                  <c:v>43961</c:v>
                </c:pt>
                <c:pt idx="62">
                  <c:v>43962</c:v>
                </c:pt>
                <c:pt idx="63">
                  <c:v>43963</c:v>
                </c:pt>
                <c:pt idx="64">
                  <c:v>43964</c:v>
                </c:pt>
                <c:pt idx="65">
                  <c:v>43965</c:v>
                </c:pt>
                <c:pt idx="66">
                  <c:v>43966</c:v>
                </c:pt>
                <c:pt idx="67">
                  <c:v>43967</c:v>
                </c:pt>
                <c:pt idx="68">
                  <c:v>43968</c:v>
                </c:pt>
                <c:pt idx="69">
                  <c:v>43969</c:v>
                </c:pt>
                <c:pt idx="70">
                  <c:v>43970</c:v>
                </c:pt>
                <c:pt idx="71">
                  <c:v>43971</c:v>
                </c:pt>
                <c:pt idx="72">
                  <c:v>43972</c:v>
                </c:pt>
                <c:pt idx="73">
                  <c:v>43973</c:v>
                </c:pt>
                <c:pt idx="74">
                  <c:v>43974</c:v>
                </c:pt>
                <c:pt idx="75">
                  <c:v>43975</c:v>
                </c:pt>
                <c:pt idx="76">
                  <c:v>43976</c:v>
                </c:pt>
                <c:pt idx="77">
                  <c:v>43977</c:v>
                </c:pt>
                <c:pt idx="78">
                  <c:v>43978</c:v>
                </c:pt>
                <c:pt idx="79">
                  <c:v>43979</c:v>
                </c:pt>
                <c:pt idx="80">
                  <c:v>43980</c:v>
                </c:pt>
                <c:pt idx="81">
                  <c:v>43981</c:v>
                </c:pt>
                <c:pt idx="82">
                  <c:v>43982</c:v>
                </c:pt>
                <c:pt idx="83">
                  <c:v>43983</c:v>
                </c:pt>
                <c:pt idx="84">
                  <c:v>43984</c:v>
                </c:pt>
                <c:pt idx="85">
                  <c:v>43985</c:v>
                </c:pt>
                <c:pt idx="86">
                  <c:v>43986</c:v>
                </c:pt>
                <c:pt idx="87">
                  <c:v>43987</c:v>
                </c:pt>
                <c:pt idx="88">
                  <c:v>43988</c:v>
                </c:pt>
                <c:pt idx="89">
                  <c:v>43989</c:v>
                </c:pt>
                <c:pt idx="90">
                  <c:v>43990</c:v>
                </c:pt>
                <c:pt idx="91">
                  <c:v>43991</c:v>
                </c:pt>
                <c:pt idx="92">
                  <c:v>43992</c:v>
                </c:pt>
                <c:pt idx="93">
                  <c:v>43993</c:v>
                </c:pt>
                <c:pt idx="94">
                  <c:v>43994</c:v>
                </c:pt>
                <c:pt idx="95">
                  <c:v>43995</c:v>
                </c:pt>
                <c:pt idx="96">
                  <c:v>43996</c:v>
                </c:pt>
                <c:pt idx="97">
                  <c:v>43997</c:v>
                </c:pt>
                <c:pt idx="98">
                  <c:v>43998</c:v>
                </c:pt>
                <c:pt idx="99">
                  <c:v>43999</c:v>
                </c:pt>
                <c:pt idx="100">
                  <c:v>44000</c:v>
                </c:pt>
                <c:pt idx="101">
                  <c:v>44001</c:v>
                </c:pt>
                <c:pt idx="102">
                  <c:v>44002</c:v>
                </c:pt>
                <c:pt idx="103">
                  <c:v>44003</c:v>
                </c:pt>
                <c:pt idx="104">
                  <c:v>44004</c:v>
                </c:pt>
                <c:pt idx="105">
                  <c:v>44005</c:v>
                </c:pt>
                <c:pt idx="106">
                  <c:v>44006</c:v>
                </c:pt>
                <c:pt idx="107">
                  <c:v>44007</c:v>
                </c:pt>
                <c:pt idx="108">
                  <c:v>44008</c:v>
                </c:pt>
                <c:pt idx="109">
                  <c:v>44009</c:v>
                </c:pt>
                <c:pt idx="110">
                  <c:v>44010</c:v>
                </c:pt>
                <c:pt idx="111">
                  <c:v>44011</c:v>
                </c:pt>
                <c:pt idx="112">
                  <c:v>44012</c:v>
                </c:pt>
                <c:pt idx="113">
                  <c:v>44013</c:v>
                </c:pt>
                <c:pt idx="114">
                  <c:v>44014</c:v>
                </c:pt>
                <c:pt idx="115">
                  <c:v>44015</c:v>
                </c:pt>
                <c:pt idx="116">
                  <c:v>44016</c:v>
                </c:pt>
                <c:pt idx="117">
                  <c:v>44017</c:v>
                </c:pt>
                <c:pt idx="118">
                  <c:v>44018</c:v>
                </c:pt>
                <c:pt idx="119">
                  <c:v>44019</c:v>
                </c:pt>
                <c:pt idx="120">
                  <c:v>44020</c:v>
                </c:pt>
                <c:pt idx="121">
                  <c:v>44021</c:v>
                </c:pt>
                <c:pt idx="122">
                  <c:v>44022</c:v>
                </c:pt>
                <c:pt idx="123">
                  <c:v>44023</c:v>
                </c:pt>
                <c:pt idx="124">
                  <c:v>44024</c:v>
                </c:pt>
                <c:pt idx="125">
                  <c:v>44025</c:v>
                </c:pt>
                <c:pt idx="126">
                  <c:v>44026</c:v>
                </c:pt>
                <c:pt idx="127">
                  <c:v>44027</c:v>
                </c:pt>
                <c:pt idx="128">
                  <c:v>44028</c:v>
                </c:pt>
                <c:pt idx="129">
                  <c:v>44029</c:v>
                </c:pt>
                <c:pt idx="130">
                  <c:v>44030</c:v>
                </c:pt>
                <c:pt idx="131">
                  <c:v>44031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44037</c:v>
                </c:pt>
                <c:pt idx="138">
                  <c:v>44038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44044</c:v>
                </c:pt>
                <c:pt idx="145">
                  <c:v>44045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44051</c:v>
                </c:pt>
                <c:pt idx="152">
                  <c:v>44052</c:v>
                </c:pt>
                <c:pt idx="153">
                  <c:v>44053</c:v>
                </c:pt>
                <c:pt idx="154">
                  <c:v>44054</c:v>
                </c:pt>
                <c:pt idx="155">
                  <c:v>44055</c:v>
                </c:pt>
                <c:pt idx="156">
                  <c:v>44056</c:v>
                </c:pt>
                <c:pt idx="157">
                  <c:v>44057</c:v>
                </c:pt>
                <c:pt idx="158">
                  <c:v>44058</c:v>
                </c:pt>
                <c:pt idx="159">
                  <c:v>44059</c:v>
                </c:pt>
                <c:pt idx="160">
                  <c:v>44060</c:v>
                </c:pt>
                <c:pt idx="161">
                  <c:v>44061</c:v>
                </c:pt>
                <c:pt idx="162">
                  <c:v>44062</c:v>
                </c:pt>
                <c:pt idx="163">
                  <c:v>44063</c:v>
                </c:pt>
                <c:pt idx="164">
                  <c:v>44064</c:v>
                </c:pt>
                <c:pt idx="165">
                  <c:v>44065</c:v>
                </c:pt>
                <c:pt idx="166">
                  <c:v>44066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44072</c:v>
                </c:pt>
                <c:pt idx="173">
                  <c:v>44073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44079</c:v>
                </c:pt>
                <c:pt idx="180">
                  <c:v>44080</c:v>
                </c:pt>
                <c:pt idx="181">
                  <c:v>44081</c:v>
                </c:pt>
                <c:pt idx="182">
                  <c:v>44082</c:v>
                </c:pt>
                <c:pt idx="183">
                  <c:v>44083</c:v>
                </c:pt>
                <c:pt idx="184">
                  <c:v>44084</c:v>
                </c:pt>
                <c:pt idx="185">
                  <c:v>44085</c:v>
                </c:pt>
                <c:pt idx="186">
                  <c:v>44086</c:v>
                </c:pt>
                <c:pt idx="187">
                  <c:v>44087</c:v>
                </c:pt>
                <c:pt idx="188">
                  <c:v>44088</c:v>
                </c:pt>
                <c:pt idx="189">
                  <c:v>44089</c:v>
                </c:pt>
                <c:pt idx="190">
                  <c:v>44090</c:v>
                </c:pt>
                <c:pt idx="191">
                  <c:v>44091</c:v>
                </c:pt>
                <c:pt idx="192">
                  <c:v>44092</c:v>
                </c:pt>
                <c:pt idx="193">
                  <c:v>44093</c:v>
                </c:pt>
                <c:pt idx="194">
                  <c:v>44094</c:v>
                </c:pt>
                <c:pt idx="195">
                  <c:v>44095</c:v>
                </c:pt>
                <c:pt idx="196">
                  <c:v>44096</c:v>
                </c:pt>
                <c:pt idx="197">
                  <c:v>44097</c:v>
                </c:pt>
                <c:pt idx="198">
                  <c:v>44098</c:v>
                </c:pt>
                <c:pt idx="199">
                  <c:v>44099</c:v>
                </c:pt>
                <c:pt idx="200">
                  <c:v>44100</c:v>
                </c:pt>
                <c:pt idx="201">
                  <c:v>44101</c:v>
                </c:pt>
                <c:pt idx="202">
                  <c:v>44102</c:v>
                </c:pt>
                <c:pt idx="203">
                  <c:v>44103</c:v>
                </c:pt>
                <c:pt idx="204">
                  <c:v>44104</c:v>
                </c:pt>
                <c:pt idx="205">
                  <c:v>44105</c:v>
                </c:pt>
                <c:pt idx="206">
                  <c:v>44106</c:v>
                </c:pt>
                <c:pt idx="207">
                  <c:v>44107</c:v>
                </c:pt>
                <c:pt idx="208">
                  <c:v>44108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44114</c:v>
                </c:pt>
                <c:pt idx="215">
                  <c:v>44115</c:v>
                </c:pt>
                <c:pt idx="216">
                  <c:v>44116</c:v>
                </c:pt>
                <c:pt idx="217">
                  <c:v>44117</c:v>
                </c:pt>
                <c:pt idx="218">
                  <c:v>44118</c:v>
                </c:pt>
                <c:pt idx="219">
                  <c:v>44119</c:v>
                </c:pt>
                <c:pt idx="220">
                  <c:v>44120</c:v>
                </c:pt>
                <c:pt idx="221">
                  <c:v>44121</c:v>
                </c:pt>
                <c:pt idx="222">
                  <c:v>44122</c:v>
                </c:pt>
                <c:pt idx="223">
                  <c:v>44123</c:v>
                </c:pt>
                <c:pt idx="224">
                  <c:v>44124</c:v>
                </c:pt>
                <c:pt idx="225">
                  <c:v>44125</c:v>
                </c:pt>
                <c:pt idx="226">
                  <c:v>44126</c:v>
                </c:pt>
                <c:pt idx="227">
                  <c:v>44127</c:v>
                </c:pt>
                <c:pt idx="228">
                  <c:v>44128</c:v>
                </c:pt>
                <c:pt idx="229">
                  <c:v>44129</c:v>
                </c:pt>
                <c:pt idx="230">
                  <c:v>44130</c:v>
                </c:pt>
                <c:pt idx="231">
                  <c:v>44131</c:v>
                </c:pt>
                <c:pt idx="232">
                  <c:v>44132</c:v>
                </c:pt>
                <c:pt idx="233">
                  <c:v>44133</c:v>
                </c:pt>
                <c:pt idx="234">
                  <c:v>44134</c:v>
                </c:pt>
                <c:pt idx="235">
                  <c:v>44135</c:v>
                </c:pt>
                <c:pt idx="236">
                  <c:v>44136</c:v>
                </c:pt>
                <c:pt idx="237">
                  <c:v>44137</c:v>
                </c:pt>
                <c:pt idx="238">
                  <c:v>44138</c:v>
                </c:pt>
                <c:pt idx="239">
                  <c:v>44139</c:v>
                </c:pt>
                <c:pt idx="240">
                  <c:v>44140</c:v>
                </c:pt>
                <c:pt idx="241">
                  <c:v>44141</c:v>
                </c:pt>
                <c:pt idx="242">
                  <c:v>44142</c:v>
                </c:pt>
              </c:numCache>
            </c:numRef>
          </c:cat>
          <c:val>
            <c:numRef>
              <c:f>'Data ISR'!$AO$42:$AO$327</c:f>
              <c:numCache>
                <c:formatCode>0.00%</c:formatCode>
                <c:ptCount val="286"/>
                <c:pt idx="0">
                  <c:v>3.916568993135606E-5</c:v>
                </c:pt>
                <c:pt idx="1">
                  <c:v>4.3671477268591716E-5</c:v>
                </c:pt>
                <c:pt idx="2">
                  <c:v>5.0834523804709935E-5</c:v>
                </c:pt>
                <c:pt idx="3">
                  <c:v>5.7799513754576032E-5</c:v>
                </c:pt>
                <c:pt idx="4">
                  <c:v>6.2387824669416736E-5</c:v>
                </c:pt>
                <c:pt idx="5">
                  <c:v>7.4980922611947158E-5</c:v>
                </c:pt>
                <c:pt idx="6">
                  <c:v>8.8630322347822192E-5</c:v>
                </c:pt>
                <c:pt idx="7">
                  <c:v>1.0723113674000015E-4</c:v>
                </c:pt>
                <c:pt idx="8">
                  <c:v>1.3538818141884272E-4</c:v>
                </c:pt>
                <c:pt idx="9">
                  <c:v>1.5961710380368499E-4</c:v>
                </c:pt>
                <c:pt idx="10">
                  <c:v>1.8642076180980479E-4</c:v>
                </c:pt>
                <c:pt idx="11">
                  <c:v>2.1107880679819329E-4</c:v>
                </c:pt>
                <c:pt idx="12">
                  <c:v>2.4682802061670034E-4</c:v>
                </c:pt>
                <c:pt idx="13">
                  <c:v>2.844752767201235E-4</c:v>
                </c:pt>
                <c:pt idx="14">
                  <c:v>3.363330928871361E-4</c:v>
                </c:pt>
                <c:pt idx="15">
                  <c:v>3.9951314390156123E-4</c:v>
                </c:pt>
                <c:pt idx="16">
                  <c:v>4.7259602422859226E-4</c:v>
                </c:pt>
                <c:pt idx="17">
                  <c:v>5.2922370318117659E-4</c:v>
                </c:pt>
                <c:pt idx="18">
                  <c:v>5.8915232523796299E-4</c:v>
                </c:pt>
                <c:pt idx="19">
                  <c:v>6.5888474831422904E-4</c:v>
                </c:pt>
                <c:pt idx="20">
                  <c:v>7.1622213003421677E-4</c:v>
                </c:pt>
                <c:pt idx="21">
                  <c:v>7.6903721970144787E-4</c:v>
                </c:pt>
                <c:pt idx="22">
                  <c:v>8.1977271521303167E-4</c:v>
                </c:pt>
                <c:pt idx="23">
                  <c:v>8.8118676166670882E-4</c:v>
                </c:pt>
                <c:pt idx="24">
                  <c:v>9.5672884460637042E-4</c:v>
                </c:pt>
                <c:pt idx="25">
                  <c:v>9.668957493673124E-4</c:v>
                </c:pt>
                <c:pt idx="26">
                  <c:v>9.9693433161555001E-4</c:v>
                </c:pt>
                <c:pt idx="27">
                  <c:v>1.0035362178239539E-3</c:v>
                </c:pt>
                <c:pt idx="28">
                  <c:v>9.8673441742356616E-4</c:v>
                </c:pt>
                <c:pt idx="29">
                  <c:v>9.3504164841176369E-4</c:v>
                </c:pt>
                <c:pt idx="30">
                  <c:v>8.6111702759316105E-4</c:v>
                </c:pt>
                <c:pt idx="31">
                  <c:v>8.1188346119398915E-4</c:v>
                </c:pt>
                <c:pt idx="32">
                  <c:v>8.1761059747977949E-4</c:v>
                </c:pt>
                <c:pt idx="33">
                  <c:v>8.3749877968259615E-4</c:v>
                </c:pt>
                <c:pt idx="34">
                  <c:v>8.9442354351455865E-4</c:v>
                </c:pt>
                <c:pt idx="35">
                  <c:v>9.8861595499296121E-4</c:v>
                </c:pt>
                <c:pt idx="36">
                  <c:v>1.0475873035495288E-3</c:v>
                </c:pt>
                <c:pt idx="37">
                  <c:v>1.1638300149640003E-3</c:v>
                </c:pt>
                <c:pt idx="38">
                  <c:v>1.2339750559282917E-3</c:v>
                </c:pt>
                <c:pt idx="39">
                  <c:v>1.2984259700378347E-3</c:v>
                </c:pt>
                <c:pt idx="40">
                  <c:v>1.3129501196963232E-3</c:v>
                </c:pt>
                <c:pt idx="41">
                  <c:v>1.385867952868144E-3</c:v>
                </c:pt>
                <c:pt idx="42">
                  <c:v>1.4012998618802882E-3</c:v>
                </c:pt>
                <c:pt idx="43">
                  <c:v>1.4647109789120076E-3</c:v>
                </c:pt>
                <c:pt idx="44">
                  <c:v>1.487718552348295E-3</c:v>
                </c:pt>
                <c:pt idx="45">
                  <c:v>1.504718409334935E-3</c:v>
                </c:pt>
                <c:pt idx="46">
                  <c:v>1.4794661945877904E-3</c:v>
                </c:pt>
                <c:pt idx="47">
                  <c:v>1.4296714678609039E-3</c:v>
                </c:pt>
                <c:pt idx="48">
                  <c:v>1.3642632802511423E-3</c:v>
                </c:pt>
                <c:pt idx="49">
                  <c:v>1.3152112657227016E-3</c:v>
                </c:pt>
                <c:pt idx="50">
                  <c:v>1.2443070078444437E-3</c:v>
                </c:pt>
                <c:pt idx="51">
                  <c:v>1.1741124527335895E-3</c:v>
                </c:pt>
                <c:pt idx="52">
                  <c:v>1.1481340305035202E-3</c:v>
                </c:pt>
                <c:pt idx="53">
                  <c:v>1.0902189837402969E-3</c:v>
                </c:pt>
                <c:pt idx="54">
                  <c:v>1.0830559372041787E-3</c:v>
                </c:pt>
                <c:pt idx="55">
                  <c:v>1.0476203129805709E-3</c:v>
                </c:pt>
                <c:pt idx="56">
                  <c:v>1.0198263720431905E-3</c:v>
                </c:pt>
                <c:pt idx="57">
                  <c:v>1.027583588338065E-3</c:v>
                </c:pt>
                <c:pt idx="58">
                  <c:v>1.030702979571536E-3</c:v>
                </c:pt>
                <c:pt idx="59">
                  <c:v>9.829053234226919E-4</c:v>
                </c:pt>
                <c:pt idx="60">
                  <c:v>9.5484730703697537E-4</c:v>
                </c:pt>
                <c:pt idx="61">
                  <c:v>9.0393025965466024E-4</c:v>
                </c:pt>
                <c:pt idx="62">
                  <c:v>9.0327007103381996E-4</c:v>
                </c:pt>
                <c:pt idx="63">
                  <c:v>8.798498797095071E-4</c:v>
                </c:pt>
                <c:pt idx="64">
                  <c:v>8.6012674466190051E-4</c:v>
                </c:pt>
                <c:pt idx="65">
                  <c:v>8.3201921412962097E-4</c:v>
                </c:pt>
                <c:pt idx="66">
                  <c:v>7.9141761394793697E-4</c:v>
                </c:pt>
                <c:pt idx="67">
                  <c:v>7.5236745702522798E-4</c:v>
                </c:pt>
                <c:pt idx="68">
                  <c:v>7.4723449049819398E-4</c:v>
                </c:pt>
                <c:pt idx="69">
                  <c:v>7.2206479932865417E-4</c:v>
                </c:pt>
                <c:pt idx="70">
                  <c:v>7.1551242726681325E-4</c:v>
                </c:pt>
                <c:pt idx="71">
                  <c:v>6.7746905799088595E-4</c:v>
                </c:pt>
                <c:pt idx="72">
                  <c:v>6.4030043863757202E-4</c:v>
                </c:pt>
                <c:pt idx="73">
                  <c:v>6.2874713777286519E-4</c:v>
                </c:pt>
                <c:pt idx="74">
                  <c:v>6.1579093608887261E-4</c:v>
                </c:pt>
                <c:pt idx="75">
                  <c:v>6.0215804106851858E-4</c:v>
                </c:pt>
                <c:pt idx="76">
                  <c:v>5.6323992186997759E-4</c:v>
                </c:pt>
                <c:pt idx="77">
                  <c:v>5.5790889875669155E-4</c:v>
                </c:pt>
                <c:pt idx="78">
                  <c:v>5.7046898726817983E-4</c:v>
                </c:pt>
                <c:pt idx="79">
                  <c:v>5.5706715826511993E-4</c:v>
                </c:pt>
                <c:pt idx="80">
                  <c:v>5.0535788453779653E-4</c:v>
                </c:pt>
                <c:pt idx="81">
                  <c:v>5.110024972459819E-4</c:v>
                </c:pt>
                <c:pt idx="82">
                  <c:v>5.412556407959928E-4</c:v>
                </c:pt>
                <c:pt idx="83">
                  <c:v>5.878319479962822E-4</c:v>
                </c:pt>
                <c:pt idx="84">
                  <c:v>6.6934873795454909E-4</c:v>
                </c:pt>
                <c:pt idx="85">
                  <c:v>7.7633230396173417E-4</c:v>
                </c:pt>
                <c:pt idx="86">
                  <c:v>9.3386981360977193E-4</c:v>
                </c:pt>
                <c:pt idx="87">
                  <c:v>1.174987202656203E-3</c:v>
                </c:pt>
                <c:pt idx="88">
                  <c:v>1.3479236118853427E-3</c:v>
                </c:pt>
                <c:pt idx="89">
                  <c:v>1.5040252112830527E-3</c:v>
                </c:pt>
                <c:pt idx="90">
                  <c:v>1.6111078055833638E-3</c:v>
                </c:pt>
                <c:pt idx="91">
                  <c:v>1.665705404526864E-3</c:v>
                </c:pt>
                <c:pt idx="92">
                  <c:v>1.7524541893052909E-3</c:v>
                </c:pt>
                <c:pt idx="93">
                  <c:v>1.7674734804294097E-3</c:v>
                </c:pt>
                <c:pt idx="94">
                  <c:v>1.7123477305892372E-3</c:v>
                </c:pt>
                <c:pt idx="95">
                  <c:v>1.6372512749686431E-3</c:v>
                </c:pt>
                <c:pt idx="96">
                  <c:v>1.5339317558071223E-3</c:v>
                </c:pt>
                <c:pt idx="97">
                  <c:v>1.5294424731854075E-3</c:v>
                </c:pt>
                <c:pt idx="98">
                  <c:v>1.5488190092070731E-3</c:v>
                </c:pt>
                <c:pt idx="99">
                  <c:v>1.5084814844737253E-3</c:v>
                </c:pt>
                <c:pt idx="100">
                  <c:v>1.5346084491434837E-3</c:v>
                </c:pt>
                <c:pt idx="101">
                  <c:v>1.5288648081421723E-3</c:v>
                </c:pt>
                <c:pt idx="102">
                  <c:v>1.5127231963626246E-3</c:v>
                </c:pt>
                <c:pt idx="103">
                  <c:v>1.5178726676051799E-3</c:v>
                </c:pt>
                <c:pt idx="104">
                  <c:v>1.5118814558710532E-3</c:v>
                </c:pt>
                <c:pt idx="105">
                  <c:v>1.5714139647553353E-3</c:v>
                </c:pt>
                <c:pt idx="106">
                  <c:v>1.6105466452556493E-3</c:v>
                </c:pt>
                <c:pt idx="107">
                  <c:v>1.6315406433983738E-3</c:v>
                </c:pt>
                <c:pt idx="108">
                  <c:v>1.693301288877992E-3</c:v>
                </c:pt>
                <c:pt idx="109">
                  <c:v>1.7672589191276367E-3</c:v>
                </c:pt>
                <c:pt idx="110">
                  <c:v>1.7877082616581678E-3</c:v>
                </c:pt>
                <c:pt idx="111">
                  <c:v>1.9033568033138828E-3</c:v>
                </c:pt>
                <c:pt idx="112">
                  <c:v>1.9197294811107244E-3</c:v>
                </c:pt>
                <c:pt idx="113">
                  <c:v>1.9703494436136616E-3</c:v>
                </c:pt>
                <c:pt idx="114">
                  <c:v>2.0756000144911404E-3</c:v>
                </c:pt>
                <c:pt idx="115">
                  <c:v>2.1486663901026499E-3</c:v>
                </c:pt>
                <c:pt idx="116">
                  <c:v>2.2611625310938522E-3</c:v>
                </c:pt>
                <c:pt idx="117">
                  <c:v>2.4380930814790766E-3</c:v>
                </c:pt>
                <c:pt idx="118">
                  <c:v>2.5137341927118644E-3</c:v>
                </c:pt>
                <c:pt idx="119">
                  <c:v>2.6417282615772944E-3</c:v>
                </c:pt>
                <c:pt idx="120">
                  <c:v>2.7725446367968176E-3</c:v>
                </c:pt>
                <c:pt idx="121">
                  <c:v>2.8551672426949922E-3</c:v>
                </c:pt>
                <c:pt idx="122">
                  <c:v>2.93620539590315E-3</c:v>
                </c:pt>
                <c:pt idx="123">
                  <c:v>2.9884098110961035E-3</c:v>
                </c:pt>
                <c:pt idx="124">
                  <c:v>2.9991543809002809E-3</c:v>
                </c:pt>
                <c:pt idx="125">
                  <c:v>3.0599907623107226E-3</c:v>
                </c:pt>
                <c:pt idx="126">
                  <c:v>3.1120796444950296E-3</c:v>
                </c:pt>
                <c:pt idx="127">
                  <c:v>3.1336017935344263E-3</c:v>
                </c:pt>
                <c:pt idx="128">
                  <c:v>3.1505686410900242E-3</c:v>
                </c:pt>
                <c:pt idx="129">
                  <c:v>3.1481424479084356E-3</c:v>
                </c:pt>
                <c:pt idx="130">
                  <c:v>3.1481259431929147E-3</c:v>
                </c:pt>
                <c:pt idx="131">
                  <c:v>3.1166184412633074E-3</c:v>
                </c:pt>
                <c:pt idx="132">
                  <c:v>3.088824500325927E-3</c:v>
                </c:pt>
                <c:pt idx="133">
                  <c:v>3.0627470498027316E-3</c:v>
                </c:pt>
                <c:pt idx="134">
                  <c:v>3.0318007082008381E-3</c:v>
                </c:pt>
                <c:pt idx="135">
                  <c:v>3.0559636117235963E-3</c:v>
                </c:pt>
                <c:pt idx="136">
                  <c:v>3.0342929202445109E-3</c:v>
                </c:pt>
                <c:pt idx="137">
                  <c:v>2.95173633320842E-3</c:v>
                </c:pt>
                <c:pt idx="138">
                  <c:v>2.8252937076019649E-3</c:v>
                </c:pt>
                <c:pt idx="139">
                  <c:v>2.8353780887853015E-3</c:v>
                </c:pt>
                <c:pt idx="140">
                  <c:v>2.7774795467375994E-3</c:v>
                </c:pt>
                <c:pt idx="141">
                  <c:v>2.7347323335381842E-3</c:v>
                </c:pt>
                <c:pt idx="142">
                  <c:v>2.5602279763345488E-3</c:v>
                </c:pt>
                <c:pt idx="143">
                  <c:v>2.535371874759908E-3</c:v>
                </c:pt>
                <c:pt idx="144">
                  <c:v>2.4085331359809483E-3</c:v>
                </c:pt>
                <c:pt idx="145">
                  <c:v>2.372338294843374E-3</c:v>
                </c:pt>
                <c:pt idx="146">
                  <c:v>2.2959544714121409E-3</c:v>
                </c:pt>
                <c:pt idx="147">
                  <c:v>2.2865797929962073E-3</c:v>
                </c:pt>
                <c:pt idx="148">
                  <c:v>2.2794497558911312E-3</c:v>
                </c:pt>
                <c:pt idx="149">
                  <c:v>2.3923090006237957E-3</c:v>
                </c:pt>
                <c:pt idx="150">
                  <c:v>2.4318708037276561E-3</c:v>
                </c:pt>
                <c:pt idx="151">
                  <c:v>2.4453551563083206E-3</c:v>
                </c:pt>
                <c:pt idx="152">
                  <c:v>2.4809063135405756E-3</c:v>
                </c:pt>
                <c:pt idx="153">
                  <c:v>2.4937964963624845E-3</c:v>
                </c:pt>
                <c:pt idx="154">
                  <c:v>2.5194943384286967E-3</c:v>
                </c:pt>
                <c:pt idx="155">
                  <c:v>2.5271690311459661E-3</c:v>
                </c:pt>
                <c:pt idx="156">
                  <c:v>2.5288690168446303E-3</c:v>
                </c:pt>
                <c:pt idx="157">
                  <c:v>2.4564793345694816E-3</c:v>
                </c:pt>
                <c:pt idx="158">
                  <c:v>2.4698811635725415E-3</c:v>
                </c:pt>
                <c:pt idx="159">
                  <c:v>2.4734626868406005E-3</c:v>
                </c:pt>
                <c:pt idx="160">
                  <c:v>2.501141094769334E-3</c:v>
                </c:pt>
                <c:pt idx="161">
                  <c:v>2.5055643585289644E-3</c:v>
                </c:pt>
                <c:pt idx="162">
                  <c:v>2.5409339638904883E-3</c:v>
                </c:pt>
                <c:pt idx="163">
                  <c:v>2.5404553271403791E-3</c:v>
                </c:pt>
                <c:pt idx="164">
                  <c:v>2.6444845490693034E-3</c:v>
                </c:pt>
                <c:pt idx="165">
                  <c:v>2.6716183013858431E-3</c:v>
                </c:pt>
                <c:pt idx="166">
                  <c:v>2.6874298188549707E-3</c:v>
                </c:pt>
                <c:pt idx="167">
                  <c:v>2.7547525534651692E-3</c:v>
                </c:pt>
                <c:pt idx="168">
                  <c:v>2.8559924784710431E-3</c:v>
                </c:pt>
                <c:pt idx="169">
                  <c:v>2.9531227293121847E-3</c:v>
                </c:pt>
                <c:pt idx="170">
                  <c:v>3.0776673126337241E-3</c:v>
                </c:pt>
                <c:pt idx="171">
                  <c:v>3.0128367900671984E-3</c:v>
                </c:pt>
                <c:pt idx="172">
                  <c:v>3.0067960641865085E-3</c:v>
                </c:pt>
                <c:pt idx="173">
                  <c:v>3.0111368043685342E-3</c:v>
                </c:pt>
                <c:pt idx="174">
                  <c:v>3.0406637404356202E-3</c:v>
                </c:pt>
                <c:pt idx="175">
                  <c:v>2.9474451071729575E-3</c:v>
                </c:pt>
                <c:pt idx="176">
                  <c:v>2.97380313786001E-3</c:v>
                </c:pt>
                <c:pt idx="177">
                  <c:v>2.9562421205456555E-3</c:v>
                </c:pt>
                <c:pt idx="178">
                  <c:v>3.0935118395338935E-3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843712"/>
        <c:axId val="317927424"/>
      </c:lineChart>
      <c:dateAx>
        <c:axId val="3178437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317927424"/>
        <c:crosses val="autoZero"/>
        <c:auto val="1"/>
        <c:lblOffset val="100"/>
        <c:baseTimeUnit val="days"/>
      </c:dateAx>
      <c:valAx>
        <c:axId val="317927424"/>
        <c:scaling>
          <c:orientation val="minMax"/>
          <c:max val="4.000000000000001E-3"/>
          <c:min val="0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317843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AUS'!$J$33:$J$162</c:f>
              <c:numCache>
                <c:formatCode>0.0%</c:formatCode>
                <c:ptCount val="130"/>
                <c:pt idx="0">
                  <c:v>0.1428572829139397</c:v>
                </c:pt>
                <c:pt idx="1">
                  <c:v>0.20000021176589347</c:v>
                </c:pt>
                <c:pt idx="2">
                  <c:v>0.50000058823866211</c:v>
                </c:pt>
                <c:pt idx="3">
                  <c:v>0.48148221786939982</c:v>
                </c:pt>
                <c:pt idx="4">
                  <c:v>7.6923233786855477E-2</c:v>
                </c:pt>
                <c:pt idx="5">
                  <c:v>0.15625033701206389</c:v>
                </c:pt>
                <c:pt idx="6">
                  <c:v>8.108127186141216E-2</c:v>
                </c:pt>
                <c:pt idx="7">
                  <c:v>0.32500080294681288</c:v>
                </c:pt>
                <c:pt idx="8">
                  <c:v>0.28846239819651853</c:v>
                </c:pt>
                <c:pt idx="9">
                  <c:v>0.23880682236571224</c:v>
                </c:pt>
                <c:pt idx="10">
                  <c:v>0.25301310986045378</c:v>
                </c:pt>
                <c:pt idx="11">
                  <c:v>0</c:v>
                </c:pt>
                <c:pt idx="12">
                  <c:v>0.69231116745406673</c:v>
                </c:pt>
                <c:pt idx="13">
                  <c:v>0.28735857564208317</c:v>
                </c:pt>
                <c:pt idx="14">
                  <c:v>0.20982348567378317</c:v>
                </c:pt>
                <c:pt idx="15">
                  <c:v>0.29520639033135448</c:v>
                </c:pt>
                <c:pt idx="16">
                  <c:v>0.21367837277768398</c:v>
                </c:pt>
                <c:pt idx="17">
                  <c:v>0.27358975519496143</c:v>
                </c:pt>
                <c:pt idx="18">
                  <c:v>0.20965216528223563</c:v>
                </c:pt>
                <c:pt idx="19">
                  <c:v>0.16949605198594384</c:v>
                </c:pt>
                <c:pt idx="20">
                  <c:v>0.36940459867960163</c:v>
                </c:pt>
                <c:pt idx="21">
                  <c:v>0.4605203053319476</c:v>
                </c:pt>
                <c:pt idx="22">
                  <c:v>9.1477358752126023E-2</c:v>
                </c:pt>
                <c:pt idx="23">
                  <c:v>0.22811838657067393</c:v>
                </c:pt>
                <c:pt idx="24">
                  <c:v>0.166593259952621</c:v>
                </c:pt>
                <c:pt idx="25">
                  <c:v>0.19939264677921403</c:v>
                </c:pt>
                <c:pt idx="26">
                  <c:v>0.12687112362103084</c:v>
                </c:pt>
                <c:pt idx="27">
                  <c:v>0.16929879615676013</c:v>
                </c:pt>
                <c:pt idx="28">
                  <c:v>0.10172948301229082</c:v>
                </c:pt>
                <c:pt idx="29">
                  <c:v>0.1012510499940158</c:v>
                </c:pt>
                <c:pt idx="30">
                  <c:v>4.8454579845481058E-2</c:v>
                </c:pt>
                <c:pt idx="31">
                  <c:v>7.2449003485620028E-2</c:v>
                </c:pt>
                <c:pt idx="32">
                  <c:v>5.7477022350530503E-2</c:v>
                </c:pt>
                <c:pt idx="33">
                  <c:v>4.6816041794711397E-2</c:v>
                </c:pt>
                <c:pt idx="34">
                  <c:v>4.7291208711934263E-2</c:v>
                </c:pt>
                <c:pt idx="35">
                  <c:v>2.8435323567938479E-2</c:v>
                </c:pt>
                <c:pt idx="36">
                  <c:v>2.2476922929700258E-2</c:v>
                </c:pt>
                <c:pt idx="37">
                  <c:v>2.095836729396932E-2</c:v>
                </c:pt>
                <c:pt idx="38">
                  <c:v>2.411458942608527E-2</c:v>
                </c:pt>
                <c:pt idx="39">
                  <c:v>2.0086701394469494E-2</c:v>
                </c:pt>
                <c:pt idx="40">
                  <c:v>2.3342559630148335E-2</c:v>
                </c:pt>
                <c:pt idx="41">
                  <c:v>2.0151431586403933E-2</c:v>
                </c:pt>
                <c:pt idx="42">
                  <c:v>2.7033709154239811E-3</c:v>
                </c:pt>
                <c:pt idx="43">
                  <c:v>8.0937103940406929E-3</c:v>
                </c:pt>
                <c:pt idx="44">
                  <c:v>1.4276526273010858E-2</c:v>
                </c:pt>
                <c:pt idx="45">
                  <c:v>6.0010297160734468E-3</c:v>
                </c:pt>
                <c:pt idx="46">
                  <c:v>5.2506698895861586E-3</c:v>
                </c:pt>
                <c:pt idx="47">
                  <c:v>1.4840556040828944E-2</c:v>
                </c:pt>
                <c:pt idx="48">
                  <c:v>1.7376045407819098E-2</c:v>
                </c:pt>
                <c:pt idx="49">
                  <c:v>1.7673883348192785E-2</c:v>
                </c:pt>
                <c:pt idx="50">
                  <c:v>5.3755149619642058E-3</c:v>
                </c:pt>
                <c:pt idx="51">
                  <c:v>9.7155476694206072E-3</c:v>
                </c:pt>
                <c:pt idx="52">
                  <c:v>3.7184411053727403E-3</c:v>
                </c:pt>
                <c:pt idx="53">
                  <c:v>6.0511853115518491E-3</c:v>
                </c:pt>
                <c:pt idx="54">
                  <c:v>9.742805107431831E-3</c:v>
                </c:pt>
                <c:pt idx="55">
                  <c:v>1.1630952475683716E-2</c:v>
                </c:pt>
                <c:pt idx="56">
                  <c:v>1.6159330855059908E-2</c:v>
                </c:pt>
                <c:pt idx="57">
                  <c:v>6.4237096812903155E-3</c:v>
                </c:pt>
                <c:pt idx="58">
                  <c:v>2.1910536861159506E-2</c:v>
                </c:pt>
                <c:pt idx="59">
                  <c:v>8.0829457919608452E-3</c:v>
                </c:pt>
                <c:pt idx="60">
                  <c:v>1.4803073973651711E-2</c:v>
                </c:pt>
                <c:pt idx="61">
                  <c:v>1.2892787174583658E-2</c:v>
                </c:pt>
                <c:pt idx="62">
                  <c:v>2.3083058672350928E-2</c:v>
                </c:pt>
                <c:pt idx="63">
                  <c:v>2.5820576986301604E-2</c:v>
                </c:pt>
                <c:pt idx="64">
                  <c:v>2.8481423753432721E-2</c:v>
                </c:pt>
                <c:pt idx="65">
                  <c:v>3.2416111490742729E-2</c:v>
                </c:pt>
                <c:pt idx="66">
                  <c:v>2.3667651250045708E-2</c:v>
                </c:pt>
                <c:pt idx="67">
                  <c:v>2.4810885272011963E-2</c:v>
                </c:pt>
                <c:pt idx="68">
                  <c:v>6.7769049646829059E-3</c:v>
                </c:pt>
                <c:pt idx="69">
                  <c:v>3.0051071170860134E-2</c:v>
                </c:pt>
                <c:pt idx="70">
                  <c:v>1.284229634320112E-2</c:v>
                </c:pt>
                <c:pt idx="71">
                  <c:v>3.21725087923313E-2</c:v>
                </c:pt>
                <c:pt idx="72">
                  <c:v>1.5155657716802355E-2</c:v>
                </c:pt>
                <c:pt idx="73">
                  <c:v>1.4709908848268014E-2</c:v>
                </c:pt>
                <c:pt idx="74">
                  <c:v>5.0518896708001554E-2</c:v>
                </c:pt>
                <c:pt idx="75">
                  <c:v>2.7264744993278845E-2</c:v>
                </c:pt>
                <c:pt idx="76">
                  <c:v>1.5575231207035276E-2</c:v>
                </c:pt>
                <c:pt idx="77">
                  <c:v>1.7186878228151885E-2</c:v>
                </c:pt>
                <c:pt idx="78">
                  <c:v>2.4873665850010336E-2</c:v>
                </c:pt>
                <c:pt idx="79">
                  <c:v>7.1962392415846821E-3</c:v>
                </c:pt>
                <c:pt idx="80">
                  <c:v>1.6640474498663096E-2</c:v>
                </c:pt>
                <c:pt idx="81">
                  <c:v>2.7404870264917888E-2</c:v>
                </c:pt>
                <c:pt idx="82">
                  <c:v>7.7540954573406991E-3</c:v>
                </c:pt>
                <c:pt idx="83">
                  <c:v>2.9247908507244451E-2</c:v>
                </c:pt>
                <c:pt idx="84">
                  <c:v>0</c:v>
                </c:pt>
                <c:pt idx="85">
                  <c:v>2.4954986931735635E-2</c:v>
                </c:pt>
                <c:pt idx="86">
                  <c:v>2.7550071810955961E-2</c:v>
                </c:pt>
                <c:pt idx="87">
                  <c:v>2.3115715220681232E-2</c:v>
                </c:pt>
                <c:pt idx="88">
                  <c:v>3.2060271540862356E-2</c:v>
                </c:pt>
                <c:pt idx="89">
                  <c:v>3.9105638173295272E-2</c:v>
                </c:pt>
                <c:pt idx="90">
                  <c:v>1.6811458927128025E-2</c:v>
                </c:pt>
                <c:pt idx="91">
                  <c:v>2.1058570948799551E-2</c:v>
                </c:pt>
                <c:pt idx="92">
                  <c:v>3.9512199036410733E-2</c:v>
                </c:pt>
                <c:pt idx="93">
                  <c:v>1.6231777005616663E-2</c:v>
                </c:pt>
                <c:pt idx="94">
                  <c:v>2.240961158988776E-2</c:v>
                </c:pt>
                <c:pt idx="95">
                  <c:v>1.4289771478504038E-2</c:v>
                </c:pt>
                <c:pt idx="96">
                  <c:v>1.0825587425999537E-2</c:v>
                </c:pt>
                <c:pt idx="97">
                  <c:v>1.5155825368988136E-2</c:v>
                </c:pt>
                <c:pt idx="98">
                  <c:v>1.3219622233751763E-2</c:v>
                </c:pt>
                <c:pt idx="99">
                  <c:v>4.3776148115965549E-3</c:v>
                </c:pt>
                <c:pt idx="100">
                  <c:v>1.5734821214570354E-2</c:v>
                </c:pt>
                <c:pt idx="101">
                  <c:v>2.5470228503548745E-2</c:v>
                </c:pt>
                <c:pt idx="102">
                  <c:v>9.4366582001398289E-3</c:v>
                </c:pt>
                <c:pt idx="103">
                  <c:v>1.2349208965036685E-2</c:v>
                </c:pt>
                <c:pt idx="104">
                  <c:v>6.6857170131995936E-2</c:v>
                </c:pt>
                <c:pt idx="105">
                  <c:v>3.9485018785127009E-2</c:v>
                </c:pt>
                <c:pt idx="106">
                  <c:v>3.1422651239771691E-2</c:v>
                </c:pt>
                <c:pt idx="107">
                  <c:v>5.9143004231018106E-2</c:v>
                </c:pt>
                <c:pt idx="108">
                  <c:v>5.1611968535815275E-2</c:v>
                </c:pt>
                <c:pt idx="109">
                  <c:v>4.3701987167035709E-2</c:v>
                </c:pt>
                <c:pt idx="110">
                  <c:v>4.6633596027289654E-3</c:v>
                </c:pt>
                <c:pt idx="111">
                  <c:v>0.11685639173629617</c:v>
                </c:pt>
                <c:pt idx="112">
                  <c:v>2.8085971441900639E-2</c:v>
                </c:pt>
                <c:pt idx="113">
                  <c:v>3.8390783231320405E-2</c:v>
                </c:pt>
                <c:pt idx="114">
                  <c:v>6.1070574434831167E-2</c:v>
                </c:pt>
                <c:pt idx="115">
                  <c:v>7.4920882778931538E-2</c:v>
                </c:pt>
                <c:pt idx="116">
                  <c:v>7.0766672678913511E-2</c:v>
                </c:pt>
                <c:pt idx="117">
                  <c:v>1.1260389492269346E-2</c:v>
                </c:pt>
                <c:pt idx="118">
                  <c:v>0.15833397455597512</c:v>
                </c:pt>
                <c:pt idx="119">
                  <c:v>0.13246777132941018</c:v>
                </c:pt>
                <c:pt idx="120">
                  <c:v>0.1072301983603814</c:v>
                </c:pt>
                <c:pt idx="121">
                  <c:v>0.12413626087818629</c:v>
                </c:pt>
                <c:pt idx="122">
                  <c:v>0.10441387316710038</c:v>
                </c:pt>
                <c:pt idx="123">
                  <c:v>8.0570509541343607E-2</c:v>
                </c:pt>
                <c:pt idx="124">
                  <c:v>0.23324685644082108</c:v>
                </c:pt>
                <c:pt idx="125">
                  <c:v>0.21870883766358445</c:v>
                </c:pt>
                <c:pt idx="126">
                  <c:v>0.14898549924383589</c:v>
                </c:pt>
                <c:pt idx="127">
                  <c:v>0.16277948243399196</c:v>
                </c:pt>
                <c:pt idx="128">
                  <c:v>0.1097529248900338</c:v>
                </c:pt>
                <c:pt idx="129">
                  <c:v>0.13152301695302926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144896"/>
        <c:axId val="318146432"/>
      </c:lineChart>
      <c:dateAx>
        <c:axId val="3181448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146432"/>
        <c:crosses val="autoZero"/>
        <c:auto val="1"/>
        <c:lblOffset val="100"/>
        <c:baseTimeUnit val="days"/>
      </c:dateAx>
      <c:valAx>
        <c:axId val="318146432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14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AUS'!$K$33:$K$162</c:f>
              <c:numCache>
                <c:formatCode>0.0%</c:formatCode>
                <c:ptCount val="130"/>
                <c:pt idx="0">
                  <c:v>7.1428571428571425E-2</c:v>
                </c:pt>
                <c:pt idx="1">
                  <c:v>0</c:v>
                </c:pt>
                <c:pt idx="2">
                  <c:v>0</c:v>
                </c:pt>
                <c:pt idx="3">
                  <c:v>3.7037037037037035E-2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2.5000000000000001E-2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5.6980056980056983E-3</c:v>
                </c:pt>
                <c:pt idx="17">
                  <c:v>2.3584905660377358E-3</c:v>
                </c:pt>
                <c:pt idx="18">
                  <c:v>0</c:v>
                </c:pt>
                <c:pt idx="19">
                  <c:v>1.5408320493066256E-3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6.3011972274732201E-4</c:v>
                </c:pt>
                <c:pt idx="24">
                  <c:v>0</c:v>
                </c:pt>
                <c:pt idx="25">
                  <c:v>2.2351363433169421E-3</c:v>
                </c:pt>
                <c:pt idx="26">
                  <c:v>0</c:v>
                </c:pt>
                <c:pt idx="27">
                  <c:v>3.4059945504087192E-4</c:v>
                </c:pt>
                <c:pt idx="28">
                  <c:v>5.9136605558840927E-4</c:v>
                </c:pt>
                <c:pt idx="29">
                  <c:v>2.6852846401718581E-4</c:v>
                </c:pt>
                <c:pt idx="30">
                  <c:v>2.4467824810374357E-4</c:v>
                </c:pt>
                <c:pt idx="31">
                  <c:v>4.781257470714798E-4</c:v>
                </c:pt>
                <c:pt idx="32">
                  <c:v>9.049773755656109E-4</c:v>
                </c:pt>
                <c:pt idx="33">
                  <c:v>8.7489063867016625E-4</c:v>
                </c:pt>
                <c:pt idx="34">
                  <c:v>4.298302170642596E-4</c:v>
                </c:pt>
                <c:pt idx="35">
                  <c:v>1.0375596596804316E-3</c:v>
                </c:pt>
                <c:pt idx="36">
                  <c:v>1.0214504596527069E-3</c:v>
                </c:pt>
                <c:pt idx="37">
                  <c:v>1.0690613641223007E-3</c:v>
                </c:pt>
                <c:pt idx="38">
                  <c:v>1.0482180293501049E-3</c:v>
                </c:pt>
                <c:pt idx="39">
                  <c:v>2.0491803278688525E-4</c:v>
                </c:pt>
                <c:pt idx="40">
                  <c:v>6.5430752453653218E-4</c:v>
                </c:pt>
                <c:pt idx="41">
                  <c:v>6.8681318681318687E-4</c:v>
                </c:pt>
                <c:pt idx="42">
                  <c:v>6.7567567567567571E-4</c:v>
                </c:pt>
                <c:pt idx="43">
                  <c:v>2.2476961114857271E-4</c:v>
                </c:pt>
                <c:pt idx="44">
                  <c:v>2.2301516503122213E-4</c:v>
                </c:pt>
                <c:pt idx="45">
                  <c:v>2.3998080153587713E-4</c:v>
                </c:pt>
                <c:pt idx="46">
                  <c:v>0</c:v>
                </c:pt>
                <c:pt idx="47">
                  <c:v>7.4183976261127599E-4</c:v>
                </c:pt>
                <c:pt idx="48">
                  <c:v>3.7764350453172205E-4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4.8396854204476713E-3</c:v>
                </c:pt>
                <c:pt idx="54">
                  <c:v>2.5974025974025974E-3</c:v>
                </c:pt>
                <c:pt idx="55">
                  <c:v>6.8399452804377564E-4</c:v>
                </c:pt>
                <c:pt idx="56">
                  <c:v>2.4232633279483036E-3</c:v>
                </c:pt>
                <c:pt idx="57">
                  <c:v>0</c:v>
                </c:pt>
                <c:pt idx="58">
                  <c:v>5.7142857142857143E-3</c:v>
                </c:pt>
                <c:pt idx="59">
                  <c:v>2.0202020202020202E-3</c:v>
                </c:pt>
                <c:pt idx="60">
                  <c:v>2.1141649048625794E-3</c:v>
                </c:pt>
                <c:pt idx="61">
                  <c:v>0</c:v>
                </c:pt>
                <c:pt idx="62">
                  <c:v>1.0989010989010989E-3</c:v>
                </c:pt>
                <c:pt idx="63">
                  <c:v>1.1223344556677891E-3</c:v>
                </c:pt>
                <c:pt idx="64">
                  <c:v>1.1389521640091116E-3</c:v>
                </c:pt>
                <c:pt idx="65">
                  <c:v>1.1574074074074073E-3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1.5151515151515152E-3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1.718213058419244E-3</c:v>
                </c:pt>
                <c:pt idx="78">
                  <c:v>0</c:v>
                </c:pt>
                <c:pt idx="79">
                  <c:v>1.7985611510791368E-3</c:v>
                </c:pt>
                <c:pt idx="80">
                  <c:v>0</c:v>
                </c:pt>
                <c:pt idx="81">
                  <c:v>1.9569471624266144E-3</c:v>
                </c:pt>
                <c:pt idx="82">
                  <c:v>0</c:v>
                </c:pt>
                <c:pt idx="83">
                  <c:v>1.9493177387914229E-3</c:v>
                </c:pt>
                <c:pt idx="84">
                  <c:v>0</c:v>
                </c:pt>
                <c:pt idx="85">
                  <c:v>0</c:v>
                </c:pt>
                <c:pt idx="86">
                  <c:v>2.1186440677966102E-3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-2.0790020790020791E-3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2.1052631578947368E-3</c:v>
                </c:pt>
                <c:pt idx="115">
                  <c:v>2.0242914979757085E-3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2.1276595744680851E-3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179584"/>
        <c:axId val="318189568"/>
      </c:lineChart>
      <c:dateAx>
        <c:axId val="3181795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189568"/>
        <c:crosses val="autoZero"/>
        <c:auto val="1"/>
        <c:lblOffset val="100"/>
        <c:baseTimeUnit val="days"/>
      </c:dateAx>
      <c:valAx>
        <c:axId val="318189568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17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0.25641025641025639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1.9230769230769232E-2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5.5658627087198514E-3</c:v>
                </c:pt>
                <c:pt idx="19">
                  <c:v>0</c:v>
                </c:pt>
                <c:pt idx="20">
                  <c:v>0</c:v>
                </c:pt>
                <c:pt idx="21">
                  <c:v>5.9730250481695571E-2</c:v>
                </c:pt>
                <c:pt idx="22">
                  <c:v>0</c:v>
                </c:pt>
                <c:pt idx="23">
                  <c:v>1.7013232514177693E-2</c:v>
                </c:pt>
                <c:pt idx="24">
                  <c:v>2.0822488287350338E-3</c:v>
                </c:pt>
                <c:pt idx="25">
                  <c:v>2.3692445239159587E-2</c:v>
                </c:pt>
                <c:pt idx="26">
                  <c:v>8.3809523809523813E-3</c:v>
                </c:pt>
                <c:pt idx="27">
                  <c:v>1.7029972752043598E-2</c:v>
                </c:pt>
                <c:pt idx="28">
                  <c:v>0</c:v>
                </c:pt>
                <c:pt idx="29">
                  <c:v>3.4908700322234159E-3</c:v>
                </c:pt>
                <c:pt idx="30">
                  <c:v>2.4712503058478101E-2</c:v>
                </c:pt>
                <c:pt idx="31">
                  <c:v>1.5300023906287354E-2</c:v>
                </c:pt>
                <c:pt idx="32">
                  <c:v>2.2171945701357467E-2</c:v>
                </c:pt>
                <c:pt idx="33">
                  <c:v>2.8215223097112861E-2</c:v>
                </c:pt>
                <c:pt idx="34">
                  <c:v>1.117558564367075E-2</c:v>
                </c:pt>
                <c:pt idx="35">
                  <c:v>1.1620668188420833E-2</c:v>
                </c:pt>
                <c:pt idx="36">
                  <c:v>6.5985699693564867E-2</c:v>
                </c:pt>
                <c:pt idx="37">
                  <c:v>0</c:v>
                </c:pt>
                <c:pt idx="38">
                  <c:v>0</c:v>
                </c:pt>
                <c:pt idx="39">
                  <c:v>8.0327868852459017E-2</c:v>
                </c:pt>
                <c:pt idx="40">
                  <c:v>7.0010905125408945E-2</c:v>
                </c:pt>
                <c:pt idx="41">
                  <c:v>2.976190476190476E-3</c:v>
                </c:pt>
                <c:pt idx="42">
                  <c:v>0</c:v>
                </c:pt>
                <c:pt idx="43">
                  <c:v>0</c:v>
                </c:pt>
                <c:pt idx="44">
                  <c:v>8.4745762711864403E-2</c:v>
                </c:pt>
                <c:pt idx="45">
                  <c:v>0</c:v>
                </c:pt>
                <c:pt idx="46">
                  <c:v>4.0324504891434028E-2</c:v>
                </c:pt>
                <c:pt idx="47">
                  <c:v>0.35929772502472801</c:v>
                </c:pt>
                <c:pt idx="48">
                  <c:v>0.11933534743202417</c:v>
                </c:pt>
                <c:pt idx="49">
                  <c:v>0</c:v>
                </c:pt>
                <c:pt idx="50">
                  <c:v>6.9036792062835889E-2</c:v>
                </c:pt>
                <c:pt idx="51">
                  <c:v>0.17836644591611478</c:v>
                </c:pt>
                <c:pt idx="52">
                  <c:v>0.12586298459904408</c:v>
                </c:pt>
                <c:pt idx="53">
                  <c:v>6.9570477918935267E-2</c:v>
                </c:pt>
                <c:pt idx="54">
                  <c:v>5.7792207792207791E-2</c:v>
                </c:pt>
                <c:pt idx="55">
                  <c:v>0.16415868673050615</c:v>
                </c:pt>
                <c:pt idx="56">
                  <c:v>0.1332794830371567</c:v>
                </c:pt>
                <c:pt idx="57">
                  <c:v>4.3119266055045874E-2</c:v>
                </c:pt>
                <c:pt idx="58">
                  <c:v>7.3333333333333334E-2</c:v>
                </c:pt>
                <c:pt idx="59">
                  <c:v>5.0505050505050504E-2</c:v>
                </c:pt>
                <c:pt idx="60">
                  <c:v>2.8541226215644821E-2</c:v>
                </c:pt>
                <c:pt idx="61">
                  <c:v>3.5445757250268529E-2</c:v>
                </c:pt>
                <c:pt idx="62">
                  <c:v>4.2857142857142858E-2</c:v>
                </c:pt>
                <c:pt idx="63">
                  <c:v>3.9281705948372617E-2</c:v>
                </c:pt>
                <c:pt idx="64">
                  <c:v>4.328018223234624E-2</c:v>
                </c:pt>
                <c:pt idx="65">
                  <c:v>0.10185185185185185</c:v>
                </c:pt>
                <c:pt idx="66">
                  <c:v>6.9738480697384808E-2</c:v>
                </c:pt>
                <c:pt idx="67">
                  <c:v>6.1357702349869453E-2</c:v>
                </c:pt>
                <c:pt idx="68">
                  <c:v>5.9620596205962058E-2</c:v>
                </c:pt>
                <c:pt idx="69">
                  <c:v>2.7181688125894134E-2</c:v>
                </c:pt>
                <c:pt idx="70">
                  <c:v>3.7089871611982884E-2</c:v>
                </c:pt>
                <c:pt idx="71">
                  <c:v>6.725146198830409E-2</c:v>
                </c:pt>
                <c:pt idx="72">
                  <c:v>8.6363636363636365E-2</c:v>
                </c:pt>
                <c:pt idx="73">
                  <c:v>4.4117647058823532E-2</c:v>
                </c:pt>
                <c:pt idx="74">
                  <c:v>6.2289562289562291E-2</c:v>
                </c:pt>
                <c:pt idx="75">
                  <c:v>4.2589437819420782E-2</c:v>
                </c:pt>
                <c:pt idx="76">
                  <c:v>8.6505190311418692E-3</c:v>
                </c:pt>
                <c:pt idx="77">
                  <c:v>4.8109965635738834E-2</c:v>
                </c:pt>
                <c:pt idx="78">
                  <c:v>3.7300177619893425E-2</c:v>
                </c:pt>
                <c:pt idx="79">
                  <c:v>3.237410071942446E-2</c:v>
                </c:pt>
                <c:pt idx="80">
                  <c:v>7.2088724584103508E-2</c:v>
                </c:pt>
                <c:pt idx="81">
                  <c:v>1.5655577299412915E-2</c:v>
                </c:pt>
                <c:pt idx="82">
                  <c:v>1.3565891472868217E-2</c:v>
                </c:pt>
                <c:pt idx="83">
                  <c:v>4.4834307992202727E-2</c:v>
                </c:pt>
                <c:pt idx="84">
                  <c:v>4.5634920634920632E-2</c:v>
                </c:pt>
                <c:pt idx="85">
                  <c:v>4.3659043659043661E-2</c:v>
                </c:pt>
                <c:pt idx="86">
                  <c:v>1.6949152542372881E-2</c:v>
                </c:pt>
                <c:pt idx="87">
                  <c:v>3.9915966386554619E-2</c:v>
                </c:pt>
                <c:pt idx="88">
                  <c:v>-6.41025641025641E-3</c:v>
                </c:pt>
                <c:pt idx="89">
                  <c:v>5.9670781893004114E-2</c:v>
                </c:pt>
                <c:pt idx="90">
                  <c:v>1.8907563025210083E-2</c:v>
                </c:pt>
                <c:pt idx="91">
                  <c:v>8.4210526315789472E-3</c:v>
                </c:pt>
                <c:pt idx="92">
                  <c:v>1.6632016632016633E-2</c:v>
                </c:pt>
                <c:pt idx="93">
                  <c:v>2.0283975659229209E-2</c:v>
                </c:pt>
                <c:pt idx="94">
                  <c:v>2.4439918533604887E-2</c:v>
                </c:pt>
                <c:pt idx="95">
                  <c:v>7.1428571428571425E-2</c:v>
                </c:pt>
                <c:pt idx="96">
                  <c:v>1.0822510822510822E-2</c:v>
                </c:pt>
                <c:pt idx="97">
                  <c:v>3.2467532467532464E-2</c:v>
                </c:pt>
                <c:pt idx="98">
                  <c:v>6.6079295154185024E-3</c:v>
                </c:pt>
                <c:pt idx="99">
                  <c:v>3.0634573304157548E-2</c:v>
                </c:pt>
                <c:pt idx="100">
                  <c:v>4.49438202247191E-2</c:v>
                </c:pt>
                <c:pt idx="101">
                  <c:v>4.3981481481481483E-2</c:v>
                </c:pt>
                <c:pt idx="102">
                  <c:v>5.4245283018867926E-2</c:v>
                </c:pt>
                <c:pt idx="103">
                  <c:v>5.185185185185185E-2</c:v>
                </c:pt>
                <c:pt idx="104">
                  <c:v>8.9974293059125965E-2</c:v>
                </c:pt>
                <c:pt idx="105">
                  <c:v>3.4210526315789476E-2</c:v>
                </c:pt>
                <c:pt idx="106">
                  <c:v>1.3089005235602094E-2</c:v>
                </c:pt>
                <c:pt idx="107">
                  <c:v>1.2853470437017995E-2</c:v>
                </c:pt>
                <c:pt idx="108">
                  <c:v>3.9312039312039311E-2</c:v>
                </c:pt>
                <c:pt idx="109">
                  <c:v>2.4271844660194173E-3</c:v>
                </c:pt>
                <c:pt idx="110">
                  <c:v>6.993006993006993E-3</c:v>
                </c:pt>
                <c:pt idx="111">
                  <c:v>3.5046728971962614E-2</c:v>
                </c:pt>
                <c:pt idx="112">
                  <c:v>1.511879049676026E-2</c:v>
                </c:pt>
                <c:pt idx="113">
                  <c:v>2.5586353944562899E-2</c:v>
                </c:pt>
                <c:pt idx="114">
                  <c:v>1.8947368421052633E-2</c:v>
                </c:pt>
                <c:pt idx="115">
                  <c:v>1.417004048582996E-2</c:v>
                </c:pt>
                <c:pt idx="116">
                  <c:v>5.1625239005736137E-2</c:v>
                </c:pt>
                <c:pt idx="117">
                  <c:v>3.7523452157598499E-3</c:v>
                </c:pt>
                <c:pt idx="118">
                  <c:v>6.1452513966480445E-2</c:v>
                </c:pt>
                <c:pt idx="119">
                  <c:v>2.3769100169779286E-2</c:v>
                </c:pt>
                <c:pt idx="120">
                  <c:v>4.5941807044410414E-2</c:v>
                </c:pt>
                <c:pt idx="121">
                  <c:v>4.329004329004329E-3</c:v>
                </c:pt>
                <c:pt idx="122">
                  <c:v>6.4432989690721643E-2</c:v>
                </c:pt>
                <c:pt idx="123">
                  <c:v>4.9566294919454773E-2</c:v>
                </c:pt>
                <c:pt idx="124">
                  <c:v>0.22716346153846154</c:v>
                </c:pt>
                <c:pt idx="125">
                  <c:v>9.55794504181601E-2</c:v>
                </c:pt>
                <c:pt idx="126">
                  <c:v>2.2340425531914895E-2</c:v>
                </c:pt>
                <c:pt idx="127">
                  <c:v>3.3112582781456956E-2</c:v>
                </c:pt>
                <c:pt idx="128">
                  <c:v>2.6800670016750419E-2</c:v>
                </c:pt>
                <c:pt idx="129">
                  <c:v>6.6511987625676727E-2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14528"/>
        <c:axId val="318216064"/>
      </c:lineChart>
      <c:dateAx>
        <c:axId val="3182145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216064"/>
        <c:crosses val="autoZero"/>
        <c:auto val="1"/>
        <c:lblOffset val="100"/>
        <c:baseTimeUnit val="days"/>
      </c:dateAx>
      <c:valAx>
        <c:axId val="31821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21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AUS'!$M$33:$M$162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13.000019882473795</c:v>
                </c:pt>
                <c:pt idx="4">
                  <c:v>0.30000061176873638</c:v>
                </c:pt>
                <c:pt idx="5">
                  <c:v>0</c:v>
                </c:pt>
                <c:pt idx="6">
                  <c:v>0</c:v>
                </c:pt>
                <c:pt idx="7">
                  <c:v>13.000032117872514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36.00018070761147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37.500554422483539</c:v>
                </c:pt>
                <c:pt idx="17">
                  <c:v>116.00205620266365</c:v>
                </c:pt>
                <c:pt idx="18">
                  <c:v>37.667505695708336</c:v>
                </c:pt>
                <c:pt idx="19">
                  <c:v>110.00293773887755</c:v>
                </c:pt>
                <c:pt idx="20">
                  <c:v>0</c:v>
                </c:pt>
                <c:pt idx="21">
                  <c:v>7.7100012408800254</c:v>
                </c:pt>
                <c:pt idx="22">
                  <c:v>0</c:v>
                </c:pt>
                <c:pt idx="23">
                  <c:v>12.929424267416412</c:v>
                </c:pt>
                <c:pt idx="24">
                  <c:v>80.006413092246234</c:v>
                </c:pt>
                <c:pt idx="25">
                  <c:v>7.6903681180189967</c:v>
                </c:pt>
                <c:pt idx="26">
                  <c:v>15.138031795691179</c:v>
                </c:pt>
                <c:pt idx="27">
                  <c:v>9.7462993238479942</c:v>
                </c:pt>
                <c:pt idx="28">
                  <c:v>172.02455577378376</c:v>
                </c:pt>
                <c:pt idx="29">
                  <c:v>26.9327792984082</c:v>
                </c:pt>
                <c:pt idx="30">
                  <c:v>1.9415085081223635</c:v>
                </c:pt>
                <c:pt idx="31">
                  <c:v>4.5917300239446757</c:v>
                </c:pt>
                <c:pt idx="32">
                  <c:v>2.4906709685229882</c:v>
                </c:pt>
                <c:pt idx="33">
                  <c:v>1.6093454367324851</c:v>
                </c:pt>
                <c:pt idx="34">
                  <c:v>4.0749258173450018</c:v>
                </c:pt>
                <c:pt idx="35">
                  <c:v>2.2463905618671398</c:v>
                </c:pt>
                <c:pt idx="36">
                  <c:v>0.33544066384415472</c:v>
                </c:pt>
                <c:pt idx="37">
                  <c:v>19.604456766778899</c:v>
                </c:pt>
                <c:pt idx="38">
                  <c:v>23.005318312485347</c:v>
                </c:pt>
                <c:pt idx="39">
                  <c:v>0.24942265344786549</c:v>
                </c:pt>
                <c:pt idx="40">
                  <c:v>0.33032603674145095</c:v>
                </c:pt>
                <c:pt idx="41">
                  <c:v>5.5013408230882739</c:v>
                </c:pt>
                <c:pt idx="42">
                  <c:v>4.0009889548274922</c:v>
                </c:pt>
                <c:pt idx="43">
                  <c:v>36.008917543087044</c:v>
                </c:pt>
                <c:pt idx="44">
                  <c:v>0.16802084989023805</c:v>
                </c:pt>
                <c:pt idx="45">
                  <c:v>25.006290826878054</c:v>
                </c:pt>
                <c:pt idx="46">
                  <c:v>0.13021039945121651</c:v>
                </c:pt>
                <c:pt idx="47">
                  <c:v>4.1219236695818853E-2</c:v>
                </c:pt>
                <c:pt idx="48">
                  <c:v>0.1451475338798264</c:v>
                </c:pt>
                <c:pt idx="49">
                  <c:v>0</c:v>
                </c:pt>
                <c:pt idx="50">
                  <c:v>7.7864495167613249E-2</c:v>
                </c:pt>
                <c:pt idx="51">
                  <c:v>5.4469592750588311E-2</c:v>
                </c:pt>
                <c:pt idx="52">
                  <c:v>2.9543563719058523E-2</c:v>
                </c:pt>
                <c:pt idx="53">
                  <c:v>8.1322026991830942E-2</c:v>
                </c:pt>
                <c:pt idx="54">
                  <c:v>0.16133247167145182</c:v>
                </c:pt>
                <c:pt idx="55">
                  <c:v>7.0557894271575078E-2</c:v>
                </c:pt>
                <c:pt idx="56">
                  <c:v>0.11907887856288193</c:v>
                </c:pt>
                <c:pt idx="57">
                  <c:v>0.1489753947363073</c:v>
                </c:pt>
                <c:pt idx="58">
                  <c:v>0.27718149041225881</c:v>
                </c:pt>
                <c:pt idx="59">
                  <c:v>0.15388685257771609</c:v>
                </c:pt>
                <c:pt idx="60">
                  <c:v>0.48288648203705237</c:v>
                </c:pt>
                <c:pt idx="61">
                  <c:v>0.36373287453143588</c:v>
                </c:pt>
                <c:pt idx="62">
                  <c:v>0.52513958479598355</c:v>
                </c:pt>
                <c:pt idx="63">
                  <c:v>0.6390592804109646</c:v>
                </c:pt>
                <c:pt idx="64">
                  <c:v>0.64119718091061362</c:v>
                </c:pt>
                <c:pt idx="65">
                  <c:v>0.31469123964046875</c:v>
                </c:pt>
                <c:pt idx="66">
                  <c:v>0.33937721346047683</c:v>
                </c:pt>
                <c:pt idx="67">
                  <c:v>0.40436464081619494</c:v>
                </c:pt>
                <c:pt idx="68">
                  <c:v>0.11366717872581783</c:v>
                </c:pt>
                <c:pt idx="69">
                  <c:v>1.1055630920226964</c:v>
                </c:pt>
                <c:pt idx="70">
                  <c:v>0.34624806679169168</c:v>
                </c:pt>
                <c:pt idx="71">
                  <c:v>0.47839121769466547</c:v>
                </c:pt>
                <c:pt idx="72">
                  <c:v>0.17246093263947507</c:v>
                </c:pt>
                <c:pt idx="73">
                  <c:v>0.33342460056074164</c:v>
                </c:pt>
                <c:pt idx="74">
                  <c:v>0.81103309850143035</c:v>
                </c:pt>
                <c:pt idx="75">
                  <c:v>0.64017621244218725</c:v>
                </c:pt>
                <c:pt idx="76">
                  <c:v>1.8004967275332777</c:v>
                </c:pt>
                <c:pt idx="77">
                  <c:v>0.3449228665098068</c:v>
                </c:pt>
                <c:pt idx="78">
                  <c:v>0.6668511368359914</c:v>
                </c:pt>
                <c:pt idx="79">
                  <c:v>0.21058468517479384</c:v>
                </c:pt>
                <c:pt idx="80">
                  <c:v>0.23083324881478809</c:v>
                </c:pt>
                <c:pt idx="81">
                  <c:v>1.555987633930338</c:v>
                </c:pt>
                <c:pt idx="82">
                  <c:v>0.57158760799825725</c:v>
                </c:pt>
                <c:pt idx="83">
                  <c:v>0.62517404434235013</c:v>
                </c:pt>
                <c:pt idx="84">
                  <c:v>0</c:v>
                </c:pt>
                <c:pt idx="85">
                  <c:v>0.57158803400784952</c:v>
                </c:pt>
                <c:pt idx="86">
                  <c:v>1.4448482105301348</c:v>
                </c:pt>
                <c:pt idx="87">
                  <c:v>0.57910949710759307</c:v>
                </c:pt>
                <c:pt idx="88">
                  <c:v>-5.0014023603745281</c:v>
                </c:pt>
                <c:pt idx="89">
                  <c:v>0.65535655697315531</c:v>
                </c:pt>
                <c:pt idx="90">
                  <c:v>0.88913938325699338</c:v>
                </c:pt>
                <c:pt idx="91">
                  <c:v>2.5007053001699466</c:v>
                </c:pt>
                <c:pt idx="92">
                  <c:v>2.7150525337876519</c:v>
                </c:pt>
                <c:pt idx="93">
                  <c:v>0.80022660637690146</c:v>
                </c:pt>
                <c:pt idx="94">
                  <c:v>0.91692660755290756</c:v>
                </c:pt>
                <c:pt idx="95">
                  <c:v>0.20005680069905654</c:v>
                </c:pt>
                <c:pt idx="96">
                  <c:v>1.0002842781623573</c:v>
                </c:pt>
                <c:pt idx="97">
                  <c:v>0.46679942136483465</c:v>
                </c:pt>
                <c:pt idx="98">
                  <c:v>2.0005694980411</c:v>
                </c:pt>
                <c:pt idx="99">
                  <c:v>0.14289785492140183</c:v>
                </c:pt>
                <c:pt idx="100">
                  <c:v>0.3500997720241904</c:v>
                </c:pt>
                <c:pt idx="101">
                  <c:v>0.57911256387016097</c:v>
                </c:pt>
                <c:pt idx="102">
                  <c:v>0.17396274247214294</c:v>
                </c:pt>
                <c:pt idx="103">
                  <c:v>0.23816331575427893</c:v>
                </c:pt>
                <c:pt idx="104">
                  <c:v>0.74306969089561192</c:v>
                </c:pt>
                <c:pt idx="105">
                  <c:v>1.1541774721806355</c:v>
                </c:pt>
                <c:pt idx="106">
                  <c:v>2.4006905547185573</c:v>
                </c:pt>
                <c:pt idx="107">
                  <c:v>4.6013257291732081</c:v>
                </c:pt>
                <c:pt idx="108">
                  <c:v>1.3128794496298011</c:v>
                </c:pt>
                <c:pt idx="109">
                  <c:v>18.005218712818714</c:v>
                </c:pt>
                <c:pt idx="110">
                  <c:v>0.66686042319024208</c:v>
                </c:pt>
                <c:pt idx="111">
                  <c:v>3.3343023775423175</c:v>
                </c:pt>
                <c:pt idx="112">
                  <c:v>1.8576863967999993</c:v>
                </c:pt>
                <c:pt idx="113">
                  <c:v>1.5004397779574392</c:v>
                </c:pt>
                <c:pt idx="114">
                  <c:v>2.9008522856544801</c:v>
                </c:pt>
                <c:pt idx="115">
                  <c:v>4.6263645115990224</c:v>
                </c:pt>
                <c:pt idx="116">
                  <c:v>1.3707766596693247</c:v>
                </c:pt>
                <c:pt idx="117">
                  <c:v>3.0008937996897806</c:v>
                </c:pt>
                <c:pt idx="118">
                  <c:v>2.5765255859563223</c:v>
                </c:pt>
                <c:pt idx="119">
                  <c:v>5.5731083795016145</c:v>
                </c:pt>
                <c:pt idx="120">
                  <c:v>2.3340439843109686</c:v>
                </c:pt>
                <c:pt idx="121">
                  <c:v>28.675476262861032</c:v>
                </c:pt>
                <c:pt idx="122">
                  <c:v>1.620503311553398</c:v>
                </c:pt>
                <c:pt idx="123">
                  <c:v>1.6255100299966072</c:v>
                </c:pt>
                <c:pt idx="124">
                  <c:v>1.0267798124802283</c:v>
                </c:pt>
                <c:pt idx="125">
                  <c:v>2.2882412140552524</c:v>
                </c:pt>
                <c:pt idx="126">
                  <c:v>6.0889725777915533</c:v>
                </c:pt>
                <c:pt idx="127">
                  <c:v>4.9159403695065569</c:v>
                </c:pt>
                <c:pt idx="128">
                  <c:v>4.0951560099593864</c:v>
                </c:pt>
                <c:pt idx="129">
                  <c:v>1.9774332665147305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149760"/>
        <c:axId val="320151552"/>
      </c:lineChart>
      <c:dateAx>
        <c:axId val="3201497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151552"/>
        <c:crosses val="autoZero"/>
        <c:auto val="1"/>
        <c:lblOffset val="100"/>
        <c:baseTimeUnit val="days"/>
      </c:dateAx>
      <c:valAx>
        <c:axId val="32015155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14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USA'!$F$3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USA'!$F$4:$F$162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8</c:v>
                </c:pt>
                <c:pt idx="29">
                  <c:v>7</c:v>
                </c:pt>
                <c:pt idx="30">
                  <c:v>23</c:v>
                </c:pt>
                <c:pt idx="31">
                  <c:v>19</c:v>
                </c:pt>
                <c:pt idx="32">
                  <c:v>33</c:v>
                </c:pt>
                <c:pt idx="33">
                  <c:v>77</c:v>
                </c:pt>
                <c:pt idx="34">
                  <c:v>53</c:v>
                </c:pt>
                <c:pt idx="35">
                  <c:v>166</c:v>
                </c:pt>
                <c:pt idx="36">
                  <c:v>116</c:v>
                </c:pt>
                <c:pt idx="37">
                  <c:v>75</c:v>
                </c:pt>
                <c:pt idx="38">
                  <c:v>188</c:v>
                </c:pt>
                <c:pt idx="39">
                  <c:v>365</c:v>
                </c:pt>
                <c:pt idx="40">
                  <c:v>439</c:v>
                </c:pt>
                <c:pt idx="41">
                  <c:v>633</c:v>
                </c:pt>
                <c:pt idx="42">
                  <c:v>759</c:v>
                </c:pt>
                <c:pt idx="43">
                  <c:v>234</c:v>
                </c:pt>
                <c:pt idx="44">
                  <c:v>1467</c:v>
                </c:pt>
                <c:pt idx="45">
                  <c:v>1833</c:v>
                </c:pt>
                <c:pt idx="46">
                  <c:v>2657</c:v>
                </c:pt>
                <c:pt idx="47">
                  <c:v>4494</c:v>
                </c:pt>
                <c:pt idx="48">
                  <c:v>6367</c:v>
                </c:pt>
                <c:pt idx="49">
                  <c:v>5995</c:v>
                </c:pt>
                <c:pt idx="50">
                  <c:v>8807</c:v>
                </c:pt>
                <c:pt idx="51">
                  <c:v>11220</c:v>
                </c:pt>
                <c:pt idx="52">
                  <c:v>10577</c:v>
                </c:pt>
                <c:pt idx="53">
                  <c:v>12034</c:v>
                </c:pt>
                <c:pt idx="54">
                  <c:v>17893</c:v>
                </c:pt>
                <c:pt idx="55">
                  <c:v>18640</c:v>
                </c:pt>
                <c:pt idx="56">
                  <c:v>19597</c:v>
                </c:pt>
                <c:pt idx="57">
                  <c:v>18931</c:v>
                </c:pt>
                <c:pt idx="58">
                  <c:v>22009</c:v>
                </c:pt>
                <c:pt idx="59">
                  <c:v>26368</c:v>
                </c:pt>
                <c:pt idx="60">
                  <c:v>25819</c:v>
                </c:pt>
                <c:pt idx="61">
                  <c:v>30389</c:v>
                </c:pt>
                <c:pt idx="62">
                  <c:v>31997</c:v>
                </c:pt>
                <c:pt idx="63">
                  <c:v>32998</c:v>
                </c:pt>
                <c:pt idx="64">
                  <c:v>28185</c:v>
                </c:pt>
                <c:pt idx="65">
                  <c:v>30186</c:v>
                </c:pt>
                <c:pt idx="66">
                  <c:v>31398</c:v>
                </c:pt>
                <c:pt idx="67">
                  <c:v>32016</c:v>
                </c:pt>
                <c:pt idx="68">
                  <c:v>34649</c:v>
                </c:pt>
                <c:pt idx="69">
                  <c:v>33536</c:v>
                </c:pt>
                <c:pt idx="70">
                  <c:v>29358</c:v>
                </c:pt>
                <c:pt idx="71">
                  <c:v>26959</c:v>
                </c:pt>
                <c:pt idx="72">
                  <c:v>25791</c:v>
                </c:pt>
                <c:pt idx="73">
                  <c:v>28591</c:v>
                </c:pt>
                <c:pt idx="74">
                  <c:v>30008</c:v>
                </c:pt>
                <c:pt idx="75">
                  <c:v>31523</c:v>
                </c:pt>
                <c:pt idx="76">
                  <c:v>32806</c:v>
                </c:pt>
                <c:pt idx="77">
                  <c:v>27851</c:v>
                </c:pt>
                <c:pt idx="78">
                  <c:v>25681</c:v>
                </c:pt>
                <c:pt idx="79">
                  <c:v>28422</c:v>
                </c:pt>
                <c:pt idx="80">
                  <c:v>26038</c:v>
                </c:pt>
                <c:pt idx="81">
                  <c:v>29297</c:v>
                </c:pt>
                <c:pt idx="82">
                  <c:v>33431</c:v>
                </c:pt>
                <c:pt idx="83">
                  <c:v>33566</c:v>
                </c:pt>
                <c:pt idx="84">
                  <c:v>31801</c:v>
                </c:pt>
                <c:pt idx="85">
                  <c:v>27100</c:v>
                </c:pt>
                <c:pt idx="86">
                  <c:v>23173</c:v>
                </c:pt>
                <c:pt idx="87">
                  <c:v>24674</c:v>
                </c:pt>
                <c:pt idx="88">
                  <c:v>27845</c:v>
                </c:pt>
                <c:pt idx="89">
                  <c:v>29505</c:v>
                </c:pt>
                <c:pt idx="90">
                  <c:v>34220</c:v>
                </c:pt>
                <c:pt idx="91">
                  <c:v>28002</c:v>
                </c:pt>
                <c:pt idx="92">
                  <c:v>24502</c:v>
                </c:pt>
                <c:pt idx="93">
                  <c:v>23402</c:v>
                </c:pt>
                <c:pt idx="94">
                  <c:v>24563</c:v>
                </c:pt>
                <c:pt idx="95">
                  <c:v>25147</c:v>
                </c:pt>
                <c:pt idx="96">
                  <c:v>27791</c:v>
                </c:pt>
                <c:pt idx="97">
                  <c:v>26882</c:v>
                </c:pt>
                <c:pt idx="98">
                  <c:v>24969</c:v>
                </c:pt>
                <c:pt idx="99">
                  <c:v>18856</c:v>
                </c:pt>
                <c:pt idx="100">
                  <c:v>19449</c:v>
                </c:pt>
                <c:pt idx="101">
                  <c:v>22756</c:v>
                </c:pt>
                <c:pt idx="102">
                  <c:v>20967</c:v>
                </c:pt>
                <c:pt idx="103">
                  <c:v>27313</c:v>
                </c:pt>
                <c:pt idx="104">
                  <c:v>25295</c:v>
                </c:pt>
                <c:pt idx="105">
                  <c:v>24018</c:v>
                </c:pt>
                <c:pt idx="106">
                  <c:v>18119</c:v>
                </c:pt>
                <c:pt idx="107">
                  <c:v>22015</c:v>
                </c:pt>
                <c:pt idx="108">
                  <c:v>21032</c:v>
                </c:pt>
                <c:pt idx="109">
                  <c:v>23509</c:v>
                </c:pt>
                <c:pt idx="110">
                  <c:v>25665</c:v>
                </c:pt>
                <c:pt idx="111">
                  <c:v>23438</c:v>
                </c:pt>
                <c:pt idx="112">
                  <c:v>21198</c:v>
                </c:pt>
                <c:pt idx="113">
                  <c:v>20114</c:v>
                </c:pt>
                <c:pt idx="114">
                  <c:v>18332</c:v>
                </c:pt>
                <c:pt idx="115">
                  <c:v>19526</c:v>
                </c:pt>
                <c:pt idx="116">
                  <c:v>18590</c:v>
                </c:pt>
                <c:pt idx="117">
                  <c:v>22949</c:v>
                </c:pt>
                <c:pt idx="118">
                  <c:v>24352</c:v>
                </c:pt>
                <c:pt idx="119">
                  <c:v>23844</c:v>
                </c:pt>
                <c:pt idx="120">
                  <c:v>19175</c:v>
                </c:pt>
                <c:pt idx="121">
                  <c:v>17364</c:v>
                </c:pt>
                <c:pt idx="122">
                  <c:v>21374</c:v>
                </c:pt>
                <c:pt idx="123">
                  <c:v>19978</c:v>
                </c:pt>
                <c:pt idx="124">
                  <c:v>21739</c:v>
                </c:pt>
                <c:pt idx="125">
                  <c:v>25169</c:v>
                </c:pt>
                <c:pt idx="126">
                  <c:v>21838</c:v>
                </c:pt>
                <c:pt idx="127">
                  <c:v>17788</c:v>
                </c:pt>
                <c:pt idx="128">
                  <c:v>17528</c:v>
                </c:pt>
                <c:pt idx="129">
                  <c:v>18372</c:v>
                </c:pt>
                <c:pt idx="130">
                  <c:v>20827</c:v>
                </c:pt>
                <c:pt idx="131">
                  <c:v>23207</c:v>
                </c:pt>
                <c:pt idx="132">
                  <c:v>24871</c:v>
                </c:pt>
                <c:pt idx="133">
                  <c:v>25265</c:v>
                </c:pt>
                <c:pt idx="134">
                  <c:v>19377</c:v>
                </c:pt>
                <c:pt idx="135">
                  <c:v>19925</c:v>
                </c:pt>
                <c:pt idx="136">
                  <c:v>23797</c:v>
                </c:pt>
                <c:pt idx="137">
                  <c:v>25909</c:v>
                </c:pt>
                <c:pt idx="138">
                  <c:v>28192</c:v>
                </c:pt>
                <c:pt idx="139">
                  <c:v>31325</c:v>
                </c:pt>
                <c:pt idx="140">
                  <c:v>32256</c:v>
                </c:pt>
                <c:pt idx="141">
                  <c:v>26109</c:v>
                </c:pt>
                <c:pt idx="142">
                  <c:v>30488</c:v>
                </c:pt>
                <c:pt idx="143">
                  <c:v>35797</c:v>
                </c:pt>
                <c:pt idx="144">
                  <c:v>34459</c:v>
                </c:pt>
                <c:pt idx="145">
                  <c:v>40556</c:v>
                </c:pt>
                <c:pt idx="146">
                  <c:v>45323</c:v>
                </c:pt>
                <c:pt idx="147">
                  <c:v>42358</c:v>
                </c:pt>
                <c:pt idx="148">
                  <c:v>39355</c:v>
                </c:pt>
                <c:pt idx="149">
                  <c:v>40689</c:v>
                </c:pt>
                <c:pt idx="150">
                  <c:v>46174</c:v>
                </c:pt>
                <c:pt idx="151">
                  <c:v>51324</c:v>
                </c:pt>
                <c:pt idx="152">
                  <c:v>55121</c:v>
                </c:pt>
                <c:pt idx="153">
                  <c:v>52562</c:v>
                </c:pt>
                <c:pt idx="154">
                  <c:v>45748</c:v>
                </c:pt>
                <c:pt idx="155">
                  <c:v>49983</c:v>
                </c:pt>
                <c:pt idx="156">
                  <c:v>44650</c:v>
                </c:pt>
                <c:pt idx="157">
                  <c:v>60162</c:v>
                </c:pt>
                <c:pt idx="158">
                  <c:v>59182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AUS'!$H$3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AUS'!$H$4:$H$162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62</c:v>
                </c:pt>
                <c:pt idx="51">
                  <c:v>0</c:v>
                </c:pt>
                <c:pt idx="52">
                  <c:v>27</c:v>
                </c:pt>
                <c:pt idx="53">
                  <c:v>4</c:v>
                </c:pt>
                <c:pt idx="54">
                  <c:v>53</c:v>
                </c:pt>
                <c:pt idx="55">
                  <c:v>22</c:v>
                </c:pt>
                <c:pt idx="56">
                  <c:v>50</c:v>
                </c:pt>
                <c:pt idx="57">
                  <c:v>0</c:v>
                </c:pt>
                <c:pt idx="58">
                  <c:v>13</c:v>
                </c:pt>
                <c:pt idx="59">
                  <c:v>101</c:v>
                </c:pt>
                <c:pt idx="60">
                  <c:v>64</c:v>
                </c:pt>
                <c:pt idx="61">
                  <c:v>98</c:v>
                </c:pt>
                <c:pt idx="62">
                  <c:v>129</c:v>
                </c:pt>
                <c:pt idx="63">
                  <c:v>52</c:v>
                </c:pt>
                <c:pt idx="64">
                  <c:v>56</c:v>
                </c:pt>
                <c:pt idx="65">
                  <c:v>323</c:v>
                </c:pt>
                <c:pt idx="66">
                  <c:v>0</c:v>
                </c:pt>
                <c:pt idx="67">
                  <c:v>0</c:v>
                </c:pt>
                <c:pt idx="68">
                  <c:v>392</c:v>
                </c:pt>
                <c:pt idx="69">
                  <c:v>321</c:v>
                </c:pt>
                <c:pt idx="70">
                  <c:v>13</c:v>
                </c:pt>
                <c:pt idx="71">
                  <c:v>0</c:v>
                </c:pt>
                <c:pt idx="72">
                  <c:v>0</c:v>
                </c:pt>
                <c:pt idx="73">
                  <c:v>380</c:v>
                </c:pt>
                <c:pt idx="74">
                  <c:v>0</c:v>
                </c:pt>
                <c:pt idx="75">
                  <c:v>169</c:v>
                </c:pt>
                <c:pt idx="76">
                  <c:v>1453</c:v>
                </c:pt>
                <c:pt idx="77">
                  <c:v>316</c:v>
                </c:pt>
                <c:pt idx="78">
                  <c:v>0</c:v>
                </c:pt>
                <c:pt idx="79">
                  <c:v>167</c:v>
                </c:pt>
                <c:pt idx="80">
                  <c:v>404</c:v>
                </c:pt>
                <c:pt idx="81">
                  <c:v>237</c:v>
                </c:pt>
                <c:pt idx="82">
                  <c:v>115</c:v>
                </c:pt>
                <c:pt idx="83">
                  <c:v>89</c:v>
                </c:pt>
                <c:pt idx="84">
                  <c:v>240</c:v>
                </c:pt>
                <c:pt idx="85">
                  <c:v>165</c:v>
                </c:pt>
                <c:pt idx="86">
                  <c:v>47</c:v>
                </c:pt>
                <c:pt idx="87">
                  <c:v>77</c:v>
                </c:pt>
                <c:pt idx="88">
                  <c:v>50</c:v>
                </c:pt>
                <c:pt idx="89">
                  <c:v>27</c:v>
                </c:pt>
                <c:pt idx="90">
                  <c:v>33</c:v>
                </c:pt>
                <c:pt idx="91">
                  <c:v>39</c:v>
                </c:pt>
                <c:pt idx="92">
                  <c:v>35</c:v>
                </c:pt>
                <c:pt idx="93">
                  <c:v>38</c:v>
                </c:pt>
                <c:pt idx="94">
                  <c:v>88</c:v>
                </c:pt>
                <c:pt idx="95">
                  <c:v>56</c:v>
                </c:pt>
                <c:pt idx="96">
                  <c:v>47</c:v>
                </c:pt>
                <c:pt idx="97">
                  <c:v>44</c:v>
                </c:pt>
                <c:pt idx="98">
                  <c:v>19</c:v>
                </c:pt>
                <c:pt idx="99">
                  <c:v>26</c:v>
                </c:pt>
                <c:pt idx="100">
                  <c:v>46</c:v>
                </c:pt>
                <c:pt idx="101">
                  <c:v>57</c:v>
                </c:pt>
                <c:pt idx="102">
                  <c:v>27</c:v>
                </c:pt>
                <c:pt idx="103">
                  <c:v>37</c:v>
                </c:pt>
                <c:pt idx="104">
                  <c:v>25</c:v>
                </c:pt>
                <c:pt idx="105">
                  <c:v>5</c:v>
                </c:pt>
                <c:pt idx="106">
                  <c:v>28</c:v>
                </c:pt>
                <c:pt idx="107">
                  <c:v>21</c:v>
                </c:pt>
                <c:pt idx="108">
                  <c:v>18</c:v>
                </c:pt>
                <c:pt idx="109">
                  <c:v>39</c:v>
                </c:pt>
                <c:pt idx="110">
                  <c:v>8</c:v>
                </c:pt>
                <c:pt idx="111">
                  <c:v>7</c:v>
                </c:pt>
                <c:pt idx="112">
                  <c:v>23</c:v>
                </c:pt>
                <c:pt idx="113">
                  <c:v>23</c:v>
                </c:pt>
                <c:pt idx="114">
                  <c:v>21</c:v>
                </c:pt>
                <c:pt idx="115">
                  <c:v>8</c:v>
                </c:pt>
                <c:pt idx="116">
                  <c:v>19</c:v>
                </c:pt>
                <c:pt idx="117">
                  <c:v>-3</c:v>
                </c:pt>
                <c:pt idx="118">
                  <c:v>29</c:v>
                </c:pt>
                <c:pt idx="119">
                  <c:v>9</c:v>
                </c:pt>
                <c:pt idx="120">
                  <c:v>4</c:v>
                </c:pt>
                <c:pt idx="121">
                  <c:v>8</c:v>
                </c:pt>
                <c:pt idx="122">
                  <c:v>10</c:v>
                </c:pt>
                <c:pt idx="123">
                  <c:v>12</c:v>
                </c:pt>
                <c:pt idx="124">
                  <c:v>35</c:v>
                </c:pt>
                <c:pt idx="125">
                  <c:v>5</c:v>
                </c:pt>
                <c:pt idx="126">
                  <c:v>15</c:v>
                </c:pt>
                <c:pt idx="127">
                  <c:v>3</c:v>
                </c:pt>
                <c:pt idx="128">
                  <c:v>14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21</c:v>
                </c:pt>
                <c:pt idx="133">
                  <c:v>35</c:v>
                </c:pt>
                <c:pt idx="134">
                  <c:v>13</c:v>
                </c:pt>
                <c:pt idx="135">
                  <c:v>5</c:v>
                </c:pt>
                <c:pt idx="136">
                  <c:v>5</c:v>
                </c:pt>
                <c:pt idx="137">
                  <c:v>16</c:v>
                </c:pt>
                <c:pt idx="138">
                  <c:v>1</c:v>
                </c:pt>
                <c:pt idx="139">
                  <c:v>3</c:v>
                </c:pt>
                <c:pt idx="140">
                  <c:v>15</c:v>
                </c:pt>
                <c:pt idx="141">
                  <c:v>7</c:v>
                </c:pt>
                <c:pt idx="142">
                  <c:v>12</c:v>
                </c:pt>
                <c:pt idx="143">
                  <c:v>9</c:v>
                </c:pt>
                <c:pt idx="144">
                  <c:v>7</c:v>
                </c:pt>
                <c:pt idx="145">
                  <c:v>27</c:v>
                </c:pt>
                <c:pt idx="146">
                  <c:v>2</c:v>
                </c:pt>
                <c:pt idx="147">
                  <c:v>33</c:v>
                </c:pt>
                <c:pt idx="148">
                  <c:v>14</c:v>
                </c:pt>
                <c:pt idx="149">
                  <c:v>30</c:v>
                </c:pt>
                <c:pt idx="150">
                  <c:v>3</c:v>
                </c:pt>
                <c:pt idx="151">
                  <c:v>50</c:v>
                </c:pt>
                <c:pt idx="152">
                  <c:v>40</c:v>
                </c:pt>
                <c:pt idx="153">
                  <c:v>189</c:v>
                </c:pt>
                <c:pt idx="154">
                  <c:v>80</c:v>
                </c:pt>
                <c:pt idx="155">
                  <c:v>21</c:v>
                </c:pt>
                <c:pt idx="156">
                  <c:v>35</c:v>
                </c:pt>
                <c:pt idx="157">
                  <c:v>32</c:v>
                </c:pt>
                <c:pt idx="158">
                  <c:v>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21184"/>
        <c:axId val="320222720"/>
      </c:lineChart>
      <c:lineChart>
        <c:grouping val="standard"/>
        <c:varyColors val="0"/>
        <c:ser>
          <c:idx val="1"/>
          <c:order val="1"/>
          <c:tx>
            <c:strRef>
              <c:f>'data AUS'!$G$3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AUS'!$G$4:$G$162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4</c:v>
                </c:pt>
                <c:pt idx="62">
                  <c:v>4</c:v>
                </c:pt>
                <c:pt idx="63">
                  <c:v>2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8</c:v>
                </c:pt>
                <c:pt idx="83">
                  <c:v>4</c:v>
                </c:pt>
                <c:pt idx="84">
                  <c:v>1</c:v>
                </c:pt>
                <c:pt idx="85">
                  <c:v>3</c:v>
                </c:pt>
                <c:pt idx="86">
                  <c:v>0</c:v>
                </c:pt>
                <c:pt idx="87">
                  <c:v>6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-1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30144"/>
        <c:axId val="320224256"/>
      </c:lineChart>
      <c:dateAx>
        <c:axId val="320221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222720"/>
        <c:crosses val="autoZero"/>
        <c:auto val="1"/>
        <c:lblOffset val="100"/>
        <c:baseTimeUnit val="days"/>
      </c:dateAx>
      <c:valAx>
        <c:axId val="320222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221184"/>
        <c:crosses val="autoZero"/>
        <c:crossBetween val="between"/>
      </c:valAx>
      <c:valAx>
        <c:axId val="3202242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230144"/>
        <c:crosses val="max"/>
        <c:crossBetween val="between"/>
      </c:valAx>
      <c:catAx>
        <c:axId val="3202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224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AUS'!$B$3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AUS'!$B$4:$B$182</c:f>
              <c:numCache>
                <c:formatCode>General</c:formatCode>
                <c:ptCount val="179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25</c:v>
                </c:pt>
                <c:pt idx="29">
                  <c:v>27</c:v>
                </c:pt>
                <c:pt idx="30">
                  <c:v>30</c:v>
                </c:pt>
                <c:pt idx="31">
                  <c:v>39</c:v>
                </c:pt>
                <c:pt idx="32">
                  <c:v>52</c:v>
                </c:pt>
                <c:pt idx="33">
                  <c:v>55</c:v>
                </c:pt>
                <c:pt idx="34">
                  <c:v>60</c:v>
                </c:pt>
                <c:pt idx="35">
                  <c:v>63</c:v>
                </c:pt>
                <c:pt idx="36">
                  <c:v>76</c:v>
                </c:pt>
                <c:pt idx="37">
                  <c:v>91</c:v>
                </c:pt>
                <c:pt idx="38">
                  <c:v>107</c:v>
                </c:pt>
                <c:pt idx="39">
                  <c:v>128</c:v>
                </c:pt>
                <c:pt idx="40">
                  <c:v>128</c:v>
                </c:pt>
                <c:pt idx="41">
                  <c:v>200</c:v>
                </c:pt>
                <c:pt idx="42">
                  <c:v>250</c:v>
                </c:pt>
                <c:pt idx="43">
                  <c:v>297</c:v>
                </c:pt>
                <c:pt idx="44">
                  <c:v>377</c:v>
                </c:pt>
                <c:pt idx="45">
                  <c:v>452</c:v>
                </c:pt>
                <c:pt idx="46">
                  <c:v>568</c:v>
                </c:pt>
                <c:pt idx="47">
                  <c:v>681</c:v>
                </c:pt>
                <c:pt idx="48">
                  <c:v>791</c:v>
                </c:pt>
                <c:pt idx="49">
                  <c:v>1071</c:v>
                </c:pt>
                <c:pt idx="50">
                  <c:v>1549</c:v>
                </c:pt>
                <c:pt idx="51">
                  <c:v>1682</c:v>
                </c:pt>
                <c:pt idx="52">
                  <c:v>2044</c:v>
                </c:pt>
                <c:pt idx="53">
                  <c:v>2364</c:v>
                </c:pt>
                <c:pt idx="54">
                  <c:v>2810</c:v>
                </c:pt>
                <c:pt idx="55">
                  <c:v>3143</c:v>
                </c:pt>
                <c:pt idx="56">
                  <c:v>3640</c:v>
                </c:pt>
                <c:pt idx="57">
                  <c:v>3984</c:v>
                </c:pt>
                <c:pt idx="58">
                  <c:v>4361</c:v>
                </c:pt>
                <c:pt idx="59">
                  <c:v>4559</c:v>
                </c:pt>
                <c:pt idx="60">
                  <c:v>4862</c:v>
                </c:pt>
                <c:pt idx="61">
                  <c:v>5116</c:v>
                </c:pt>
                <c:pt idx="62">
                  <c:v>5330</c:v>
                </c:pt>
                <c:pt idx="63">
                  <c:v>5550</c:v>
                </c:pt>
                <c:pt idx="64">
                  <c:v>5687</c:v>
                </c:pt>
                <c:pt idx="65">
                  <c:v>5797</c:v>
                </c:pt>
                <c:pt idx="66">
                  <c:v>5895</c:v>
                </c:pt>
                <c:pt idx="67">
                  <c:v>6010</c:v>
                </c:pt>
                <c:pt idx="68">
                  <c:v>6108</c:v>
                </c:pt>
                <c:pt idx="69">
                  <c:v>6215</c:v>
                </c:pt>
                <c:pt idx="70">
                  <c:v>6303</c:v>
                </c:pt>
                <c:pt idx="71">
                  <c:v>6315</c:v>
                </c:pt>
                <c:pt idx="72">
                  <c:v>6351</c:v>
                </c:pt>
                <c:pt idx="73">
                  <c:v>6415</c:v>
                </c:pt>
                <c:pt idx="74">
                  <c:v>6440</c:v>
                </c:pt>
                <c:pt idx="75">
                  <c:v>6462</c:v>
                </c:pt>
                <c:pt idx="76">
                  <c:v>6522</c:v>
                </c:pt>
                <c:pt idx="77">
                  <c:v>6568</c:v>
                </c:pt>
                <c:pt idx="78">
                  <c:v>6610</c:v>
                </c:pt>
                <c:pt idx="79">
                  <c:v>6623</c:v>
                </c:pt>
                <c:pt idx="80">
                  <c:v>6645</c:v>
                </c:pt>
                <c:pt idx="81">
                  <c:v>6652</c:v>
                </c:pt>
                <c:pt idx="82">
                  <c:v>6662</c:v>
                </c:pt>
                <c:pt idx="83">
                  <c:v>6677</c:v>
                </c:pt>
                <c:pt idx="84">
                  <c:v>6694</c:v>
                </c:pt>
                <c:pt idx="85">
                  <c:v>6714</c:v>
                </c:pt>
                <c:pt idx="86">
                  <c:v>6721</c:v>
                </c:pt>
                <c:pt idx="87">
                  <c:v>6744</c:v>
                </c:pt>
                <c:pt idx="88">
                  <c:v>6752</c:v>
                </c:pt>
                <c:pt idx="89">
                  <c:v>6766</c:v>
                </c:pt>
                <c:pt idx="90">
                  <c:v>6778</c:v>
                </c:pt>
                <c:pt idx="91">
                  <c:v>6799</c:v>
                </c:pt>
                <c:pt idx="92">
                  <c:v>6822</c:v>
                </c:pt>
                <c:pt idx="93">
                  <c:v>6847</c:v>
                </c:pt>
                <c:pt idx="94">
                  <c:v>6875</c:v>
                </c:pt>
                <c:pt idx="95">
                  <c:v>6894</c:v>
                </c:pt>
                <c:pt idx="96">
                  <c:v>6913</c:v>
                </c:pt>
                <c:pt idx="97">
                  <c:v>6918</c:v>
                </c:pt>
                <c:pt idx="98">
                  <c:v>6939</c:v>
                </c:pt>
                <c:pt idx="99">
                  <c:v>6948</c:v>
                </c:pt>
                <c:pt idx="100">
                  <c:v>6970</c:v>
                </c:pt>
                <c:pt idx="101">
                  <c:v>6980</c:v>
                </c:pt>
                <c:pt idx="102">
                  <c:v>6989</c:v>
                </c:pt>
                <c:pt idx="103">
                  <c:v>7019</c:v>
                </c:pt>
                <c:pt idx="104">
                  <c:v>7035</c:v>
                </c:pt>
                <c:pt idx="105">
                  <c:v>7044</c:v>
                </c:pt>
                <c:pt idx="106">
                  <c:v>7054</c:v>
                </c:pt>
                <c:pt idx="107">
                  <c:v>7068</c:v>
                </c:pt>
                <c:pt idx="108">
                  <c:v>7072</c:v>
                </c:pt>
                <c:pt idx="109">
                  <c:v>7081</c:v>
                </c:pt>
                <c:pt idx="110">
                  <c:v>7095</c:v>
                </c:pt>
                <c:pt idx="111">
                  <c:v>7099</c:v>
                </c:pt>
                <c:pt idx="112">
                  <c:v>7114</c:v>
                </c:pt>
                <c:pt idx="113">
                  <c:v>7114</c:v>
                </c:pt>
                <c:pt idx="114">
                  <c:v>7126</c:v>
                </c:pt>
                <c:pt idx="115">
                  <c:v>7139</c:v>
                </c:pt>
                <c:pt idx="116">
                  <c:v>7150</c:v>
                </c:pt>
                <c:pt idx="117">
                  <c:v>7165</c:v>
                </c:pt>
                <c:pt idx="118">
                  <c:v>7184</c:v>
                </c:pt>
                <c:pt idx="119">
                  <c:v>7192</c:v>
                </c:pt>
                <c:pt idx="120">
                  <c:v>7202</c:v>
                </c:pt>
                <c:pt idx="121">
                  <c:v>7221</c:v>
                </c:pt>
                <c:pt idx="122">
                  <c:v>7229</c:v>
                </c:pt>
                <c:pt idx="123">
                  <c:v>7240</c:v>
                </c:pt>
                <c:pt idx="124">
                  <c:v>7247</c:v>
                </c:pt>
                <c:pt idx="125">
                  <c:v>7252</c:v>
                </c:pt>
                <c:pt idx="126">
                  <c:v>7259</c:v>
                </c:pt>
                <c:pt idx="127">
                  <c:v>7265</c:v>
                </c:pt>
                <c:pt idx="128">
                  <c:v>7267</c:v>
                </c:pt>
                <c:pt idx="129">
                  <c:v>7274</c:v>
                </c:pt>
                <c:pt idx="130">
                  <c:v>7285</c:v>
                </c:pt>
                <c:pt idx="131">
                  <c:v>7289</c:v>
                </c:pt>
                <c:pt idx="132">
                  <c:v>7294</c:v>
                </c:pt>
                <c:pt idx="133">
                  <c:v>7320</c:v>
                </c:pt>
                <c:pt idx="134">
                  <c:v>7335</c:v>
                </c:pt>
                <c:pt idx="135">
                  <c:v>7347</c:v>
                </c:pt>
                <c:pt idx="136">
                  <c:v>7370</c:v>
                </c:pt>
                <c:pt idx="137">
                  <c:v>7391</c:v>
                </c:pt>
                <c:pt idx="138">
                  <c:v>7409</c:v>
                </c:pt>
                <c:pt idx="139">
                  <c:v>7411</c:v>
                </c:pt>
                <c:pt idx="140">
                  <c:v>7461</c:v>
                </c:pt>
                <c:pt idx="141">
                  <c:v>7474</c:v>
                </c:pt>
                <c:pt idx="142">
                  <c:v>7492</c:v>
                </c:pt>
                <c:pt idx="143">
                  <c:v>7521</c:v>
                </c:pt>
                <c:pt idx="144">
                  <c:v>7558</c:v>
                </c:pt>
                <c:pt idx="145">
                  <c:v>7595</c:v>
                </c:pt>
                <c:pt idx="146">
                  <c:v>7601</c:v>
                </c:pt>
                <c:pt idx="147">
                  <c:v>7686</c:v>
                </c:pt>
                <c:pt idx="148">
                  <c:v>7764</c:v>
                </c:pt>
                <c:pt idx="149">
                  <c:v>7834</c:v>
                </c:pt>
                <c:pt idx="150">
                  <c:v>7920</c:v>
                </c:pt>
                <c:pt idx="151">
                  <c:v>8001</c:v>
                </c:pt>
                <c:pt idx="152">
                  <c:v>8066</c:v>
                </c:pt>
                <c:pt idx="153">
                  <c:v>8260</c:v>
                </c:pt>
                <c:pt idx="154">
                  <c:v>8443</c:v>
                </c:pt>
                <c:pt idx="155">
                  <c:v>8583</c:v>
                </c:pt>
                <c:pt idx="156">
                  <c:v>8755</c:v>
                </c:pt>
                <c:pt idx="157">
                  <c:v>8886</c:v>
                </c:pt>
                <c:pt idx="158">
                  <c:v>9056</c:v>
                </c:pt>
                <c:pt idx="159">
                  <c:v>9374</c:v>
                </c:pt>
                <c:pt idx="160">
                  <c:v>9553</c:v>
                </c:pt>
                <c:pt idx="161">
                  <c:v>9797</c:v>
                </c:pt>
                <c:pt idx="162">
                  <c:v>9980</c:v>
                </c:pt>
                <c:pt idx="163">
                  <c:v>10251</c:v>
                </c:pt>
                <c:pt idx="164">
                  <c:v>10487</c:v>
                </c:pt>
                <c:pt idx="165">
                  <c:v>10810</c:v>
                </c:pt>
                <c:pt idx="166">
                  <c:v>11233</c:v>
                </c:pt>
                <c:pt idx="167">
                  <c:v>11441</c:v>
                </c:pt>
                <c:pt idx="168">
                  <c:v>11802</c:v>
                </c:pt>
                <c:pt idx="169">
                  <c:v>12069</c:v>
                </c:pt>
                <c:pt idx="170">
                  <c:v>12428</c:v>
                </c:pt>
                <c:pt idx="171">
                  <c:v>12894</c:v>
                </c:pt>
                <c:pt idx="172">
                  <c:v>13302</c:v>
                </c:pt>
                <c:pt idx="173">
                  <c:v>13595</c:v>
                </c:pt>
                <c:pt idx="174">
                  <c:v>13950</c:v>
                </c:pt>
                <c:pt idx="175">
                  <c:v>14403</c:v>
                </c:pt>
                <c:pt idx="176">
                  <c:v>14935</c:v>
                </c:pt>
                <c:pt idx="177">
                  <c:v>15303</c:v>
                </c:pt>
                <c:pt idx="178">
                  <c:v>15582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AUS'!$D$3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AUS'!$D$4:$D$182</c:f>
              <c:numCache>
                <c:formatCode>General</c:formatCode>
                <c:ptCount val="17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88</c:v>
                </c:pt>
                <c:pt idx="51">
                  <c:v>88</c:v>
                </c:pt>
                <c:pt idx="52">
                  <c:v>115</c:v>
                </c:pt>
                <c:pt idx="53">
                  <c:v>119</c:v>
                </c:pt>
                <c:pt idx="54">
                  <c:v>172</c:v>
                </c:pt>
                <c:pt idx="55">
                  <c:v>194</c:v>
                </c:pt>
                <c:pt idx="56">
                  <c:v>244</c:v>
                </c:pt>
                <c:pt idx="57">
                  <c:v>244</c:v>
                </c:pt>
                <c:pt idx="58">
                  <c:v>257</c:v>
                </c:pt>
                <c:pt idx="59">
                  <c:v>358</c:v>
                </c:pt>
                <c:pt idx="60">
                  <c:v>422</c:v>
                </c:pt>
                <c:pt idx="61">
                  <c:v>520</c:v>
                </c:pt>
                <c:pt idx="62">
                  <c:v>649</c:v>
                </c:pt>
                <c:pt idx="63">
                  <c:v>701</c:v>
                </c:pt>
                <c:pt idx="64">
                  <c:v>757</c:v>
                </c:pt>
                <c:pt idx="65">
                  <c:v>1080</c:v>
                </c:pt>
                <c:pt idx="66">
                  <c:v>1080</c:v>
                </c:pt>
                <c:pt idx="67">
                  <c:v>1080</c:v>
                </c:pt>
                <c:pt idx="68">
                  <c:v>1472</c:v>
                </c:pt>
                <c:pt idx="69">
                  <c:v>1793</c:v>
                </c:pt>
                <c:pt idx="70">
                  <c:v>1806</c:v>
                </c:pt>
                <c:pt idx="71">
                  <c:v>1806</c:v>
                </c:pt>
                <c:pt idx="72">
                  <c:v>1806</c:v>
                </c:pt>
                <c:pt idx="73">
                  <c:v>2186</c:v>
                </c:pt>
                <c:pt idx="74">
                  <c:v>2186</c:v>
                </c:pt>
                <c:pt idx="75">
                  <c:v>2355</c:v>
                </c:pt>
                <c:pt idx="76">
                  <c:v>3808</c:v>
                </c:pt>
                <c:pt idx="77">
                  <c:v>4124</c:v>
                </c:pt>
                <c:pt idx="78">
                  <c:v>4124</c:v>
                </c:pt>
                <c:pt idx="79">
                  <c:v>4291</c:v>
                </c:pt>
                <c:pt idx="80">
                  <c:v>4695</c:v>
                </c:pt>
                <c:pt idx="81">
                  <c:v>4932</c:v>
                </c:pt>
                <c:pt idx="82">
                  <c:v>5047</c:v>
                </c:pt>
                <c:pt idx="83">
                  <c:v>5136</c:v>
                </c:pt>
                <c:pt idx="84">
                  <c:v>5376</c:v>
                </c:pt>
                <c:pt idx="85">
                  <c:v>5541</c:v>
                </c:pt>
                <c:pt idx="86">
                  <c:v>5588</c:v>
                </c:pt>
                <c:pt idx="87">
                  <c:v>5665</c:v>
                </c:pt>
                <c:pt idx="88">
                  <c:v>5715</c:v>
                </c:pt>
                <c:pt idx="89">
                  <c:v>5742</c:v>
                </c:pt>
                <c:pt idx="90">
                  <c:v>5775</c:v>
                </c:pt>
                <c:pt idx="91">
                  <c:v>5814</c:v>
                </c:pt>
                <c:pt idx="92">
                  <c:v>5849</c:v>
                </c:pt>
                <c:pt idx="93">
                  <c:v>5887</c:v>
                </c:pt>
                <c:pt idx="94">
                  <c:v>5975</c:v>
                </c:pt>
                <c:pt idx="95">
                  <c:v>6031</c:v>
                </c:pt>
                <c:pt idx="96">
                  <c:v>6078</c:v>
                </c:pt>
                <c:pt idx="97">
                  <c:v>6122</c:v>
                </c:pt>
                <c:pt idx="98">
                  <c:v>6141</c:v>
                </c:pt>
                <c:pt idx="99">
                  <c:v>6167</c:v>
                </c:pt>
                <c:pt idx="100">
                  <c:v>6213</c:v>
                </c:pt>
                <c:pt idx="101">
                  <c:v>6270</c:v>
                </c:pt>
                <c:pt idx="102">
                  <c:v>6297</c:v>
                </c:pt>
                <c:pt idx="103">
                  <c:v>6334</c:v>
                </c:pt>
                <c:pt idx="104">
                  <c:v>6359</c:v>
                </c:pt>
                <c:pt idx="105">
                  <c:v>6364</c:v>
                </c:pt>
                <c:pt idx="106">
                  <c:v>6392</c:v>
                </c:pt>
                <c:pt idx="107">
                  <c:v>6413</c:v>
                </c:pt>
                <c:pt idx="108">
                  <c:v>6431</c:v>
                </c:pt>
                <c:pt idx="109">
                  <c:v>6470</c:v>
                </c:pt>
                <c:pt idx="110">
                  <c:v>6478</c:v>
                </c:pt>
                <c:pt idx="111">
                  <c:v>6485</c:v>
                </c:pt>
                <c:pt idx="112">
                  <c:v>6508</c:v>
                </c:pt>
                <c:pt idx="113">
                  <c:v>6531</c:v>
                </c:pt>
                <c:pt idx="114">
                  <c:v>6552</c:v>
                </c:pt>
                <c:pt idx="115">
                  <c:v>6560</c:v>
                </c:pt>
                <c:pt idx="116">
                  <c:v>6579</c:v>
                </c:pt>
                <c:pt idx="117">
                  <c:v>6576</c:v>
                </c:pt>
                <c:pt idx="118">
                  <c:v>6605</c:v>
                </c:pt>
                <c:pt idx="119">
                  <c:v>6614</c:v>
                </c:pt>
                <c:pt idx="120">
                  <c:v>6618</c:v>
                </c:pt>
                <c:pt idx="121">
                  <c:v>6626</c:v>
                </c:pt>
                <c:pt idx="122">
                  <c:v>6636</c:v>
                </c:pt>
                <c:pt idx="123">
                  <c:v>6648</c:v>
                </c:pt>
                <c:pt idx="124">
                  <c:v>6683</c:v>
                </c:pt>
                <c:pt idx="125">
                  <c:v>6688</c:v>
                </c:pt>
                <c:pt idx="126">
                  <c:v>6703</c:v>
                </c:pt>
                <c:pt idx="127">
                  <c:v>6706</c:v>
                </c:pt>
                <c:pt idx="128">
                  <c:v>6720</c:v>
                </c:pt>
                <c:pt idx="129">
                  <c:v>6740</c:v>
                </c:pt>
                <c:pt idx="130">
                  <c:v>6759</c:v>
                </c:pt>
                <c:pt idx="131">
                  <c:v>6782</c:v>
                </c:pt>
                <c:pt idx="132">
                  <c:v>6803</c:v>
                </c:pt>
                <c:pt idx="133">
                  <c:v>6838</c:v>
                </c:pt>
                <c:pt idx="134">
                  <c:v>6851</c:v>
                </c:pt>
                <c:pt idx="135">
                  <c:v>6856</c:v>
                </c:pt>
                <c:pt idx="136">
                  <c:v>6861</c:v>
                </c:pt>
                <c:pt idx="137">
                  <c:v>6877</c:v>
                </c:pt>
                <c:pt idx="138">
                  <c:v>6878</c:v>
                </c:pt>
                <c:pt idx="139">
                  <c:v>6881</c:v>
                </c:pt>
                <c:pt idx="140">
                  <c:v>6896</c:v>
                </c:pt>
                <c:pt idx="141">
                  <c:v>6903</c:v>
                </c:pt>
                <c:pt idx="142">
                  <c:v>6915</c:v>
                </c:pt>
                <c:pt idx="143">
                  <c:v>6924</c:v>
                </c:pt>
                <c:pt idx="144">
                  <c:v>6931</c:v>
                </c:pt>
                <c:pt idx="145">
                  <c:v>6958</c:v>
                </c:pt>
                <c:pt idx="146">
                  <c:v>6960</c:v>
                </c:pt>
                <c:pt idx="147">
                  <c:v>6993</c:v>
                </c:pt>
                <c:pt idx="148">
                  <c:v>7007</c:v>
                </c:pt>
                <c:pt idx="149">
                  <c:v>7037</c:v>
                </c:pt>
                <c:pt idx="150">
                  <c:v>7040</c:v>
                </c:pt>
                <c:pt idx="151">
                  <c:v>7090</c:v>
                </c:pt>
                <c:pt idx="152">
                  <c:v>7130</c:v>
                </c:pt>
                <c:pt idx="153">
                  <c:v>7319</c:v>
                </c:pt>
                <c:pt idx="154">
                  <c:v>7399</c:v>
                </c:pt>
                <c:pt idx="155">
                  <c:v>7420</c:v>
                </c:pt>
                <c:pt idx="156">
                  <c:v>7455</c:v>
                </c:pt>
                <c:pt idx="157">
                  <c:v>7487</c:v>
                </c:pt>
                <c:pt idx="158">
                  <c:v>7573</c:v>
                </c:pt>
                <c:pt idx="159">
                  <c:v>7576</c:v>
                </c:pt>
                <c:pt idx="160">
                  <c:v>7733</c:v>
                </c:pt>
                <c:pt idx="161">
                  <c:v>7727</c:v>
                </c:pt>
                <c:pt idx="162">
                  <c:v>7769</c:v>
                </c:pt>
                <c:pt idx="163">
                  <c:v>7835</c:v>
                </c:pt>
                <c:pt idx="164">
                  <c:v>7928</c:v>
                </c:pt>
                <c:pt idx="165">
                  <c:v>8035</c:v>
                </c:pt>
                <c:pt idx="166">
                  <c:v>8114</c:v>
                </c:pt>
                <c:pt idx="167">
                  <c:v>8162</c:v>
                </c:pt>
                <c:pt idx="168">
                  <c:v>8274</c:v>
                </c:pt>
                <c:pt idx="169">
                  <c:v>8395</c:v>
                </c:pt>
                <c:pt idx="170">
                  <c:v>8398</c:v>
                </c:pt>
                <c:pt idx="171">
                  <c:v>8545</c:v>
                </c:pt>
                <c:pt idx="172">
                  <c:v>8770</c:v>
                </c:pt>
                <c:pt idx="173">
                  <c:v>8775</c:v>
                </c:pt>
                <c:pt idx="174">
                  <c:v>8938</c:v>
                </c:pt>
                <c:pt idx="175">
                  <c:v>9019</c:v>
                </c:pt>
                <c:pt idx="176">
                  <c:v>9174</c:v>
                </c:pt>
                <c:pt idx="177">
                  <c:v>9311</c:v>
                </c:pt>
                <c:pt idx="178">
                  <c:v>9617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67392"/>
        <c:axId val="320268928"/>
      </c:lineChart>
      <c:lineChart>
        <c:grouping val="standard"/>
        <c:varyColors val="0"/>
        <c:ser>
          <c:idx val="1"/>
          <c:order val="1"/>
          <c:tx>
            <c:strRef>
              <c:f>'Data USA'!$C$3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AUS'!$C$4:$C$182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13</c:v>
                </c:pt>
                <c:pt idx="55">
                  <c:v>13</c:v>
                </c:pt>
                <c:pt idx="56">
                  <c:v>14</c:v>
                </c:pt>
                <c:pt idx="57">
                  <c:v>16</c:v>
                </c:pt>
                <c:pt idx="58">
                  <c:v>17</c:v>
                </c:pt>
                <c:pt idx="59">
                  <c:v>18</c:v>
                </c:pt>
                <c:pt idx="60">
                  <c:v>20</c:v>
                </c:pt>
                <c:pt idx="61">
                  <c:v>24</c:v>
                </c:pt>
                <c:pt idx="62">
                  <c:v>28</c:v>
                </c:pt>
                <c:pt idx="63">
                  <c:v>30</c:v>
                </c:pt>
                <c:pt idx="64">
                  <c:v>35</c:v>
                </c:pt>
                <c:pt idx="65">
                  <c:v>40</c:v>
                </c:pt>
                <c:pt idx="66">
                  <c:v>45</c:v>
                </c:pt>
                <c:pt idx="67">
                  <c:v>50</c:v>
                </c:pt>
                <c:pt idx="68">
                  <c:v>51</c:v>
                </c:pt>
                <c:pt idx="69">
                  <c:v>54</c:v>
                </c:pt>
                <c:pt idx="70">
                  <c:v>57</c:v>
                </c:pt>
                <c:pt idx="71">
                  <c:v>60</c:v>
                </c:pt>
                <c:pt idx="72">
                  <c:v>61</c:v>
                </c:pt>
                <c:pt idx="73">
                  <c:v>62</c:v>
                </c:pt>
                <c:pt idx="74">
                  <c:v>63</c:v>
                </c:pt>
                <c:pt idx="75">
                  <c:v>63</c:v>
                </c:pt>
                <c:pt idx="76">
                  <c:v>66</c:v>
                </c:pt>
                <c:pt idx="77">
                  <c:v>67</c:v>
                </c:pt>
                <c:pt idx="78">
                  <c:v>67</c:v>
                </c:pt>
                <c:pt idx="79">
                  <c:v>67</c:v>
                </c:pt>
                <c:pt idx="80">
                  <c:v>67</c:v>
                </c:pt>
                <c:pt idx="81">
                  <c:v>67</c:v>
                </c:pt>
                <c:pt idx="82">
                  <c:v>75</c:v>
                </c:pt>
                <c:pt idx="83">
                  <c:v>79</c:v>
                </c:pt>
                <c:pt idx="84">
                  <c:v>80</c:v>
                </c:pt>
                <c:pt idx="85">
                  <c:v>83</c:v>
                </c:pt>
                <c:pt idx="86">
                  <c:v>83</c:v>
                </c:pt>
                <c:pt idx="87">
                  <c:v>89</c:v>
                </c:pt>
                <c:pt idx="88">
                  <c:v>91</c:v>
                </c:pt>
                <c:pt idx="89">
                  <c:v>93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97</c:v>
                </c:pt>
                <c:pt idx="96">
                  <c:v>97</c:v>
                </c:pt>
                <c:pt idx="97">
                  <c:v>97</c:v>
                </c:pt>
                <c:pt idx="98">
                  <c:v>97</c:v>
                </c:pt>
                <c:pt idx="99">
                  <c:v>97</c:v>
                </c:pt>
                <c:pt idx="100">
                  <c:v>97</c:v>
                </c:pt>
                <c:pt idx="101">
                  <c:v>98</c:v>
                </c:pt>
                <c:pt idx="102">
                  <c:v>98</c:v>
                </c:pt>
                <c:pt idx="103">
                  <c:v>98</c:v>
                </c:pt>
                <c:pt idx="104">
                  <c:v>98</c:v>
                </c:pt>
                <c:pt idx="105">
                  <c:v>98</c:v>
                </c:pt>
                <c:pt idx="106">
                  <c:v>99</c:v>
                </c:pt>
                <c:pt idx="107">
                  <c:v>99</c:v>
                </c:pt>
                <c:pt idx="108">
                  <c:v>100</c:v>
                </c:pt>
                <c:pt idx="109">
                  <c:v>100</c:v>
                </c:pt>
                <c:pt idx="110">
                  <c:v>101</c:v>
                </c:pt>
                <c:pt idx="111">
                  <c:v>101</c:v>
                </c:pt>
                <c:pt idx="112">
                  <c:v>102</c:v>
                </c:pt>
                <c:pt idx="113">
                  <c:v>102</c:v>
                </c:pt>
                <c:pt idx="114">
                  <c:v>102</c:v>
                </c:pt>
                <c:pt idx="115">
                  <c:v>103</c:v>
                </c:pt>
                <c:pt idx="116">
                  <c:v>103</c:v>
                </c:pt>
                <c:pt idx="117">
                  <c:v>103</c:v>
                </c:pt>
                <c:pt idx="118">
                  <c:v>103</c:v>
                </c:pt>
                <c:pt idx="119">
                  <c:v>103</c:v>
                </c:pt>
                <c:pt idx="120">
                  <c:v>103</c:v>
                </c:pt>
                <c:pt idx="121">
                  <c:v>102</c:v>
                </c:pt>
                <c:pt idx="122">
                  <c:v>102</c:v>
                </c:pt>
                <c:pt idx="123">
                  <c:v>102</c:v>
                </c:pt>
                <c:pt idx="124">
                  <c:v>102</c:v>
                </c:pt>
                <c:pt idx="125">
                  <c:v>102</c:v>
                </c:pt>
                <c:pt idx="126">
                  <c:v>102</c:v>
                </c:pt>
                <c:pt idx="127">
                  <c:v>102</c:v>
                </c:pt>
                <c:pt idx="128">
                  <c:v>102</c:v>
                </c:pt>
                <c:pt idx="129">
                  <c:v>102</c:v>
                </c:pt>
                <c:pt idx="130">
                  <c:v>102</c:v>
                </c:pt>
                <c:pt idx="131">
                  <c:v>102</c:v>
                </c:pt>
                <c:pt idx="132">
                  <c:v>102</c:v>
                </c:pt>
                <c:pt idx="133">
                  <c:v>102</c:v>
                </c:pt>
                <c:pt idx="134">
                  <c:v>102</c:v>
                </c:pt>
                <c:pt idx="135">
                  <c:v>102</c:v>
                </c:pt>
                <c:pt idx="136">
                  <c:v>102</c:v>
                </c:pt>
                <c:pt idx="137">
                  <c:v>102</c:v>
                </c:pt>
                <c:pt idx="138">
                  <c:v>102</c:v>
                </c:pt>
                <c:pt idx="139">
                  <c:v>102</c:v>
                </c:pt>
                <c:pt idx="140">
                  <c:v>102</c:v>
                </c:pt>
                <c:pt idx="141">
                  <c:v>102</c:v>
                </c:pt>
                <c:pt idx="142">
                  <c:v>102</c:v>
                </c:pt>
                <c:pt idx="143">
                  <c:v>103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104</c:v>
                </c:pt>
                <c:pt idx="154">
                  <c:v>104</c:v>
                </c:pt>
                <c:pt idx="155">
                  <c:v>106</c:v>
                </c:pt>
                <c:pt idx="156">
                  <c:v>106</c:v>
                </c:pt>
                <c:pt idx="157">
                  <c:v>106</c:v>
                </c:pt>
                <c:pt idx="158">
                  <c:v>106</c:v>
                </c:pt>
                <c:pt idx="159">
                  <c:v>106</c:v>
                </c:pt>
                <c:pt idx="160">
                  <c:v>107</c:v>
                </c:pt>
                <c:pt idx="161">
                  <c:v>108</c:v>
                </c:pt>
                <c:pt idx="162">
                  <c:v>108</c:v>
                </c:pt>
                <c:pt idx="163">
                  <c:v>108</c:v>
                </c:pt>
                <c:pt idx="164">
                  <c:v>111</c:v>
                </c:pt>
                <c:pt idx="165">
                  <c:v>113</c:v>
                </c:pt>
                <c:pt idx="166">
                  <c:v>116</c:v>
                </c:pt>
                <c:pt idx="167">
                  <c:v>118</c:v>
                </c:pt>
                <c:pt idx="168">
                  <c:v>122</c:v>
                </c:pt>
                <c:pt idx="169">
                  <c:v>123</c:v>
                </c:pt>
                <c:pt idx="170">
                  <c:v>126</c:v>
                </c:pt>
                <c:pt idx="171">
                  <c:v>128</c:v>
                </c:pt>
                <c:pt idx="172">
                  <c:v>133</c:v>
                </c:pt>
                <c:pt idx="173">
                  <c:v>139</c:v>
                </c:pt>
                <c:pt idx="174">
                  <c:v>145</c:v>
                </c:pt>
                <c:pt idx="175">
                  <c:v>155</c:v>
                </c:pt>
                <c:pt idx="176">
                  <c:v>161</c:v>
                </c:pt>
                <c:pt idx="177">
                  <c:v>167</c:v>
                </c:pt>
                <c:pt idx="178">
                  <c:v>176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84544"/>
        <c:axId val="320283008"/>
      </c:lineChart>
      <c:dateAx>
        <c:axId val="3202673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268928"/>
        <c:crosses val="autoZero"/>
        <c:auto val="1"/>
        <c:lblOffset val="100"/>
        <c:baseTimeUnit val="days"/>
      </c:dateAx>
      <c:valAx>
        <c:axId val="3202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267392"/>
        <c:crosses val="autoZero"/>
        <c:crossBetween val="between"/>
      </c:valAx>
      <c:valAx>
        <c:axId val="320283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284544"/>
        <c:crosses val="max"/>
        <c:crossBetween val="between"/>
      </c:valAx>
      <c:catAx>
        <c:axId val="32028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28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>
        <c:manualLayout>
          <c:xMode val="edge"/>
          <c:yMode val="edge"/>
          <c:x val="0.433745962043206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0682540884312538E-2"/>
          <c:y val="7.950495049504952E-2"/>
          <c:w val="0.90730756612154251"/>
          <c:h val="0.69397027104285236"/>
        </c:manualLayout>
      </c:layout>
      <c:lineChart>
        <c:grouping val="standard"/>
        <c:varyColors val="0"/>
        <c:ser>
          <c:idx val="0"/>
          <c:order val="0"/>
          <c:tx>
            <c:strRef>
              <c:f>'data AUS'!$AB$3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AUS'!$AB$4:$AB$292</c:f>
              <c:numCache>
                <c:formatCode>General</c:formatCode>
                <c:ptCount val="289"/>
                <c:pt idx="7" formatCode="#,##0">
                  <c:v>0.42857142857142855</c:v>
                </c:pt>
                <c:pt idx="8" formatCode="#,##0">
                  <c:v>0.42857142857142855</c:v>
                </c:pt>
                <c:pt idx="9" formatCode="#,##0">
                  <c:v>0.42857142857142855</c:v>
                </c:pt>
                <c:pt idx="10" formatCode="#,##0">
                  <c:v>0.2857142857142857</c:v>
                </c:pt>
                <c:pt idx="11" formatCode="#,##0">
                  <c:v>0.2857142857142857</c:v>
                </c:pt>
                <c:pt idx="12" formatCode="#,##0">
                  <c:v>0.14285714285714285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1.4285714285714286</c:v>
                </c:pt>
                <c:pt idx="29" formatCode="#,##0">
                  <c:v>1.7142857142857142</c:v>
                </c:pt>
                <c:pt idx="30" formatCode="#,##0">
                  <c:v>2.1428571428571428</c:v>
                </c:pt>
                <c:pt idx="31" formatCode="#,##0">
                  <c:v>3.4285714285714284</c:v>
                </c:pt>
                <c:pt idx="32" formatCode="#,##0">
                  <c:v>5.2857142857142856</c:v>
                </c:pt>
                <c:pt idx="33" formatCode="#,##0">
                  <c:v>5.7142857142857144</c:v>
                </c:pt>
                <c:pt idx="34" formatCode="#,##0">
                  <c:v>6.4285714285714288</c:v>
                </c:pt>
                <c:pt idx="35" formatCode="#,##0">
                  <c:v>5.4285714285714288</c:v>
                </c:pt>
                <c:pt idx="36" formatCode="#,##0">
                  <c:v>7</c:v>
                </c:pt>
                <c:pt idx="37" formatCode="#,##0">
                  <c:v>8.7142857142857135</c:v>
                </c:pt>
                <c:pt idx="38" formatCode="#,##0">
                  <c:v>9.7142857142857135</c:v>
                </c:pt>
                <c:pt idx="39" formatCode="#,##0">
                  <c:v>10.857142857142858</c:v>
                </c:pt>
                <c:pt idx="40" formatCode="#,##0">
                  <c:v>10.428571428571429</c:v>
                </c:pt>
                <c:pt idx="41" formatCode="#,##0">
                  <c:v>20</c:v>
                </c:pt>
                <c:pt idx="42" formatCode="#,##0">
                  <c:v>26.714285714285715</c:v>
                </c:pt>
                <c:pt idx="43" formatCode="#,##0">
                  <c:v>31.571428571428573</c:v>
                </c:pt>
                <c:pt idx="44" formatCode="#,##0">
                  <c:v>40.857142857142854</c:v>
                </c:pt>
                <c:pt idx="45" formatCode="#,##0">
                  <c:v>49.285714285714285</c:v>
                </c:pt>
                <c:pt idx="46" formatCode="#,##0">
                  <c:v>62.857142857142854</c:v>
                </c:pt>
                <c:pt idx="47" formatCode="#,##0">
                  <c:v>79</c:v>
                </c:pt>
                <c:pt idx="48" formatCode="#,##0">
                  <c:v>84.428571428571431</c:v>
                </c:pt>
                <c:pt idx="49" formatCode="#,##0">
                  <c:v>117.28571428571429</c:v>
                </c:pt>
                <c:pt idx="50" formatCode="#,##0">
                  <c:v>178.85714285714286</c:v>
                </c:pt>
                <c:pt idx="51" formatCode="#,##0">
                  <c:v>186.42857142857142</c:v>
                </c:pt>
                <c:pt idx="52" formatCode="#,##0">
                  <c:v>227.42857142857142</c:v>
                </c:pt>
                <c:pt idx="53" formatCode="#,##0">
                  <c:v>256.57142857142856</c:v>
                </c:pt>
                <c:pt idx="54" formatCode="#,##0">
                  <c:v>304.14285714285717</c:v>
                </c:pt>
                <c:pt idx="55" formatCode="#,##0">
                  <c:v>336</c:v>
                </c:pt>
                <c:pt idx="56" formatCode="#,##0">
                  <c:v>367</c:v>
                </c:pt>
                <c:pt idx="57" formatCode="#,##0">
                  <c:v>347.85714285714283</c:v>
                </c:pt>
                <c:pt idx="58" formatCode="#,##0">
                  <c:v>382.71428571428572</c:v>
                </c:pt>
                <c:pt idx="59" formatCode="#,##0">
                  <c:v>359.28571428571428</c:v>
                </c:pt>
                <c:pt idx="60" formatCode="#,##0">
                  <c:v>356.85714285714283</c:v>
                </c:pt>
                <c:pt idx="61" formatCode="#,##0">
                  <c:v>329.42857142857144</c:v>
                </c:pt>
                <c:pt idx="62" formatCode="#,##0">
                  <c:v>312.42857142857144</c:v>
                </c:pt>
                <c:pt idx="63" formatCode="#,##0">
                  <c:v>272.85714285714283</c:v>
                </c:pt>
                <c:pt idx="64" formatCode="#,##0">
                  <c:v>243.28571428571428</c:v>
                </c:pt>
                <c:pt idx="65" formatCode="#,##0">
                  <c:v>205.14285714285714</c:v>
                </c:pt>
                <c:pt idx="66" formatCode="#,##0">
                  <c:v>190.85714285714286</c:v>
                </c:pt>
                <c:pt idx="67" formatCode="#,##0">
                  <c:v>164</c:v>
                </c:pt>
                <c:pt idx="68" formatCode="#,##0">
                  <c:v>141.71428571428572</c:v>
                </c:pt>
                <c:pt idx="69" formatCode="#,##0">
                  <c:v>126.42857142857143</c:v>
                </c:pt>
                <c:pt idx="70" formatCode="#,##0">
                  <c:v>107.57142857142857</c:v>
                </c:pt>
                <c:pt idx="71" formatCode="#,##0">
                  <c:v>89.714285714285708</c:v>
                </c:pt>
                <c:pt idx="72" formatCode="#,##0">
                  <c:v>79.142857142857139</c:v>
                </c:pt>
                <c:pt idx="73" formatCode="#,##0">
                  <c:v>74.285714285714292</c:v>
                </c:pt>
                <c:pt idx="74" formatCode="#,##0">
                  <c:v>61.428571428571431</c:v>
                </c:pt>
                <c:pt idx="75" formatCode="#,##0">
                  <c:v>50.571428571428569</c:v>
                </c:pt>
                <c:pt idx="76" formatCode="#,##0">
                  <c:v>43.857142857142854</c:v>
                </c:pt>
                <c:pt idx="77" formatCode="#,##0">
                  <c:v>37.857142857142854</c:v>
                </c:pt>
                <c:pt idx="78" formatCode="#,##0">
                  <c:v>42.142857142857146</c:v>
                </c:pt>
                <c:pt idx="79" formatCode="#,##0">
                  <c:v>38.857142857142854</c:v>
                </c:pt>
                <c:pt idx="80" formatCode="#,##0">
                  <c:v>32.857142857142854</c:v>
                </c:pt>
                <c:pt idx="81" formatCode="#,##0">
                  <c:v>30.285714285714285</c:v>
                </c:pt>
                <c:pt idx="82" formatCode="#,##0">
                  <c:v>28.571428571428573</c:v>
                </c:pt>
                <c:pt idx="83" formatCode="#,##0">
                  <c:v>22.142857142857142</c:v>
                </c:pt>
                <c:pt idx="84" formatCode="#,##0">
                  <c:v>18</c:v>
                </c:pt>
                <c:pt idx="85" formatCode="#,##0">
                  <c:v>14.857142857142858</c:v>
                </c:pt>
                <c:pt idx="86" formatCode="#,##0">
                  <c:v>14</c:v>
                </c:pt>
                <c:pt idx="87" formatCode="#,##0">
                  <c:v>14.142857142857142</c:v>
                </c:pt>
                <c:pt idx="88" formatCode="#,##0">
                  <c:v>14.285714285714286</c:v>
                </c:pt>
                <c:pt idx="89" formatCode="#,##0">
                  <c:v>14.857142857142858</c:v>
                </c:pt>
                <c:pt idx="90" formatCode="#,##0">
                  <c:v>14.428571428571429</c:v>
                </c:pt>
                <c:pt idx="91" formatCode="#,##0">
                  <c:v>15</c:v>
                </c:pt>
                <c:pt idx="92" formatCode="#,##0">
                  <c:v>15.428571428571429</c:v>
                </c:pt>
                <c:pt idx="93" formatCode="#,##0">
                  <c:v>18</c:v>
                </c:pt>
                <c:pt idx="94" formatCode="#,##0">
                  <c:v>18.714285714285715</c:v>
                </c:pt>
                <c:pt idx="95" formatCode="#,##0">
                  <c:v>20.285714285714285</c:v>
                </c:pt>
                <c:pt idx="96" formatCode="#,##0">
                  <c:v>21</c:v>
                </c:pt>
                <c:pt idx="97" formatCode="#,##0">
                  <c:v>20</c:v>
                </c:pt>
                <c:pt idx="98" formatCode="#,##0">
                  <c:v>20</c:v>
                </c:pt>
                <c:pt idx="99" formatCode="#,##0">
                  <c:v>18</c:v>
                </c:pt>
                <c:pt idx="100" formatCode="#,##0">
                  <c:v>17.571428571428573</c:v>
                </c:pt>
                <c:pt idx="101" formatCode="#,##0">
                  <c:v>15</c:v>
                </c:pt>
                <c:pt idx="102" formatCode="#,##0">
                  <c:v>13.571428571428571</c:v>
                </c:pt>
                <c:pt idx="103" formatCode="#,##0">
                  <c:v>15.142857142857142</c:v>
                </c:pt>
                <c:pt idx="104" formatCode="#,##0">
                  <c:v>16.714285714285715</c:v>
                </c:pt>
                <c:pt idx="105" formatCode="#,##0">
                  <c:v>15</c:v>
                </c:pt>
                <c:pt idx="106" formatCode="#,##0">
                  <c:v>15.142857142857142</c:v>
                </c:pt>
                <c:pt idx="107" formatCode="#,##0">
                  <c:v>14</c:v>
                </c:pt>
                <c:pt idx="108" formatCode="#,##0">
                  <c:v>13.142857142857142</c:v>
                </c:pt>
                <c:pt idx="109" formatCode="#,##0">
                  <c:v>13.142857142857142</c:v>
                </c:pt>
                <c:pt idx="110" formatCode="#,##0">
                  <c:v>10.857142857142858</c:v>
                </c:pt>
                <c:pt idx="111" formatCode="#,##0">
                  <c:v>9.1428571428571423</c:v>
                </c:pt>
                <c:pt idx="112" formatCode="#,##0">
                  <c:v>10</c:v>
                </c:pt>
                <c:pt idx="113" formatCode="#,##0">
                  <c:v>8.5714285714285712</c:v>
                </c:pt>
                <c:pt idx="114" formatCode="#,##0">
                  <c:v>8.2857142857142865</c:v>
                </c:pt>
                <c:pt idx="115" formatCode="#,##0">
                  <c:v>9.5714285714285712</c:v>
                </c:pt>
                <c:pt idx="116" formatCode="#,##0">
                  <c:v>9.8571428571428577</c:v>
                </c:pt>
                <c:pt idx="117" formatCode="#,##0">
                  <c:v>10</c:v>
                </c:pt>
                <c:pt idx="118" formatCode="#,##0">
                  <c:v>12.142857142857142</c:v>
                </c:pt>
                <c:pt idx="119" formatCode="#,##0">
                  <c:v>11.142857142857142</c:v>
                </c:pt>
                <c:pt idx="120" formatCode="#,##0">
                  <c:v>12.571428571428571</c:v>
                </c:pt>
                <c:pt idx="121" formatCode="#,##0">
                  <c:v>13.571428571428571</c:v>
                </c:pt>
                <c:pt idx="122" formatCode="#,##0">
                  <c:v>12.857142857142858</c:v>
                </c:pt>
                <c:pt idx="123" formatCode="#,##0">
                  <c:v>12.857142857142858</c:v>
                </c:pt>
                <c:pt idx="124" formatCode="#,##0">
                  <c:v>11.714285714285714</c:v>
                </c:pt>
                <c:pt idx="125" formatCode="#,##0">
                  <c:v>9.7142857142857135</c:v>
                </c:pt>
                <c:pt idx="126" formatCode="#,##0">
                  <c:v>9.5714285714285712</c:v>
                </c:pt>
                <c:pt idx="127" formatCode="#,##0">
                  <c:v>9</c:v>
                </c:pt>
                <c:pt idx="128" formatCode="#,##0">
                  <c:v>6.5714285714285712</c:v>
                </c:pt>
                <c:pt idx="129" formatCode="#,##0">
                  <c:v>6.4285714285714288</c:v>
                </c:pt>
                <c:pt idx="130" formatCode="#,##0">
                  <c:v>6.4285714285714288</c:v>
                </c:pt>
                <c:pt idx="131" formatCode="#,##0">
                  <c:v>6</c:v>
                </c:pt>
                <c:pt idx="132" formatCode="#,##0">
                  <c:v>6</c:v>
                </c:pt>
                <c:pt idx="133" formatCode="#,##0">
                  <c:v>8.7142857142857135</c:v>
                </c:pt>
                <c:pt idx="134" formatCode="#,##0">
                  <c:v>10</c:v>
                </c:pt>
                <c:pt idx="135" formatCode="#,##0">
                  <c:v>11.428571428571429</c:v>
                </c:pt>
                <c:pt idx="136" formatCode="#,##0">
                  <c:v>13.714285714285714</c:v>
                </c:pt>
                <c:pt idx="137" formatCode="#,##0">
                  <c:v>15.142857142857142</c:v>
                </c:pt>
                <c:pt idx="138" formatCode="#,##0">
                  <c:v>17.142857142857142</c:v>
                </c:pt>
                <c:pt idx="139" formatCode="#,##0">
                  <c:v>16.714285714285715</c:v>
                </c:pt>
                <c:pt idx="140" formatCode="#,##0">
                  <c:v>20.142857142857142</c:v>
                </c:pt>
                <c:pt idx="141" formatCode="#,##0">
                  <c:v>19.857142857142858</c:v>
                </c:pt>
                <c:pt idx="142" formatCode="#,##0">
                  <c:v>20.714285714285715</c:v>
                </c:pt>
                <c:pt idx="143" formatCode="#,##0">
                  <c:v>21.571428571428573</c:v>
                </c:pt>
                <c:pt idx="144" formatCode="#,##0">
                  <c:v>23.857142857142858</c:v>
                </c:pt>
                <c:pt idx="145" formatCode="#,##0">
                  <c:v>26.571428571428573</c:v>
                </c:pt>
                <c:pt idx="146" formatCode="#,##0">
                  <c:v>27.142857142857142</c:v>
                </c:pt>
                <c:pt idx="147" formatCode="#,##0">
                  <c:v>32.142857142857146</c:v>
                </c:pt>
                <c:pt idx="148" formatCode="#,##0">
                  <c:v>41.428571428571431</c:v>
                </c:pt>
                <c:pt idx="149" formatCode="#,##0">
                  <c:v>48.857142857142854</c:v>
                </c:pt>
                <c:pt idx="150" formatCode="#,##0">
                  <c:v>57</c:v>
                </c:pt>
                <c:pt idx="151" formatCode="#,##0">
                  <c:v>63.285714285714285</c:v>
                </c:pt>
                <c:pt idx="152" formatCode="#,##0">
                  <c:v>67.285714285714292</c:v>
                </c:pt>
                <c:pt idx="153" formatCode="#,##0">
                  <c:v>94.142857142857139</c:v>
                </c:pt>
                <c:pt idx="154" formatCode="#,##0">
                  <c:v>108.14285714285714</c:v>
                </c:pt>
                <c:pt idx="155" formatCode="#,##0">
                  <c:v>117</c:v>
                </c:pt>
                <c:pt idx="156" formatCode="#,##0">
                  <c:v>131.57142857142858</c:v>
                </c:pt>
                <c:pt idx="157" formatCode="#,##0">
                  <c:v>138</c:v>
                </c:pt>
                <c:pt idx="158" formatCode="#,##0">
                  <c:v>150.71428571428572</c:v>
                </c:pt>
                <c:pt idx="159" formatCode="#,##0">
                  <c:v>186.85714285714286</c:v>
                </c:pt>
                <c:pt idx="160" formatCode="#,##0">
                  <c:v>184.71428571428572</c:v>
                </c:pt>
                <c:pt idx="161" formatCode="#,##0">
                  <c:v>193.42857142857142</c:v>
                </c:pt>
                <c:pt idx="162" formatCode="#,##0">
                  <c:v>199.57142857142858</c:v>
                </c:pt>
                <c:pt idx="163" formatCode="#,##0">
                  <c:v>213.71428571428572</c:v>
                </c:pt>
                <c:pt idx="164" formatCode="#,##0">
                  <c:v>228.71428571428572</c:v>
                </c:pt>
                <c:pt idx="165" formatCode="#,##0">
                  <c:v>250.57142857142858</c:v>
                </c:pt>
                <c:pt idx="166" formatCode="#,##0">
                  <c:v>265.57142857142856</c:v>
                </c:pt>
                <c:pt idx="167" formatCode="#,##0">
                  <c:v>269.71428571428572</c:v>
                </c:pt>
                <c:pt idx="168" formatCode="#,##0">
                  <c:v>286.42857142857144</c:v>
                </c:pt>
                <c:pt idx="169" formatCode="#,##0">
                  <c:v>298.42857142857144</c:v>
                </c:pt>
                <c:pt idx="170" formatCode="#,##0">
                  <c:v>311</c:v>
                </c:pt>
                <c:pt idx="171" formatCode="#,##0">
                  <c:v>343.85714285714283</c:v>
                </c:pt>
                <c:pt idx="172" formatCode="#,##0">
                  <c:v>356</c:v>
                </c:pt>
                <c:pt idx="173" formatCode="#,##0">
                  <c:v>337.42857142857144</c:v>
                </c:pt>
                <c:pt idx="174" formatCode="#,##0">
                  <c:v>358.42857142857144</c:v>
                </c:pt>
                <c:pt idx="175" formatCode="#,##0">
                  <c:v>371.57142857142856</c:v>
                </c:pt>
                <c:pt idx="176" formatCode="#,##0">
                  <c:v>409.42857142857144</c:v>
                </c:pt>
                <c:pt idx="177" formatCode="#,##0">
                  <c:v>410.71428571428572</c:v>
                </c:pt>
                <c:pt idx="178" formatCode="#,##0">
                  <c:v>384</c:v>
                </c:pt>
                <c:pt idx="179" formatCode="#,##0">
                  <c:v>428</c:v>
                </c:pt>
                <c:pt idx="180" formatCode="#,##0">
                  <c:v>472.57142857142856</c:v>
                </c:pt>
                <c:pt idx="181" formatCode="#,##0">
                  <c:v>475.71428571428572</c:v>
                </c:pt>
                <c:pt idx="182" formatCode="#,##0">
                  <c:v>498.85714285714283</c:v>
                </c:pt>
                <c:pt idx="183" formatCode="#,##0">
                  <c:v>483.28571428571428</c:v>
                </c:pt>
                <c:pt idx="184" formatCode="#,##0">
                  <c:v>489.57142857142856</c:v>
                </c:pt>
                <c:pt idx="185" formatCode="#,##0">
                  <c:v>551.85714285714289</c:v>
                </c:pt>
                <c:pt idx="186" formatCode="#,##0">
                  <c:v>513.14285714285711</c:v>
                </c:pt>
                <c:pt idx="187" formatCode="#,##0">
                  <c:v>481.28571428571428</c:v>
                </c:pt>
                <c:pt idx="188" formatCode="#,##0">
                  <c:v>488.28571428571428</c:v>
                </c:pt>
                <c:pt idx="189" formatCode="#,##0">
                  <c:v>455.57142857142856</c:v>
                </c:pt>
                <c:pt idx="190" formatCode="#,##0">
                  <c:v>439.85714285714283</c:v>
                </c:pt>
                <c:pt idx="191" formatCode="#,##0">
                  <c:v>426.14285714285717</c:v>
                </c:pt>
                <c:pt idx="192" formatCode="#,##0">
                  <c:v>383.14285714285717</c:v>
                </c:pt>
                <c:pt idx="193" formatCode="#,##0">
                  <c:v>352.57142857142856</c:v>
                </c:pt>
                <c:pt idx="194" formatCode="#,##0">
                  <c:v>352.85714285714283</c:v>
                </c:pt>
                <c:pt idx="195" formatCode="#,##0">
                  <c:v>333.85714285714283</c:v>
                </c:pt>
                <c:pt idx="196" formatCode="#,##0">
                  <c:v>314.71428571428572</c:v>
                </c:pt>
                <c:pt idx="197" formatCode="#,##0">
                  <c:v>308.71428571428572</c:v>
                </c:pt>
                <c:pt idx="198" formatCode="#,##0">
                  <c:v>294.28571428571428</c:v>
                </c:pt>
                <c:pt idx="199" formatCode="#,##0">
                  <c:v>266</c:v>
                </c:pt>
                <c:pt idx="200" formatCode="#,##0">
                  <c:v>268.28571428571428</c:v>
                </c:pt>
                <c:pt idx="201" formatCode="#,##0">
                  <c:v>237.85714285714286</c:v>
                </c:pt>
                <c:pt idx="202" formatCode="#,##0">
                  <c:v>223.85714285714286</c:v>
                </c:pt>
                <c:pt idx="203" formatCode="#,##0">
                  <c:v>217.71428571428572</c:v>
                </c:pt>
                <c:pt idx="204" formatCode="#,##0">
                  <c:v>193.85714285714286</c:v>
                </c:pt>
                <c:pt idx="205" formatCode="#,##0">
                  <c:v>182.85714285714286</c:v>
                </c:pt>
                <c:pt idx="206" formatCode="#,##0">
                  <c:v>173.57142857142858</c:v>
                </c:pt>
                <c:pt idx="207" formatCode="#,##0">
                  <c:v>155.14285714285714</c:v>
                </c:pt>
                <c:pt idx="208" formatCode="#,##0">
                  <c:v>148.71428571428572</c:v>
                </c:pt>
                <c:pt idx="209" formatCode="#,##0">
                  <c:v>135</c:v>
                </c:pt>
                <c:pt idx="210" formatCode="#,##0">
                  <c:v>122.71428571428571</c:v>
                </c:pt>
                <c:pt idx="211" formatCode="#,##0">
                  <c:v>118.71428571428571</c:v>
                </c:pt>
                <c:pt idx="212" formatCode="#,##0">
                  <c:v>109.42857142857143</c:v>
                </c:pt>
                <c:pt idx="213" formatCode="#,##0">
                  <c:v>102.71428571428571</c:v>
                </c:pt>
                <c:pt idx="214" formatCode="#,##0">
                  <c:v>103.85714285714286</c:v>
                </c:pt>
                <c:pt idx="215" formatCode="#,##0">
                  <c:v>98.285714285714292</c:v>
                </c:pt>
                <c:pt idx="216" formatCode="#,##0">
                  <c:v>94.285714285714292</c:v>
                </c:pt>
                <c:pt idx="217" formatCode="#,##0">
                  <c:v>86.857142857142861</c:v>
                </c:pt>
                <c:pt idx="218" formatCode="#,##0">
                  <c:v>82.142857142857139</c:v>
                </c:pt>
                <c:pt idx="219" formatCode="#,##0">
                  <c:v>79.142857142857139</c:v>
                </c:pt>
                <c:pt idx="220" formatCode="#,##0">
                  <c:v>77.428571428571431</c:v>
                </c:pt>
                <c:pt idx="221" formatCode="#,##0">
                  <c:v>67.857142857142861</c:v>
                </c:pt>
                <c:pt idx="222" formatCode="#,##0">
                  <c:v>61.142857142857146</c:v>
                </c:pt>
                <c:pt idx="223" formatCode="#,##0">
                  <c:v>57.142857142857146</c:v>
                </c:pt>
                <c:pt idx="224" formatCode="#,##0">
                  <c:v>53.285714285714285</c:v>
                </c:pt>
                <c:pt idx="225" formatCode="#,##0">
                  <c:v>53</c:v>
                </c:pt>
                <c:pt idx="226" formatCode="#,##0">
                  <c:v>52.285714285714285</c:v>
                </c:pt>
                <c:pt idx="227" formatCode="#,##0">
                  <c:v>44.714285714285715</c:v>
                </c:pt>
                <c:pt idx="228" formatCode="#,##0">
                  <c:v>41.285714285714285</c:v>
                </c:pt>
                <c:pt idx="229" formatCode="#,##0">
                  <c:v>42.428571428571431</c:v>
                </c:pt>
                <c:pt idx="230" formatCode="#,##0">
                  <c:v>39.714285714285715</c:v>
                </c:pt>
                <c:pt idx="231" formatCode="#,##0">
                  <c:v>35.285714285714285</c:v>
                </c:pt>
                <c:pt idx="232" formatCode="#,##0">
                  <c:v>31.428571428571427</c:v>
                </c:pt>
                <c:pt idx="233" formatCode="#,##0">
                  <c:v>29</c:v>
                </c:pt>
                <c:pt idx="234" formatCode="#,##0">
                  <c:v>27.714285714285715</c:v>
                </c:pt>
                <c:pt idx="235" formatCode="#,##0">
                  <c:v>23.857142857142858</c:v>
                </c:pt>
                <c:pt idx="236" formatCode="#,##0">
                  <c:v>19.857142857142858</c:v>
                </c:pt>
                <c:pt idx="237" formatCode="#,##0">
                  <c:v>18.714285714285715</c:v>
                </c:pt>
                <c:pt idx="238" formatCode="#,##0">
                  <c:v>20.285714285714285</c:v>
                </c:pt>
                <c:pt idx="239" formatCode="#,##0">
                  <c:v>18.857142857142858</c:v>
                </c:pt>
                <c:pt idx="240" formatCode="#,##0">
                  <c:v>16.142857142857142</c:v>
                </c:pt>
                <c:pt idx="241" formatCode="#,##0">
                  <c:v>15.142857142857142</c:v>
                </c:pt>
                <c:pt idx="242" formatCode="#,##0">
                  <c:v>16.571428571428573</c:v>
                </c:pt>
                <c:pt idx="243" formatCode="#,##0">
                  <c:v>15.571428571428571</c:v>
                </c:pt>
                <c:pt idx="244" formatCode="#,##0">
                  <c:v>15</c:v>
                </c:pt>
                <c:pt idx="245" formatCode="#,##0">
                  <c:v>13.571428571428571</c:v>
                </c:pt>
                <c:pt idx="246" formatCode="#,##0">
                  <c:v>14.857142857142858</c:v>
                </c:pt>
                <c:pt idx="247" formatCode="#,##0">
                  <c:v>16.857142857142858</c:v>
                </c:pt>
                <c:pt idx="248" formatCode="#,##0">
                  <c:v>14.714285714285714</c:v>
                </c:pt>
                <c:pt idx="249" formatCode="#,##0">
                  <c:v>15.714285714285714</c:v>
                </c:pt>
                <c:pt idx="250" formatCode="#,##0">
                  <c:v>16.714285714285715</c:v>
                </c:pt>
                <c:pt idx="251" formatCode="#,##0">
                  <c:v>17.571428571428573</c:v>
                </c:pt>
                <c:pt idx="252" formatCode="#,##0">
                  <c:v>18.285714285714285</c:v>
                </c:pt>
                <c:pt idx="253" formatCode="#,##0">
                  <c:v>19.571428571428573</c:v>
                </c:pt>
                <c:pt idx="254" formatCode="#,##0">
                  <c:v>19.571428571428573</c:v>
                </c:pt>
                <c:pt idx="255" formatCode="#,##0">
                  <c:v>22.285714285714285</c:v>
                </c:pt>
                <c:pt idx="256" formatCode="#,##0">
                  <c:v>21.571428571428573</c:v>
                </c:pt>
                <c:pt idx="257" formatCode="#,##0">
                  <c:v>20.714285714285715</c:v>
                </c:pt>
                <c:pt idx="258" formatCode="#,##0">
                  <c:v>19.142857142857142</c:v>
                </c:pt>
                <c:pt idx="259" formatCode="#,##0">
                  <c:v>18.142857142857142</c:v>
                </c:pt>
                <c:pt idx="260" formatCode="#,##0">
                  <c:v>16.285714285714285</c:v>
                </c:pt>
                <c:pt idx="261" formatCode="#,##0">
                  <c:v>13.571428571428571</c:v>
                </c:pt>
                <c:pt idx="262" formatCode="#,##0">
                  <c:v>15.142857142857142</c:v>
                </c:pt>
                <c:pt idx="263" formatCode="#,##0">
                  <c:v>14.428571428571429</c:v>
                </c:pt>
                <c:pt idx="264" formatCode="#,##0">
                  <c:v>15</c:v>
                </c:pt>
                <c:pt idx="265" formatCode="#,##0">
                  <c:v>16.714285714285715</c:v>
                </c:pt>
                <c:pt idx="266" formatCode="#,##0">
                  <c:v>17.571428571428573</c:v>
                </c:pt>
                <c:pt idx="267" formatCode="#,##0">
                  <c:v>18</c:v>
                </c:pt>
                <c:pt idx="268" formatCode="#,##0">
                  <c:v>19.142857142857142</c:v>
                </c:pt>
                <c:pt idx="269" formatCode="#,##0">
                  <c:v>15.714285714285714</c:v>
                </c:pt>
                <c:pt idx="270" formatCode="#,##0">
                  <c:v>15.285714285714286</c:v>
                </c:pt>
                <c:pt idx="271" formatCode="#,##0">
                  <c:v>14.714285714285714</c:v>
                </c:pt>
                <c:pt idx="272" formatCode="#,##0">
                  <c:v>12.857142857142858</c:v>
                </c:pt>
                <c:pt idx="273" formatCode="#,##0">
                  <c:v>11.714285714285714</c:v>
                </c:pt>
                <c:pt idx="274" formatCode="#,##0">
                  <c:v>10.857142857142858</c:v>
                </c:pt>
                <c:pt idx="275" formatCode="#,##0">
                  <c:v>10.142857142857142</c:v>
                </c:pt>
                <c:pt idx="276" formatCode="#,##0">
                  <c:v>9.8571428571428577</c:v>
                </c:pt>
                <c:pt idx="277" formatCode="#,##0">
                  <c:v>9.2857142857142865</c:v>
                </c:pt>
                <c:pt idx="278" formatCode="#,##0">
                  <c:v>9.2857142857142865</c:v>
                </c:pt>
                <c:pt idx="279" formatCode="#,##0">
                  <c:v>9.5714285714285712</c:v>
                </c:pt>
                <c:pt idx="280" formatCode="#,##0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37792"/>
        <c:axId val="320339328"/>
      </c:lineChart>
      <c:lineChart>
        <c:grouping val="standard"/>
        <c:varyColors val="0"/>
        <c:ser>
          <c:idx val="1"/>
          <c:order val="1"/>
          <c:tx>
            <c:strRef>
              <c:f>'data AUS'!$AC$3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AUS'!$A$4:$A$292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AUS'!$AC$4:$AC$292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0.14285714285714285</c:v>
                </c:pt>
                <c:pt idx="30" formatCode="#,##0">
                  <c:v>0.14285714285714285</c:v>
                </c:pt>
                <c:pt idx="31" formatCode="#,##0">
                  <c:v>0.14285714285714285</c:v>
                </c:pt>
                <c:pt idx="32" formatCode="#,##0">
                  <c:v>0.2857142857142857</c:v>
                </c:pt>
                <c:pt idx="33" formatCode="#,##0">
                  <c:v>0.2857142857142857</c:v>
                </c:pt>
                <c:pt idx="34" formatCode="#,##0">
                  <c:v>0.2857142857142857</c:v>
                </c:pt>
                <c:pt idx="35" formatCode="#,##0">
                  <c:v>0.2857142857142857</c:v>
                </c:pt>
                <c:pt idx="36" formatCode="#,##0">
                  <c:v>0.2857142857142857</c:v>
                </c:pt>
                <c:pt idx="37" formatCode="#,##0">
                  <c:v>0.2857142857142857</c:v>
                </c:pt>
                <c:pt idx="38" formatCode="#,##0">
                  <c:v>0.2857142857142857</c:v>
                </c:pt>
                <c:pt idx="39" formatCode="#,##0">
                  <c:v>0.14285714285714285</c:v>
                </c:pt>
                <c:pt idx="40" formatCode="#,##0">
                  <c:v>0.14285714285714285</c:v>
                </c:pt>
                <c:pt idx="41" formatCode="#,##0">
                  <c:v>0.14285714285714285</c:v>
                </c:pt>
                <c:pt idx="42" formatCode="#,##0">
                  <c:v>0.14285714285714285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0.2857142857142857</c:v>
                </c:pt>
                <c:pt idx="46" formatCode="#,##0">
                  <c:v>0.42857142857142855</c:v>
                </c:pt>
                <c:pt idx="47" formatCode="#,##0">
                  <c:v>0.42857142857142855</c:v>
                </c:pt>
                <c:pt idx="48" formatCode="#,##0">
                  <c:v>0.5714285714285714</c:v>
                </c:pt>
                <c:pt idx="49" formatCode="#,##0">
                  <c:v>0.5714285714285714</c:v>
                </c:pt>
                <c:pt idx="50" formatCode="#,##0">
                  <c:v>0.5714285714285714</c:v>
                </c:pt>
                <c:pt idx="51" formatCode="#,##0">
                  <c:v>0.5714285714285714</c:v>
                </c:pt>
                <c:pt idx="52" formatCode="#,##0">
                  <c:v>0.42857142857142855</c:v>
                </c:pt>
                <c:pt idx="53" formatCode="#,##0">
                  <c:v>0.2857142857142857</c:v>
                </c:pt>
                <c:pt idx="54" formatCode="#,##0">
                  <c:v>1</c:v>
                </c:pt>
                <c:pt idx="55" formatCode="#,##0">
                  <c:v>0.8571428571428571</c:v>
                </c:pt>
                <c:pt idx="56" formatCode="#,##0">
                  <c:v>1</c:v>
                </c:pt>
                <c:pt idx="57" formatCode="#,##0">
                  <c:v>1.2857142857142858</c:v>
                </c:pt>
                <c:pt idx="58" formatCode="#,##0">
                  <c:v>1.4285714285714286</c:v>
                </c:pt>
                <c:pt idx="59" formatCode="#,##0">
                  <c:v>1.4285714285714286</c:v>
                </c:pt>
                <c:pt idx="60" formatCode="#,##0">
                  <c:v>1.7142857142857142</c:v>
                </c:pt>
                <c:pt idx="61" formatCode="#,##0">
                  <c:v>1.5714285714285714</c:v>
                </c:pt>
                <c:pt idx="62" formatCode="#,##0">
                  <c:v>2.1428571428571428</c:v>
                </c:pt>
                <c:pt idx="63" formatCode="#,##0">
                  <c:v>2.2857142857142856</c:v>
                </c:pt>
                <c:pt idx="64" formatCode="#,##0">
                  <c:v>2.7142857142857144</c:v>
                </c:pt>
                <c:pt idx="65" formatCode="#,##0">
                  <c:v>3.2857142857142856</c:v>
                </c:pt>
                <c:pt idx="66" formatCode="#,##0">
                  <c:v>3.8571428571428572</c:v>
                </c:pt>
                <c:pt idx="67" formatCode="#,##0">
                  <c:v>4.2857142857142856</c:v>
                </c:pt>
                <c:pt idx="68" formatCode="#,##0">
                  <c:v>3.8571428571428572</c:v>
                </c:pt>
                <c:pt idx="69" formatCode="#,##0">
                  <c:v>3.7142857142857144</c:v>
                </c:pt>
                <c:pt idx="70" formatCode="#,##0">
                  <c:v>3.8571428571428572</c:v>
                </c:pt>
                <c:pt idx="71" formatCode="#,##0">
                  <c:v>3.5714285714285716</c:v>
                </c:pt>
                <c:pt idx="72" formatCode="#,##0">
                  <c:v>3</c:v>
                </c:pt>
                <c:pt idx="73" formatCode="#,##0">
                  <c:v>2.4285714285714284</c:v>
                </c:pt>
                <c:pt idx="74" formatCode="#,##0">
                  <c:v>1.8571428571428572</c:v>
                </c:pt>
                <c:pt idx="75" formatCode="#,##0">
                  <c:v>1.7142857142857142</c:v>
                </c:pt>
                <c:pt idx="76" formatCode="#,##0">
                  <c:v>1.7142857142857142</c:v>
                </c:pt>
                <c:pt idx="77" formatCode="#,##0">
                  <c:v>1.4285714285714286</c:v>
                </c:pt>
                <c:pt idx="78" formatCode="#,##0">
                  <c:v>1</c:v>
                </c:pt>
                <c:pt idx="79" formatCode="#,##0">
                  <c:v>0.8571428571428571</c:v>
                </c:pt>
                <c:pt idx="80" formatCode="#,##0">
                  <c:v>0.7142857142857143</c:v>
                </c:pt>
                <c:pt idx="81" formatCode="#,##0">
                  <c:v>0.5714285714285714</c:v>
                </c:pt>
                <c:pt idx="82" formatCode="#,##0">
                  <c:v>1.7142857142857142</c:v>
                </c:pt>
                <c:pt idx="83" formatCode="#,##0">
                  <c:v>1.8571428571428572</c:v>
                </c:pt>
                <c:pt idx="84" formatCode="#,##0">
                  <c:v>1.8571428571428572</c:v>
                </c:pt>
                <c:pt idx="85" formatCode="#,##0">
                  <c:v>2.2857142857142856</c:v>
                </c:pt>
                <c:pt idx="86" formatCode="#,##0">
                  <c:v>2.2857142857142856</c:v>
                </c:pt>
                <c:pt idx="87" formatCode="#,##0">
                  <c:v>3.1428571428571428</c:v>
                </c:pt>
                <c:pt idx="88" formatCode="#,##0">
                  <c:v>3.4285714285714284</c:v>
                </c:pt>
                <c:pt idx="89" formatCode="#,##0">
                  <c:v>2.5714285714285716</c:v>
                </c:pt>
                <c:pt idx="90" formatCode="#,##0">
                  <c:v>2</c:v>
                </c:pt>
                <c:pt idx="91" formatCode="#,##0">
                  <c:v>2</c:v>
                </c:pt>
                <c:pt idx="92" formatCode="#,##0">
                  <c:v>1.7142857142857142</c:v>
                </c:pt>
                <c:pt idx="93" formatCode="#,##0">
                  <c:v>1.8571428571428572</c:v>
                </c:pt>
                <c:pt idx="94" formatCode="#,##0">
                  <c:v>1.1428571428571428</c:v>
                </c:pt>
                <c:pt idx="95" formatCode="#,##0">
                  <c:v>0.8571428571428571</c:v>
                </c:pt>
                <c:pt idx="96" formatCode="#,##0">
                  <c:v>0.5714285714285714</c:v>
                </c:pt>
                <c:pt idx="97" formatCode="#,##0">
                  <c:v>0.5714285714285714</c:v>
                </c:pt>
                <c:pt idx="98" formatCode="#,##0">
                  <c:v>0.42857142857142855</c:v>
                </c:pt>
                <c:pt idx="99" formatCode="#,##0">
                  <c:v>0.2857142857142857</c:v>
                </c:pt>
                <c:pt idx="100" formatCode="#,##0">
                  <c:v>0.14285714285714285</c:v>
                </c:pt>
                <c:pt idx="101" formatCode="#,##0">
                  <c:v>0.14285714285714285</c:v>
                </c:pt>
                <c:pt idx="102" formatCode="#,##0">
                  <c:v>0.14285714285714285</c:v>
                </c:pt>
                <c:pt idx="103" formatCode="#,##0">
                  <c:v>0.14285714285714285</c:v>
                </c:pt>
                <c:pt idx="104" formatCode="#,##0">
                  <c:v>0.14285714285714285</c:v>
                </c:pt>
                <c:pt idx="105" formatCode="#,##0">
                  <c:v>0.14285714285714285</c:v>
                </c:pt>
                <c:pt idx="106" formatCode="#,##0">
                  <c:v>0.2857142857142857</c:v>
                </c:pt>
                <c:pt idx="107" formatCode="#,##0">
                  <c:v>0.2857142857142857</c:v>
                </c:pt>
                <c:pt idx="108" formatCode="#,##0">
                  <c:v>0.2857142857142857</c:v>
                </c:pt>
                <c:pt idx="109" formatCode="#,##0">
                  <c:v>0.2857142857142857</c:v>
                </c:pt>
                <c:pt idx="110" formatCode="#,##0">
                  <c:v>0.42857142857142855</c:v>
                </c:pt>
                <c:pt idx="111" formatCode="#,##0">
                  <c:v>0.42857142857142855</c:v>
                </c:pt>
                <c:pt idx="112" formatCode="#,##0">
                  <c:v>0.5714285714285714</c:v>
                </c:pt>
                <c:pt idx="113" formatCode="#,##0">
                  <c:v>0.42857142857142855</c:v>
                </c:pt>
                <c:pt idx="114" formatCode="#,##0">
                  <c:v>0.42857142857142855</c:v>
                </c:pt>
                <c:pt idx="115" formatCode="#,##0">
                  <c:v>0.42857142857142855</c:v>
                </c:pt>
                <c:pt idx="116" formatCode="#,##0">
                  <c:v>0.42857142857142855</c:v>
                </c:pt>
                <c:pt idx="117" formatCode="#,##0">
                  <c:v>0.2857142857142857</c:v>
                </c:pt>
                <c:pt idx="118" formatCode="#,##0">
                  <c:v>0.2857142857142857</c:v>
                </c:pt>
                <c:pt idx="119" formatCode="#,##0">
                  <c:v>0.14285714285714285</c:v>
                </c:pt>
                <c:pt idx="120" formatCode="#,##0">
                  <c:v>0.14285714285714285</c:v>
                </c:pt>
                <c:pt idx="121" formatCode="#,##0">
                  <c:v>0</c:v>
                </c:pt>
                <c:pt idx="122" formatCode="#,##0">
                  <c:v>-0.14285714285714285</c:v>
                </c:pt>
                <c:pt idx="123" formatCode="#,##0">
                  <c:v>-0.14285714285714285</c:v>
                </c:pt>
                <c:pt idx="124" formatCode="#,##0">
                  <c:v>-0.14285714285714285</c:v>
                </c:pt>
                <c:pt idx="125" formatCode="#,##0">
                  <c:v>-0.14285714285714285</c:v>
                </c:pt>
                <c:pt idx="126" formatCode="#,##0">
                  <c:v>-0.14285714285714285</c:v>
                </c:pt>
                <c:pt idx="127" formatCode="#,##0">
                  <c:v>-0.14285714285714285</c:v>
                </c:pt>
                <c:pt idx="128" formatCode="#,##0">
                  <c:v>0</c:v>
                </c:pt>
                <c:pt idx="129" formatCode="#,##0">
                  <c:v>0</c:v>
                </c:pt>
                <c:pt idx="130" formatCode="#,##0">
                  <c:v>0</c:v>
                </c:pt>
                <c:pt idx="131" formatCode="#,##0">
                  <c:v>0</c:v>
                </c:pt>
                <c:pt idx="132" formatCode="#,##0">
                  <c:v>0</c:v>
                </c:pt>
                <c:pt idx="133" formatCode="#,##0">
                  <c:v>0</c:v>
                </c:pt>
                <c:pt idx="134" formatCode="#,##0">
                  <c:v>0</c:v>
                </c:pt>
                <c:pt idx="135" formatCode="#,##0">
                  <c:v>0</c:v>
                </c:pt>
                <c:pt idx="136" formatCode="#,##0">
                  <c:v>0</c:v>
                </c:pt>
                <c:pt idx="137" formatCode="#,##0">
                  <c:v>0</c:v>
                </c:pt>
                <c:pt idx="138" formatCode="#,##0">
                  <c:v>0</c:v>
                </c:pt>
                <c:pt idx="139" formatCode="#,##0">
                  <c:v>0</c:v>
                </c:pt>
                <c:pt idx="140" formatCode="#,##0">
                  <c:v>0</c:v>
                </c:pt>
                <c:pt idx="141" formatCode="#,##0">
                  <c:v>0</c:v>
                </c:pt>
                <c:pt idx="142" formatCode="#,##0">
                  <c:v>0</c:v>
                </c:pt>
                <c:pt idx="143" formatCode="#,##0">
                  <c:v>0.14285714285714285</c:v>
                </c:pt>
                <c:pt idx="144" formatCode="#,##0">
                  <c:v>0.2857142857142857</c:v>
                </c:pt>
                <c:pt idx="145" formatCode="#,##0">
                  <c:v>0.2857142857142857</c:v>
                </c:pt>
                <c:pt idx="146" formatCode="#,##0">
                  <c:v>0.2857142857142857</c:v>
                </c:pt>
                <c:pt idx="147" formatCode="#,##0">
                  <c:v>0.2857142857142857</c:v>
                </c:pt>
                <c:pt idx="148" formatCode="#,##0">
                  <c:v>0.2857142857142857</c:v>
                </c:pt>
                <c:pt idx="149" formatCode="#,##0">
                  <c:v>0.2857142857142857</c:v>
                </c:pt>
                <c:pt idx="150" formatCode="#,##0">
                  <c:v>0.14285714285714285</c:v>
                </c:pt>
                <c:pt idx="151" formatCode="#,##0">
                  <c:v>0</c:v>
                </c:pt>
                <c:pt idx="152" formatCode="#,##0">
                  <c:v>0</c:v>
                </c:pt>
                <c:pt idx="153" formatCode="#,##0">
                  <c:v>0</c:v>
                </c:pt>
                <c:pt idx="154" formatCode="#,##0">
                  <c:v>0</c:v>
                </c:pt>
                <c:pt idx="155" formatCode="#,##0">
                  <c:v>0.2857142857142857</c:v>
                </c:pt>
                <c:pt idx="156" formatCode="#,##0">
                  <c:v>0.2857142857142857</c:v>
                </c:pt>
                <c:pt idx="157" formatCode="#,##0">
                  <c:v>0.2857142857142857</c:v>
                </c:pt>
                <c:pt idx="158" formatCode="#,##0">
                  <c:v>0.2857142857142857</c:v>
                </c:pt>
                <c:pt idx="159" formatCode="#,##0">
                  <c:v>0.2857142857142857</c:v>
                </c:pt>
                <c:pt idx="160" formatCode="#,##0">
                  <c:v>0.42857142857142855</c:v>
                </c:pt>
                <c:pt idx="161" formatCode="#,##0">
                  <c:v>0.5714285714285714</c:v>
                </c:pt>
                <c:pt idx="162" formatCode="#,##0">
                  <c:v>0.2857142857142857</c:v>
                </c:pt>
                <c:pt idx="163" formatCode="#,##0">
                  <c:v>0.2857142857142857</c:v>
                </c:pt>
                <c:pt idx="164" formatCode="#,##0">
                  <c:v>0.7142857142857143</c:v>
                </c:pt>
                <c:pt idx="165" formatCode="#,##0">
                  <c:v>1</c:v>
                </c:pt>
                <c:pt idx="166" formatCode="#,##0">
                  <c:v>1.4285714285714286</c:v>
                </c:pt>
                <c:pt idx="167" formatCode="#,##0">
                  <c:v>1.5714285714285714</c:v>
                </c:pt>
                <c:pt idx="168" formatCode="#,##0">
                  <c:v>2</c:v>
                </c:pt>
                <c:pt idx="169" formatCode="#,##0">
                  <c:v>2.1428571428571428</c:v>
                </c:pt>
                <c:pt idx="170" formatCode="#,##0">
                  <c:v>2.5714285714285716</c:v>
                </c:pt>
                <c:pt idx="171" formatCode="#,##0">
                  <c:v>2.4285714285714284</c:v>
                </c:pt>
                <c:pt idx="172" formatCode="#,##0">
                  <c:v>2.8571428571428572</c:v>
                </c:pt>
                <c:pt idx="173" formatCode="#,##0">
                  <c:v>3.2857142857142856</c:v>
                </c:pt>
                <c:pt idx="174" formatCode="#,##0">
                  <c:v>3.8571428571428572</c:v>
                </c:pt>
                <c:pt idx="175" formatCode="#,##0">
                  <c:v>4.7142857142857144</c:v>
                </c:pt>
                <c:pt idx="176" formatCode="#,##0">
                  <c:v>5.4285714285714288</c:v>
                </c:pt>
                <c:pt idx="177" formatCode="#,##0">
                  <c:v>5.8571428571428568</c:v>
                </c:pt>
                <c:pt idx="178" formatCode="#,##0">
                  <c:v>6.8571428571428568</c:v>
                </c:pt>
                <c:pt idx="179" formatCode="#,##0">
                  <c:v>8</c:v>
                </c:pt>
                <c:pt idx="180" formatCode="#,##0">
                  <c:v>8.1428571428571423</c:v>
                </c:pt>
                <c:pt idx="181" formatCode="#,##0">
                  <c:v>8</c:v>
                </c:pt>
                <c:pt idx="182" formatCode="#,##0">
                  <c:v>7.5714285714285712</c:v>
                </c:pt>
                <c:pt idx="183" formatCode="#,##0">
                  <c:v>8.5714285714285712</c:v>
                </c:pt>
                <c:pt idx="184" formatCode="#,##0">
                  <c:v>9.2857142857142865</c:v>
                </c:pt>
                <c:pt idx="185" formatCode="#,##0">
                  <c:v>10.142857142857142</c:v>
                </c:pt>
                <c:pt idx="186" formatCode="#,##0">
                  <c:v>9.4285714285714288</c:v>
                </c:pt>
                <c:pt idx="187" formatCode="#,##0">
                  <c:v>10</c:v>
                </c:pt>
                <c:pt idx="188" formatCode="#,##0">
                  <c:v>11</c:v>
                </c:pt>
                <c:pt idx="189" formatCode="#,##0">
                  <c:v>12.428571428571429</c:v>
                </c:pt>
                <c:pt idx="190" formatCode="#,##0">
                  <c:v>13.142857142857142</c:v>
                </c:pt>
                <c:pt idx="191" formatCode="#,##0">
                  <c:v>14.142857142857142</c:v>
                </c:pt>
                <c:pt idx="192" formatCode="#,##0">
                  <c:v>15</c:v>
                </c:pt>
                <c:pt idx="193" formatCode="#,##0">
                  <c:v>15.142857142857142</c:v>
                </c:pt>
                <c:pt idx="194" formatCode="#,##0">
                  <c:v>15.571428571428571</c:v>
                </c:pt>
                <c:pt idx="195" formatCode="#,##0">
                  <c:v>14.428571428571429</c:v>
                </c:pt>
                <c:pt idx="196" formatCode="#,##0">
                  <c:v>14.428571428571429</c:v>
                </c:pt>
                <c:pt idx="197" formatCode="#,##0">
                  <c:v>15.428571428571429</c:v>
                </c:pt>
                <c:pt idx="198" formatCode="#,##0">
                  <c:v>15.285714285714286</c:v>
                </c:pt>
                <c:pt idx="199" formatCode="#,##0">
                  <c:v>14</c:v>
                </c:pt>
                <c:pt idx="200" formatCode="#,##0">
                  <c:v>14.571428571428571</c:v>
                </c:pt>
                <c:pt idx="201" formatCode="#,##0">
                  <c:v>13.857142857142858</c:v>
                </c:pt>
                <c:pt idx="202" formatCode="#,##0">
                  <c:v>15.142857142857142</c:v>
                </c:pt>
                <c:pt idx="203" formatCode="#,##0">
                  <c:v>15.142857142857142</c:v>
                </c:pt>
                <c:pt idx="204" formatCode="#,##0">
                  <c:v>13.714285714285714</c:v>
                </c:pt>
                <c:pt idx="205" formatCode="#,##0">
                  <c:v>12.428571428571429</c:v>
                </c:pt>
                <c:pt idx="206" formatCode="#,##0">
                  <c:v>14.142857142857142</c:v>
                </c:pt>
                <c:pt idx="207" formatCode="#,##0">
                  <c:v>15.571428571428571</c:v>
                </c:pt>
                <c:pt idx="208" formatCode="#,##0">
                  <c:v>15.857142857142858</c:v>
                </c:pt>
                <c:pt idx="209" formatCode="#,##0">
                  <c:v>16.428571428571427</c:v>
                </c:pt>
                <c:pt idx="210" formatCode="#,##0">
                  <c:v>15.571428571428571</c:v>
                </c:pt>
                <c:pt idx="211" formatCode="#,##0">
                  <c:v>19.285714285714285</c:v>
                </c:pt>
                <c:pt idx="212" formatCode="#,##0">
                  <c:v>18.857142857142858</c:v>
                </c:pt>
                <c:pt idx="213" formatCode="#,##0">
                  <c:v>16.285714285714285</c:v>
                </c:pt>
                <c:pt idx="214" formatCode="#,##0">
                  <c:v>15.142857142857142</c:v>
                </c:pt>
                <c:pt idx="215" formatCode="#,##0">
                  <c:v>22</c:v>
                </c:pt>
                <c:pt idx="216" formatCode="#,##0">
                  <c:v>21.142857142857142</c:v>
                </c:pt>
                <c:pt idx="217" formatCode="#,##0">
                  <c:v>20.285714285714285</c:v>
                </c:pt>
                <c:pt idx="218" formatCode="#,##0">
                  <c:v>15.714285714285714</c:v>
                </c:pt>
                <c:pt idx="219" formatCode="#,##0">
                  <c:v>16.142857142857142</c:v>
                </c:pt>
                <c:pt idx="220" formatCode="#,##0">
                  <c:v>16.857142857142858</c:v>
                </c:pt>
                <c:pt idx="221" formatCode="#,##0">
                  <c:v>15.714285714285714</c:v>
                </c:pt>
                <c:pt idx="222" formatCode="#,##0">
                  <c:v>8.5714285714285712</c:v>
                </c:pt>
                <c:pt idx="223" formatCode="#,##0">
                  <c:v>7.8571428571428568</c:v>
                </c:pt>
                <c:pt idx="224" formatCode="#,##0">
                  <c:v>8.1428571428571423</c:v>
                </c:pt>
                <c:pt idx="225" formatCode="#,##0">
                  <c:v>7.7142857142857144</c:v>
                </c:pt>
                <c:pt idx="226" formatCode="#,##0">
                  <c:v>6.5714285714285712</c:v>
                </c:pt>
                <c:pt idx="227" formatCode="#,##0">
                  <c:v>6.1428571428571432</c:v>
                </c:pt>
                <c:pt idx="228" formatCode="#,##0">
                  <c:v>6.2857142857142856</c:v>
                </c:pt>
                <c:pt idx="229" formatCode="#,##0">
                  <c:v>5.7142857142857144</c:v>
                </c:pt>
                <c:pt idx="230" formatCode="#,##0">
                  <c:v>5.8571428571428568</c:v>
                </c:pt>
                <c:pt idx="231" formatCode="#,##0">
                  <c:v>5.5714285714285712</c:v>
                </c:pt>
                <c:pt idx="232" formatCode="#,##0">
                  <c:v>5</c:v>
                </c:pt>
                <c:pt idx="233" formatCode="#,##0">
                  <c:v>5.4285714285714288</c:v>
                </c:pt>
                <c:pt idx="234" formatCode="#,##0">
                  <c:v>5</c:v>
                </c:pt>
                <c:pt idx="235" formatCode="#,##0">
                  <c:v>4.1428571428571432</c:v>
                </c:pt>
                <c:pt idx="236" formatCode="#,##0">
                  <c:v>4.5714285714285712</c:v>
                </c:pt>
                <c:pt idx="237" formatCode="#,##0">
                  <c:v>3.7142857142857144</c:v>
                </c:pt>
                <c:pt idx="238" formatCode="#,##0">
                  <c:v>3.2857142857142856</c:v>
                </c:pt>
                <c:pt idx="239" formatCode="#,##0">
                  <c:v>3.4285714285714284</c:v>
                </c:pt>
                <c:pt idx="240" formatCode="#,##0">
                  <c:v>4</c:v>
                </c:pt>
                <c:pt idx="241" formatCode="#,##0">
                  <c:v>3.8571428571428572</c:v>
                </c:pt>
                <c:pt idx="242" formatCode="#,##0">
                  <c:v>3.8571428571428572</c:v>
                </c:pt>
                <c:pt idx="243" formatCode="#,##0">
                  <c:v>3</c:v>
                </c:pt>
                <c:pt idx="244" formatCode="#,##0">
                  <c:v>3.2857142857142856</c:v>
                </c:pt>
                <c:pt idx="245" formatCode="#,##0">
                  <c:v>3.1428571428571428</c:v>
                </c:pt>
                <c:pt idx="246" formatCode="#,##0">
                  <c:v>2.7142857142857144</c:v>
                </c:pt>
                <c:pt idx="247" formatCode="#,##0">
                  <c:v>1.8571428571428572</c:v>
                </c:pt>
                <c:pt idx="248" formatCode="#,##0">
                  <c:v>1.5714285714285714</c:v>
                </c:pt>
                <c:pt idx="249" formatCode="#,##0">
                  <c:v>1.2857142857142858</c:v>
                </c:pt>
                <c:pt idx="250" formatCode="#,##0">
                  <c:v>1</c:v>
                </c:pt>
                <c:pt idx="251" formatCode="#,##0">
                  <c:v>0.5714285714285714</c:v>
                </c:pt>
                <c:pt idx="252" formatCode="#,##0">
                  <c:v>0.5714285714285714</c:v>
                </c:pt>
                <c:pt idx="253" formatCode="#,##0">
                  <c:v>0.5714285714285714</c:v>
                </c:pt>
                <c:pt idx="254" formatCode="#,##0">
                  <c:v>0.5714285714285714</c:v>
                </c:pt>
                <c:pt idx="255" formatCode="#,##0">
                  <c:v>1</c:v>
                </c:pt>
                <c:pt idx="256" formatCode="#,##0">
                  <c:v>1</c:v>
                </c:pt>
                <c:pt idx="257" formatCode="#,##0">
                  <c:v>1</c:v>
                </c:pt>
                <c:pt idx="258" formatCode="#,##0">
                  <c:v>1</c:v>
                </c:pt>
                <c:pt idx="259" formatCode="#,##0">
                  <c:v>0.8571428571428571</c:v>
                </c:pt>
                <c:pt idx="260" formatCode="#,##0">
                  <c:v>1</c:v>
                </c:pt>
                <c:pt idx="261" formatCode="#,##0">
                  <c:v>0.8571428571428571</c:v>
                </c:pt>
                <c:pt idx="262" formatCode="#,##0">
                  <c:v>0.14285714285714285</c:v>
                </c:pt>
                <c:pt idx="263" formatCode="#,##0">
                  <c:v>0.14285714285714285</c:v>
                </c:pt>
                <c:pt idx="264" formatCode="#,##0">
                  <c:v>0.14285714285714285</c:v>
                </c:pt>
                <c:pt idx="265" formatCode="#,##0">
                  <c:v>0.14285714285714285</c:v>
                </c:pt>
                <c:pt idx="266" formatCode="#,##0">
                  <c:v>0.14285714285714285</c:v>
                </c:pt>
                <c:pt idx="267" formatCode="#,##0">
                  <c:v>0</c:v>
                </c:pt>
                <c:pt idx="268" formatCode="#,##0">
                  <c:v>0</c:v>
                </c:pt>
                <c:pt idx="269" formatCode="#,##0">
                  <c:v>0.2857142857142857</c:v>
                </c:pt>
                <c:pt idx="270" formatCode="#,##0">
                  <c:v>0.2857142857142857</c:v>
                </c:pt>
                <c:pt idx="271" formatCode="#,##0">
                  <c:v>0.2857142857142857</c:v>
                </c:pt>
                <c:pt idx="272" formatCode="#,##0">
                  <c:v>0.2857142857142857</c:v>
                </c:pt>
                <c:pt idx="273" formatCode="#,##0">
                  <c:v>0.2857142857142857</c:v>
                </c:pt>
                <c:pt idx="274" formatCode="#,##0">
                  <c:v>0.2857142857142857</c:v>
                </c:pt>
                <c:pt idx="275" formatCode="#,##0">
                  <c:v>0.2857142857142857</c:v>
                </c:pt>
                <c:pt idx="276" formatCode="#,##0">
                  <c:v>0</c:v>
                </c:pt>
                <c:pt idx="277" formatCode="#,##0">
                  <c:v>0</c:v>
                </c:pt>
                <c:pt idx="278" formatCode="#,##0">
                  <c:v>0</c:v>
                </c:pt>
                <c:pt idx="279" formatCode="#,##0">
                  <c:v>0</c:v>
                </c:pt>
                <c:pt idx="280" formatCode="#,##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AUS'!$AC$2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AUS'!$A$4:$A$292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AUS'!$AD$4:$AD$292</c:f>
              <c:numCache>
                <c:formatCode>General</c:formatCode>
                <c:ptCount val="289"/>
                <c:pt idx="38">
                  <c:v>1.4285714285714287E-2</c:v>
                </c:pt>
                <c:pt idx="39">
                  <c:v>1.7142857142857144E-2</c:v>
                </c:pt>
                <c:pt idx="40">
                  <c:v>2.1428571428571429E-2</c:v>
                </c:pt>
                <c:pt idx="41">
                  <c:v>3.4285714285714287E-2</c:v>
                </c:pt>
                <c:pt idx="42">
                  <c:v>5.2857142857142859E-2</c:v>
                </c:pt>
                <c:pt idx="43">
                  <c:v>5.7142857142857148E-2</c:v>
                </c:pt>
                <c:pt idx="44">
                  <c:v>6.4285714285714293E-2</c:v>
                </c:pt>
                <c:pt idx="45">
                  <c:v>5.4285714285714291E-2</c:v>
                </c:pt>
                <c:pt idx="46">
                  <c:v>7.0000000000000007E-2</c:v>
                </c:pt>
                <c:pt idx="47">
                  <c:v>8.7142857142857133E-2</c:v>
                </c:pt>
                <c:pt idx="48">
                  <c:v>9.7142857142857142E-2</c:v>
                </c:pt>
                <c:pt idx="49">
                  <c:v>0.10857142857142858</c:v>
                </c:pt>
                <c:pt idx="50">
                  <c:v>0.10428571428571429</c:v>
                </c:pt>
                <c:pt idx="51">
                  <c:v>0.2</c:v>
                </c:pt>
                <c:pt idx="52">
                  <c:v>0.26714285714285718</c:v>
                </c:pt>
                <c:pt idx="53">
                  <c:v>0.31571428571428573</c:v>
                </c:pt>
                <c:pt idx="54">
                  <c:v>0.40857142857142853</c:v>
                </c:pt>
                <c:pt idx="55">
                  <c:v>0.49285714285714288</c:v>
                </c:pt>
                <c:pt idx="56">
                  <c:v>0.62857142857142856</c:v>
                </c:pt>
                <c:pt idx="57">
                  <c:v>0.79</c:v>
                </c:pt>
                <c:pt idx="58">
                  <c:v>0.84428571428571431</c:v>
                </c:pt>
                <c:pt idx="59">
                  <c:v>1.172857142857143</c:v>
                </c:pt>
                <c:pt idx="60">
                  <c:v>1.7885714285714287</c:v>
                </c:pt>
                <c:pt idx="61">
                  <c:v>1.8642857142857141</c:v>
                </c:pt>
                <c:pt idx="62">
                  <c:v>2.274285714285714</c:v>
                </c:pt>
                <c:pt idx="63">
                  <c:v>2.5657142857142854</c:v>
                </c:pt>
                <c:pt idx="64">
                  <c:v>3.0414285714285718</c:v>
                </c:pt>
                <c:pt idx="65">
                  <c:v>3.36</c:v>
                </c:pt>
                <c:pt idx="66">
                  <c:v>3.67</c:v>
                </c:pt>
                <c:pt idx="67">
                  <c:v>3.4785714285714282</c:v>
                </c:pt>
                <c:pt idx="68">
                  <c:v>3.8271428571428574</c:v>
                </c:pt>
                <c:pt idx="69">
                  <c:v>3.592857142857143</c:v>
                </c:pt>
                <c:pt idx="70">
                  <c:v>3.5685714285714285</c:v>
                </c:pt>
                <c:pt idx="71">
                  <c:v>3.2942857142857145</c:v>
                </c:pt>
                <c:pt idx="72">
                  <c:v>3.1242857142857146</c:v>
                </c:pt>
                <c:pt idx="73">
                  <c:v>2.7285714285714282</c:v>
                </c:pt>
                <c:pt idx="74">
                  <c:v>2.4328571428571428</c:v>
                </c:pt>
                <c:pt idx="75">
                  <c:v>2.0514285714285716</c:v>
                </c:pt>
                <c:pt idx="76">
                  <c:v>1.9085714285714286</c:v>
                </c:pt>
                <c:pt idx="77">
                  <c:v>1.6400000000000001</c:v>
                </c:pt>
                <c:pt idx="78">
                  <c:v>1.4171428571428573</c:v>
                </c:pt>
                <c:pt idx="79">
                  <c:v>1.2642857142857142</c:v>
                </c:pt>
                <c:pt idx="80">
                  <c:v>1.0757142857142856</c:v>
                </c:pt>
                <c:pt idx="81">
                  <c:v>0.89714285714285713</c:v>
                </c:pt>
                <c:pt idx="82">
                  <c:v>0.79142857142857137</c:v>
                </c:pt>
                <c:pt idx="83">
                  <c:v>0.74285714285714288</c:v>
                </c:pt>
                <c:pt idx="84">
                  <c:v>0.61428571428571432</c:v>
                </c:pt>
                <c:pt idx="85">
                  <c:v>0.50571428571428567</c:v>
                </c:pt>
                <c:pt idx="86">
                  <c:v>0.43857142857142856</c:v>
                </c:pt>
                <c:pt idx="87">
                  <c:v>0.37857142857142856</c:v>
                </c:pt>
                <c:pt idx="88">
                  <c:v>0.42142857142857149</c:v>
                </c:pt>
                <c:pt idx="89">
                  <c:v>0.38857142857142857</c:v>
                </c:pt>
                <c:pt idx="90">
                  <c:v>0.32857142857142857</c:v>
                </c:pt>
                <c:pt idx="91">
                  <c:v>0.30285714285714288</c:v>
                </c:pt>
                <c:pt idx="92">
                  <c:v>0.28571428571428575</c:v>
                </c:pt>
                <c:pt idx="93">
                  <c:v>0.22142857142857142</c:v>
                </c:pt>
                <c:pt idx="94">
                  <c:v>0.18</c:v>
                </c:pt>
                <c:pt idx="95">
                  <c:v>0.14857142857142858</c:v>
                </c:pt>
                <c:pt idx="96">
                  <c:v>0.14000000000000001</c:v>
                </c:pt>
                <c:pt idx="97">
                  <c:v>0.14142857142857143</c:v>
                </c:pt>
                <c:pt idx="98">
                  <c:v>0.14285714285714288</c:v>
                </c:pt>
                <c:pt idx="99">
                  <c:v>0.14857142857142858</c:v>
                </c:pt>
                <c:pt idx="100">
                  <c:v>0.14428571428571429</c:v>
                </c:pt>
                <c:pt idx="101">
                  <c:v>0.15</c:v>
                </c:pt>
                <c:pt idx="102">
                  <c:v>0.1542857142857143</c:v>
                </c:pt>
                <c:pt idx="103">
                  <c:v>0.18</c:v>
                </c:pt>
                <c:pt idx="104">
                  <c:v>0.18714285714285717</c:v>
                </c:pt>
                <c:pt idx="105">
                  <c:v>0.20285714285714285</c:v>
                </c:pt>
                <c:pt idx="106">
                  <c:v>0.21</c:v>
                </c:pt>
                <c:pt idx="107">
                  <c:v>0.2</c:v>
                </c:pt>
                <c:pt idx="108">
                  <c:v>0.2</c:v>
                </c:pt>
                <c:pt idx="109">
                  <c:v>0.18</c:v>
                </c:pt>
                <c:pt idx="110">
                  <c:v>0.17571428571428574</c:v>
                </c:pt>
                <c:pt idx="111">
                  <c:v>0.15</c:v>
                </c:pt>
                <c:pt idx="112">
                  <c:v>0.1357142857142857</c:v>
                </c:pt>
                <c:pt idx="113">
                  <c:v>0.15142857142857144</c:v>
                </c:pt>
                <c:pt idx="114">
                  <c:v>0.16714285714285715</c:v>
                </c:pt>
                <c:pt idx="115">
                  <c:v>0.15</c:v>
                </c:pt>
                <c:pt idx="116">
                  <c:v>0.15142857142857144</c:v>
                </c:pt>
                <c:pt idx="117">
                  <c:v>0.14000000000000001</c:v>
                </c:pt>
                <c:pt idx="118">
                  <c:v>0.13142857142857142</c:v>
                </c:pt>
                <c:pt idx="119">
                  <c:v>0.13142857142857142</c:v>
                </c:pt>
                <c:pt idx="120">
                  <c:v>0.10857142857142858</c:v>
                </c:pt>
                <c:pt idx="121">
                  <c:v>9.1428571428571428E-2</c:v>
                </c:pt>
                <c:pt idx="122">
                  <c:v>0.1</c:v>
                </c:pt>
                <c:pt idx="123">
                  <c:v>8.5714285714285715E-2</c:v>
                </c:pt>
                <c:pt idx="124">
                  <c:v>8.2857142857142865E-2</c:v>
                </c:pt>
                <c:pt idx="125">
                  <c:v>9.571428571428571E-2</c:v>
                </c:pt>
                <c:pt idx="126">
                  <c:v>9.8571428571428574E-2</c:v>
                </c:pt>
                <c:pt idx="127">
                  <c:v>0.1</c:v>
                </c:pt>
                <c:pt idx="128">
                  <c:v>0.12142857142857143</c:v>
                </c:pt>
                <c:pt idx="129">
                  <c:v>0.11142857142857143</c:v>
                </c:pt>
                <c:pt idx="130">
                  <c:v>0.12571428571428572</c:v>
                </c:pt>
                <c:pt idx="131">
                  <c:v>0.1357142857142857</c:v>
                </c:pt>
                <c:pt idx="132">
                  <c:v>0.12857142857142859</c:v>
                </c:pt>
                <c:pt idx="133">
                  <c:v>0.12857142857142859</c:v>
                </c:pt>
                <c:pt idx="134">
                  <c:v>0.11714285714285713</c:v>
                </c:pt>
                <c:pt idx="135">
                  <c:v>9.7142857142857142E-2</c:v>
                </c:pt>
                <c:pt idx="136">
                  <c:v>9.571428571428571E-2</c:v>
                </c:pt>
                <c:pt idx="137">
                  <c:v>0.09</c:v>
                </c:pt>
                <c:pt idx="138">
                  <c:v>6.5714285714285711E-2</c:v>
                </c:pt>
                <c:pt idx="139">
                  <c:v>6.4285714285714293E-2</c:v>
                </c:pt>
                <c:pt idx="140">
                  <c:v>6.4285714285714293E-2</c:v>
                </c:pt>
                <c:pt idx="141">
                  <c:v>0.06</c:v>
                </c:pt>
                <c:pt idx="142">
                  <c:v>0.06</c:v>
                </c:pt>
                <c:pt idx="143">
                  <c:v>8.7142857142857133E-2</c:v>
                </c:pt>
                <c:pt idx="144">
                  <c:v>0.1</c:v>
                </c:pt>
                <c:pt idx="145">
                  <c:v>0.1142857142857143</c:v>
                </c:pt>
                <c:pt idx="146">
                  <c:v>0.13714285714285715</c:v>
                </c:pt>
                <c:pt idx="147">
                  <c:v>0.15142857142857144</c:v>
                </c:pt>
                <c:pt idx="148">
                  <c:v>0.17142857142857143</c:v>
                </c:pt>
                <c:pt idx="149">
                  <c:v>0.16714285714285715</c:v>
                </c:pt>
                <c:pt idx="150">
                  <c:v>0.20142857142857143</c:v>
                </c:pt>
                <c:pt idx="151">
                  <c:v>0.19857142857142859</c:v>
                </c:pt>
                <c:pt idx="152">
                  <c:v>0.20714285714285716</c:v>
                </c:pt>
                <c:pt idx="153">
                  <c:v>0.21571428571428575</c:v>
                </c:pt>
                <c:pt idx="154">
                  <c:v>0.23857142857142857</c:v>
                </c:pt>
                <c:pt idx="155">
                  <c:v>0.26571428571428574</c:v>
                </c:pt>
                <c:pt idx="156">
                  <c:v>0.27142857142857141</c:v>
                </c:pt>
                <c:pt idx="157">
                  <c:v>0.32142857142857145</c:v>
                </c:pt>
                <c:pt idx="158">
                  <c:v>0.41428571428571431</c:v>
                </c:pt>
                <c:pt idx="159">
                  <c:v>0.48857142857142855</c:v>
                </c:pt>
                <c:pt idx="160">
                  <c:v>0.57000000000000006</c:v>
                </c:pt>
                <c:pt idx="161">
                  <c:v>0.6328571428571429</c:v>
                </c:pt>
                <c:pt idx="162">
                  <c:v>0.67285714285714293</c:v>
                </c:pt>
                <c:pt idx="163">
                  <c:v>0.94142857142857139</c:v>
                </c:pt>
                <c:pt idx="164">
                  <c:v>1.0814285714285714</c:v>
                </c:pt>
                <c:pt idx="165">
                  <c:v>1.17</c:v>
                </c:pt>
                <c:pt idx="166">
                  <c:v>1.3157142857142858</c:v>
                </c:pt>
                <c:pt idx="167">
                  <c:v>1.3800000000000001</c:v>
                </c:pt>
                <c:pt idx="168">
                  <c:v>1.5071428571428573</c:v>
                </c:pt>
                <c:pt idx="169">
                  <c:v>1.8685714285714285</c:v>
                </c:pt>
                <c:pt idx="170">
                  <c:v>1.8471428571428572</c:v>
                </c:pt>
                <c:pt idx="171">
                  <c:v>1.9342857142857142</c:v>
                </c:pt>
                <c:pt idx="172">
                  <c:v>1.9957142857142858</c:v>
                </c:pt>
                <c:pt idx="173">
                  <c:v>2.1371428571428575</c:v>
                </c:pt>
                <c:pt idx="174">
                  <c:v>2.2871428571428574</c:v>
                </c:pt>
                <c:pt idx="175">
                  <c:v>2.5057142857142858</c:v>
                </c:pt>
                <c:pt idx="176">
                  <c:v>2.6557142857142857</c:v>
                </c:pt>
                <c:pt idx="177">
                  <c:v>2.6971428571428571</c:v>
                </c:pt>
                <c:pt idx="178">
                  <c:v>2.8642857142857143</c:v>
                </c:pt>
                <c:pt idx="179">
                  <c:v>2.9842857142857144</c:v>
                </c:pt>
                <c:pt idx="180">
                  <c:v>3.11</c:v>
                </c:pt>
                <c:pt idx="181">
                  <c:v>3.4385714285714286</c:v>
                </c:pt>
                <c:pt idx="182">
                  <c:v>3.56</c:v>
                </c:pt>
                <c:pt idx="183">
                  <c:v>3.3742857142857146</c:v>
                </c:pt>
                <c:pt idx="184">
                  <c:v>3.5842857142857145</c:v>
                </c:pt>
                <c:pt idx="185">
                  <c:v>3.7157142857142857</c:v>
                </c:pt>
                <c:pt idx="186">
                  <c:v>4.0942857142857143</c:v>
                </c:pt>
                <c:pt idx="187">
                  <c:v>4.1071428571428577</c:v>
                </c:pt>
                <c:pt idx="188">
                  <c:v>3.84</c:v>
                </c:pt>
                <c:pt idx="189">
                  <c:v>4.28</c:v>
                </c:pt>
                <c:pt idx="190">
                  <c:v>4.725714285714286</c:v>
                </c:pt>
                <c:pt idx="191">
                  <c:v>4.7571428571428571</c:v>
                </c:pt>
                <c:pt idx="192">
                  <c:v>4.9885714285714284</c:v>
                </c:pt>
                <c:pt idx="193">
                  <c:v>4.8328571428571427</c:v>
                </c:pt>
                <c:pt idx="194">
                  <c:v>4.8957142857142859</c:v>
                </c:pt>
                <c:pt idx="195">
                  <c:v>5.5185714285714287</c:v>
                </c:pt>
                <c:pt idx="196">
                  <c:v>5.1314285714285708</c:v>
                </c:pt>
                <c:pt idx="197">
                  <c:v>4.8128571428571432</c:v>
                </c:pt>
                <c:pt idx="198">
                  <c:v>4.8828571428571426</c:v>
                </c:pt>
                <c:pt idx="199">
                  <c:v>4.555714285714286</c:v>
                </c:pt>
                <c:pt idx="200">
                  <c:v>4.3985714285714286</c:v>
                </c:pt>
                <c:pt idx="201">
                  <c:v>4.2614285714285716</c:v>
                </c:pt>
                <c:pt idx="202">
                  <c:v>3.8314285714285718</c:v>
                </c:pt>
                <c:pt idx="203">
                  <c:v>3.5257142857142858</c:v>
                </c:pt>
                <c:pt idx="204">
                  <c:v>3.5285714285714285</c:v>
                </c:pt>
                <c:pt idx="205">
                  <c:v>3.3385714285714285</c:v>
                </c:pt>
                <c:pt idx="206">
                  <c:v>3.1471428571428572</c:v>
                </c:pt>
                <c:pt idx="207">
                  <c:v>3.0871428571428572</c:v>
                </c:pt>
                <c:pt idx="208">
                  <c:v>2.9428571428571426</c:v>
                </c:pt>
                <c:pt idx="209">
                  <c:v>2.66</c:v>
                </c:pt>
                <c:pt idx="210">
                  <c:v>2.6828571428571428</c:v>
                </c:pt>
                <c:pt idx="211">
                  <c:v>2.3785714285714286</c:v>
                </c:pt>
                <c:pt idx="212">
                  <c:v>2.2385714285714289</c:v>
                </c:pt>
                <c:pt idx="213">
                  <c:v>2.1771428571428575</c:v>
                </c:pt>
                <c:pt idx="214">
                  <c:v>1.9385714285714286</c:v>
                </c:pt>
                <c:pt idx="215">
                  <c:v>1.8285714285714287</c:v>
                </c:pt>
                <c:pt idx="216">
                  <c:v>1.7357142857142858</c:v>
                </c:pt>
                <c:pt idx="217">
                  <c:v>1.5514285714285714</c:v>
                </c:pt>
                <c:pt idx="218">
                  <c:v>1.4871428571428573</c:v>
                </c:pt>
                <c:pt idx="219">
                  <c:v>1.35</c:v>
                </c:pt>
                <c:pt idx="220">
                  <c:v>1.2271428571428571</c:v>
                </c:pt>
                <c:pt idx="221">
                  <c:v>1.1871428571428571</c:v>
                </c:pt>
                <c:pt idx="222">
                  <c:v>1.0942857142857143</c:v>
                </c:pt>
                <c:pt idx="223">
                  <c:v>1.0271428571428571</c:v>
                </c:pt>
                <c:pt idx="224">
                  <c:v>1.0385714285714287</c:v>
                </c:pt>
                <c:pt idx="225">
                  <c:v>0.98285714285714298</c:v>
                </c:pt>
                <c:pt idx="226">
                  <c:v>0.94285714285714295</c:v>
                </c:pt>
                <c:pt idx="227">
                  <c:v>0.86857142857142866</c:v>
                </c:pt>
                <c:pt idx="228">
                  <c:v>0.8214285714285714</c:v>
                </c:pt>
                <c:pt idx="229">
                  <c:v>0.79142857142857137</c:v>
                </c:pt>
                <c:pt idx="230">
                  <c:v>0.77428571428571435</c:v>
                </c:pt>
                <c:pt idx="231">
                  <c:v>0.6785714285714286</c:v>
                </c:pt>
                <c:pt idx="232">
                  <c:v>0.61142857142857143</c:v>
                </c:pt>
                <c:pt idx="233">
                  <c:v>0.57142857142857151</c:v>
                </c:pt>
                <c:pt idx="234">
                  <c:v>0.53285714285714281</c:v>
                </c:pt>
                <c:pt idx="235">
                  <c:v>0.53</c:v>
                </c:pt>
                <c:pt idx="236">
                  <c:v>0.52285714285714291</c:v>
                </c:pt>
                <c:pt idx="237">
                  <c:v>0.44714285714285718</c:v>
                </c:pt>
                <c:pt idx="238">
                  <c:v>0.41285714285714287</c:v>
                </c:pt>
                <c:pt idx="239">
                  <c:v>0.42428571428571432</c:v>
                </c:pt>
                <c:pt idx="240">
                  <c:v>0.39714285714285719</c:v>
                </c:pt>
                <c:pt idx="241">
                  <c:v>0.35285714285714287</c:v>
                </c:pt>
                <c:pt idx="242">
                  <c:v>0.31428571428571428</c:v>
                </c:pt>
                <c:pt idx="243">
                  <c:v>0.28999999999999998</c:v>
                </c:pt>
                <c:pt idx="244">
                  <c:v>0.27714285714285714</c:v>
                </c:pt>
                <c:pt idx="245">
                  <c:v>0.23857142857142857</c:v>
                </c:pt>
                <c:pt idx="246">
                  <c:v>0.19857142857142859</c:v>
                </c:pt>
                <c:pt idx="247">
                  <c:v>0.18714285714285717</c:v>
                </c:pt>
                <c:pt idx="248">
                  <c:v>0.20285714285714285</c:v>
                </c:pt>
                <c:pt idx="249">
                  <c:v>0.18857142857142858</c:v>
                </c:pt>
                <c:pt idx="250">
                  <c:v>0.16142857142857142</c:v>
                </c:pt>
                <c:pt idx="251">
                  <c:v>0.15142857142857144</c:v>
                </c:pt>
                <c:pt idx="252">
                  <c:v>0.16571428571428573</c:v>
                </c:pt>
                <c:pt idx="253">
                  <c:v>0.15571428571428572</c:v>
                </c:pt>
                <c:pt idx="254">
                  <c:v>0.15</c:v>
                </c:pt>
                <c:pt idx="255">
                  <c:v>0.1357142857142857</c:v>
                </c:pt>
                <c:pt idx="256">
                  <c:v>0.14857142857142858</c:v>
                </c:pt>
                <c:pt idx="257">
                  <c:v>0.16857142857142857</c:v>
                </c:pt>
                <c:pt idx="258">
                  <c:v>0.14714285714285713</c:v>
                </c:pt>
                <c:pt idx="259">
                  <c:v>0.15714285714285714</c:v>
                </c:pt>
                <c:pt idx="260">
                  <c:v>0.16714285714285715</c:v>
                </c:pt>
                <c:pt idx="261">
                  <c:v>0.17571428571428574</c:v>
                </c:pt>
                <c:pt idx="262">
                  <c:v>0.18285714285714286</c:v>
                </c:pt>
                <c:pt idx="263">
                  <c:v>0.19571428571428573</c:v>
                </c:pt>
                <c:pt idx="264">
                  <c:v>0.19571428571428573</c:v>
                </c:pt>
                <c:pt idx="265">
                  <c:v>0.22285714285714286</c:v>
                </c:pt>
                <c:pt idx="266">
                  <c:v>0.21571428571428575</c:v>
                </c:pt>
                <c:pt idx="267">
                  <c:v>0.20714285714285716</c:v>
                </c:pt>
                <c:pt idx="268">
                  <c:v>0.19142857142857142</c:v>
                </c:pt>
                <c:pt idx="269">
                  <c:v>0.18142857142857144</c:v>
                </c:pt>
                <c:pt idx="270">
                  <c:v>0.16285714285714284</c:v>
                </c:pt>
                <c:pt idx="271">
                  <c:v>0.1357142857142857</c:v>
                </c:pt>
                <c:pt idx="272">
                  <c:v>0.15142857142857144</c:v>
                </c:pt>
                <c:pt idx="273">
                  <c:v>0.14428571428571429</c:v>
                </c:pt>
                <c:pt idx="274">
                  <c:v>0.15</c:v>
                </c:pt>
                <c:pt idx="275">
                  <c:v>0.16714285714285715</c:v>
                </c:pt>
                <c:pt idx="276">
                  <c:v>0.17571428571428574</c:v>
                </c:pt>
                <c:pt idx="277">
                  <c:v>0.18</c:v>
                </c:pt>
                <c:pt idx="278">
                  <c:v>0.19142857142857142</c:v>
                </c:pt>
                <c:pt idx="279">
                  <c:v>0.15714285714285714</c:v>
                </c:pt>
                <c:pt idx="280">
                  <c:v>0.15285714285714286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412288"/>
        <c:axId val="320410752"/>
      </c:lineChart>
      <c:dateAx>
        <c:axId val="320337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339328"/>
        <c:crosses val="autoZero"/>
        <c:auto val="1"/>
        <c:lblOffset val="100"/>
        <c:baseTimeUnit val="days"/>
      </c:dateAx>
      <c:valAx>
        <c:axId val="32033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337792"/>
        <c:crosses val="autoZero"/>
        <c:crossBetween val="between"/>
      </c:valAx>
      <c:valAx>
        <c:axId val="32041075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412288"/>
        <c:crosses val="max"/>
        <c:crossBetween val="between"/>
      </c:valAx>
      <c:dateAx>
        <c:axId val="3204122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204107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KOR'!$A$4:$A$182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KOR'!$B$4:$B$182</c:f>
              <c:numCache>
                <c:formatCode>General</c:formatCode>
                <c:ptCount val="179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104</c:v>
                </c:pt>
                <c:pt idx="20">
                  <c:v>204</c:v>
                </c:pt>
                <c:pt idx="21">
                  <c:v>433</c:v>
                </c:pt>
                <c:pt idx="22">
                  <c:v>602</c:v>
                </c:pt>
                <c:pt idx="23">
                  <c:v>833</c:v>
                </c:pt>
                <c:pt idx="24">
                  <c:v>977</c:v>
                </c:pt>
                <c:pt idx="25">
                  <c:v>1261</c:v>
                </c:pt>
                <c:pt idx="26">
                  <c:v>1766</c:v>
                </c:pt>
                <c:pt idx="27">
                  <c:v>2337</c:v>
                </c:pt>
                <c:pt idx="28">
                  <c:v>3150</c:v>
                </c:pt>
                <c:pt idx="29">
                  <c:v>3736</c:v>
                </c:pt>
                <c:pt idx="30">
                  <c:v>4335</c:v>
                </c:pt>
                <c:pt idx="31">
                  <c:v>5186</c:v>
                </c:pt>
                <c:pt idx="32">
                  <c:v>5621</c:v>
                </c:pt>
                <c:pt idx="33">
                  <c:v>6088</c:v>
                </c:pt>
                <c:pt idx="34">
                  <c:v>6593</c:v>
                </c:pt>
                <c:pt idx="35">
                  <c:v>7041</c:v>
                </c:pt>
                <c:pt idx="36">
                  <c:v>7314</c:v>
                </c:pt>
                <c:pt idx="37">
                  <c:v>7478</c:v>
                </c:pt>
                <c:pt idx="38">
                  <c:v>7513</c:v>
                </c:pt>
                <c:pt idx="39">
                  <c:v>7755</c:v>
                </c:pt>
                <c:pt idx="40">
                  <c:v>7869</c:v>
                </c:pt>
                <c:pt idx="41">
                  <c:v>7979</c:v>
                </c:pt>
                <c:pt idx="42">
                  <c:v>8086</c:v>
                </c:pt>
                <c:pt idx="43">
                  <c:v>8162</c:v>
                </c:pt>
                <c:pt idx="44">
                  <c:v>8236</c:v>
                </c:pt>
                <c:pt idx="45">
                  <c:v>8320</c:v>
                </c:pt>
                <c:pt idx="46">
                  <c:v>8413</c:v>
                </c:pt>
                <c:pt idx="47">
                  <c:v>8565</c:v>
                </c:pt>
                <c:pt idx="48">
                  <c:v>8652</c:v>
                </c:pt>
                <c:pt idx="49">
                  <c:v>8799</c:v>
                </c:pt>
                <c:pt idx="50">
                  <c:v>8961</c:v>
                </c:pt>
                <c:pt idx="51">
                  <c:v>8961</c:v>
                </c:pt>
                <c:pt idx="52">
                  <c:v>9037</c:v>
                </c:pt>
                <c:pt idx="53">
                  <c:v>9137</c:v>
                </c:pt>
                <c:pt idx="54">
                  <c:v>9241</c:v>
                </c:pt>
                <c:pt idx="55">
                  <c:v>9332</c:v>
                </c:pt>
                <c:pt idx="56">
                  <c:v>9478</c:v>
                </c:pt>
                <c:pt idx="57">
                  <c:v>9583</c:v>
                </c:pt>
                <c:pt idx="58">
                  <c:v>9661</c:v>
                </c:pt>
                <c:pt idx="59">
                  <c:v>9786</c:v>
                </c:pt>
                <c:pt idx="60">
                  <c:v>9887</c:v>
                </c:pt>
                <c:pt idx="61">
                  <c:v>9976</c:v>
                </c:pt>
                <c:pt idx="62">
                  <c:v>10062</c:v>
                </c:pt>
                <c:pt idx="63">
                  <c:v>10156</c:v>
                </c:pt>
                <c:pt idx="64">
                  <c:v>10237</c:v>
                </c:pt>
                <c:pt idx="65">
                  <c:v>10284</c:v>
                </c:pt>
                <c:pt idx="66">
                  <c:v>10331</c:v>
                </c:pt>
                <c:pt idx="67">
                  <c:v>10384</c:v>
                </c:pt>
                <c:pt idx="68">
                  <c:v>10423</c:v>
                </c:pt>
                <c:pt idx="69">
                  <c:v>10450</c:v>
                </c:pt>
                <c:pt idx="70">
                  <c:v>10480</c:v>
                </c:pt>
                <c:pt idx="71">
                  <c:v>10512</c:v>
                </c:pt>
                <c:pt idx="72">
                  <c:v>10537</c:v>
                </c:pt>
                <c:pt idx="73">
                  <c:v>10564</c:v>
                </c:pt>
                <c:pt idx="74">
                  <c:v>10591</c:v>
                </c:pt>
                <c:pt idx="75">
                  <c:v>10613</c:v>
                </c:pt>
                <c:pt idx="76">
                  <c:v>10635</c:v>
                </c:pt>
                <c:pt idx="77">
                  <c:v>10653</c:v>
                </c:pt>
                <c:pt idx="78">
                  <c:v>10661</c:v>
                </c:pt>
                <c:pt idx="79">
                  <c:v>10674</c:v>
                </c:pt>
                <c:pt idx="80">
                  <c:v>10683</c:v>
                </c:pt>
                <c:pt idx="81">
                  <c:v>10694</c:v>
                </c:pt>
                <c:pt idx="82">
                  <c:v>10708</c:v>
                </c:pt>
                <c:pt idx="83">
                  <c:v>10718</c:v>
                </c:pt>
                <c:pt idx="84">
                  <c:v>10728</c:v>
                </c:pt>
                <c:pt idx="85">
                  <c:v>10738</c:v>
                </c:pt>
                <c:pt idx="86">
                  <c:v>10752</c:v>
                </c:pt>
                <c:pt idx="87">
                  <c:v>10761</c:v>
                </c:pt>
                <c:pt idx="88">
                  <c:v>10765</c:v>
                </c:pt>
                <c:pt idx="89">
                  <c:v>10774</c:v>
                </c:pt>
                <c:pt idx="90">
                  <c:v>10780</c:v>
                </c:pt>
                <c:pt idx="91">
                  <c:v>10793</c:v>
                </c:pt>
                <c:pt idx="92">
                  <c:v>10801</c:v>
                </c:pt>
                <c:pt idx="93">
                  <c:v>10804</c:v>
                </c:pt>
                <c:pt idx="94">
                  <c:v>10806</c:v>
                </c:pt>
                <c:pt idx="95">
                  <c:v>10810</c:v>
                </c:pt>
                <c:pt idx="96">
                  <c:v>10822</c:v>
                </c:pt>
                <c:pt idx="97">
                  <c:v>10840</c:v>
                </c:pt>
                <c:pt idx="98">
                  <c:v>10874</c:v>
                </c:pt>
                <c:pt idx="99">
                  <c:v>10909</c:v>
                </c:pt>
                <c:pt idx="100">
                  <c:v>10936</c:v>
                </c:pt>
                <c:pt idx="101">
                  <c:v>10962</c:v>
                </c:pt>
                <c:pt idx="102">
                  <c:v>10991</c:v>
                </c:pt>
                <c:pt idx="103">
                  <c:v>11018</c:v>
                </c:pt>
                <c:pt idx="104">
                  <c:v>11037</c:v>
                </c:pt>
                <c:pt idx="105">
                  <c:v>11050</c:v>
                </c:pt>
                <c:pt idx="106">
                  <c:v>11065</c:v>
                </c:pt>
                <c:pt idx="107">
                  <c:v>11078</c:v>
                </c:pt>
                <c:pt idx="108">
                  <c:v>11110</c:v>
                </c:pt>
                <c:pt idx="109">
                  <c:v>11122</c:v>
                </c:pt>
                <c:pt idx="110">
                  <c:v>11142</c:v>
                </c:pt>
                <c:pt idx="111">
                  <c:v>11165</c:v>
                </c:pt>
                <c:pt idx="112">
                  <c:v>11190</c:v>
                </c:pt>
                <c:pt idx="113">
                  <c:v>11206</c:v>
                </c:pt>
                <c:pt idx="114">
                  <c:v>11225</c:v>
                </c:pt>
                <c:pt idx="115">
                  <c:v>11265</c:v>
                </c:pt>
                <c:pt idx="116">
                  <c:v>11344</c:v>
                </c:pt>
                <c:pt idx="117">
                  <c:v>11402</c:v>
                </c:pt>
                <c:pt idx="118">
                  <c:v>11441</c:v>
                </c:pt>
                <c:pt idx="119">
                  <c:v>11468</c:v>
                </c:pt>
                <c:pt idx="120">
                  <c:v>11503</c:v>
                </c:pt>
                <c:pt idx="121">
                  <c:v>11541</c:v>
                </c:pt>
                <c:pt idx="122">
                  <c:v>11590</c:v>
                </c:pt>
                <c:pt idx="123">
                  <c:v>11629</c:v>
                </c:pt>
                <c:pt idx="124">
                  <c:v>11668</c:v>
                </c:pt>
                <c:pt idx="125">
                  <c:v>11719</c:v>
                </c:pt>
                <c:pt idx="126">
                  <c:v>11776</c:v>
                </c:pt>
                <c:pt idx="127">
                  <c:v>11814</c:v>
                </c:pt>
                <c:pt idx="128">
                  <c:v>11852</c:v>
                </c:pt>
                <c:pt idx="129">
                  <c:v>11902</c:v>
                </c:pt>
                <c:pt idx="130">
                  <c:v>11947</c:v>
                </c:pt>
                <c:pt idx="131">
                  <c:v>12003</c:v>
                </c:pt>
                <c:pt idx="132">
                  <c:v>12051</c:v>
                </c:pt>
                <c:pt idx="133">
                  <c:v>12085</c:v>
                </c:pt>
                <c:pt idx="134">
                  <c:v>12121</c:v>
                </c:pt>
                <c:pt idx="135">
                  <c:v>12155</c:v>
                </c:pt>
                <c:pt idx="136">
                  <c:v>12198</c:v>
                </c:pt>
                <c:pt idx="137">
                  <c:v>12257</c:v>
                </c:pt>
                <c:pt idx="138">
                  <c:v>12306</c:v>
                </c:pt>
                <c:pt idx="139">
                  <c:v>12373</c:v>
                </c:pt>
                <c:pt idx="140">
                  <c:v>12421</c:v>
                </c:pt>
                <c:pt idx="141">
                  <c:v>12438</c:v>
                </c:pt>
                <c:pt idx="142">
                  <c:v>12484</c:v>
                </c:pt>
                <c:pt idx="143">
                  <c:v>12535</c:v>
                </c:pt>
                <c:pt idx="144">
                  <c:v>12563</c:v>
                </c:pt>
                <c:pt idx="145">
                  <c:v>12602</c:v>
                </c:pt>
                <c:pt idx="146">
                  <c:v>12653</c:v>
                </c:pt>
                <c:pt idx="147">
                  <c:v>12715</c:v>
                </c:pt>
                <c:pt idx="148">
                  <c:v>12757</c:v>
                </c:pt>
                <c:pt idx="149">
                  <c:v>12800</c:v>
                </c:pt>
                <c:pt idx="150">
                  <c:v>12850</c:v>
                </c:pt>
                <c:pt idx="151">
                  <c:v>12904</c:v>
                </c:pt>
                <c:pt idx="152">
                  <c:v>12967</c:v>
                </c:pt>
                <c:pt idx="153">
                  <c:v>13030</c:v>
                </c:pt>
                <c:pt idx="154">
                  <c:v>13091</c:v>
                </c:pt>
                <c:pt idx="155">
                  <c:v>13137</c:v>
                </c:pt>
                <c:pt idx="156">
                  <c:v>13181</c:v>
                </c:pt>
                <c:pt idx="157">
                  <c:v>13244</c:v>
                </c:pt>
                <c:pt idx="158">
                  <c:v>13293</c:v>
                </c:pt>
                <c:pt idx="159">
                  <c:v>13338</c:v>
                </c:pt>
                <c:pt idx="160">
                  <c:v>13373</c:v>
                </c:pt>
                <c:pt idx="161">
                  <c:v>13417</c:v>
                </c:pt>
                <c:pt idx="162">
                  <c:v>13479</c:v>
                </c:pt>
                <c:pt idx="163">
                  <c:v>13512</c:v>
                </c:pt>
                <c:pt idx="164">
                  <c:v>13551</c:v>
                </c:pt>
                <c:pt idx="165">
                  <c:v>13612</c:v>
                </c:pt>
                <c:pt idx="166">
                  <c:v>13672</c:v>
                </c:pt>
                <c:pt idx="167">
                  <c:v>13711</c:v>
                </c:pt>
                <c:pt idx="168">
                  <c:v>13745</c:v>
                </c:pt>
                <c:pt idx="169">
                  <c:v>13771</c:v>
                </c:pt>
                <c:pt idx="170">
                  <c:v>13816</c:v>
                </c:pt>
                <c:pt idx="171">
                  <c:v>13879</c:v>
                </c:pt>
                <c:pt idx="172">
                  <c:v>13938</c:v>
                </c:pt>
                <c:pt idx="173">
                  <c:v>13979</c:v>
                </c:pt>
                <c:pt idx="174">
                  <c:v>14092</c:v>
                </c:pt>
                <c:pt idx="175">
                  <c:v>14150</c:v>
                </c:pt>
                <c:pt idx="176">
                  <c:v>14175</c:v>
                </c:pt>
                <c:pt idx="177">
                  <c:v>14203</c:v>
                </c:pt>
                <c:pt idx="178">
                  <c:v>14251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63-43FF-968F-FEA330220F76}"/>
            </c:ext>
          </c:extLst>
        </c:ser>
        <c:ser>
          <c:idx val="2"/>
          <c:order val="2"/>
          <c:tx>
            <c:strRef>
              <c:f>'Data KOR'!$D$3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KOR'!$A$4:$A$182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KOR'!$D$4:$D$182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12</c:v>
                </c:pt>
                <c:pt idx="18">
                  <c:v>12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27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41</c:v>
                </c:pt>
                <c:pt idx="33">
                  <c:v>41</c:v>
                </c:pt>
                <c:pt idx="34">
                  <c:v>135</c:v>
                </c:pt>
                <c:pt idx="35">
                  <c:v>135</c:v>
                </c:pt>
                <c:pt idx="36">
                  <c:v>118</c:v>
                </c:pt>
                <c:pt idx="37">
                  <c:v>118</c:v>
                </c:pt>
                <c:pt idx="38">
                  <c:v>247</c:v>
                </c:pt>
                <c:pt idx="39">
                  <c:v>288</c:v>
                </c:pt>
                <c:pt idx="40">
                  <c:v>333</c:v>
                </c:pt>
                <c:pt idx="41">
                  <c:v>510</c:v>
                </c:pt>
                <c:pt idx="42">
                  <c:v>510</c:v>
                </c:pt>
                <c:pt idx="43">
                  <c:v>510</c:v>
                </c:pt>
                <c:pt idx="44">
                  <c:v>1137</c:v>
                </c:pt>
                <c:pt idx="45">
                  <c:v>1407</c:v>
                </c:pt>
                <c:pt idx="46">
                  <c:v>1540</c:v>
                </c:pt>
                <c:pt idx="47">
                  <c:v>1540</c:v>
                </c:pt>
                <c:pt idx="48">
                  <c:v>1540</c:v>
                </c:pt>
                <c:pt idx="49">
                  <c:v>1540</c:v>
                </c:pt>
                <c:pt idx="50">
                  <c:v>2909</c:v>
                </c:pt>
                <c:pt idx="51">
                  <c:v>2909</c:v>
                </c:pt>
                <c:pt idx="52">
                  <c:v>3507</c:v>
                </c:pt>
                <c:pt idx="53">
                  <c:v>3730</c:v>
                </c:pt>
                <c:pt idx="54">
                  <c:v>4144</c:v>
                </c:pt>
                <c:pt idx="55">
                  <c:v>4528</c:v>
                </c:pt>
                <c:pt idx="56">
                  <c:v>4811</c:v>
                </c:pt>
                <c:pt idx="57">
                  <c:v>5033</c:v>
                </c:pt>
                <c:pt idx="58">
                  <c:v>5228</c:v>
                </c:pt>
                <c:pt idx="59">
                  <c:v>5408</c:v>
                </c:pt>
                <c:pt idx="60">
                  <c:v>5567</c:v>
                </c:pt>
                <c:pt idx="61">
                  <c:v>5828</c:v>
                </c:pt>
                <c:pt idx="62">
                  <c:v>6021</c:v>
                </c:pt>
                <c:pt idx="63">
                  <c:v>6325</c:v>
                </c:pt>
                <c:pt idx="64">
                  <c:v>6463</c:v>
                </c:pt>
                <c:pt idx="65">
                  <c:v>6598</c:v>
                </c:pt>
                <c:pt idx="66">
                  <c:v>6694</c:v>
                </c:pt>
                <c:pt idx="67">
                  <c:v>6776</c:v>
                </c:pt>
                <c:pt idx="68">
                  <c:v>6973</c:v>
                </c:pt>
                <c:pt idx="69">
                  <c:v>7117</c:v>
                </c:pt>
                <c:pt idx="70">
                  <c:v>7243</c:v>
                </c:pt>
                <c:pt idx="71">
                  <c:v>7368</c:v>
                </c:pt>
                <c:pt idx="72">
                  <c:v>7447</c:v>
                </c:pt>
                <c:pt idx="73">
                  <c:v>7534</c:v>
                </c:pt>
                <c:pt idx="74">
                  <c:v>7616</c:v>
                </c:pt>
                <c:pt idx="75">
                  <c:v>7757</c:v>
                </c:pt>
                <c:pt idx="76">
                  <c:v>7829</c:v>
                </c:pt>
                <c:pt idx="77">
                  <c:v>7937</c:v>
                </c:pt>
                <c:pt idx="78">
                  <c:v>8042</c:v>
                </c:pt>
                <c:pt idx="79">
                  <c:v>8114</c:v>
                </c:pt>
                <c:pt idx="80">
                  <c:v>8213</c:v>
                </c:pt>
                <c:pt idx="81">
                  <c:v>8277</c:v>
                </c:pt>
                <c:pt idx="82">
                  <c:v>8501</c:v>
                </c:pt>
                <c:pt idx="83">
                  <c:v>8635</c:v>
                </c:pt>
                <c:pt idx="84">
                  <c:v>8717</c:v>
                </c:pt>
                <c:pt idx="85">
                  <c:v>8764</c:v>
                </c:pt>
                <c:pt idx="86">
                  <c:v>8854</c:v>
                </c:pt>
                <c:pt idx="87">
                  <c:v>8922</c:v>
                </c:pt>
                <c:pt idx="88">
                  <c:v>9059</c:v>
                </c:pt>
                <c:pt idx="89">
                  <c:v>9072</c:v>
                </c:pt>
                <c:pt idx="90">
                  <c:v>9123</c:v>
                </c:pt>
                <c:pt idx="91">
                  <c:v>9183</c:v>
                </c:pt>
                <c:pt idx="92">
                  <c:v>9217</c:v>
                </c:pt>
                <c:pt idx="93">
                  <c:v>9283</c:v>
                </c:pt>
                <c:pt idx="94">
                  <c:v>9333</c:v>
                </c:pt>
                <c:pt idx="95">
                  <c:v>9419</c:v>
                </c:pt>
                <c:pt idx="96">
                  <c:v>9484</c:v>
                </c:pt>
                <c:pt idx="97">
                  <c:v>9568</c:v>
                </c:pt>
                <c:pt idx="98">
                  <c:v>9610</c:v>
                </c:pt>
                <c:pt idx="99">
                  <c:v>9632</c:v>
                </c:pt>
                <c:pt idx="100">
                  <c:v>9670</c:v>
                </c:pt>
                <c:pt idx="101">
                  <c:v>9695</c:v>
                </c:pt>
                <c:pt idx="102">
                  <c:v>9762</c:v>
                </c:pt>
                <c:pt idx="103">
                  <c:v>9821</c:v>
                </c:pt>
                <c:pt idx="104">
                  <c:v>9851</c:v>
                </c:pt>
                <c:pt idx="105">
                  <c:v>9888</c:v>
                </c:pt>
                <c:pt idx="106">
                  <c:v>9904</c:v>
                </c:pt>
                <c:pt idx="107">
                  <c:v>9938</c:v>
                </c:pt>
                <c:pt idx="108">
                  <c:v>10066</c:v>
                </c:pt>
                <c:pt idx="109">
                  <c:v>10135</c:v>
                </c:pt>
                <c:pt idx="110">
                  <c:v>10162</c:v>
                </c:pt>
                <c:pt idx="111">
                  <c:v>10194</c:v>
                </c:pt>
                <c:pt idx="112">
                  <c:v>10213</c:v>
                </c:pt>
                <c:pt idx="113">
                  <c:v>10226</c:v>
                </c:pt>
                <c:pt idx="114">
                  <c:v>10275</c:v>
                </c:pt>
                <c:pt idx="115">
                  <c:v>10295</c:v>
                </c:pt>
                <c:pt idx="116">
                  <c:v>10340</c:v>
                </c:pt>
                <c:pt idx="117">
                  <c:v>10363</c:v>
                </c:pt>
                <c:pt idx="118">
                  <c:v>10398</c:v>
                </c:pt>
                <c:pt idx="119">
                  <c:v>10405</c:v>
                </c:pt>
                <c:pt idx="120">
                  <c:v>10422</c:v>
                </c:pt>
                <c:pt idx="121">
                  <c:v>10446</c:v>
                </c:pt>
                <c:pt idx="122">
                  <c:v>10467</c:v>
                </c:pt>
                <c:pt idx="123">
                  <c:v>10499</c:v>
                </c:pt>
                <c:pt idx="124">
                  <c:v>10506</c:v>
                </c:pt>
                <c:pt idx="125">
                  <c:v>10531</c:v>
                </c:pt>
                <c:pt idx="126">
                  <c:v>10552</c:v>
                </c:pt>
                <c:pt idx="127">
                  <c:v>10563</c:v>
                </c:pt>
                <c:pt idx="128">
                  <c:v>10589</c:v>
                </c:pt>
                <c:pt idx="129">
                  <c:v>10611</c:v>
                </c:pt>
                <c:pt idx="130">
                  <c:v>10654</c:v>
                </c:pt>
                <c:pt idx="131">
                  <c:v>10669</c:v>
                </c:pt>
                <c:pt idx="132">
                  <c:v>10691</c:v>
                </c:pt>
                <c:pt idx="133">
                  <c:v>10718</c:v>
                </c:pt>
                <c:pt idx="134">
                  <c:v>10730</c:v>
                </c:pt>
                <c:pt idx="135">
                  <c:v>10760</c:v>
                </c:pt>
                <c:pt idx="136">
                  <c:v>10774</c:v>
                </c:pt>
                <c:pt idx="137">
                  <c:v>10800</c:v>
                </c:pt>
                <c:pt idx="138">
                  <c:v>10835</c:v>
                </c:pt>
                <c:pt idx="139">
                  <c:v>10856</c:v>
                </c:pt>
                <c:pt idx="140">
                  <c:v>10868</c:v>
                </c:pt>
                <c:pt idx="141">
                  <c:v>10881</c:v>
                </c:pt>
                <c:pt idx="142">
                  <c:v>10908</c:v>
                </c:pt>
                <c:pt idx="143">
                  <c:v>10930</c:v>
                </c:pt>
                <c:pt idx="144">
                  <c:v>10974</c:v>
                </c:pt>
                <c:pt idx="145">
                  <c:v>11172</c:v>
                </c:pt>
                <c:pt idx="146">
                  <c:v>11317</c:v>
                </c:pt>
                <c:pt idx="147">
                  <c:v>11364</c:v>
                </c:pt>
                <c:pt idx="148">
                  <c:v>11429</c:v>
                </c:pt>
                <c:pt idx="149">
                  <c:v>11537</c:v>
                </c:pt>
                <c:pt idx="150">
                  <c:v>11613</c:v>
                </c:pt>
                <c:pt idx="151">
                  <c:v>11684</c:v>
                </c:pt>
                <c:pt idx="152">
                  <c:v>11759</c:v>
                </c:pt>
                <c:pt idx="153">
                  <c:v>11811</c:v>
                </c:pt>
                <c:pt idx="154">
                  <c:v>11832</c:v>
                </c:pt>
                <c:pt idx="155">
                  <c:v>11848</c:v>
                </c:pt>
                <c:pt idx="156">
                  <c:v>11914</c:v>
                </c:pt>
                <c:pt idx="157">
                  <c:v>11970</c:v>
                </c:pt>
                <c:pt idx="158">
                  <c:v>12019</c:v>
                </c:pt>
                <c:pt idx="159">
                  <c:v>12065</c:v>
                </c:pt>
                <c:pt idx="160">
                  <c:v>12144</c:v>
                </c:pt>
                <c:pt idx="161">
                  <c:v>12178</c:v>
                </c:pt>
                <c:pt idx="162">
                  <c:v>12204</c:v>
                </c:pt>
                <c:pt idx="163">
                  <c:v>12282</c:v>
                </c:pt>
                <c:pt idx="164">
                  <c:v>12348</c:v>
                </c:pt>
                <c:pt idx="165">
                  <c:v>12396</c:v>
                </c:pt>
                <c:pt idx="166">
                  <c:v>12460</c:v>
                </c:pt>
                <c:pt idx="167">
                  <c:v>12519</c:v>
                </c:pt>
                <c:pt idx="168">
                  <c:v>12556</c:v>
                </c:pt>
                <c:pt idx="169">
                  <c:v>12572</c:v>
                </c:pt>
                <c:pt idx="170">
                  <c:v>12643</c:v>
                </c:pt>
                <c:pt idx="171">
                  <c:v>12698</c:v>
                </c:pt>
                <c:pt idx="172">
                  <c:v>12758</c:v>
                </c:pt>
                <c:pt idx="173">
                  <c:v>12817</c:v>
                </c:pt>
                <c:pt idx="174">
                  <c:v>12866</c:v>
                </c:pt>
                <c:pt idx="175">
                  <c:v>12890</c:v>
                </c:pt>
                <c:pt idx="176">
                  <c:v>12905</c:v>
                </c:pt>
                <c:pt idx="177">
                  <c:v>13007</c:v>
                </c:pt>
                <c:pt idx="178">
                  <c:v>13069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29632"/>
        <c:axId val="321031168"/>
      </c:lineChart>
      <c:lineChart>
        <c:grouping val="standard"/>
        <c:varyColors val="0"/>
        <c:ser>
          <c:idx val="1"/>
          <c:order val="1"/>
          <c:tx>
            <c:strRef>
              <c:f>'Data KOR'!$C$3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KOR'!$C$4:$C$182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8</c:v>
                </c:pt>
                <c:pt idx="24">
                  <c:v>10</c:v>
                </c:pt>
                <c:pt idx="25">
                  <c:v>12</c:v>
                </c:pt>
                <c:pt idx="26">
                  <c:v>13</c:v>
                </c:pt>
                <c:pt idx="27">
                  <c:v>13</c:v>
                </c:pt>
                <c:pt idx="28">
                  <c:v>16</c:v>
                </c:pt>
                <c:pt idx="29">
                  <c:v>17</c:v>
                </c:pt>
                <c:pt idx="30">
                  <c:v>28</c:v>
                </c:pt>
                <c:pt idx="31">
                  <c:v>28</c:v>
                </c:pt>
                <c:pt idx="32">
                  <c:v>35</c:v>
                </c:pt>
                <c:pt idx="33">
                  <c:v>35</c:v>
                </c:pt>
                <c:pt idx="34">
                  <c:v>42</c:v>
                </c:pt>
                <c:pt idx="35">
                  <c:v>44</c:v>
                </c:pt>
                <c:pt idx="36">
                  <c:v>50</c:v>
                </c:pt>
                <c:pt idx="37">
                  <c:v>53</c:v>
                </c:pt>
                <c:pt idx="38">
                  <c:v>54</c:v>
                </c:pt>
                <c:pt idx="39">
                  <c:v>60</c:v>
                </c:pt>
                <c:pt idx="40">
                  <c:v>66</c:v>
                </c:pt>
                <c:pt idx="41">
                  <c:v>66</c:v>
                </c:pt>
                <c:pt idx="42">
                  <c:v>72</c:v>
                </c:pt>
                <c:pt idx="43">
                  <c:v>75</c:v>
                </c:pt>
                <c:pt idx="44">
                  <c:v>75</c:v>
                </c:pt>
                <c:pt idx="45">
                  <c:v>81</c:v>
                </c:pt>
                <c:pt idx="46">
                  <c:v>84</c:v>
                </c:pt>
                <c:pt idx="47">
                  <c:v>91</c:v>
                </c:pt>
                <c:pt idx="48">
                  <c:v>94</c:v>
                </c:pt>
                <c:pt idx="49">
                  <c:v>102</c:v>
                </c:pt>
                <c:pt idx="50">
                  <c:v>111</c:v>
                </c:pt>
                <c:pt idx="51">
                  <c:v>111</c:v>
                </c:pt>
                <c:pt idx="52">
                  <c:v>120</c:v>
                </c:pt>
                <c:pt idx="53">
                  <c:v>126</c:v>
                </c:pt>
                <c:pt idx="54">
                  <c:v>131</c:v>
                </c:pt>
                <c:pt idx="55">
                  <c:v>139</c:v>
                </c:pt>
                <c:pt idx="56">
                  <c:v>144</c:v>
                </c:pt>
                <c:pt idx="57">
                  <c:v>152</c:v>
                </c:pt>
                <c:pt idx="58">
                  <c:v>158</c:v>
                </c:pt>
                <c:pt idx="59">
                  <c:v>162</c:v>
                </c:pt>
                <c:pt idx="60">
                  <c:v>165</c:v>
                </c:pt>
                <c:pt idx="61">
                  <c:v>169</c:v>
                </c:pt>
                <c:pt idx="62">
                  <c:v>174</c:v>
                </c:pt>
                <c:pt idx="63">
                  <c:v>177</c:v>
                </c:pt>
                <c:pt idx="64">
                  <c:v>183</c:v>
                </c:pt>
                <c:pt idx="65">
                  <c:v>186</c:v>
                </c:pt>
                <c:pt idx="66">
                  <c:v>192</c:v>
                </c:pt>
                <c:pt idx="67">
                  <c:v>200</c:v>
                </c:pt>
                <c:pt idx="68">
                  <c:v>204</c:v>
                </c:pt>
                <c:pt idx="69">
                  <c:v>208</c:v>
                </c:pt>
                <c:pt idx="70">
                  <c:v>211</c:v>
                </c:pt>
                <c:pt idx="71">
                  <c:v>214</c:v>
                </c:pt>
                <c:pt idx="72">
                  <c:v>217</c:v>
                </c:pt>
                <c:pt idx="73">
                  <c:v>222</c:v>
                </c:pt>
                <c:pt idx="74">
                  <c:v>225</c:v>
                </c:pt>
                <c:pt idx="75">
                  <c:v>229</c:v>
                </c:pt>
                <c:pt idx="76">
                  <c:v>230</c:v>
                </c:pt>
                <c:pt idx="77">
                  <c:v>232</c:v>
                </c:pt>
                <c:pt idx="78">
                  <c:v>234</c:v>
                </c:pt>
                <c:pt idx="79">
                  <c:v>236</c:v>
                </c:pt>
                <c:pt idx="80">
                  <c:v>237</c:v>
                </c:pt>
                <c:pt idx="81">
                  <c:v>238</c:v>
                </c:pt>
                <c:pt idx="82">
                  <c:v>240</c:v>
                </c:pt>
                <c:pt idx="83">
                  <c:v>240</c:v>
                </c:pt>
                <c:pt idx="84">
                  <c:v>242</c:v>
                </c:pt>
                <c:pt idx="85">
                  <c:v>243</c:v>
                </c:pt>
                <c:pt idx="86">
                  <c:v>244</c:v>
                </c:pt>
                <c:pt idx="87">
                  <c:v>246</c:v>
                </c:pt>
                <c:pt idx="88">
                  <c:v>247</c:v>
                </c:pt>
                <c:pt idx="89">
                  <c:v>248</c:v>
                </c:pt>
                <c:pt idx="90">
                  <c:v>250</c:v>
                </c:pt>
                <c:pt idx="91">
                  <c:v>250</c:v>
                </c:pt>
                <c:pt idx="92">
                  <c:v>252</c:v>
                </c:pt>
                <c:pt idx="93">
                  <c:v>254</c:v>
                </c:pt>
                <c:pt idx="94">
                  <c:v>255</c:v>
                </c:pt>
                <c:pt idx="95">
                  <c:v>256</c:v>
                </c:pt>
                <c:pt idx="96">
                  <c:v>256</c:v>
                </c:pt>
                <c:pt idx="97">
                  <c:v>256</c:v>
                </c:pt>
                <c:pt idx="98">
                  <c:v>256</c:v>
                </c:pt>
                <c:pt idx="99">
                  <c:v>256</c:v>
                </c:pt>
                <c:pt idx="100">
                  <c:v>258</c:v>
                </c:pt>
                <c:pt idx="101">
                  <c:v>259</c:v>
                </c:pt>
                <c:pt idx="102">
                  <c:v>260</c:v>
                </c:pt>
                <c:pt idx="103">
                  <c:v>260</c:v>
                </c:pt>
                <c:pt idx="104">
                  <c:v>262</c:v>
                </c:pt>
                <c:pt idx="105">
                  <c:v>262</c:v>
                </c:pt>
                <c:pt idx="106">
                  <c:v>263</c:v>
                </c:pt>
                <c:pt idx="107">
                  <c:v>263</c:v>
                </c:pt>
                <c:pt idx="108">
                  <c:v>263</c:v>
                </c:pt>
                <c:pt idx="109">
                  <c:v>264</c:v>
                </c:pt>
                <c:pt idx="110">
                  <c:v>264</c:v>
                </c:pt>
                <c:pt idx="111">
                  <c:v>266</c:v>
                </c:pt>
                <c:pt idx="112">
                  <c:v>266</c:v>
                </c:pt>
                <c:pt idx="113">
                  <c:v>267</c:v>
                </c:pt>
                <c:pt idx="114">
                  <c:v>269</c:v>
                </c:pt>
                <c:pt idx="115">
                  <c:v>269</c:v>
                </c:pt>
                <c:pt idx="116">
                  <c:v>269</c:v>
                </c:pt>
                <c:pt idx="117">
                  <c:v>269</c:v>
                </c:pt>
                <c:pt idx="118">
                  <c:v>269</c:v>
                </c:pt>
                <c:pt idx="119">
                  <c:v>270</c:v>
                </c:pt>
                <c:pt idx="120">
                  <c:v>271</c:v>
                </c:pt>
                <c:pt idx="121">
                  <c:v>272</c:v>
                </c:pt>
                <c:pt idx="122">
                  <c:v>273</c:v>
                </c:pt>
                <c:pt idx="123">
                  <c:v>273</c:v>
                </c:pt>
                <c:pt idx="124">
                  <c:v>273</c:v>
                </c:pt>
                <c:pt idx="125">
                  <c:v>273</c:v>
                </c:pt>
                <c:pt idx="126">
                  <c:v>273</c:v>
                </c:pt>
                <c:pt idx="127">
                  <c:v>273</c:v>
                </c:pt>
                <c:pt idx="128">
                  <c:v>274</c:v>
                </c:pt>
                <c:pt idx="129">
                  <c:v>276</c:v>
                </c:pt>
                <c:pt idx="130">
                  <c:v>276</c:v>
                </c:pt>
                <c:pt idx="131">
                  <c:v>277</c:v>
                </c:pt>
                <c:pt idx="132">
                  <c:v>277</c:v>
                </c:pt>
                <c:pt idx="133">
                  <c:v>277</c:v>
                </c:pt>
                <c:pt idx="134">
                  <c:v>277</c:v>
                </c:pt>
                <c:pt idx="135">
                  <c:v>278</c:v>
                </c:pt>
                <c:pt idx="136">
                  <c:v>279</c:v>
                </c:pt>
                <c:pt idx="137">
                  <c:v>280</c:v>
                </c:pt>
                <c:pt idx="138">
                  <c:v>280</c:v>
                </c:pt>
                <c:pt idx="139">
                  <c:v>280</c:v>
                </c:pt>
                <c:pt idx="140">
                  <c:v>280</c:v>
                </c:pt>
                <c:pt idx="141">
                  <c:v>280</c:v>
                </c:pt>
                <c:pt idx="142">
                  <c:v>281</c:v>
                </c:pt>
                <c:pt idx="143">
                  <c:v>281</c:v>
                </c:pt>
                <c:pt idx="144">
                  <c:v>282</c:v>
                </c:pt>
                <c:pt idx="145">
                  <c:v>282</c:v>
                </c:pt>
                <c:pt idx="146">
                  <c:v>282</c:v>
                </c:pt>
                <c:pt idx="147">
                  <c:v>282</c:v>
                </c:pt>
                <c:pt idx="148">
                  <c:v>282</c:v>
                </c:pt>
                <c:pt idx="149">
                  <c:v>282</c:v>
                </c:pt>
                <c:pt idx="150">
                  <c:v>282</c:v>
                </c:pt>
                <c:pt idx="151">
                  <c:v>282</c:v>
                </c:pt>
                <c:pt idx="152">
                  <c:v>282</c:v>
                </c:pt>
                <c:pt idx="153">
                  <c:v>283</c:v>
                </c:pt>
                <c:pt idx="154">
                  <c:v>283</c:v>
                </c:pt>
                <c:pt idx="155">
                  <c:v>284</c:v>
                </c:pt>
                <c:pt idx="156">
                  <c:v>285</c:v>
                </c:pt>
                <c:pt idx="157">
                  <c:v>285</c:v>
                </c:pt>
                <c:pt idx="158">
                  <c:v>287</c:v>
                </c:pt>
                <c:pt idx="159">
                  <c:v>288</c:v>
                </c:pt>
                <c:pt idx="160">
                  <c:v>288</c:v>
                </c:pt>
                <c:pt idx="161">
                  <c:v>289</c:v>
                </c:pt>
                <c:pt idx="162">
                  <c:v>289</c:v>
                </c:pt>
                <c:pt idx="163">
                  <c:v>289</c:v>
                </c:pt>
                <c:pt idx="164">
                  <c:v>289</c:v>
                </c:pt>
                <c:pt idx="165">
                  <c:v>291</c:v>
                </c:pt>
                <c:pt idx="166">
                  <c:v>293</c:v>
                </c:pt>
                <c:pt idx="167">
                  <c:v>294</c:v>
                </c:pt>
                <c:pt idx="168">
                  <c:v>295</c:v>
                </c:pt>
                <c:pt idx="169">
                  <c:v>296</c:v>
                </c:pt>
                <c:pt idx="170">
                  <c:v>296</c:v>
                </c:pt>
                <c:pt idx="171">
                  <c:v>297</c:v>
                </c:pt>
                <c:pt idx="172">
                  <c:v>297</c:v>
                </c:pt>
                <c:pt idx="173">
                  <c:v>298</c:v>
                </c:pt>
                <c:pt idx="174">
                  <c:v>298</c:v>
                </c:pt>
                <c:pt idx="175">
                  <c:v>298</c:v>
                </c:pt>
                <c:pt idx="176">
                  <c:v>299</c:v>
                </c:pt>
                <c:pt idx="177">
                  <c:v>300</c:v>
                </c:pt>
                <c:pt idx="178">
                  <c:v>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71360"/>
        <c:axId val="321069824"/>
      </c:lineChart>
      <c:dateAx>
        <c:axId val="3210296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031168"/>
        <c:crosses val="autoZero"/>
        <c:auto val="1"/>
        <c:lblOffset val="100"/>
        <c:baseTimeUnit val="days"/>
      </c:dateAx>
      <c:valAx>
        <c:axId val="32103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029632"/>
        <c:crosses val="autoZero"/>
        <c:crossBetween val="between"/>
      </c:valAx>
      <c:valAx>
        <c:axId val="321069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071360"/>
        <c:crosses val="max"/>
        <c:crossBetween val="between"/>
      </c:valAx>
      <c:catAx>
        <c:axId val="3210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321069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AUS'!$A$58:$A$182</c:f>
              <c:numCache>
                <c:formatCode>m/d/yyyy</c:formatCode>
                <c:ptCount val="12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</c:numCache>
            </c:numRef>
          </c:cat>
          <c:val>
            <c:numRef>
              <c:f>'data AUS'!$AE$58:$AE$182</c:f>
              <c:numCache>
                <c:formatCode>0%</c:formatCode>
                <c:ptCount val="125"/>
                <c:pt idx="0">
                  <c:v>2.4475524475524479</c:v>
                </c:pt>
                <c:pt idx="1">
                  <c:v>1.7391304347826084</c:v>
                </c:pt>
                <c:pt idx="2">
                  <c:v>1.5909090909090911</c:v>
                </c:pt>
                <c:pt idx="3">
                  <c:v>1.62748643761302</c:v>
                </c:pt>
                <c:pt idx="4">
                  <c:v>1.6920473773265652</c:v>
                </c:pt>
                <c:pt idx="5">
                  <c:v>1.2180267965895248</c:v>
                </c:pt>
                <c:pt idx="6">
                  <c:v>0.95846645367412131</c:v>
                </c:pt>
                <c:pt idx="7">
                  <c:v>0.84291187739463613</c:v>
                </c:pt>
                <c:pt idx="8">
                  <c:v>0.94221105527638194</c:v>
                </c:pt>
                <c:pt idx="9">
                  <c:v>0.89086859688195996</c:v>
                </c:pt>
                <c:pt idx="10">
                  <c:v>0.89243776420854859</c:v>
                </c:pt>
                <c:pt idx="11">
                  <c:v>0.97789115646258506</c:v>
                </c:pt>
                <c:pt idx="12">
                  <c:v>1.0509926041261191</c:v>
                </c:pt>
                <c:pt idx="13">
                  <c:v>1.2320328542094456</c:v>
                </c:pt>
                <c:pt idx="14">
                  <c:v>1.0078387458006719</c:v>
                </c:pt>
                <c:pt idx="15">
                  <c:v>1.0337972166998013</c:v>
                </c:pt>
                <c:pt idx="16">
                  <c:v>1.0808646917534028</c:v>
                </c:pt>
                <c:pt idx="17">
                  <c:v>1.0841283607979184</c:v>
                </c:pt>
                <c:pt idx="18">
                  <c:v>0.96021947873799718</c:v>
                </c:pt>
                <c:pt idx="19">
                  <c:v>0.89005235602094246</c:v>
                </c:pt>
                <c:pt idx="20">
                  <c:v>0.76335877862595425</c:v>
                </c:pt>
                <c:pt idx="21">
                  <c:v>0.83565459610027848</c:v>
                </c:pt>
                <c:pt idx="22">
                  <c:v>0.89820359281437123</c:v>
                </c:pt>
                <c:pt idx="23">
                  <c:v>0.87108013937282225</c:v>
                </c:pt>
                <c:pt idx="24">
                  <c:v>0.70564516129032251</c:v>
                </c:pt>
                <c:pt idx="25">
                  <c:v>0.67796610169491522</c:v>
                </c:pt>
                <c:pt idx="26">
                  <c:v>0.6640106241699868</c:v>
                </c:pt>
                <c:pt idx="27">
                  <c:v>0.63694267515923564</c:v>
                </c:pt>
                <c:pt idx="28">
                  <c:v>2.1660649819494586</c:v>
                </c:pt>
                <c:pt idx="29">
                  <c:v>2.5</c:v>
                </c:pt>
                <c:pt idx="30">
                  <c:v>3.0232558139534884</c:v>
                </c:pt>
                <c:pt idx="31">
                  <c:v>4.5197740112994351</c:v>
                </c:pt>
                <c:pt idx="32">
                  <c:v>5.2117263843648205</c:v>
                </c:pt>
                <c:pt idx="33">
                  <c:v>8.3018867924528301</c:v>
                </c:pt>
                <c:pt idx="34">
                  <c:v>8.1355932203389809</c:v>
                </c:pt>
                <c:pt idx="35">
                  <c:v>6.6176470588235299</c:v>
                </c:pt>
                <c:pt idx="36">
                  <c:v>6.0869565217391308</c:v>
                </c:pt>
                <c:pt idx="37">
                  <c:v>6.6037735849056602</c:v>
                </c:pt>
                <c:pt idx="38">
                  <c:v>5.9999999999999991</c:v>
                </c:pt>
                <c:pt idx="39">
                  <c:v>8.3870967741935498</c:v>
                </c:pt>
                <c:pt idx="40">
                  <c:v>6.3492063492063489</c:v>
                </c:pt>
                <c:pt idx="41">
                  <c:v>5.7692307692307683</c:v>
                </c:pt>
                <c:pt idx="42">
                  <c:v>4.0816326530612237</c:v>
                </c:pt>
                <c:pt idx="43">
                  <c:v>4.0404040404040398</c:v>
                </c:pt>
                <c:pt idx="44">
                  <c:v>2.9999999999999996</c:v>
                </c:pt>
                <c:pt idx="45">
                  <c:v>1.9230769230769229</c:v>
                </c:pt>
                <c:pt idx="46">
                  <c:v>0.99009900990098998</c:v>
                </c:pt>
                <c:pt idx="47">
                  <c:v>0.95238095238095233</c:v>
                </c:pt>
                <c:pt idx="48">
                  <c:v>0.92592592592592582</c:v>
                </c:pt>
                <c:pt idx="49">
                  <c:v>0.79365079365079361</c:v>
                </c:pt>
                <c:pt idx="50">
                  <c:v>0.76335877862595403</c:v>
                </c:pt>
                <c:pt idx="51">
                  <c:v>0.70422535211267601</c:v>
                </c:pt>
                <c:pt idx="52">
                  <c:v>1.3605442176870748</c:v>
                </c:pt>
                <c:pt idx="53">
                  <c:v>1.4285714285714284</c:v>
                </c:pt>
                <c:pt idx="54">
                  <c:v>1.4285714285714284</c:v>
                </c:pt>
                <c:pt idx="55">
                  <c:v>1.5873015873015872</c:v>
                </c:pt>
                <c:pt idx="56">
                  <c:v>2.4390243902439019</c:v>
                </c:pt>
                <c:pt idx="57">
                  <c:v>2.8571428571428572</c:v>
                </c:pt>
                <c:pt idx="58">
                  <c:v>4.2105263157894735</c:v>
                </c:pt>
                <c:pt idx="59">
                  <c:v>2.8301886792452828</c:v>
                </c:pt>
                <c:pt idx="60">
                  <c:v>2.5641025641025639</c:v>
                </c:pt>
                <c:pt idx="61">
                  <c:v>2.8571428571428572</c:v>
                </c:pt>
                <c:pt idx="62">
                  <c:v>2.8301886792452828</c:v>
                </c:pt>
                <c:pt idx="63">
                  <c:v>2.0408163265306118</c:v>
                </c:pt>
                <c:pt idx="64">
                  <c:v>2.1739130434782608</c:v>
                </c:pt>
                <c:pt idx="65">
                  <c:v>1.0869565217391304</c:v>
                </c:pt>
                <c:pt idx="66">
                  <c:v>1.3157894736842104</c:v>
                </c:pt>
                <c:pt idx="67">
                  <c:v>0</c:v>
                </c:pt>
                <c:pt idx="68">
                  <c:v>-1.4285714285714284</c:v>
                </c:pt>
                <c:pt idx="69">
                  <c:v>-1.6666666666666665</c:v>
                </c:pt>
                <c:pt idx="70">
                  <c:v>-1.7241379310344824</c:v>
                </c:pt>
                <c:pt idx="71">
                  <c:v>-1.4925373134328359</c:v>
                </c:pt>
                <c:pt idx="72">
                  <c:v>-1.4492753623188404</c:v>
                </c:pt>
                <c:pt idx="73">
                  <c:v>-1.4285714285714284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1.639344262295082</c:v>
                </c:pt>
                <c:pt idx="90">
                  <c:v>2.8571428571428568</c:v>
                </c:pt>
                <c:pt idx="91">
                  <c:v>2.4999999999999996</c:v>
                </c:pt>
                <c:pt idx="92">
                  <c:v>2.083333333333333</c:v>
                </c:pt>
                <c:pt idx="93">
                  <c:v>1.8867924528301885</c:v>
                </c:pt>
                <c:pt idx="94">
                  <c:v>1.6666666666666665</c:v>
                </c:pt>
                <c:pt idx="95">
                  <c:v>1.7094017094017093</c:v>
                </c:pt>
                <c:pt idx="96">
                  <c:v>0.70921985815602828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1.075268817204301</c:v>
                </c:pt>
                <c:pt idx="102">
                  <c:v>1.0526315789473684</c:v>
                </c:pt>
                <c:pt idx="103">
                  <c:v>0.88888888888888873</c:v>
                </c:pt>
                <c:pt idx="104">
                  <c:v>0.68965517241379304</c:v>
                </c:pt>
                <c:pt idx="105">
                  <c:v>0.58479532163742687</c:v>
                </c:pt>
                <c:pt idx="106">
                  <c:v>0.75187969924812015</c:v>
                </c:pt>
                <c:pt idx="107">
                  <c:v>0.90293453724604955</c:v>
                </c:pt>
                <c:pt idx="108">
                  <c:v>0.42462845010615702</c:v>
                </c:pt>
                <c:pt idx="109">
                  <c:v>0.30349013657056145</c:v>
                </c:pt>
                <c:pt idx="110">
                  <c:v>0.66050198150594452</c:v>
                </c:pt>
                <c:pt idx="111">
                  <c:v>0.85470085470085477</c:v>
                </c:pt>
                <c:pt idx="112">
                  <c:v>1.0857763300760042</c:v>
                </c:pt>
                <c:pt idx="113">
                  <c:v>1.1387163561076603</c:v>
                </c:pt>
                <c:pt idx="114">
                  <c:v>1.3270142180094786</c:v>
                </c:pt>
                <c:pt idx="115">
                  <c:v>1.1467889908256881</c:v>
                </c:pt>
                <c:pt idx="116">
                  <c:v>1.3921113689095128</c:v>
                </c:pt>
                <c:pt idx="117">
                  <c:v>1.2555391432791727</c:v>
                </c:pt>
                <c:pt idx="118">
                  <c:v>1.4316392269148175</c:v>
                </c:pt>
                <c:pt idx="119">
                  <c:v>1.5374331550802136</c:v>
                </c:pt>
                <c:pt idx="120">
                  <c:v>1.6864459712679574</c:v>
                </c:pt>
                <c:pt idx="121">
                  <c:v>1.8814139110604333</c:v>
                </c:pt>
                <c:pt idx="122">
                  <c:v>2.044109736417429</c:v>
                </c:pt>
                <c:pt idx="123">
                  <c:v>2.1716101694915255</c:v>
                </c:pt>
                <c:pt idx="124">
                  <c:v>2.3940149625935159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437248"/>
        <c:axId val="320443136"/>
      </c:lineChart>
      <c:dateAx>
        <c:axId val="3204372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0443136"/>
        <c:crosses val="autoZero"/>
        <c:auto val="1"/>
        <c:lblOffset val="100"/>
        <c:baseTimeUnit val="days"/>
      </c:dateAx>
      <c:valAx>
        <c:axId val="320443136"/>
        <c:scaling>
          <c:orientation val="minMax"/>
          <c:max val="2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043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1.0000000094091339</c:v>
                </c:pt>
                <c:pt idx="4">
                  <c:v>0</c:v>
                </c:pt>
                <c:pt idx="5">
                  <c:v>2.2500000423411031</c:v>
                </c:pt>
                <c:pt idx="6">
                  <c:v>0</c:v>
                </c:pt>
                <c:pt idx="7">
                  <c:v>0.53846157139350881</c:v>
                </c:pt>
                <c:pt idx="8">
                  <c:v>0.25000002352283679</c:v>
                </c:pt>
                <c:pt idx="9">
                  <c:v>0.24000002822740479</c:v>
                </c:pt>
                <c:pt idx="10">
                  <c:v>0.22580648454487642</c:v>
                </c:pt>
                <c:pt idx="11">
                  <c:v>0.36842111849552744</c:v>
                </c:pt>
                <c:pt idx="12">
                  <c:v>1.9038466195983919</c:v>
                </c:pt>
                <c:pt idx="13">
                  <c:v>0</c:v>
                </c:pt>
                <c:pt idx="14">
                  <c:v>7.2847733869478085E-2</c:v>
                </c:pt>
                <c:pt idx="15">
                  <c:v>0.23456808000824678</c:v>
                </c:pt>
                <c:pt idx="16">
                  <c:v>0.60804077311872562</c:v>
                </c:pt>
                <c:pt idx="17">
                  <c:v>0.16037760068736232</c:v>
                </c:pt>
                <c:pt idx="18">
                  <c:v>0.67847530184029037</c:v>
                </c:pt>
                <c:pt idx="19">
                  <c:v>0.28058809544154828</c:v>
                </c:pt>
                <c:pt idx="20">
                  <c:v>0.29230878283037093</c:v>
                </c:pt>
                <c:pt idx="21">
                  <c:v>0.52291087826453375</c:v>
                </c:pt>
                <c:pt idx="22">
                  <c:v>0.24884973621622444</c:v>
                </c:pt>
                <c:pt idx="23">
                  <c:v>0.17108205703865492</c:v>
                </c:pt>
                <c:pt idx="24">
                  <c:v>0.13961038898635544</c:v>
                </c:pt>
                <c:pt idx="25">
                  <c:v>0.17288615271847674</c:v>
                </c:pt>
                <c:pt idx="26">
                  <c:v>0.14886494373477593</c:v>
                </c:pt>
                <c:pt idx="27">
                  <c:v>0.14673330186708508</c:v>
                </c:pt>
                <c:pt idx="28">
                  <c:v>9.2951271500456858E-2</c:v>
                </c:pt>
                <c:pt idx="29">
                  <c:v>7.8513968750893059E-2</c:v>
                </c:pt>
                <c:pt idx="30">
                  <c:v>0.26465686408494166</c:v>
                </c:pt>
                <c:pt idx="31">
                  <c:v>0.20765078816916141</c:v>
                </c:pt>
                <c:pt idx="32">
                  <c:v>0.18674275019881148</c:v>
                </c:pt>
                <c:pt idx="33">
                  <c:v>0.13328569723535449</c:v>
                </c:pt>
                <c:pt idx="34">
                  <c:v>0.1521651760455805</c:v>
                </c:pt>
                <c:pt idx="35">
                  <c:v>7.8671590835758934E-2</c:v>
                </c:pt>
                <c:pt idx="36">
                  <c:v>9.8036891496943335E-2</c:v>
                </c:pt>
                <c:pt idx="37">
                  <c:v>0.1633048966567833</c:v>
                </c:pt>
                <c:pt idx="38">
                  <c:v>0.16157182031201611</c:v>
                </c:pt>
                <c:pt idx="39">
                  <c:v>0.12625763420490499</c:v>
                </c:pt>
                <c:pt idx="40">
                  <c:v>9.1115068597385579E-2</c:v>
                </c:pt>
                <c:pt idx="41">
                  <c:v>5.916452738692423E-2</c:v>
                </c:pt>
                <c:pt idx="42">
                  <c:v>7.540622070840676E-2</c:v>
                </c:pt>
                <c:pt idx="43">
                  <c:v>5.953689485174702E-2</c:v>
                </c:pt>
                <c:pt idx="44">
                  <c:v>8.3551550912611947E-2</c:v>
                </c:pt>
                <c:pt idx="45">
                  <c:v>0.14786131679649087</c:v>
                </c:pt>
                <c:pt idx="46">
                  <c:v>0.16764456868459471</c:v>
                </c:pt>
                <c:pt idx="47">
                  <c:v>0.22504084712616163</c:v>
                </c:pt>
                <c:pt idx="48">
                  <c:v>0.16993843273674075</c:v>
                </c:pt>
                <c:pt idx="49">
                  <c:v>9.8448776485049308E-2</c:v>
                </c:pt>
                <c:pt idx="50">
                  <c:v>0.14858341305880884</c:v>
                </c:pt>
                <c:pt idx="51">
                  <c:v>0.14579107987312467</c:v>
                </c:pt>
                <c:pt idx="52">
                  <c:v>0.15440957255001464</c:v>
                </c:pt>
                <c:pt idx="53">
                  <c:v>0.24410661753606061</c:v>
                </c:pt>
                <c:pt idx="54">
                  <c:v>0.19908322375881418</c:v>
                </c:pt>
                <c:pt idx="55">
                  <c:v>0.23286647107897915</c:v>
                </c:pt>
                <c:pt idx="56">
                  <c:v>0.14467591650217118</c:v>
                </c:pt>
                <c:pt idx="57">
                  <c:v>0.15167436078152541</c:v>
                </c:pt>
                <c:pt idx="58">
                  <c:v>0.18267049800202162</c:v>
                </c:pt>
                <c:pt idx="59">
                  <c:v>0.18120150084818973</c:v>
                </c:pt>
                <c:pt idx="60">
                  <c:v>0.18743290284922148</c:v>
                </c:pt>
                <c:pt idx="61">
                  <c:v>0.11088400924123412</c:v>
                </c:pt>
                <c:pt idx="62">
                  <c:v>0.10261828086941149</c:v>
                </c:pt>
                <c:pt idx="63">
                  <c:v>9.5707863791275175E-2</c:v>
                </c:pt>
                <c:pt idx="64">
                  <c:v>0.13126170644909374</c:v>
                </c:pt>
                <c:pt idx="65">
                  <c:v>0.12335391860260017</c:v>
                </c:pt>
                <c:pt idx="66">
                  <c:v>0.1882430998801638</c:v>
                </c:pt>
                <c:pt idx="67">
                  <c:v>0.1375401046792028</c:v>
                </c:pt>
                <c:pt idx="68">
                  <c:v>0.1562212473749475</c:v>
                </c:pt>
                <c:pt idx="69">
                  <c:v>0.11824361232297859</c:v>
                </c:pt>
                <c:pt idx="70">
                  <c:v>7.9346359251835807E-2</c:v>
                </c:pt>
                <c:pt idx="71">
                  <c:v>7.966244901337656E-2</c:v>
                </c:pt>
                <c:pt idx="72">
                  <c:v>9.5264674177356026E-2</c:v>
                </c:pt>
                <c:pt idx="73">
                  <c:v>0.12809700788153414</c:v>
                </c:pt>
                <c:pt idx="74">
                  <c:v>0.13241867455204606</c:v>
                </c:pt>
                <c:pt idx="75">
                  <c:v>0.15628456196760229</c:v>
                </c:pt>
                <c:pt idx="76">
                  <c:v>0.10995201916693192</c:v>
                </c:pt>
                <c:pt idx="77">
                  <c:v>5.9116098885446194E-2</c:v>
                </c:pt>
                <c:pt idx="78">
                  <c:v>0.10932607399260995</c:v>
                </c:pt>
                <c:pt idx="79">
                  <c:v>0.11978376400635167</c:v>
                </c:pt>
                <c:pt idx="80">
                  <c:v>0.13404589064601158</c:v>
                </c:pt>
                <c:pt idx="81">
                  <c:v>0.11877582417898412</c:v>
                </c:pt>
                <c:pt idx="82">
                  <c:v>0.12697094267623837</c:v>
                </c:pt>
                <c:pt idx="83">
                  <c:v>9.4797020692984499E-2</c:v>
                </c:pt>
                <c:pt idx="84">
                  <c:v>8.6646934851636229E-2</c:v>
                </c:pt>
                <c:pt idx="85">
                  <c:v>6.1410893906542044E-2</c:v>
                </c:pt>
                <c:pt idx="86">
                  <c:v>8.2760648420356742E-2</c:v>
                </c:pt>
                <c:pt idx="87">
                  <c:v>9.9160486591072877E-2</c:v>
                </c:pt>
                <c:pt idx="88">
                  <c:v>0.120542685408192</c:v>
                </c:pt>
                <c:pt idx="89">
                  <c:v>0.11537383570653971</c:v>
                </c:pt>
                <c:pt idx="90">
                  <c:v>0.13456562505537692</c:v>
                </c:pt>
                <c:pt idx="91">
                  <c:v>6.1208454463974465E-2</c:v>
                </c:pt>
                <c:pt idx="92">
                  <c:v>4.1673812480943748E-2</c:v>
                </c:pt>
                <c:pt idx="93">
                  <c:v>0.10162857399691907</c:v>
                </c:pt>
                <c:pt idx="94">
                  <c:v>9.5519518922908511E-2</c:v>
                </c:pt>
                <c:pt idx="95">
                  <c:v>9.9121312838478415E-2</c:v>
                </c:pt>
                <c:pt idx="96">
                  <c:v>9.4857453383618243E-2</c:v>
                </c:pt>
                <c:pt idx="97">
                  <c:v>7.8991016663267494E-2</c:v>
                </c:pt>
                <c:pt idx="98">
                  <c:v>5.2734283781716337E-2</c:v>
                </c:pt>
                <c:pt idx="99">
                  <c:v>4.2291823788695337E-2</c:v>
                </c:pt>
                <c:pt idx="100">
                  <c:v>0.11025973347363394</c:v>
                </c:pt>
                <c:pt idx="101">
                  <c:v>0.10851592012285624</c:v>
                </c:pt>
                <c:pt idx="102">
                  <c:v>9.5737145413250305E-2</c:v>
                </c:pt>
                <c:pt idx="103">
                  <c:v>7.8568990471483233E-2</c:v>
                </c:pt>
                <c:pt idx="104">
                  <c:v>6.3736684826683015E-2</c:v>
                </c:pt>
                <c:pt idx="105">
                  <c:v>4.931345708113629E-2</c:v>
                </c:pt>
                <c:pt idx="106">
                  <c:v>5.8374106324762441E-2</c:v>
                </c:pt>
                <c:pt idx="107">
                  <c:v>9.5647150291087196E-2</c:v>
                </c:pt>
                <c:pt idx="108">
                  <c:v>8.3332883667093072E-2</c:v>
                </c:pt>
                <c:pt idx="109">
                  <c:v>5.8964786165190498E-2</c:v>
                </c:pt>
                <c:pt idx="110">
                  <c:v>0.13901531221753544</c:v>
                </c:pt>
                <c:pt idx="111">
                  <c:v>8.0576041440599586E-2</c:v>
                </c:pt>
                <c:pt idx="112">
                  <c:v>3.5936256206902391E-2</c:v>
                </c:pt>
                <c:pt idx="113">
                  <c:v>5.2284775490777979E-2</c:v>
                </c:pt>
                <c:pt idx="114">
                  <c:v>8.7421370184181502E-2</c:v>
                </c:pt>
                <c:pt idx="115">
                  <c:v>9.2320574229289673E-2</c:v>
                </c:pt>
                <c:pt idx="116">
                  <c:v>8.3707256297420721E-2</c:v>
                </c:pt>
                <c:pt idx="117">
                  <c:v>9.5483193502264363E-2</c:v>
                </c:pt>
                <c:pt idx="118">
                  <c:v>7.534927215454662E-2</c:v>
                </c:pt>
                <c:pt idx="119">
                  <c:v>5.7981780622488689E-2</c:v>
                </c:pt>
                <c:pt idx="120">
                  <c:v>4.4782477428376932E-2</c:v>
                </c:pt>
                <c:pt idx="121">
                  <c:v>6.1704621037187768E-2</c:v>
                </c:pt>
                <c:pt idx="122">
                  <c:v>8.4857782125708242E-2</c:v>
                </c:pt>
                <c:pt idx="123">
                  <c:v>8.4902550217029721E-2</c:v>
                </c:pt>
                <c:pt idx="124">
                  <c:v>8.9092917776975172E-2</c:v>
                </c:pt>
                <c:pt idx="125">
                  <c:v>7.775333641009359E-2</c:v>
                </c:pt>
                <c:pt idx="126">
                  <c:v>5.0278386862691753E-2</c:v>
                </c:pt>
                <c:pt idx="127">
                  <c:v>4.003338932550287E-2</c:v>
                </c:pt>
                <c:pt idx="128">
                  <c:v>9.2182108195870763E-2</c:v>
                </c:pt>
                <c:pt idx="129">
                  <c:v>9.0784927008994765E-2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12032"/>
        <c:axId val="316013568"/>
      </c:lineChart>
      <c:dateAx>
        <c:axId val="3160120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013568"/>
        <c:crosses val="autoZero"/>
        <c:auto val="1"/>
        <c:lblOffset val="100"/>
        <c:baseTimeUnit val="days"/>
      </c:dateAx>
      <c:valAx>
        <c:axId val="316013568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01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5.0251256281407036E-3</c:v>
                </c:pt>
                <c:pt idx="17">
                  <c:v>6.2893081761006293E-3</c:v>
                </c:pt>
                <c:pt idx="18">
                  <c:v>8.1743869209809257E-3</c:v>
                </c:pt>
                <c:pt idx="19">
                  <c:v>8.1566068515497546E-3</c:v>
                </c:pt>
                <c:pt idx="20">
                  <c:v>5.1282051282051282E-3</c:v>
                </c:pt>
                <c:pt idx="21">
                  <c:v>9.9601593625498006E-3</c:v>
                </c:pt>
                <c:pt idx="22">
                  <c:v>5.9249506254114553E-3</c:v>
                </c:pt>
                <c:pt idx="23">
                  <c:v>6.3559322033898309E-3</c:v>
                </c:pt>
                <c:pt idx="24">
                  <c:v>5.9117780809458849E-3</c:v>
                </c:pt>
                <c:pt idx="25">
                  <c:v>7.2202166064981952E-3</c:v>
                </c:pt>
                <c:pt idx="26">
                  <c:v>5.1688490696071678E-3</c:v>
                </c:pt>
                <c:pt idx="27">
                  <c:v>5.7246158481470324E-3</c:v>
                </c:pt>
                <c:pt idx="28">
                  <c:v>6.6015315553208343E-3</c:v>
                </c:pt>
                <c:pt idx="29">
                  <c:v>5.5906660184735051E-3</c:v>
                </c:pt>
                <c:pt idx="30">
                  <c:v>9.7674418604651158E-3</c:v>
                </c:pt>
                <c:pt idx="31">
                  <c:v>7.2369641863054366E-3</c:v>
                </c:pt>
                <c:pt idx="32">
                  <c:v>1.298500541041892E-2</c:v>
                </c:pt>
                <c:pt idx="33">
                  <c:v>4.6095087580666407E-3</c:v>
                </c:pt>
                <c:pt idx="34">
                  <c:v>1.0035005834305718E-2</c:v>
                </c:pt>
                <c:pt idx="35">
                  <c:v>4.1888026154474865E-3</c:v>
                </c:pt>
                <c:pt idx="36">
                  <c:v>7.4165636588380719E-3</c:v>
                </c:pt>
                <c:pt idx="37">
                  <c:v>1.063644289450741E-2</c:v>
                </c:pt>
                <c:pt idx="38">
                  <c:v>1.005975342258528E-2</c:v>
                </c:pt>
                <c:pt idx="39">
                  <c:v>8.6048344718864956E-3</c:v>
                </c:pt>
                <c:pt idx="40">
                  <c:v>6.3056161235193588E-3</c:v>
                </c:pt>
                <c:pt idx="41">
                  <c:v>3.6397218600608431E-3</c:v>
                </c:pt>
                <c:pt idx="42">
                  <c:v>5.0952135872362322E-3</c:v>
                </c:pt>
                <c:pt idx="43">
                  <c:v>5.0490478938257357E-3</c:v>
                </c:pt>
                <c:pt idx="44">
                  <c:v>9.3027497833918556E-3</c:v>
                </c:pt>
                <c:pt idx="45">
                  <c:v>9.8626958035196288E-3</c:v>
                </c:pt>
                <c:pt idx="46">
                  <c:v>1.4970536709667144E-2</c:v>
                </c:pt>
                <c:pt idx="47">
                  <c:v>1.4991364421416235E-2</c:v>
                </c:pt>
                <c:pt idx="48">
                  <c:v>1.2161004852983158E-2</c:v>
                </c:pt>
                <c:pt idx="49">
                  <c:v>5.3259690304763782E-3</c:v>
                </c:pt>
                <c:pt idx="50">
                  <c:v>8.8892049495093162E-3</c:v>
                </c:pt>
                <c:pt idx="51">
                  <c:v>9.6093847497816052E-3</c:v>
                </c:pt>
                <c:pt idx="52">
                  <c:v>9.5117311350665819E-3</c:v>
                </c:pt>
                <c:pt idx="53">
                  <c:v>2.4240004562824387E-2</c:v>
                </c:pt>
                <c:pt idx="54">
                  <c:v>1.8527717067355454E-2</c:v>
                </c:pt>
                <c:pt idx="55">
                  <c:v>1.5561629342267678E-2</c:v>
                </c:pt>
                <c:pt idx="56">
                  <c:v>8.7715938254108086E-3</c:v>
                </c:pt>
                <c:pt idx="57">
                  <c:v>1.1059939990230968E-2</c:v>
                </c:pt>
                <c:pt idx="58">
                  <c:v>1.5141478186807987E-2</c:v>
                </c:pt>
                <c:pt idx="59">
                  <c:v>1.2075937991462593E-2</c:v>
                </c:pt>
                <c:pt idx="60">
                  <c:v>1.2312687312687313E-2</c:v>
                </c:pt>
                <c:pt idx="61">
                  <c:v>8.9731688989081911E-3</c:v>
                </c:pt>
                <c:pt idx="62">
                  <c:v>7.3087474607861618E-3</c:v>
                </c:pt>
                <c:pt idx="63">
                  <c:v>5.8702076838994376E-3</c:v>
                </c:pt>
                <c:pt idx="64">
                  <c:v>6.1022709717287191E-3</c:v>
                </c:pt>
                <c:pt idx="65">
                  <c:v>1.0299794364876078E-2</c:v>
                </c:pt>
                <c:pt idx="66">
                  <c:v>1.0961953588774959E-2</c:v>
                </c:pt>
                <c:pt idx="67">
                  <c:v>9.0318515295635601E-3</c:v>
                </c:pt>
                <c:pt idx="68">
                  <c:v>1.160978759844454E-2</c:v>
                </c:pt>
                <c:pt idx="69">
                  <c:v>8.2366589327146165E-3</c:v>
                </c:pt>
                <c:pt idx="70">
                  <c:v>5.5781175346392734E-3</c:v>
                </c:pt>
                <c:pt idx="71">
                  <c:v>6.1187499278449299E-3</c:v>
                </c:pt>
                <c:pt idx="72">
                  <c:v>8.9225570635069629E-3</c:v>
                </c:pt>
                <c:pt idx="73">
                  <c:v>8.3623169736785612E-3</c:v>
                </c:pt>
                <c:pt idx="74">
                  <c:v>7.7076965259512756E-3</c:v>
                </c:pt>
                <c:pt idx="75">
                  <c:v>8.7795272001239891E-3</c:v>
                </c:pt>
                <c:pt idx="76">
                  <c:v>5.8159339974576058E-3</c:v>
                </c:pt>
                <c:pt idx="77">
                  <c:v>3.5575805331689771E-3</c:v>
                </c:pt>
                <c:pt idx="78">
                  <c:v>5.6175481504127179E-3</c:v>
                </c:pt>
                <c:pt idx="79">
                  <c:v>8.1850843136118678E-3</c:v>
                </c:pt>
                <c:pt idx="80">
                  <c:v>5.954808711966718E-3</c:v>
                </c:pt>
                <c:pt idx="81">
                  <c:v>7.6135788306619587E-3</c:v>
                </c:pt>
                <c:pt idx="82">
                  <c:v>6.1006825938566553E-3</c:v>
                </c:pt>
                <c:pt idx="83">
                  <c:v>5.5328761782446161E-3</c:v>
                </c:pt>
                <c:pt idx="84">
                  <c:v>3.5722491493342377E-3</c:v>
                </c:pt>
                <c:pt idx="85">
                  <c:v>4.2332427583746867E-3</c:v>
                </c:pt>
                <c:pt idx="86">
                  <c:v>5.2583100530385844E-3</c:v>
                </c:pt>
                <c:pt idx="87">
                  <c:v>5.218218598192363E-3</c:v>
                </c:pt>
                <c:pt idx="88">
                  <c:v>5.2646919517615768E-3</c:v>
                </c:pt>
                <c:pt idx="89">
                  <c:v>4.8058833589875146E-3</c:v>
                </c:pt>
                <c:pt idx="90">
                  <c:v>3.857763143027779E-3</c:v>
                </c:pt>
                <c:pt idx="91">
                  <c:v>1.7862857908408196E-3</c:v>
                </c:pt>
                <c:pt idx="92">
                  <c:v>2.2331349917556814E-3</c:v>
                </c:pt>
                <c:pt idx="93">
                  <c:v>4.4213992922958346E-3</c:v>
                </c:pt>
                <c:pt idx="94">
                  <c:v>4.4884976010327871E-3</c:v>
                </c:pt>
                <c:pt idx="95">
                  <c:v>4.7083116243834926E-3</c:v>
                </c:pt>
                <c:pt idx="96">
                  <c:v>3.0832287694389135E-3</c:v>
                </c:pt>
                <c:pt idx="97">
                  <c:v>2.6293974782216662E-3</c:v>
                </c:pt>
                <c:pt idx="98">
                  <c:v>1.4592778103605945E-3</c:v>
                </c:pt>
                <c:pt idx="99">
                  <c:v>1.8284587896626103E-3</c:v>
                </c:pt>
                <c:pt idx="100">
                  <c:v>4.3558511202961428E-3</c:v>
                </c:pt>
                <c:pt idx="101">
                  <c:v>4.1858325666973319E-3</c:v>
                </c:pt>
                <c:pt idx="102">
                  <c:v>3.8862053823474061E-3</c:v>
                </c:pt>
                <c:pt idx="103">
                  <c:v>2.738413708336346E-3</c:v>
                </c:pt>
                <c:pt idx="104">
                  <c:v>2.6092628832354858E-3</c:v>
                </c:pt>
                <c:pt idx="105">
                  <c:v>1.7568133931185734E-3</c:v>
                </c:pt>
                <c:pt idx="106">
                  <c:v>1.765446246807696E-3</c:v>
                </c:pt>
                <c:pt idx="107">
                  <c:v>3.4969708376636306E-3</c:v>
                </c:pt>
                <c:pt idx="108">
                  <c:v>3.2710991047653908E-3</c:v>
                </c:pt>
                <c:pt idx="109">
                  <c:v>3.192194337078188E-3</c:v>
                </c:pt>
                <c:pt idx="110">
                  <c:v>3.0468856584153162E-3</c:v>
                </c:pt>
                <c:pt idx="111">
                  <c:v>2.3639458929331433E-3</c:v>
                </c:pt>
                <c:pt idx="112">
                  <c:v>1.3951146035606047E-3</c:v>
                </c:pt>
                <c:pt idx="113">
                  <c:v>1.5293546123535868E-3</c:v>
                </c:pt>
                <c:pt idx="114">
                  <c:v>3.0300156793387776E-3</c:v>
                </c:pt>
                <c:pt idx="115">
                  <c:v>2.546754982828209E-3</c:v>
                </c:pt>
                <c:pt idx="116">
                  <c:v>2.405488139109316E-3</c:v>
                </c:pt>
                <c:pt idx="117">
                  <c:v>2.0055954086046122E-3</c:v>
                </c:pt>
                <c:pt idx="118">
                  <c:v>2.1466704347927077E-3</c:v>
                </c:pt>
                <c:pt idx="119">
                  <c:v>1.0437110735475967E-3</c:v>
                </c:pt>
                <c:pt idx="120">
                  <c:v>1.2802889160652207E-3</c:v>
                </c:pt>
                <c:pt idx="121">
                  <c:v>2.3185465611244953E-3</c:v>
                </c:pt>
                <c:pt idx="122">
                  <c:v>1.8732100287117261E-3</c:v>
                </c:pt>
                <c:pt idx="123">
                  <c:v>2.1946469545767681E-3</c:v>
                </c:pt>
                <c:pt idx="124">
                  <c:v>2.7028046312243077E-3</c:v>
                </c:pt>
                <c:pt idx="125">
                  <c:v>2.2206752806884704E-3</c:v>
                </c:pt>
                <c:pt idx="126">
                  <c:v>1.1532390308194511E-3</c:v>
                </c:pt>
                <c:pt idx="127">
                  <c:v>1.2177325427237535E-3</c:v>
                </c:pt>
                <c:pt idx="128">
                  <c:v>2.5320289547808707E-3</c:v>
                </c:pt>
                <c:pt idx="129">
                  <c:v>2.4715259196986476E-3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458112"/>
        <c:axId val="320468096"/>
      </c:lineChart>
      <c:dateAx>
        <c:axId val="3204581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468096"/>
        <c:crosses val="autoZero"/>
        <c:auto val="1"/>
        <c:lblOffset val="100"/>
        <c:baseTimeUnit val="days"/>
      </c:dateAx>
      <c:valAx>
        <c:axId val="320468096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45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6.1728395061728392E-3</c:v>
                </c:pt>
                <c:pt idx="16">
                  <c:v>5.0251256281407036E-3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1.604492579221821E-3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2.7710257656781721E-2</c:v>
                </c:pt>
                <c:pt idx="30">
                  <c:v>1.6279069767441861E-3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3.0215449290593799E-3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0.13101372611610196</c:v>
                </c:pt>
                <c:pt idx="45">
                  <c:v>0.53084509766002708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0.39964493539796825</c:v>
                </c:pt>
                <c:pt idx="50">
                  <c:v>0</c:v>
                </c:pt>
                <c:pt idx="51">
                  <c:v>5.3725196555597154E-2</c:v>
                </c:pt>
                <c:pt idx="52">
                  <c:v>0.13414423243212084</c:v>
                </c:pt>
                <c:pt idx="53">
                  <c:v>7.1579307591399077E-2</c:v>
                </c:pt>
                <c:pt idx="54">
                  <c:v>5.3745281144446655E-2</c:v>
                </c:pt>
                <c:pt idx="55">
                  <c:v>6.6346323399753132E-2</c:v>
                </c:pt>
                <c:pt idx="56">
                  <c:v>3.7997471942390927E-2</c:v>
                </c:pt>
                <c:pt idx="57">
                  <c:v>3.4540506594096715E-2</c:v>
                </c:pt>
                <c:pt idx="58">
                  <c:v>4.4225734203968331E-2</c:v>
                </c:pt>
                <c:pt idx="59">
                  <c:v>4.4596719838238597E-2</c:v>
                </c:pt>
                <c:pt idx="60">
                  <c:v>4.5029970029970029E-2</c:v>
                </c:pt>
                <c:pt idx="61">
                  <c:v>4.650134818547496E-2</c:v>
                </c:pt>
                <c:pt idx="62">
                  <c:v>6.0689828485267328E-2</c:v>
                </c:pt>
                <c:pt idx="63">
                  <c:v>4.1577264078377391E-2</c:v>
                </c:pt>
                <c:pt idx="64">
                  <c:v>5.4534219063803492E-2</c:v>
                </c:pt>
                <c:pt idx="65">
                  <c:v>4.3399834048847362E-2</c:v>
                </c:pt>
                <c:pt idx="66">
                  <c:v>5.3106449001618997E-2</c:v>
                </c:pt>
                <c:pt idx="67">
                  <c:v>5.9712241009406926E-2</c:v>
                </c:pt>
                <c:pt idx="68">
                  <c:v>5.5409711790883436E-2</c:v>
                </c:pt>
                <c:pt idx="69">
                  <c:v>3.0781129156999227E-2</c:v>
                </c:pt>
                <c:pt idx="70">
                  <c:v>3.9082656473960822E-2</c:v>
                </c:pt>
                <c:pt idx="71">
                  <c:v>2.8019256745055933E-2</c:v>
                </c:pt>
                <c:pt idx="72">
                  <c:v>5.7565952935720047E-2</c:v>
                </c:pt>
                <c:pt idx="73">
                  <c:v>6.2550989737644377E-2</c:v>
                </c:pt>
                <c:pt idx="74">
                  <c:v>1.0713596620393407E-2</c:v>
                </c:pt>
                <c:pt idx="75">
                  <c:v>5.006062705698943E-2</c:v>
                </c:pt>
                <c:pt idx="76">
                  <c:v>3.9066459508636665E-2</c:v>
                </c:pt>
                <c:pt idx="77">
                  <c:v>3.4717617045179713E-2</c:v>
                </c:pt>
                <c:pt idx="78">
                  <c:v>4.8433200856007337E-2</c:v>
                </c:pt>
                <c:pt idx="79">
                  <c:v>4.5887176218346176E-2</c:v>
                </c:pt>
                <c:pt idx="80">
                  <c:v>6.7222720722190502E-2</c:v>
                </c:pt>
                <c:pt idx="81">
                  <c:v>5.9453847484891402E-2</c:v>
                </c:pt>
                <c:pt idx="82">
                  <c:v>5.7715748415407116E-2</c:v>
                </c:pt>
                <c:pt idx="83">
                  <c:v>4.1035020526110591E-2</c:v>
                </c:pt>
                <c:pt idx="84">
                  <c:v>4.0066083874002997E-2</c:v>
                </c:pt>
                <c:pt idx="85">
                  <c:v>2.0573454892621464E-2</c:v>
                </c:pt>
                <c:pt idx="86">
                  <c:v>2.4090044131341349E-2</c:v>
                </c:pt>
                <c:pt idx="87">
                  <c:v>3.8699385441842808E-2</c:v>
                </c:pt>
                <c:pt idx="88">
                  <c:v>4.9900717746930445E-2</c:v>
                </c:pt>
                <c:pt idx="89">
                  <c:v>5.0761074055070979E-2</c:v>
                </c:pt>
                <c:pt idx="90">
                  <c:v>4.6067179959001177E-2</c:v>
                </c:pt>
                <c:pt idx="91">
                  <c:v>2.1074450903190753E-2</c:v>
                </c:pt>
                <c:pt idx="92">
                  <c:v>1.6219800702559323E-2</c:v>
                </c:pt>
                <c:pt idx="93">
                  <c:v>4.3996776792908941E-2</c:v>
                </c:pt>
                <c:pt idx="94">
                  <c:v>4.9839292487672437E-2</c:v>
                </c:pt>
                <c:pt idx="95">
                  <c:v>5.2248514468548925E-2</c:v>
                </c:pt>
                <c:pt idx="96">
                  <c:v>3.6744110419472509E-2</c:v>
                </c:pt>
                <c:pt idx="97">
                  <c:v>2.969415802562499E-2</c:v>
                </c:pt>
                <c:pt idx="98">
                  <c:v>1.8909460845491666E-2</c:v>
                </c:pt>
                <c:pt idx="99">
                  <c:v>0.25395111363642486</c:v>
                </c:pt>
                <c:pt idx="100">
                  <c:v>6.3283120049585473E-2</c:v>
                </c:pt>
                <c:pt idx="101">
                  <c:v>5.6443027993165987E-2</c:v>
                </c:pt>
                <c:pt idx="102">
                  <c:v>5.0338749137444329E-2</c:v>
                </c:pt>
                <c:pt idx="103">
                  <c:v>4.5664328922950859E-2</c:v>
                </c:pt>
                <c:pt idx="104">
                  <c:v>4.1868138618553263E-2</c:v>
                </c:pt>
                <c:pt idx="105">
                  <c:v>2.7859271209502868E-2</c:v>
                </c:pt>
                <c:pt idx="106">
                  <c:v>2.4124949669295594E-2</c:v>
                </c:pt>
                <c:pt idx="107">
                  <c:v>3.3540369282302654E-2</c:v>
                </c:pt>
                <c:pt idx="108">
                  <c:v>8.0014332002381797E-2</c:v>
                </c:pt>
                <c:pt idx="109">
                  <c:v>3.4897542938623745E-2</c:v>
                </c:pt>
                <c:pt idx="110">
                  <c:v>4.307831456189018E-2</c:v>
                </c:pt>
                <c:pt idx="111">
                  <c:v>5.8168797764660163E-2</c:v>
                </c:pt>
                <c:pt idx="112">
                  <c:v>2.5722283723209262E-2</c:v>
                </c:pt>
                <c:pt idx="113">
                  <c:v>3.0627575163281094E-2</c:v>
                </c:pt>
                <c:pt idx="114">
                  <c:v>5.7837133349358159E-2</c:v>
                </c:pt>
                <c:pt idx="115">
                  <c:v>6.9860605461446207E-2</c:v>
                </c:pt>
                <c:pt idx="116">
                  <c:v>4.017228439152324E-2</c:v>
                </c:pt>
                <c:pt idx="117">
                  <c:v>4.6341409062455048E-2</c:v>
                </c:pt>
                <c:pt idx="118">
                  <c:v>4.9003704893789177E-2</c:v>
                </c:pt>
                <c:pt idx="119">
                  <c:v>3.4606963368010259E-2</c:v>
                </c:pt>
                <c:pt idx="120">
                  <c:v>2.1818565299360042E-2</c:v>
                </c:pt>
                <c:pt idx="121">
                  <c:v>5.5259296828300761E-2</c:v>
                </c:pt>
                <c:pt idx="122">
                  <c:v>5.291908562807577E-2</c:v>
                </c:pt>
                <c:pt idx="123">
                  <c:v>0.24549545206747311</c:v>
                </c:pt>
                <c:pt idx="124">
                  <c:v>5.6408999291823282E-2</c:v>
                </c:pt>
                <c:pt idx="125">
                  <c:v>1.2448808447929133E-2</c:v>
                </c:pt>
                <c:pt idx="126">
                  <c:v>7.3397342569462537E-2</c:v>
                </c:pt>
                <c:pt idx="127">
                  <c:v>6.5790946747770279E-2</c:v>
                </c:pt>
                <c:pt idx="128">
                  <c:v>8.9792127287962764E-2</c:v>
                </c:pt>
                <c:pt idx="129">
                  <c:v>6.634925510674243E-2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763392"/>
        <c:axId val="320764928"/>
      </c:lineChart>
      <c:dateAx>
        <c:axId val="3207633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764928"/>
        <c:crosses val="autoZero"/>
        <c:auto val="1"/>
        <c:lblOffset val="100"/>
        <c:baseTimeUnit val="days"/>
      </c:dateAx>
      <c:valAx>
        <c:axId val="32076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76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BRA'!$M$33:$M$162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38.000028961335978</c:v>
                </c:pt>
                <c:pt idx="16">
                  <c:v>60.500056925313196</c:v>
                </c:pt>
                <c:pt idx="17">
                  <c:v>25.500038509290608</c:v>
                </c:pt>
                <c:pt idx="18">
                  <c:v>83.000145258462197</c:v>
                </c:pt>
                <c:pt idx="19">
                  <c:v>34.400100501133821</c:v>
                </c:pt>
                <c:pt idx="20">
                  <c:v>57.000212651922332</c:v>
                </c:pt>
                <c:pt idx="21">
                  <c:v>52.500252177759187</c:v>
                </c:pt>
                <c:pt idx="22">
                  <c:v>42.000305479160545</c:v>
                </c:pt>
                <c:pt idx="23">
                  <c:v>26.916910307415041</c:v>
                </c:pt>
                <c:pt idx="24">
                  <c:v>23.615634260076586</c:v>
                </c:pt>
                <c:pt idx="25">
                  <c:v>19.591144487598296</c:v>
                </c:pt>
                <c:pt idx="26">
                  <c:v>28.800404447887981</c:v>
                </c:pt>
                <c:pt idx="27">
                  <c:v>25.631990994571336</c:v>
                </c:pt>
                <c:pt idx="28">
                  <c:v>14.080258606889204</c:v>
                </c:pt>
                <c:pt idx="29">
                  <c:v>2.3577114411764533</c:v>
                </c:pt>
                <c:pt idx="30">
                  <c:v>23.224990113576514</c:v>
                </c:pt>
                <c:pt idx="31">
                  <c:v>28.693079421631047</c:v>
                </c:pt>
                <c:pt idx="32">
                  <c:v>14.381414893287042</c:v>
                </c:pt>
                <c:pt idx="33">
                  <c:v>28.915379974515616</c:v>
                </c:pt>
                <c:pt idx="34">
                  <c:v>15.163436729193313</c:v>
                </c:pt>
                <c:pt idx="35">
                  <c:v>18.781403197570938</c:v>
                </c:pt>
                <c:pt idx="36">
                  <c:v>13.218640870171193</c:v>
                </c:pt>
                <c:pt idx="37">
                  <c:v>15.353337415191021</c:v>
                </c:pt>
                <c:pt idx="38">
                  <c:v>16.061210799587709</c:v>
                </c:pt>
                <c:pt idx="39">
                  <c:v>10.859583181556346</c:v>
                </c:pt>
                <c:pt idx="40">
                  <c:v>14.449828028308747</c:v>
                </c:pt>
                <c:pt idx="41">
                  <c:v>16.255233136395539</c:v>
                </c:pt>
                <c:pt idx="42">
                  <c:v>14.799422912771146</c:v>
                </c:pt>
                <c:pt idx="43">
                  <c:v>11.791707288923153</c:v>
                </c:pt>
                <c:pt idx="44">
                  <c:v>0.59545075071909892</c:v>
                </c:pt>
                <c:pt idx="45">
                  <c:v>0.27345882301668606</c:v>
                </c:pt>
                <c:pt idx="46">
                  <c:v>11.198300497559257</c:v>
                </c:pt>
                <c:pt idx="47">
                  <c:v>15.011365263369537</c:v>
                </c:pt>
                <c:pt idx="48">
                  <c:v>13.974045302272367</c:v>
                </c:pt>
                <c:pt idx="49">
                  <c:v>0.24310086331756331</c:v>
                </c:pt>
                <c:pt idx="50">
                  <c:v>16.715039635463761</c:v>
                </c:pt>
                <c:pt idx="51">
                  <c:v>2.3019190601445279</c:v>
                </c:pt>
                <c:pt idx="52">
                  <c:v>1.0748566833969115</c:v>
                </c:pt>
                <c:pt idx="53">
                  <c:v>2.5475722174165183</c:v>
                </c:pt>
                <c:pt idx="54">
                  <c:v>2.754600316640857</c:v>
                </c:pt>
                <c:pt idx="55">
                  <c:v>2.8430263885659648</c:v>
                </c:pt>
                <c:pt idx="56">
                  <c:v>3.0934104439985122</c:v>
                </c:pt>
                <c:pt idx="57">
                  <c:v>3.3261595476052643</c:v>
                </c:pt>
                <c:pt idx="58">
                  <c:v>3.0769593289915447</c:v>
                </c:pt>
                <c:pt idx="59">
                  <c:v>3.1973355015868878</c:v>
                </c:pt>
                <c:pt idx="60">
                  <c:v>3.2686469643217895</c:v>
                </c:pt>
                <c:pt idx="61">
                  <c:v>1.9988278414856091</c:v>
                </c:pt>
                <c:pt idx="62">
                  <c:v>1.509123969755241</c:v>
                </c:pt>
                <c:pt idx="63">
                  <c:v>2.0171330576009283</c:v>
                </c:pt>
                <c:pt idx="64">
                  <c:v>2.1647312760381752</c:v>
                </c:pt>
                <c:pt idx="65">
                  <c:v>2.2971093515253433</c:v>
                </c:pt>
                <c:pt idx="66">
                  <c:v>2.9381581601722013</c:v>
                </c:pt>
                <c:pt idx="67">
                  <c:v>2.0007552590970983</c:v>
                </c:pt>
                <c:pt idx="68">
                  <c:v>2.3309820096899112</c:v>
                </c:pt>
                <c:pt idx="69">
                  <c:v>3.0305052672668249</c:v>
                </c:pt>
                <c:pt idx="70">
                  <c:v>1.7766454122930446</c:v>
                </c:pt>
                <c:pt idx="71">
                  <c:v>2.3335413158909923</c:v>
                </c:pt>
                <c:pt idx="72">
                  <c:v>1.4327990532268442</c:v>
                </c:pt>
                <c:pt idx="73">
                  <c:v>1.8063888686364207</c:v>
                </c:pt>
                <c:pt idx="74">
                  <c:v>7.1883484780394875</c:v>
                </c:pt>
                <c:pt idx="75">
                  <c:v>2.6560868838767266</c:v>
                </c:pt>
                <c:pt idx="76">
                  <c:v>2.4497806506687816</c:v>
                </c:pt>
                <c:pt idx="77">
                  <c:v>1.5445014689848831</c:v>
                </c:pt>
                <c:pt idx="78">
                  <c:v>2.0226560408926875</c:v>
                </c:pt>
                <c:pt idx="79">
                  <c:v>2.2152534927877947</c:v>
                </c:pt>
                <c:pt idx="80">
                  <c:v>1.8317903280216881</c:v>
                </c:pt>
                <c:pt idx="81">
                  <c:v>1.7709912353001573</c:v>
                </c:pt>
                <c:pt idx="82">
                  <c:v>1.9896277599386105</c:v>
                </c:pt>
                <c:pt idx="83">
                  <c:v>2.035673229882395</c:v>
                </c:pt>
                <c:pt idx="84">
                  <c:v>1.9855693113964397</c:v>
                </c:pt>
                <c:pt idx="85">
                  <c:v>2.4755771514019318</c:v>
                </c:pt>
                <c:pt idx="86">
                  <c:v>2.8199417214476856</c:v>
                </c:pt>
                <c:pt idx="87">
                  <c:v>2.2578756004238856</c:v>
                </c:pt>
                <c:pt idx="88">
                  <c:v>2.1851135714677761</c:v>
                </c:pt>
                <c:pt idx="89">
                  <c:v>2.0763029159007007</c:v>
                </c:pt>
                <c:pt idx="90">
                  <c:v>2.6953586062255956</c:v>
                </c:pt>
                <c:pt idx="91">
                  <c:v>2.6774489065330354</c:v>
                </c:pt>
                <c:pt idx="92">
                  <c:v>2.2583838783864971</c:v>
                </c:pt>
                <c:pt idx="93">
                  <c:v>2.0989756784327507</c:v>
                </c:pt>
                <c:pt idx="94">
                  <c:v>1.7582073330600478</c:v>
                </c:pt>
                <c:pt idx="95">
                  <c:v>1.7402885595617494</c:v>
                </c:pt>
                <c:pt idx="96">
                  <c:v>2.3817170645943651</c:v>
                </c:pt>
                <c:pt idx="97">
                  <c:v>2.4437601443277854</c:v>
                </c:pt>
                <c:pt idx="98">
                  <c:v>2.5889813145874374</c:v>
                </c:pt>
                <c:pt idx="99">
                  <c:v>0.1653448060279184</c:v>
                </c:pt>
                <c:pt idx="100">
                  <c:v>1.6301213866294075</c:v>
                </c:pt>
                <c:pt idx="101">
                  <c:v>1.7898393458295414</c:v>
                </c:pt>
                <c:pt idx="102">
                  <c:v>1.7655551076268197</c:v>
                </c:pt>
                <c:pt idx="103">
                  <c:v>1.6232342673222153</c:v>
                </c:pt>
                <c:pt idx="104">
                  <c:v>1.4330127812012514</c:v>
                </c:pt>
                <c:pt idx="105">
                  <c:v>1.6650903636590555</c:v>
                </c:pt>
                <c:pt idx="106">
                  <c:v>2.2546625595808272</c:v>
                </c:pt>
                <c:pt idx="107">
                  <c:v>2.5824519250378142</c:v>
                </c:pt>
                <c:pt idx="108">
                  <c:v>1.0005697582316029</c:v>
                </c:pt>
                <c:pt idx="109">
                  <c:v>1.5480491697380412</c:v>
                </c:pt>
                <c:pt idx="110">
                  <c:v>3.0138690250354152</c:v>
                </c:pt>
                <c:pt idx="111">
                  <c:v>1.331114973019929</c:v>
                </c:pt>
                <c:pt idx="112">
                  <c:v>1.3252103234190682</c:v>
                </c:pt>
                <c:pt idx="113">
                  <c:v>1.6259256047010486</c:v>
                </c:pt>
                <c:pt idx="114">
                  <c:v>1.4362652363258395</c:v>
                </c:pt>
                <c:pt idx="115">
                  <c:v>1.2750164301368327</c:v>
                </c:pt>
                <c:pt idx="116">
                  <c:v>1.9659848630455614</c:v>
                </c:pt>
                <c:pt idx="117">
                  <c:v>1.9749557298719562</c:v>
                </c:pt>
                <c:pt idx="118">
                  <c:v>1.4730932406754569</c:v>
                </c:pt>
                <c:pt idx="119">
                  <c:v>1.6263866401051743</c:v>
                </c:pt>
                <c:pt idx="120">
                  <c:v>1.9387315496571897</c:v>
                </c:pt>
                <c:pt idx="121">
                  <c:v>1.0716730152578176</c:v>
                </c:pt>
                <c:pt idx="122">
                  <c:v>1.5487174083241086</c:v>
                </c:pt>
                <c:pt idx="123">
                  <c:v>0.3427773276051358</c:v>
                </c:pt>
                <c:pt idx="124">
                  <c:v>1.5071933499603114</c:v>
                </c:pt>
                <c:pt idx="125">
                  <c:v>5.3003457959744278</c:v>
                </c:pt>
                <c:pt idx="126">
                  <c:v>0.67441978028111826</c:v>
                </c:pt>
                <c:pt idx="127">
                  <c:v>0.59743588068571407</c:v>
                </c:pt>
                <c:pt idx="128">
                  <c:v>0.99846142057882026</c:v>
                </c:pt>
                <c:pt idx="129">
                  <c:v>1.3191499087189233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781696"/>
        <c:axId val="320869504"/>
      </c:lineChart>
      <c:dateAx>
        <c:axId val="3207816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869504"/>
        <c:crosses val="autoZero"/>
        <c:auto val="1"/>
        <c:lblOffset val="100"/>
        <c:baseTimeUnit val="days"/>
      </c:dateAx>
      <c:valAx>
        <c:axId val="320869504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78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9</c:v>
                </c:pt>
                <c:pt idx="35">
                  <c:v>0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7</c:v>
                </c:pt>
                <c:pt idx="40">
                  <c:v>14</c:v>
                </c:pt>
                <c:pt idx="41">
                  <c:v>99</c:v>
                </c:pt>
                <c:pt idx="42">
                  <c:v>0</c:v>
                </c:pt>
                <c:pt idx="43">
                  <c:v>11</c:v>
                </c:pt>
                <c:pt idx="44">
                  <c:v>38</c:v>
                </c:pt>
                <c:pt idx="45">
                  <c:v>121</c:v>
                </c:pt>
                <c:pt idx="46">
                  <c:v>51</c:v>
                </c:pt>
                <c:pt idx="47">
                  <c:v>249</c:v>
                </c:pt>
                <c:pt idx="48">
                  <c:v>172</c:v>
                </c:pt>
                <c:pt idx="49">
                  <c:v>228</c:v>
                </c:pt>
                <c:pt idx="50">
                  <c:v>525</c:v>
                </c:pt>
                <c:pt idx="51">
                  <c:v>378</c:v>
                </c:pt>
                <c:pt idx="52">
                  <c:v>323</c:v>
                </c:pt>
                <c:pt idx="53">
                  <c:v>307</c:v>
                </c:pt>
                <c:pt idx="54">
                  <c:v>431</c:v>
                </c:pt>
                <c:pt idx="55">
                  <c:v>432</c:v>
                </c:pt>
                <c:pt idx="56">
                  <c:v>487</c:v>
                </c:pt>
                <c:pt idx="57">
                  <c:v>352</c:v>
                </c:pt>
                <c:pt idx="58">
                  <c:v>323</c:v>
                </c:pt>
                <c:pt idx="59">
                  <c:v>1138</c:v>
                </c:pt>
                <c:pt idx="60">
                  <c:v>1119</c:v>
                </c:pt>
                <c:pt idx="61">
                  <c:v>1208</c:v>
                </c:pt>
                <c:pt idx="62">
                  <c:v>1012</c:v>
                </c:pt>
                <c:pt idx="63">
                  <c:v>1304</c:v>
                </c:pt>
                <c:pt idx="64">
                  <c:v>770</c:v>
                </c:pt>
                <c:pt idx="65">
                  <c:v>1031</c:v>
                </c:pt>
                <c:pt idx="66">
                  <c:v>1873</c:v>
                </c:pt>
                <c:pt idx="67">
                  <c:v>2136</c:v>
                </c:pt>
                <c:pt idx="68">
                  <c:v>1922</c:v>
                </c:pt>
                <c:pt idx="69">
                  <c:v>1546</c:v>
                </c:pt>
                <c:pt idx="70">
                  <c:v>1089</c:v>
                </c:pt>
                <c:pt idx="71">
                  <c:v>1465</c:v>
                </c:pt>
                <c:pt idx="72">
                  <c:v>1238</c:v>
                </c:pt>
                <c:pt idx="73">
                  <c:v>1832</c:v>
                </c:pt>
                <c:pt idx="74">
                  <c:v>3058</c:v>
                </c:pt>
                <c:pt idx="75">
                  <c:v>2105</c:v>
                </c:pt>
                <c:pt idx="76">
                  <c:v>3257</c:v>
                </c:pt>
                <c:pt idx="77">
                  <c:v>2976</c:v>
                </c:pt>
                <c:pt idx="78">
                  <c:v>1996</c:v>
                </c:pt>
                <c:pt idx="79">
                  <c:v>2089</c:v>
                </c:pt>
                <c:pt idx="80">
                  <c:v>2336</c:v>
                </c:pt>
                <c:pt idx="81">
                  <c:v>2678</c:v>
                </c:pt>
                <c:pt idx="82">
                  <c:v>4279</c:v>
                </c:pt>
                <c:pt idx="83">
                  <c:v>4007</c:v>
                </c:pt>
                <c:pt idx="84">
                  <c:v>5281</c:v>
                </c:pt>
                <c:pt idx="85">
                  <c:v>3776</c:v>
                </c:pt>
                <c:pt idx="86">
                  <c:v>4346</c:v>
                </c:pt>
                <c:pt idx="87">
                  <c:v>5789</c:v>
                </c:pt>
                <c:pt idx="88">
                  <c:v>6450</c:v>
                </c:pt>
                <c:pt idx="89">
                  <c:v>7502</c:v>
                </c:pt>
                <c:pt idx="90">
                  <c:v>5015</c:v>
                </c:pt>
                <c:pt idx="91">
                  <c:v>4898</c:v>
                </c:pt>
                <c:pt idx="92">
                  <c:v>4726</c:v>
                </c:pt>
                <c:pt idx="93">
                  <c:v>6794</c:v>
                </c:pt>
                <c:pt idx="94">
                  <c:v>6835</c:v>
                </c:pt>
                <c:pt idx="95">
                  <c:v>11156</c:v>
                </c:pt>
                <c:pt idx="96">
                  <c:v>9162</c:v>
                </c:pt>
                <c:pt idx="97">
                  <c:v>11121</c:v>
                </c:pt>
                <c:pt idx="98">
                  <c:v>9167</c:v>
                </c:pt>
                <c:pt idx="99">
                  <c:v>6638</c:v>
                </c:pt>
                <c:pt idx="100">
                  <c:v>6895</c:v>
                </c:pt>
                <c:pt idx="101">
                  <c:v>8620</c:v>
                </c:pt>
                <c:pt idx="102">
                  <c:v>11923</c:v>
                </c:pt>
                <c:pt idx="103">
                  <c:v>13028</c:v>
                </c:pt>
                <c:pt idx="104">
                  <c:v>17126</c:v>
                </c:pt>
                <c:pt idx="105">
                  <c:v>13220</c:v>
                </c:pt>
                <c:pt idx="106">
                  <c:v>7569</c:v>
                </c:pt>
                <c:pt idx="107">
                  <c:v>14288</c:v>
                </c:pt>
                <c:pt idx="108">
                  <c:v>16517</c:v>
                </c:pt>
                <c:pt idx="109">
                  <c:v>19694</c:v>
                </c:pt>
                <c:pt idx="110">
                  <c:v>18508</c:v>
                </c:pt>
                <c:pt idx="111">
                  <c:v>20803</c:v>
                </c:pt>
                <c:pt idx="112">
                  <c:v>16508</c:v>
                </c:pt>
                <c:pt idx="113">
                  <c:v>15813</c:v>
                </c:pt>
                <c:pt idx="114">
                  <c:v>11687</c:v>
                </c:pt>
                <c:pt idx="115">
                  <c:v>16324</c:v>
                </c:pt>
                <c:pt idx="116">
                  <c:v>20599</c:v>
                </c:pt>
                <c:pt idx="117">
                  <c:v>26417</c:v>
                </c:pt>
                <c:pt idx="118">
                  <c:v>26928</c:v>
                </c:pt>
                <c:pt idx="119">
                  <c:v>33274</c:v>
                </c:pt>
                <c:pt idx="120">
                  <c:v>16409</c:v>
                </c:pt>
                <c:pt idx="121">
                  <c:v>11598</c:v>
                </c:pt>
                <c:pt idx="122">
                  <c:v>28936</c:v>
                </c:pt>
                <c:pt idx="123">
                  <c:v>28633</c:v>
                </c:pt>
                <c:pt idx="124">
                  <c:v>30925</c:v>
                </c:pt>
                <c:pt idx="125">
                  <c:v>30830</c:v>
                </c:pt>
                <c:pt idx="126">
                  <c:v>27075</c:v>
                </c:pt>
                <c:pt idx="127">
                  <c:v>18912</c:v>
                </c:pt>
                <c:pt idx="128">
                  <c:v>15654</c:v>
                </c:pt>
                <c:pt idx="129">
                  <c:v>32091</c:v>
                </c:pt>
                <c:pt idx="130">
                  <c:v>32913</c:v>
                </c:pt>
                <c:pt idx="131">
                  <c:v>30412</c:v>
                </c:pt>
                <c:pt idx="132">
                  <c:v>25982</c:v>
                </c:pt>
                <c:pt idx="133">
                  <c:v>21704</c:v>
                </c:pt>
                <c:pt idx="134">
                  <c:v>17110</c:v>
                </c:pt>
                <c:pt idx="135">
                  <c:v>20647</c:v>
                </c:pt>
                <c:pt idx="136">
                  <c:v>34918</c:v>
                </c:pt>
                <c:pt idx="137">
                  <c:v>32188</c:v>
                </c:pt>
                <c:pt idx="138">
                  <c:v>22765</c:v>
                </c:pt>
                <c:pt idx="139">
                  <c:v>54771</c:v>
                </c:pt>
                <c:pt idx="140">
                  <c:v>34666</c:v>
                </c:pt>
                <c:pt idx="141">
                  <c:v>15762</c:v>
                </c:pt>
                <c:pt idx="142">
                  <c:v>23129</c:v>
                </c:pt>
                <c:pt idx="143">
                  <c:v>39436</c:v>
                </c:pt>
                <c:pt idx="144">
                  <c:v>42725</c:v>
                </c:pt>
                <c:pt idx="145">
                  <c:v>39483</c:v>
                </c:pt>
                <c:pt idx="146">
                  <c:v>46860</c:v>
                </c:pt>
                <c:pt idx="147">
                  <c:v>38693</c:v>
                </c:pt>
                <c:pt idx="148">
                  <c:v>30476</c:v>
                </c:pt>
                <c:pt idx="149">
                  <c:v>24052</c:v>
                </c:pt>
                <c:pt idx="150">
                  <c:v>33846</c:v>
                </c:pt>
                <c:pt idx="151">
                  <c:v>46712</c:v>
                </c:pt>
                <c:pt idx="152">
                  <c:v>48105</c:v>
                </c:pt>
                <c:pt idx="153">
                  <c:v>42223</c:v>
                </c:pt>
                <c:pt idx="154">
                  <c:v>37923</c:v>
                </c:pt>
                <c:pt idx="155">
                  <c:v>26051</c:v>
                </c:pt>
                <c:pt idx="156">
                  <c:v>20229</c:v>
                </c:pt>
                <c:pt idx="157">
                  <c:v>45305</c:v>
                </c:pt>
                <c:pt idx="158">
                  <c:v>44571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BRA'!$H$3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114</c:v>
                </c:pt>
                <c:pt idx="59">
                  <c:v>7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2873</c:v>
                </c:pt>
                <c:pt idx="74">
                  <c:v>10980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8104</c:v>
                </c:pt>
                <c:pt idx="79">
                  <c:v>0</c:v>
                </c:pt>
                <c:pt idx="80">
                  <c:v>861</c:v>
                </c:pt>
                <c:pt idx="81">
                  <c:v>2327</c:v>
                </c:pt>
                <c:pt idx="82">
                  <c:v>1255</c:v>
                </c:pt>
                <c:pt idx="83">
                  <c:v>1082</c:v>
                </c:pt>
                <c:pt idx="84">
                  <c:v>1505</c:v>
                </c:pt>
                <c:pt idx="85">
                  <c:v>992</c:v>
                </c:pt>
                <c:pt idx="86">
                  <c:v>990</c:v>
                </c:pt>
                <c:pt idx="87">
                  <c:v>1402</c:v>
                </c:pt>
                <c:pt idx="88">
                  <c:v>1588</c:v>
                </c:pt>
                <c:pt idx="89">
                  <c:v>1803</c:v>
                </c:pt>
                <c:pt idx="90">
                  <c:v>2104</c:v>
                </c:pt>
                <c:pt idx="91">
                  <c:v>2898</c:v>
                </c:pt>
                <c:pt idx="92">
                  <c:v>2054</c:v>
                </c:pt>
                <c:pt idx="93">
                  <c:v>2824</c:v>
                </c:pt>
                <c:pt idx="94">
                  <c:v>2406</c:v>
                </c:pt>
                <c:pt idx="95">
                  <c:v>3149</c:v>
                </c:pt>
                <c:pt idx="96">
                  <c:v>3980</c:v>
                </c:pt>
                <c:pt idx="97">
                  <c:v>3947</c:v>
                </c:pt>
                <c:pt idx="98">
                  <c:v>2388</c:v>
                </c:pt>
                <c:pt idx="99">
                  <c:v>3272</c:v>
                </c:pt>
                <c:pt idx="100">
                  <c:v>2427</c:v>
                </c:pt>
                <c:pt idx="101">
                  <c:v>5213</c:v>
                </c:pt>
                <c:pt idx="102">
                  <c:v>5827</c:v>
                </c:pt>
                <c:pt idx="103">
                  <c:v>1055</c:v>
                </c:pt>
                <c:pt idx="104">
                  <c:v>5491</c:v>
                </c:pt>
                <c:pt idx="105">
                  <c:v>4702</c:v>
                </c:pt>
                <c:pt idx="106">
                  <c:v>4450</c:v>
                </c:pt>
                <c:pt idx="107">
                  <c:v>6337</c:v>
                </c:pt>
                <c:pt idx="108">
                  <c:v>6335</c:v>
                </c:pt>
                <c:pt idx="109">
                  <c:v>9889</c:v>
                </c:pt>
                <c:pt idx="110">
                  <c:v>9277</c:v>
                </c:pt>
                <c:pt idx="111">
                  <c:v>9470</c:v>
                </c:pt>
                <c:pt idx="112">
                  <c:v>7157</c:v>
                </c:pt>
                <c:pt idx="113">
                  <c:v>7324</c:v>
                </c:pt>
                <c:pt idx="114">
                  <c:v>3922</c:v>
                </c:pt>
                <c:pt idx="115">
                  <c:v>4760</c:v>
                </c:pt>
                <c:pt idx="116">
                  <c:v>8054</c:v>
                </c:pt>
                <c:pt idx="117">
                  <c:v>10957</c:v>
                </c:pt>
                <c:pt idx="118">
                  <c:v>11872</c:v>
                </c:pt>
                <c:pt idx="119">
                  <c:v>11416</c:v>
                </c:pt>
                <c:pt idx="120">
                  <c:v>5663</c:v>
                </c:pt>
                <c:pt idx="121">
                  <c:v>4525</c:v>
                </c:pt>
                <c:pt idx="122">
                  <c:v>12558</c:v>
                </c:pt>
                <c:pt idx="123">
                  <c:v>14979</c:v>
                </c:pt>
                <c:pt idx="124">
                  <c:v>16346</c:v>
                </c:pt>
                <c:pt idx="125">
                  <c:v>11977</c:v>
                </c:pt>
                <c:pt idx="126">
                  <c:v>10209</c:v>
                </c:pt>
                <c:pt idx="127">
                  <c:v>6803</c:v>
                </c:pt>
                <c:pt idx="128">
                  <c:v>94305</c:v>
                </c:pt>
                <c:pt idx="129">
                  <c:v>18480</c:v>
                </c:pt>
                <c:pt idx="130">
                  <c:v>17179</c:v>
                </c:pt>
                <c:pt idx="131">
                  <c:v>16049</c:v>
                </c:pt>
                <c:pt idx="132">
                  <c:v>15158</c:v>
                </c:pt>
                <c:pt idx="133">
                  <c:v>14313</c:v>
                </c:pt>
                <c:pt idx="134">
                  <c:v>9705</c:v>
                </c:pt>
                <c:pt idx="135">
                  <c:v>8568</c:v>
                </c:pt>
                <c:pt idx="136">
                  <c:v>12296</c:v>
                </c:pt>
                <c:pt idx="137">
                  <c:v>31041</c:v>
                </c:pt>
                <c:pt idx="138">
                  <c:v>13534</c:v>
                </c:pt>
                <c:pt idx="139">
                  <c:v>17051</c:v>
                </c:pt>
                <c:pt idx="140">
                  <c:v>25148</c:v>
                </c:pt>
                <c:pt idx="141">
                  <c:v>11339</c:v>
                </c:pt>
                <c:pt idx="142">
                  <c:v>13618</c:v>
                </c:pt>
                <c:pt idx="143">
                  <c:v>26227</c:v>
                </c:pt>
                <c:pt idx="144">
                  <c:v>32506</c:v>
                </c:pt>
                <c:pt idx="145">
                  <c:v>19055</c:v>
                </c:pt>
                <c:pt idx="146">
                  <c:v>22875</c:v>
                </c:pt>
                <c:pt idx="147">
                  <c:v>25316</c:v>
                </c:pt>
                <c:pt idx="148">
                  <c:v>18303</c:v>
                </c:pt>
                <c:pt idx="149">
                  <c:v>11793</c:v>
                </c:pt>
                <c:pt idx="150">
                  <c:v>30507</c:v>
                </c:pt>
                <c:pt idx="151">
                  <c:v>29324</c:v>
                </c:pt>
                <c:pt idx="152">
                  <c:v>140050</c:v>
                </c:pt>
                <c:pt idx="153">
                  <c:v>26923</c:v>
                </c:pt>
                <c:pt idx="154">
                  <c:v>6116</c:v>
                </c:pt>
                <c:pt idx="155">
                  <c:v>38314</c:v>
                </c:pt>
                <c:pt idx="156">
                  <c:v>33497</c:v>
                </c:pt>
                <c:pt idx="157">
                  <c:v>44470</c:v>
                </c:pt>
                <c:pt idx="158">
                  <c:v>32832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26848"/>
        <c:axId val="320928384"/>
      </c:lineChart>
      <c:lineChart>
        <c:grouping val="standard"/>
        <c:varyColors val="0"/>
        <c:ser>
          <c:idx val="1"/>
          <c:order val="1"/>
          <c:tx>
            <c:strRef>
              <c:f>'data BRA'!$G$3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BRA'!$G$4:$G$162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4</c:v>
                </c:pt>
                <c:pt idx="50">
                  <c:v>10</c:v>
                </c:pt>
                <c:pt idx="51">
                  <c:v>9</c:v>
                </c:pt>
                <c:pt idx="52">
                  <c:v>12</c:v>
                </c:pt>
                <c:pt idx="53">
                  <c:v>13</c:v>
                </c:pt>
                <c:pt idx="54">
                  <c:v>18</c:v>
                </c:pt>
                <c:pt idx="55">
                  <c:v>15</c:v>
                </c:pt>
                <c:pt idx="56">
                  <c:v>19</c:v>
                </c:pt>
                <c:pt idx="57">
                  <c:v>25</c:v>
                </c:pt>
                <c:pt idx="58">
                  <c:v>23</c:v>
                </c:pt>
                <c:pt idx="59">
                  <c:v>42</c:v>
                </c:pt>
                <c:pt idx="60">
                  <c:v>39</c:v>
                </c:pt>
                <c:pt idx="61">
                  <c:v>84</c:v>
                </c:pt>
                <c:pt idx="62">
                  <c:v>35</c:v>
                </c:pt>
                <c:pt idx="63">
                  <c:v>86</c:v>
                </c:pt>
                <c:pt idx="64">
                  <c:v>41</c:v>
                </c:pt>
                <c:pt idx="65">
                  <c:v>78</c:v>
                </c:pt>
                <c:pt idx="66">
                  <c:v>122</c:v>
                </c:pt>
                <c:pt idx="67">
                  <c:v>133</c:v>
                </c:pt>
                <c:pt idx="68">
                  <c:v>131</c:v>
                </c:pt>
                <c:pt idx="69">
                  <c:v>107</c:v>
                </c:pt>
                <c:pt idx="70">
                  <c:v>67</c:v>
                </c:pt>
                <c:pt idx="71">
                  <c:v>99</c:v>
                </c:pt>
                <c:pt idx="72">
                  <c:v>105</c:v>
                </c:pt>
                <c:pt idx="73">
                  <c:v>204</c:v>
                </c:pt>
                <c:pt idx="74">
                  <c:v>204</c:v>
                </c:pt>
                <c:pt idx="75">
                  <c:v>188</c:v>
                </c:pt>
                <c:pt idx="76">
                  <c:v>217</c:v>
                </c:pt>
                <c:pt idx="77">
                  <c:v>213</c:v>
                </c:pt>
                <c:pt idx="78">
                  <c:v>108</c:v>
                </c:pt>
                <c:pt idx="79">
                  <c:v>125</c:v>
                </c:pt>
                <c:pt idx="80">
                  <c:v>154</c:v>
                </c:pt>
                <c:pt idx="81">
                  <c:v>165</c:v>
                </c:pt>
                <c:pt idx="82">
                  <c:v>425</c:v>
                </c:pt>
                <c:pt idx="83">
                  <c:v>373</c:v>
                </c:pt>
                <c:pt idx="84">
                  <c:v>353</c:v>
                </c:pt>
                <c:pt idx="85">
                  <c:v>229</c:v>
                </c:pt>
                <c:pt idx="86">
                  <c:v>317</c:v>
                </c:pt>
                <c:pt idx="87">
                  <c:v>480</c:v>
                </c:pt>
                <c:pt idx="88">
                  <c:v>430</c:v>
                </c:pt>
                <c:pt idx="89">
                  <c:v>493</c:v>
                </c:pt>
                <c:pt idx="90">
                  <c:v>406</c:v>
                </c:pt>
                <c:pt idx="91">
                  <c:v>349</c:v>
                </c:pt>
                <c:pt idx="92">
                  <c:v>290</c:v>
                </c:pt>
                <c:pt idx="93">
                  <c:v>316</c:v>
                </c:pt>
                <c:pt idx="94">
                  <c:v>571</c:v>
                </c:pt>
                <c:pt idx="95">
                  <c:v>650</c:v>
                </c:pt>
                <c:pt idx="96">
                  <c:v>602</c:v>
                </c:pt>
                <c:pt idx="97">
                  <c:v>827</c:v>
                </c:pt>
                <c:pt idx="98">
                  <c:v>639</c:v>
                </c:pt>
                <c:pt idx="99">
                  <c:v>467</c:v>
                </c:pt>
                <c:pt idx="100">
                  <c:v>530</c:v>
                </c:pt>
                <c:pt idx="101">
                  <c:v>808</c:v>
                </c:pt>
                <c:pt idx="102">
                  <c:v>779</c:v>
                </c:pt>
                <c:pt idx="103">
                  <c:v>759</c:v>
                </c:pt>
                <c:pt idx="104">
                  <c:v>963</c:v>
                </c:pt>
                <c:pt idx="105">
                  <c:v>700</c:v>
                </c:pt>
                <c:pt idx="106">
                  <c:v>456</c:v>
                </c:pt>
                <c:pt idx="107">
                  <c:v>735</c:v>
                </c:pt>
                <c:pt idx="108">
                  <c:v>1130</c:v>
                </c:pt>
                <c:pt idx="109">
                  <c:v>876</c:v>
                </c:pt>
                <c:pt idx="110">
                  <c:v>1188</c:v>
                </c:pt>
                <c:pt idx="111">
                  <c:v>1001</c:v>
                </c:pt>
                <c:pt idx="112">
                  <c:v>965</c:v>
                </c:pt>
                <c:pt idx="113">
                  <c:v>653</c:v>
                </c:pt>
                <c:pt idx="114">
                  <c:v>807</c:v>
                </c:pt>
                <c:pt idx="115">
                  <c:v>1039</c:v>
                </c:pt>
                <c:pt idx="116">
                  <c:v>1086</c:v>
                </c:pt>
                <c:pt idx="117">
                  <c:v>1156</c:v>
                </c:pt>
                <c:pt idx="118">
                  <c:v>1124</c:v>
                </c:pt>
                <c:pt idx="119">
                  <c:v>956</c:v>
                </c:pt>
                <c:pt idx="120">
                  <c:v>480</c:v>
                </c:pt>
                <c:pt idx="121">
                  <c:v>623</c:v>
                </c:pt>
                <c:pt idx="122">
                  <c:v>1262</c:v>
                </c:pt>
                <c:pt idx="123">
                  <c:v>1349</c:v>
                </c:pt>
                <c:pt idx="124">
                  <c:v>1473</c:v>
                </c:pt>
                <c:pt idx="125">
                  <c:v>1005</c:v>
                </c:pt>
                <c:pt idx="126">
                  <c:v>904</c:v>
                </c:pt>
                <c:pt idx="127">
                  <c:v>525</c:v>
                </c:pt>
                <c:pt idx="128">
                  <c:v>679</c:v>
                </c:pt>
                <c:pt idx="129">
                  <c:v>1272</c:v>
                </c:pt>
                <c:pt idx="130">
                  <c:v>1274</c:v>
                </c:pt>
                <c:pt idx="131">
                  <c:v>1239</c:v>
                </c:pt>
                <c:pt idx="132">
                  <c:v>909</c:v>
                </c:pt>
                <c:pt idx="133">
                  <c:v>892</c:v>
                </c:pt>
                <c:pt idx="134">
                  <c:v>612</c:v>
                </c:pt>
                <c:pt idx="135">
                  <c:v>627</c:v>
                </c:pt>
                <c:pt idx="136">
                  <c:v>1282</c:v>
                </c:pt>
                <c:pt idx="137">
                  <c:v>1269</c:v>
                </c:pt>
                <c:pt idx="138">
                  <c:v>1238</c:v>
                </c:pt>
                <c:pt idx="139">
                  <c:v>1206</c:v>
                </c:pt>
                <c:pt idx="140">
                  <c:v>1022</c:v>
                </c:pt>
                <c:pt idx="141">
                  <c:v>615</c:v>
                </c:pt>
                <c:pt idx="142">
                  <c:v>680</c:v>
                </c:pt>
                <c:pt idx="143">
                  <c:v>1374</c:v>
                </c:pt>
                <c:pt idx="144">
                  <c:v>1185</c:v>
                </c:pt>
                <c:pt idx="145">
                  <c:v>1141</c:v>
                </c:pt>
                <c:pt idx="146">
                  <c:v>990</c:v>
                </c:pt>
                <c:pt idx="147">
                  <c:v>1109</c:v>
                </c:pt>
                <c:pt idx="148">
                  <c:v>552</c:v>
                </c:pt>
                <c:pt idx="149">
                  <c:v>692</c:v>
                </c:pt>
                <c:pt idx="150">
                  <c:v>1280</c:v>
                </c:pt>
                <c:pt idx="151">
                  <c:v>1038</c:v>
                </c:pt>
                <c:pt idx="152">
                  <c:v>1252</c:v>
                </c:pt>
                <c:pt idx="153">
                  <c:v>1290</c:v>
                </c:pt>
                <c:pt idx="154">
                  <c:v>1091</c:v>
                </c:pt>
                <c:pt idx="155">
                  <c:v>602</c:v>
                </c:pt>
                <c:pt idx="156">
                  <c:v>620</c:v>
                </c:pt>
                <c:pt idx="157">
                  <c:v>1254</c:v>
                </c:pt>
                <c:pt idx="158">
                  <c:v>1223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39904"/>
        <c:axId val="320938368"/>
      </c:lineChart>
      <c:dateAx>
        <c:axId val="3209268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928384"/>
        <c:crosses val="autoZero"/>
        <c:auto val="1"/>
        <c:lblOffset val="100"/>
        <c:baseTimeUnit val="days"/>
      </c:dateAx>
      <c:valAx>
        <c:axId val="320928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926848"/>
        <c:crosses val="autoZero"/>
        <c:crossBetween val="between"/>
      </c:valAx>
      <c:valAx>
        <c:axId val="320938368"/>
        <c:scaling>
          <c:orientation val="minMax"/>
          <c:max val="8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939904"/>
        <c:crosses val="max"/>
        <c:crossBetween val="between"/>
      </c:valAx>
      <c:catAx>
        <c:axId val="32093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938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4</c:v>
                </c:pt>
                <c:pt idx="34">
                  <c:v>13</c:v>
                </c:pt>
                <c:pt idx="35">
                  <c:v>13</c:v>
                </c:pt>
                <c:pt idx="36">
                  <c:v>20</c:v>
                </c:pt>
                <c:pt idx="37">
                  <c:v>25</c:v>
                </c:pt>
                <c:pt idx="38">
                  <c:v>31</c:v>
                </c:pt>
                <c:pt idx="39">
                  <c:v>38</c:v>
                </c:pt>
                <c:pt idx="40">
                  <c:v>52</c:v>
                </c:pt>
                <c:pt idx="41">
                  <c:v>151</c:v>
                </c:pt>
                <c:pt idx="42">
                  <c:v>151</c:v>
                </c:pt>
                <c:pt idx="43">
                  <c:v>162</c:v>
                </c:pt>
                <c:pt idx="44">
                  <c:v>200</c:v>
                </c:pt>
                <c:pt idx="45">
                  <c:v>321</c:v>
                </c:pt>
                <c:pt idx="46">
                  <c:v>372</c:v>
                </c:pt>
                <c:pt idx="47">
                  <c:v>621</c:v>
                </c:pt>
                <c:pt idx="48">
                  <c:v>793</c:v>
                </c:pt>
                <c:pt idx="49">
                  <c:v>1021</c:v>
                </c:pt>
                <c:pt idx="50">
                  <c:v>1546</c:v>
                </c:pt>
                <c:pt idx="51">
                  <c:v>1924</c:v>
                </c:pt>
                <c:pt idx="52">
                  <c:v>2247</c:v>
                </c:pt>
                <c:pt idx="53">
                  <c:v>2554</c:v>
                </c:pt>
                <c:pt idx="54">
                  <c:v>2985</c:v>
                </c:pt>
                <c:pt idx="55">
                  <c:v>3417</c:v>
                </c:pt>
                <c:pt idx="56">
                  <c:v>3904</c:v>
                </c:pt>
                <c:pt idx="57">
                  <c:v>4256</c:v>
                </c:pt>
                <c:pt idx="58">
                  <c:v>4579</c:v>
                </c:pt>
                <c:pt idx="59">
                  <c:v>5717</c:v>
                </c:pt>
                <c:pt idx="60">
                  <c:v>6836</c:v>
                </c:pt>
                <c:pt idx="61">
                  <c:v>8044</c:v>
                </c:pt>
                <c:pt idx="62">
                  <c:v>9056</c:v>
                </c:pt>
                <c:pt idx="63">
                  <c:v>10360</c:v>
                </c:pt>
                <c:pt idx="64">
                  <c:v>11130</c:v>
                </c:pt>
                <c:pt idx="65">
                  <c:v>12161</c:v>
                </c:pt>
                <c:pt idx="66">
                  <c:v>14034</c:v>
                </c:pt>
                <c:pt idx="67">
                  <c:v>16170</c:v>
                </c:pt>
                <c:pt idx="68">
                  <c:v>18092</c:v>
                </c:pt>
                <c:pt idx="69">
                  <c:v>19638</c:v>
                </c:pt>
                <c:pt idx="70">
                  <c:v>20727</c:v>
                </c:pt>
                <c:pt idx="71">
                  <c:v>22192</c:v>
                </c:pt>
                <c:pt idx="72">
                  <c:v>23430</c:v>
                </c:pt>
                <c:pt idx="73">
                  <c:v>25262</c:v>
                </c:pt>
                <c:pt idx="74">
                  <c:v>28320</c:v>
                </c:pt>
                <c:pt idx="75">
                  <c:v>30425</c:v>
                </c:pt>
                <c:pt idx="76">
                  <c:v>33682</c:v>
                </c:pt>
                <c:pt idx="77">
                  <c:v>36658</c:v>
                </c:pt>
                <c:pt idx="78">
                  <c:v>38654</c:v>
                </c:pt>
                <c:pt idx="79">
                  <c:v>40743</c:v>
                </c:pt>
                <c:pt idx="80">
                  <c:v>43079</c:v>
                </c:pt>
                <c:pt idx="81">
                  <c:v>45757</c:v>
                </c:pt>
                <c:pt idx="82">
                  <c:v>50036</c:v>
                </c:pt>
                <c:pt idx="83">
                  <c:v>54043</c:v>
                </c:pt>
                <c:pt idx="84">
                  <c:v>59324</c:v>
                </c:pt>
                <c:pt idx="85">
                  <c:v>63100</c:v>
                </c:pt>
                <c:pt idx="86">
                  <c:v>67446</c:v>
                </c:pt>
                <c:pt idx="87">
                  <c:v>73235</c:v>
                </c:pt>
                <c:pt idx="88">
                  <c:v>79685</c:v>
                </c:pt>
                <c:pt idx="89">
                  <c:v>87187</c:v>
                </c:pt>
                <c:pt idx="90">
                  <c:v>92202</c:v>
                </c:pt>
                <c:pt idx="91">
                  <c:v>97100</c:v>
                </c:pt>
                <c:pt idx="92">
                  <c:v>101826</c:v>
                </c:pt>
                <c:pt idx="93">
                  <c:v>108620</c:v>
                </c:pt>
                <c:pt idx="94">
                  <c:v>115455</c:v>
                </c:pt>
                <c:pt idx="95">
                  <c:v>126611</c:v>
                </c:pt>
                <c:pt idx="96">
                  <c:v>135773</c:v>
                </c:pt>
                <c:pt idx="97">
                  <c:v>146894</c:v>
                </c:pt>
                <c:pt idx="98">
                  <c:v>156061</c:v>
                </c:pt>
                <c:pt idx="99">
                  <c:v>162699</c:v>
                </c:pt>
                <c:pt idx="100">
                  <c:v>169594</c:v>
                </c:pt>
                <c:pt idx="101">
                  <c:v>178214</c:v>
                </c:pt>
                <c:pt idx="102">
                  <c:v>190137</c:v>
                </c:pt>
                <c:pt idx="103">
                  <c:v>203165</c:v>
                </c:pt>
                <c:pt idx="104">
                  <c:v>220291</c:v>
                </c:pt>
                <c:pt idx="105">
                  <c:v>233511</c:v>
                </c:pt>
                <c:pt idx="106">
                  <c:v>241080</c:v>
                </c:pt>
                <c:pt idx="107">
                  <c:v>255368</c:v>
                </c:pt>
                <c:pt idx="108">
                  <c:v>271885</c:v>
                </c:pt>
                <c:pt idx="109">
                  <c:v>291579</c:v>
                </c:pt>
                <c:pt idx="110">
                  <c:v>310087</c:v>
                </c:pt>
                <c:pt idx="111">
                  <c:v>330890</c:v>
                </c:pt>
                <c:pt idx="112">
                  <c:v>347398</c:v>
                </c:pt>
                <c:pt idx="113">
                  <c:v>363211</c:v>
                </c:pt>
                <c:pt idx="114">
                  <c:v>374898</c:v>
                </c:pt>
                <c:pt idx="115">
                  <c:v>391222</c:v>
                </c:pt>
                <c:pt idx="116">
                  <c:v>411821</c:v>
                </c:pt>
                <c:pt idx="117">
                  <c:v>438238</c:v>
                </c:pt>
                <c:pt idx="118">
                  <c:v>465166</c:v>
                </c:pt>
                <c:pt idx="119">
                  <c:v>498440</c:v>
                </c:pt>
                <c:pt idx="120">
                  <c:v>514849</c:v>
                </c:pt>
                <c:pt idx="121">
                  <c:v>526447</c:v>
                </c:pt>
                <c:pt idx="122">
                  <c:v>555383</c:v>
                </c:pt>
                <c:pt idx="123">
                  <c:v>584016</c:v>
                </c:pt>
                <c:pt idx="124">
                  <c:v>614941</c:v>
                </c:pt>
                <c:pt idx="125">
                  <c:v>645771</c:v>
                </c:pt>
                <c:pt idx="126">
                  <c:v>672846</c:v>
                </c:pt>
                <c:pt idx="127">
                  <c:v>691758</c:v>
                </c:pt>
                <c:pt idx="128">
                  <c:v>707412</c:v>
                </c:pt>
                <c:pt idx="129">
                  <c:v>739503</c:v>
                </c:pt>
                <c:pt idx="130">
                  <c:v>772416</c:v>
                </c:pt>
                <c:pt idx="131">
                  <c:v>802828</c:v>
                </c:pt>
                <c:pt idx="132">
                  <c:v>828810</c:v>
                </c:pt>
                <c:pt idx="133">
                  <c:v>850514</c:v>
                </c:pt>
                <c:pt idx="134">
                  <c:v>867624</c:v>
                </c:pt>
                <c:pt idx="135">
                  <c:v>888271</c:v>
                </c:pt>
                <c:pt idx="136">
                  <c:v>923189</c:v>
                </c:pt>
                <c:pt idx="137">
                  <c:v>955377</c:v>
                </c:pt>
                <c:pt idx="138">
                  <c:v>978142</c:v>
                </c:pt>
                <c:pt idx="139">
                  <c:v>1032913</c:v>
                </c:pt>
                <c:pt idx="140">
                  <c:v>1067579</c:v>
                </c:pt>
                <c:pt idx="141">
                  <c:v>1083341</c:v>
                </c:pt>
                <c:pt idx="142">
                  <c:v>1106470</c:v>
                </c:pt>
                <c:pt idx="143">
                  <c:v>1145906</c:v>
                </c:pt>
                <c:pt idx="144">
                  <c:v>1188631</c:v>
                </c:pt>
                <c:pt idx="145">
                  <c:v>1228114</c:v>
                </c:pt>
                <c:pt idx="146">
                  <c:v>1274974</c:v>
                </c:pt>
                <c:pt idx="147">
                  <c:v>1313667</c:v>
                </c:pt>
                <c:pt idx="148">
                  <c:v>1344143</c:v>
                </c:pt>
                <c:pt idx="149">
                  <c:v>1368195</c:v>
                </c:pt>
                <c:pt idx="150">
                  <c:v>1402041</c:v>
                </c:pt>
                <c:pt idx="151">
                  <c:v>1448753</c:v>
                </c:pt>
                <c:pt idx="152">
                  <c:v>1496858</c:v>
                </c:pt>
                <c:pt idx="153">
                  <c:v>1539081</c:v>
                </c:pt>
                <c:pt idx="154">
                  <c:v>1577004</c:v>
                </c:pt>
                <c:pt idx="155">
                  <c:v>1603055</c:v>
                </c:pt>
                <c:pt idx="156">
                  <c:v>1623284</c:v>
                </c:pt>
                <c:pt idx="157">
                  <c:v>1668589</c:v>
                </c:pt>
                <c:pt idx="158">
                  <c:v>1713160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BRA'!$D$3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120</c:v>
                </c:pt>
                <c:pt idx="59">
                  <c:v>127</c:v>
                </c:pt>
                <c:pt idx="60">
                  <c:v>127</c:v>
                </c:pt>
                <c:pt idx="61">
                  <c:v>127</c:v>
                </c:pt>
                <c:pt idx="62">
                  <c:v>127</c:v>
                </c:pt>
                <c:pt idx="63">
                  <c:v>127</c:v>
                </c:pt>
                <c:pt idx="64">
                  <c:v>127</c:v>
                </c:pt>
                <c:pt idx="65">
                  <c:v>127</c:v>
                </c:pt>
                <c:pt idx="66">
                  <c:v>127</c:v>
                </c:pt>
                <c:pt idx="67">
                  <c:v>127</c:v>
                </c:pt>
                <c:pt idx="68">
                  <c:v>173</c:v>
                </c:pt>
                <c:pt idx="69">
                  <c:v>173</c:v>
                </c:pt>
                <c:pt idx="70">
                  <c:v>173</c:v>
                </c:pt>
                <c:pt idx="71">
                  <c:v>173</c:v>
                </c:pt>
                <c:pt idx="72">
                  <c:v>173</c:v>
                </c:pt>
                <c:pt idx="73">
                  <c:v>3046</c:v>
                </c:pt>
                <c:pt idx="74">
                  <c:v>14026</c:v>
                </c:pt>
                <c:pt idx="75">
                  <c:v>14026</c:v>
                </c:pt>
                <c:pt idx="76">
                  <c:v>14026</c:v>
                </c:pt>
                <c:pt idx="77">
                  <c:v>14026</c:v>
                </c:pt>
                <c:pt idx="78">
                  <c:v>22130</c:v>
                </c:pt>
                <c:pt idx="79">
                  <c:v>22130</c:v>
                </c:pt>
                <c:pt idx="80">
                  <c:v>22991</c:v>
                </c:pt>
                <c:pt idx="81">
                  <c:v>25318</c:v>
                </c:pt>
                <c:pt idx="82">
                  <c:v>26573</c:v>
                </c:pt>
                <c:pt idx="83">
                  <c:v>27655</c:v>
                </c:pt>
                <c:pt idx="84">
                  <c:v>29160</c:v>
                </c:pt>
                <c:pt idx="85">
                  <c:v>30152</c:v>
                </c:pt>
                <c:pt idx="86">
                  <c:v>31142</c:v>
                </c:pt>
                <c:pt idx="87">
                  <c:v>32544</c:v>
                </c:pt>
                <c:pt idx="88">
                  <c:v>34132</c:v>
                </c:pt>
                <c:pt idx="89">
                  <c:v>35935</c:v>
                </c:pt>
                <c:pt idx="90">
                  <c:v>38039</c:v>
                </c:pt>
                <c:pt idx="91">
                  <c:v>40937</c:v>
                </c:pt>
                <c:pt idx="92">
                  <c:v>42991</c:v>
                </c:pt>
                <c:pt idx="93">
                  <c:v>45815</c:v>
                </c:pt>
                <c:pt idx="94">
                  <c:v>48221</c:v>
                </c:pt>
                <c:pt idx="95">
                  <c:v>51370</c:v>
                </c:pt>
                <c:pt idx="96">
                  <c:v>55350</c:v>
                </c:pt>
                <c:pt idx="97">
                  <c:v>59297</c:v>
                </c:pt>
                <c:pt idx="98">
                  <c:v>61685</c:v>
                </c:pt>
                <c:pt idx="99">
                  <c:v>64957</c:v>
                </c:pt>
                <c:pt idx="100">
                  <c:v>67384</c:v>
                </c:pt>
                <c:pt idx="101">
                  <c:v>72597</c:v>
                </c:pt>
                <c:pt idx="102">
                  <c:v>78424</c:v>
                </c:pt>
                <c:pt idx="103">
                  <c:v>79479</c:v>
                </c:pt>
                <c:pt idx="104">
                  <c:v>84970</c:v>
                </c:pt>
                <c:pt idx="105">
                  <c:v>89672</c:v>
                </c:pt>
                <c:pt idx="106">
                  <c:v>94122</c:v>
                </c:pt>
                <c:pt idx="107">
                  <c:v>100459</c:v>
                </c:pt>
                <c:pt idx="108">
                  <c:v>106794</c:v>
                </c:pt>
                <c:pt idx="109">
                  <c:v>116683</c:v>
                </c:pt>
                <c:pt idx="110">
                  <c:v>125960</c:v>
                </c:pt>
                <c:pt idx="111">
                  <c:v>135430</c:v>
                </c:pt>
                <c:pt idx="112">
                  <c:v>142587</c:v>
                </c:pt>
                <c:pt idx="113">
                  <c:v>149911</c:v>
                </c:pt>
                <c:pt idx="114">
                  <c:v>153833</c:v>
                </c:pt>
                <c:pt idx="115">
                  <c:v>158593</c:v>
                </c:pt>
                <c:pt idx="116">
                  <c:v>166647</c:v>
                </c:pt>
                <c:pt idx="117">
                  <c:v>177604</c:v>
                </c:pt>
                <c:pt idx="118">
                  <c:v>189476</c:v>
                </c:pt>
                <c:pt idx="119">
                  <c:v>200892</c:v>
                </c:pt>
                <c:pt idx="120">
                  <c:v>206555</c:v>
                </c:pt>
                <c:pt idx="121">
                  <c:v>211080</c:v>
                </c:pt>
                <c:pt idx="122">
                  <c:v>223638</c:v>
                </c:pt>
                <c:pt idx="123">
                  <c:v>238617</c:v>
                </c:pt>
                <c:pt idx="124">
                  <c:v>254963</c:v>
                </c:pt>
                <c:pt idx="125">
                  <c:v>266940</c:v>
                </c:pt>
                <c:pt idx="126">
                  <c:v>277149</c:v>
                </c:pt>
                <c:pt idx="127">
                  <c:v>283952</c:v>
                </c:pt>
                <c:pt idx="128">
                  <c:v>378257</c:v>
                </c:pt>
                <c:pt idx="129">
                  <c:v>396737</c:v>
                </c:pt>
                <c:pt idx="130">
                  <c:v>413916</c:v>
                </c:pt>
                <c:pt idx="131">
                  <c:v>429965</c:v>
                </c:pt>
                <c:pt idx="132">
                  <c:v>445123</c:v>
                </c:pt>
                <c:pt idx="133">
                  <c:v>459436</c:v>
                </c:pt>
                <c:pt idx="134">
                  <c:v>469141</c:v>
                </c:pt>
                <c:pt idx="135">
                  <c:v>477709</c:v>
                </c:pt>
                <c:pt idx="136">
                  <c:v>490005</c:v>
                </c:pt>
                <c:pt idx="137">
                  <c:v>521046</c:v>
                </c:pt>
                <c:pt idx="138">
                  <c:v>534580</c:v>
                </c:pt>
                <c:pt idx="139">
                  <c:v>551631</c:v>
                </c:pt>
                <c:pt idx="140">
                  <c:v>576779</c:v>
                </c:pt>
                <c:pt idx="141">
                  <c:v>588118</c:v>
                </c:pt>
                <c:pt idx="142">
                  <c:v>601736</c:v>
                </c:pt>
                <c:pt idx="143">
                  <c:v>627963</c:v>
                </c:pt>
                <c:pt idx="144">
                  <c:v>660469</c:v>
                </c:pt>
                <c:pt idx="145">
                  <c:v>679524</c:v>
                </c:pt>
                <c:pt idx="146">
                  <c:v>702399</c:v>
                </c:pt>
                <c:pt idx="147">
                  <c:v>727715</c:v>
                </c:pt>
                <c:pt idx="148">
                  <c:v>746018</c:v>
                </c:pt>
                <c:pt idx="149">
                  <c:v>757811</c:v>
                </c:pt>
                <c:pt idx="150">
                  <c:v>788318</c:v>
                </c:pt>
                <c:pt idx="151">
                  <c:v>817642</c:v>
                </c:pt>
                <c:pt idx="152">
                  <c:v>957692</c:v>
                </c:pt>
                <c:pt idx="153">
                  <c:v>984615</c:v>
                </c:pt>
                <c:pt idx="154">
                  <c:v>990731</c:v>
                </c:pt>
                <c:pt idx="155">
                  <c:v>1029045</c:v>
                </c:pt>
                <c:pt idx="156">
                  <c:v>1062542</c:v>
                </c:pt>
                <c:pt idx="157">
                  <c:v>1107012</c:v>
                </c:pt>
                <c:pt idx="158">
                  <c:v>1139844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3056"/>
        <c:axId val="320991232"/>
      </c:lineChart>
      <c:lineChart>
        <c:grouping val="standard"/>
        <c:varyColors val="0"/>
        <c:ser>
          <c:idx val="1"/>
          <c:order val="1"/>
          <c:tx>
            <c:strRef>
              <c:f>'data BRA'!$C$3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BRA'!$C$4:$C$162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11</c:v>
                </c:pt>
                <c:pt idx="49">
                  <c:v>15</c:v>
                </c:pt>
                <c:pt idx="50">
                  <c:v>25</c:v>
                </c:pt>
                <c:pt idx="51">
                  <c:v>34</c:v>
                </c:pt>
                <c:pt idx="52">
                  <c:v>46</c:v>
                </c:pt>
                <c:pt idx="53">
                  <c:v>59</c:v>
                </c:pt>
                <c:pt idx="54">
                  <c:v>77</c:v>
                </c:pt>
                <c:pt idx="55">
                  <c:v>92</c:v>
                </c:pt>
                <c:pt idx="56">
                  <c:v>111</c:v>
                </c:pt>
                <c:pt idx="57">
                  <c:v>136</c:v>
                </c:pt>
                <c:pt idx="58">
                  <c:v>159</c:v>
                </c:pt>
                <c:pt idx="59">
                  <c:v>201</c:v>
                </c:pt>
                <c:pt idx="60">
                  <c:v>240</c:v>
                </c:pt>
                <c:pt idx="61">
                  <c:v>324</c:v>
                </c:pt>
                <c:pt idx="62">
                  <c:v>359</c:v>
                </c:pt>
                <c:pt idx="63">
                  <c:v>445</c:v>
                </c:pt>
                <c:pt idx="64">
                  <c:v>486</c:v>
                </c:pt>
                <c:pt idx="65">
                  <c:v>564</c:v>
                </c:pt>
                <c:pt idx="66">
                  <c:v>686</c:v>
                </c:pt>
                <c:pt idx="67">
                  <c:v>819</c:v>
                </c:pt>
                <c:pt idx="68">
                  <c:v>950</c:v>
                </c:pt>
                <c:pt idx="69">
                  <c:v>1057</c:v>
                </c:pt>
                <c:pt idx="70">
                  <c:v>1124</c:v>
                </c:pt>
                <c:pt idx="71">
                  <c:v>1223</c:v>
                </c:pt>
                <c:pt idx="72">
                  <c:v>1328</c:v>
                </c:pt>
                <c:pt idx="73">
                  <c:v>1532</c:v>
                </c:pt>
                <c:pt idx="74">
                  <c:v>1736</c:v>
                </c:pt>
                <c:pt idx="75">
                  <c:v>1924</c:v>
                </c:pt>
                <c:pt idx="76">
                  <c:v>2141</c:v>
                </c:pt>
                <c:pt idx="77">
                  <c:v>2354</c:v>
                </c:pt>
                <c:pt idx="78">
                  <c:v>2462</c:v>
                </c:pt>
                <c:pt idx="79">
                  <c:v>2587</c:v>
                </c:pt>
                <c:pt idx="80">
                  <c:v>2741</c:v>
                </c:pt>
                <c:pt idx="81">
                  <c:v>2906</c:v>
                </c:pt>
                <c:pt idx="82">
                  <c:v>3331</c:v>
                </c:pt>
                <c:pt idx="83">
                  <c:v>3704</c:v>
                </c:pt>
                <c:pt idx="84">
                  <c:v>4057</c:v>
                </c:pt>
                <c:pt idx="85">
                  <c:v>4286</c:v>
                </c:pt>
                <c:pt idx="86">
                  <c:v>4603</c:v>
                </c:pt>
                <c:pt idx="87">
                  <c:v>5083</c:v>
                </c:pt>
                <c:pt idx="88">
                  <c:v>5513</c:v>
                </c:pt>
                <c:pt idx="89">
                  <c:v>6006</c:v>
                </c:pt>
                <c:pt idx="90">
                  <c:v>6412</c:v>
                </c:pt>
                <c:pt idx="91">
                  <c:v>6761</c:v>
                </c:pt>
                <c:pt idx="92">
                  <c:v>7051</c:v>
                </c:pt>
                <c:pt idx="93">
                  <c:v>7367</c:v>
                </c:pt>
                <c:pt idx="94">
                  <c:v>7938</c:v>
                </c:pt>
                <c:pt idx="95">
                  <c:v>8588</c:v>
                </c:pt>
                <c:pt idx="96">
                  <c:v>9190</c:v>
                </c:pt>
                <c:pt idx="97">
                  <c:v>10017</c:v>
                </c:pt>
                <c:pt idx="98">
                  <c:v>10656</c:v>
                </c:pt>
                <c:pt idx="99">
                  <c:v>11123</c:v>
                </c:pt>
                <c:pt idx="100">
                  <c:v>11653</c:v>
                </c:pt>
                <c:pt idx="101">
                  <c:v>12461</c:v>
                </c:pt>
                <c:pt idx="102">
                  <c:v>13240</c:v>
                </c:pt>
                <c:pt idx="103">
                  <c:v>13999</c:v>
                </c:pt>
                <c:pt idx="104">
                  <c:v>14962</c:v>
                </c:pt>
                <c:pt idx="105">
                  <c:v>15662</c:v>
                </c:pt>
                <c:pt idx="106">
                  <c:v>16118</c:v>
                </c:pt>
                <c:pt idx="107">
                  <c:v>16853</c:v>
                </c:pt>
                <c:pt idx="108">
                  <c:v>17983</c:v>
                </c:pt>
                <c:pt idx="109">
                  <c:v>18859</c:v>
                </c:pt>
                <c:pt idx="110">
                  <c:v>20047</c:v>
                </c:pt>
                <c:pt idx="111">
                  <c:v>21048</c:v>
                </c:pt>
                <c:pt idx="112">
                  <c:v>22013</c:v>
                </c:pt>
                <c:pt idx="113">
                  <c:v>22666</c:v>
                </c:pt>
                <c:pt idx="114">
                  <c:v>23473</c:v>
                </c:pt>
                <c:pt idx="115">
                  <c:v>24512</c:v>
                </c:pt>
                <c:pt idx="116">
                  <c:v>25598</c:v>
                </c:pt>
                <c:pt idx="117">
                  <c:v>26754</c:v>
                </c:pt>
                <c:pt idx="118">
                  <c:v>27878</c:v>
                </c:pt>
                <c:pt idx="119">
                  <c:v>28834</c:v>
                </c:pt>
                <c:pt idx="120">
                  <c:v>29314</c:v>
                </c:pt>
                <c:pt idx="121">
                  <c:v>29937</c:v>
                </c:pt>
                <c:pt idx="122">
                  <c:v>31199</c:v>
                </c:pt>
                <c:pt idx="123">
                  <c:v>32548</c:v>
                </c:pt>
                <c:pt idx="124">
                  <c:v>34021</c:v>
                </c:pt>
                <c:pt idx="125">
                  <c:v>35026</c:v>
                </c:pt>
                <c:pt idx="126">
                  <c:v>35930</c:v>
                </c:pt>
                <c:pt idx="127">
                  <c:v>36455</c:v>
                </c:pt>
                <c:pt idx="128">
                  <c:v>37134</c:v>
                </c:pt>
                <c:pt idx="129">
                  <c:v>38406</c:v>
                </c:pt>
                <c:pt idx="130">
                  <c:v>39680</c:v>
                </c:pt>
                <c:pt idx="131">
                  <c:v>40919</c:v>
                </c:pt>
                <c:pt idx="132">
                  <c:v>41828</c:v>
                </c:pt>
                <c:pt idx="133">
                  <c:v>42720</c:v>
                </c:pt>
                <c:pt idx="134">
                  <c:v>43332</c:v>
                </c:pt>
                <c:pt idx="135">
                  <c:v>43959</c:v>
                </c:pt>
                <c:pt idx="136">
                  <c:v>45241</c:v>
                </c:pt>
                <c:pt idx="137">
                  <c:v>46510</c:v>
                </c:pt>
                <c:pt idx="138">
                  <c:v>47748</c:v>
                </c:pt>
                <c:pt idx="139">
                  <c:v>48954</c:v>
                </c:pt>
                <c:pt idx="140">
                  <c:v>49976</c:v>
                </c:pt>
                <c:pt idx="141">
                  <c:v>50591</c:v>
                </c:pt>
                <c:pt idx="142">
                  <c:v>51271</c:v>
                </c:pt>
                <c:pt idx="143">
                  <c:v>52645</c:v>
                </c:pt>
                <c:pt idx="144">
                  <c:v>53830</c:v>
                </c:pt>
                <c:pt idx="145">
                  <c:v>54971</c:v>
                </c:pt>
                <c:pt idx="146">
                  <c:v>55961</c:v>
                </c:pt>
                <c:pt idx="147">
                  <c:v>57070</c:v>
                </c:pt>
                <c:pt idx="148">
                  <c:v>57622</c:v>
                </c:pt>
                <c:pt idx="149">
                  <c:v>58314</c:v>
                </c:pt>
                <c:pt idx="150">
                  <c:v>59594</c:v>
                </c:pt>
                <c:pt idx="151">
                  <c:v>60632</c:v>
                </c:pt>
                <c:pt idx="152">
                  <c:v>61884</c:v>
                </c:pt>
                <c:pt idx="153">
                  <c:v>63174</c:v>
                </c:pt>
                <c:pt idx="154">
                  <c:v>64265</c:v>
                </c:pt>
                <c:pt idx="155">
                  <c:v>64867</c:v>
                </c:pt>
                <c:pt idx="156">
                  <c:v>65487</c:v>
                </c:pt>
                <c:pt idx="157">
                  <c:v>66741</c:v>
                </c:pt>
                <c:pt idx="158">
                  <c:v>67964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94304"/>
        <c:axId val="320992768"/>
      </c:lineChart>
      <c:dateAx>
        <c:axId val="3209730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991232"/>
        <c:crosses val="autoZero"/>
        <c:auto val="1"/>
        <c:lblOffset val="100"/>
        <c:baseTimeUnit val="days"/>
      </c:dateAx>
      <c:valAx>
        <c:axId val="32099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973056"/>
        <c:crosses val="autoZero"/>
        <c:crossBetween val="between"/>
      </c:valAx>
      <c:valAx>
        <c:axId val="320992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994304"/>
        <c:crosses val="max"/>
        <c:crossBetween val="between"/>
      </c:valAx>
      <c:catAx>
        <c:axId val="32099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20992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BRA'!$AB$4:$AB$292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0.14285714285714285</c:v>
                </c:pt>
                <c:pt idx="27" formatCode="#,##0">
                  <c:v>0.14285714285714285</c:v>
                </c:pt>
                <c:pt idx="28" formatCode="#,##0">
                  <c:v>0.2857142857142857</c:v>
                </c:pt>
                <c:pt idx="29" formatCode="#,##0">
                  <c:v>0.2857142857142857</c:v>
                </c:pt>
                <c:pt idx="30" formatCode="#,##0">
                  <c:v>0.2857142857142857</c:v>
                </c:pt>
                <c:pt idx="31" formatCode="#,##0">
                  <c:v>0.2857142857142857</c:v>
                </c:pt>
                <c:pt idx="32" formatCode="#,##0">
                  <c:v>0.42857142857142855</c:v>
                </c:pt>
                <c:pt idx="33" formatCode="#,##0">
                  <c:v>0.42857142857142855</c:v>
                </c:pt>
                <c:pt idx="34" formatCode="#,##0">
                  <c:v>1.7142857142857142</c:v>
                </c:pt>
                <c:pt idx="35" formatCode="#,##0">
                  <c:v>1.5714285714285714</c:v>
                </c:pt>
                <c:pt idx="36" formatCode="#,##0">
                  <c:v>2.5714285714285716</c:v>
                </c:pt>
                <c:pt idx="37" formatCode="#,##0">
                  <c:v>3.2857142857142856</c:v>
                </c:pt>
                <c:pt idx="38" formatCode="#,##0">
                  <c:v>4.1428571428571432</c:v>
                </c:pt>
                <c:pt idx="39" formatCode="#,##0">
                  <c:v>4.8571428571428568</c:v>
                </c:pt>
                <c:pt idx="40" formatCode="#,##0">
                  <c:v>6.8571428571428568</c:v>
                </c:pt>
                <c:pt idx="41" formatCode="#,##0">
                  <c:v>19.714285714285715</c:v>
                </c:pt>
                <c:pt idx="42" formatCode="#,##0">
                  <c:v>19.714285714285715</c:v>
                </c:pt>
                <c:pt idx="43" formatCode="#,##0">
                  <c:v>20.285714285714285</c:v>
                </c:pt>
                <c:pt idx="44" formatCode="#,##0">
                  <c:v>25</c:v>
                </c:pt>
                <c:pt idx="45" formatCode="#,##0">
                  <c:v>41.428571428571431</c:v>
                </c:pt>
                <c:pt idx="46" formatCode="#,##0">
                  <c:v>47.714285714285715</c:v>
                </c:pt>
                <c:pt idx="47" formatCode="#,##0">
                  <c:v>81.285714285714292</c:v>
                </c:pt>
                <c:pt idx="48" formatCode="#,##0">
                  <c:v>91.714285714285708</c:v>
                </c:pt>
                <c:pt idx="49" formatCode="#,##0">
                  <c:v>124.28571428571429</c:v>
                </c:pt>
                <c:pt idx="50" formatCode="#,##0">
                  <c:v>197.71428571428572</c:v>
                </c:pt>
                <c:pt idx="51" formatCode="#,##0">
                  <c:v>246.28571428571428</c:v>
                </c:pt>
                <c:pt idx="52" formatCode="#,##0">
                  <c:v>275.14285714285717</c:v>
                </c:pt>
                <c:pt idx="53" formatCode="#,##0">
                  <c:v>311.71428571428572</c:v>
                </c:pt>
                <c:pt idx="54" formatCode="#,##0">
                  <c:v>337.71428571428572</c:v>
                </c:pt>
                <c:pt idx="55" formatCode="#,##0">
                  <c:v>374.85714285714283</c:v>
                </c:pt>
                <c:pt idx="56" formatCode="#,##0">
                  <c:v>411.85714285714283</c:v>
                </c:pt>
                <c:pt idx="57" formatCode="#,##0">
                  <c:v>387.14285714285717</c:v>
                </c:pt>
                <c:pt idx="58" formatCode="#,##0">
                  <c:v>379.28571428571428</c:v>
                </c:pt>
                <c:pt idx="59" formatCode="#,##0">
                  <c:v>495.71428571428572</c:v>
                </c:pt>
                <c:pt idx="60" formatCode="#,##0">
                  <c:v>611.71428571428567</c:v>
                </c:pt>
                <c:pt idx="61" formatCode="#,##0">
                  <c:v>722.71428571428567</c:v>
                </c:pt>
                <c:pt idx="62" formatCode="#,##0">
                  <c:v>805.57142857142856</c:v>
                </c:pt>
                <c:pt idx="63" formatCode="#,##0">
                  <c:v>922.28571428571433</c:v>
                </c:pt>
                <c:pt idx="64" formatCode="#,##0">
                  <c:v>982</c:v>
                </c:pt>
                <c:pt idx="65" formatCode="#,##0">
                  <c:v>1083.1428571428571</c:v>
                </c:pt>
                <c:pt idx="66" formatCode="#,##0">
                  <c:v>1188.1428571428571</c:v>
                </c:pt>
                <c:pt idx="67" formatCode="#,##0">
                  <c:v>1333.4285714285713</c:v>
                </c:pt>
                <c:pt idx="68" formatCode="#,##0">
                  <c:v>1435.4285714285713</c:v>
                </c:pt>
                <c:pt idx="69" formatCode="#,##0">
                  <c:v>1511.7142857142858</c:v>
                </c:pt>
                <c:pt idx="70" formatCode="#,##0">
                  <c:v>1481</c:v>
                </c:pt>
                <c:pt idx="71" formatCode="#,##0">
                  <c:v>1580.2857142857142</c:v>
                </c:pt>
                <c:pt idx="72" formatCode="#,##0">
                  <c:v>1609.8571428571429</c:v>
                </c:pt>
                <c:pt idx="73" formatCode="#,##0">
                  <c:v>1604</c:v>
                </c:pt>
                <c:pt idx="74" formatCode="#,##0">
                  <c:v>1735.7142857142858</c:v>
                </c:pt>
                <c:pt idx="75" formatCode="#,##0">
                  <c:v>1761.8571428571429</c:v>
                </c:pt>
                <c:pt idx="76" formatCode="#,##0">
                  <c:v>2006.2857142857142</c:v>
                </c:pt>
                <c:pt idx="77" formatCode="#,##0">
                  <c:v>2275.8571428571427</c:v>
                </c:pt>
                <c:pt idx="78" formatCode="#,##0">
                  <c:v>2351.7142857142858</c:v>
                </c:pt>
                <c:pt idx="79" formatCode="#,##0">
                  <c:v>2473.2857142857142</c:v>
                </c:pt>
                <c:pt idx="80" formatCode="#,##0">
                  <c:v>2545.2857142857142</c:v>
                </c:pt>
                <c:pt idx="81" formatCode="#,##0">
                  <c:v>2491</c:v>
                </c:pt>
                <c:pt idx="82" formatCode="#,##0">
                  <c:v>2801.5714285714284</c:v>
                </c:pt>
                <c:pt idx="83" formatCode="#,##0">
                  <c:v>2908.7142857142858</c:v>
                </c:pt>
                <c:pt idx="84" formatCode="#,##0">
                  <c:v>3238</c:v>
                </c:pt>
                <c:pt idx="85" formatCode="#,##0">
                  <c:v>3492.2857142857142</c:v>
                </c:pt>
                <c:pt idx="86" formatCode="#,##0">
                  <c:v>3814.7142857142858</c:v>
                </c:pt>
                <c:pt idx="87" formatCode="#,##0">
                  <c:v>4308</c:v>
                </c:pt>
                <c:pt idx="88" formatCode="#,##0">
                  <c:v>4846.8571428571431</c:v>
                </c:pt>
                <c:pt idx="89" formatCode="#,##0">
                  <c:v>5307.2857142857147</c:v>
                </c:pt>
                <c:pt idx="90" formatCode="#,##0">
                  <c:v>5451.2857142857147</c:v>
                </c:pt>
                <c:pt idx="91" formatCode="#,##0">
                  <c:v>5396.5714285714284</c:v>
                </c:pt>
                <c:pt idx="92" formatCode="#,##0">
                  <c:v>5532.2857142857147</c:v>
                </c:pt>
                <c:pt idx="93" formatCode="#,##0">
                  <c:v>5882</c:v>
                </c:pt>
                <c:pt idx="94" formatCode="#,##0">
                  <c:v>6031.4285714285716</c:v>
                </c:pt>
                <c:pt idx="95" formatCode="#,##0">
                  <c:v>6703.7142857142853</c:v>
                </c:pt>
                <c:pt idx="96" formatCode="#,##0">
                  <c:v>6940.8571428571431</c:v>
                </c:pt>
                <c:pt idx="97" formatCode="#,##0">
                  <c:v>7813.1428571428569</c:v>
                </c:pt>
                <c:pt idx="98" formatCode="#,##0">
                  <c:v>8423</c:v>
                </c:pt>
                <c:pt idx="99" formatCode="#,##0">
                  <c:v>8696.1428571428569</c:v>
                </c:pt>
                <c:pt idx="100" formatCode="#,##0">
                  <c:v>8710.5714285714294</c:v>
                </c:pt>
                <c:pt idx="101" formatCode="#,##0">
                  <c:v>8965.5714285714294</c:v>
                </c:pt>
                <c:pt idx="102" formatCode="#,##0">
                  <c:v>9075.1428571428569</c:v>
                </c:pt>
                <c:pt idx="103" formatCode="#,##0">
                  <c:v>9627.4285714285706</c:v>
                </c:pt>
                <c:pt idx="104" formatCode="#,##0">
                  <c:v>10485.285714285714</c:v>
                </c:pt>
                <c:pt idx="105" formatCode="#,##0">
                  <c:v>11064.285714285714</c:v>
                </c:pt>
                <c:pt idx="106" formatCode="#,##0">
                  <c:v>11197.285714285714</c:v>
                </c:pt>
                <c:pt idx="107" formatCode="#,##0">
                  <c:v>12253.428571428571</c:v>
                </c:pt>
                <c:pt idx="108" formatCode="#,##0">
                  <c:v>13381.571428571429</c:v>
                </c:pt>
                <c:pt idx="109" formatCode="#,##0">
                  <c:v>14491.714285714286</c:v>
                </c:pt>
                <c:pt idx="110" formatCode="#,##0">
                  <c:v>15274.571428571429</c:v>
                </c:pt>
                <c:pt idx="111" formatCode="#,##0">
                  <c:v>15799.857142857143</c:v>
                </c:pt>
                <c:pt idx="112" formatCode="#,##0">
                  <c:v>16269.571428571429</c:v>
                </c:pt>
                <c:pt idx="113" formatCode="#,##0">
                  <c:v>17447.285714285714</c:v>
                </c:pt>
                <c:pt idx="114" formatCode="#,##0">
                  <c:v>17075.714285714286</c:v>
                </c:pt>
                <c:pt idx="115" formatCode="#,##0">
                  <c:v>17048.142857142859</c:v>
                </c:pt>
                <c:pt idx="116" formatCode="#,##0">
                  <c:v>17177.428571428572</c:v>
                </c:pt>
                <c:pt idx="117" formatCode="#,##0">
                  <c:v>18307.285714285714</c:v>
                </c:pt>
                <c:pt idx="118" formatCode="#,##0">
                  <c:v>19182.285714285714</c:v>
                </c:pt>
                <c:pt idx="119" formatCode="#,##0">
                  <c:v>21577.428571428572</c:v>
                </c:pt>
                <c:pt idx="120" formatCode="#,##0">
                  <c:v>21662.571428571428</c:v>
                </c:pt>
                <c:pt idx="121" formatCode="#,##0">
                  <c:v>21649.857142857141</c:v>
                </c:pt>
                <c:pt idx="122" formatCode="#,##0">
                  <c:v>23451.571428571428</c:v>
                </c:pt>
                <c:pt idx="123" formatCode="#,##0">
                  <c:v>24599.285714285714</c:v>
                </c:pt>
                <c:pt idx="124" formatCode="#,##0">
                  <c:v>25243.285714285714</c:v>
                </c:pt>
                <c:pt idx="125" formatCode="#,##0">
                  <c:v>25800.714285714286</c:v>
                </c:pt>
                <c:pt idx="126" formatCode="#,##0">
                  <c:v>24915.142857142859</c:v>
                </c:pt>
                <c:pt idx="127" formatCode="#,##0">
                  <c:v>25272.714285714286</c:v>
                </c:pt>
                <c:pt idx="128" formatCode="#,##0">
                  <c:v>25852.142857142859</c:v>
                </c:pt>
                <c:pt idx="129" formatCode="#,##0">
                  <c:v>26302.857142857141</c:v>
                </c:pt>
                <c:pt idx="130" formatCode="#,##0">
                  <c:v>26914.285714285714</c:v>
                </c:pt>
                <c:pt idx="131" formatCode="#,##0">
                  <c:v>26841</c:v>
                </c:pt>
                <c:pt idx="132" formatCode="#,##0">
                  <c:v>26148.428571428572</c:v>
                </c:pt>
                <c:pt idx="133" formatCode="#,##0">
                  <c:v>25381.142857142859</c:v>
                </c:pt>
                <c:pt idx="134" formatCode="#,##0">
                  <c:v>25123.714285714286</c:v>
                </c:pt>
                <c:pt idx="135" formatCode="#,##0">
                  <c:v>25837</c:v>
                </c:pt>
                <c:pt idx="136" formatCode="#,##0">
                  <c:v>26240.857142857141</c:v>
                </c:pt>
                <c:pt idx="137" formatCode="#,##0">
                  <c:v>26137.285714285714</c:v>
                </c:pt>
                <c:pt idx="138" formatCode="#,##0">
                  <c:v>25044.857142857141</c:v>
                </c:pt>
                <c:pt idx="139" formatCode="#,##0">
                  <c:v>29157.571428571428</c:v>
                </c:pt>
                <c:pt idx="140" formatCode="#,##0">
                  <c:v>31009.285714285714</c:v>
                </c:pt>
                <c:pt idx="141" formatCode="#,##0">
                  <c:v>30816.714285714286</c:v>
                </c:pt>
                <c:pt idx="142" formatCode="#,##0">
                  <c:v>31171.285714285714</c:v>
                </c:pt>
                <c:pt idx="143" formatCode="#,##0">
                  <c:v>31816.714285714286</c:v>
                </c:pt>
                <c:pt idx="144" formatCode="#,##0">
                  <c:v>33322</c:v>
                </c:pt>
                <c:pt idx="145" formatCode="#,##0">
                  <c:v>35710.285714285717</c:v>
                </c:pt>
                <c:pt idx="146" formatCode="#,##0">
                  <c:v>34580.142857142855</c:v>
                </c:pt>
                <c:pt idx="147" formatCode="#,##0">
                  <c:v>35155.428571428572</c:v>
                </c:pt>
                <c:pt idx="148" formatCode="#,##0">
                  <c:v>37257.428571428572</c:v>
                </c:pt>
                <c:pt idx="149" formatCode="#,##0">
                  <c:v>37389.285714285717</c:v>
                </c:pt>
                <c:pt idx="150" formatCode="#,##0">
                  <c:v>36590.714285714283</c:v>
                </c:pt>
                <c:pt idx="151" formatCode="#,##0">
                  <c:v>37160.285714285717</c:v>
                </c:pt>
                <c:pt idx="152" formatCode="#,##0">
                  <c:v>38392</c:v>
                </c:pt>
                <c:pt idx="153" formatCode="#,##0">
                  <c:v>37729.571428571428</c:v>
                </c:pt>
                <c:pt idx="154" formatCode="#,##0">
                  <c:v>37619.571428571428</c:v>
                </c:pt>
                <c:pt idx="155" formatCode="#,##0">
                  <c:v>36987.428571428572</c:v>
                </c:pt>
                <c:pt idx="156" formatCode="#,##0">
                  <c:v>36441.285714285717</c:v>
                </c:pt>
                <c:pt idx="157" formatCode="#,##0">
                  <c:v>38078.285714285717</c:v>
                </c:pt>
                <c:pt idx="158" formatCode="#,##0">
                  <c:v>37772.428571428572</c:v>
                </c:pt>
                <c:pt idx="159" formatCode="#,##0">
                  <c:v>36988.714285714283</c:v>
                </c:pt>
                <c:pt idx="160" formatCode="#,##0">
                  <c:v>37392.285714285717</c:v>
                </c:pt>
                <c:pt idx="161" formatCode="#,##0">
                  <c:v>37549.428571428572</c:v>
                </c:pt>
                <c:pt idx="162" formatCode="#,##0">
                  <c:v>37375.142857142855</c:v>
                </c:pt>
                <c:pt idx="163" formatCode="#,##0">
                  <c:v>37383.285714285717</c:v>
                </c:pt>
                <c:pt idx="164" formatCode="#,##0">
                  <c:v>36890.714285714283</c:v>
                </c:pt>
                <c:pt idx="165" formatCode="#,##0">
                  <c:v>36226.857142857145</c:v>
                </c:pt>
                <c:pt idx="166" formatCode="#,##0">
                  <c:v>36624.571428571428</c:v>
                </c:pt>
                <c:pt idx="167" formatCode="#,##0">
                  <c:v>35071.571428571428</c:v>
                </c:pt>
                <c:pt idx="168" formatCode="#,##0">
                  <c:v>33572.857142857145</c:v>
                </c:pt>
                <c:pt idx="169" formatCode="#,##0">
                  <c:v>33386.857142857145</c:v>
                </c:pt>
                <c:pt idx="170" formatCode="#,##0">
                  <c:v>33382.714285714283</c:v>
                </c:pt>
                <c:pt idx="171" formatCode="#,##0">
                  <c:v>33261.428571428572</c:v>
                </c:pt>
                <c:pt idx="172" formatCode="#,##0">
                  <c:v>37252.285714285717</c:v>
                </c:pt>
                <c:pt idx="173" formatCode="#,##0">
                  <c:v>39332</c:v>
                </c:pt>
                <c:pt idx="174" formatCode="#,##0">
                  <c:v>42434</c:v>
                </c:pt>
                <c:pt idx="175" formatCode="#,##0">
                  <c:v>45664.714285714283</c:v>
                </c:pt>
                <c:pt idx="176" formatCode="#,##0">
                  <c:v>45814.571428571428</c:v>
                </c:pt>
                <c:pt idx="177" formatCode="#,##0">
                  <c:v>46247</c:v>
                </c:pt>
                <c:pt idx="178" formatCode="#,##0">
                  <c:v>46219.571428571428</c:v>
                </c:pt>
                <c:pt idx="179" formatCode="#,##0">
                  <c:v>46393</c:v>
                </c:pt>
                <c:pt idx="180" formatCode="#,##0">
                  <c:v>46089.571428571428</c:v>
                </c:pt>
                <c:pt idx="181" formatCode="#,##0">
                  <c:v>45588.428571428572</c:v>
                </c:pt>
                <c:pt idx="182" formatCode="#,##0">
                  <c:v>44766.285714285717</c:v>
                </c:pt>
                <c:pt idx="183" formatCode="#,##0">
                  <c:v>44940.857142857145</c:v>
                </c:pt>
                <c:pt idx="184" formatCode="#,##0">
                  <c:v>43991.857142857145</c:v>
                </c:pt>
                <c:pt idx="185" formatCode="#,##0">
                  <c:v>45532.857142857145</c:v>
                </c:pt>
                <c:pt idx="186" formatCode="#,##0">
                  <c:v>43829.714285714283</c:v>
                </c:pt>
                <c:pt idx="187" formatCode="#,##0">
                  <c:v>43158.571428571428</c:v>
                </c:pt>
                <c:pt idx="188" formatCode="#,##0">
                  <c:v>42851</c:v>
                </c:pt>
                <c:pt idx="189" formatCode="#,##0">
                  <c:v>43505</c:v>
                </c:pt>
                <c:pt idx="190" formatCode="#,##0">
                  <c:v>43106.428571428572</c:v>
                </c:pt>
                <c:pt idx="191" formatCode="#,##0">
                  <c:v>43878.857142857145</c:v>
                </c:pt>
                <c:pt idx="192" formatCode="#,##0">
                  <c:v>43958.428571428572</c:v>
                </c:pt>
                <c:pt idx="193" formatCode="#,##0">
                  <c:v>43673.142857142855</c:v>
                </c:pt>
                <c:pt idx="194" formatCode="#,##0">
                  <c:v>44666.285714285717</c:v>
                </c:pt>
                <c:pt idx="195" formatCode="#,##0">
                  <c:v>44725.428571428572</c:v>
                </c:pt>
                <c:pt idx="196" formatCode="#,##0">
                  <c:v>43526.285714285717</c:v>
                </c:pt>
                <c:pt idx="197" formatCode="#,##0">
                  <c:v>43539.285714285717</c:v>
                </c:pt>
                <c:pt idx="198" formatCode="#,##0">
                  <c:v>43157.142857142855</c:v>
                </c:pt>
                <c:pt idx="199" formatCode="#,##0">
                  <c:v>42532</c:v>
                </c:pt>
                <c:pt idx="200" formatCode="#,##0">
                  <c:v>41695.285714285717</c:v>
                </c:pt>
                <c:pt idx="201" formatCode="#,##0">
                  <c:v>39585.571428571428</c:v>
                </c:pt>
                <c:pt idx="202" formatCode="#,##0">
                  <c:v>36687.142857142855</c:v>
                </c:pt>
                <c:pt idx="203" formatCode="#,##0">
                  <c:v>37895.142857142855</c:v>
                </c:pt>
                <c:pt idx="204" formatCode="#,##0">
                  <c:v>37940.857142857145</c:v>
                </c:pt>
                <c:pt idx="205" formatCode="#,##0">
                  <c:v>37613</c:v>
                </c:pt>
                <c:pt idx="206" formatCode="#,##0">
                  <c:v>37520.142857142855</c:v>
                </c:pt>
                <c:pt idx="207" formatCode="#,##0">
                  <c:v>37214.857142857145</c:v>
                </c:pt>
                <c:pt idx="208" formatCode="#,##0">
                  <c:v>37059.428571428572</c:v>
                </c:pt>
                <c:pt idx="209" formatCode="#,##0">
                  <c:v>38924.714285714283</c:v>
                </c:pt>
                <c:pt idx="210" formatCode="#,##0">
                  <c:v>37684.428571428572</c:v>
                </c:pt>
                <c:pt idx="211" formatCode="#,##0">
                  <c:v>36646.857142857145</c:v>
                </c:pt>
                <c:pt idx="212" formatCode="#,##0">
                  <c:v>40773</c:v>
                </c:pt>
                <c:pt idx="213" formatCode="#,##0">
                  <c:v>40133.714285714283</c:v>
                </c:pt>
                <c:pt idx="214" formatCode="#,##0">
                  <c:v>40101.285714285717</c:v>
                </c:pt>
                <c:pt idx="215" formatCode="#,##0">
                  <c:v>40035.285714285717</c:v>
                </c:pt>
                <c:pt idx="216" formatCode="#,##0">
                  <c:v>40999.714285714283</c:v>
                </c:pt>
                <c:pt idx="217" formatCode="#,##0">
                  <c:v>39549.571428571428</c:v>
                </c:pt>
                <c:pt idx="218" formatCode="#,##0">
                  <c:v>39315.714285714283</c:v>
                </c:pt>
                <c:pt idx="219" formatCode="#,##0">
                  <c:v>34217.428571428572</c:v>
                </c:pt>
                <c:pt idx="220" formatCode="#,##0">
                  <c:v>30163.142857142859</c:v>
                </c:pt>
                <c:pt idx="221" formatCode="#,##0">
                  <c:v>28574.857142857141</c:v>
                </c:pt>
                <c:pt idx="222" formatCode="#,##0">
                  <c:v>28115.428571428572</c:v>
                </c:pt>
                <c:pt idx="223" formatCode="#,##0">
                  <c:v>27194.714285714286</c:v>
                </c:pt>
                <c:pt idx="224" formatCode="#,##0">
                  <c:v>27526.714285714286</c:v>
                </c:pt>
                <c:pt idx="225" formatCode="#,##0">
                  <c:v>27562</c:v>
                </c:pt>
                <c:pt idx="226" formatCode="#,##0">
                  <c:v>28259.428571428572</c:v>
                </c:pt>
                <c:pt idx="227" formatCode="#,##0">
                  <c:v>31455.714285714286</c:v>
                </c:pt>
                <c:pt idx="228" formatCode="#,##0">
                  <c:v>31599.142857142859</c:v>
                </c:pt>
                <c:pt idx="229" formatCode="#,##0">
                  <c:v>30991.428571428572</c:v>
                </c:pt>
                <c:pt idx="230" formatCode="#,##0">
                  <c:v>30431.285714285714</c:v>
                </c:pt>
                <c:pt idx="231" formatCode="#,##0">
                  <c:v>30364.714285714286</c:v>
                </c:pt>
                <c:pt idx="232" formatCode="#,##0">
                  <c:v>30596.285714285714</c:v>
                </c:pt>
                <c:pt idx="233" formatCode="#,##0">
                  <c:v>30347.142857142859</c:v>
                </c:pt>
                <c:pt idx="234" formatCode="#,##0">
                  <c:v>29871.571428571428</c:v>
                </c:pt>
                <c:pt idx="235" formatCode="#,##0">
                  <c:v>24611.571428571428</c:v>
                </c:pt>
                <c:pt idx="236" formatCode="#,##0">
                  <c:v>28902.285714285714</c:v>
                </c:pt>
                <c:pt idx="237" formatCode="#,##0">
                  <c:v>27775.714285714286</c:v>
                </c:pt>
                <c:pt idx="238" formatCode="#,##0">
                  <c:v>27107.285714285714</c:v>
                </c:pt>
                <c:pt idx="239" formatCode="#,##0">
                  <c:v>26811.428571428572</c:v>
                </c:pt>
                <c:pt idx="240" formatCode="#,##0">
                  <c:v>26774.857142857141</c:v>
                </c:pt>
                <c:pt idx="241" formatCode="#,##0">
                  <c:v>26594</c:v>
                </c:pt>
                <c:pt idx="242" formatCode="#,##0">
                  <c:v>31367.285714285714</c:v>
                </c:pt>
                <c:pt idx="243" formatCode="#,##0">
                  <c:v>27055.714285714286</c:v>
                </c:pt>
                <c:pt idx="244" formatCode="#,##0">
                  <c:v>22497</c:v>
                </c:pt>
                <c:pt idx="245" formatCode="#,##0">
                  <c:v>26977.428571428572</c:v>
                </c:pt>
                <c:pt idx="246" formatCode="#,##0">
                  <c:v>26140</c:v>
                </c:pt>
                <c:pt idx="247" formatCode="#,##0">
                  <c:v>25967.285714285714</c:v>
                </c:pt>
                <c:pt idx="248" formatCode="#,##0">
                  <c:v>27374.142857142859</c:v>
                </c:pt>
                <c:pt idx="249" formatCode="#,##0">
                  <c:v>27108.428571428572</c:v>
                </c:pt>
                <c:pt idx="250" formatCode="#,##0">
                  <c:v>25907.428571428572</c:v>
                </c:pt>
                <c:pt idx="251" formatCode="#,##0">
                  <c:v>29828</c:v>
                </c:pt>
                <c:pt idx="252" formatCode="#,##0">
                  <c:v>25114.857142857141</c:v>
                </c:pt>
                <c:pt idx="253" formatCode="#,##0">
                  <c:v>25670</c:v>
                </c:pt>
                <c:pt idx="254" formatCode="#,##0">
                  <c:v>25167.571428571428</c:v>
                </c:pt>
                <c:pt idx="255" formatCode="#,##0">
                  <c:v>20641</c:v>
                </c:pt>
                <c:pt idx="256" formatCode="#,##0">
                  <c:v>20024.142857142859</c:v>
                </c:pt>
                <c:pt idx="257" formatCode="#,##0">
                  <c:v>20134.571428571428</c:v>
                </c:pt>
                <c:pt idx="258" formatCode="#,##0">
                  <c:v>20630.285714285714</c:v>
                </c:pt>
                <c:pt idx="259" formatCode="#,##0">
                  <c:v>20246.428571428572</c:v>
                </c:pt>
                <c:pt idx="260" formatCode="#,##0">
                  <c:v>18483.285714285714</c:v>
                </c:pt>
                <c:pt idx="261" formatCode="#,##0">
                  <c:v>21045.571428571428</c:v>
                </c:pt>
                <c:pt idx="262" formatCode="#,##0">
                  <c:v>22903.714285714286</c:v>
                </c:pt>
                <c:pt idx="263" formatCode="#,##0">
                  <c:v>22558.428571428572</c:v>
                </c:pt>
                <c:pt idx="264" formatCode="#,##0">
                  <c:v>22034.857142857141</c:v>
                </c:pt>
                <c:pt idx="265" formatCode="#,##0">
                  <c:v>21908</c:v>
                </c:pt>
                <c:pt idx="266" formatCode="#,##0">
                  <c:v>22324.714285714286</c:v>
                </c:pt>
                <c:pt idx="267" formatCode="#,##0">
                  <c:v>24252.285714285714</c:v>
                </c:pt>
                <c:pt idx="268" formatCode="#,##0">
                  <c:v>22732.428571428572</c:v>
                </c:pt>
                <c:pt idx="269" formatCode="#,##0">
                  <c:v>23669.571428571428</c:v>
                </c:pt>
                <c:pt idx="270" formatCode="#,##0">
                  <c:v>24214</c:v>
                </c:pt>
                <c:pt idx="271" formatCode="#,##0">
                  <c:v>24392.285714285714</c:v>
                </c:pt>
                <c:pt idx="272" formatCode="#,##0">
                  <c:v>23286</c:v>
                </c:pt>
                <c:pt idx="273" formatCode="#,##0">
                  <c:v>22138.571428571428</c:v>
                </c:pt>
                <c:pt idx="274" formatCode="#,##0">
                  <c:v>21653.857142857141</c:v>
                </c:pt>
                <c:pt idx="275" formatCode="#,##0">
                  <c:v>20621.714285714286</c:v>
                </c:pt>
                <c:pt idx="276" formatCode="#,##0">
                  <c:v>18058.285714285714</c:v>
                </c:pt>
                <c:pt idx="277" formatCode="#,##0">
                  <c:v>17393.571428571428</c:v>
                </c:pt>
                <c:pt idx="278" formatCode="#,##0">
                  <c:v>13664.142857142857</c:v>
                </c:pt>
                <c:pt idx="279" formatCode="#,##0">
                  <c:v>16360.428571428571</c:v>
                </c:pt>
                <c:pt idx="280" formatCode="#,##0">
                  <c:v>16850.857142857141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248256"/>
        <c:axId val="321254144"/>
      </c:lineChart>
      <c:lineChart>
        <c:grouping val="standard"/>
        <c:varyColors val="0"/>
        <c:ser>
          <c:idx val="1"/>
          <c:order val="1"/>
          <c:tx>
            <c:strRef>
              <c:f>'data BRA'!$AC$3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BRA'!$AC$4:$AC$292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0.14285714285714285</c:v>
                </c:pt>
                <c:pt idx="46" formatCode="#,##0">
                  <c:v>0.42857142857142855</c:v>
                </c:pt>
                <c:pt idx="47" formatCode="#,##0">
                  <c:v>0.8571428571428571</c:v>
                </c:pt>
                <c:pt idx="48" formatCode="#,##0">
                  <c:v>1.5714285714285714</c:v>
                </c:pt>
                <c:pt idx="49" formatCode="#,##0">
                  <c:v>2.1428571428571428</c:v>
                </c:pt>
                <c:pt idx="50" formatCode="#,##0">
                  <c:v>3.5714285714285716</c:v>
                </c:pt>
                <c:pt idx="51" formatCode="#,##0">
                  <c:v>4.8571428571428568</c:v>
                </c:pt>
                <c:pt idx="52" formatCode="#,##0">
                  <c:v>6.4285714285714288</c:v>
                </c:pt>
                <c:pt idx="53" formatCode="#,##0">
                  <c:v>8</c:v>
                </c:pt>
                <c:pt idx="54" formatCode="#,##0">
                  <c:v>10.142857142857142</c:v>
                </c:pt>
                <c:pt idx="55" formatCode="#,##0">
                  <c:v>11.571428571428571</c:v>
                </c:pt>
                <c:pt idx="56" formatCode="#,##0">
                  <c:v>13.714285714285714</c:v>
                </c:pt>
                <c:pt idx="57" formatCode="#,##0">
                  <c:v>15.857142857142858</c:v>
                </c:pt>
                <c:pt idx="58" formatCode="#,##0">
                  <c:v>17.857142857142858</c:v>
                </c:pt>
                <c:pt idx="59" formatCode="#,##0">
                  <c:v>22.142857142857142</c:v>
                </c:pt>
                <c:pt idx="60" formatCode="#,##0">
                  <c:v>25.857142857142858</c:v>
                </c:pt>
                <c:pt idx="61" formatCode="#,##0">
                  <c:v>35.285714285714285</c:v>
                </c:pt>
                <c:pt idx="62" formatCode="#,##0">
                  <c:v>38.142857142857146</c:v>
                </c:pt>
                <c:pt idx="63" formatCode="#,##0">
                  <c:v>47.714285714285715</c:v>
                </c:pt>
                <c:pt idx="64" formatCode="#,##0">
                  <c:v>50</c:v>
                </c:pt>
                <c:pt idx="65" formatCode="#,##0">
                  <c:v>57.857142857142854</c:v>
                </c:pt>
                <c:pt idx="66" formatCode="#,##0">
                  <c:v>69.285714285714292</c:v>
                </c:pt>
                <c:pt idx="67" formatCode="#,##0">
                  <c:v>82.714285714285708</c:v>
                </c:pt>
                <c:pt idx="68" formatCode="#,##0">
                  <c:v>89.428571428571431</c:v>
                </c:pt>
                <c:pt idx="69" formatCode="#,##0">
                  <c:v>99.714285714285708</c:v>
                </c:pt>
                <c:pt idx="70" formatCode="#,##0">
                  <c:v>97</c:v>
                </c:pt>
                <c:pt idx="71" formatCode="#,##0">
                  <c:v>105.28571428571429</c:v>
                </c:pt>
                <c:pt idx="72" formatCode="#,##0">
                  <c:v>109.14285714285714</c:v>
                </c:pt>
                <c:pt idx="73" formatCode="#,##0">
                  <c:v>120.85714285714286</c:v>
                </c:pt>
                <c:pt idx="74" formatCode="#,##0">
                  <c:v>131</c:v>
                </c:pt>
                <c:pt idx="75" formatCode="#,##0">
                  <c:v>139.14285714285714</c:v>
                </c:pt>
                <c:pt idx="76" formatCode="#,##0">
                  <c:v>154.85714285714286</c:v>
                </c:pt>
                <c:pt idx="77" formatCode="#,##0">
                  <c:v>175.71428571428572</c:v>
                </c:pt>
                <c:pt idx="78" formatCode="#,##0">
                  <c:v>177</c:v>
                </c:pt>
                <c:pt idx="79" formatCode="#,##0">
                  <c:v>179.85714285714286</c:v>
                </c:pt>
                <c:pt idx="80" formatCode="#,##0">
                  <c:v>172.71428571428572</c:v>
                </c:pt>
                <c:pt idx="81" formatCode="#,##0">
                  <c:v>167.14285714285714</c:v>
                </c:pt>
                <c:pt idx="82" formatCode="#,##0">
                  <c:v>201</c:v>
                </c:pt>
                <c:pt idx="83" formatCode="#,##0">
                  <c:v>223.28571428571428</c:v>
                </c:pt>
                <c:pt idx="84" formatCode="#,##0">
                  <c:v>243.28571428571428</c:v>
                </c:pt>
                <c:pt idx="85" formatCode="#,##0">
                  <c:v>260.57142857142856</c:v>
                </c:pt>
                <c:pt idx="86" formatCode="#,##0">
                  <c:v>288</c:v>
                </c:pt>
                <c:pt idx="87" formatCode="#,##0">
                  <c:v>334.57142857142856</c:v>
                </c:pt>
                <c:pt idx="88" formatCode="#,##0">
                  <c:v>372.42857142857144</c:v>
                </c:pt>
                <c:pt idx="89" formatCode="#,##0">
                  <c:v>382.14285714285717</c:v>
                </c:pt>
                <c:pt idx="90" formatCode="#,##0">
                  <c:v>386.85714285714283</c:v>
                </c:pt>
                <c:pt idx="91" formatCode="#,##0">
                  <c:v>386.28571428571428</c:v>
                </c:pt>
                <c:pt idx="92" formatCode="#,##0">
                  <c:v>395</c:v>
                </c:pt>
                <c:pt idx="93" formatCode="#,##0">
                  <c:v>394.85714285714283</c:v>
                </c:pt>
                <c:pt idx="94" formatCode="#,##0">
                  <c:v>407.85714285714283</c:v>
                </c:pt>
                <c:pt idx="95" formatCode="#,##0">
                  <c:v>439.28571428571428</c:v>
                </c:pt>
                <c:pt idx="96" formatCode="#,##0">
                  <c:v>454.85714285714283</c:v>
                </c:pt>
                <c:pt idx="97" formatCode="#,##0">
                  <c:v>515</c:v>
                </c:pt>
                <c:pt idx="98" formatCode="#,##0">
                  <c:v>556.42857142857144</c:v>
                </c:pt>
                <c:pt idx="99" formatCode="#,##0">
                  <c:v>581.71428571428567</c:v>
                </c:pt>
                <c:pt idx="100" formatCode="#,##0">
                  <c:v>612.28571428571433</c:v>
                </c:pt>
                <c:pt idx="101" formatCode="#,##0">
                  <c:v>646.14285714285711</c:v>
                </c:pt>
                <c:pt idx="102" formatCode="#,##0">
                  <c:v>664.57142857142856</c:v>
                </c:pt>
                <c:pt idx="103" formatCode="#,##0">
                  <c:v>687</c:v>
                </c:pt>
                <c:pt idx="104" formatCode="#,##0">
                  <c:v>706.42857142857144</c:v>
                </c:pt>
                <c:pt idx="105" formatCode="#,##0">
                  <c:v>715.14285714285711</c:v>
                </c:pt>
                <c:pt idx="106" formatCode="#,##0">
                  <c:v>713.57142857142856</c:v>
                </c:pt>
                <c:pt idx="107" formatCode="#,##0">
                  <c:v>742.85714285714289</c:v>
                </c:pt>
                <c:pt idx="108" formatCode="#,##0">
                  <c:v>788.85714285714289</c:v>
                </c:pt>
                <c:pt idx="109" formatCode="#,##0">
                  <c:v>802.71428571428567</c:v>
                </c:pt>
                <c:pt idx="110" formatCode="#,##0">
                  <c:v>864</c:v>
                </c:pt>
                <c:pt idx="111" formatCode="#,##0">
                  <c:v>869.42857142857144</c:v>
                </c:pt>
                <c:pt idx="112" formatCode="#,##0">
                  <c:v>907.28571428571433</c:v>
                </c:pt>
                <c:pt idx="113" formatCode="#,##0">
                  <c:v>935.42857142857144</c:v>
                </c:pt>
                <c:pt idx="114" formatCode="#,##0">
                  <c:v>945.71428571428567</c:v>
                </c:pt>
                <c:pt idx="115" formatCode="#,##0">
                  <c:v>932.71428571428567</c:v>
                </c:pt>
                <c:pt idx="116" formatCode="#,##0">
                  <c:v>962.71428571428567</c:v>
                </c:pt>
                <c:pt idx="117" formatCode="#,##0">
                  <c:v>958.14285714285711</c:v>
                </c:pt>
                <c:pt idx="118" formatCode="#,##0">
                  <c:v>975.71428571428567</c:v>
                </c:pt>
                <c:pt idx="119" formatCode="#,##0">
                  <c:v>974.42857142857144</c:v>
                </c:pt>
                <c:pt idx="120" formatCode="#,##0">
                  <c:v>949.71428571428567</c:v>
                </c:pt>
                <c:pt idx="121" formatCode="#,##0">
                  <c:v>923.42857142857144</c:v>
                </c:pt>
                <c:pt idx="122" formatCode="#,##0">
                  <c:v>955.28571428571433</c:v>
                </c:pt>
                <c:pt idx="123" formatCode="#,##0">
                  <c:v>992.85714285714289</c:v>
                </c:pt>
                <c:pt idx="124" formatCode="#,##0">
                  <c:v>1038.1428571428571</c:v>
                </c:pt>
                <c:pt idx="125" formatCode="#,##0">
                  <c:v>1021.1428571428571</c:v>
                </c:pt>
                <c:pt idx="126" formatCode="#,##0">
                  <c:v>1013.7142857142857</c:v>
                </c:pt>
                <c:pt idx="127" formatCode="#,##0">
                  <c:v>1020.1428571428571</c:v>
                </c:pt>
                <c:pt idx="128" formatCode="#,##0">
                  <c:v>1028.1428571428571</c:v>
                </c:pt>
                <c:pt idx="129" formatCode="#,##0">
                  <c:v>1029.5714285714287</c:v>
                </c:pt>
                <c:pt idx="130" formatCode="#,##0">
                  <c:v>1018.8571428571429</c:v>
                </c:pt>
                <c:pt idx="131" formatCode="#,##0">
                  <c:v>985.42857142857144</c:v>
                </c:pt>
                <c:pt idx="132" formatCode="#,##0">
                  <c:v>971.71428571428567</c:v>
                </c:pt>
                <c:pt idx="133" formatCode="#,##0">
                  <c:v>970</c:v>
                </c:pt>
                <c:pt idx="134" formatCode="#,##0">
                  <c:v>982.42857142857144</c:v>
                </c:pt>
                <c:pt idx="135" formatCode="#,##0">
                  <c:v>975</c:v>
                </c:pt>
                <c:pt idx="136" formatCode="#,##0">
                  <c:v>976.42857142857144</c:v>
                </c:pt>
                <c:pt idx="137" formatCode="#,##0">
                  <c:v>975.71428571428567</c:v>
                </c:pt>
                <c:pt idx="138" formatCode="#,##0">
                  <c:v>975.57142857142856</c:v>
                </c:pt>
                <c:pt idx="139" formatCode="#,##0">
                  <c:v>1018</c:v>
                </c:pt>
                <c:pt idx="140" formatCode="#,##0">
                  <c:v>1036.5714285714287</c:v>
                </c:pt>
                <c:pt idx="141" formatCode="#,##0">
                  <c:v>1037</c:v>
                </c:pt>
                <c:pt idx="142" formatCode="#,##0">
                  <c:v>1044.5714285714287</c:v>
                </c:pt>
                <c:pt idx="143" formatCode="#,##0">
                  <c:v>1057.7142857142858</c:v>
                </c:pt>
                <c:pt idx="144" formatCode="#,##0">
                  <c:v>1045.7142857142858</c:v>
                </c:pt>
                <c:pt idx="145" formatCode="#,##0">
                  <c:v>1031.8571428571429</c:v>
                </c:pt>
                <c:pt idx="146" formatCode="#,##0">
                  <c:v>1001</c:v>
                </c:pt>
                <c:pt idx="147" formatCode="#,##0">
                  <c:v>1013.4285714285714</c:v>
                </c:pt>
                <c:pt idx="148" formatCode="#,##0">
                  <c:v>1004.4285714285714</c:v>
                </c:pt>
                <c:pt idx="149" formatCode="#,##0">
                  <c:v>1006.1428571428571</c:v>
                </c:pt>
                <c:pt idx="150" formatCode="#,##0">
                  <c:v>992.71428571428567</c:v>
                </c:pt>
                <c:pt idx="151" formatCode="#,##0">
                  <c:v>971.71428571428567</c:v>
                </c:pt>
                <c:pt idx="152" formatCode="#,##0">
                  <c:v>987.57142857142856</c:v>
                </c:pt>
                <c:pt idx="153" formatCode="#,##0">
                  <c:v>1030.4285714285713</c:v>
                </c:pt>
                <c:pt idx="154" formatCode="#,##0">
                  <c:v>1027.8571428571429</c:v>
                </c:pt>
                <c:pt idx="155" formatCode="#,##0">
                  <c:v>1035</c:v>
                </c:pt>
                <c:pt idx="156" formatCode="#,##0">
                  <c:v>1024.7142857142858</c:v>
                </c:pt>
                <c:pt idx="157" formatCode="#,##0">
                  <c:v>1021</c:v>
                </c:pt>
                <c:pt idx="158" formatCode="#,##0">
                  <c:v>1047.4285714285713</c:v>
                </c:pt>
                <c:pt idx="159" formatCode="#,##0">
                  <c:v>1042.8571428571429</c:v>
                </c:pt>
                <c:pt idx="160" formatCode="#,##0">
                  <c:v>1032</c:v>
                </c:pt>
                <c:pt idx="161" formatCode="#,##0">
                  <c:v>1029.1428571428571</c:v>
                </c:pt>
                <c:pt idx="162" formatCode="#,##0">
                  <c:v>1033.2857142857142</c:v>
                </c:pt>
                <c:pt idx="163" formatCode="#,##0">
                  <c:v>1049.4285714285713</c:v>
                </c:pt>
                <c:pt idx="164" formatCode="#,##0">
                  <c:v>1056</c:v>
                </c:pt>
                <c:pt idx="165" formatCode="#,##0">
                  <c:v>1057.4285714285713</c:v>
                </c:pt>
                <c:pt idx="166" formatCode="#,##0">
                  <c:v>1072</c:v>
                </c:pt>
                <c:pt idx="167" formatCode="#,##0">
                  <c:v>1064.7142857142858</c:v>
                </c:pt>
                <c:pt idx="168" formatCode="#,##0">
                  <c:v>1043.2857142857142</c:v>
                </c:pt>
                <c:pt idx="169" formatCode="#,##0">
                  <c:v>1055.4285714285713</c:v>
                </c:pt>
                <c:pt idx="170" formatCode="#,##0">
                  <c:v>1041</c:v>
                </c:pt>
                <c:pt idx="171" formatCode="#,##0">
                  <c:v>1050.5714285714287</c:v>
                </c:pt>
                <c:pt idx="172" formatCode="#,##0">
                  <c:v>1057.8571428571429</c:v>
                </c:pt>
                <c:pt idx="173" formatCode="#,##0">
                  <c:v>1056.2857142857142</c:v>
                </c:pt>
                <c:pt idx="174" formatCode="#,##0">
                  <c:v>1055.2857142857142</c:v>
                </c:pt>
                <c:pt idx="175" formatCode="#,##0">
                  <c:v>1096.7142857142858</c:v>
                </c:pt>
                <c:pt idx="176" formatCode="#,##0">
                  <c:v>1073.7142857142858</c:v>
                </c:pt>
                <c:pt idx="177" formatCode="#,##0">
                  <c:v>1071.1428571428571</c:v>
                </c:pt>
                <c:pt idx="178" formatCode="#,##0">
                  <c:v>1007.4285714285714</c:v>
                </c:pt>
                <c:pt idx="179" formatCode="#,##0">
                  <c:v>1051.8571428571429</c:v>
                </c:pt>
                <c:pt idx="180" formatCode="#,##0">
                  <c:v>1025.8571428571429</c:v>
                </c:pt>
                <c:pt idx="181" formatCode="#,##0">
                  <c:v>1033.8571428571429</c:v>
                </c:pt>
                <c:pt idx="182" formatCode="#,##0">
                  <c:v>1016.2857142857143</c:v>
                </c:pt>
                <c:pt idx="183" formatCode="#,##0">
                  <c:v>1014.2857142857143</c:v>
                </c:pt>
                <c:pt idx="184" formatCode="#,##0">
                  <c:v>1006.7142857142857</c:v>
                </c:pt>
                <c:pt idx="185" formatCode="#,##0">
                  <c:v>1040</c:v>
                </c:pt>
                <c:pt idx="186" formatCode="#,##0">
                  <c:v>1017.4285714285714</c:v>
                </c:pt>
                <c:pt idx="187" formatCode="#,##0">
                  <c:v>1032.8571428571429</c:v>
                </c:pt>
                <c:pt idx="188" formatCode="#,##0">
                  <c:v>1013.8571428571429</c:v>
                </c:pt>
                <c:pt idx="189" formatCode="#,##0">
                  <c:v>987.71428571428567</c:v>
                </c:pt>
                <c:pt idx="190" formatCode="#,##0">
                  <c:v>992.14285714285711</c:v>
                </c:pt>
                <c:pt idx="191" formatCode="#,##0">
                  <c:v>1012.4285714285714</c:v>
                </c:pt>
                <c:pt idx="192" formatCode="#,##0">
                  <c:v>1029.5714285714287</c:v>
                </c:pt>
                <c:pt idx="193" formatCode="#,##0">
                  <c:v>992.14285714285711</c:v>
                </c:pt>
                <c:pt idx="194" formatCode="#,##0">
                  <c:v>995.71428571428567</c:v>
                </c:pt>
                <c:pt idx="195" formatCode="#,##0">
                  <c:v>993</c:v>
                </c:pt>
                <c:pt idx="196" formatCode="#,##0">
                  <c:v>965</c:v>
                </c:pt>
                <c:pt idx="197" formatCode="#,##0">
                  <c:v>971.85714285714289</c:v>
                </c:pt>
                <c:pt idx="198" formatCode="#,##0">
                  <c:v>969.14285714285711</c:v>
                </c:pt>
                <c:pt idx="199" formatCode="#,##0">
                  <c:v>980.28571428571433</c:v>
                </c:pt>
                <c:pt idx="200" formatCode="#,##0">
                  <c:v>985.57142857142856</c:v>
                </c:pt>
                <c:pt idx="201" formatCode="#,##0">
                  <c:v>977.28571428571433</c:v>
                </c:pt>
                <c:pt idx="202" formatCode="#,##0">
                  <c:v>976.42857142857144</c:v>
                </c:pt>
                <c:pt idx="203" formatCode="#,##0">
                  <c:v>1002.5714285714286</c:v>
                </c:pt>
                <c:pt idx="204" formatCode="#,##0">
                  <c:v>984.57142857142856</c:v>
                </c:pt>
                <c:pt idx="205" formatCode="#,##0">
                  <c:v>967.57142857142856</c:v>
                </c:pt>
                <c:pt idx="206" formatCode="#,##0">
                  <c:v>956</c:v>
                </c:pt>
                <c:pt idx="207" formatCode="#,##0">
                  <c:v>937.85714285714289</c:v>
                </c:pt>
                <c:pt idx="208" formatCode="#,##0">
                  <c:v>906.42857142857144</c:v>
                </c:pt>
                <c:pt idx="209" formatCode="#,##0">
                  <c:v>878</c:v>
                </c:pt>
                <c:pt idx="210" formatCode="#,##0">
                  <c:v>858.85714285714289</c:v>
                </c:pt>
                <c:pt idx="211" formatCode="#,##0">
                  <c:v>869.14285714285711</c:v>
                </c:pt>
                <c:pt idx="212" formatCode="#,##0">
                  <c:v>867.42857142857144</c:v>
                </c:pt>
                <c:pt idx="213" formatCode="#,##0">
                  <c:v>859.42857142857144</c:v>
                </c:pt>
                <c:pt idx="214" formatCode="#,##0">
                  <c:v>873.57142857142856</c:v>
                </c:pt>
                <c:pt idx="215" formatCode="#,##0">
                  <c:v>852.14285714285711</c:v>
                </c:pt>
                <c:pt idx="216" formatCode="#,##0">
                  <c:v>856.85714285714289</c:v>
                </c:pt>
                <c:pt idx="217" formatCode="#,##0">
                  <c:v>848.71428571428567</c:v>
                </c:pt>
                <c:pt idx="218" formatCode="#,##0">
                  <c:v>831.71428571428567</c:v>
                </c:pt>
                <c:pt idx="219" formatCode="#,##0">
                  <c:v>797</c:v>
                </c:pt>
                <c:pt idx="220" formatCode="#,##0">
                  <c:v>695.42857142857144</c:v>
                </c:pt>
                <c:pt idx="221" formatCode="#,##0">
                  <c:v>679.85714285714289</c:v>
                </c:pt>
                <c:pt idx="222" formatCode="#,##0">
                  <c:v>701.14285714285711</c:v>
                </c:pt>
                <c:pt idx="223" formatCode="#,##0">
                  <c:v>699.14285714285711</c:v>
                </c:pt>
                <c:pt idx="224" formatCode="#,##0">
                  <c:v>715.28571428571433</c:v>
                </c:pt>
                <c:pt idx="225" formatCode="#,##0">
                  <c:v>710.71428571428567</c:v>
                </c:pt>
                <c:pt idx="226" formatCode="#,##0">
                  <c:v>720.85714285714289</c:v>
                </c:pt>
                <c:pt idx="227" formatCode="#,##0">
                  <c:v>807.85714285714289</c:v>
                </c:pt>
                <c:pt idx="228" formatCode="#,##0">
                  <c:v>795.28571428571433</c:v>
                </c:pt>
                <c:pt idx="229" formatCode="#,##0">
                  <c:v>773.28571428571433</c:v>
                </c:pt>
                <c:pt idx="230" formatCode="#,##0">
                  <c:v>771</c:v>
                </c:pt>
                <c:pt idx="231" formatCode="#,##0">
                  <c:v>760.28571428571433</c:v>
                </c:pt>
                <c:pt idx="232" formatCode="#,##0">
                  <c:v>752.85714285714289</c:v>
                </c:pt>
                <c:pt idx="233" formatCode="#,##0">
                  <c:v>752.28571428571433</c:v>
                </c:pt>
                <c:pt idx="234" formatCode="#,##0">
                  <c:v>712.28571428571433</c:v>
                </c:pt>
                <c:pt idx="235" formatCode="#,##0">
                  <c:v>571.28571428571433</c:v>
                </c:pt>
                <c:pt idx="236" formatCode="#,##0">
                  <c:v>696.14285714285711</c:v>
                </c:pt>
                <c:pt idx="237" formatCode="#,##0">
                  <c:v>677.71428571428567</c:v>
                </c:pt>
                <c:pt idx="238" formatCode="#,##0">
                  <c:v>696.28571428571433</c:v>
                </c:pt>
                <c:pt idx="239" formatCode="#,##0">
                  <c:v>692.28571428571433</c:v>
                </c:pt>
                <c:pt idx="240" formatCode="#,##0">
                  <c:v>683.71428571428567</c:v>
                </c:pt>
                <c:pt idx="241" formatCode="#,##0">
                  <c:v>688</c:v>
                </c:pt>
                <c:pt idx="242" formatCode="#,##0">
                  <c:v>835.28571428571433</c:v>
                </c:pt>
                <c:pt idx="243" formatCode="#,##0">
                  <c:v>696</c:v>
                </c:pt>
                <c:pt idx="244" formatCode="#,##0">
                  <c:v>591.85714285714289</c:v>
                </c:pt>
                <c:pt idx="245" formatCode="#,##0">
                  <c:v>654.42857142857144</c:v>
                </c:pt>
                <c:pt idx="246" formatCode="#,##0">
                  <c:v>658.71428571428567</c:v>
                </c:pt>
                <c:pt idx="247" formatCode="#,##0">
                  <c:v>659.57142857142856</c:v>
                </c:pt>
                <c:pt idx="248" formatCode="#,##0">
                  <c:v>653.28571428571433</c:v>
                </c:pt>
                <c:pt idx="249" formatCode="#,##0">
                  <c:v>610.85714285714289</c:v>
                </c:pt>
                <c:pt idx="250" formatCode="#,##0">
                  <c:v>611</c:v>
                </c:pt>
                <c:pt idx="251" formatCode="#,##0">
                  <c:v>708.42857142857144</c:v>
                </c:pt>
                <c:pt idx="252" formatCode="#,##0">
                  <c:v>601.57142857142856</c:v>
                </c:pt>
                <c:pt idx="253" formatCode="#,##0">
                  <c:v>590.85714285714289</c:v>
                </c:pt>
                <c:pt idx="254" formatCode="#,##0">
                  <c:v>573.42857142857144</c:v>
                </c:pt>
                <c:pt idx="255" formatCode="#,##0">
                  <c:v>500.57142857142856</c:v>
                </c:pt>
                <c:pt idx="256" formatCode="#,##0">
                  <c:v>502.71428571428572</c:v>
                </c:pt>
                <c:pt idx="257" formatCode="#,##0">
                  <c:v>500.42857142857144</c:v>
                </c:pt>
                <c:pt idx="258" formatCode="#,##0">
                  <c:v>510.71428571428572</c:v>
                </c:pt>
                <c:pt idx="259" formatCode="#,##0">
                  <c:v>496.71428571428572</c:v>
                </c:pt>
                <c:pt idx="260" formatCode="#,##0">
                  <c:v>455.28571428571428</c:v>
                </c:pt>
                <c:pt idx="261" formatCode="#,##0">
                  <c:v>498.14285714285717</c:v>
                </c:pt>
                <c:pt idx="262" formatCode="#,##0">
                  <c:v>548.42857142857144</c:v>
                </c:pt>
                <c:pt idx="263" formatCode="#,##0">
                  <c:v>522.28571428571433</c:v>
                </c:pt>
                <c:pt idx="264" formatCode="#,##0">
                  <c:v>491.42857142857144</c:v>
                </c:pt>
                <c:pt idx="265" formatCode="#,##0">
                  <c:v>465.28571428571428</c:v>
                </c:pt>
                <c:pt idx="266" formatCode="#,##0">
                  <c:v>461.14285714285717</c:v>
                </c:pt>
                <c:pt idx="267" formatCode="#,##0">
                  <c:v>494.14285714285717</c:v>
                </c:pt>
                <c:pt idx="268" formatCode="#,##0">
                  <c:v>460.14285714285717</c:v>
                </c:pt>
                <c:pt idx="269" formatCode="#,##0">
                  <c:v>444.14285714285717</c:v>
                </c:pt>
                <c:pt idx="270" formatCode="#,##0">
                  <c:v>436.14285714285717</c:v>
                </c:pt>
                <c:pt idx="271" formatCode="#,##0">
                  <c:v>438.42857142857144</c:v>
                </c:pt>
                <c:pt idx="272" formatCode="#,##0">
                  <c:v>429.42857142857144</c:v>
                </c:pt>
                <c:pt idx="273" formatCode="#,##0">
                  <c:v>425.85714285714283</c:v>
                </c:pt>
                <c:pt idx="274" formatCode="#,##0">
                  <c:v>420</c:v>
                </c:pt>
                <c:pt idx="275" formatCode="#,##0">
                  <c:v>408</c:v>
                </c:pt>
                <c:pt idx="276" formatCode="#,##0">
                  <c:v>364.28571428571428</c:v>
                </c:pt>
                <c:pt idx="277" formatCode="#,##0">
                  <c:v>378.57142857142856</c:v>
                </c:pt>
                <c:pt idx="278" formatCode="#,##0">
                  <c:v>305.28571428571428</c:v>
                </c:pt>
                <c:pt idx="279" formatCode="#,##0">
                  <c:v>362.57142857142856</c:v>
                </c:pt>
                <c:pt idx="280" formatCode="#,##0">
                  <c:v>340.71428571428572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BRA'!$AC$2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BRA'!$AD$4:$AD$292</c:f>
              <c:numCache>
                <c:formatCode>General</c:formatCode>
                <c:ptCount val="289"/>
                <c:pt idx="38">
                  <c:v>0.23</c:v>
                </c:pt>
                <c:pt idx="39">
                  <c:v>0.29000000000000004</c:v>
                </c:pt>
                <c:pt idx="40">
                  <c:v>0.34</c:v>
                </c:pt>
                <c:pt idx="41">
                  <c:v>0.48000000000000004</c:v>
                </c:pt>
                <c:pt idx="42">
                  <c:v>1.3800000000000001</c:v>
                </c:pt>
                <c:pt idx="43">
                  <c:v>1.3800000000000001</c:v>
                </c:pt>
                <c:pt idx="44">
                  <c:v>1.4200000000000002</c:v>
                </c:pt>
                <c:pt idx="45">
                  <c:v>1.7500000000000002</c:v>
                </c:pt>
                <c:pt idx="46">
                  <c:v>2.9000000000000004</c:v>
                </c:pt>
                <c:pt idx="47">
                  <c:v>3.3400000000000003</c:v>
                </c:pt>
                <c:pt idx="48">
                  <c:v>5.6900000000000013</c:v>
                </c:pt>
                <c:pt idx="49">
                  <c:v>6.42</c:v>
                </c:pt>
                <c:pt idx="50">
                  <c:v>8.7000000000000011</c:v>
                </c:pt>
                <c:pt idx="51">
                  <c:v>13.840000000000002</c:v>
                </c:pt>
                <c:pt idx="52">
                  <c:v>17.240000000000002</c:v>
                </c:pt>
                <c:pt idx="53">
                  <c:v>19.260000000000005</c:v>
                </c:pt>
                <c:pt idx="54">
                  <c:v>21.820000000000004</c:v>
                </c:pt>
                <c:pt idx="55">
                  <c:v>23.640000000000004</c:v>
                </c:pt>
                <c:pt idx="56">
                  <c:v>26.240000000000002</c:v>
                </c:pt>
                <c:pt idx="57">
                  <c:v>28.830000000000002</c:v>
                </c:pt>
                <c:pt idx="58">
                  <c:v>27.100000000000005</c:v>
                </c:pt>
                <c:pt idx="59">
                  <c:v>26.55</c:v>
                </c:pt>
                <c:pt idx="60">
                  <c:v>34.700000000000003</c:v>
                </c:pt>
                <c:pt idx="61">
                  <c:v>42.82</c:v>
                </c:pt>
                <c:pt idx="62">
                  <c:v>50.59</c:v>
                </c:pt>
                <c:pt idx="63">
                  <c:v>56.390000000000008</c:v>
                </c:pt>
                <c:pt idx="64">
                  <c:v>64.560000000000016</c:v>
                </c:pt>
                <c:pt idx="65">
                  <c:v>68.740000000000009</c:v>
                </c:pt>
                <c:pt idx="66">
                  <c:v>75.820000000000007</c:v>
                </c:pt>
                <c:pt idx="67">
                  <c:v>83.17</c:v>
                </c:pt>
                <c:pt idx="68">
                  <c:v>93.34</c:v>
                </c:pt>
                <c:pt idx="69">
                  <c:v>100.48</c:v>
                </c:pt>
                <c:pt idx="70">
                  <c:v>105.82000000000002</c:v>
                </c:pt>
                <c:pt idx="71">
                  <c:v>103.67000000000002</c:v>
                </c:pt>
                <c:pt idx="72">
                  <c:v>110.62</c:v>
                </c:pt>
                <c:pt idx="73">
                  <c:v>112.69000000000001</c:v>
                </c:pt>
                <c:pt idx="74">
                  <c:v>112.28000000000002</c:v>
                </c:pt>
                <c:pt idx="75">
                  <c:v>121.50000000000001</c:v>
                </c:pt>
                <c:pt idx="76">
                  <c:v>123.33000000000001</c:v>
                </c:pt>
                <c:pt idx="77">
                  <c:v>140.44</c:v>
                </c:pt>
                <c:pt idx="78">
                  <c:v>159.31</c:v>
                </c:pt>
                <c:pt idx="79">
                  <c:v>164.62000000000003</c:v>
                </c:pt>
                <c:pt idx="80">
                  <c:v>173.13000000000002</c:v>
                </c:pt>
                <c:pt idx="81">
                  <c:v>178.17000000000002</c:v>
                </c:pt>
                <c:pt idx="82">
                  <c:v>174.37</c:v>
                </c:pt>
                <c:pt idx="83">
                  <c:v>196.11</c:v>
                </c:pt>
                <c:pt idx="84">
                  <c:v>203.61</c:v>
                </c:pt>
                <c:pt idx="85">
                  <c:v>226.66000000000003</c:v>
                </c:pt>
                <c:pt idx="86">
                  <c:v>244.46</c:v>
                </c:pt>
                <c:pt idx="87">
                  <c:v>267.03000000000003</c:v>
                </c:pt>
                <c:pt idx="88">
                  <c:v>301.56</c:v>
                </c:pt>
                <c:pt idx="89">
                  <c:v>339.28000000000003</c:v>
                </c:pt>
                <c:pt idx="90">
                  <c:v>371.51000000000005</c:v>
                </c:pt>
                <c:pt idx="91">
                  <c:v>381.59000000000009</c:v>
                </c:pt>
                <c:pt idx="92">
                  <c:v>377.76000000000005</c:v>
                </c:pt>
                <c:pt idx="93">
                  <c:v>387.26000000000005</c:v>
                </c:pt>
                <c:pt idx="94">
                  <c:v>411.74000000000007</c:v>
                </c:pt>
                <c:pt idx="95">
                  <c:v>422.20000000000005</c:v>
                </c:pt>
                <c:pt idx="96">
                  <c:v>469.26</c:v>
                </c:pt>
                <c:pt idx="97">
                  <c:v>485.86000000000007</c:v>
                </c:pt>
                <c:pt idx="98">
                  <c:v>546.92000000000007</c:v>
                </c:pt>
                <c:pt idx="99">
                  <c:v>589.61</c:v>
                </c:pt>
                <c:pt idx="100">
                  <c:v>608.73</c:v>
                </c:pt>
                <c:pt idx="101">
                  <c:v>609.74000000000012</c:v>
                </c:pt>
                <c:pt idx="102">
                  <c:v>627.59000000000015</c:v>
                </c:pt>
                <c:pt idx="103">
                  <c:v>635.26</c:v>
                </c:pt>
                <c:pt idx="104">
                  <c:v>673.92</c:v>
                </c:pt>
                <c:pt idx="105">
                  <c:v>733.97</c:v>
                </c:pt>
                <c:pt idx="106">
                  <c:v>774.5</c:v>
                </c:pt>
                <c:pt idx="107">
                  <c:v>783.81000000000006</c:v>
                </c:pt>
                <c:pt idx="108">
                  <c:v>857.74</c:v>
                </c:pt>
                <c:pt idx="109">
                  <c:v>936.71000000000015</c:v>
                </c:pt>
                <c:pt idx="110">
                  <c:v>1014.4200000000002</c:v>
                </c:pt>
                <c:pt idx="111">
                  <c:v>1069.2200000000003</c:v>
                </c:pt>
                <c:pt idx="112">
                  <c:v>1105.9900000000002</c:v>
                </c:pt>
                <c:pt idx="113">
                  <c:v>1138.8700000000001</c:v>
                </c:pt>
                <c:pt idx="114">
                  <c:v>1221.3100000000002</c:v>
                </c:pt>
                <c:pt idx="115">
                  <c:v>1195.3000000000002</c:v>
                </c:pt>
                <c:pt idx="116">
                  <c:v>1193.3700000000001</c:v>
                </c:pt>
                <c:pt idx="117">
                  <c:v>1202.4200000000003</c:v>
                </c:pt>
                <c:pt idx="118">
                  <c:v>1281.51</c:v>
                </c:pt>
                <c:pt idx="119">
                  <c:v>1342.76</c:v>
                </c:pt>
                <c:pt idx="120">
                  <c:v>1510.4200000000003</c:v>
                </c:pt>
                <c:pt idx="121">
                  <c:v>1516.38</c:v>
                </c:pt>
                <c:pt idx="122">
                  <c:v>1515.49</c:v>
                </c:pt>
                <c:pt idx="123">
                  <c:v>1641.6100000000001</c:v>
                </c:pt>
                <c:pt idx="124">
                  <c:v>1721.95</c:v>
                </c:pt>
                <c:pt idx="125">
                  <c:v>1767.0300000000002</c:v>
                </c:pt>
                <c:pt idx="126">
                  <c:v>1806.0500000000002</c:v>
                </c:pt>
                <c:pt idx="127">
                  <c:v>1744.0600000000002</c:v>
                </c:pt>
                <c:pt idx="128">
                  <c:v>1769.0900000000001</c:v>
                </c:pt>
                <c:pt idx="129">
                  <c:v>1809.6500000000003</c:v>
                </c:pt>
                <c:pt idx="130">
                  <c:v>1841.2</c:v>
                </c:pt>
                <c:pt idx="131">
                  <c:v>1884.0000000000002</c:v>
                </c:pt>
                <c:pt idx="132">
                  <c:v>1878.8700000000001</c:v>
                </c:pt>
                <c:pt idx="133">
                  <c:v>1830.3900000000003</c:v>
                </c:pt>
                <c:pt idx="134">
                  <c:v>1776.6800000000003</c:v>
                </c:pt>
                <c:pt idx="135">
                  <c:v>1758.6600000000003</c:v>
                </c:pt>
                <c:pt idx="136">
                  <c:v>1808.5900000000001</c:v>
                </c:pt>
                <c:pt idx="137">
                  <c:v>1836.8600000000001</c:v>
                </c:pt>
                <c:pt idx="138">
                  <c:v>1829.6100000000001</c:v>
                </c:pt>
                <c:pt idx="139">
                  <c:v>1753.14</c:v>
                </c:pt>
                <c:pt idx="140">
                  <c:v>2041.0300000000002</c:v>
                </c:pt>
                <c:pt idx="141">
                  <c:v>2170.65</c:v>
                </c:pt>
                <c:pt idx="142">
                  <c:v>2157.17</c:v>
                </c:pt>
                <c:pt idx="143">
                  <c:v>2181.9900000000002</c:v>
                </c:pt>
                <c:pt idx="144">
                  <c:v>2227.17</c:v>
                </c:pt>
                <c:pt idx="145">
                  <c:v>2332.5400000000004</c:v>
                </c:pt>
                <c:pt idx="146">
                  <c:v>2499.7200000000003</c:v>
                </c:pt>
                <c:pt idx="147">
                  <c:v>2420.61</c:v>
                </c:pt>
                <c:pt idx="148">
                  <c:v>2460.88</c:v>
                </c:pt>
                <c:pt idx="149">
                  <c:v>2608.0200000000004</c:v>
                </c:pt>
                <c:pt idx="150">
                  <c:v>2617.2500000000005</c:v>
                </c:pt>
                <c:pt idx="151">
                  <c:v>2561.35</c:v>
                </c:pt>
                <c:pt idx="152">
                  <c:v>2601.2200000000003</c:v>
                </c:pt>
                <c:pt idx="153">
                  <c:v>2687.44</c:v>
                </c:pt>
                <c:pt idx="154">
                  <c:v>2641.07</c:v>
                </c:pt>
                <c:pt idx="155">
                  <c:v>2633.3700000000003</c:v>
                </c:pt>
                <c:pt idx="156">
                  <c:v>2589.1200000000003</c:v>
                </c:pt>
                <c:pt idx="157">
                  <c:v>2550.8900000000003</c:v>
                </c:pt>
                <c:pt idx="158">
                  <c:v>2665.4800000000005</c:v>
                </c:pt>
                <c:pt idx="159">
                  <c:v>2644.07</c:v>
                </c:pt>
                <c:pt idx="160">
                  <c:v>2589.21</c:v>
                </c:pt>
                <c:pt idx="161">
                  <c:v>2617.4600000000005</c:v>
                </c:pt>
                <c:pt idx="162">
                  <c:v>2628.4600000000005</c:v>
                </c:pt>
                <c:pt idx="163">
                  <c:v>2616.2600000000002</c:v>
                </c:pt>
                <c:pt idx="164">
                  <c:v>2616.8300000000004</c:v>
                </c:pt>
                <c:pt idx="165">
                  <c:v>2582.35</c:v>
                </c:pt>
                <c:pt idx="166">
                  <c:v>2535.8800000000006</c:v>
                </c:pt>
                <c:pt idx="167">
                  <c:v>2563.7200000000003</c:v>
                </c:pt>
                <c:pt idx="168">
                  <c:v>2455.0100000000002</c:v>
                </c:pt>
                <c:pt idx="169">
                  <c:v>2350.1000000000004</c:v>
                </c:pt>
                <c:pt idx="170">
                  <c:v>2337.0800000000004</c:v>
                </c:pt>
                <c:pt idx="171">
                  <c:v>2336.79</c:v>
                </c:pt>
                <c:pt idx="172">
                  <c:v>2328.3000000000002</c:v>
                </c:pt>
                <c:pt idx="173">
                  <c:v>2607.6600000000003</c:v>
                </c:pt>
                <c:pt idx="174">
                  <c:v>2753.2400000000002</c:v>
                </c:pt>
                <c:pt idx="175">
                  <c:v>2970.38</c:v>
                </c:pt>
                <c:pt idx="176">
                  <c:v>3196.53</c:v>
                </c:pt>
                <c:pt idx="177">
                  <c:v>3207.0200000000004</c:v>
                </c:pt>
                <c:pt idx="178">
                  <c:v>3237.2900000000004</c:v>
                </c:pt>
                <c:pt idx="179">
                  <c:v>3235.3700000000003</c:v>
                </c:pt>
                <c:pt idx="180">
                  <c:v>3247.51</c:v>
                </c:pt>
                <c:pt idx="181">
                  <c:v>3226.2700000000004</c:v>
                </c:pt>
                <c:pt idx="182">
                  <c:v>3191.1900000000005</c:v>
                </c:pt>
                <c:pt idx="183">
                  <c:v>3133.6400000000003</c:v>
                </c:pt>
                <c:pt idx="184">
                  <c:v>3145.8600000000006</c:v>
                </c:pt>
                <c:pt idx="185">
                  <c:v>3079.4300000000003</c:v>
                </c:pt>
                <c:pt idx="186">
                  <c:v>3187.3000000000006</c:v>
                </c:pt>
                <c:pt idx="187">
                  <c:v>3068.08</c:v>
                </c:pt>
                <c:pt idx="188">
                  <c:v>3021.1000000000004</c:v>
                </c:pt>
                <c:pt idx="189">
                  <c:v>2999.57</c:v>
                </c:pt>
                <c:pt idx="190">
                  <c:v>3045.3500000000004</c:v>
                </c:pt>
                <c:pt idx="191">
                  <c:v>3017.4500000000003</c:v>
                </c:pt>
                <c:pt idx="192">
                  <c:v>3071.5200000000004</c:v>
                </c:pt>
                <c:pt idx="193">
                  <c:v>3077.09</c:v>
                </c:pt>
                <c:pt idx="194">
                  <c:v>3057.1200000000003</c:v>
                </c:pt>
                <c:pt idx="195">
                  <c:v>3126.6400000000003</c:v>
                </c:pt>
                <c:pt idx="196">
                  <c:v>3130.78</c:v>
                </c:pt>
                <c:pt idx="197">
                  <c:v>3046.8400000000006</c:v>
                </c:pt>
                <c:pt idx="198">
                  <c:v>3047.7500000000005</c:v>
                </c:pt>
                <c:pt idx="199">
                  <c:v>3021</c:v>
                </c:pt>
                <c:pt idx="200">
                  <c:v>2977.2400000000002</c:v>
                </c:pt>
                <c:pt idx="201">
                  <c:v>2918.6700000000005</c:v>
                </c:pt>
                <c:pt idx="202">
                  <c:v>2770.9900000000002</c:v>
                </c:pt>
                <c:pt idx="203">
                  <c:v>2568.1</c:v>
                </c:pt>
                <c:pt idx="204">
                  <c:v>2652.6600000000003</c:v>
                </c:pt>
                <c:pt idx="205">
                  <c:v>2655.8600000000006</c:v>
                </c:pt>
                <c:pt idx="206">
                  <c:v>2632.9100000000003</c:v>
                </c:pt>
                <c:pt idx="207">
                  <c:v>2626.4100000000003</c:v>
                </c:pt>
                <c:pt idx="208">
                  <c:v>2605.0400000000004</c:v>
                </c:pt>
                <c:pt idx="209">
                  <c:v>2594.1600000000003</c:v>
                </c:pt>
                <c:pt idx="210">
                  <c:v>2724.73</c:v>
                </c:pt>
                <c:pt idx="211">
                  <c:v>2637.9100000000003</c:v>
                </c:pt>
                <c:pt idx="212">
                  <c:v>2565.2800000000002</c:v>
                </c:pt>
                <c:pt idx="213">
                  <c:v>2854.11</c:v>
                </c:pt>
                <c:pt idx="214">
                  <c:v>2809.36</c:v>
                </c:pt>
                <c:pt idx="215">
                  <c:v>2807.0900000000006</c:v>
                </c:pt>
                <c:pt idx="216">
                  <c:v>2802.4700000000007</c:v>
                </c:pt>
                <c:pt idx="217">
                  <c:v>2869.98</c:v>
                </c:pt>
                <c:pt idx="218">
                  <c:v>2768.4700000000003</c:v>
                </c:pt>
                <c:pt idx="219">
                  <c:v>2752.1</c:v>
                </c:pt>
                <c:pt idx="220">
                  <c:v>2395.2200000000003</c:v>
                </c:pt>
                <c:pt idx="221">
                  <c:v>2111.4200000000005</c:v>
                </c:pt>
                <c:pt idx="222">
                  <c:v>2000.24</c:v>
                </c:pt>
                <c:pt idx="223">
                  <c:v>1968.0800000000002</c:v>
                </c:pt>
                <c:pt idx="224">
                  <c:v>1903.63</c:v>
                </c:pt>
                <c:pt idx="225">
                  <c:v>1926.8700000000001</c:v>
                </c:pt>
                <c:pt idx="226">
                  <c:v>1929.3400000000001</c:v>
                </c:pt>
                <c:pt idx="227">
                  <c:v>1978.1600000000003</c:v>
                </c:pt>
                <c:pt idx="228">
                  <c:v>2201.9</c:v>
                </c:pt>
                <c:pt idx="229">
                  <c:v>2211.9400000000005</c:v>
                </c:pt>
                <c:pt idx="230">
                  <c:v>2169.4</c:v>
                </c:pt>
                <c:pt idx="231">
                  <c:v>2130.19</c:v>
                </c:pt>
                <c:pt idx="232">
                  <c:v>2125.5300000000002</c:v>
                </c:pt>
                <c:pt idx="233">
                  <c:v>2141.7400000000002</c:v>
                </c:pt>
                <c:pt idx="234">
                  <c:v>2124.3000000000002</c:v>
                </c:pt>
                <c:pt idx="235">
                  <c:v>2091.0100000000002</c:v>
                </c:pt>
                <c:pt idx="236">
                  <c:v>1722.8100000000002</c:v>
                </c:pt>
                <c:pt idx="237">
                  <c:v>2023.16</c:v>
                </c:pt>
                <c:pt idx="238">
                  <c:v>1944.3000000000002</c:v>
                </c:pt>
                <c:pt idx="239">
                  <c:v>1897.5100000000002</c:v>
                </c:pt>
                <c:pt idx="240">
                  <c:v>1876.8000000000002</c:v>
                </c:pt>
                <c:pt idx="241">
                  <c:v>1874.24</c:v>
                </c:pt>
                <c:pt idx="242">
                  <c:v>1861.5800000000002</c:v>
                </c:pt>
                <c:pt idx="243">
                  <c:v>2195.71</c:v>
                </c:pt>
                <c:pt idx="244">
                  <c:v>1893.9000000000003</c:v>
                </c:pt>
                <c:pt idx="245">
                  <c:v>1574.7900000000002</c:v>
                </c:pt>
                <c:pt idx="246">
                  <c:v>1888.4200000000003</c:v>
                </c:pt>
                <c:pt idx="247">
                  <c:v>1829.8000000000002</c:v>
                </c:pt>
                <c:pt idx="248">
                  <c:v>1817.71</c:v>
                </c:pt>
                <c:pt idx="249">
                  <c:v>1916.1900000000003</c:v>
                </c:pt>
                <c:pt idx="250">
                  <c:v>1897.5900000000001</c:v>
                </c:pt>
                <c:pt idx="251">
                  <c:v>1813.5200000000002</c:v>
                </c:pt>
                <c:pt idx="252">
                  <c:v>2087.96</c:v>
                </c:pt>
                <c:pt idx="253">
                  <c:v>1758.04</c:v>
                </c:pt>
                <c:pt idx="254">
                  <c:v>1796.9</c:v>
                </c:pt>
                <c:pt idx="255">
                  <c:v>1761.73</c:v>
                </c:pt>
                <c:pt idx="256">
                  <c:v>1444.8700000000001</c:v>
                </c:pt>
                <c:pt idx="257">
                  <c:v>1401.6900000000003</c:v>
                </c:pt>
                <c:pt idx="258">
                  <c:v>1409.42</c:v>
                </c:pt>
                <c:pt idx="259">
                  <c:v>1444.1200000000001</c:v>
                </c:pt>
                <c:pt idx="260">
                  <c:v>1417.2500000000002</c:v>
                </c:pt>
                <c:pt idx="261">
                  <c:v>1293.8300000000002</c:v>
                </c:pt>
                <c:pt idx="262">
                  <c:v>1473.19</c:v>
                </c:pt>
                <c:pt idx="263">
                  <c:v>1603.2600000000002</c:v>
                </c:pt>
                <c:pt idx="264">
                  <c:v>1579.0900000000001</c:v>
                </c:pt>
                <c:pt idx="265">
                  <c:v>1542.44</c:v>
                </c:pt>
                <c:pt idx="266">
                  <c:v>1533.5600000000002</c:v>
                </c:pt>
                <c:pt idx="267">
                  <c:v>1562.7300000000002</c:v>
                </c:pt>
                <c:pt idx="268">
                  <c:v>1697.66</c:v>
                </c:pt>
                <c:pt idx="269">
                  <c:v>1591.2700000000002</c:v>
                </c:pt>
                <c:pt idx="270">
                  <c:v>1656.8700000000001</c:v>
                </c:pt>
                <c:pt idx="271">
                  <c:v>1694.9800000000002</c:v>
                </c:pt>
                <c:pt idx="272">
                  <c:v>1707.46</c:v>
                </c:pt>
                <c:pt idx="273">
                  <c:v>1630.0200000000002</c:v>
                </c:pt>
                <c:pt idx="274">
                  <c:v>1549.7</c:v>
                </c:pt>
                <c:pt idx="275">
                  <c:v>1515.77</c:v>
                </c:pt>
                <c:pt idx="276">
                  <c:v>1443.5200000000002</c:v>
                </c:pt>
                <c:pt idx="277">
                  <c:v>1264.0800000000002</c:v>
                </c:pt>
                <c:pt idx="278">
                  <c:v>1217.55</c:v>
                </c:pt>
                <c:pt idx="279">
                  <c:v>956.49000000000012</c:v>
                </c:pt>
                <c:pt idx="280">
                  <c:v>1145.23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327104"/>
        <c:axId val="321255680"/>
      </c:lineChart>
      <c:dateAx>
        <c:axId val="3212482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254144"/>
        <c:crosses val="autoZero"/>
        <c:auto val="1"/>
        <c:lblOffset val="100"/>
        <c:baseTimeUnit val="days"/>
      </c:dateAx>
      <c:valAx>
        <c:axId val="32125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248256"/>
        <c:crosses val="autoZero"/>
        <c:crossBetween val="between"/>
      </c:valAx>
      <c:valAx>
        <c:axId val="321255680"/>
        <c:scaling>
          <c:orientation val="minMax"/>
          <c:max val="3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327104"/>
        <c:crosses val="max"/>
        <c:crossBetween val="between"/>
      </c:valAx>
      <c:dateAx>
        <c:axId val="3213271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212556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BRA'!$A$58:$A$292</c:f>
              <c:numCache>
                <c:formatCode>m/d/yyyy</c:formatCode>
                <c:ptCount val="23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BRA'!$AE$58:$AE$292</c:f>
              <c:numCache>
                <c:formatCode>0%</c:formatCode>
                <c:ptCount val="235"/>
                <c:pt idx="0">
                  <c:v>0.46484221552965815</c:v>
                </c:pt>
                <c:pt idx="1">
                  <c:v>0.4894851341551848</c:v>
                </c:pt>
                <c:pt idx="2">
                  <c:v>0.5226480836236933</c:v>
                </c:pt>
                <c:pt idx="3">
                  <c:v>0.55002229820127846</c:v>
                </c:pt>
                <c:pt idx="4">
                  <c:v>0.65893516078017911</c:v>
                </c:pt>
                <c:pt idx="5">
                  <c:v>0.8340059187516814</c:v>
                </c:pt>
                <c:pt idx="6">
                  <c:v>0.74516261836146558</c:v>
                </c:pt>
                <c:pt idx="7">
                  <c:v>0.82404750784012804</c:v>
                </c:pt>
                <c:pt idx="8">
                  <c:v>0.75396041001891967</c:v>
                </c:pt>
                <c:pt idx="9">
                  <c:v>0.84614799989866485</c:v>
                </c:pt>
                <c:pt idx="10">
                  <c:v>0.77447335811648055</c:v>
                </c:pt>
                <c:pt idx="11">
                  <c:v>0.84168086786649476</c:v>
                </c:pt>
                <c:pt idx="12">
                  <c:v>0.91381844217507635</c:v>
                </c:pt>
                <c:pt idx="13">
                  <c:v>0.99452068912210778</c:v>
                </c:pt>
                <c:pt idx="14">
                  <c:v>0.95809482996112516</c:v>
                </c:pt>
                <c:pt idx="15">
                  <c:v>0.99237943585077337</c:v>
                </c:pt>
                <c:pt idx="16">
                  <c:v>0.91665091665091647</c:v>
                </c:pt>
                <c:pt idx="17">
                  <c:v>1.0155851672201628</c:v>
                </c:pt>
                <c:pt idx="18">
                  <c:v>0.98664669266730365</c:v>
                </c:pt>
                <c:pt idx="19">
                  <c:v>1.0724744241471547</c:v>
                </c:pt>
                <c:pt idx="20">
                  <c:v>1.1667260420377625</c:v>
                </c:pt>
                <c:pt idx="21">
                  <c:v>1.1452087007642562</c:v>
                </c:pt>
                <c:pt idx="22">
                  <c:v>1.2556323916090395</c:v>
                </c:pt>
                <c:pt idx="23">
                  <c:v>1.251169792895797</c:v>
                </c:pt>
                <c:pt idx="24">
                  <c:v>1.1110413658904024</c:v>
                </c:pt>
                <c:pt idx="25">
                  <c:v>1.0925594876512139</c:v>
                </c:pt>
                <c:pt idx="26">
                  <c:v>0.99759883159640561</c:v>
                </c:pt>
                <c:pt idx="27">
                  <c:v>0.93810886873692045</c:v>
                </c:pt>
                <c:pt idx="28">
                  <c:v>1.1527212249813614</c:v>
                </c:pt>
                <c:pt idx="29">
                  <c:v>1.1385738324701151</c:v>
                </c:pt>
                <c:pt idx="30">
                  <c:v>1.1948613245209678</c:v>
                </c:pt>
                <c:pt idx="31">
                  <c:v>1.1496136440987759</c:v>
                </c:pt>
                <c:pt idx="32">
                  <c:v>1.1781068477460526</c:v>
                </c:pt>
                <c:pt idx="33">
                  <c:v>1.2529357322077239</c:v>
                </c:pt>
                <c:pt idx="34">
                  <c:v>1.2350065374339152</c:v>
                </c:pt>
                <c:pt idx="35">
                  <c:v>1.1263347593222623</c:v>
                </c:pt>
                <c:pt idx="36">
                  <c:v>1.04131017430794</c:v>
                </c:pt>
                <c:pt idx="37">
                  <c:v>1.0123056534126005</c:v>
                </c:pt>
                <c:pt idx="38">
                  <c:v>1.0456374417619652</c:v>
                </c:pt>
                <c:pt idx="39">
                  <c:v>1.0196176802591097</c:v>
                </c:pt>
                <c:pt idx="40">
                  <c:v>0.99056963825992805</c:v>
                </c:pt>
                <c:pt idx="41">
                  <c:v>1.0404682953238138</c:v>
                </c:pt>
                <c:pt idx="42">
                  <c:v>0.96930729842122243</c:v>
                </c:pt>
                <c:pt idx="43">
                  <c:v>1.0599761248096158</c:v>
                </c:pt>
                <c:pt idx="44">
                  <c:v>1.0173856714484228</c:v>
                </c:pt>
                <c:pt idx="45">
                  <c:v>0.98660858145941499</c:v>
                </c:pt>
                <c:pt idx="46">
                  <c:v>1.0058412010016169</c:v>
                </c:pt>
                <c:pt idx="47">
                  <c:v>1.0597022618539984</c:v>
                </c:pt>
                <c:pt idx="48">
                  <c:v>1.058926095972575</c:v>
                </c:pt>
                <c:pt idx="49">
                  <c:v>1.0814469665963542</c:v>
                </c:pt>
                <c:pt idx="50">
                  <c:v>1.0482380274046941</c:v>
                </c:pt>
                <c:pt idx="51">
                  <c:v>0.97434889320116225</c:v>
                </c:pt>
                <c:pt idx="52">
                  <c:v>0.92133173475975283</c:v>
                </c:pt>
                <c:pt idx="53">
                  <c:v>0.94775155057621474</c:v>
                </c:pt>
                <c:pt idx="54">
                  <c:v>0.91969261414547865</c:v>
                </c:pt>
                <c:pt idx="55">
                  <c:v>0.85695069521440526</c:v>
                </c:pt>
                <c:pt idx="56">
                  <c:v>0.85171822322115087</c:v>
                </c:pt>
                <c:pt idx="57">
                  <c:v>0.81314282507675806</c:v>
                </c:pt>
                <c:pt idx="58">
                  <c:v>0.82033808107280726</c:v>
                </c:pt>
                <c:pt idx="59">
                  <c:v>0.8213655390242709</c:v>
                </c:pt>
                <c:pt idx="60">
                  <c:v>0.77434417610130557</c:v>
                </c:pt>
                <c:pt idx="61">
                  <c:v>0.78031815085274447</c:v>
                </c:pt>
                <c:pt idx="62">
                  <c:v>0.80671902738822454</c:v>
                </c:pt>
                <c:pt idx="63">
                  <c:v>0.79684540937680415</c:v>
                </c:pt>
                <c:pt idx="64">
                  <c:v>0.76137859690075427</c:v>
                </c:pt>
                <c:pt idx="65">
                  <c:v>0.72569079465323028</c:v>
                </c:pt>
                <c:pt idx="66">
                  <c:v>0.62877496703849622</c:v>
                </c:pt>
                <c:pt idx="67">
                  <c:v>0.60896910499252921</c:v>
                </c:pt>
                <c:pt idx="68">
                  <c:v>0.63034775174083257</c:v>
                </c:pt>
                <c:pt idx="69">
                  <c:v>0.60480695345249047</c:v>
                </c:pt>
                <c:pt idx="70">
                  <c:v>0.60288792191576823</c:v>
                </c:pt>
                <c:pt idx="71">
                  <c:v>0.57788654247118443</c:v>
                </c:pt>
                <c:pt idx="72">
                  <c:v>0.5612880516676092</c:v>
                </c:pt>
                <c:pt idx="73">
                  <c:v>0.58492417528230511</c:v>
                </c:pt>
                <c:pt idx="74">
                  <c:v>0.5811704645568383</c:v>
                </c:pt>
                <c:pt idx="75">
                  <c:v>0.56893400854940379</c:v>
                </c:pt>
                <c:pt idx="76">
                  <c:v>0.55336581732410539</c:v>
                </c:pt>
                <c:pt idx="77">
                  <c:v>0.52305125872004843</c:v>
                </c:pt>
                <c:pt idx="78">
                  <c:v>0.51718015919903215</c:v>
                </c:pt>
                <c:pt idx="79">
                  <c:v>0.52994170641229454</c:v>
                </c:pt>
                <c:pt idx="80">
                  <c:v>0.55295752269883791</c:v>
                </c:pt>
                <c:pt idx="81">
                  <c:v>0.55439937224932612</c:v>
                </c:pt>
                <c:pt idx="82">
                  <c:v>0.53988387165060703</c:v>
                </c:pt>
                <c:pt idx="83">
                  <c:v>0.53118598353401214</c:v>
                </c:pt>
                <c:pt idx="84">
                  <c:v>0.53321277680567358</c:v>
                </c:pt>
                <c:pt idx="85">
                  <c:v>0.58067239353388778</c:v>
                </c:pt>
                <c:pt idx="86">
                  <c:v>0.50786682634328184</c:v>
                </c:pt>
                <c:pt idx="87">
                  <c:v>0.47773708336212656</c:v>
                </c:pt>
                <c:pt idx="88">
                  <c:v>0.48423231760659968</c:v>
                </c:pt>
                <c:pt idx="89">
                  <c:v>0.48474754041690643</c:v>
                </c:pt>
                <c:pt idx="90">
                  <c:v>0.46952602886815364</c:v>
                </c:pt>
                <c:pt idx="91">
                  <c:v>0.44237489726098705</c:v>
                </c:pt>
                <c:pt idx="92">
                  <c:v>0.40044484982318018</c:v>
                </c:pt>
                <c:pt idx="93">
                  <c:v>0.41866660528898558</c:v>
                </c:pt>
                <c:pt idx="94">
                  <c:v>0.40815828948529442</c:v>
                </c:pt>
                <c:pt idx="95">
                  <c:v>0.38578801433380761</c:v>
                </c:pt>
                <c:pt idx="96">
                  <c:v>0.37929669909801716</c:v>
                </c:pt>
                <c:pt idx="97">
                  <c:v>0.37937583138356168</c:v>
                </c:pt>
                <c:pt idx="98">
                  <c:v>0.37965701808052699</c:v>
                </c:pt>
                <c:pt idx="99">
                  <c:v>0.38342384255223233</c:v>
                </c:pt>
                <c:pt idx="100">
                  <c:v>0.38918209015934557</c:v>
                </c:pt>
                <c:pt idx="101">
                  <c:v>0.39303250207908491</c:v>
                </c:pt>
                <c:pt idx="102">
                  <c:v>0.39577705386937867</c:v>
                </c:pt>
                <c:pt idx="103">
                  <c:v>0.40025246090580147</c:v>
                </c:pt>
                <c:pt idx="104">
                  <c:v>0.39296058174459053</c:v>
                </c:pt>
                <c:pt idx="105">
                  <c:v>0.39441359073592713</c:v>
                </c:pt>
                <c:pt idx="106">
                  <c:v>0.3985771721876557</c:v>
                </c:pt>
                <c:pt idx="107">
                  <c:v>0.39318379541343779</c:v>
                </c:pt>
                <c:pt idx="108">
                  <c:v>0.39311449072297622</c:v>
                </c:pt>
                <c:pt idx="109">
                  <c:v>0.40111784433831932</c:v>
                </c:pt>
                <c:pt idx="110">
                  <c:v>0.40354168975439741</c:v>
                </c:pt>
                <c:pt idx="111">
                  <c:v>0.40948305668424939</c:v>
                </c:pt>
                <c:pt idx="112">
                  <c:v>0.4227329368897581</c:v>
                </c:pt>
                <c:pt idx="113">
                  <c:v>0.41530053426828423</c:v>
                </c:pt>
                <c:pt idx="114">
                  <c:v>0.42496190006790774</c:v>
                </c:pt>
                <c:pt idx="115">
                  <c:v>0.44909943041937417</c:v>
                </c:pt>
                <c:pt idx="116">
                  <c:v>0.44542762763790705</c:v>
                </c:pt>
                <c:pt idx="117">
                  <c:v>0.44957887896277743</c:v>
                </c:pt>
                <c:pt idx="118">
                  <c:v>0.45434743927206239</c:v>
                </c:pt>
                <c:pt idx="119">
                  <c:v>0.4050703367332068</c:v>
                </c:pt>
                <c:pt idx="120">
                  <c:v>0.38328867599109201</c:v>
                </c:pt>
                <c:pt idx="121">
                  <c:v>0.36921682940037492</c:v>
                </c:pt>
                <c:pt idx="122">
                  <c:v>0.3358999558002852</c:v>
                </c:pt>
                <c:pt idx="123">
                  <c:v>0.33399943160406137</c:v>
                </c:pt>
                <c:pt idx="124">
                  <c:v>0.31119503394152864</c:v>
                </c:pt>
                <c:pt idx="125">
                  <c:v>0.32511185516869562</c:v>
                </c:pt>
                <c:pt idx="126">
                  <c:v>0.31589037227203082</c:v>
                </c:pt>
                <c:pt idx="127">
                  <c:v>0.32044966566875766</c:v>
                </c:pt>
                <c:pt idx="128">
                  <c:v>0.31846606259286164</c:v>
                </c:pt>
                <c:pt idx="129">
                  <c:v>0.32367652770762251</c:v>
                </c:pt>
                <c:pt idx="130">
                  <c:v>0.32001242449259837</c:v>
                </c:pt>
                <c:pt idx="131">
                  <c:v>0.33772483868767916</c:v>
                </c:pt>
                <c:pt idx="132">
                  <c:v>0.3192133063811286</c:v>
                </c:pt>
                <c:pt idx="133">
                  <c:v>0.33664609229783543</c:v>
                </c:pt>
                <c:pt idx="134">
                  <c:v>0.33559205019931243</c:v>
                </c:pt>
                <c:pt idx="135">
                  <c:v>0.32928529279672941</c:v>
                </c:pt>
                <c:pt idx="136">
                  <c:v>0.32578943541558669</c:v>
                </c:pt>
                <c:pt idx="137">
                  <c:v>0.33552455597559905</c:v>
                </c:pt>
                <c:pt idx="138">
                  <c:v>0.33519932429918364</c:v>
                </c:pt>
                <c:pt idx="139">
                  <c:v>0.32242893680160706</c:v>
                </c:pt>
                <c:pt idx="140">
                  <c:v>0.32570336974482045</c:v>
                </c:pt>
                <c:pt idx="141">
                  <c:v>0.31759332702197884</c:v>
                </c:pt>
                <c:pt idx="142">
                  <c:v>0.30822989798069489</c:v>
                </c:pt>
                <c:pt idx="143">
                  <c:v>0.3189721622589774</c:v>
                </c:pt>
                <c:pt idx="144">
                  <c:v>0.3179863365246024</c:v>
                </c:pt>
                <c:pt idx="145">
                  <c:v>0.32449047146167309</c:v>
                </c:pt>
                <c:pt idx="146">
                  <c:v>0.33103526372460013</c:v>
                </c:pt>
                <c:pt idx="147">
                  <c:v>0.3348394009208695</c:v>
                </c:pt>
                <c:pt idx="148">
                  <c:v>0.3523753501198385</c:v>
                </c:pt>
                <c:pt idx="149">
                  <c:v>0.39039423253433614</c:v>
                </c:pt>
                <c:pt idx="150">
                  <c:v>0.37116382369826079</c:v>
                </c:pt>
                <c:pt idx="151">
                  <c:v>0.36431567498717116</c:v>
                </c:pt>
                <c:pt idx="152">
                  <c:v>0.36309634586825978</c:v>
                </c:pt>
                <c:pt idx="153">
                  <c:v>0.35708710477691707</c:v>
                </c:pt>
                <c:pt idx="154">
                  <c:v>0.3479518822853282</c:v>
                </c:pt>
                <c:pt idx="155">
                  <c:v>0.33845252413112525</c:v>
                </c:pt>
                <c:pt idx="156">
                  <c:v>0.3152081647932613</c:v>
                </c:pt>
                <c:pt idx="157">
                  <c:v>0.32948161883569077</c:v>
                </c:pt>
                <c:pt idx="158">
                  <c:v>0.33814186811130614</c:v>
                </c:pt>
                <c:pt idx="159">
                  <c:v>0.30111963849626378</c:v>
                </c:pt>
                <c:pt idx="160">
                  <c:v>0.31095033337536965</c:v>
                </c:pt>
                <c:pt idx="161">
                  <c:v>0.30356805700667128</c:v>
                </c:pt>
                <c:pt idx="162">
                  <c:v>0.30575069237392111</c:v>
                </c:pt>
                <c:pt idx="163">
                  <c:v>0.29572132409085977</c:v>
                </c:pt>
                <c:pt idx="164">
                  <c:v>0.30042380293602083</c:v>
                </c:pt>
                <c:pt idx="165">
                  <c:v>0.28959703499146106</c:v>
                </c:pt>
                <c:pt idx="166">
                  <c:v>0.29034016559170822</c:v>
                </c:pt>
                <c:pt idx="167">
                  <c:v>0.32199048169343036</c:v>
                </c:pt>
                <c:pt idx="168">
                  <c:v>0.35052936504762283</c:v>
                </c:pt>
                <c:pt idx="169">
                  <c:v>0.35524107614673034</c:v>
                </c:pt>
                <c:pt idx="170">
                  <c:v>0.37574828842039382</c:v>
                </c:pt>
                <c:pt idx="171">
                  <c:v>0.36884392082199924</c:v>
                </c:pt>
                <c:pt idx="172">
                  <c:v>0.37362887975014403</c:v>
                </c:pt>
                <c:pt idx="173">
                  <c:v>0.40838817024767599</c:v>
                </c:pt>
                <c:pt idx="174">
                  <c:v>0.36118157694977715</c:v>
                </c:pt>
                <c:pt idx="175">
                  <c:v>0.34959615282770518</c:v>
                </c:pt>
                <c:pt idx="176">
                  <c:v>0.35539780584493408</c:v>
                </c:pt>
                <c:pt idx="177">
                  <c:v>0.35690981287383489</c:v>
                </c:pt>
                <c:pt idx="178">
                  <c:v>0.35419737329378687</c:v>
                </c:pt>
                <c:pt idx="179">
                  <c:v>0.35124978488785485</c:v>
                </c:pt>
                <c:pt idx="180">
                  <c:v>0.33530373030443639</c:v>
                </c:pt>
                <c:pt idx="181">
                  <c:v>0.27321041711216792</c:v>
                </c:pt>
                <c:pt idx="182">
                  <c:v>0.40407407499541853</c:v>
                </c:pt>
                <c:pt idx="183">
                  <c:v>0.33497809649967658</c:v>
                </c:pt>
                <c:pt idx="184">
                  <c:v>0.35811639885085339</c:v>
                </c:pt>
                <c:pt idx="185">
                  <c:v>0.36483903340995</c:v>
                </c:pt>
                <c:pt idx="186">
                  <c:v>0.36429789307027155</c:v>
                </c:pt>
                <c:pt idx="187">
                  <c:v>0.36708212395424278</c:v>
                </c:pt>
                <c:pt idx="188">
                  <c:v>0.44869718963768102</c:v>
                </c:pt>
                <c:pt idx="189">
                  <c:v>0.31698175077765278</c:v>
                </c:pt>
                <c:pt idx="190">
                  <c:v>0.31250707157566016</c:v>
                </c:pt>
                <c:pt idx="191">
                  <c:v>0.41556561283000992</c:v>
                </c:pt>
                <c:pt idx="192">
                  <c:v>0.34881768129668483</c:v>
                </c:pt>
                <c:pt idx="193">
                  <c:v>0.36046094030573206</c:v>
                </c:pt>
                <c:pt idx="194">
                  <c:v>0.35940040726282757</c:v>
                </c:pt>
                <c:pt idx="195">
                  <c:v>0.31878735556345811</c:v>
                </c:pt>
                <c:pt idx="196">
                  <c:v>0.32198736291822783</c:v>
                </c:pt>
                <c:pt idx="197">
                  <c:v>0.39063730834430904</c:v>
                </c:pt>
                <c:pt idx="198">
                  <c:v>0.28811444116335011</c:v>
                </c:pt>
                <c:pt idx="199">
                  <c:v>0.33608856616296723</c:v>
                </c:pt>
                <c:pt idx="200">
                  <c:v>0.3191210258938012</c:v>
                </c:pt>
                <c:pt idx="201">
                  <c:v>0.28413629135646695</c:v>
                </c:pt>
                <c:pt idx="202">
                  <c:v>0.3479304613662722</c:v>
                </c:pt>
                <c:pt idx="203">
                  <c:v>0.35701800785378462</c:v>
                </c:pt>
                <c:pt idx="204">
                  <c:v>0.36235776824103938</c:v>
                </c:pt>
                <c:pt idx="205">
                  <c:v>0.34395637877342994</c:v>
                </c:pt>
                <c:pt idx="206">
                  <c:v>0.32124587354786677</c:v>
                </c:pt>
                <c:pt idx="207">
                  <c:v>0.38501414957363572</c:v>
                </c:pt>
                <c:pt idx="208">
                  <c:v>0.37227280352742786</c:v>
                </c:pt>
                <c:pt idx="209">
                  <c:v>0.32576482559641873</c:v>
                </c:pt>
                <c:pt idx="210">
                  <c:v>0.31120998260300009</c:v>
                </c:pt>
                <c:pt idx="211">
                  <c:v>0.30165563281924368</c:v>
                </c:pt>
                <c:pt idx="212">
                  <c:v>0.30070089017896734</c:v>
                </c:pt>
                <c:pt idx="213">
                  <c:v>0.31620488321261964</c:v>
                </c:pt>
                <c:pt idx="214">
                  <c:v>0.27104535486661474</c:v>
                </c:pt>
                <c:pt idx="215">
                  <c:v>0.27911219160975642</c:v>
                </c:pt>
                <c:pt idx="216">
                  <c:v>0.26323299784705928</c:v>
                </c:pt>
                <c:pt idx="217">
                  <c:v>0.25866297621716561</c:v>
                </c:pt>
                <c:pt idx="218">
                  <c:v>0.25150139471997673</c:v>
                </c:pt>
                <c:pt idx="219">
                  <c:v>0.26125884520260045</c:v>
                </c:pt>
                <c:pt idx="220">
                  <c:v>0.27102019745757244</c:v>
                </c:pt>
                <c:pt idx="221">
                  <c:v>0.26917012475507496</c:v>
                </c:pt>
                <c:pt idx="222">
                  <c:v>0.252359312157583</c:v>
                </c:pt>
                <c:pt idx="223">
                  <c:v>0.29948375780918018</c:v>
                </c:pt>
                <c:pt idx="224">
                  <c:v>0.25073772271012629</c:v>
                </c:pt>
                <c:pt idx="225">
                  <c:v>0.37906452610213226</c:v>
                </c:pt>
                <c:pt idx="226">
                  <c:v>0.29750730046740453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343872"/>
        <c:axId val="321345408"/>
      </c:lineChart>
      <c:dateAx>
        <c:axId val="321343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1345408"/>
        <c:crosses val="autoZero"/>
        <c:auto val="1"/>
        <c:lblOffset val="100"/>
        <c:baseTimeUnit val="days"/>
      </c:dateAx>
      <c:valAx>
        <c:axId val="3213454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134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BRA'!$A$4:$A$242</c:f>
              <c:numCache>
                <c:formatCode>m/d/yyyy</c:formatCode>
                <c:ptCount val="23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</c:numCache>
            </c:numRef>
          </c:cat>
          <c:val>
            <c:numRef>
              <c:f>'data BRA'!$AB$4:$AB$242</c:f>
              <c:numCache>
                <c:formatCode>General</c:formatCode>
                <c:ptCount val="23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0.14285714285714285</c:v>
                </c:pt>
                <c:pt idx="27" formatCode="#,##0">
                  <c:v>0.14285714285714285</c:v>
                </c:pt>
                <c:pt idx="28" formatCode="#,##0">
                  <c:v>0.2857142857142857</c:v>
                </c:pt>
                <c:pt idx="29" formatCode="#,##0">
                  <c:v>0.2857142857142857</c:v>
                </c:pt>
                <c:pt idx="30" formatCode="#,##0">
                  <c:v>0.2857142857142857</c:v>
                </c:pt>
                <c:pt idx="31" formatCode="#,##0">
                  <c:v>0.2857142857142857</c:v>
                </c:pt>
                <c:pt idx="32" formatCode="#,##0">
                  <c:v>0.42857142857142855</c:v>
                </c:pt>
                <c:pt idx="33" formatCode="#,##0">
                  <c:v>0.42857142857142855</c:v>
                </c:pt>
                <c:pt idx="34" formatCode="#,##0">
                  <c:v>1.7142857142857142</c:v>
                </c:pt>
                <c:pt idx="35" formatCode="#,##0">
                  <c:v>1.5714285714285714</c:v>
                </c:pt>
                <c:pt idx="36" formatCode="#,##0">
                  <c:v>2.5714285714285716</c:v>
                </c:pt>
                <c:pt idx="37" formatCode="#,##0">
                  <c:v>3.2857142857142856</c:v>
                </c:pt>
                <c:pt idx="38" formatCode="#,##0">
                  <c:v>4.1428571428571432</c:v>
                </c:pt>
                <c:pt idx="39" formatCode="#,##0">
                  <c:v>4.8571428571428568</c:v>
                </c:pt>
                <c:pt idx="40" formatCode="#,##0">
                  <c:v>6.8571428571428568</c:v>
                </c:pt>
                <c:pt idx="41" formatCode="#,##0">
                  <c:v>19.714285714285715</c:v>
                </c:pt>
                <c:pt idx="42" formatCode="#,##0">
                  <c:v>19.714285714285715</c:v>
                </c:pt>
                <c:pt idx="43" formatCode="#,##0">
                  <c:v>20.285714285714285</c:v>
                </c:pt>
                <c:pt idx="44" formatCode="#,##0">
                  <c:v>25</c:v>
                </c:pt>
                <c:pt idx="45" formatCode="#,##0">
                  <c:v>41.428571428571431</c:v>
                </c:pt>
                <c:pt idx="46" formatCode="#,##0">
                  <c:v>47.714285714285715</c:v>
                </c:pt>
                <c:pt idx="47" formatCode="#,##0">
                  <c:v>81.285714285714292</c:v>
                </c:pt>
                <c:pt idx="48" formatCode="#,##0">
                  <c:v>91.714285714285708</c:v>
                </c:pt>
                <c:pt idx="49" formatCode="#,##0">
                  <c:v>124.28571428571429</c:v>
                </c:pt>
                <c:pt idx="50" formatCode="#,##0">
                  <c:v>197.71428571428572</c:v>
                </c:pt>
                <c:pt idx="51" formatCode="#,##0">
                  <c:v>246.28571428571428</c:v>
                </c:pt>
                <c:pt idx="52" formatCode="#,##0">
                  <c:v>275.14285714285717</c:v>
                </c:pt>
                <c:pt idx="53" formatCode="#,##0">
                  <c:v>311.71428571428572</c:v>
                </c:pt>
                <c:pt idx="54" formatCode="#,##0">
                  <c:v>337.71428571428572</c:v>
                </c:pt>
                <c:pt idx="55" formatCode="#,##0">
                  <c:v>374.85714285714283</c:v>
                </c:pt>
                <c:pt idx="56" formatCode="#,##0">
                  <c:v>411.85714285714283</c:v>
                </c:pt>
                <c:pt idx="57" formatCode="#,##0">
                  <c:v>387.14285714285717</c:v>
                </c:pt>
                <c:pt idx="58" formatCode="#,##0">
                  <c:v>379.28571428571428</c:v>
                </c:pt>
                <c:pt idx="59" formatCode="#,##0">
                  <c:v>495.71428571428572</c:v>
                </c:pt>
                <c:pt idx="60" formatCode="#,##0">
                  <c:v>611.71428571428567</c:v>
                </c:pt>
                <c:pt idx="61" formatCode="#,##0">
                  <c:v>722.71428571428567</c:v>
                </c:pt>
                <c:pt idx="62" formatCode="#,##0">
                  <c:v>805.57142857142856</c:v>
                </c:pt>
                <c:pt idx="63" formatCode="#,##0">
                  <c:v>922.28571428571433</c:v>
                </c:pt>
                <c:pt idx="64" formatCode="#,##0">
                  <c:v>982</c:v>
                </c:pt>
                <c:pt idx="65" formatCode="#,##0">
                  <c:v>1083.1428571428571</c:v>
                </c:pt>
                <c:pt idx="66" formatCode="#,##0">
                  <c:v>1188.1428571428571</c:v>
                </c:pt>
                <c:pt idx="67" formatCode="#,##0">
                  <c:v>1333.4285714285713</c:v>
                </c:pt>
                <c:pt idx="68" formatCode="#,##0">
                  <c:v>1435.4285714285713</c:v>
                </c:pt>
                <c:pt idx="69" formatCode="#,##0">
                  <c:v>1511.7142857142858</c:v>
                </c:pt>
                <c:pt idx="70" formatCode="#,##0">
                  <c:v>1481</c:v>
                </c:pt>
                <c:pt idx="71" formatCode="#,##0">
                  <c:v>1580.2857142857142</c:v>
                </c:pt>
                <c:pt idx="72" formatCode="#,##0">
                  <c:v>1609.8571428571429</c:v>
                </c:pt>
                <c:pt idx="73" formatCode="#,##0">
                  <c:v>1604</c:v>
                </c:pt>
                <c:pt idx="74" formatCode="#,##0">
                  <c:v>1735.7142857142858</c:v>
                </c:pt>
                <c:pt idx="75" formatCode="#,##0">
                  <c:v>1761.8571428571429</c:v>
                </c:pt>
                <c:pt idx="76" formatCode="#,##0">
                  <c:v>2006.2857142857142</c:v>
                </c:pt>
                <c:pt idx="77" formatCode="#,##0">
                  <c:v>2275.8571428571427</c:v>
                </c:pt>
                <c:pt idx="78" formatCode="#,##0">
                  <c:v>2351.7142857142858</c:v>
                </c:pt>
                <c:pt idx="79" formatCode="#,##0">
                  <c:v>2473.2857142857142</c:v>
                </c:pt>
                <c:pt idx="80" formatCode="#,##0">
                  <c:v>2545.2857142857142</c:v>
                </c:pt>
                <c:pt idx="81" formatCode="#,##0">
                  <c:v>2491</c:v>
                </c:pt>
                <c:pt idx="82" formatCode="#,##0">
                  <c:v>2801.5714285714284</c:v>
                </c:pt>
                <c:pt idx="83" formatCode="#,##0">
                  <c:v>2908.7142857142858</c:v>
                </c:pt>
                <c:pt idx="84" formatCode="#,##0">
                  <c:v>3238</c:v>
                </c:pt>
                <c:pt idx="85" formatCode="#,##0">
                  <c:v>3492.2857142857142</c:v>
                </c:pt>
                <c:pt idx="86" formatCode="#,##0">
                  <c:v>3814.7142857142858</c:v>
                </c:pt>
                <c:pt idx="87" formatCode="#,##0">
                  <c:v>4308</c:v>
                </c:pt>
                <c:pt idx="88" formatCode="#,##0">
                  <c:v>4846.8571428571431</c:v>
                </c:pt>
                <c:pt idx="89" formatCode="#,##0">
                  <c:v>5307.2857142857147</c:v>
                </c:pt>
                <c:pt idx="90" formatCode="#,##0">
                  <c:v>5451.2857142857147</c:v>
                </c:pt>
                <c:pt idx="91" formatCode="#,##0">
                  <c:v>5396.5714285714284</c:v>
                </c:pt>
                <c:pt idx="92" formatCode="#,##0">
                  <c:v>5532.2857142857147</c:v>
                </c:pt>
                <c:pt idx="93" formatCode="#,##0">
                  <c:v>5882</c:v>
                </c:pt>
                <c:pt idx="94" formatCode="#,##0">
                  <c:v>6031.4285714285716</c:v>
                </c:pt>
                <c:pt idx="95" formatCode="#,##0">
                  <c:v>6703.7142857142853</c:v>
                </c:pt>
                <c:pt idx="96" formatCode="#,##0">
                  <c:v>6940.8571428571431</c:v>
                </c:pt>
                <c:pt idx="97" formatCode="#,##0">
                  <c:v>7813.1428571428569</c:v>
                </c:pt>
                <c:pt idx="98" formatCode="#,##0">
                  <c:v>8423</c:v>
                </c:pt>
                <c:pt idx="99" formatCode="#,##0">
                  <c:v>8696.1428571428569</c:v>
                </c:pt>
                <c:pt idx="100" formatCode="#,##0">
                  <c:v>8710.5714285714294</c:v>
                </c:pt>
                <c:pt idx="101" formatCode="#,##0">
                  <c:v>8965.5714285714294</c:v>
                </c:pt>
                <c:pt idx="102" formatCode="#,##0">
                  <c:v>9075.1428571428569</c:v>
                </c:pt>
                <c:pt idx="103" formatCode="#,##0">
                  <c:v>9627.4285714285706</c:v>
                </c:pt>
                <c:pt idx="104" formatCode="#,##0">
                  <c:v>10485.285714285714</c:v>
                </c:pt>
                <c:pt idx="105" formatCode="#,##0">
                  <c:v>11064.285714285714</c:v>
                </c:pt>
                <c:pt idx="106" formatCode="#,##0">
                  <c:v>11197.285714285714</c:v>
                </c:pt>
                <c:pt idx="107" formatCode="#,##0">
                  <c:v>12253.428571428571</c:v>
                </c:pt>
                <c:pt idx="108" formatCode="#,##0">
                  <c:v>13381.571428571429</c:v>
                </c:pt>
                <c:pt idx="109" formatCode="#,##0">
                  <c:v>14491.714285714286</c:v>
                </c:pt>
                <c:pt idx="110" formatCode="#,##0">
                  <c:v>15274.571428571429</c:v>
                </c:pt>
                <c:pt idx="111" formatCode="#,##0">
                  <c:v>15799.857142857143</c:v>
                </c:pt>
                <c:pt idx="112" formatCode="#,##0">
                  <c:v>16269.571428571429</c:v>
                </c:pt>
                <c:pt idx="113" formatCode="#,##0">
                  <c:v>17447.285714285714</c:v>
                </c:pt>
                <c:pt idx="114" formatCode="#,##0">
                  <c:v>17075.714285714286</c:v>
                </c:pt>
                <c:pt idx="115" formatCode="#,##0">
                  <c:v>17048.142857142859</c:v>
                </c:pt>
                <c:pt idx="116" formatCode="#,##0">
                  <c:v>17177.428571428572</c:v>
                </c:pt>
                <c:pt idx="117" formatCode="#,##0">
                  <c:v>18307.285714285714</c:v>
                </c:pt>
                <c:pt idx="118" formatCode="#,##0">
                  <c:v>19182.285714285714</c:v>
                </c:pt>
                <c:pt idx="119" formatCode="#,##0">
                  <c:v>21577.428571428572</c:v>
                </c:pt>
                <c:pt idx="120" formatCode="#,##0">
                  <c:v>21662.571428571428</c:v>
                </c:pt>
                <c:pt idx="121" formatCode="#,##0">
                  <c:v>21649.857142857141</c:v>
                </c:pt>
                <c:pt idx="122" formatCode="#,##0">
                  <c:v>23451.571428571428</c:v>
                </c:pt>
                <c:pt idx="123" formatCode="#,##0">
                  <c:v>24599.285714285714</c:v>
                </c:pt>
                <c:pt idx="124" formatCode="#,##0">
                  <c:v>25243.285714285714</c:v>
                </c:pt>
                <c:pt idx="125" formatCode="#,##0">
                  <c:v>25800.714285714286</c:v>
                </c:pt>
                <c:pt idx="126" formatCode="#,##0">
                  <c:v>24915.142857142859</c:v>
                </c:pt>
                <c:pt idx="127" formatCode="#,##0">
                  <c:v>25272.714285714286</c:v>
                </c:pt>
                <c:pt idx="128" formatCode="#,##0">
                  <c:v>25852.142857142859</c:v>
                </c:pt>
                <c:pt idx="129" formatCode="#,##0">
                  <c:v>26302.857142857141</c:v>
                </c:pt>
                <c:pt idx="130" formatCode="#,##0">
                  <c:v>26914.285714285714</c:v>
                </c:pt>
                <c:pt idx="131" formatCode="#,##0">
                  <c:v>26841</c:v>
                </c:pt>
                <c:pt idx="132" formatCode="#,##0">
                  <c:v>26148.428571428572</c:v>
                </c:pt>
                <c:pt idx="133" formatCode="#,##0">
                  <c:v>25381.142857142859</c:v>
                </c:pt>
                <c:pt idx="134" formatCode="#,##0">
                  <c:v>25123.714285714286</c:v>
                </c:pt>
                <c:pt idx="135" formatCode="#,##0">
                  <c:v>25837</c:v>
                </c:pt>
                <c:pt idx="136" formatCode="#,##0">
                  <c:v>26240.857142857141</c:v>
                </c:pt>
                <c:pt idx="137" formatCode="#,##0">
                  <c:v>26137.285714285714</c:v>
                </c:pt>
                <c:pt idx="138" formatCode="#,##0">
                  <c:v>25044.857142857141</c:v>
                </c:pt>
                <c:pt idx="139" formatCode="#,##0">
                  <c:v>29157.571428571428</c:v>
                </c:pt>
                <c:pt idx="140" formatCode="#,##0">
                  <c:v>31009.285714285714</c:v>
                </c:pt>
                <c:pt idx="141" formatCode="#,##0">
                  <c:v>30816.714285714286</c:v>
                </c:pt>
                <c:pt idx="142" formatCode="#,##0">
                  <c:v>31171.285714285714</c:v>
                </c:pt>
                <c:pt idx="143" formatCode="#,##0">
                  <c:v>31816.714285714286</c:v>
                </c:pt>
                <c:pt idx="144" formatCode="#,##0">
                  <c:v>33322</c:v>
                </c:pt>
                <c:pt idx="145" formatCode="#,##0">
                  <c:v>35710.285714285717</c:v>
                </c:pt>
                <c:pt idx="146" formatCode="#,##0">
                  <c:v>34580.142857142855</c:v>
                </c:pt>
                <c:pt idx="147" formatCode="#,##0">
                  <c:v>35155.428571428572</c:v>
                </c:pt>
                <c:pt idx="148" formatCode="#,##0">
                  <c:v>37257.428571428572</c:v>
                </c:pt>
                <c:pt idx="149" formatCode="#,##0">
                  <c:v>37389.285714285717</c:v>
                </c:pt>
                <c:pt idx="150" formatCode="#,##0">
                  <c:v>36590.714285714283</c:v>
                </c:pt>
                <c:pt idx="151" formatCode="#,##0">
                  <c:v>37160.285714285717</c:v>
                </c:pt>
                <c:pt idx="152" formatCode="#,##0">
                  <c:v>38392</c:v>
                </c:pt>
                <c:pt idx="153" formatCode="#,##0">
                  <c:v>37729.571428571428</c:v>
                </c:pt>
                <c:pt idx="154" formatCode="#,##0">
                  <c:v>37619.571428571428</c:v>
                </c:pt>
                <c:pt idx="155" formatCode="#,##0">
                  <c:v>36987.428571428572</c:v>
                </c:pt>
                <c:pt idx="156" formatCode="#,##0">
                  <c:v>36441.285714285717</c:v>
                </c:pt>
                <c:pt idx="157" formatCode="#,##0">
                  <c:v>38078.285714285717</c:v>
                </c:pt>
                <c:pt idx="158" formatCode="#,##0">
                  <c:v>37772.428571428572</c:v>
                </c:pt>
                <c:pt idx="159" formatCode="#,##0">
                  <c:v>36988.714285714283</c:v>
                </c:pt>
                <c:pt idx="160" formatCode="#,##0">
                  <c:v>37392.285714285717</c:v>
                </c:pt>
                <c:pt idx="161" formatCode="#,##0">
                  <c:v>37549.428571428572</c:v>
                </c:pt>
                <c:pt idx="162" formatCode="#,##0">
                  <c:v>37375.142857142855</c:v>
                </c:pt>
                <c:pt idx="163" formatCode="#,##0">
                  <c:v>37383.285714285717</c:v>
                </c:pt>
                <c:pt idx="164" formatCode="#,##0">
                  <c:v>36890.714285714283</c:v>
                </c:pt>
                <c:pt idx="165" formatCode="#,##0">
                  <c:v>36226.857142857145</c:v>
                </c:pt>
                <c:pt idx="166" formatCode="#,##0">
                  <c:v>36624.571428571428</c:v>
                </c:pt>
                <c:pt idx="167" formatCode="#,##0">
                  <c:v>35071.571428571428</c:v>
                </c:pt>
                <c:pt idx="168" formatCode="#,##0">
                  <c:v>33572.857142857145</c:v>
                </c:pt>
                <c:pt idx="169" formatCode="#,##0">
                  <c:v>33386.857142857145</c:v>
                </c:pt>
                <c:pt idx="170" formatCode="#,##0">
                  <c:v>33382.714285714283</c:v>
                </c:pt>
                <c:pt idx="171" formatCode="#,##0">
                  <c:v>33261.428571428572</c:v>
                </c:pt>
                <c:pt idx="172" formatCode="#,##0">
                  <c:v>37252.285714285717</c:v>
                </c:pt>
                <c:pt idx="173" formatCode="#,##0">
                  <c:v>39332</c:v>
                </c:pt>
                <c:pt idx="174" formatCode="#,##0">
                  <c:v>42434</c:v>
                </c:pt>
                <c:pt idx="175" formatCode="#,##0">
                  <c:v>45664.714285714283</c:v>
                </c:pt>
                <c:pt idx="176" formatCode="#,##0">
                  <c:v>45814.571428571428</c:v>
                </c:pt>
                <c:pt idx="177" formatCode="#,##0">
                  <c:v>46247</c:v>
                </c:pt>
                <c:pt idx="178" formatCode="#,##0">
                  <c:v>46219.571428571428</c:v>
                </c:pt>
                <c:pt idx="179" formatCode="#,##0">
                  <c:v>46393</c:v>
                </c:pt>
                <c:pt idx="180" formatCode="#,##0">
                  <c:v>46089.571428571428</c:v>
                </c:pt>
                <c:pt idx="181" formatCode="#,##0">
                  <c:v>45588.428571428572</c:v>
                </c:pt>
                <c:pt idx="182" formatCode="#,##0">
                  <c:v>44766.285714285717</c:v>
                </c:pt>
                <c:pt idx="183" formatCode="#,##0">
                  <c:v>44940.857142857145</c:v>
                </c:pt>
                <c:pt idx="184" formatCode="#,##0">
                  <c:v>43991.857142857145</c:v>
                </c:pt>
                <c:pt idx="185" formatCode="#,##0">
                  <c:v>45532.857142857145</c:v>
                </c:pt>
                <c:pt idx="186" formatCode="#,##0">
                  <c:v>43829.714285714283</c:v>
                </c:pt>
                <c:pt idx="187" formatCode="#,##0">
                  <c:v>43158.571428571428</c:v>
                </c:pt>
                <c:pt idx="188" formatCode="#,##0">
                  <c:v>42851</c:v>
                </c:pt>
                <c:pt idx="189" formatCode="#,##0">
                  <c:v>43505</c:v>
                </c:pt>
                <c:pt idx="190" formatCode="#,##0">
                  <c:v>43106.428571428572</c:v>
                </c:pt>
                <c:pt idx="191" formatCode="#,##0">
                  <c:v>43878.857142857145</c:v>
                </c:pt>
                <c:pt idx="192" formatCode="#,##0">
                  <c:v>43958.428571428572</c:v>
                </c:pt>
                <c:pt idx="193" formatCode="#,##0">
                  <c:v>43673.142857142855</c:v>
                </c:pt>
                <c:pt idx="194" formatCode="#,##0">
                  <c:v>44666.285714285717</c:v>
                </c:pt>
                <c:pt idx="195" formatCode="#,##0">
                  <c:v>44725.428571428572</c:v>
                </c:pt>
                <c:pt idx="196" formatCode="#,##0">
                  <c:v>43526.285714285717</c:v>
                </c:pt>
                <c:pt idx="197" formatCode="#,##0">
                  <c:v>43539.285714285717</c:v>
                </c:pt>
                <c:pt idx="198" formatCode="#,##0">
                  <c:v>43157.142857142855</c:v>
                </c:pt>
                <c:pt idx="199" formatCode="#,##0">
                  <c:v>42532</c:v>
                </c:pt>
                <c:pt idx="200" formatCode="#,##0">
                  <c:v>41695.285714285717</c:v>
                </c:pt>
                <c:pt idx="201" formatCode="#,##0">
                  <c:v>39585.571428571428</c:v>
                </c:pt>
                <c:pt idx="202" formatCode="#,##0">
                  <c:v>36687.142857142855</c:v>
                </c:pt>
                <c:pt idx="203" formatCode="#,##0">
                  <c:v>37895.142857142855</c:v>
                </c:pt>
                <c:pt idx="204" formatCode="#,##0">
                  <c:v>37940.857142857145</c:v>
                </c:pt>
                <c:pt idx="205" formatCode="#,##0">
                  <c:v>37613</c:v>
                </c:pt>
                <c:pt idx="206" formatCode="#,##0">
                  <c:v>37520.142857142855</c:v>
                </c:pt>
                <c:pt idx="207" formatCode="#,##0">
                  <c:v>37214.857142857145</c:v>
                </c:pt>
                <c:pt idx="208" formatCode="#,##0">
                  <c:v>37059.428571428572</c:v>
                </c:pt>
                <c:pt idx="209" formatCode="#,##0">
                  <c:v>38924.714285714283</c:v>
                </c:pt>
                <c:pt idx="210" formatCode="#,##0">
                  <c:v>37684.428571428572</c:v>
                </c:pt>
                <c:pt idx="211" formatCode="#,##0">
                  <c:v>36646.857142857145</c:v>
                </c:pt>
                <c:pt idx="212" formatCode="#,##0">
                  <c:v>40773</c:v>
                </c:pt>
                <c:pt idx="213" formatCode="#,##0">
                  <c:v>40133.714285714283</c:v>
                </c:pt>
                <c:pt idx="214" formatCode="#,##0">
                  <c:v>40101.285714285717</c:v>
                </c:pt>
                <c:pt idx="215" formatCode="#,##0">
                  <c:v>40035.285714285717</c:v>
                </c:pt>
                <c:pt idx="216" formatCode="#,##0">
                  <c:v>40999.714285714283</c:v>
                </c:pt>
                <c:pt idx="217" formatCode="#,##0">
                  <c:v>39549.571428571428</c:v>
                </c:pt>
                <c:pt idx="218" formatCode="#,##0">
                  <c:v>39315.714285714283</c:v>
                </c:pt>
                <c:pt idx="219" formatCode="#,##0">
                  <c:v>34217.428571428572</c:v>
                </c:pt>
                <c:pt idx="220" formatCode="#,##0">
                  <c:v>30163.142857142859</c:v>
                </c:pt>
                <c:pt idx="221" formatCode="#,##0">
                  <c:v>28574.857142857141</c:v>
                </c:pt>
                <c:pt idx="222" formatCode="#,##0">
                  <c:v>28115.428571428572</c:v>
                </c:pt>
                <c:pt idx="223" formatCode="#,##0">
                  <c:v>27194.714285714286</c:v>
                </c:pt>
                <c:pt idx="224" formatCode="#,##0">
                  <c:v>27526.714285714286</c:v>
                </c:pt>
                <c:pt idx="225" formatCode="#,##0">
                  <c:v>27562</c:v>
                </c:pt>
                <c:pt idx="226" formatCode="#,##0">
                  <c:v>28259.428571428572</c:v>
                </c:pt>
                <c:pt idx="227" formatCode="#,##0">
                  <c:v>31455.714285714286</c:v>
                </c:pt>
                <c:pt idx="228" formatCode="#,##0">
                  <c:v>31599.142857142859</c:v>
                </c:pt>
                <c:pt idx="229" formatCode="#,##0">
                  <c:v>30991.428571428572</c:v>
                </c:pt>
                <c:pt idx="230" formatCode="#,##0">
                  <c:v>30431.285714285714</c:v>
                </c:pt>
                <c:pt idx="231" formatCode="#,##0">
                  <c:v>30364.714285714286</c:v>
                </c:pt>
                <c:pt idx="232" formatCode="#,##0">
                  <c:v>30596.285714285714</c:v>
                </c:pt>
                <c:pt idx="233" formatCode="#,##0">
                  <c:v>30347.142857142859</c:v>
                </c:pt>
                <c:pt idx="234" formatCode="#,##0">
                  <c:v>29871.571428571428</c:v>
                </c:pt>
                <c:pt idx="235" formatCode="#,##0">
                  <c:v>24611.571428571428</c:v>
                </c:pt>
                <c:pt idx="236" formatCode="#,##0">
                  <c:v>28902.285714285714</c:v>
                </c:pt>
                <c:pt idx="237" formatCode="#,##0">
                  <c:v>27775.714285714286</c:v>
                </c:pt>
                <c:pt idx="238" formatCode="#,##0">
                  <c:v>27107.285714285714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943040"/>
        <c:axId val="321944576"/>
      </c:lineChart>
      <c:lineChart>
        <c:grouping val="standard"/>
        <c:varyColors val="0"/>
        <c:ser>
          <c:idx val="1"/>
          <c:order val="1"/>
          <c:tx>
            <c:strRef>
              <c:f>'data BRA'!$AC$3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BRA'!$A$4:$A$242</c:f>
              <c:numCache>
                <c:formatCode>m/d/yyyy</c:formatCode>
                <c:ptCount val="23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</c:numCache>
            </c:numRef>
          </c:cat>
          <c:val>
            <c:numRef>
              <c:f>'data BRA'!$AC$4:$AC$242</c:f>
              <c:numCache>
                <c:formatCode>General</c:formatCode>
                <c:ptCount val="23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0.14285714285714285</c:v>
                </c:pt>
                <c:pt idx="46" formatCode="#,##0">
                  <c:v>0.42857142857142855</c:v>
                </c:pt>
                <c:pt idx="47" formatCode="#,##0">
                  <c:v>0.8571428571428571</c:v>
                </c:pt>
                <c:pt idx="48" formatCode="#,##0">
                  <c:v>1.5714285714285714</c:v>
                </c:pt>
                <c:pt idx="49" formatCode="#,##0">
                  <c:v>2.1428571428571428</c:v>
                </c:pt>
                <c:pt idx="50" formatCode="#,##0">
                  <c:v>3.5714285714285716</c:v>
                </c:pt>
                <c:pt idx="51" formatCode="#,##0">
                  <c:v>4.8571428571428568</c:v>
                </c:pt>
                <c:pt idx="52" formatCode="#,##0">
                  <c:v>6.4285714285714288</c:v>
                </c:pt>
                <c:pt idx="53" formatCode="#,##0">
                  <c:v>8</c:v>
                </c:pt>
                <c:pt idx="54" formatCode="#,##0">
                  <c:v>10.142857142857142</c:v>
                </c:pt>
                <c:pt idx="55" formatCode="#,##0">
                  <c:v>11.571428571428571</c:v>
                </c:pt>
                <c:pt idx="56" formatCode="#,##0">
                  <c:v>13.714285714285714</c:v>
                </c:pt>
                <c:pt idx="57" formatCode="#,##0">
                  <c:v>15.857142857142858</c:v>
                </c:pt>
                <c:pt idx="58" formatCode="#,##0">
                  <c:v>17.857142857142858</c:v>
                </c:pt>
                <c:pt idx="59" formatCode="#,##0">
                  <c:v>22.142857142857142</c:v>
                </c:pt>
                <c:pt idx="60" formatCode="#,##0">
                  <c:v>25.857142857142858</c:v>
                </c:pt>
                <c:pt idx="61" formatCode="#,##0">
                  <c:v>35.285714285714285</c:v>
                </c:pt>
                <c:pt idx="62" formatCode="#,##0">
                  <c:v>38.142857142857146</c:v>
                </c:pt>
                <c:pt idx="63" formatCode="#,##0">
                  <c:v>47.714285714285715</c:v>
                </c:pt>
                <c:pt idx="64" formatCode="#,##0">
                  <c:v>50</c:v>
                </c:pt>
                <c:pt idx="65" formatCode="#,##0">
                  <c:v>57.857142857142854</c:v>
                </c:pt>
                <c:pt idx="66" formatCode="#,##0">
                  <c:v>69.285714285714292</c:v>
                </c:pt>
                <c:pt idx="67" formatCode="#,##0">
                  <c:v>82.714285714285708</c:v>
                </c:pt>
                <c:pt idx="68" formatCode="#,##0">
                  <c:v>89.428571428571431</c:v>
                </c:pt>
                <c:pt idx="69" formatCode="#,##0">
                  <c:v>99.714285714285708</c:v>
                </c:pt>
                <c:pt idx="70" formatCode="#,##0">
                  <c:v>97</c:v>
                </c:pt>
                <c:pt idx="71" formatCode="#,##0">
                  <c:v>105.28571428571429</c:v>
                </c:pt>
                <c:pt idx="72" formatCode="#,##0">
                  <c:v>109.14285714285714</c:v>
                </c:pt>
                <c:pt idx="73" formatCode="#,##0">
                  <c:v>120.85714285714286</c:v>
                </c:pt>
                <c:pt idx="74" formatCode="#,##0">
                  <c:v>131</c:v>
                </c:pt>
                <c:pt idx="75" formatCode="#,##0">
                  <c:v>139.14285714285714</c:v>
                </c:pt>
                <c:pt idx="76" formatCode="#,##0">
                  <c:v>154.85714285714286</c:v>
                </c:pt>
                <c:pt idx="77" formatCode="#,##0">
                  <c:v>175.71428571428572</c:v>
                </c:pt>
                <c:pt idx="78" formatCode="#,##0">
                  <c:v>177</c:v>
                </c:pt>
                <c:pt idx="79" formatCode="#,##0">
                  <c:v>179.85714285714286</c:v>
                </c:pt>
                <c:pt idx="80" formatCode="#,##0">
                  <c:v>172.71428571428572</c:v>
                </c:pt>
                <c:pt idx="81" formatCode="#,##0">
                  <c:v>167.14285714285714</c:v>
                </c:pt>
                <c:pt idx="82" formatCode="#,##0">
                  <c:v>201</c:v>
                </c:pt>
                <c:pt idx="83" formatCode="#,##0">
                  <c:v>223.28571428571428</c:v>
                </c:pt>
                <c:pt idx="84" formatCode="#,##0">
                  <c:v>243.28571428571428</c:v>
                </c:pt>
                <c:pt idx="85" formatCode="#,##0">
                  <c:v>260.57142857142856</c:v>
                </c:pt>
                <c:pt idx="86" formatCode="#,##0">
                  <c:v>288</c:v>
                </c:pt>
                <c:pt idx="87" formatCode="#,##0">
                  <c:v>334.57142857142856</c:v>
                </c:pt>
                <c:pt idx="88" formatCode="#,##0">
                  <c:v>372.42857142857144</c:v>
                </c:pt>
                <c:pt idx="89" formatCode="#,##0">
                  <c:v>382.14285714285717</c:v>
                </c:pt>
                <c:pt idx="90" formatCode="#,##0">
                  <c:v>386.85714285714283</c:v>
                </c:pt>
                <c:pt idx="91" formatCode="#,##0">
                  <c:v>386.28571428571428</c:v>
                </c:pt>
                <c:pt idx="92" formatCode="#,##0">
                  <c:v>395</c:v>
                </c:pt>
                <c:pt idx="93" formatCode="#,##0">
                  <c:v>394.85714285714283</c:v>
                </c:pt>
                <c:pt idx="94" formatCode="#,##0">
                  <c:v>407.85714285714283</c:v>
                </c:pt>
                <c:pt idx="95" formatCode="#,##0">
                  <c:v>439.28571428571428</c:v>
                </c:pt>
                <c:pt idx="96" formatCode="#,##0">
                  <c:v>454.85714285714283</c:v>
                </c:pt>
                <c:pt idx="97" formatCode="#,##0">
                  <c:v>515</c:v>
                </c:pt>
                <c:pt idx="98" formatCode="#,##0">
                  <c:v>556.42857142857144</c:v>
                </c:pt>
                <c:pt idx="99" formatCode="#,##0">
                  <c:v>581.71428571428567</c:v>
                </c:pt>
                <c:pt idx="100" formatCode="#,##0">
                  <c:v>612.28571428571433</c:v>
                </c:pt>
                <c:pt idx="101" formatCode="#,##0">
                  <c:v>646.14285714285711</c:v>
                </c:pt>
                <c:pt idx="102" formatCode="#,##0">
                  <c:v>664.57142857142856</c:v>
                </c:pt>
                <c:pt idx="103" formatCode="#,##0">
                  <c:v>687</c:v>
                </c:pt>
                <c:pt idx="104" formatCode="#,##0">
                  <c:v>706.42857142857144</c:v>
                </c:pt>
                <c:pt idx="105" formatCode="#,##0">
                  <c:v>715.14285714285711</c:v>
                </c:pt>
                <c:pt idx="106" formatCode="#,##0">
                  <c:v>713.57142857142856</c:v>
                </c:pt>
                <c:pt idx="107" formatCode="#,##0">
                  <c:v>742.85714285714289</c:v>
                </c:pt>
                <c:pt idx="108" formatCode="#,##0">
                  <c:v>788.85714285714289</c:v>
                </c:pt>
                <c:pt idx="109" formatCode="#,##0">
                  <c:v>802.71428571428567</c:v>
                </c:pt>
                <c:pt idx="110" formatCode="#,##0">
                  <c:v>864</c:v>
                </c:pt>
                <c:pt idx="111" formatCode="#,##0">
                  <c:v>869.42857142857144</c:v>
                </c:pt>
                <c:pt idx="112" formatCode="#,##0">
                  <c:v>907.28571428571433</c:v>
                </c:pt>
                <c:pt idx="113" formatCode="#,##0">
                  <c:v>935.42857142857144</c:v>
                </c:pt>
                <c:pt idx="114" formatCode="#,##0">
                  <c:v>945.71428571428567</c:v>
                </c:pt>
                <c:pt idx="115" formatCode="#,##0">
                  <c:v>932.71428571428567</c:v>
                </c:pt>
                <c:pt idx="116" formatCode="#,##0">
                  <c:v>962.71428571428567</c:v>
                </c:pt>
                <c:pt idx="117" formatCode="#,##0">
                  <c:v>958.14285714285711</c:v>
                </c:pt>
                <c:pt idx="118" formatCode="#,##0">
                  <c:v>975.71428571428567</c:v>
                </c:pt>
                <c:pt idx="119" formatCode="#,##0">
                  <c:v>974.42857142857144</c:v>
                </c:pt>
                <c:pt idx="120" formatCode="#,##0">
                  <c:v>949.71428571428567</c:v>
                </c:pt>
                <c:pt idx="121" formatCode="#,##0">
                  <c:v>923.42857142857144</c:v>
                </c:pt>
                <c:pt idx="122" formatCode="#,##0">
                  <c:v>955.28571428571433</c:v>
                </c:pt>
                <c:pt idx="123" formatCode="#,##0">
                  <c:v>992.85714285714289</c:v>
                </c:pt>
                <c:pt idx="124" formatCode="#,##0">
                  <c:v>1038.1428571428571</c:v>
                </c:pt>
                <c:pt idx="125" formatCode="#,##0">
                  <c:v>1021.1428571428571</c:v>
                </c:pt>
                <c:pt idx="126" formatCode="#,##0">
                  <c:v>1013.7142857142857</c:v>
                </c:pt>
                <c:pt idx="127" formatCode="#,##0">
                  <c:v>1020.1428571428571</c:v>
                </c:pt>
                <c:pt idx="128" formatCode="#,##0">
                  <c:v>1028.1428571428571</c:v>
                </c:pt>
                <c:pt idx="129" formatCode="#,##0">
                  <c:v>1029.5714285714287</c:v>
                </c:pt>
                <c:pt idx="130" formatCode="#,##0">
                  <c:v>1018.8571428571429</c:v>
                </c:pt>
                <c:pt idx="131" formatCode="#,##0">
                  <c:v>985.42857142857144</c:v>
                </c:pt>
                <c:pt idx="132" formatCode="#,##0">
                  <c:v>971.71428571428567</c:v>
                </c:pt>
                <c:pt idx="133" formatCode="#,##0">
                  <c:v>970</c:v>
                </c:pt>
                <c:pt idx="134" formatCode="#,##0">
                  <c:v>982.42857142857144</c:v>
                </c:pt>
                <c:pt idx="135" formatCode="#,##0">
                  <c:v>975</c:v>
                </c:pt>
                <c:pt idx="136" formatCode="#,##0">
                  <c:v>976.42857142857144</c:v>
                </c:pt>
                <c:pt idx="137" formatCode="#,##0">
                  <c:v>975.71428571428567</c:v>
                </c:pt>
                <c:pt idx="138" formatCode="#,##0">
                  <c:v>975.57142857142856</c:v>
                </c:pt>
                <c:pt idx="139" formatCode="#,##0">
                  <c:v>1018</c:v>
                </c:pt>
                <c:pt idx="140" formatCode="#,##0">
                  <c:v>1036.5714285714287</c:v>
                </c:pt>
                <c:pt idx="141" formatCode="#,##0">
                  <c:v>1037</c:v>
                </c:pt>
                <c:pt idx="142" formatCode="#,##0">
                  <c:v>1044.5714285714287</c:v>
                </c:pt>
                <c:pt idx="143" formatCode="#,##0">
                  <c:v>1057.7142857142858</c:v>
                </c:pt>
                <c:pt idx="144" formatCode="#,##0">
                  <c:v>1045.7142857142858</c:v>
                </c:pt>
                <c:pt idx="145" formatCode="#,##0">
                  <c:v>1031.8571428571429</c:v>
                </c:pt>
                <c:pt idx="146" formatCode="#,##0">
                  <c:v>1001</c:v>
                </c:pt>
                <c:pt idx="147" formatCode="#,##0">
                  <c:v>1013.4285714285714</c:v>
                </c:pt>
                <c:pt idx="148" formatCode="#,##0">
                  <c:v>1004.4285714285714</c:v>
                </c:pt>
                <c:pt idx="149" formatCode="#,##0">
                  <c:v>1006.1428571428571</c:v>
                </c:pt>
                <c:pt idx="150" formatCode="#,##0">
                  <c:v>992.71428571428567</c:v>
                </c:pt>
                <c:pt idx="151" formatCode="#,##0">
                  <c:v>971.71428571428567</c:v>
                </c:pt>
                <c:pt idx="152" formatCode="#,##0">
                  <c:v>987.57142857142856</c:v>
                </c:pt>
                <c:pt idx="153" formatCode="#,##0">
                  <c:v>1030.4285714285713</c:v>
                </c:pt>
                <c:pt idx="154" formatCode="#,##0">
                  <c:v>1027.8571428571429</c:v>
                </c:pt>
                <c:pt idx="155" formatCode="#,##0">
                  <c:v>1035</c:v>
                </c:pt>
                <c:pt idx="156" formatCode="#,##0">
                  <c:v>1024.7142857142858</c:v>
                </c:pt>
                <c:pt idx="157" formatCode="#,##0">
                  <c:v>1021</c:v>
                </c:pt>
                <c:pt idx="158" formatCode="#,##0">
                  <c:v>1047.4285714285713</c:v>
                </c:pt>
                <c:pt idx="159" formatCode="#,##0">
                  <c:v>1042.8571428571429</c:v>
                </c:pt>
                <c:pt idx="160" formatCode="#,##0">
                  <c:v>1032</c:v>
                </c:pt>
                <c:pt idx="161" formatCode="#,##0">
                  <c:v>1029.1428571428571</c:v>
                </c:pt>
                <c:pt idx="162" formatCode="#,##0">
                  <c:v>1033.2857142857142</c:v>
                </c:pt>
                <c:pt idx="163" formatCode="#,##0">
                  <c:v>1049.4285714285713</c:v>
                </c:pt>
                <c:pt idx="164" formatCode="#,##0">
                  <c:v>1056</c:v>
                </c:pt>
                <c:pt idx="165" formatCode="#,##0">
                  <c:v>1057.4285714285713</c:v>
                </c:pt>
                <c:pt idx="166" formatCode="#,##0">
                  <c:v>1072</c:v>
                </c:pt>
                <c:pt idx="167" formatCode="#,##0">
                  <c:v>1064.7142857142858</c:v>
                </c:pt>
                <c:pt idx="168" formatCode="#,##0">
                  <c:v>1043.2857142857142</c:v>
                </c:pt>
                <c:pt idx="169" formatCode="#,##0">
                  <c:v>1055.4285714285713</c:v>
                </c:pt>
                <c:pt idx="170" formatCode="#,##0">
                  <c:v>1041</c:v>
                </c:pt>
                <c:pt idx="171" formatCode="#,##0">
                  <c:v>1050.5714285714287</c:v>
                </c:pt>
                <c:pt idx="172" formatCode="#,##0">
                  <c:v>1057.8571428571429</c:v>
                </c:pt>
                <c:pt idx="173" formatCode="#,##0">
                  <c:v>1056.2857142857142</c:v>
                </c:pt>
                <c:pt idx="174" formatCode="#,##0">
                  <c:v>1055.2857142857142</c:v>
                </c:pt>
                <c:pt idx="175" formatCode="#,##0">
                  <c:v>1096.7142857142858</c:v>
                </c:pt>
                <c:pt idx="176" formatCode="#,##0">
                  <c:v>1073.7142857142858</c:v>
                </c:pt>
                <c:pt idx="177" formatCode="#,##0">
                  <c:v>1071.1428571428571</c:v>
                </c:pt>
                <c:pt idx="178" formatCode="#,##0">
                  <c:v>1007.4285714285714</c:v>
                </c:pt>
                <c:pt idx="179" formatCode="#,##0">
                  <c:v>1051.8571428571429</c:v>
                </c:pt>
                <c:pt idx="180" formatCode="#,##0">
                  <c:v>1025.8571428571429</c:v>
                </c:pt>
                <c:pt idx="181" formatCode="#,##0">
                  <c:v>1033.8571428571429</c:v>
                </c:pt>
                <c:pt idx="182" formatCode="#,##0">
                  <c:v>1016.2857142857143</c:v>
                </c:pt>
                <c:pt idx="183" formatCode="#,##0">
                  <c:v>1014.2857142857143</c:v>
                </c:pt>
                <c:pt idx="184" formatCode="#,##0">
                  <c:v>1006.7142857142857</c:v>
                </c:pt>
                <c:pt idx="185" formatCode="#,##0">
                  <c:v>1040</c:v>
                </c:pt>
                <c:pt idx="186" formatCode="#,##0">
                  <c:v>1017.4285714285714</c:v>
                </c:pt>
                <c:pt idx="187" formatCode="#,##0">
                  <c:v>1032.8571428571429</c:v>
                </c:pt>
                <c:pt idx="188" formatCode="#,##0">
                  <c:v>1013.8571428571429</c:v>
                </c:pt>
                <c:pt idx="189" formatCode="#,##0">
                  <c:v>987.71428571428567</c:v>
                </c:pt>
                <c:pt idx="190" formatCode="#,##0">
                  <c:v>992.14285714285711</c:v>
                </c:pt>
                <c:pt idx="191" formatCode="#,##0">
                  <c:v>1012.4285714285714</c:v>
                </c:pt>
                <c:pt idx="192" formatCode="#,##0">
                  <c:v>1029.5714285714287</c:v>
                </c:pt>
                <c:pt idx="193" formatCode="#,##0">
                  <c:v>992.14285714285711</c:v>
                </c:pt>
                <c:pt idx="194" formatCode="#,##0">
                  <c:v>995.71428571428567</c:v>
                </c:pt>
                <c:pt idx="195" formatCode="#,##0">
                  <c:v>993</c:v>
                </c:pt>
                <c:pt idx="196" formatCode="#,##0">
                  <c:v>965</c:v>
                </c:pt>
                <c:pt idx="197" formatCode="#,##0">
                  <c:v>971.85714285714289</c:v>
                </c:pt>
                <c:pt idx="198" formatCode="#,##0">
                  <c:v>969.14285714285711</c:v>
                </c:pt>
                <c:pt idx="199" formatCode="#,##0">
                  <c:v>980.28571428571433</c:v>
                </c:pt>
                <c:pt idx="200" formatCode="#,##0">
                  <c:v>985.57142857142856</c:v>
                </c:pt>
                <c:pt idx="201" formatCode="#,##0">
                  <c:v>977.28571428571433</c:v>
                </c:pt>
                <c:pt idx="202" formatCode="#,##0">
                  <c:v>976.42857142857144</c:v>
                </c:pt>
                <c:pt idx="203" formatCode="#,##0">
                  <c:v>1002.5714285714286</c:v>
                </c:pt>
                <c:pt idx="204" formatCode="#,##0">
                  <c:v>984.57142857142856</c:v>
                </c:pt>
                <c:pt idx="205" formatCode="#,##0">
                  <c:v>967.57142857142856</c:v>
                </c:pt>
                <c:pt idx="206" formatCode="#,##0">
                  <c:v>956</c:v>
                </c:pt>
                <c:pt idx="207" formatCode="#,##0">
                  <c:v>937.85714285714289</c:v>
                </c:pt>
                <c:pt idx="208" formatCode="#,##0">
                  <c:v>906.42857142857144</c:v>
                </c:pt>
                <c:pt idx="209" formatCode="#,##0">
                  <c:v>878</c:v>
                </c:pt>
                <c:pt idx="210" formatCode="#,##0">
                  <c:v>858.85714285714289</c:v>
                </c:pt>
                <c:pt idx="211" formatCode="#,##0">
                  <c:v>869.14285714285711</c:v>
                </c:pt>
                <c:pt idx="212" formatCode="#,##0">
                  <c:v>867.42857142857144</c:v>
                </c:pt>
                <c:pt idx="213" formatCode="#,##0">
                  <c:v>859.42857142857144</c:v>
                </c:pt>
                <c:pt idx="214" formatCode="#,##0">
                  <c:v>873.57142857142856</c:v>
                </c:pt>
                <c:pt idx="215" formatCode="#,##0">
                  <c:v>852.14285714285711</c:v>
                </c:pt>
                <c:pt idx="216" formatCode="#,##0">
                  <c:v>856.85714285714289</c:v>
                </c:pt>
                <c:pt idx="217" formatCode="#,##0">
                  <c:v>848.71428571428567</c:v>
                </c:pt>
                <c:pt idx="218" formatCode="#,##0">
                  <c:v>831.71428571428567</c:v>
                </c:pt>
                <c:pt idx="219" formatCode="#,##0">
                  <c:v>797</c:v>
                </c:pt>
                <c:pt idx="220" formatCode="#,##0">
                  <c:v>695.42857142857144</c:v>
                </c:pt>
                <c:pt idx="221" formatCode="#,##0">
                  <c:v>679.85714285714289</c:v>
                </c:pt>
                <c:pt idx="222" formatCode="#,##0">
                  <c:v>701.14285714285711</c:v>
                </c:pt>
                <c:pt idx="223" formatCode="#,##0">
                  <c:v>699.14285714285711</c:v>
                </c:pt>
                <c:pt idx="224" formatCode="#,##0">
                  <c:v>715.28571428571433</c:v>
                </c:pt>
                <c:pt idx="225" formatCode="#,##0">
                  <c:v>710.71428571428567</c:v>
                </c:pt>
                <c:pt idx="226" formatCode="#,##0">
                  <c:v>720.85714285714289</c:v>
                </c:pt>
                <c:pt idx="227" formatCode="#,##0">
                  <c:v>807.85714285714289</c:v>
                </c:pt>
                <c:pt idx="228" formatCode="#,##0">
                  <c:v>795.28571428571433</c:v>
                </c:pt>
                <c:pt idx="229" formatCode="#,##0">
                  <c:v>773.28571428571433</c:v>
                </c:pt>
                <c:pt idx="230" formatCode="#,##0">
                  <c:v>771</c:v>
                </c:pt>
                <c:pt idx="231" formatCode="#,##0">
                  <c:v>760.28571428571433</c:v>
                </c:pt>
                <c:pt idx="232" formatCode="#,##0">
                  <c:v>752.85714285714289</c:v>
                </c:pt>
                <c:pt idx="233" formatCode="#,##0">
                  <c:v>752.28571428571433</c:v>
                </c:pt>
                <c:pt idx="234" formatCode="#,##0">
                  <c:v>712.28571428571433</c:v>
                </c:pt>
                <c:pt idx="235" formatCode="#,##0">
                  <c:v>571.28571428571433</c:v>
                </c:pt>
                <c:pt idx="236" formatCode="#,##0">
                  <c:v>696.14285714285711</c:v>
                </c:pt>
                <c:pt idx="237" formatCode="#,##0">
                  <c:v>677.71428571428567</c:v>
                </c:pt>
                <c:pt idx="238" formatCode="#,##0">
                  <c:v>696.28571428571433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BRA'!$AC$2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BRA'!$A$4:$A$242</c:f>
              <c:numCache>
                <c:formatCode>m/d/yyyy</c:formatCode>
                <c:ptCount val="23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</c:numCache>
            </c:numRef>
          </c:cat>
          <c:val>
            <c:numRef>
              <c:f>'data BRA'!$AD$4:$AD$242</c:f>
              <c:numCache>
                <c:formatCode>General</c:formatCode>
                <c:ptCount val="239"/>
                <c:pt idx="38">
                  <c:v>0.23</c:v>
                </c:pt>
                <c:pt idx="39">
                  <c:v>0.29000000000000004</c:v>
                </c:pt>
                <c:pt idx="40">
                  <c:v>0.34</c:v>
                </c:pt>
                <c:pt idx="41">
                  <c:v>0.48000000000000004</c:v>
                </c:pt>
                <c:pt idx="42">
                  <c:v>1.3800000000000001</c:v>
                </c:pt>
                <c:pt idx="43">
                  <c:v>1.3800000000000001</c:v>
                </c:pt>
                <c:pt idx="44">
                  <c:v>1.4200000000000002</c:v>
                </c:pt>
                <c:pt idx="45">
                  <c:v>1.7500000000000002</c:v>
                </c:pt>
                <c:pt idx="46">
                  <c:v>2.9000000000000004</c:v>
                </c:pt>
                <c:pt idx="47">
                  <c:v>3.3400000000000003</c:v>
                </c:pt>
                <c:pt idx="48">
                  <c:v>5.6900000000000013</c:v>
                </c:pt>
                <c:pt idx="49">
                  <c:v>6.42</c:v>
                </c:pt>
                <c:pt idx="50">
                  <c:v>8.7000000000000011</c:v>
                </c:pt>
                <c:pt idx="51">
                  <c:v>13.840000000000002</c:v>
                </c:pt>
                <c:pt idx="52">
                  <c:v>17.240000000000002</c:v>
                </c:pt>
                <c:pt idx="53">
                  <c:v>19.260000000000005</c:v>
                </c:pt>
                <c:pt idx="54">
                  <c:v>21.820000000000004</c:v>
                </c:pt>
                <c:pt idx="55">
                  <c:v>23.640000000000004</c:v>
                </c:pt>
                <c:pt idx="56">
                  <c:v>26.240000000000002</c:v>
                </c:pt>
                <c:pt idx="57">
                  <c:v>28.830000000000002</c:v>
                </c:pt>
                <c:pt idx="58">
                  <c:v>27.100000000000005</c:v>
                </c:pt>
                <c:pt idx="59">
                  <c:v>26.55</c:v>
                </c:pt>
                <c:pt idx="60">
                  <c:v>34.700000000000003</c:v>
                </c:pt>
                <c:pt idx="61">
                  <c:v>42.82</c:v>
                </c:pt>
                <c:pt idx="62">
                  <c:v>50.59</c:v>
                </c:pt>
                <c:pt idx="63">
                  <c:v>56.390000000000008</c:v>
                </c:pt>
                <c:pt idx="64">
                  <c:v>64.560000000000016</c:v>
                </c:pt>
                <c:pt idx="65">
                  <c:v>68.740000000000009</c:v>
                </c:pt>
                <c:pt idx="66">
                  <c:v>75.820000000000007</c:v>
                </c:pt>
                <c:pt idx="67">
                  <c:v>83.17</c:v>
                </c:pt>
                <c:pt idx="68">
                  <c:v>93.34</c:v>
                </c:pt>
                <c:pt idx="69">
                  <c:v>100.48</c:v>
                </c:pt>
                <c:pt idx="70">
                  <c:v>105.82000000000002</c:v>
                </c:pt>
                <c:pt idx="71">
                  <c:v>103.67000000000002</c:v>
                </c:pt>
                <c:pt idx="72">
                  <c:v>110.62</c:v>
                </c:pt>
                <c:pt idx="73">
                  <c:v>112.69000000000001</c:v>
                </c:pt>
                <c:pt idx="74">
                  <c:v>112.28000000000002</c:v>
                </c:pt>
                <c:pt idx="75">
                  <c:v>121.50000000000001</c:v>
                </c:pt>
                <c:pt idx="76">
                  <c:v>123.33000000000001</c:v>
                </c:pt>
                <c:pt idx="77">
                  <c:v>140.44</c:v>
                </c:pt>
                <c:pt idx="78">
                  <c:v>159.31</c:v>
                </c:pt>
                <c:pt idx="79">
                  <c:v>164.62000000000003</c:v>
                </c:pt>
                <c:pt idx="80">
                  <c:v>173.13000000000002</c:v>
                </c:pt>
                <c:pt idx="81">
                  <c:v>178.17000000000002</c:v>
                </c:pt>
                <c:pt idx="82">
                  <c:v>174.37</c:v>
                </c:pt>
                <c:pt idx="83">
                  <c:v>196.11</c:v>
                </c:pt>
                <c:pt idx="84">
                  <c:v>203.61</c:v>
                </c:pt>
                <c:pt idx="85">
                  <c:v>226.66000000000003</c:v>
                </c:pt>
                <c:pt idx="86">
                  <c:v>244.46</c:v>
                </c:pt>
                <c:pt idx="87">
                  <c:v>267.03000000000003</c:v>
                </c:pt>
                <c:pt idx="88">
                  <c:v>301.56</c:v>
                </c:pt>
                <c:pt idx="89">
                  <c:v>339.28000000000003</c:v>
                </c:pt>
                <c:pt idx="90">
                  <c:v>371.51000000000005</c:v>
                </c:pt>
                <c:pt idx="91">
                  <c:v>381.59000000000009</c:v>
                </c:pt>
                <c:pt idx="92">
                  <c:v>377.76000000000005</c:v>
                </c:pt>
                <c:pt idx="93">
                  <c:v>387.26000000000005</c:v>
                </c:pt>
                <c:pt idx="94">
                  <c:v>411.74000000000007</c:v>
                </c:pt>
                <c:pt idx="95">
                  <c:v>422.20000000000005</c:v>
                </c:pt>
                <c:pt idx="96">
                  <c:v>469.26</c:v>
                </c:pt>
                <c:pt idx="97">
                  <c:v>485.86000000000007</c:v>
                </c:pt>
                <c:pt idx="98">
                  <c:v>546.92000000000007</c:v>
                </c:pt>
                <c:pt idx="99">
                  <c:v>589.61</c:v>
                </c:pt>
                <c:pt idx="100">
                  <c:v>608.73</c:v>
                </c:pt>
                <c:pt idx="101">
                  <c:v>609.74000000000012</c:v>
                </c:pt>
                <c:pt idx="102">
                  <c:v>627.59000000000015</c:v>
                </c:pt>
                <c:pt idx="103">
                  <c:v>635.26</c:v>
                </c:pt>
                <c:pt idx="104">
                  <c:v>673.92</c:v>
                </c:pt>
                <c:pt idx="105">
                  <c:v>733.97</c:v>
                </c:pt>
                <c:pt idx="106">
                  <c:v>774.5</c:v>
                </c:pt>
                <c:pt idx="107">
                  <c:v>783.81000000000006</c:v>
                </c:pt>
                <c:pt idx="108">
                  <c:v>857.74</c:v>
                </c:pt>
                <c:pt idx="109">
                  <c:v>936.71000000000015</c:v>
                </c:pt>
                <c:pt idx="110">
                  <c:v>1014.4200000000002</c:v>
                </c:pt>
                <c:pt idx="111">
                  <c:v>1069.2200000000003</c:v>
                </c:pt>
                <c:pt idx="112">
                  <c:v>1105.9900000000002</c:v>
                </c:pt>
                <c:pt idx="113">
                  <c:v>1138.8700000000001</c:v>
                </c:pt>
                <c:pt idx="114">
                  <c:v>1221.3100000000002</c:v>
                </c:pt>
                <c:pt idx="115">
                  <c:v>1195.3000000000002</c:v>
                </c:pt>
                <c:pt idx="116">
                  <c:v>1193.3700000000001</c:v>
                </c:pt>
                <c:pt idx="117">
                  <c:v>1202.4200000000003</c:v>
                </c:pt>
                <c:pt idx="118">
                  <c:v>1281.51</c:v>
                </c:pt>
                <c:pt idx="119">
                  <c:v>1342.76</c:v>
                </c:pt>
                <c:pt idx="120">
                  <c:v>1510.4200000000003</c:v>
                </c:pt>
                <c:pt idx="121">
                  <c:v>1516.38</c:v>
                </c:pt>
                <c:pt idx="122">
                  <c:v>1515.49</c:v>
                </c:pt>
                <c:pt idx="123">
                  <c:v>1641.6100000000001</c:v>
                </c:pt>
                <c:pt idx="124">
                  <c:v>1721.95</c:v>
                </c:pt>
                <c:pt idx="125">
                  <c:v>1767.0300000000002</c:v>
                </c:pt>
                <c:pt idx="126">
                  <c:v>1806.0500000000002</c:v>
                </c:pt>
                <c:pt idx="127">
                  <c:v>1744.0600000000002</c:v>
                </c:pt>
                <c:pt idx="128">
                  <c:v>1769.0900000000001</c:v>
                </c:pt>
                <c:pt idx="129">
                  <c:v>1809.6500000000003</c:v>
                </c:pt>
                <c:pt idx="130">
                  <c:v>1841.2</c:v>
                </c:pt>
                <c:pt idx="131">
                  <c:v>1884.0000000000002</c:v>
                </c:pt>
                <c:pt idx="132">
                  <c:v>1878.8700000000001</c:v>
                </c:pt>
                <c:pt idx="133">
                  <c:v>1830.3900000000003</c:v>
                </c:pt>
                <c:pt idx="134">
                  <c:v>1776.6800000000003</c:v>
                </c:pt>
                <c:pt idx="135">
                  <c:v>1758.6600000000003</c:v>
                </c:pt>
                <c:pt idx="136">
                  <c:v>1808.5900000000001</c:v>
                </c:pt>
                <c:pt idx="137">
                  <c:v>1836.8600000000001</c:v>
                </c:pt>
                <c:pt idx="138">
                  <c:v>1829.6100000000001</c:v>
                </c:pt>
                <c:pt idx="139">
                  <c:v>1753.14</c:v>
                </c:pt>
                <c:pt idx="140">
                  <c:v>2041.0300000000002</c:v>
                </c:pt>
                <c:pt idx="141">
                  <c:v>2170.65</c:v>
                </c:pt>
                <c:pt idx="142">
                  <c:v>2157.17</c:v>
                </c:pt>
                <c:pt idx="143">
                  <c:v>2181.9900000000002</c:v>
                </c:pt>
                <c:pt idx="144">
                  <c:v>2227.17</c:v>
                </c:pt>
                <c:pt idx="145">
                  <c:v>2332.5400000000004</c:v>
                </c:pt>
                <c:pt idx="146">
                  <c:v>2499.7200000000003</c:v>
                </c:pt>
                <c:pt idx="147">
                  <c:v>2420.61</c:v>
                </c:pt>
                <c:pt idx="148">
                  <c:v>2460.88</c:v>
                </c:pt>
                <c:pt idx="149">
                  <c:v>2608.0200000000004</c:v>
                </c:pt>
                <c:pt idx="150">
                  <c:v>2617.2500000000005</c:v>
                </c:pt>
                <c:pt idx="151">
                  <c:v>2561.35</c:v>
                </c:pt>
                <c:pt idx="152">
                  <c:v>2601.2200000000003</c:v>
                </c:pt>
                <c:pt idx="153">
                  <c:v>2687.44</c:v>
                </c:pt>
                <c:pt idx="154">
                  <c:v>2641.07</c:v>
                </c:pt>
                <c:pt idx="155">
                  <c:v>2633.3700000000003</c:v>
                </c:pt>
                <c:pt idx="156">
                  <c:v>2589.1200000000003</c:v>
                </c:pt>
                <c:pt idx="157">
                  <c:v>2550.8900000000003</c:v>
                </c:pt>
                <c:pt idx="158">
                  <c:v>2665.4800000000005</c:v>
                </c:pt>
                <c:pt idx="159">
                  <c:v>2644.07</c:v>
                </c:pt>
                <c:pt idx="160">
                  <c:v>2589.21</c:v>
                </c:pt>
                <c:pt idx="161">
                  <c:v>2617.4600000000005</c:v>
                </c:pt>
                <c:pt idx="162">
                  <c:v>2628.4600000000005</c:v>
                </c:pt>
                <c:pt idx="163">
                  <c:v>2616.2600000000002</c:v>
                </c:pt>
                <c:pt idx="164">
                  <c:v>2616.8300000000004</c:v>
                </c:pt>
                <c:pt idx="165">
                  <c:v>2582.35</c:v>
                </c:pt>
                <c:pt idx="166">
                  <c:v>2535.8800000000006</c:v>
                </c:pt>
                <c:pt idx="167">
                  <c:v>2563.7200000000003</c:v>
                </c:pt>
                <c:pt idx="168">
                  <c:v>2455.0100000000002</c:v>
                </c:pt>
                <c:pt idx="169">
                  <c:v>2350.1000000000004</c:v>
                </c:pt>
                <c:pt idx="170">
                  <c:v>2337.0800000000004</c:v>
                </c:pt>
                <c:pt idx="171">
                  <c:v>2336.79</c:v>
                </c:pt>
                <c:pt idx="172">
                  <c:v>2328.3000000000002</c:v>
                </c:pt>
                <c:pt idx="173">
                  <c:v>2607.6600000000003</c:v>
                </c:pt>
                <c:pt idx="174">
                  <c:v>2753.2400000000002</c:v>
                </c:pt>
                <c:pt idx="175">
                  <c:v>2970.38</c:v>
                </c:pt>
                <c:pt idx="176">
                  <c:v>3196.53</c:v>
                </c:pt>
                <c:pt idx="177">
                  <c:v>3207.0200000000004</c:v>
                </c:pt>
                <c:pt idx="178">
                  <c:v>3237.2900000000004</c:v>
                </c:pt>
                <c:pt idx="179">
                  <c:v>3235.3700000000003</c:v>
                </c:pt>
                <c:pt idx="180">
                  <c:v>3247.51</c:v>
                </c:pt>
                <c:pt idx="181">
                  <c:v>3226.2700000000004</c:v>
                </c:pt>
                <c:pt idx="182">
                  <c:v>3191.1900000000005</c:v>
                </c:pt>
                <c:pt idx="183">
                  <c:v>3133.6400000000003</c:v>
                </c:pt>
                <c:pt idx="184">
                  <c:v>3145.8600000000006</c:v>
                </c:pt>
                <c:pt idx="185">
                  <c:v>3079.4300000000003</c:v>
                </c:pt>
                <c:pt idx="186">
                  <c:v>3187.3000000000006</c:v>
                </c:pt>
                <c:pt idx="187">
                  <c:v>3068.08</c:v>
                </c:pt>
                <c:pt idx="188">
                  <c:v>3021.1000000000004</c:v>
                </c:pt>
                <c:pt idx="189">
                  <c:v>2999.57</c:v>
                </c:pt>
                <c:pt idx="190">
                  <c:v>3045.3500000000004</c:v>
                </c:pt>
                <c:pt idx="191">
                  <c:v>3017.4500000000003</c:v>
                </c:pt>
                <c:pt idx="192">
                  <c:v>3071.5200000000004</c:v>
                </c:pt>
                <c:pt idx="193">
                  <c:v>3077.09</c:v>
                </c:pt>
                <c:pt idx="194">
                  <c:v>3057.1200000000003</c:v>
                </c:pt>
                <c:pt idx="195">
                  <c:v>3126.6400000000003</c:v>
                </c:pt>
                <c:pt idx="196">
                  <c:v>3130.78</c:v>
                </c:pt>
                <c:pt idx="197">
                  <c:v>3046.8400000000006</c:v>
                </c:pt>
                <c:pt idx="198">
                  <c:v>3047.7500000000005</c:v>
                </c:pt>
                <c:pt idx="199">
                  <c:v>3021</c:v>
                </c:pt>
                <c:pt idx="200">
                  <c:v>2977.2400000000002</c:v>
                </c:pt>
                <c:pt idx="201">
                  <c:v>2918.6700000000005</c:v>
                </c:pt>
                <c:pt idx="202">
                  <c:v>2770.9900000000002</c:v>
                </c:pt>
                <c:pt idx="203">
                  <c:v>2568.1</c:v>
                </c:pt>
                <c:pt idx="204">
                  <c:v>2652.6600000000003</c:v>
                </c:pt>
                <c:pt idx="205">
                  <c:v>2655.8600000000006</c:v>
                </c:pt>
                <c:pt idx="206">
                  <c:v>2632.9100000000003</c:v>
                </c:pt>
                <c:pt idx="207">
                  <c:v>2626.4100000000003</c:v>
                </c:pt>
                <c:pt idx="208">
                  <c:v>2605.0400000000004</c:v>
                </c:pt>
                <c:pt idx="209">
                  <c:v>2594.1600000000003</c:v>
                </c:pt>
                <c:pt idx="210">
                  <c:v>2724.73</c:v>
                </c:pt>
                <c:pt idx="211">
                  <c:v>2637.9100000000003</c:v>
                </c:pt>
                <c:pt idx="212">
                  <c:v>2565.2800000000002</c:v>
                </c:pt>
                <c:pt idx="213">
                  <c:v>2854.11</c:v>
                </c:pt>
                <c:pt idx="214">
                  <c:v>2809.36</c:v>
                </c:pt>
                <c:pt idx="215">
                  <c:v>2807.0900000000006</c:v>
                </c:pt>
                <c:pt idx="216">
                  <c:v>2802.4700000000007</c:v>
                </c:pt>
                <c:pt idx="217">
                  <c:v>2869.98</c:v>
                </c:pt>
                <c:pt idx="218">
                  <c:v>2768.4700000000003</c:v>
                </c:pt>
                <c:pt idx="219">
                  <c:v>2752.1</c:v>
                </c:pt>
                <c:pt idx="220">
                  <c:v>2395.2200000000003</c:v>
                </c:pt>
                <c:pt idx="221">
                  <c:v>2111.4200000000005</c:v>
                </c:pt>
                <c:pt idx="222">
                  <c:v>2000.24</c:v>
                </c:pt>
                <c:pt idx="223">
                  <c:v>1968.0800000000002</c:v>
                </c:pt>
                <c:pt idx="224">
                  <c:v>1903.63</c:v>
                </c:pt>
                <c:pt idx="225">
                  <c:v>1926.8700000000001</c:v>
                </c:pt>
                <c:pt idx="226">
                  <c:v>1929.3400000000001</c:v>
                </c:pt>
                <c:pt idx="227">
                  <c:v>1978.1600000000003</c:v>
                </c:pt>
                <c:pt idx="228">
                  <c:v>2201.9</c:v>
                </c:pt>
                <c:pt idx="229">
                  <c:v>2211.9400000000005</c:v>
                </c:pt>
                <c:pt idx="230">
                  <c:v>2169.4</c:v>
                </c:pt>
                <c:pt idx="231">
                  <c:v>2130.19</c:v>
                </c:pt>
                <c:pt idx="232">
                  <c:v>2125.5300000000002</c:v>
                </c:pt>
                <c:pt idx="233">
                  <c:v>2141.7400000000002</c:v>
                </c:pt>
                <c:pt idx="234">
                  <c:v>2124.3000000000002</c:v>
                </c:pt>
                <c:pt idx="235">
                  <c:v>2091.0100000000002</c:v>
                </c:pt>
                <c:pt idx="236">
                  <c:v>1722.8100000000002</c:v>
                </c:pt>
                <c:pt idx="237">
                  <c:v>2023.16</c:v>
                </c:pt>
                <c:pt idx="238">
                  <c:v>1944.3000000000002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956096"/>
        <c:axId val="321954560"/>
      </c:lineChart>
      <c:dateAx>
        <c:axId val="3219430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944576"/>
        <c:crosses val="autoZero"/>
        <c:auto val="1"/>
        <c:lblOffset val="100"/>
        <c:baseTimeUnit val="days"/>
      </c:dateAx>
      <c:valAx>
        <c:axId val="32194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943040"/>
        <c:crosses val="autoZero"/>
        <c:crossBetween val="between"/>
      </c:valAx>
      <c:valAx>
        <c:axId val="321954560"/>
        <c:scaling>
          <c:orientation val="minMax"/>
          <c:max val="3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956096"/>
        <c:crosses val="max"/>
        <c:crossBetween val="between"/>
      </c:valAx>
      <c:dateAx>
        <c:axId val="321956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2195456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KOR'!$F$4:$F$149</c:f>
              <c:numCache>
                <c:formatCode>General</c:formatCode>
                <c:ptCount val="146"/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73</c:v>
                </c:pt>
                <c:pt idx="20">
                  <c:v>100</c:v>
                </c:pt>
                <c:pt idx="21">
                  <c:v>229</c:v>
                </c:pt>
                <c:pt idx="22">
                  <c:v>169</c:v>
                </c:pt>
                <c:pt idx="23">
                  <c:v>231</c:v>
                </c:pt>
                <c:pt idx="24">
                  <c:v>144</c:v>
                </c:pt>
                <c:pt idx="25">
                  <c:v>284</c:v>
                </c:pt>
                <c:pt idx="26">
                  <c:v>505</c:v>
                </c:pt>
                <c:pt idx="27">
                  <c:v>571</c:v>
                </c:pt>
                <c:pt idx="28">
                  <c:v>813</c:v>
                </c:pt>
                <c:pt idx="29">
                  <c:v>586</c:v>
                </c:pt>
                <c:pt idx="30">
                  <c:v>599</c:v>
                </c:pt>
                <c:pt idx="31">
                  <c:v>851</c:v>
                </c:pt>
                <c:pt idx="32">
                  <c:v>435</c:v>
                </c:pt>
                <c:pt idx="33">
                  <c:v>467</c:v>
                </c:pt>
                <c:pt idx="34">
                  <c:v>505</c:v>
                </c:pt>
                <c:pt idx="35">
                  <c:v>448</c:v>
                </c:pt>
                <c:pt idx="36">
                  <c:v>273</c:v>
                </c:pt>
                <c:pt idx="37">
                  <c:v>164</c:v>
                </c:pt>
                <c:pt idx="38">
                  <c:v>35</c:v>
                </c:pt>
                <c:pt idx="39">
                  <c:v>242</c:v>
                </c:pt>
                <c:pt idx="40">
                  <c:v>114</c:v>
                </c:pt>
                <c:pt idx="41">
                  <c:v>110</c:v>
                </c:pt>
                <c:pt idx="42">
                  <c:v>107</c:v>
                </c:pt>
                <c:pt idx="43">
                  <c:v>76</c:v>
                </c:pt>
                <c:pt idx="44">
                  <c:v>74</c:v>
                </c:pt>
                <c:pt idx="45">
                  <c:v>84</c:v>
                </c:pt>
                <c:pt idx="46">
                  <c:v>93</c:v>
                </c:pt>
                <c:pt idx="47">
                  <c:v>152</c:v>
                </c:pt>
                <c:pt idx="48">
                  <c:v>87</c:v>
                </c:pt>
                <c:pt idx="49">
                  <c:v>147</c:v>
                </c:pt>
                <c:pt idx="50">
                  <c:v>162</c:v>
                </c:pt>
                <c:pt idx="51">
                  <c:v>0</c:v>
                </c:pt>
                <c:pt idx="52">
                  <c:v>76</c:v>
                </c:pt>
                <c:pt idx="53">
                  <c:v>100</c:v>
                </c:pt>
                <c:pt idx="54">
                  <c:v>104</c:v>
                </c:pt>
                <c:pt idx="55">
                  <c:v>91</c:v>
                </c:pt>
                <c:pt idx="56">
                  <c:v>146</c:v>
                </c:pt>
                <c:pt idx="57">
                  <c:v>105</c:v>
                </c:pt>
                <c:pt idx="58">
                  <c:v>78</c:v>
                </c:pt>
                <c:pt idx="59">
                  <c:v>125</c:v>
                </c:pt>
                <c:pt idx="60">
                  <c:v>101</c:v>
                </c:pt>
                <c:pt idx="61">
                  <c:v>89</c:v>
                </c:pt>
                <c:pt idx="62">
                  <c:v>86</c:v>
                </c:pt>
                <c:pt idx="63">
                  <c:v>94</c:v>
                </c:pt>
                <c:pt idx="64">
                  <c:v>81</c:v>
                </c:pt>
                <c:pt idx="65">
                  <c:v>47</c:v>
                </c:pt>
                <c:pt idx="66">
                  <c:v>47</c:v>
                </c:pt>
                <c:pt idx="67">
                  <c:v>53</c:v>
                </c:pt>
                <c:pt idx="68">
                  <c:v>39</c:v>
                </c:pt>
                <c:pt idx="69">
                  <c:v>27</c:v>
                </c:pt>
                <c:pt idx="70">
                  <c:v>30</c:v>
                </c:pt>
                <c:pt idx="71">
                  <c:v>32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22</c:v>
                </c:pt>
                <c:pt idx="76">
                  <c:v>22</c:v>
                </c:pt>
                <c:pt idx="77">
                  <c:v>18</c:v>
                </c:pt>
                <c:pt idx="78">
                  <c:v>8</c:v>
                </c:pt>
                <c:pt idx="79">
                  <c:v>13</c:v>
                </c:pt>
                <c:pt idx="80">
                  <c:v>9</c:v>
                </c:pt>
                <c:pt idx="81">
                  <c:v>11</c:v>
                </c:pt>
                <c:pt idx="82">
                  <c:v>14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14</c:v>
                </c:pt>
                <c:pt idx="87">
                  <c:v>9</c:v>
                </c:pt>
                <c:pt idx="88">
                  <c:v>4</c:v>
                </c:pt>
                <c:pt idx="89">
                  <c:v>9</c:v>
                </c:pt>
                <c:pt idx="90">
                  <c:v>6</c:v>
                </c:pt>
                <c:pt idx="91">
                  <c:v>13</c:v>
                </c:pt>
                <c:pt idx="92">
                  <c:v>8</c:v>
                </c:pt>
                <c:pt idx="93">
                  <c:v>3</c:v>
                </c:pt>
                <c:pt idx="94">
                  <c:v>2</c:v>
                </c:pt>
                <c:pt idx="95">
                  <c:v>4</c:v>
                </c:pt>
                <c:pt idx="96">
                  <c:v>12</c:v>
                </c:pt>
                <c:pt idx="97">
                  <c:v>18</c:v>
                </c:pt>
                <c:pt idx="98">
                  <c:v>34</c:v>
                </c:pt>
                <c:pt idx="99">
                  <c:v>35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27</c:v>
                </c:pt>
                <c:pt idx="104">
                  <c:v>19</c:v>
                </c:pt>
                <c:pt idx="105">
                  <c:v>13</c:v>
                </c:pt>
                <c:pt idx="106">
                  <c:v>15</c:v>
                </c:pt>
                <c:pt idx="107">
                  <c:v>13</c:v>
                </c:pt>
                <c:pt idx="108">
                  <c:v>32</c:v>
                </c:pt>
                <c:pt idx="109">
                  <c:v>12</c:v>
                </c:pt>
                <c:pt idx="110">
                  <c:v>20</c:v>
                </c:pt>
                <c:pt idx="111">
                  <c:v>23</c:v>
                </c:pt>
                <c:pt idx="112">
                  <c:v>25</c:v>
                </c:pt>
                <c:pt idx="113">
                  <c:v>16</c:v>
                </c:pt>
                <c:pt idx="114">
                  <c:v>19</c:v>
                </c:pt>
                <c:pt idx="115">
                  <c:v>40</c:v>
                </c:pt>
                <c:pt idx="116">
                  <c:v>79</c:v>
                </c:pt>
                <c:pt idx="117">
                  <c:v>58</c:v>
                </c:pt>
                <c:pt idx="118">
                  <c:v>39</c:v>
                </c:pt>
                <c:pt idx="119">
                  <c:v>27</c:v>
                </c:pt>
                <c:pt idx="120">
                  <c:v>35</c:v>
                </c:pt>
                <c:pt idx="121">
                  <c:v>38</c:v>
                </c:pt>
                <c:pt idx="122">
                  <c:v>49</c:v>
                </c:pt>
                <c:pt idx="123">
                  <c:v>39</c:v>
                </c:pt>
                <c:pt idx="124">
                  <c:v>39</c:v>
                </c:pt>
                <c:pt idx="125">
                  <c:v>51</c:v>
                </c:pt>
                <c:pt idx="126">
                  <c:v>57</c:v>
                </c:pt>
                <c:pt idx="127">
                  <c:v>38</c:v>
                </c:pt>
                <c:pt idx="128">
                  <c:v>38</c:v>
                </c:pt>
                <c:pt idx="129">
                  <c:v>50</c:v>
                </c:pt>
                <c:pt idx="130">
                  <c:v>45</c:v>
                </c:pt>
                <c:pt idx="131">
                  <c:v>56</c:v>
                </c:pt>
                <c:pt idx="132">
                  <c:v>48</c:v>
                </c:pt>
                <c:pt idx="133">
                  <c:v>34</c:v>
                </c:pt>
                <c:pt idx="134">
                  <c:v>36</c:v>
                </c:pt>
                <c:pt idx="135">
                  <c:v>34</c:v>
                </c:pt>
                <c:pt idx="136">
                  <c:v>43</c:v>
                </c:pt>
                <c:pt 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                <c:v>48</c:v>
                </c:pt>
                <c:pt idx="141">
                  <c:v>17</c:v>
                </c:pt>
                <c:pt idx="142">
                  <c:v>46</c:v>
                </c:pt>
                <c:pt idx="143">
                  <c:v>51</c:v>
                </c:pt>
                <c:pt idx="144">
                  <c:v>28</c:v>
                </c:pt>
                <c:pt idx="145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78-4FF8-BBD9-CFBD129F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084416"/>
        <c:axId val="321094400"/>
      </c:lineChart>
      <c:catAx>
        <c:axId val="321084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094400"/>
        <c:crosses val="autoZero"/>
        <c:auto val="1"/>
        <c:lblAlgn val="ctr"/>
        <c:lblOffset val="100"/>
        <c:noMultiLvlLbl val="0"/>
      </c:catAx>
      <c:valAx>
        <c:axId val="321094400"/>
        <c:scaling>
          <c:orientation val="minMax"/>
          <c:max val="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08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Brazílie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8023325470447399E-2"/>
          <c:y val="0.14007919380447814"/>
          <c:w val="0.86654751219205606"/>
          <c:h val="0.79551976498549448"/>
        </c:manualLayout>
      </c:layout>
      <c:lineChart>
        <c:grouping val="standard"/>
        <c:varyColors val="0"/>
        <c:ser>
          <c:idx val="0"/>
          <c:order val="0"/>
          <c:tx>
            <c:strRef>
              <c:f>'data BRA'!$AB$3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BRA'!$AB$4:$AB$292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0.14285714285714285</c:v>
                </c:pt>
                <c:pt idx="27" formatCode="#,##0">
                  <c:v>0.14285714285714285</c:v>
                </c:pt>
                <c:pt idx="28" formatCode="#,##0">
                  <c:v>0.2857142857142857</c:v>
                </c:pt>
                <c:pt idx="29" formatCode="#,##0">
                  <c:v>0.2857142857142857</c:v>
                </c:pt>
                <c:pt idx="30" formatCode="#,##0">
                  <c:v>0.2857142857142857</c:v>
                </c:pt>
                <c:pt idx="31" formatCode="#,##0">
                  <c:v>0.2857142857142857</c:v>
                </c:pt>
                <c:pt idx="32" formatCode="#,##0">
                  <c:v>0.42857142857142855</c:v>
                </c:pt>
                <c:pt idx="33" formatCode="#,##0">
                  <c:v>0.42857142857142855</c:v>
                </c:pt>
                <c:pt idx="34" formatCode="#,##0">
                  <c:v>1.7142857142857142</c:v>
                </c:pt>
                <c:pt idx="35" formatCode="#,##0">
                  <c:v>1.5714285714285714</c:v>
                </c:pt>
                <c:pt idx="36" formatCode="#,##0">
                  <c:v>2.5714285714285716</c:v>
                </c:pt>
                <c:pt idx="37" formatCode="#,##0">
                  <c:v>3.2857142857142856</c:v>
                </c:pt>
                <c:pt idx="38" formatCode="#,##0">
                  <c:v>4.1428571428571432</c:v>
                </c:pt>
                <c:pt idx="39" formatCode="#,##0">
                  <c:v>4.8571428571428568</c:v>
                </c:pt>
                <c:pt idx="40" formatCode="#,##0">
                  <c:v>6.8571428571428568</c:v>
                </c:pt>
                <c:pt idx="41" formatCode="#,##0">
                  <c:v>19.714285714285715</c:v>
                </c:pt>
                <c:pt idx="42" formatCode="#,##0">
                  <c:v>19.714285714285715</c:v>
                </c:pt>
                <c:pt idx="43" formatCode="#,##0">
                  <c:v>20.285714285714285</c:v>
                </c:pt>
                <c:pt idx="44" formatCode="#,##0">
                  <c:v>25</c:v>
                </c:pt>
                <c:pt idx="45" formatCode="#,##0">
                  <c:v>41.428571428571431</c:v>
                </c:pt>
                <c:pt idx="46" formatCode="#,##0">
                  <c:v>47.714285714285715</c:v>
                </c:pt>
                <c:pt idx="47" formatCode="#,##0">
                  <c:v>81.285714285714292</c:v>
                </c:pt>
                <c:pt idx="48" formatCode="#,##0">
                  <c:v>91.714285714285708</c:v>
                </c:pt>
                <c:pt idx="49" formatCode="#,##0">
                  <c:v>124.28571428571429</c:v>
                </c:pt>
                <c:pt idx="50" formatCode="#,##0">
                  <c:v>197.71428571428572</c:v>
                </c:pt>
                <c:pt idx="51" formatCode="#,##0">
                  <c:v>246.28571428571428</c:v>
                </c:pt>
                <c:pt idx="52" formatCode="#,##0">
                  <c:v>275.14285714285717</c:v>
                </c:pt>
                <c:pt idx="53" formatCode="#,##0">
                  <c:v>311.71428571428572</c:v>
                </c:pt>
                <c:pt idx="54" formatCode="#,##0">
                  <c:v>337.71428571428572</c:v>
                </c:pt>
                <c:pt idx="55" formatCode="#,##0">
                  <c:v>374.85714285714283</c:v>
                </c:pt>
                <c:pt idx="56" formatCode="#,##0">
                  <c:v>411.85714285714283</c:v>
                </c:pt>
                <c:pt idx="57" formatCode="#,##0">
                  <c:v>387.14285714285717</c:v>
                </c:pt>
                <c:pt idx="58" formatCode="#,##0">
                  <c:v>379.28571428571428</c:v>
                </c:pt>
                <c:pt idx="59" formatCode="#,##0">
                  <c:v>495.71428571428572</c:v>
                </c:pt>
                <c:pt idx="60" formatCode="#,##0">
                  <c:v>611.71428571428567</c:v>
                </c:pt>
                <c:pt idx="61" formatCode="#,##0">
                  <c:v>722.71428571428567</c:v>
                </c:pt>
                <c:pt idx="62" formatCode="#,##0">
                  <c:v>805.57142857142856</c:v>
                </c:pt>
                <c:pt idx="63" formatCode="#,##0">
                  <c:v>922.28571428571433</c:v>
                </c:pt>
                <c:pt idx="64" formatCode="#,##0">
                  <c:v>982</c:v>
                </c:pt>
                <c:pt idx="65" formatCode="#,##0">
                  <c:v>1083.1428571428571</c:v>
                </c:pt>
                <c:pt idx="66" formatCode="#,##0">
                  <c:v>1188.1428571428571</c:v>
                </c:pt>
                <c:pt idx="67" formatCode="#,##0">
                  <c:v>1333.4285714285713</c:v>
                </c:pt>
                <c:pt idx="68" formatCode="#,##0">
                  <c:v>1435.4285714285713</c:v>
                </c:pt>
                <c:pt idx="69" formatCode="#,##0">
                  <c:v>1511.7142857142858</c:v>
                </c:pt>
                <c:pt idx="70" formatCode="#,##0">
                  <c:v>1481</c:v>
                </c:pt>
                <c:pt idx="71" formatCode="#,##0">
                  <c:v>1580.2857142857142</c:v>
                </c:pt>
                <c:pt idx="72" formatCode="#,##0">
                  <c:v>1609.8571428571429</c:v>
                </c:pt>
                <c:pt idx="73" formatCode="#,##0">
                  <c:v>1604</c:v>
                </c:pt>
                <c:pt idx="74" formatCode="#,##0">
                  <c:v>1735.7142857142858</c:v>
                </c:pt>
                <c:pt idx="75" formatCode="#,##0">
                  <c:v>1761.8571428571429</c:v>
                </c:pt>
                <c:pt idx="76" formatCode="#,##0">
                  <c:v>2006.2857142857142</c:v>
                </c:pt>
                <c:pt idx="77" formatCode="#,##0">
                  <c:v>2275.8571428571427</c:v>
                </c:pt>
                <c:pt idx="78" formatCode="#,##0">
                  <c:v>2351.7142857142858</c:v>
                </c:pt>
                <c:pt idx="79" formatCode="#,##0">
                  <c:v>2473.2857142857142</c:v>
                </c:pt>
                <c:pt idx="80" formatCode="#,##0">
                  <c:v>2545.2857142857142</c:v>
                </c:pt>
                <c:pt idx="81" formatCode="#,##0">
                  <c:v>2491</c:v>
                </c:pt>
                <c:pt idx="82" formatCode="#,##0">
                  <c:v>2801.5714285714284</c:v>
                </c:pt>
                <c:pt idx="83" formatCode="#,##0">
                  <c:v>2908.7142857142858</c:v>
                </c:pt>
                <c:pt idx="84" formatCode="#,##0">
                  <c:v>3238</c:v>
                </c:pt>
                <c:pt idx="85" formatCode="#,##0">
                  <c:v>3492.2857142857142</c:v>
                </c:pt>
                <c:pt idx="86" formatCode="#,##0">
                  <c:v>3814.7142857142858</c:v>
                </c:pt>
                <c:pt idx="87" formatCode="#,##0">
                  <c:v>4308</c:v>
                </c:pt>
                <c:pt idx="88" formatCode="#,##0">
                  <c:v>4846.8571428571431</c:v>
                </c:pt>
                <c:pt idx="89" formatCode="#,##0">
                  <c:v>5307.2857142857147</c:v>
                </c:pt>
                <c:pt idx="90" formatCode="#,##0">
                  <c:v>5451.2857142857147</c:v>
                </c:pt>
                <c:pt idx="91" formatCode="#,##0">
                  <c:v>5396.5714285714284</c:v>
                </c:pt>
                <c:pt idx="92" formatCode="#,##0">
                  <c:v>5532.2857142857147</c:v>
                </c:pt>
                <c:pt idx="93" formatCode="#,##0">
                  <c:v>5882</c:v>
                </c:pt>
                <c:pt idx="94" formatCode="#,##0">
                  <c:v>6031.4285714285716</c:v>
                </c:pt>
                <c:pt idx="95" formatCode="#,##0">
                  <c:v>6703.7142857142853</c:v>
                </c:pt>
                <c:pt idx="96" formatCode="#,##0">
                  <c:v>6940.8571428571431</c:v>
                </c:pt>
                <c:pt idx="97" formatCode="#,##0">
                  <c:v>7813.1428571428569</c:v>
                </c:pt>
                <c:pt idx="98" formatCode="#,##0">
                  <c:v>8423</c:v>
                </c:pt>
                <c:pt idx="99" formatCode="#,##0">
                  <c:v>8696.1428571428569</c:v>
                </c:pt>
                <c:pt idx="100" formatCode="#,##0">
                  <c:v>8710.5714285714294</c:v>
                </c:pt>
                <c:pt idx="101" formatCode="#,##0">
                  <c:v>8965.5714285714294</c:v>
                </c:pt>
                <c:pt idx="102" formatCode="#,##0">
                  <c:v>9075.1428571428569</c:v>
                </c:pt>
                <c:pt idx="103" formatCode="#,##0">
                  <c:v>9627.4285714285706</c:v>
                </c:pt>
                <c:pt idx="104" formatCode="#,##0">
                  <c:v>10485.285714285714</c:v>
                </c:pt>
                <c:pt idx="105" formatCode="#,##0">
                  <c:v>11064.285714285714</c:v>
                </c:pt>
                <c:pt idx="106" formatCode="#,##0">
                  <c:v>11197.285714285714</c:v>
                </c:pt>
                <c:pt idx="107" formatCode="#,##0">
                  <c:v>12253.428571428571</c:v>
                </c:pt>
                <c:pt idx="108" formatCode="#,##0">
                  <c:v>13381.571428571429</c:v>
                </c:pt>
                <c:pt idx="109" formatCode="#,##0">
                  <c:v>14491.714285714286</c:v>
                </c:pt>
                <c:pt idx="110" formatCode="#,##0">
                  <c:v>15274.571428571429</c:v>
                </c:pt>
                <c:pt idx="111" formatCode="#,##0">
                  <c:v>15799.857142857143</c:v>
                </c:pt>
                <c:pt idx="112" formatCode="#,##0">
                  <c:v>16269.571428571429</c:v>
                </c:pt>
                <c:pt idx="113" formatCode="#,##0">
                  <c:v>17447.285714285714</c:v>
                </c:pt>
                <c:pt idx="114" formatCode="#,##0">
                  <c:v>17075.714285714286</c:v>
                </c:pt>
                <c:pt idx="115" formatCode="#,##0">
                  <c:v>17048.142857142859</c:v>
                </c:pt>
                <c:pt idx="116" formatCode="#,##0">
                  <c:v>17177.428571428572</c:v>
                </c:pt>
                <c:pt idx="117" formatCode="#,##0">
                  <c:v>18307.285714285714</c:v>
                </c:pt>
                <c:pt idx="118" formatCode="#,##0">
                  <c:v>19182.285714285714</c:v>
                </c:pt>
                <c:pt idx="119" formatCode="#,##0">
                  <c:v>21577.428571428572</c:v>
                </c:pt>
                <c:pt idx="120" formatCode="#,##0">
                  <c:v>21662.571428571428</c:v>
                </c:pt>
                <c:pt idx="121" formatCode="#,##0">
                  <c:v>21649.857142857141</c:v>
                </c:pt>
                <c:pt idx="122" formatCode="#,##0">
                  <c:v>23451.571428571428</c:v>
                </c:pt>
                <c:pt idx="123" formatCode="#,##0">
                  <c:v>24599.285714285714</c:v>
                </c:pt>
                <c:pt idx="124" formatCode="#,##0">
                  <c:v>25243.285714285714</c:v>
                </c:pt>
                <c:pt idx="125" formatCode="#,##0">
                  <c:v>25800.714285714286</c:v>
                </c:pt>
                <c:pt idx="126" formatCode="#,##0">
                  <c:v>24915.142857142859</c:v>
                </c:pt>
                <c:pt idx="127" formatCode="#,##0">
                  <c:v>25272.714285714286</c:v>
                </c:pt>
                <c:pt idx="128" formatCode="#,##0">
                  <c:v>25852.142857142859</c:v>
                </c:pt>
                <c:pt idx="129" formatCode="#,##0">
                  <c:v>26302.857142857141</c:v>
                </c:pt>
                <c:pt idx="130" formatCode="#,##0">
                  <c:v>26914.285714285714</c:v>
                </c:pt>
                <c:pt idx="131" formatCode="#,##0">
                  <c:v>26841</c:v>
                </c:pt>
                <c:pt idx="132" formatCode="#,##0">
                  <c:v>26148.428571428572</c:v>
                </c:pt>
                <c:pt idx="133" formatCode="#,##0">
                  <c:v>25381.142857142859</c:v>
                </c:pt>
                <c:pt idx="134" formatCode="#,##0">
                  <c:v>25123.714285714286</c:v>
                </c:pt>
                <c:pt idx="135" formatCode="#,##0">
                  <c:v>25837</c:v>
                </c:pt>
                <c:pt idx="136" formatCode="#,##0">
                  <c:v>26240.857142857141</c:v>
                </c:pt>
                <c:pt idx="137" formatCode="#,##0">
                  <c:v>26137.285714285714</c:v>
                </c:pt>
                <c:pt idx="138" formatCode="#,##0">
                  <c:v>25044.857142857141</c:v>
                </c:pt>
                <c:pt idx="139" formatCode="#,##0">
                  <c:v>29157.571428571428</c:v>
                </c:pt>
                <c:pt idx="140" formatCode="#,##0">
                  <c:v>31009.285714285714</c:v>
                </c:pt>
                <c:pt idx="141" formatCode="#,##0">
                  <c:v>30816.714285714286</c:v>
                </c:pt>
                <c:pt idx="142" formatCode="#,##0">
                  <c:v>31171.285714285714</c:v>
                </c:pt>
                <c:pt idx="143" formatCode="#,##0">
                  <c:v>31816.714285714286</c:v>
                </c:pt>
                <c:pt idx="144" formatCode="#,##0">
                  <c:v>33322</c:v>
                </c:pt>
                <c:pt idx="145" formatCode="#,##0">
                  <c:v>35710.285714285717</c:v>
                </c:pt>
                <c:pt idx="146" formatCode="#,##0">
                  <c:v>34580.142857142855</c:v>
                </c:pt>
                <c:pt idx="147" formatCode="#,##0">
                  <c:v>35155.428571428572</c:v>
                </c:pt>
                <c:pt idx="148" formatCode="#,##0">
                  <c:v>37257.428571428572</c:v>
                </c:pt>
                <c:pt idx="149" formatCode="#,##0">
                  <c:v>37389.285714285717</c:v>
                </c:pt>
                <c:pt idx="150" formatCode="#,##0">
                  <c:v>36590.714285714283</c:v>
                </c:pt>
                <c:pt idx="151" formatCode="#,##0">
                  <c:v>37160.285714285717</c:v>
                </c:pt>
                <c:pt idx="152" formatCode="#,##0">
                  <c:v>38392</c:v>
                </c:pt>
                <c:pt idx="153" formatCode="#,##0">
                  <c:v>37729.571428571428</c:v>
                </c:pt>
                <c:pt idx="154" formatCode="#,##0">
                  <c:v>37619.571428571428</c:v>
                </c:pt>
                <c:pt idx="155" formatCode="#,##0">
                  <c:v>36987.428571428572</c:v>
                </c:pt>
                <c:pt idx="156" formatCode="#,##0">
                  <c:v>36441.285714285717</c:v>
                </c:pt>
                <c:pt idx="157" formatCode="#,##0">
                  <c:v>38078.285714285717</c:v>
                </c:pt>
                <c:pt idx="158" formatCode="#,##0">
                  <c:v>37772.428571428572</c:v>
                </c:pt>
                <c:pt idx="159" formatCode="#,##0">
                  <c:v>36988.714285714283</c:v>
                </c:pt>
                <c:pt idx="160" formatCode="#,##0">
                  <c:v>37392.285714285717</c:v>
                </c:pt>
                <c:pt idx="161" formatCode="#,##0">
                  <c:v>37549.428571428572</c:v>
                </c:pt>
                <c:pt idx="162" formatCode="#,##0">
                  <c:v>37375.142857142855</c:v>
                </c:pt>
                <c:pt idx="163" formatCode="#,##0">
                  <c:v>37383.285714285717</c:v>
                </c:pt>
                <c:pt idx="164" formatCode="#,##0">
                  <c:v>36890.714285714283</c:v>
                </c:pt>
                <c:pt idx="165" formatCode="#,##0">
                  <c:v>36226.857142857145</c:v>
                </c:pt>
                <c:pt idx="166" formatCode="#,##0">
                  <c:v>36624.571428571428</c:v>
                </c:pt>
                <c:pt idx="167" formatCode="#,##0">
                  <c:v>35071.571428571428</c:v>
                </c:pt>
                <c:pt idx="168" formatCode="#,##0">
                  <c:v>33572.857142857145</c:v>
                </c:pt>
                <c:pt idx="169" formatCode="#,##0">
                  <c:v>33386.857142857145</c:v>
                </c:pt>
                <c:pt idx="170" formatCode="#,##0">
                  <c:v>33382.714285714283</c:v>
                </c:pt>
                <c:pt idx="171" formatCode="#,##0">
                  <c:v>33261.428571428572</c:v>
                </c:pt>
                <c:pt idx="172" formatCode="#,##0">
                  <c:v>37252.285714285717</c:v>
                </c:pt>
                <c:pt idx="173" formatCode="#,##0">
                  <c:v>39332</c:v>
                </c:pt>
                <c:pt idx="174" formatCode="#,##0">
                  <c:v>42434</c:v>
                </c:pt>
                <c:pt idx="175" formatCode="#,##0">
                  <c:v>45664.714285714283</c:v>
                </c:pt>
                <c:pt idx="176" formatCode="#,##0">
                  <c:v>45814.571428571428</c:v>
                </c:pt>
                <c:pt idx="177" formatCode="#,##0">
                  <c:v>46247</c:v>
                </c:pt>
                <c:pt idx="178" formatCode="#,##0">
                  <c:v>46219.571428571428</c:v>
                </c:pt>
                <c:pt idx="179" formatCode="#,##0">
                  <c:v>46393</c:v>
                </c:pt>
                <c:pt idx="180" formatCode="#,##0">
                  <c:v>46089.571428571428</c:v>
                </c:pt>
                <c:pt idx="181" formatCode="#,##0">
                  <c:v>45588.428571428572</c:v>
                </c:pt>
                <c:pt idx="182" formatCode="#,##0">
                  <c:v>44766.285714285717</c:v>
                </c:pt>
                <c:pt idx="183" formatCode="#,##0">
                  <c:v>44940.857142857145</c:v>
                </c:pt>
                <c:pt idx="184" formatCode="#,##0">
                  <c:v>43991.857142857145</c:v>
                </c:pt>
                <c:pt idx="185" formatCode="#,##0">
                  <c:v>45532.857142857145</c:v>
                </c:pt>
                <c:pt idx="186" formatCode="#,##0">
                  <c:v>43829.714285714283</c:v>
                </c:pt>
                <c:pt idx="187" formatCode="#,##0">
                  <c:v>43158.571428571428</c:v>
                </c:pt>
                <c:pt idx="188" formatCode="#,##0">
                  <c:v>42851</c:v>
                </c:pt>
                <c:pt idx="189" formatCode="#,##0">
                  <c:v>43505</c:v>
                </c:pt>
                <c:pt idx="190" formatCode="#,##0">
                  <c:v>43106.428571428572</c:v>
                </c:pt>
                <c:pt idx="191" formatCode="#,##0">
                  <c:v>43878.857142857145</c:v>
                </c:pt>
                <c:pt idx="192" formatCode="#,##0">
                  <c:v>43958.428571428572</c:v>
                </c:pt>
                <c:pt idx="193" formatCode="#,##0">
                  <c:v>43673.142857142855</c:v>
                </c:pt>
                <c:pt idx="194" formatCode="#,##0">
                  <c:v>44666.285714285717</c:v>
                </c:pt>
                <c:pt idx="195" formatCode="#,##0">
                  <c:v>44725.428571428572</c:v>
                </c:pt>
                <c:pt idx="196" formatCode="#,##0">
                  <c:v>43526.285714285717</c:v>
                </c:pt>
                <c:pt idx="197" formatCode="#,##0">
                  <c:v>43539.285714285717</c:v>
                </c:pt>
                <c:pt idx="198" formatCode="#,##0">
                  <c:v>43157.142857142855</c:v>
                </c:pt>
                <c:pt idx="199" formatCode="#,##0">
                  <c:v>42532</c:v>
                </c:pt>
                <c:pt idx="200" formatCode="#,##0">
                  <c:v>41695.285714285717</c:v>
                </c:pt>
                <c:pt idx="201" formatCode="#,##0">
                  <c:v>39585.571428571428</c:v>
                </c:pt>
                <c:pt idx="202" formatCode="#,##0">
                  <c:v>36687.142857142855</c:v>
                </c:pt>
                <c:pt idx="203" formatCode="#,##0">
                  <c:v>37895.142857142855</c:v>
                </c:pt>
                <c:pt idx="204" formatCode="#,##0">
                  <c:v>37940.857142857145</c:v>
                </c:pt>
                <c:pt idx="205" formatCode="#,##0">
                  <c:v>37613</c:v>
                </c:pt>
                <c:pt idx="206" formatCode="#,##0">
                  <c:v>37520.142857142855</c:v>
                </c:pt>
                <c:pt idx="207" formatCode="#,##0">
                  <c:v>37214.857142857145</c:v>
                </c:pt>
                <c:pt idx="208" formatCode="#,##0">
                  <c:v>37059.428571428572</c:v>
                </c:pt>
                <c:pt idx="209" formatCode="#,##0">
                  <c:v>38924.714285714283</c:v>
                </c:pt>
                <c:pt idx="210" formatCode="#,##0">
                  <c:v>37684.428571428572</c:v>
                </c:pt>
                <c:pt idx="211" formatCode="#,##0">
                  <c:v>36646.857142857145</c:v>
                </c:pt>
                <c:pt idx="212" formatCode="#,##0">
                  <c:v>40773</c:v>
                </c:pt>
                <c:pt idx="213" formatCode="#,##0">
                  <c:v>40133.714285714283</c:v>
                </c:pt>
                <c:pt idx="214" formatCode="#,##0">
                  <c:v>40101.285714285717</c:v>
                </c:pt>
                <c:pt idx="215" formatCode="#,##0">
                  <c:v>40035.285714285717</c:v>
                </c:pt>
                <c:pt idx="216" formatCode="#,##0">
                  <c:v>40999.714285714283</c:v>
                </c:pt>
                <c:pt idx="217" formatCode="#,##0">
                  <c:v>39549.571428571428</c:v>
                </c:pt>
                <c:pt idx="218" formatCode="#,##0">
                  <c:v>39315.714285714283</c:v>
                </c:pt>
                <c:pt idx="219" formatCode="#,##0">
                  <c:v>34217.428571428572</c:v>
                </c:pt>
                <c:pt idx="220" formatCode="#,##0">
                  <c:v>30163.142857142859</c:v>
                </c:pt>
                <c:pt idx="221" formatCode="#,##0">
                  <c:v>28574.857142857141</c:v>
                </c:pt>
                <c:pt idx="222" formatCode="#,##0">
                  <c:v>28115.428571428572</c:v>
                </c:pt>
                <c:pt idx="223" formatCode="#,##0">
                  <c:v>27194.714285714286</c:v>
                </c:pt>
                <c:pt idx="224" formatCode="#,##0">
                  <c:v>27526.714285714286</c:v>
                </c:pt>
                <c:pt idx="225" formatCode="#,##0">
                  <c:v>27562</c:v>
                </c:pt>
                <c:pt idx="226" formatCode="#,##0">
                  <c:v>28259.428571428572</c:v>
                </c:pt>
                <c:pt idx="227" formatCode="#,##0">
                  <c:v>31455.714285714286</c:v>
                </c:pt>
                <c:pt idx="228" formatCode="#,##0">
                  <c:v>31599.142857142859</c:v>
                </c:pt>
                <c:pt idx="229" formatCode="#,##0">
                  <c:v>30991.428571428572</c:v>
                </c:pt>
                <c:pt idx="230" formatCode="#,##0">
                  <c:v>30431.285714285714</c:v>
                </c:pt>
                <c:pt idx="231" formatCode="#,##0">
                  <c:v>30364.714285714286</c:v>
                </c:pt>
                <c:pt idx="232" formatCode="#,##0">
                  <c:v>30596.285714285714</c:v>
                </c:pt>
                <c:pt idx="233" formatCode="#,##0">
                  <c:v>30347.142857142859</c:v>
                </c:pt>
                <c:pt idx="234" formatCode="#,##0">
                  <c:v>29871.571428571428</c:v>
                </c:pt>
                <c:pt idx="235" formatCode="#,##0">
                  <c:v>24611.571428571428</c:v>
                </c:pt>
                <c:pt idx="236" formatCode="#,##0">
                  <c:v>28902.285714285714</c:v>
                </c:pt>
                <c:pt idx="237" formatCode="#,##0">
                  <c:v>27775.714285714286</c:v>
                </c:pt>
                <c:pt idx="238" formatCode="#,##0">
                  <c:v>27107.285714285714</c:v>
                </c:pt>
                <c:pt idx="239" formatCode="#,##0">
                  <c:v>26811.428571428572</c:v>
                </c:pt>
                <c:pt idx="240" formatCode="#,##0">
                  <c:v>26774.857142857141</c:v>
                </c:pt>
                <c:pt idx="241" formatCode="#,##0">
                  <c:v>26594</c:v>
                </c:pt>
                <c:pt idx="242" formatCode="#,##0">
                  <c:v>31367.285714285714</c:v>
                </c:pt>
                <c:pt idx="243" formatCode="#,##0">
                  <c:v>27055.714285714286</c:v>
                </c:pt>
                <c:pt idx="244" formatCode="#,##0">
                  <c:v>22497</c:v>
                </c:pt>
                <c:pt idx="245" formatCode="#,##0">
                  <c:v>26977.428571428572</c:v>
                </c:pt>
                <c:pt idx="246" formatCode="#,##0">
                  <c:v>26140</c:v>
                </c:pt>
                <c:pt idx="247" formatCode="#,##0">
                  <c:v>25967.285714285714</c:v>
                </c:pt>
                <c:pt idx="248" formatCode="#,##0">
                  <c:v>27374.142857142859</c:v>
                </c:pt>
                <c:pt idx="249" formatCode="#,##0">
                  <c:v>27108.428571428572</c:v>
                </c:pt>
                <c:pt idx="250" formatCode="#,##0">
                  <c:v>25907.428571428572</c:v>
                </c:pt>
                <c:pt idx="251" formatCode="#,##0">
                  <c:v>29828</c:v>
                </c:pt>
                <c:pt idx="252" formatCode="#,##0">
                  <c:v>25114.857142857141</c:v>
                </c:pt>
                <c:pt idx="253" formatCode="#,##0">
                  <c:v>25670</c:v>
                </c:pt>
                <c:pt idx="254" formatCode="#,##0">
                  <c:v>25167.571428571428</c:v>
                </c:pt>
                <c:pt idx="255" formatCode="#,##0">
                  <c:v>20641</c:v>
                </c:pt>
                <c:pt idx="256" formatCode="#,##0">
                  <c:v>20024.142857142859</c:v>
                </c:pt>
                <c:pt idx="257" formatCode="#,##0">
                  <c:v>20134.571428571428</c:v>
                </c:pt>
                <c:pt idx="258" formatCode="#,##0">
                  <c:v>20630.285714285714</c:v>
                </c:pt>
                <c:pt idx="259" formatCode="#,##0">
                  <c:v>20246.428571428572</c:v>
                </c:pt>
                <c:pt idx="260" formatCode="#,##0">
                  <c:v>18483.285714285714</c:v>
                </c:pt>
                <c:pt idx="261" formatCode="#,##0">
                  <c:v>21045.571428571428</c:v>
                </c:pt>
                <c:pt idx="262" formatCode="#,##0">
                  <c:v>22903.714285714286</c:v>
                </c:pt>
                <c:pt idx="263" formatCode="#,##0">
                  <c:v>22558.428571428572</c:v>
                </c:pt>
                <c:pt idx="264" formatCode="#,##0">
                  <c:v>22034.857142857141</c:v>
                </c:pt>
                <c:pt idx="265" formatCode="#,##0">
                  <c:v>21908</c:v>
                </c:pt>
                <c:pt idx="266" formatCode="#,##0">
                  <c:v>22324.714285714286</c:v>
                </c:pt>
                <c:pt idx="267" formatCode="#,##0">
                  <c:v>24252.285714285714</c:v>
                </c:pt>
                <c:pt idx="268" formatCode="#,##0">
                  <c:v>22732.428571428572</c:v>
                </c:pt>
                <c:pt idx="269" formatCode="#,##0">
                  <c:v>23669.571428571428</c:v>
                </c:pt>
                <c:pt idx="270" formatCode="#,##0">
                  <c:v>24214</c:v>
                </c:pt>
                <c:pt idx="271" formatCode="#,##0">
                  <c:v>24392.285714285714</c:v>
                </c:pt>
                <c:pt idx="272" formatCode="#,##0">
                  <c:v>23286</c:v>
                </c:pt>
                <c:pt idx="273" formatCode="#,##0">
                  <c:v>22138.571428571428</c:v>
                </c:pt>
                <c:pt idx="274" formatCode="#,##0">
                  <c:v>21653.857142857141</c:v>
                </c:pt>
                <c:pt idx="275" formatCode="#,##0">
                  <c:v>20621.714285714286</c:v>
                </c:pt>
                <c:pt idx="276" formatCode="#,##0">
                  <c:v>18058.285714285714</c:v>
                </c:pt>
                <c:pt idx="277" formatCode="#,##0">
                  <c:v>17393.571428571428</c:v>
                </c:pt>
                <c:pt idx="278" formatCode="#,##0">
                  <c:v>13664.142857142857</c:v>
                </c:pt>
                <c:pt idx="279" formatCode="#,##0">
                  <c:v>16360.428571428571</c:v>
                </c:pt>
                <c:pt idx="280" formatCode="#,##0">
                  <c:v>16850.857142857141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009344"/>
        <c:axId val="322023424"/>
      </c:lineChart>
      <c:lineChart>
        <c:grouping val="standard"/>
        <c:varyColors val="0"/>
        <c:ser>
          <c:idx val="1"/>
          <c:order val="1"/>
          <c:tx>
            <c:strRef>
              <c:f>'data BRA'!$AC$3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BRA'!$AC$4:$AC$292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0.14285714285714285</c:v>
                </c:pt>
                <c:pt idx="46" formatCode="#,##0">
                  <c:v>0.42857142857142855</c:v>
                </c:pt>
                <c:pt idx="47" formatCode="#,##0">
                  <c:v>0.8571428571428571</c:v>
                </c:pt>
                <c:pt idx="48" formatCode="#,##0">
                  <c:v>1.5714285714285714</c:v>
                </c:pt>
                <c:pt idx="49" formatCode="#,##0">
                  <c:v>2.1428571428571428</c:v>
                </c:pt>
                <c:pt idx="50" formatCode="#,##0">
                  <c:v>3.5714285714285716</c:v>
                </c:pt>
                <c:pt idx="51" formatCode="#,##0">
                  <c:v>4.8571428571428568</c:v>
                </c:pt>
                <c:pt idx="52" formatCode="#,##0">
                  <c:v>6.4285714285714288</c:v>
                </c:pt>
                <c:pt idx="53" formatCode="#,##0">
                  <c:v>8</c:v>
                </c:pt>
                <c:pt idx="54" formatCode="#,##0">
                  <c:v>10.142857142857142</c:v>
                </c:pt>
                <c:pt idx="55" formatCode="#,##0">
                  <c:v>11.571428571428571</c:v>
                </c:pt>
                <c:pt idx="56" formatCode="#,##0">
                  <c:v>13.714285714285714</c:v>
                </c:pt>
                <c:pt idx="57" formatCode="#,##0">
                  <c:v>15.857142857142858</c:v>
                </c:pt>
                <c:pt idx="58" formatCode="#,##0">
                  <c:v>17.857142857142858</c:v>
                </c:pt>
                <c:pt idx="59" formatCode="#,##0">
                  <c:v>22.142857142857142</c:v>
                </c:pt>
                <c:pt idx="60" formatCode="#,##0">
                  <c:v>25.857142857142858</c:v>
                </c:pt>
                <c:pt idx="61" formatCode="#,##0">
                  <c:v>35.285714285714285</c:v>
                </c:pt>
                <c:pt idx="62" formatCode="#,##0">
                  <c:v>38.142857142857146</c:v>
                </c:pt>
                <c:pt idx="63" formatCode="#,##0">
                  <c:v>47.714285714285715</c:v>
                </c:pt>
                <c:pt idx="64" formatCode="#,##0">
                  <c:v>50</c:v>
                </c:pt>
                <c:pt idx="65" formatCode="#,##0">
                  <c:v>57.857142857142854</c:v>
                </c:pt>
                <c:pt idx="66" formatCode="#,##0">
                  <c:v>69.285714285714292</c:v>
                </c:pt>
                <c:pt idx="67" formatCode="#,##0">
                  <c:v>82.714285714285708</c:v>
                </c:pt>
                <c:pt idx="68" formatCode="#,##0">
                  <c:v>89.428571428571431</c:v>
                </c:pt>
                <c:pt idx="69" formatCode="#,##0">
                  <c:v>99.714285714285708</c:v>
                </c:pt>
                <c:pt idx="70" formatCode="#,##0">
                  <c:v>97</c:v>
                </c:pt>
                <c:pt idx="71" formatCode="#,##0">
                  <c:v>105.28571428571429</c:v>
                </c:pt>
                <c:pt idx="72" formatCode="#,##0">
                  <c:v>109.14285714285714</c:v>
                </c:pt>
                <c:pt idx="73" formatCode="#,##0">
                  <c:v>120.85714285714286</c:v>
                </c:pt>
                <c:pt idx="74" formatCode="#,##0">
                  <c:v>131</c:v>
                </c:pt>
                <c:pt idx="75" formatCode="#,##0">
                  <c:v>139.14285714285714</c:v>
                </c:pt>
                <c:pt idx="76" formatCode="#,##0">
                  <c:v>154.85714285714286</c:v>
                </c:pt>
                <c:pt idx="77" formatCode="#,##0">
                  <c:v>175.71428571428572</c:v>
                </c:pt>
                <c:pt idx="78" formatCode="#,##0">
                  <c:v>177</c:v>
                </c:pt>
                <c:pt idx="79" formatCode="#,##0">
                  <c:v>179.85714285714286</c:v>
                </c:pt>
                <c:pt idx="80" formatCode="#,##0">
                  <c:v>172.71428571428572</c:v>
                </c:pt>
                <c:pt idx="81" formatCode="#,##0">
                  <c:v>167.14285714285714</c:v>
                </c:pt>
                <c:pt idx="82" formatCode="#,##0">
                  <c:v>201</c:v>
                </c:pt>
                <c:pt idx="83" formatCode="#,##0">
                  <c:v>223.28571428571428</c:v>
                </c:pt>
                <c:pt idx="84" formatCode="#,##0">
                  <c:v>243.28571428571428</c:v>
                </c:pt>
                <c:pt idx="85" formatCode="#,##0">
                  <c:v>260.57142857142856</c:v>
                </c:pt>
                <c:pt idx="86" formatCode="#,##0">
                  <c:v>288</c:v>
                </c:pt>
                <c:pt idx="87" formatCode="#,##0">
                  <c:v>334.57142857142856</c:v>
                </c:pt>
                <c:pt idx="88" formatCode="#,##0">
                  <c:v>372.42857142857144</c:v>
                </c:pt>
                <c:pt idx="89" formatCode="#,##0">
                  <c:v>382.14285714285717</c:v>
                </c:pt>
                <c:pt idx="90" formatCode="#,##0">
                  <c:v>386.85714285714283</c:v>
                </c:pt>
                <c:pt idx="91" formatCode="#,##0">
                  <c:v>386.28571428571428</c:v>
                </c:pt>
                <c:pt idx="92" formatCode="#,##0">
                  <c:v>395</c:v>
                </c:pt>
                <c:pt idx="93" formatCode="#,##0">
                  <c:v>394.85714285714283</c:v>
                </c:pt>
                <c:pt idx="94" formatCode="#,##0">
                  <c:v>407.85714285714283</c:v>
                </c:pt>
                <c:pt idx="95" formatCode="#,##0">
                  <c:v>439.28571428571428</c:v>
                </c:pt>
                <c:pt idx="96" formatCode="#,##0">
                  <c:v>454.85714285714283</c:v>
                </c:pt>
                <c:pt idx="97" formatCode="#,##0">
                  <c:v>515</c:v>
                </c:pt>
                <c:pt idx="98" formatCode="#,##0">
                  <c:v>556.42857142857144</c:v>
                </c:pt>
                <c:pt idx="99" formatCode="#,##0">
                  <c:v>581.71428571428567</c:v>
                </c:pt>
                <c:pt idx="100" formatCode="#,##0">
                  <c:v>612.28571428571433</c:v>
                </c:pt>
                <c:pt idx="101" formatCode="#,##0">
                  <c:v>646.14285714285711</c:v>
                </c:pt>
                <c:pt idx="102" formatCode="#,##0">
                  <c:v>664.57142857142856</c:v>
                </c:pt>
                <c:pt idx="103" formatCode="#,##0">
                  <c:v>687</c:v>
                </c:pt>
                <c:pt idx="104" formatCode="#,##0">
                  <c:v>706.42857142857144</c:v>
                </c:pt>
                <c:pt idx="105" formatCode="#,##0">
                  <c:v>715.14285714285711</c:v>
                </c:pt>
                <c:pt idx="106" formatCode="#,##0">
                  <c:v>713.57142857142856</c:v>
                </c:pt>
                <c:pt idx="107" formatCode="#,##0">
                  <c:v>742.85714285714289</c:v>
                </c:pt>
                <c:pt idx="108" formatCode="#,##0">
                  <c:v>788.85714285714289</c:v>
                </c:pt>
                <c:pt idx="109" formatCode="#,##0">
                  <c:v>802.71428571428567</c:v>
                </c:pt>
                <c:pt idx="110" formatCode="#,##0">
                  <c:v>864</c:v>
                </c:pt>
                <c:pt idx="111" formatCode="#,##0">
                  <c:v>869.42857142857144</c:v>
                </c:pt>
                <c:pt idx="112" formatCode="#,##0">
                  <c:v>907.28571428571433</c:v>
                </c:pt>
                <c:pt idx="113" formatCode="#,##0">
                  <c:v>935.42857142857144</c:v>
                </c:pt>
                <c:pt idx="114" formatCode="#,##0">
                  <c:v>945.71428571428567</c:v>
                </c:pt>
                <c:pt idx="115" formatCode="#,##0">
                  <c:v>932.71428571428567</c:v>
                </c:pt>
                <c:pt idx="116" formatCode="#,##0">
                  <c:v>962.71428571428567</c:v>
                </c:pt>
                <c:pt idx="117" formatCode="#,##0">
                  <c:v>958.14285714285711</c:v>
                </c:pt>
                <c:pt idx="118" formatCode="#,##0">
                  <c:v>975.71428571428567</c:v>
                </c:pt>
                <c:pt idx="119" formatCode="#,##0">
                  <c:v>974.42857142857144</c:v>
                </c:pt>
                <c:pt idx="120" formatCode="#,##0">
                  <c:v>949.71428571428567</c:v>
                </c:pt>
                <c:pt idx="121" formatCode="#,##0">
                  <c:v>923.42857142857144</c:v>
                </c:pt>
                <c:pt idx="122" formatCode="#,##0">
                  <c:v>955.28571428571433</c:v>
                </c:pt>
                <c:pt idx="123" formatCode="#,##0">
                  <c:v>992.85714285714289</c:v>
                </c:pt>
                <c:pt idx="124" formatCode="#,##0">
                  <c:v>1038.1428571428571</c:v>
                </c:pt>
                <c:pt idx="125" formatCode="#,##0">
                  <c:v>1021.1428571428571</c:v>
                </c:pt>
                <c:pt idx="126" formatCode="#,##0">
                  <c:v>1013.7142857142857</c:v>
                </c:pt>
                <c:pt idx="127" formatCode="#,##0">
                  <c:v>1020.1428571428571</c:v>
                </c:pt>
                <c:pt idx="128" formatCode="#,##0">
                  <c:v>1028.1428571428571</c:v>
                </c:pt>
                <c:pt idx="129" formatCode="#,##0">
                  <c:v>1029.5714285714287</c:v>
                </c:pt>
                <c:pt idx="130" formatCode="#,##0">
                  <c:v>1018.8571428571429</c:v>
                </c:pt>
                <c:pt idx="131" formatCode="#,##0">
                  <c:v>985.42857142857144</c:v>
                </c:pt>
                <c:pt idx="132" formatCode="#,##0">
                  <c:v>971.71428571428567</c:v>
                </c:pt>
                <c:pt idx="133" formatCode="#,##0">
                  <c:v>970</c:v>
                </c:pt>
                <c:pt idx="134" formatCode="#,##0">
                  <c:v>982.42857142857144</c:v>
                </c:pt>
                <c:pt idx="135" formatCode="#,##0">
                  <c:v>975</c:v>
                </c:pt>
                <c:pt idx="136" formatCode="#,##0">
                  <c:v>976.42857142857144</c:v>
                </c:pt>
                <c:pt idx="137" formatCode="#,##0">
                  <c:v>975.71428571428567</c:v>
                </c:pt>
                <c:pt idx="138" formatCode="#,##0">
                  <c:v>975.57142857142856</c:v>
                </c:pt>
                <c:pt idx="139" formatCode="#,##0">
                  <c:v>1018</c:v>
                </c:pt>
                <c:pt idx="140" formatCode="#,##0">
                  <c:v>1036.5714285714287</c:v>
                </c:pt>
                <c:pt idx="141" formatCode="#,##0">
                  <c:v>1037</c:v>
                </c:pt>
                <c:pt idx="142" formatCode="#,##0">
                  <c:v>1044.5714285714287</c:v>
                </c:pt>
                <c:pt idx="143" formatCode="#,##0">
                  <c:v>1057.7142857142858</c:v>
                </c:pt>
                <c:pt idx="144" formatCode="#,##0">
                  <c:v>1045.7142857142858</c:v>
                </c:pt>
                <c:pt idx="145" formatCode="#,##0">
                  <c:v>1031.8571428571429</c:v>
                </c:pt>
                <c:pt idx="146" formatCode="#,##0">
                  <c:v>1001</c:v>
                </c:pt>
                <c:pt idx="147" formatCode="#,##0">
                  <c:v>1013.4285714285714</c:v>
                </c:pt>
                <c:pt idx="148" formatCode="#,##0">
                  <c:v>1004.4285714285714</c:v>
                </c:pt>
                <c:pt idx="149" formatCode="#,##0">
                  <c:v>1006.1428571428571</c:v>
                </c:pt>
                <c:pt idx="150" formatCode="#,##0">
                  <c:v>992.71428571428567</c:v>
                </c:pt>
                <c:pt idx="151" formatCode="#,##0">
                  <c:v>971.71428571428567</c:v>
                </c:pt>
                <c:pt idx="152" formatCode="#,##0">
                  <c:v>987.57142857142856</c:v>
                </c:pt>
                <c:pt idx="153" formatCode="#,##0">
                  <c:v>1030.4285714285713</c:v>
                </c:pt>
                <c:pt idx="154" formatCode="#,##0">
                  <c:v>1027.8571428571429</c:v>
                </c:pt>
                <c:pt idx="155" formatCode="#,##0">
                  <c:v>1035</c:v>
                </c:pt>
                <c:pt idx="156" formatCode="#,##0">
                  <c:v>1024.7142857142858</c:v>
                </c:pt>
                <c:pt idx="157" formatCode="#,##0">
                  <c:v>1021</c:v>
                </c:pt>
                <c:pt idx="158" formatCode="#,##0">
                  <c:v>1047.4285714285713</c:v>
                </c:pt>
                <c:pt idx="159" formatCode="#,##0">
                  <c:v>1042.8571428571429</c:v>
                </c:pt>
                <c:pt idx="160" formatCode="#,##0">
                  <c:v>1032</c:v>
                </c:pt>
                <c:pt idx="161" formatCode="#,##0">
                  <c:v>1029.1428571428571</c:v>
                </c:pt>
                <c:pt idx="162" formatCode="#,##0">
                  <c:v>1033.2857142857142</c:v>
                </c:pt>
                <c:pt idx="163" formatCode="#,##0">
                  <c:v>1049.4285714285713</c:v>
                </c:pt>
                <c:pt idx="164" formatCode="#,##0">
                  <c:v>1056</c:v>
                </c:pt>
                <c:pt idx="165" formatCode="#,##0">
                  <c:v>1057.4285714285713</c:v>
                </c:pt>
                <c:pt idx="166" formatCode="#,##0">
                  <c:v>1072</c:v>
                </c:pt>
                <c:pt idx="167" formatCode="#,##0">
                  <c:v>1064.7142857142858</c:v>
                </c:pt>
                <c:pt idx="168" formatCode="#,##0">
                  <c:v>1043.2857142857142</c:v>
                </c:pt>
                <c:pt idx="169" formatCode="#,##0">
                  <c:v>1055.4285714285713</c:v>
                </c:pt>
                <c:pt idx="170" formatCode="#,##0">
                  <c:v>1041</c:v>
                </c:pt>
                <c:pt idx="171" formatCode="#,##0">
                  <c:v>1050.5714285714287</c:v>
                </c:pt>
                <c:pt idx="172" formatCode="#,##0">
                  <c:v>1057.8571428571429</c:v>
                </c:pt>
                <c:pt idx="173" formatCode="#,##0">
                  <c:v>1056.2857142857142</c:v>
                </c:pt>
                <c:pt idx="174" formatCode="#,##0">
                  <c:v>1055.2857142857142</c:v>
                </c:pt>
                <c:pt idx="175" formatCode="#,##0">
                  <c:v>1096.7142857142858</c:v>
                </c:pt>
                <c:pt idx="176" formatCode="#,##0">
                  <c:v>1073.7142857142858</c:v>
                </c:pt>
                <c:pt idx="177" formatCode="#,##0">
                  <c:v>1071.1428571428571</c:v>
                </c:pt>
                <c:pt idx="178" formatCode="#,##0">
                  <c:v>1007.4285714285714</c:v>
                </c:pt>
                <c:pt idx="179" formatCode="#,##0">
                  <c:v>1051.8571428571429</c:v>
                </c:pt>
                <c:pt idx="180" formatCode="#,##0">
                  <c:v>1025.8571428571429</c:v>
                </c:pt>
                <c:pt idx="181" formatCode="#,##0">
                  <c:v>1033.8571428571429</c:v>
                </c:pt>
                <c:pt idx="182" formatCode="#,##0">
                  <c:v>1016.2857142857143</c:v>
                </c:pt>
                <c:pt idx="183" formatCode="#,##0">
                  <c:v>1014.2857142857143</c:v>
                </c:pt>
                <c:pt idx="184" formatCode="#,##0">
                  <c:v>1006.7142857142857</c:v>
                </c:pt>
                <c:pt idx="185" formatCode="#,##0">
                  <c:v>1040</c:v>
                </c:pt>
                <c:pt idx="186" formatCode="#,##0">
                  <c:v>1017.4285714285714</c:v>
                </c:pt>
                <c:pt idx="187" formatCode="#,##0">
                  <c:v>1032.8571428571429</c:v>
                </c:pt>
                <c:pt idx="188" formatCode="#,##0">
                  <c:v>1013.8571428571429</c:v>
                </c:pt>
                <c:pt idx="189" formatCode="#,##0">
                  <c:v>987.71428571428567</c:v>
                </c:pt>
                <c:pt idx="190" formatCode="#,##0">
                  <c:v>992.14285714285711</c:v>
                </c:pt>
                <c:pt idx="191" formatCode="#,##0">
                  <c:v>1012.4285714285714</c:v>
                </c:pt>
                <c:pt idx="192" formatCode="#,##0">
                  <c:v>1029.5714285714287</c:v>
                </c:pt>
                <c:pt idx="193" formatCode="#,##0">
                  <c:v>992.14285714285711</c:v>
                </c:pt>
                <c:pt idx="194" formatCode="#,##0">
                  <c:v>995.71428571428567</c:v>
                </c:pt>
                <c:pt idx="195" formatCode="#,##0">
                  <c:v>993</c:v>
                </c:pt>
                <c:pt idx="196" formatCode="#,##0">
                  <c:v>965</c:v>
                </c:pt>
                <c:pt idx="197" formatCode="#,##0">
                  <c:v>971.85714285714289</c:v>
                </c:pt>
                <c:pt idx="198" formatCode="#,##0">
                  <c:v>969.14285714285711</c:v>
                </c:pt>
                <c:pt idx="199" formatCode="#,##0">
                  <c:v>980.28571428571433</c:v>
                </c:pt>
                <c:pt idx="200" formatCode="#,##0">
                  <c:v>985.57142857142856</c:v>
                </c:pt>
                <c:pt idx="201" formatCode="#,##0">
                  <c:v>977.28571428571433</c:v>
                </c:pt>
                <c:pt idx="202" formatCode="#,##0">
                  <c:v>976.42857142857144</c:v>
                </c:pt>
                <c:pt idx="203" formatCode="#,##0">
                  <c:v>1002.5714285714286</c:v>
                </c:pt>
                <c:pt idx="204" formatCode="#,##0">
                  <c:v>984.57142857142856</c:v>
                </c:pt>
                <c:pt idx="205" formatCode="#,##0">
                  <c:v>967.57142857142856</c:v>
                </c:pt>
                <c:pt idx="206" formatCode="#,##0">
                  <c:v>956</c:v>
                </c:pt>
                <c:pt idx="207" formatCode="#,##0">
                  <c:v>937.85714285714289</c:v>
                </c:pt>
                <c:pt idx="208" formatCode="#,##0">
                  <c:v>906.42857142857144</c:v>
                </c:pt>
                <c:pt idx="209" formatCode="#,##0">
                  <c:v>878</c:v>
                </c:pt>
                <c:pt idx="210" formatCode="#,##0">
                  <c:v>858.85714285714289</c:v>
                </c:pt>
                <c:pt idx="211" formatCode="#,##0">
                  <c:v>869.14285714285711</c:v>
                </c:pt>
                <c:pt idx="212" formatCode="#,##0">
                  <c:v>867.42857142857144</c:v>
                </c:pt>
                <c:pt idx="213" formatCode="#,##0">
                  <c:v>859.42857142857144</c:v>
                </c:pt>
                <c:pt idx="214" formatCode="#,##0">
                  <c:v>873.57142857142856</c:v>
                </c:pt>
                <c:pt idx="215" formatCode="#,##0">
                  <c:v>852.14285714285711</c:v>
                </c:pt>
                <c:pt idx="216" formatCode="#,##0">
                  <c:v>856.85714285714289</c:v>
                </c:pt>
                <c:pt idx="217" formatCode="#,##0">
                  <c:v>848.71428571428567</c:v>
                </c:pt>
                <c:pt idx="218" formatCode="#,##0">
                  <c:v>831.71428571428567</c:v>
                </c:pt>
                <c:pt idx="219" formatCode="#,##0">
                  <c:v>797</c:v>
                </c:pt>
                <c:pt idx="220" formatCode="#,##0">
                  <c:v>695.42857142857144</c:v>
                </c:pt>
                <c:pt idx="221" formatCode="#,##0">
                  <c:v>679.85714285714289</c:v>
                </c:pt>
                <c:pt idx="222" formatCode="#,##0">
                  <c:v>701.14285714285711</c:v>
                </c:pt>
                <c:pt idx="223" formatCode="#,##0">
                  <c:v>699.14285714285711</c:v>
                </c:pt>
                <c:pt idx="224" formatCode="#,##0">
                  <c:v>715.28571428571433</c:v>
                </c:pt>
                <c:pt idx="225" formatCode="#,##0">
                  <c:v>710.71428571428567</c:v>
                </c:pt>
                <c:pt idx="226" formatCode="#,##0">
                  <c:v>720.85714285714289</c:v>
                </c:pt>
                <c:pt idx="227" formatCode="#,##0">
                  <c:v>807.85714285714289</c:v>
                </c:pt>
                <c:pt idx="228" formatCode="#,##0">
                  <c:v>795.28571428571433</c:v>
                </c:pt>
                <c:pt idx="229" formatCode="#,##0">
                  <c:v>773.28571428571433</c:v>
                </c:pt>
                <c:pt idx="230" formatCode="#,##0">
                  <c:v>771</c:v>
                </c:pt>
                <c:pt idx="231" formatCode="#,##0">
                  <c:v>760.28571428571433</c:v>
                </c:pt>
                <c:pt idx="232" formatCode="#,##0">
                  <c:v>752.85714285714289</c:v>
                </c:pt>
                <c:pt idx="233" formatCode="#,##0">
                  <c:v>752.28571428571433</c:v>
                </c:pt>
                <c:pt idx="234" formatCode="#,##0">
                  <c:v>712.28571428571433</c:v>
                </c:pt>
                <c:pt idx="235" formatCode="#,##0">
                  <c:v>571.28571428571433</c:v>
                </c:pt>
                <c:pt idx="236" formatCode="#,##0">
                  <c:v>696.14285714285711</c:v>
                </c:pt>
                <c:pt idx="237" formatCode="#,##0">
                  <c:v>677.71428571428567</c:v>
                </c:pt>
                <c:pt idx="238" formatCode="#,##0">
                  <c:v>696.28571428571433</c:v>
                </c:pt>
                <c:pt idx="239" formatCode="#,##0">
                  <c:v>692.28571428571433</c:v>
                </c:pt>
                <c:pt idx="240" formatCode="#,##0">
                  <c:v>683.71428571428567</c:v>
                </c:pt>
                <c:pt idx="241" formatCode="#,##0">
                  <c:v>688</c:v>
                </c:pt>
                <c:pt idx="242" formatCode="#,##0">
                  <c:v>835.28571428571433</c:v>
                </c:pt>
                <c:pt idx="243" formatCode="#,##0">
                  <c:v>696</c:v>
                </c:pt>
                <c:pt idx="244" formatCode="#,##0">
                  <c:v>591.85714285714289</c:v>
                </c:pt>
                <c:pt idx="245" formatCode="#,##0">
                  <c:v>654.42857142857144</c:v>
                </c:pt>
                <c:pt idx="246" formatCode="#,##0">
                  <c:v>658.71428571428567</c:v>
                </c:pt>
                <c:pt idx="247" formatCode="#,##0">
                  <c:v>659.57142857142856</c:v>
                </c:pt>
                <c:pt idx="248" formatCode="#,##0">
                  <c:v>653.28571428571433</c:v>
                </c:pt>
                <c:pt idx="249" formatCode="#,##0">
                  <c:v>610.85714285714289</c:v>
                </c:pt>
                <c:pt idx="250" formatCode="#,##0">
                  <c:v>611</c:v>
                </c:pt>
                <c:pt idx="251" formatCode="#,##0">
                  <c:v>708.42857142857144</c:v>
                </c:pt>
                <c:pt idx="252" formatCode="#,##0">
                  <c:v>601.57142857142856</c:v>
                </c:pt>
                <c:pt idx="253" formatCode="#,##0">
                  <c:v>590.85714285714289</c:v>
                </c:pt>
                <c:pt idx="254" formatCode="#,##0">
                  <c:v>573.42857142857144</c:v>
                </c:pt>
                <c:pt idx="255" formatCode="#,##0">
                  <c:v>500.57142857142856</c:v>
                </c:pt>
                <c:pt idx="256" formatCode="#,##0">
                  <c:v>502.71428571428572</c:v>
                </c:pt>
                <c:pt idx="257" formatCode="#,##0">
                  <c:v>500.42857142857144</c:v>
                </c:pt>
                <c:pt idx="258" formatCode="#,##0">
                  <c:v>510.71428571428572</c:v>
                </c:pt>
                <c:pt idx="259" formatCode="#,##0">
                  <c:v>496.71428571428572</c:v>
                </c:pt>
                <c:pt idx="260" formatCode="#,##0">
                  <c:v>455.28571428571428</c:v>
                </c:pt>
                <c:pt idx="261" formatCode="#,##0">
                  <c:v>498.14285714285717</c:v>
                </c:pt>
                <c:pt idx="262" formatCode="#,##0">
                  <c:v>548.42857142857144</c:v>
                </c:pt>
                <c:pt idx="263" formatCode="#,##0">
                  <c:v>522.28571428571433</c:v>
                </c:pt>
                <c:pt idx="264" formatCode="#,##0">
                  <c:v>491.42857142857144</c:v>
                </c:pt>
                <c:pt idx="265" formatCode="#,##0">
                  <c:v>465.28571428571428</c:v>
                </c:pt>
                <c:pt idx="266" formatCode="#,##0">
                  <c:v>461.14285714285717</c:v>
                </c:pt>
                <c:pt idx="267" formatCode="#,##0">
                  <c:v>494.14285714285717</c:v>
                </c:pt>
                <c:pt idx="268" formatCode="#,##0">
                  <c:v>460.14285714285717</c:v>
                </c:pt>
                <c:pt idx="269" formatCode="#,##0">
                  <c:v>444.14285714285717</c:v>
                </c:pt>
                <c:pt idx="270" formatCode="#,##0">
                  <c:v>436.14285714285717</c:v>
                </c:pt>
                <c:pt idx="271" formatCode="#,##0">
                  <c:v>438.42857142857144</c:v>
                </c:pt>
                <c:pt idx="272" formatCode="#,##0">
                  <c:v>429.42857142857144</c:v>
                </c:pt>
                <c:pt idx="273" formatCode="#,##0">
                  <c:v>425.85714285714283</c:v>
                </c:pt>
                <c:pt idx="274" formatCode="#,##0">
                  <c:v>420</c:v>
                </c:pt>
                <c:pt idx="275" formatCode="#,##0">
                  <c:v>408</c:v>
                </c:pt>
                <c:pt idx="276" formatCode="#,##0">
                  <c:v>364.28571428571428</c:v>
                </c:pt>
                <c:pt idx="277" formatCode="#,##0">
                  <c:v>378.57142857142856</c:v>
                </c:pt>
                <c:pt idx="278" formatCode="#,##0">
                  <c:v>305.28571428571428</c:v>
                </c:pt>
                <c:pt idx="279" formatCode="#,##0">
                  <c:v>362.57142857142856</c:v>
                </c:pt>
                <c:pt idx="280" formatCode="#,##0">
                  <c:v>340.71428571428572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BRA'!$AC$2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BRA'!$AD$4:$AD$292</c:f>
              <c:numCache>
                <c:formatCode>General</c:formatCode>
                <c:ptCount val="289"/>
                <c:pt idx="38">
                  <c:v>0.23</c:v>
                </c:pt>
                <c:pt idx="39">
                  <c:v>0.29000000000000004</c:v>
                </c:pt>
                <c:pt idx="40">
                  <c:v>0.34</c:v>
                </c:pt>
                <c:pt idx="41">
                  <c:v>0.48000000000000004</c:v>
                </c:pt>
                <c:pt idx="42">
                  <c:v>1.3800000000000001</c:v>
                </c:pt>
                <c:pt idx="43">
                  <c:v>1.3800000000000001</c:v>
                </c:pt>
                <c:pt idx="44">
                  <c:v>1.4200000000000002</c:v>
                </c:pt>
                <c:pt idx="45">
                  <c:v>1.7500000000000002</c:v>
                </c:pt>
                <c:pt idx="46">
                  <c:v>2.9000000000000004</c:v>
                </c:pt>
                <c:pt idx="47">
                  <c:v>3.3400000000000003</c:v>
                </c:pt>
                <c:pt idx="48">
                  <c:v>5.6900000000000013</c:v>
                </c:pt>
                <c:pt idx="49">
                  <c:v>6.42</c:v>
                </c:pt>
                <c:pt idx="50">
                  <c:v>8.7000000000000011</c:v>
                </c:pt>
                <c:pt idx="51">
                  <c:v>13.840000000000002</c:v>
                </c:pt>
                <c:pt idx="52">
                  <c:v>17.240000000000002</c:v>
                </c:pt>
                <c:pt idx="53">
                  <c:v>19.260000000000005</c:v>
                </c:pt>
                <c:pt idx="54">
                  <c:v>21.820000000000004</c:v>
                </c:pt>
                <c:pt idx="55">
                  <c:v>23.640000000000004</c:v>
                </c:pt>
                <c:pt idx="56">
                  <c:v>26.240000000000002</c:v>
                </c:pt>
                <c:pt idx="57">
                  <c:v>28.830000000000002</c:v>
                </c:pt>
                <c:pt idx="58">
                  <c:v>27.100000000000005</c:v>
                </c:pt>
                <c:pt idx="59">
                  <c:v>26.55</c:v>
                </c:pt>
                <c:pt idx="60">
                  <c:v>34.700000000000003</c:v>
                </c:pt>
                <c:pt idx="61">
                  <c:v>42.82</c:v>
                </c:pt>
                <c:pt idx="62">
                  <c:v>50.59</c:v>
                </c:pt>
                <c:pt idx="63">
                  <c:v>56.390000000000008</c:v>
                </c:pt>
                <c:pt idx="64">
                  <c:v>64.560000000000016</c:v>
                </c:pt>
                <c:pt idx="65">
                  <c:v>68.740000000000009</c:v>
                </c:pt>
                <c:pt idx="66">
                  <c:v>75.820000000000007</c:v>
                </c:pt>
                <c:pt idx="67">
                  <c:v>83.17</c:v>
                </c:pt>
                <c:pt idx="68">
                  <c:v>93.34</c:v>
                </c:pt>
                <c:pt idx="69">
                  <c:v>100.48</c:v>
                </c:pt>
                <c:pt idx="70">
                  <c:v>105.82000000000002</c:v>
                </c:pt>
                <c:pt idx="71">
                  <c:v>103.67000000000002</c:v>
                </c:pt>
                <c:pt idx="72">
                  <c:v>110.62</c:v>
                </c:pt>
                <c:pt idx="73">
                  <c:v>112.69000000000001</c:v>
                </c:pt>
                <c:pt idx="74">
                  <c:v>112.28000000000002</c:v>
                </c:pt>
                <c:pt idx="75">
                  <c:v>121.50000000000001</c:v>
                </c:pt>
                <c:pt idx="76">
                  <c:v>123.33000000000001</c:v>
                </c:pt>
                <c:pt idx="77">
                  <c:v>140.44</c:v>
                </c:pt>
                <c:pt idx="78">
                  <c:v>159.31</c:v>
                </c:pt>
                <c:pt idx="79">
                  <c:v>164.62000000000003</c:v>
                </c:pt>
                <c:pt idx="80">
                  <c:v>173.13000000000002</c:v>
                </c:pt>
                <c:pt idx="81">
                  <c:v>178.17000000000002</c:v>
                </c:pt>
                <c:pt idx="82">
                  <c:v>174.37</c:v>
                </c:pt>
                <c:pt idx="83">
                  <c:v>196.11</c:v>
                </c:pt>
                <c:pt idx="84">
                  <c:v>203.61</c:v>
                </c:pt>
                <c:pt idx="85">
                  <c:v>226.66000000000003</c:v>
                </c:pt>
                <c:pt idx="86">
                  <c:v>244.46</c:v>
                </c:pt>
                <c:pt idx="87">
                  <c:v>267.03000000000003</c:v>
                </c:pt>
                <c:pt idx="88">
                  <c:v>301.56</c:v>
                </c:pt>
                <c:pt idx="89">
                  <c:v>339.28000000000003</c:v>
                </c:pt>
                <c:pt idx="90">
                  <c:v>371.51000000000005</c:v>
                </c:pt>
                <c:pt idx="91">
                  <c:v>381.59000000000009</c:v>
                </c:pt>
                <c:pt idx="92">
                  <c:v>377.76000000000005</c:v>
                </c:pt>
                <c:pt idx="93">
                  <c:v>387.26000000000005</c:v>
                </c:pt>
                <c:pt idx="94">
                  <c:v>411.74000000000007</c:v>
                </c:pt>
                <c:pt idx="95">
                  <c:v>422.20000000000005</c:v>
                </c:pt>
                <c:pt idx="96">
                  <c:v>469.26</c:v>
                </c:pt>
                <c:pt idx="97">
                  <c:v>485.86000000000007</c:v>
                </c:pt>
                <c:pt idx="98">
                  <c:v>546.92000000000007</c:v>
                </c:pt>
                <c:pt idx="99">
                  <c:v>589.61</c:v>
                </c:pt>
                <c:pt idx="100">
                  <c:v>608.73</c:v>
                </c:pt>
                <c:pt idx="101">
                  <c:v>609.74000000000012</c:v>
                </c:pt>
                <c:pt idx="102">
                  <c:v>627.59000000000015</c:v>
                </c:pt>
                <c:pt idx="103">
                  <c:v>635.26</c:v>
                </c:pt>
                <c:pt idx="104">
                  <c:v>673.92</c:v>
                </c:pt>
                <c:pt idx="105">
                  <c:v>733.97</c:v>
                </c:pt>
                <c:pt idx="106">
                  <c:v>774.5</c:v>
                </c:pt>
                <c:pt idx="107">
                  <c:v>783.81000000000006</c:v>
                </c:pt>
                <c:pt idx="108">
                  <c:v>857.74</c:v>
                </c:pt>
                <c:pt idx="109">
                  <c:v>936.71000000000015</c:v>
                </c:pt>
                <c:pt idx="110">
                  <c:v>1014.4200000000002</c:v>
                </c:pt>
                <c:pt idx="111">
                  <c:v>1069.2200000000003</c:v>
                </c:pt>
                <c:pt idx="112">
                  <c:v>1105.9900000000002</c:v>
                </c:pt>
                <c:pt idx="113">
                  <c:v>1138.8700000000001</c:v>
                </c:pt>
                <c:pt idx="114">
                  <c:v>1221.3100000000002</c:v>
                </c:pt>
                <c:pt idx="115">
                  <c:v>1195.3000000000002</c:v>
                </c:pt>
                <c:pt idx="116">
                  <c:v>1193.3700000000001</c:v>
                </c:pt>
                <c:pt idx="117">
                  <c:v>1202.4200000000003</c:v>
                </c:pt>
                <c:pt idx="118">
                  <c:v>1281.51</c:v>
                </c:pt>
                <c:pt idx="119">
                  <c:v>1342.76</c:v>
                </c:pt>
                <c:pt idx="120">
                  <c:v>1510.4200000000003</c:v>
                </c:pt>
                <c:pt idx="121">
                  <c:v>1516.38</c:v>
                </c:pt>
                <c:pt idx="122">
                  <c:v>1515.49</c:v>
                </c:pt>
                <c:pt idx="123">
                  <c:v>1641.6100000000001</c:v>
                </c:pt>
                <c:pt idx="124">
                  <c:v>1721.95</c:v>
                </c:pt>
                <c:pt idx="125">
                  <c:v>1767.0300000000002</c:v>
                </c:pt>
                <c:pt idx="126">
                  <c:v>1806.0500000000002</c:v>
                </c:pt>
                <c:pt idx="127">
                  <c:v>1744.0600000000002</c:v>
                </c:pt>
                <c:pt idx="128">
                  <c:v>1769.0900000000001</c:v>
                </c:pt>
                <c:pt idx="129">
                  <c:v>1809.6500000000003</c:v>
                </c:pt>
                <c:pt idx="130">
                  <c:v>1841.2</c:v>
                </c:pt>
                <c:pt idx="131">
                  <c:v>1884.0000000000002</c:v>
                </c:pt>
                <c:pt idx="132">
                  <c:v>1878.8700000000001</c:v>
                </c:pt>
                <c:pt idx="133">
                  <c:v>1830.3900000000003</c:v>
                </c:pt>
                <c:pt idx="134">
                  <c:v>1776.6800000000003</c:v>
                </c:pt>
                <c:pt idx="135">
                  <c:v>1758.6600000000003</c:v>
                </c:pt>
                <c:pt idx="136">
                  <c:v>1808.5900000000001</c:v>
                </c:pt>
                <c:pt idx="137">
                  <c:v>1836.8600000000001</c:v>
                </c:pt>
                <c:pt idx="138">
                  <c:v>1829.6100000000001</c:v>
                </c:pt>
                <c:pt idx="139">
                  <c:v>1753.14</c:v>
                </c:pt>
                <c:pt idx="140">
                  <c:v>2041.0300000000002</c:v>
                </c:pt>
                <c:pt idx="141">
                  <c:v>2170.65</c:v>
                </c:pt>
                <c:pt idx="142">
                  <c:v>2157.17</c:v>
                </c:pt>
                <c:pt idx="143">
                  <c:v>2181.9900000000002</c:v>
                </c:pt>
                <c:pt idx="144">
                  <c:v>2227.17</c:v>
                </c:pt>
                <c:pt idx="145">
                  <c:v>2332.5400000000004</c:v>
                </c:pt>
                <c:pt idx="146">
                  <c:v>2499.7200000000003</c:v>
                </c:pt>
                <c:pt idx="147">
                  <c:v>2420.61</c:v>
                </c:pt>
                <c:pt idx="148">
                  <c:v>2460.88</c:v>
                </c:pt>
                <c:pt idx="149">
                  <c:v>2608.0200000000004</c:v>
                </c:pt>
                <c:pt idx="150">
                  <c:v>2617.2500000000005</c:v>
                </c:pt>
                <c:pt idx="151">
                  <c:v>2561.35</c:v>
                </c:pt>
                <c:pt idx="152">
                  <c:v>2601.2200000000003</c:v>
                </c:pt>
                <c:pt idx="153">
                  <c:v>2687.44</c:v>
                </c:pt>
                <c:pt idx="154">
                  <c:v>2641.07</c:v>
                </c:pt>
                <c:pt idx="155">
                  <c:v>2633.3700000000003</c:v>
                </c:pt>
                <c:pt idx="156">
                  <c:v>2589.1200000000003</c:v>
                </c:pt>
                <c:pt idx="157">
                  <c:v>2550.8900000000003</c:v>
                </c:pt>
                <c:pt idx="158">
                  <c:v>2665.4800000000005</c:v>
                </c:pt>
                <c:pt idx="159">
                  <c:v>2644.07</c:v>
                </c:pt>
                <c:pt idx="160">
                  <c:v>2589.21</c:v>
                </c:pt>
                <c:pt idx="161">
                  <c:v>2617.4600000000005</c:v>
                </c:pt>
                <c:pt idx="162">
                  <c:v>2628.4600000000005</c:v>
                </c:pt>
                <c:pt idx="163">
                  <c:v>2616.2600000000002</c:v>
                </c:pt>
                <c:pt idx="164">
                  <c:v>2616.8300000000004</c:v>
                </c:pt>
                <c:pt idx="165">
                  <c:v>2582.35</c:v>
                </c:pt>
                <c:pt idx="166">
                  <c:v>2535.8800000000006</c:v>
                </c:pt>
                <c:pt idx="167">
                  <c:v>2563.7200000000003</c:v>
                </c:pt>
                <c:pt idx="168">
                  <c:v>2455.0100000000002</c:v>
                </c:pt>
                <c:pt idx="169">
                  <c:v>2350.1000000000004</c:v>
                </c:pt>
                <c:pt idx="170">
                  <c:v>2337.0800000000004</c:v>
                </c:pt>
                <c:pt idx="171">
                  <c:v>2336.79</c:v>
                </c:pt>
                <c:pt idx="172">
                  <c:v>2328.3000000000002</c:v>
                </c:pt>
                <c:pt idx="173">
                  <c:v>2607.6600000000003</c:v>
                </c:pt>
                <c:pt idx="174">
                  <c:v>2753.2400000000002</c:v>
                </c:pt>
                <c:pt idx="175">
                  <c:v>2970.38</c:v>
                </c:pt>
                <c:pt idx="176">
                  <c:v>3196.53</c:v>
                </c:pt>
                <c:pt idx="177">
                  <c:v>3207.0200000000004</c:v>
                </c:pt>
                <c:pt idx="178">
                  <c:v>3237.2900000000004</c:v>
                </c:pt>
                <c:pt idx="179">
                  <c:v>3235.3700000000003</c:v>
                </c:pt>
                <c:pt idx="180">
                  <c:v>3247.51</c:v>
                </c:pt>
                <c:pt idx="181">
                  <c:v>3226.2700000000004</c:v>
                </c:pt>
                <c:pt idx="182">
                  <c:v>3191.1900000000005</c:v>
                </c:pt>
                <c:pt idx="183">
                  <c:v>3133.6400000000003</c:v>
                </c:pt>
                <c:pt idx="184">
                  <c:v>3145.8600000000006</c:v>
                </c:pt>
                <c:pt idx="185">
                  <c:v>3079.4300000000003</c:v>
                </c:pt>
                <c:pt idx="186">
                  <c:v>3187.3000000000006</c:v>
                </c:pt>
                <c:pt idx="187">
                  <c:v>3068.08</c:v>
                </c:pt>
                <c:pt idx="188">
                  <c:v>3021.1000000000004</c:v>
                </c:pt>
                <c:pt idx="189">
                  <c:v>2999.57</c:v>
                </c:pt>
                <c:pt idx="190">
                  <c:v>3045.3500000000004</c:v>
                </c:pt>
                <c:pt idx="191">
                  <c:v>3017.4500000000003</c:v>
                </c:pt>
                <c:pt idx="192">
                  <c:v>3071.5200000000004</c:v>
                </c:pt>
                <c:pt idx="193">
                  <c:v>3077.09</c:v>
                </c:pt>
                <c:pt idx="194">
                  <c:v>3057.1200000000003</c:v>
                </c:pt>
                <c:pt idx="195">
                  <c:v>3126.6400000000003</c:v>
                </c:pt>
                <c:pt idx="196">
                  <c:v>3130.78</c:v>
                </c:pt>
                <c:pt idx="197">
                  <c:v>3046.8400000000006</c:v>
                </c:pt>
                <c:pt idx="198">
                  <c:v>3047.7500000000005</c:v>
                </c:pt>
                <c:pt idx="199">
                  <c:v>3021</c:v>
                </c:pt>
                <c:pt idx="200">
                  <c:v>2977.2400000000002</c:v>
                </c:pt>
                <c:pt idx="201">
                  <c:v>2918.6700000000005</c:v>
                </c:pt>
                <c:pt idx="202">
                  <c:v>2770.9900000000002</c:v>
                </c:pt>
                <c:pt idx="203">
                  <c:v>2568.1</c:v>
                </c:pt>
                <c:pt idx="204">
                  <c:v>2652.6600000000003</c:v>
                </c:pt>
                <c:pt idx="205">
                  <c:v>2655.8600000000006</c:v>
                </c:pt>
                <c:pt idx="206">
                  <c:v>2632.9100000000003</c:v>
                </c:pt>
                <c:pt idx="207">
                  <c:v>2626.4100000000003</c:v>
                </c:pt>
                <c:pt idx="208">
                  <c:v>2605.0400000000004</c:v>
                </c:pt>
                <c:pt idx="209">
                  <c:v>2594.1600000000003</c:v>
                </c:pt>
                <c:pt idx="210">
                  <c:v>2724.73</c:v>
                </c:pt>
                <c:pt idx="211">
                  <c:v>2637.9100000000003</c:v>
                </c:pt>
                <c:pt idx="212">
                  <c:v>2565.2800000000002</c:v>
                </c:pt>
                <c:pt idx="213">
                  <c:v>2854.11</c:v>
                </c:pt>
                <c:pt idx="214">
                  <c:v>2809.36</c:v>
                </c:pt>
                <c:pt idx="215">
                  <c:v>2807.0900000000006</c:v>
                </c:pt>
                <c:pt idx="216">
                  <c:v>2802.4700000000007</c:v>
                </c:pt>
                <c:pt idx="217">
                  <c:v>2869.98</c:v>
                </c:pt>
                <c:pt idx="218">
                  <c:v>2768.4700000000003</c:v>
                </c:pt>
                <c:pt idx="219">
                  <c:v>2752.1</c:v>
                </c:pt>
                <c:pt idx="220">
                  <c:v>2395.2200000000003</c:v>
                </c:pt>
                <c:pt idx="221">
                  <c:v>2111.4200000000005</c:v>
                </c:pt>
                <c:pt idx="222">
                  <c:v>2000.24</c:v>
                </c:pt>
                <c:pt idx="223">
                  <c:v>1968.0800000000002</c:v>
                </c:pt>
                <c:pt idx="224">
                  <c:v>1903.63</c:v>
                </c:pt>
                <c:pt idx="225">
                  <c:v>1926.8700000000001</c:v>
                </c:pt>
                <c:pt idx="226">
                  <c:v>1929.3400000000001</c:v>
                </c:pt>
                <c:pt idx="227">
                  <c:v>1978.1600000000003</c:v>
                </c:pt>
                <c:pt idx="228">
                  <c:v>2201.9</c:v>
                </c:pt>
                <c:pt idx="229">
                  <c:v>2211.9400000000005</c:v>
                </c:pt>
                <c:pt idx="230">
                  <c:v>2169.4</c:v>
                </c:pt>
                <c:pt idx="231">
                  <c:v>2130.19</c:v>
                </c:pt>
                <c:pt idx="232">
                  <c:v>2125.5300000000002</c:v>
                </c:pt>
                <c:pt idx="233">
                  <c:v>2141.7400000000002</c:v>
                </c:pt>
                <c:pt idx="234">
                  <c:v>2124.3000000000002</c:v>
                </c:pt>
                <c:pt idx="235">
                  <c:v>2091.0100000000002</c:v>
                </c:pt>
                <c:pt idx="236">
                  <c:v>1722.8100000000002</c:v>
                </c:pt>
                <c:pt idx="237">
                  <c:v>2023.16</c:v>
                </c:pt>
                <c:pt idx="238">
                  <c:v>1944.3000000000002</c:v>
                </c:pt>
                <c:pt idx="239">
                  <c:v>1897.5100000000002</c:v>
                </c:pt>
                <c:pt idx="240">
                  <c:v>1876.8000000000002</c:v>
                </c:pt>
                <c:pt idx="241">
                  <c:v>1874.24</c:v>
                </c:pt>
                <c:pt idx="242">
                  <c:v>1861.5800000000002</c:v>
                </c:pt>
                <c:pt idx="243">
                  <c:v>2195.71</c:v>
                </c:pt>
                <c:pt idx="244">
                  <c:v>1893.9000000000003</c:v>
                </c:pt>
                <c:pt idx="245">
                  <c:v>1574.7900000000002</c:v>
                </c:pt>
                <c:pt idx="246">
                  <c:v>1888.4200000000003</c:v>
                </c:pt>
                <c:pt idx="247">
                  <c:v>1829.8000000000002</c:v>
                </c:pt>
                <c:pt idx="248">
                  <c:v>1817.71</c:v>
                </c:pt>
                <c:pt idx="249">
                  <c:v>1916.1900000000003</c:v>
                </c:pt>
                <c:pt idx="250">
                  <c:v>1897.5900000000001</c:v>
                </c:pt>
                <c:pt idx="251">
                  <c:v>1813.5200000000002</c:v>
                </c:pt>
                <c:pt idx="252">
                  <c:v>2087.96</c:v>
                </c:pt>
                <c:pt idx="253">
                  <c:v>1758.04</c:v>
                </c:pt>
                <c:pt idx="254">
                  <c:v>1796.9</c:v>
                </c:pt>
                <c:pt idx="255">
                  <c:v>1761.73</c:v>
                </c:pt>
                <c:pt idx="256">
                  <c:v>1444.8700000000001</c:v>
                </c:pt>
                <c:pt idx="257">
                  <c:v>1401.6900000000003</c:v>
                </c:pt>
                <c:pt idx="258">
                  <c:v>1409.42</c:v>
                </c:pt>
                <c:pt idx="259">
                  <c:v>1444.1200000000001</c:v>
                </c:pt>
                <c:pt idx="260">
                  <c:v>1417.2500000000002</c:v>
                </c:pt>
                <c:pt idx="261">
                  <c:v>1293.8300000000002</c:v>
                </c:pt>
                <c:pt idx="262">
                  <c:v>1473.19</c:v>
                </c:pt>
                <c:pt idx="263">
                  <c:v>1603.2600000000002</c:v>
                </c:pt>
                <c:pt idx="264">
                  <c:v>1579.0900000000001</c:v>
                </c:pt>
                <c:pt idx="265">
                  <c:v>1542.44</c:v>
                </c:pt>
                <c:pt idx="266">
                  <c:v>1533.5600000000002</c:v>
                </c:pt>
                <c:pt idx="267">
                  <c:v>1562.7300000000002</c:v>
                </c:pt>
                <c:pt idx="268">
                  <c:v>1697.66</c:v>
                </c:pt>
                <c:pt idx="269">
                  <c:v>1591.2700000000002</c:v>
                </c:pt>
                <c:pt idx="270">
                  <c:v>1656.8700000000001</c:v>
                </c:pt>
                <c:pt idx="271">
                  <c:v>1694.9800000000002</c:v>
                </c:pt>
                <c:pt idx="272">
                  <c:v>1707.46</c:v>
                </c:pt>
                <c:pt idx="273">
                  <c:v>1630.0200000000002</c:v>
                </c:pt>
                <c:pt idx="274">
                  <c:v>1549.7</c:v>
                </c:pt>
                <c:pt idx="275">
                  <c:v>1515.77</c:v>
                </c:pt>
                <c:pt idx="276">
                  <c:v>1443.5200000000002</c:v>
                </c:pt>
                <c:pt idx="277">
                  <c:v>1264.0800000000002</c:v>
                </c:pt>
                <c:pt idx="278">
                  <c:v>1217.55</c:v>
                </c:pt>
                <c:pt idx="279">
                  <c:v>956.49000000000012</c:v>
                </c:pt>
                <c:pt idx="280">
                  <c:v>1145.23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026496"/>
        <c:axId val="322024960"/>
      </c:lineChart>
      <c:dateAx>
        <c:axId val="322009344"/>
        <c:scaling>
          <c:orientation val="minMax"/>
          <c:min val="43905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322023424"/>
        <c:crosses val="autoZero"/>
        <c:auto val="1"/>
        <c:lblOffset val="100"/>
        <c:baseTimeUnit val="days"/>
        <c:majorUnit val="31"/>
        <c:majorTimeUnit val="days"/>
      </c:dateAx>
      <c:valAx>
        <c:axId val="32202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322009344"/>
        <c:crosses val="autoZero"/>
        <c:crossBetween val="between"/>
      </c:valAx>
      <c:valAx>
        <c:axId val="322024960"/>
        <c:scaling>
          <c:orientation val="minMax"/>
          <c:max val="3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322026496"/>
        <c:crosses val="max"/>
        <c:crossBetween val="between"/>
      </c:valAx>
      <c:dateAx>
        <c:axId val="3220264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2202496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20480231814376"/>
          <c:y val="0.14967052711596393"/>
          <c:w val="0.60779244076156735"/>
          <c:h val="5.872733900002303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4.0000005729018291</c:v>
                </c:pt>
                <c:pt idx="10">
                  <c:v>1.4000010025787759</c:v>
                </c:pt>
                <c:pt idx="11">
                  <c:v>0.58333433591311434</c:v>
                </c:pt>
                <c:pt idx="12">
                  <c:v>0.8421075547711202</c:v>
                </c:pt>
                <c:pt idx="13">
                  <c:v>0.31428728977341724</c:v>
                </c:pt>
                <c:pt idx="14">
                  <c:v>4.3478547322326144E-2</c:v>
                </c:pt>
                <c:pt idx="15">
                  <c:v>0.14583433591828379</c:v>
                </c:pt>
                <c:pt idx="16">
                  <c:v>0.18518664397427406</c:v>
                </c:pt>
                <c:pt idx="17">
                  <c:v>0.28125261836439325</c:v>
                </c:pt>
                <c:pt idx="18">
                  <c:v>0.24390533850062851</c:v>
                </c:pt>
                <c:pt idx="19">
                  <c:v>0.31373011841180409</c:v>
                </c:pt>
                <c:pt idx="20">
                  <c:v>0.27068192548182113</c:v>
                </c:pt>
                <c:pt idx="21">
                  <c:v>0.30178253905104757</c:v>
                </c:pt>
                <c:pt idx="22">
                  <c:v>0.12329159141810943</c:v>
                </c:pt>
                <c:pt idx="23">
                  <c:v>0.22041602399145535</c:v>
                </c:pt>
                <c:pt idx="24">
                  <c:v>0.28422286082263981</c:v>
                </c:pt>
                <c:pt idx="25">
                  <c:v>0</c:v>
                </c:pt>
                <c:pt idx="26">
                  <c:v>0.19061100552551194</c:v>
                </c:pt>
                <c:pt idx="27">
                  <c:v>0.44301145302291056</c:v>
                </c:pt>
                <c:pt idx="28">
                  <c:v>0.12636015461746197</c:v>
                </c:pt>
                <c:pt idx="29">
                  <c:v>6.0445975573891614E-2</c:v>
                </c:pt>
                <c:pt idx="30">
                  <c:v>0.14956167897292971</c:v>
                </c:pt>
                <c:pt idx="31">
                  <c:v>0.18101880896131253</c:v>
                </c:pt>
                <c:pt idx="32">
                  <c:v>0.107574471379579</c:v>
                </c:pt>
                <c:pt idx="33">
                  <c:v>0.2675887388260299</c:v>
                </c:pt>
                <c:pt idx="34">
                  <c:v>0.10301412242573801</c:v>
                </c:pt>
                <c:pt idx="35">
                  <c:v>0.17978865394404128</c:v>
                </c:pt>
                <c:pt idx="36">
                  <c:v>0.1572858469893022</c:v>
                </c:pt>
                <c:pt idx="37">
                  <c:v>0.11534913783082026</c:v>
                </c:pt>
                <c:pt idx="38">
                  <c:v>9.1817594475464989E-2</c:v>
                </c:pt>
                <c:pt idx="39">
                  <c:v>7.7307489026965978E-2</c:v>
                </c:pt>
                <c:pt idx="40">
                  <c:v>8.5004558889943821E-2</c:v>
                </c:pt>
                <c:pt idx="41">
                  <c:v>9.0679746549510956E-2</c:v>
                </c:pt>
                <c:pt idx="42">
                  <c:v>7.5656710257466814E-2</c:v>
                </c:pt>
                <c:pt idx="43">
                  <c:v>0.11949874811356226</c:v>
                </c:pt>
                <c:pt idx="44">
                  <c:v>0.10361269337559986</c:v>
                </c:pt>
                <c:pt idx="45">
                  <c:v>9.3402215421224719E-2</c:v>
                </c:pt>
                <c:pt idx="46">
                  <c:v>9.3278340831542753E-2</c:v>
                </c:pt>
                <c:pt idx="47">
                  <c:v>7.1387067744477381E-2</c:v>
                </c:pt>
                <c:pt idx="48">
                  <c:v>6.0294876674054372E-2</c:v>
                </c:pt>
                <c:pt idx="49">
                  <c:v>6.1885189086947366E-2</c:v>
                </c:pt>
                <c:pt idx="50">
                  <c:v>5.7373247103154397E-2</c:v>
                </c:pt>
                <c:pt idx="51">
                  <c:v>4.6184050874129121E-2</c:v>
                </c:pt>
                <c:pt idx="52">
                  <c:v>4.3965225782922571E-2</c:v>
                </c:pt>
                <c:pt idx="53">
                  <c:v>2.2077727831381424E-2</c:v>
                </c:pt>
                <c:pt idx="54">
                  <c:v>3.4137716877760411E-2</c:v>
                </c:pt>
                <c:pt idx="55">
                  <c:v>4.744877183791367E-2</c:v>
                </c:pt>
                <c:pt idx="56">
                  <c:v>4.0656786359083805E-2</c:v>
                </c:pt>
                <c:pt idx="57">
                  <c:v>3.4795447985218074E-2</c:v>
                </c:pt>
                <c:pt idx="58">
                  <c:v>3.2193427650195693E-2</c:v>
                </c:pt>
                <c:pt idx="59">
                  <c:v>3.2151166014042887E-2</c:v>
                </c:pt>
                <c:pt idx="60">
                  <c:v>3.9310724982049419E-2</c:v>
                </c:pt>
                <c:pt idx="61">
                  <c:v>0</c:v>
                </c:pt>
                <c:pt idx="62">
                  <c:v>4.7209305558472324E-2</c:v>
                </c:pt>
                <c:pt idx="63">
                  <c:v>1.3184065192225463E-2</c:v>
                </c:pt>
                <c:pt idx="64">
                  <c:v>1.2062983323747341E-2</c:v>
                </c:pt>
                <c:pt idx="65">
                  <c:v>1.5433403776468043E-2</c:v>
                </c:pt>
                <c:pt idx="66">
                  <c:v>1.4722494512005609E-2</c:v>
                </c:pt>
                <c:pt idx="67">
                  <c:v>7.4937697915708479E-3</c:v>
                </c:pt>
                <c:pt idx="68">
                  <c:v>1.2715074212223719E-2</c:v>
                </c:pt>
                <c:pt idx="69">
                  <c:v>1.2241027991836398E-2</c:v>
                </c:pt>
                <c:pt idx="70">
                  <c:v>0</c:v>
                </c:pt>
                <c:pt idx="71">
                  <c:v>2.0353874711072837E-2</c:v>
                </c:pt>
                <c:pt idx="72">
                  <c:v>1.0062656341612002E-2</c:v>
                </c:pt>
                <c:pt idx="73">
                  <c:v>8.1077999541812329E-3</c:v>
                </c:pt>
                <c:pt idx="74">
                  <c:v>1.2660690986842535E-2</c:v>
                </c:pt>
                <c:pt idx="75">
                  <c:v>1.0566309598469359E-2</c:v>
                </c:pt>
                <c:pt idx="76">
                  <c:v>9.8252434160456641E-3</c:v>
                </c:pt>
                <c:pt idx="77">
                  <c:v>1.9722168518365401E-2</c:v>
                </c:pt>
                <c:pt idx="78">
                  <c:v>1.5728860452418263E-2</c:v>
                </c:pt>
                <c:pt idx="79">
                  <c:v>6.0067349627872246E-3</c:v>
                </c:pt>
                <c:pt idx="80">
                  <c:v>1.7900618504993353E-2</c:v>
                </c:pt>
                <c:pt idx="81">
                  <c:v>1.5572887653708133E-2</c:v>
                </c:pt>
                <c:pt idx="82">
                  <c:v>1.9797527193078177E-2</c:v>
                </c:pt>
                <c:pt idx="83">
                  <c:v>1.2982755654091481E-2</c:v>
                </c:pt>
                <c:pt idx="84">
                  <c:v>1.3017770970744965E-2</c:v>
                </c:pt>
                <c:pt idx="85">
                  <c:v>6.724807973758162E-3</c:v>
                </c:pt>
                <c:pt idx="86">
                  <c:v>6.7649172981801512E-3</c:v>
                </c:pt>
                <c:pt idx="87">
                  <c:v>9.7698248172189035E-3</c:v>
                </c:pt>
                <c:pt idx="88">
                  <c:v>5.2628072657270892E-3</c:v>
                </c:pt>
                <c:pt idx="89">
                  <c:v>1.1704725781637325E-2</c:v>
                </c:pt>
                <c:pt idx="90">
                  <c:v>5.8945027071413431E-3</c:v>
                </c:pt>
                <c:pt idx="91">
                  <c:v>6.8499038193033015E-3</c:v>
                </c:pt>
                <c:pt idx="92">
                  <c:v>4.0325361134019343E-3</c:v>
                </c:pt>
                <c:pt idx="93">
                  <c:v>5.3899896921529369E-3</c:v>
                </c:pt>
                <c:pt idx="94">
                  <c:v>1.5555566236382656E-2</c:v>
                </c:pt>
                <c:pt idx="95">
                  <c:v>1.0862934821375687E-2</c:v>
                </c:pt>
                <c:pt idx="96">
                  <c:v>2.1780149764450488E-2</c:v>
                </c:pt>
                <c:pt idx="97">
                  <c:v>1.6512332769247198E-2</c:v>
                </c:pt>
                <c:pt idx="98">
                  <c:v>0.1879590944603422</c:v>
                </c:pt>
                <c:pt idx="99">
                  <c:v>0.32355674577713295</c:v>
                </c:pt>
                <c:pt idx="100">
                  <c:v>0.15124237094663079</c:v>
                </c:pt>
                <c:pt idx="101">
                  <c:v>0.1479044694695307</c:v>
                </c:pt>
                <c:pt idx="102">
                  <c:v>0.16463554280221759</c:v>
                </c:pt>
                <c:pt idx="103">
                  <c:v>0.14984990090101233</c:v>
                </c:pt>
                <c:pt idx="104">
                  <c:v>0.14869679296108582</c:v>
                </c:pt>
                <c:pt idx="105">
                  <c:v>0.1108887553547252</c:v>
                </c:pt>
                <c:pt idx="106">
                  <c:v>0.10477187980179604</c:v>
                </c:pt>
                <c:pt idx="107">
                  <c:v>0.10726804047976984</c:v>
                </c:pt>
                <c:pt idx="108">
                  <c:v>0.1761376513979758</c:v>
                </c:pt>
                <c:pt idx="109">
                  <c:v>0.16579029749228216</c:v>
                </c:pt>
                <c:pt idx="110">
                  <c:v>0.15818055837238684</c:v>
                </c:pt>
                <c:pt idx="111">
                  <c:v>0.14995448362265532</c:v>
                </c:pt>
                <c:pt idx="112">
                  <c:v>0.13939934960254211</c:v>
                </c:pt>
                <c:pt idx="113">
                  <c:v>0.1402006062610292</c:v>
                </c:pt>
                <c:pt idx="114">
                  <c:v>0.139794972046178</c:v>
                </c:pt>
                <c:pt idx="115">
                  <c:v>0.18486276657737852</c:v>
                </c:pt>
                <c:pt idx="116">
                  <c:v>0.15941949925318535</c:v>
                </c:pt>
                <c:pt idx="117">
                  <c:v>0.20269428188992572</c:v>
                </c:pt>
                <c:pt idx="118">
                  <c:v>0.21296056756777898</c:v>
                </c:pt>
                <c:pt idx="119">
                  <c:v>0.2144083705594261</c:v>
                </c:pt>
                <c:pt idx="120">
                  <c:v>0.18482303623619592</c:v>
                </c:pt>
                <c:pt idx="121">
                  <c:v>0.19299788275444041</c:v>
                </c:pt>
                <c:pt idx="122">
                  <c:v>0.16773449869010415</c:v>
                </c:pt>
                <c:pt idx="123">
                  <c:v>0.2017747957564246</c:v>
                </c:pt>
                <c:pt idx="124">
                  <c:v>0.15514726786856328</c:v>
                </c:pt>
                <c:pt idx="125">
                  <c:v>0.152065028219495</c:v>
                </c:pt>
                <c:pt idx="126">
                  <c:v>0.12896728786246517</c:v>
                </c:pt>
                <c:pt idx="127">
                  <c:v>0.11346229651012837</c:v>
                </c:pt>
                <c:pt idx="128">
                  <c:v>0.10950121824719827</c:v>
                </c:pt>
                <c:pt idx="129">
                  <c:v>0.12163729408456801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717184"/>
        <c:axId val="320718720"/>
      </c:lineChart>
      <c:dateAx>
        <c:axId val="320717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718720"/>
        <c:crosses val="autoZero"/>
        <c:auto val="1"/>
        <c:lblOffset val="100"/>
        <c:baseTimeUnit val="days"/>
      </c:dateAx>
      <c:valAx>
        <c:axId val="32071872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71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9.8039215686274508E-3</c:v>
                </c:pt>
                <c:pt idx="20">
                  <c:v>0</c:v>
                </c:pt>
                <c:pt idx="21">
                  <c:v>5.9171597633136093E-3</c:v>
                </c:pt>
                <c:pt idx="22">
                  <c:v>4.5662100456621002E-3</c:v>
                </c:pt>
                <c:pt idx="23">
                  <c:v>0</c:v>
                </c:pt>
                <c:pt idx="24">
                  <c:v>3.5087719298245615E-3</c:v>
                </c:pt>
                <c:pt idx="25">
                  <c:v>-8.21917808219178E-3</c:v>
                </c:pt>
                <c:pt idx="26">
                  <c:v>0</c:v>
                </c:pt>
                <c:pt idx="27">
                  <c:v>1.9736842105263157E-2</c:v>
                </c:pt>
                <c:pt idx="28">
                  <c:v>4.6224961479198771E-3</c:v>
                </c:pt>
                <c:pt idx="29">
                  <c:v>4.120879120879121E-3</c:v>
                </c:pt>
                <c:pt idx="30">
                  <c:v>0</c:v>
                </c:pt>
                <c:pt idx="31">
                  <c:v>1.3574660633484163E-2</c:v>
                </c:pt>
                <c:pt idx="32">
                  <c:v>2.9069767441860465E-3</c:v>
                </c:pt>
                <c:pt idx="33">
                  <c:v>7.0175438596491229E-3</c:v>
                </c:pt>
                <c:pt idx="34">
                  <c:v>3.4794711203897009E-3</c:v>
                </c:pt>
                <c:pt idx="35">
                  <c:v>4.4303797468354432E-3</c:v>
                </c:pt>
                <c:pt idx="36">
                  <c:v>3.7695207323640281E-3</c:v>
                </c:pt>
                <c:pt idx="37">
                  <c:v>1.4005602240896359E-3</c:v>
                </c:pt>
                <c:pt idx="38">
                  <c:v>1.6764459346186086E-3</c:v>
                </c:pt>
                <c:pt idx="39">
                  <c:v>3.8446751249519417E-4</c:v>
                </c:pt>
                <c:pt idx="40">
                  <c:v>1.785076758300607E-3</c:v>
                </c:pt>
                <c:pt idx="41">
                  <c:v>9.8879367172050102E-4</c:v>
                </c:pt>
                <c:pt idx="42">
                  <c:v>1.8148820326678765E-3</c:v>
                </c:pt>
                <c:pt idx="43">
                  <c:v>1.4084507042253522E-3</c:v>
                </c:pt>
                <c:pt idx="44">
                  <c:v>2.2675736961451248E-3</c:v>
                </c:pt>
                <c:pt idx="45">
                  <c:v>1.1439029970258523E-3</c:v>
                </c:pt>
                <c:pt idx="46">
                  <c:v>8.378718056137411E-4</c:v>
                </c:pt>
                <c:pt idx="47">
                  <c:v>1.3422818791946308E-3</c:v>
                </c:pt>
                <c:pt idx="48">
                  <c:v>1.3872374157748713E-3</c:v>
                </c:pt>
                <c:pt idx="49">
                  <c:v>9.5419847328244271E-4</c:v>
                </c:pt>
                <c:pt idx="50">
                  <c:v>5.5116663604629795E-4</c:v>
                </c:pt>
                <c:pt idx="51">
                  <c:v>8.8731144631765753E-4</c:v>
                </c:pt>
                <c:pt idx="52">
                  <c:v>6.9168251772436457E-4</c:v>
                </c:pt>
                <c:pt idx="53">
                  <c:v>8.3542188805346695E-4</c:v>
                </c:pt>
                <c:pt idx="54">
                  <c:v>8.2372322899505767E-4</c:v>
                </c:pt>
                <c:pt idx="55">
                  <c:v>1.1208967173738991E-3</c:v>
                </c:pt>
                <c:pt idx="56">
                  <c:v>7.7208153180975908E-4</c:v>
                </c:pt>
                <c:pt idx="57">
                  <c:v>8.949880668257757E-4</c:v>
                </c:pt>
                <c:pt idx="58">
                  <c:v>8.690614136732329E-4</c:v>
                </c:pt>
                <c:pt idx="59">
                  <c:v>7.0731362286037634E-4</c:v>
                </c:pt>
                <c:pt idx="60">
                  <c:v>8.2656013224962114E-4</c:v>
                </c:pt>
                <c:pt idx="61">
                  <c:v>0</c:v>
                </c:pt>
                <c:pt idx="62">
                  <c:v>1.3356484573260317E-3</c:v>
                </c:pt>
                <c:pt idx="63">
                  <c:v>5.1632890151026198E-4</c:v>
                </c:pt>
                <c:pt idx="64">
                  <c:v>5.1813471502590671E-4</c:v>
                </c:pt>
                <c:pt idx="65">
                  <c:v>3.8530696121243259E-4</c:v>
                </c:pt>
                <c:pt idx="66">
                  <c:v>3.8689708537529015E-4</c:v>
                </c:pt>
                <c:pt idx="67">
                  <c:v>3.9385584875935406E-4</c:v>
                </c:pt>
                <c:pt idx="68">
                  <c:v>4.0096230954290296E-4</c:v>
                </c:pt>
                <c:pt idx="69">
                  <c:v>8.2406262875978574E-4</c:v>
                </c:pt>
                <c:pt idx="70">
                  <c:v>0</c:v>
                </c:pt>
                <c:pt idx="71">
                  <c:v>4.2342978122794639E-4</c:v>
                </c:pt>
                <c:pt idx="72">
                  <c:v>2.9994001199760045E-4</c:v>
                </c:pt>
                <c:pt idx="73">
                  <c:v>3.1138097462245055E-4</c:v>
                </c:pt>
                <c:pt idx="74">
                  <c:v>3.2005120819331091E-4</c:v>
                </c:pt>
                <c:pt idx="75">
                  <c:v>1.6485328058028355E-4</c:v>
                </c:pt>
                <c:pt idx="76">
                  <c:v>5.0744248985115019E-4</c:v>
                </c:pt>
                <c:pt idx="77">
                  <c:v>3.4548281223009154E-4</c:v>
                </c:pt>
                <c:pt idx="78">
                  <c:v>1.7646020822304571E-4</c:v>
                </c:pt>
                <c:pt idx="79">
                  <c:v>5.2919386135120831E-4</c:v>
                </c:pt>
                <c:pt idx="80">
                  <c:v>1.7873100983020553E-4</c:v>
                </c:pt>
                <c:pt idx="81">
                  <c:v>3.6159826432833123E-4</c:v>
                </c:pt>
                <c:pt idx="82">
                  <c:v>0</c:v>
                </c:pt>
                <c:pt idx="83">
                  <c:v>1.9062142584826535E-4</c:v>
                </c:pt>
                <c:pt idx="84">
                  <c:v>0</c:v>
                </c:pt>
                <c:pt idx="85">
                  <c:v>1.9747235387045813E-4</c:v>
                </c:pt>
                <c:pt idx="86">
                  <c:v>0</c:v>
                </c:pt>
                <c:pt idx="87">
                  <c:v>2.03210729526519E-4</c:v>
                </c:pt>
                <c:pt idx="88">
                  <c:v>2.101723413198823E-4</c:v>
                </c:pt>
                <c:pt idx="89">
                  <c:v>2.1640337589266391E-4</c:v>
                </c:pt>
                <c:pt idx="90">
                  <c:v>0</c:v>
                </c:pt>
                <c:pt idx="91">
                  <c:v>2.2060445621001543E-4</c:v>
                </c:pt>
                <c:pt idx="92">
                  <c:v>2.2366360993066427E-4</c:v>
                </c:pt>
                <c:pt idx="93">
                  <c:v>2.242152466367713E-4</c:v>
                </c:pt>
                <c:pt idx="94">
                  <c:v>0</c:v>
                </c:pt>
                <c:pt idx="95">
                  <c:v>2.2593764121102577E-4</c:v>
                </c:pt>
                <c:pt idx="96">
                  <c:v>2.2650056625141563E-4</c:v>
                </c:pt>
                <c:pt idx="97">
                  <c:v>2.2276676319893073E-4</c:v>
                </c:pt>
                <c:pt idx="98">
                  <c:v>2.2883295194508009E-3</c:v>
                </c:pt>
                <c:pt idx="99">
                  <c:v>4.4247787610619468E-3</c:v>
                </c:pt>
                <c:pt idx="100">
                  <c:v>0</c:v>
                </c:pt>
                <c:pt idx="101">
                  <c:v>2.2371364653243847E-3</c:v>
                </c:pt>
                <c:pt idx="102">
                  <c:v>2.3148148148148147E-3</c:v>
                </c:pt>
                <c:pt idx="103">
                  <c:v>0</c:v>
                </c:pt>
                <c:pt idx="104">
                  <c:v>1.953125E-3</c:v>
                </c:pt>
                <c:pt idx="105">
                  <c:v>1.876172607879925E-3</c:v>
                </c:pt>
                <c:pt idx="106">
                  <c:v>1.834862385321101E-3</c:v>
                </c:pt>
                <c:pt idx="107">
                  <c:v>1.8148820326678765E-3</c:v>
                </c:pt>
                <c:pt idx="108">
                  <c:v>1.8315018315018315E-3</c:v>
                </c:pt>
                <c:pt idx="109">
                  <c:v>1.7605633802816902E-3</c:v>
                </c:pt>
                <c:pt idx="110">
                  <c:v>1.697792869269949E-3</c:v>
                </c:pt>
                <c:pt idx="111">
                  <c:v>1.5923566878980893E-3</c:v>
                </c:pt>
                <c:pt idx="112">
                  <c:v>1.5290519877675841E-3</c:v>
                </c:pt>
                <c:pt idx="113">
                  <c:v>1.4577259475218659E-3</c:v>
                </c:pt>
                <c:pt idx="114">
                  <c:v>1.3679890560875513E-3</c:v>
                </c:pt>
                <c:pt idx="115">
                  <c:v>0</c:v>
                </c:pt>
                <c:pt idx="116">
                  <c:v>1.1614401858304297E-3</c:v>
                </c:pt>
                <c:pt idx="117">
                  <c:v>1.0482180293501049E-3</c:v>
                </c:pt>
                <c:pt idx="118">
                  <c:v>1.8726591760299626E-3</c:v>
                </c:pt>
                <c:pt idx="119">
                  <c:v>2.527379949452401E-3</c:v>
                </c:pt>
                <c:pt idx="120">
                  <c:v>3.0487804878048782E-3</c:v>
                </c:pt>
                <c:pt idx="121">
                  <c:v>2.0935101186322401E-3</c:v>
                </c:pt>
                <c:pt idx="122">
                  <c:v>2.4615384615384616E-3</c:v>
                </c:pt>
                <c:pt idx="123">
                  <c:v>3.3651149747616375E-3</c:v>
                </c:pt>
                <c:pt idx="124">
                  <c:v>5.5110220440881767E-3</c:v>
                </c:pt>
                <c:pt idx="125">
                  <c:v>3.7348272642390291E-3</c:v>
                </c:pt>
                <c:pt idx="126">
                  <c:v>2.1303792074989347E-3</c:v>
                </c:pt>
                <c:pt idx="127">
                  <c:v>2.3501762632197414E-3</c:v>
                </c:pt>
                <c:pt idx="128">
                  <c:v>4.7497259773474606E-3</c:v>
                </c:pt>
                <c:pt idx="129">
                  <c:v>3.7389530931339226E-3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13152"/>
        <c:axId val="322527232"/>
      </c:lineChart>
      <c:dateAx>
        <c:axId val="3225131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527232"/>
        <c:crosses val="autoZero"/>
        <c:auto val="1"/>
        <c:lblOffset val="100"/>
        <c:baseTimeUnit val="days"/>
      </c:dateAx>
      <c:valAx>
        <c:axId val="322527232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51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2.0833333333333332E-2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5.7142857142857141E-2</c:v>
                </c:pt>
                <c:pt idx="24">
                  <c:v>0</c:v>
                </c:pt>
                <c:pt idx="25">
                  <c:v>-4.1095890410958902E-2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0.10239693192713327</c:v>
                </c:pt>
                <c:pt idx="48">
                  <c:v>2.0412207689258818E-2</c:v>
                </c:pt>
                <c:pt idx="49">
                  <c:v>2.2137404580152672E-2</c:v>
                </c:pt>
                <c:pt idx="50">
                  <c:v>2.1495498805805622E-2</c:v>
                </c:pt>
                <c:pt idx="51">
                  <c:v>1.8988464951197871E-2</c:v>
                </c:pt>
                <c:pt idx="52">
                  <c:v>8.3001902126923748E-3</c:v>
                </c:pt>
                <c:pt idx="53">
                  <c:v>7.0175438596491229E-3</c:v>
                </c:pt>
                <c:pt idx="54">
                  <c:v>4.4481054365733113E-3</c:v>
                </c:pt>
                <c:pt idx="55">
                  <c:v>9.2874299439551639E-3</c:v>
                </c:pt>
                <c:pt idx="56">
                  <c:v>4.6324891908585547E-3</c:v>
                </c:pt>
                <c:pt idx="57">
                  <c:v>4.0274463007159908E-3</c:v>
                </c:pt>
                <c:pt idx="58">
                  <c:v>7.38702201622248E-3</c:v>
                </c:pt>
                <c:pt idx="59">
                  <c:v>4.5268071863064085E-3</c:v>
                </c:pt>
                <c:pt idx="60">
                  <c:v>7.0257611241217799E-3</c:v>
                </c:pt>
                <c:pt idx="61">
                  <c:v>0</c:v>
                </c:pt>
                <c:pt idx="62">
                  <c:v>1.1085882195806064E-2</c:v>
                </c:pt>
                <c:pt idx="63">
                  <c:v>1.6135278172195688E-2</c:v>
                </c:pt>
                <c:pt idx="64">
                  <c:v>2.9792746113989636E-3</c:v>
                </c:pt>
                <c:pt idx="65">
                  <c:v>1.913691240688415E-2</c:v>
                </c:pt>
                <c:pt idx="66">
                  <c:v>3.1983492391023986E-2</c:v>
                </c:pt>
                <c:pt idx="67">
                  <c:v>2.4812918471839307E-2</c:v>
                </c:pt>
                <c:pt idx="68">
                  <c:v>3.9160652232023523E-2</c:v>
                </c:pt>
                <c:pt idx="69">
                  <c:v>3.8318912237330034E-2</c:v>
                </c:pt>
                <c:pt idx="70">
                  <c:v>0</c:v>
                </c:pt>
                <c:pt idx="71">
                  <c:v>7.8757939308398028E-2</c:v>
                </c:pt>
                <c:pt idx="72">
                  <c:v>4.6490701859628072E-2</c:v>
                </c:pt>
                <c:pt idx="73">
                  <c:v>3.4874669157714464E-2</c:v>
                </c:pt>
                <c:pt idx="74">
                  <c:v>4.160665706513042E-2</c:v>
                </c:pt>
                <c:pt idx="75">
                  <c:v>3.5773161885921528E-2</c:v>
                </c:pt>
                <c:pt idx="76">
                  <c:v>3.0108254397834912E-2</c:v>
                </c:pt>
                <c:pt idx="77">
                  <c:v>4.0421489030920708E-2</c:v>
                </c:pt>
                <c:pt idx="78">
                  <c:v>1.5175577907181931E-2</c:v>
                </c:pt>
                <c:pt idx="79">
                  <c:v>1.8521785147292292E-2</c:v>
                </c:pt>
                <c:pt idx="80">
                  <c:v>2.9133154602323501E-2</c:v>
                </c:pt>
                <c:pt idx="81">
                  <c:v>5.4782137045742182E-2</c:v>
                </c:pt>
                <c:pt idx="82">
                  <c:v>3.2191265060240962E-2</c:v>
                </c:pt>
                <c:pt idx="83">
                  <c:v>3.0118185284025923E-2</c:v>
                </c:pt>
                <c:pt idx="84">
                  <c:v>3.0649854510184288E-2</c:v>
                </c:pt>
                <c:pt idx="85">
                  <c:v>1.2440758293838863E-2</c:v>
                </c:pt>
                <c:pt idx="86">
                  <c:v>2.9201430274135878E-2</c:v>
                </c:pt>
                <c:pt idx="87">
                  <c:v>4.2674253200568987E-2</c:v>
                </c:pt>
                <c:pt idx="88">
                  <c:v>3.3837746952501052E-2</c:v>
                </c:pt>
                <c:pt idx="89">
                  <c:v>1.8610690326769097E-2</c:v>
                </c:pt>
                <c:pt idx="90">
                  <c:v>1.7872711421098517E-2</c:v>
                </c:pt>
                <c:pt idx="91">
                  <c:v>2.0295609971321422E-2</c:v>
                </c:pt>
                <c:pt idx="92">
                  <c:v>6.2625810780586001E-3</c:v>
                </c:pt>
                <c:pt idx="93">
                  <c:v>8.9686098654708519E-3</c:v>
                </c:pt>
                <c:pt idx="94">
                  <c:v>1.9356290794508214E-2</c:v>
                </c:pt>
                <c:pt idx="95">
                  <c:v>1.3104383190239493E-2</c:v>
                </c:pt>
                <c:pt idx="96">
                  <c:v>4.7565118912797286E-3</c:v>
                </c:pt>
                <c:pt idx="97">
                  <c:v>0.91891289819558919</c:v>
                </c:pt>
                <c:pt idx="98">
                  <c:v>0.66819221967963383</c:v>
                </c:pt>
                <c:pt idx="99">
                  <c:v>-0.70353982300884954</c:v>
                </c:pt>
                <c:pt idx="100">
                  <c:v>0.17286652078774617</c:v>
                </c:pt>
                <c:pt idx="101">
                  <c:v>0.17897091722595079</c:v>
                </c:pt>
                <c:pt idx="102">
                  <c:v>3.2407407407407406E-2</c:v>
                </c:pt>
                <c:pt idx="103">
                  <c:v>0.10040983606557377</c:v>
                </c:pt>
                <c:pt idx="104">
                  <c:v>0.10546875</c:v>
                </c:pt>
                <c:pt idx="105">
                  <c:v>8.6303939962476553E-2</c:v>
                </c:pt>
                <c:pt idx="106">
                  <c:v>9.1743119266055051E-2</c:v>
                </c:pt>
                <c:pt idx="107">
                  <c:v>0.11433756805807622</c:v>
                </c:pt>
                <c:pt idx="108">
                  <c:v>0.1336996336996337</c:v>
                </c:pt>
                <c:pt idx="109">
                  <c:v>0.12676056338028169</c:v>
                </c:pt>
                <c:pt idx="110">
                  <c:v>8.9983022071307303E-2</c:v>
                </c:pt>
                <c:pt idx="111">
                  <c:v>0.10668789808917198</c:v>
                </c:pt>
                <c:pt idx="112">
                  <c:v>8.8685015290519878E-2</c:v>
                </c:pt>
                <c:pt idx="113">
                  <c:v>7.2886297376093298E-2</c:v>
                </c:pt>
                <c:pt idx="114">
                  <c:v>7.7975376196990423E-2</c:v>
                </c:pt>
                <c:pt idx="115">
                  <c:v>7.3548387096774193E-2</c:v>
                </c:pt>
                <c:pt idx="116">
                  <c:v>4.9941927990708478E-2</c:v>
                </c:pt>
                <c:pt idx="117">
                  <c:v>8.1761006289308172E-2</c:v>
                </c:pt>
                <c:pt idx="118">
                  <c:v>9.9250936329588021E-2</c:v>
                </c:pt>
                <c:pt idx="119">
                  <c:v>0.10614995787700084</c:v>
                </c:pt>
                <c:pt idx="120">
                  <c:v>8.9176829268292679E-2</c:v>
                </c:pt>
                <c:pt idx="121">
                  <c:v>5.6524773203070484E-2</c:v>
                </c:pt>
                <c:pt idx="122">
                  <c:v>6.7692307692307691E-2</c:v>
                </c:pt>
                <c:pt idx="123">
                  <c:v>7.8519349411104875E-2</c:v>
                </c:pt>
                <c:pt idx="124">
                  <c:v>7.6152304609218444E-2</c:v>
                </c:pt>
                <c:pt idx="125">
                  <c:v>5.2287581699346407E-2</c:v>
                </c:pt>
                <c:pt idx="126">
                  <c:v>3.8772901576480612E-2</c:v>
                </c:pt>
                <c:pt idx="127">
                  <c:v>3.8777908343125736E-2</c:v>
                </c:pt>
                <c:pt idx="128">
                  <c:v>2.9594446474241871E-2</c:v>
                </c:pt>
                <c:pt idx="129">
                  <c:v>3.9089055064581914E-2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56288"/>
        <c:axId val="322557824"/>
      </c:lineChart>
      <c:dateAx>
        <c:axId val="322556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557824"/>
        <c:crosses val="autoZero"/>
        <c:auto val="1"/>
        <c:lblOffset val="100"/>
        <c:baseTimeUnit val="days"/>
      </c:dateAx>
      <c:valAx>
        <c:axId val="32255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55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SRB'!$M$33:$M$162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7.0000481240776224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32.000472078004016</c:v>
                </c:pt>
                <c:pt idx="20">
                  <c:v>0</c:v>
                </c:pt>
                <c:pt idx="21">
                  <c:v>51.001249099627039</c:v>
                </c:pt>
                <c:pt idx="22">
                  <c:v>27.000858520565966</c:v>
                </c:pt>
                <c:pt idx="23">
                  <c:v>3.8572804198504689</c:v>
                </c:pt>
                <c:pt idx="24">
                  <c:v>81.003515334452345</c:v>
                </c:pt>
                <c:pt idx="25">
                  <c:v>0</c:v>
                </c:pt>
                <c:pt idx="26">
                  <c:v>0</c:v>
                </c:pt>
                <c:pt idx="27">
                  <c:v>22.445913619827468</c:v>
                </c:pt>
                <c:pt idx="28">
                  <c:v>27.335913448910937</c:v>
                </c:pt>
                <c:pt idx="29">
                  <c:v>14.66822340593103</c:v>
                </c:pt>
                <c:pt idx="30">
                  <c:v>0</c:v>
                </c:pt>
                <c:pt idx="31">
                  <c:v>13.335052260150023</c:v>
                </c:pt>
                <c:pt idx="32">
                  <c:v>37.005618154575174</c:v>
                </c:pt>
                <c:pt idx="33">
                  <c:v>38.131395282709263</c:v>
                </c:pt>
                <c:pt idx="34">
                  <c:v>29.606258785157106</c:v>
                </c:pt>
                <c:pt idx="35">
                  <c:v>40.580867604512171</c:v>
                </c:pt>
                <c:pt idx="36">
                  <c:v>41.725688265590598</c:v>
                </c:pt>
                <c:pt idx="37">
                  <c:v>82.359284411205664</c:v>
                </c:pt>
                <c:pt idx="38">
                  <c:v>54.769195104614866</c:v>
                </c:pt>
                <c:pt idx="39">
                  <c:v>201.07677895913849</c:v>
                </c:pt>
                <c:pt idx="40">
                  <c:v>47.619553890146527</c:v>
                </c:pt>
                <c:pt idx="41">
                  <c:v>91.707450343738742</c:v>
                </c:pt>
                <c:pt idx="42">
                  <c:v>41.686847351864216</c:v>
                </c:pt>
                <c:pt idx="43">
                  <c:v>84.844111160629197</c:v>
                </c:pt>
                <c:pt idx="44">
                  <c:v>45.693197778639536</c:v>
                </c:pt>
                <c:pt idx="45">
                  <c:v>81.652216721234637</c:v>
                </c:pt>
                <c:pt idx="46">
                  <c:v>111.32769978244627</c:v>
                </c:pt>
                <c:pt idx="47">
                  <c:v>0.68813966411728189</c:v>
                </c:pt>
                <c:pt idx="48">
                  <c:v>2.7658904336116215</c:v>
                </c:pt>
                <c:pt idx="49">
                  <c:v>2.6799867009554066</c:v>
                </c:pt>
                <c:pt idx="50">
                  <c:v>2.602354866520578</c:v>
                </c:pt>
                <c:pt idx="51">
                  <c:v>2.3236350596046211</c:v>
                </c:pt>
                <c:pt idx="52">
                  <c:v>4.8894403981277161</c:v>
                </c:pt>
                <c:pt idx="53">
                  <c:v>2.8113872568259106</c:v>
                </c:pt>
                <c:pt idx="54">
                  <c:v>6.4754981702501784</c:v>
                </c:pt>
                <c:pt idx="55">
                  <c:v>4.5587320019657058</c:v>
                </c:pt>
                <c:pt idx="56">
                  <c:v>7.5226670988979061</c:v>
                </c:pt>
                <c:pt idx="57">
                  <c:v>7.0687479785727856</c:v>
                </c:pt>
                <c:pt idx="58">
                  <c:v>3.8993583245079129</c:v>
                </c:pt>
                <c:pt idx="59">
                  <c:v>6.1426106095478152</c:v>
                </c:pt>
                <c:pt idx="60">
                  <c:v>5.0062553095560833</c:v>
                </c:pt>
                <c:pt idx="61">
                  <c:v>0</c:v>
                </c:pt>
                <c:pt idx="62">
                  <c:v>3.8006029109277666</c:v>
                </c:pt>
                <c:pt idx="63">
                  <c:v>0.7917593259238036</c:v>
                </c:pt>
                <c:pt idx="64">
                  <c:v>3.449119676271462</c:v>
                </c:pt>
                <c:pt idx="65">
                  <c:v>0.79055580133934333</c:v>
                </c:pt>
                <c:pt idx="66">
                  <c:v>0.45481363524339247</c:v>
                </c:pt>
                <c:pt idx="67">
                  <c:v>0.29729189844997472</c:v>
                </c:pt>
                <c:pt idx="68">
                  <c:v>0.32139927451303335</c:v>
                </c:pt>
                <c:pt idx="69">
                  <c:v>0.31272605195986253</c:v>
                </c:pt>
                <c:pt idx="70">
                  <c:v>0</c:v>
                </c:pt>
                <c:pt idx="71">
                  <c:v>0.2570538365917131</c:v>
                </c:pt>
                <c:pt idx="72">
                  <c:v>0.21505702719829753</c:v>
                </c:pt>
                <c:pt idx="73">
                  <c:v>0.23042654471551352</c:v>
                </c:pt>
                <c:pt idx="74">
                  <c:v>0.30197197701060691</c:v>
                </c:pt>
                <c:pt idx="75">
                  <c:v>0.29401483497392267</c:v>
                </c:pt>
                <c:pt idx="76">
                  <c:v>0.32092176284896112</c:v>
                </c:pt>
                <c:pt idx="77">
                  <c:v>0.48377810827464968</c:v>
                </c:pt>
                <c:pt idx="78">
                  <c:v>1.024545427400624</c:v>
                </c:pt>
                <c:pt idx="79">
                  <c:v>0.31529796763000717</c:v>
                </c:pt>
                <c:pt idx="80">
                  <c:v>0.61069488131364524</c:v>
                </c:pt>
                <c:pt idx="81">
                  <c:v>0.28240538233658913</c:v>
                </c:pt>
                <c:pt idx="82">
                  <c:v>0.61499686812649879</c:v>
                </c:pt>
                <c:pt idx="83">
                  <c:v>0.42834928403373529</c:v>
                </c:pt>
                <c:pt idx="84">
                  <c:v>0.42472537565943225</c:v>
                </c:pt>
                <c:pt idx="85">
                  <c:v>0.53210043092361459</c:v>
                </c:pt>
                <c:pt idx="86">
                  <c:v>0.23166390257849578</c:v>
                </c:pt>
                <c:pt idx="87">
                  <c:v>0.22785453993144184</c:v>
                </c:pt>
                <c:pt idx="88">
                  <c:v>0.15457059858228078</c:v>
                </c:pt>
                <c:pt idx="89">
                  <c:v>0.62169583720627675</c:v>
                </c:pt>
                <c:pt idx="90">
                  <c:v>0.32980461488249369</c:v>
                </c:pt>
                <c:pt idx="91">
                  <c:v>0.33387757003120283</c:v>
                </c:pt>
                <c:pt idx="92">
                  <c:v>0.6217058263110361</c:v>
                </c:pt>
                <c:pt idx="93">
                  <c:v>0.58632570797566097</c:v>
                </c:pt>
                <c:pt idx="94">
                  <c:v>0.80364396265404825</c:v>
                </c:pt>
                <c:pt idx="95">
                  <c:v>0.81490422914252192</c:v>
                </c:pt>
                <c:pt idx="96">
                  <c:v>4.3708800550022229</c:v>
                </c:pt>
                <c:pt idx="97">
                  <c:v>1.7965065875218292E-2</c:v>
                </c:pt>
                <c:pt idx="98">
                  <c:v>0.28033489515074933</c:v>
                </c:pt>
                <c:pt idx="99">
                  <c:v>-0.46280901611159525</c:v>
                </c:pt>
                <c:pt idx="100">
                  <c:v>0.8749083990203832</c:v>
                </c:pt>
                <c:pt idx="101">
                  <c:v>0.81621355373926197</c:v>
                </c:pt>
                <c:pt idx="102">
                  <c:v>4.7415036327038669</c:v>
                </c:pt>
                <c:pt idx="103">
                  <c:v>1.4923826865243677</c:v>
                </c:pt>
                <c:pt idx="104">
                  <c:v>1.3842319635650171</c:v>
                </c:pt>
                <c:pt idx="105">
                  <c:v>1.2575256724269901</c:v>
                </c:pt>
                <c:pt idx="106">
                  <c:v>1.1196210684701733</c:v>
                </c:pt>
                <c:pt idx="107">
                  <c:v>0.9235107860055185</c:v>
                </c:pt>
                <c:pt idx="108">
                  <c:v>1.2996102386931729</c:v>
                </c:pt>
                <c:pt idx="109">
                  <c:v>1.2899847804878941</c:v>
                </c:pt>
                <c:pt idx="110">
                  <c:v>1.725339794098812</c:v>
                </c:pt>
                <c:pt idx="111">
                  <c:v>1.3848737605151109</c:v>
                </c:pt>
                <c:pt idx="112">
                  <c:v>1.5452063498315685</c:v>
                </c:pt>
                <c:pt idx="113">
                  <c:v>1.8858356057856085</c:v>
                </c:pt>
                <c:pt idx="114">
                  <c:v>1.7618986994095882</c:v>
                </c:pt>
                <c:pt idx="115">
                  <c:v>2.5134849841661113</c:v>
                </c:pt>
                <c:pt idx="116">
                  <c:v>3.1195497467498319</c:v>
                </c:pt>
                <c:pt idx="117">
                  <c:v>2.4477258851011281</c:v>
                </c:pt>
                <c:pt idx="118">
                  <c:v>2.1059433903924809</c:v>
                </c:pt>
                <c:pt idx="119">
                  <c:v>1.972889425225107</c:v>
                </c:pt>
                <c:pt idx="120">
                  <c:v>2.0040315995197444</c:v>
                </c:pt>
                <c:pt idx="121">
                  <c:v>3.2924519760370603</c:v>
                </c:pt>
                <c:pt idx="122">
                  <c:v>2.3909522839598178</c:v>
                </c:pt>
                <c:pt idx="123">
                  <c:v>2.4641401426966101</c:v>
                </c:pt>
                <c:pt idx="124">
                  <c:v>1.8998401635929587</c:v>
                </c:pt>
                <c:pt idx="125">
                  <c:v>2.7143607537179855</c:v>
                </c:pt>
                <c:pt idx="126">
                  <c:v>3.1529815063875599</c:v>
                </c:pt>
                <c:pt idx="127">
                  <c:v>2.7587546951462643</c:v>
                </c:pt>
                <c:pt idx="128">
                  <c:v>3.1883493015168258</c:v>
                </c:pt>
                <c:pt idx="129">
                  <c:v>2.8401342793396758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90976"/>
        <c:axId val="322592768"/>
      </c:lineChart>
      <c:dateAx>
        <c:axId val="32259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592768"/>
        <c:crosses val="autoZero"/>
        <c:auto val="1"/>
        <c:lblOffset val="100"/>
        <c:baseTimeUnit val="days"/>
      </c:dateAx>
      <c:valAx>
        <c:axId val="32259276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59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SRB'!$F$3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SRB'!$F$4:$F$162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7</c:v>
                </c:pt>
                <c:pt idx="40">
                  <c:v>7</c:v>
                </c:pt>
                <c:pt idx="41">
                  <c:v>16</c:v>
                </c:pt>
                <c:pt idx="42">
                  <c:v>11</c:v>
                </c:pt>
                <c:pt idx="43">
                  <c:v>2</c:v>
                </c:pt>
                <c:pt idx="44">
                  <c:v>7</c:v>
                </c:pt>
                <c:pt idx="45">
                  <c:v>10</c:v>
                </c:pt>
                <c:pt idx="46">
                  <c:v>18</c:v>
                </c:pt>
                <c:pt idx="47">
                  <c:v>20</c:v>
                </c:pt>
                <c:pt idx="48">
                  <c:v>32</c:v>
                </c:pt>
                <c:pt idx="49">
                  <c:v>36</c:v>
                </c:pt>
                <c:pt idx="50">
                  <c:v>51</c:v>
                </c:pt>
                <c:pt idx="51">
                  <c:v>27</c:v>
                </c:pt>
                <c:pt idx="52">
                  <c:v>54</c:v>
                </c:pt>
                <c:pt idx="53">
                  <c:v>81</c:v>
                </c:pt>
                <c:pt idx="54">
                  <c:v>0</c:v>
                </c:pt>
                <c:pt idx="55">
                  <c:v>73</c:v>
                </c:pt>
                <c:pt idx="56">
                  <c:v>202</c:v>
                </c:pt>
                <c:pt idx="57">
                  <c:v>82</c:v>
                </c:pt>
                <c:pt idx="58">
                  <c:v>44</c:v>
                </c:pt>
                <c:pt idx="59">
                  <c:v>115</c:v>
                </c:pt>
                <c:pt idx="60">
                  <c:v>160</c:v>
                </c:pt>
                <c:pt idx="61">
                  <c:v>111</c:v>
                </c:pt>
                <c:pt idx="62">
                  <c:v>305</c:v>
                </c:pt>
                <c:pt idx="63">
                  <c:v>148</c:v>
                </c:pt>
                <c:pt idx="64">
                  <c:v>284</c:v>
                </c:pt>
                <c:pt idx="65">
                  <c:v>292</c:v>
                </c:pt>
                <c:pt idx="66">
                  <c:v>247</c:v>
                </c:pt>
                <c:pt idx="67">
                  <c:v>219</c:v>
                </c:pt>
                <c:pt idx="68">
                  <c:v>201</c:v>
                </c:pt>
                <c:pt idx="69">
                  <c:v>238</c:v>
                </c:pt>
                <c:pt idx="70">
                  <c:v>275</c:v>
                </c:pt>
                <c:pt idx="71">
                  <c:v>250</c:v>
                </c:pt>
                <c:pt idx="72">
                  <c:v>424</c:v>
                </c:pt>
                <c:pt idx="73">
                  <c:v>411</c:v>
                </c:pt>
                <c:pt idx="74">
                  <c:v>408</c:v>
                </c:pt>
                <c:pt idx="75">
                  <c:v>445</c:v>
                </c:pt>
                <c:pt idx="76">
                  <c:v>372</c:v>
                </c:pt>
                <c:pt idx="77">
                  <c:v>304</c:v>
                </c:pt>
                <c:pt idx="78">
                  <c:v>324</c:v>
                </c:pt>
                <c:pt idx="79">
                  <c:v>312</c:v>
                </c:pt>
                <c:pt idx="80">
                  <c:v>260</c:v>
                </c:pt>
                <c:pt idx="81">
                  <c:v>254</c:v>
                </c:pt>
                <c:pt idx="82">
                  <c:v>132</c:v>
                </c:pt>
                <c:pt idx="83">
                  <c:v>207</c:v>
                </c:pt>
                <c:pt idx="84">
                  <c:v>296</c:v>
                </c:pt>
                <c:pt idx="85">
                  <c:v>263</c:v>
                </c:pt>
                <c:pt idx="86">
                  <c:v>233</c:v>
                </c:pt>
                <c:pt idx="87">
                  <c:v>222</c:v>
                </c:pt>
                <c:pt idx="88">
                  <c:v>227</c:v>
                </c:pt>
                <c:pt idx="89">
                  <c:v>285</c:v>
                </c:pt>
                <c:pt idx="90">
                  <c:v>0</c:v>
                </c:pt>
                <c:pt idx="91">
                  <c:v>353</c:v>
                </c:pt>
                <c:pt idx="92">
                  <c:v>102</c:v>
                </c:pt>
                <c:pt idx="93">
                  <c:v>93</c:v>
                </c:pt>
                <c:pt idx="94">
                  <c:v>120</c:v>
                </c:pt>
                <c:pt idx="95">
                  <c:v>114</c:v>
                </c:pt>
                <c:pt idx="96">
                  <c:v>57</c:v>
                </c:pt>
                <c:pt idx="97">
                  <c:v>95</c:v>
                </c:pt>
                <c:pt idx="98">
                  <c:v>89</c:v>
                </c:pt>
                <c:pt idx="99">
                  <c:v>0</c:v>
                </c:pt>
                <c:pt idx="100">
                  <c:v>144</c:v>
                </c:pt>
                <c:pt idx="101">
                  <c:v>67</c:v>
                </c:pt>
                <c:pt idx="102">
                  <c:v>52</c:v>
                </c:pt>
                <c:pt idx="103">
                  <c:v>79</c:v>
                </c:pt>
                <c:pt idx="104">
                  <c:v>64</c:v>
                </c:pt>
                <c:pt idx="105">
                  <c:v>58</c:v>
                </c:pt>
                <c:pt idx="106">
                  <c:v>114</c:v>
                </c:pt>
                <c:pt idx="107">
                  <c:v>89</c:v>
                </c:pt>
                <c:pt idx="108">
                  <c:v>34</c:v>
                </c:pt>
                <c:pt idx="109">
                  <c:v>100</c:v>
                </c:pt>
                <c:pt idx="110">
                  <c:v>86</c:v>
                </c:pt>
                <c:pt idx="111">
                  <c:v>105</c:v>
                </c:pt>
                <c:pt idx="112">
                  <c:v>68</c:v>
                </c:pt>
                <c:pt idx="113">
                  <c:v>67</c:v>
                </c:pt>
                <c:pt idx="114">
                  <c:v>34</c:v>
                </c:pt>
                <c:pt idx="115">
                  <c:v>34</c:v>
                </c:pt>
                <c:pt idx="116">
                  <c:v>48</c:v>
                </c:pt>
                <c:pt idx="117">
                  <c:v>25</c:v>
                </c:pt>
                <c:pt idx="118">
                  <c:v>54</c:v>
                </c:pt>
                <c:pt idx="119">
                  <c:v>27</c:v>
                </c:pt>
                <c:pt idx="120">
                  <c:v>31</c:v>
                </c:pt>
                <c:pt idx="121">
                  <c:v>18</c:v>
                </c:pt>
                <c:pt idx="122">
                  <c:v>24</c:v>
                </c:pt>
                <c:pt idx="123">
                  <c:v>69</c:v>
                </c:pt>
                <c:pt idx="124">
                  <c:v>48</c:v>
                </c:pt>
                <c:pt idx="125">
                  <c:v>96</c:v>
                </c:pt>
                <c:pt idx="126">
                  <c:v>74</c:v>
                </c:pt>
                <c:pt idx="127">
                  <c:v>82</c:v>
                </c:pt>
                <c:pt idx="128">
                  <c:v>73</c:v>
                </c:pt>
                <c:pt idx="129">
                  <c:v>69</c:v>
                </c:pt>
                <c:pt idx="130">
                  <c:v>66</c:v>
                </c:pt>
                <c:pt idx="131">
                  <c:v>71</c:v>
                </c:pt>
                <c:pt idx="132">
                  <c:v>73</c:v>
                </c:pt>
                <c:pt idx="133">
                  <c:v>76</c:v>
                </c:pt>
                <c:pt idx="134">
                  <c:v>59</c:v>
                </c:pt>
                <c:pt idx="135">
                  <c:v>57</c:v>
                </c:pt>
                <c:pt idx="136">
                  <c:v>59</c:v>
                </c:pt>
                <c:pt idx="137">
                  <c:v>96</c:v>
                </c:pt>
                <c:pt idx="138">
                  <c:v>94</c:v>
                </c:pt>
                <c:pt idx="139">
                  <c:v>93</c:v>
                </c:pt>
                <c:pt idx="140">
                  <c:v>94</c:v>
                </c:pt>
                <c:pt idx="141">
                  <c:v>91</c:v>
                </c:pt>
                <c:pt idx="142">
                  <c:v>96</c:v>
                </c:pt>
                <c:pt idx="143">
                  <c:v>102</c:v>
                </c:pt>
                <c:pt idx="144">
                  <c:v>143</c:v>
                </c:pt>
                <c:pt idx="145">
                  <c:v>137</c:v>
                </c:pt>
                <c:pt idx="146">
                  <c:v>193</c:v>
                </c:pt>
                <c:pt idx="147">
                  <c:v>227</c:v>
                </c:pt>
                <c:pt idx="148">
                  <c:v>254</c:v>
                </c:pt>
                <c:pt idx="149">
                  <c:v>242</c:v>
                </c:pt>
                <c:pt idx="150">
                  <c:v>276</c:v>
                </c:pt>
                <c:pt idx="151">
                  <c:v>272</c:v>
                </c:pt>
                <c:pt idx="152">
                  <c:v>359</c:v>
                </c:pt>
                <c:pt idx="153">
                  <c:v>309</c:v>
                </c:pt>
                <c:pt idx="154">
                  <c:v>325</c:v>
                </c:pt>
                <c:pt idx="155">
                  <c:v>302</c:v>
                </c:pt>
                <c:pt idx="156">
                  <c:v>289</c:v>
                </c:pt>
                <c:pt idx="157">
                  <c:v>299</c:v>
                </c:pt>
                <c:pt idx="158">
                  <c:v>357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SRB'!$H$3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SRB'!$H$4:$H$162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14</c:v>
                </c:pt>
                <c:pt idx="53">
                  <c:v>0</c:v>
                </c:pt>
                <c:pt idx="54">
                  <c:v>-15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534</c:v>
                </c:pt>
                <c:pt idx="77">
                  <c:v>103</c:v>
                </c:pt>
                <c:pt idx="78">
                  <c:v>116</c:v>
                </c:pt>
                <c:pt idx="79">
                  <c:v>117</c:v>
                </c:pt>
                <c:pt idx="80">
                  <c:v>107</c:v>
                </c:pt>
                <c:pt idx="81">
                  <c:v>48</c:v>
                </c:pt>
                <c:pt idx="82">
                  <c:v>42</c:v>
                </c:pt>
                <c:pt idx="83">
                  <c:v>27</c:v>
                </c:pt>
                <c:pt idx="84">
                  <c:v>58</c:v>
                </c:pt>
                <c:pt idx="85">
                  <c:v>30</c:v>
                </c:pt>
                <c:pt idx="86">
                  <c:v>27</c:v>
                </c:pt>
                <c:pt idx="87">
                  <c:v>51</c:v>
                </c:pt>
                <c:pt idx="88">
                  <c:v>32</c:v>
                </c:pt>
                <c:pt idx="89">
                  <c:v>51</c:v>
                </c:pt>
                <c:pt idx="90">
                  <c:v>0</c:v>
                </c:pt>
                <c:pt idx="91">
                  <c:v>83</c:v>
                </c:pt>
                <c:pt idx="92">
                  <c:v>125</c:v>
                </c:pt>
                <c:pt idx="93">
                  <c:v>23</c:v>
                </c:pt>
                <c:pt idx="94">
                  <c:v>149</c:v>
                </c:pt>
                <c:pt idx="95">
                  <c:v>248</c:v>
                </c:pt>
                <c:pt idx="96">
                  <c:v>189</c:v>
                </c:pt>
                <c:pt idx="97">
                  <c:v>293</c:v>
                </c:pt>
                <c:pt idx="98">
                  <c:v>279</c:v>
                </c:pt>
                <c:pt idx="99">
                  <c:v>0</c:v>
                </c:pt>
                <c:pt idx="100">
                  <c:v>558</c:v>
                </c:pt>
                <c:pt idx="101">
                  <c:v>310</c:v>
                </c:pt>
                <c:pt idx="102">
                  <c:v>224</c:v>
                </c:pt>
                <c:pt idx="103">
                  <c:v>260</c:v>
                </c:pt>
                <c:pt idx="104">
                  <c:v>217</c:v>
                </c:pt>
                <c:pt idx="105">
                  <c:v>178</c:v>
                </c:pt>
                <c:pt idx="106">
                  <c:v>234</c:v>
                </c:pt>
                <c:pt idx="107">
                  <c:v>86</c:v>
                </c:pt>
                <c:pt idx="108">
                  <c:v>105</c:v>
                </c:pt>
                <c:pt idx="109">
                  <c:v>163</c:v>
                </c:pt>
                <c:pt idx="110">
                  <c:v>303</c:v>
                </c:pt>
                <c:pt idx="111">
                  <c:v>171</c:v>
                </c:pt>
                <c:pt idx="112">
                  <c:v>158</c:v>
                </c:pt>
                <c:pt idx="113">
                  <c:v>158</c:v>
                </c:pt>
                <c:pt idx="114">
                  <c:v>63</c:v>
                </c:pt>
                <c:pt idx="115">
                  <c:v>147</c:v>
                </c:pt>
                <c:pt idx="116">
                  <c:v>210</c:v>
                </c:pt>
                <c:pt idx="117">
                  <c:v>161</c:v>
                </c:pt>
                <c:pt idx="118">
                  <c:v>86</c:v>
                </c:pt>
                <c:pt idx="119">
                  <c:v>82</c:v>
                </c:pt>
                <c:pt idx="120">
                  <c:v>92</c:v>
                </c:pt>
                <c:pt idx="121">
                  <c:v>28</c:v>
                </c:pt>
                <c:pt idx="122">
                  <c:v>40</c:v>
                </c:pt>
                <c:pt idx="123">
                  <c:v>86</c:v>
                </c:pt>
                <c:pt idx="124">
                  <c:v>58</c:v>
                </c:pt>
                <c:pt idx="125">
                  <c:v>21</c:v>
                </c:pt>
                <c:pt idx="126">
                  <c:v>4125</c:v>
                </c:pt>
                <c:pt idx="127">
                  <c:v>292</c:v>
                </c:pt>
                <c:pt idx="128">
                  <c:v>-159</c:v>
                </c:pt>
                <c:pt idx="129">
                  <c:v>79</c:v>
                </c:pt>
                <c:pt idx="130">
                  <c:v>80</c:v>
                </c:pt>
                <c:pt idx="131">
                  <c:v>14</c:v>
                </c:pt>
                <c:pt idx="132">
                  <c:v>49</c:v>
                </c:pt>
                <c:pt idx="133">
                  <c:v>54</c:v>
                </c:pt>
                <c:pt idx="134">
                  <c:v>46</c:v>
                </c:pt>
                <c:pt idx="135">
                  <c:v>50</c:v>
                </c:pt>
                <c:pt idx="136">
                  <c:v>63</c:v>
                </c:pt>
                <c:pt idx="137">
                  <c:v>73</c:v>
                </c:pt>
                <c:pt idx="138">
                  <c:v>72</c:v>
                </c:pt>
                <c:pt idx="139">
                  <c:v>53</c:v>
                </c:pt>
                <c:pt idx="140">
                  <c:v>67</c:v>
                </c:pt>
                <c:pt idx="141">
                  <c:v>58</c:v>
                </c:pt>
                <c:pt idx="142">
                  <c:v>50</c:v>
                </c:pt>
                <c:pt idx="143">
                  <c:v>57</c:v>
                </c:pt>
                <c:pt idx="144">
                  <c:v>57</c:v>
                </c:pt>
                <c:pt idx="145">
                  <c:v>43</c:v>
                </c:pt>
                <c:pt idx="146">
                  <c:v>78</c:v>
                </c:pt>
                <c:pt idx="147">
                  <c:v>106</c:v>
                </c:pt>
                <c:pt idx="148">
                  <c:v>126</c:v>
                </c:pt>
                <c:pt idx="149">
                  <c:v>117</c:v>
                </c:pt>
                <c:pt idx="150">
                  <c:v>81</c:v>
                </c:pt>
                <c:pt idx="151">
                  <c:v>110</c:v>
                </c:pt>
                <c:pt idx="152">
                  <c:v>140</c:v>
                </c:pt>
                <c:pt idx="153">
                  <c:v>152</c:v>
                </c:pt>
                <c:pt idx="154">
                  <c:v>112</c:v>
                </c:pt>
                <c:pt idx="155">
                  <c:v>91</c:v>
                </c:pt>
                <c:pt idx="156">
                  <c:v>99</c:v>
                </c:pt>
                <c:pt idx="157">
                  <c:v>81</c:v>
                </c:pt>
                <c:pt idx="158">
                  <c:v>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629632"/>
        <c:axId val="322631168"/>
      </c:lineChart>
      <c:lineChart>
        <c:grouping val="standard"/>
        <c:varyColors val="0"/>
        <c:ser>
          <c:idx val="1"/>
          <c:order val="1"/>
          <c:tx>
            <c:strRef>
              <c:f>'data SRB'!$G$3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SRB'!$G$4:$G$162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-3</c:v>
                </c:pt>
                <c:pt idx="55">
                  <c:v>0</c:v>
                </c:pt>
                <c:pt idx="56">
                  <c:v>9</c:v>
                </c:pt>
                <c:pt idx="57">
                  <c:v>3</c:v>
                </c:pt>
                <c:pt idx="58">
                  <c:v>3</c:v>
                </c:pt>
                <c:pt idx="59">
                  <c:v>0</c:v>
                </c:pt>
                <c:pt idx="60">
                  <c:v>12</c:v>
                </c:pt>
                <c:pt idx="61">
                  <c:v>3</c:v>
                </c:pt>
                <c:pt idx="62">
                  <c:v>8</c:v>
                </c:pt>
                <c:pt idx="63">
                  <c:v>5</c:v>
                </c:pt>
                <c:pt idx="64">
                  <c:v>7</c:v>
                </c:pt>
                <c:pt idx="65">
                  <c:v>7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5</c:v>
                </c:pt>
                <c:pt idx="70">
                  <c:v>3</c:v>
                </c:pt>
                <c:pt idx="71">
                  <c:v>6</c:v>
                </c:pt>
                <c:pt idx="72">
                  <c:v>5</c:v>
                </c:pt>
                <c:pt idx="73">
                  <c:v>9</c:v>
                </c:pt>
                <c:pt idx="74">
                  <c:v>5</c:v>
                </c:pt>
                <c:pt idx="75">
                  <c:v>4</c:v>
                </c:pt>
                <c:pt idx="76">
                  <c:v>7</c:v>
                </c:pt>
                <c:pt idx="77">
                  <c:v>7</c:v>
                </c:pt>
                <c:pt idx="78">
                  <c:v>5</c:v>
                </c:pt>
                <c:pt idx="79">
                  <c:v>3</c:v>
                </c:pt>
                <c:pt idx="80">
                  <c:v>5</c:v>
                </c:pt>
                <c:pt idx="81">
                  <c:v>4</c:v>
                </c:pt>
                <c:pt idx="82">
                  <c:v>5</c:v>
                </c:pt>
                <c:pt idx="83">
                  <c:v>5</c:v>
                </c:pt>
                <c:pt idx="84">
                  <c:v>7</c:v>
                </c:pt>
                <c:pt idx="85">
                  <c:v>5</c:v>
                </c:pt>
                <c:pt idx="86">
                  <c:v>6</c:v>
                </c:pt>
                <c:pt idx="87">
                  <c:v>6</c:v>
                </c:pt>
                <c:pt idx="88">
                  <c:v>5</c:v>
                </c:pt>
                <c:pt idx="89">
                  <c:v>6</c:v>
                </c:pt>
                <c:pt idx="90">
                  <c:v>0</c:v>
                </c:pt>
                <c:pt idx="91">
                  <c:v>10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6</c:v>
                </c:pt>
                <c:pt idx="99">
                  <c:v>0</c:v>
                </c:pt>
                <c:pt idx="100">
                  <c:v>3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3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6</c:v>
                </c:pt>
                <c:pt idx="153">
                  <c:v>11</c:v>
                </c:pt>
                <c:pt idx="154">
                  <c:v>8</c:v>
                </c:pt>
                <c:pt idx="155">
                  <c:v>5</c:v>
                </c:pt>
                <c:pt idx="156">
                  <c:v>6</c:v>
                </c:pt>
                <c:pt idx="157">
                  <c:v>13</c:v>
                </c:pt>
                <c:pt idx="158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439680"/>
        <c:axId val="322632704"/>
      </c:lineChart>
      <c:dateAx>
        <c:axId val="3226296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631168"/>
        <c:crosses val="autoZero"/>
        <c:auto val="1"/>
        <c:lblOffset val="100"/>
        <c:baseTimeUnit val="days"/>
      </c:dateAx>
      <c:valAx>
        <c:axId val="322631168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629632"/>
        <c:crosses val="autoZero"/>
        <c:crossBetween val="between"/>
      </c:valAx>
      <c:valAx>
        <c:axId val="32263270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439680"/>
        <c:crosses val="max"/>
        <c:crossBetween val="between"/>
      </c:valAx>
      <c:catAx>
        <c:axId val="32643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322632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SRB'!$B$3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SRB'!$B$4:$B$182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5</c:v>
                </c:pt>
                <c:pt idx="39">
                  <c:v>12</c:v>
                </c:pt>
                <c:pt idx="40">
                  <c:v>19</c:v>
                </c:pt>
                <c:pt idx="41">
                  <c:v>35</c:v>
                </c:pt>
                <c:pt idx="42">
                  <c:v>46</c:v>
                </c:pt>
                <c:pt idx="43">
                  <c:v>48</c:v>
                </c:pt>
                <c:pt idx="44">
                  <c:v>55</c:v>
                </c:pt>
                <c:pt idx="45">
                  <c:v>65</c:v>
                </c:pt>
                <c:pt idx="46">
                  <c:v>83</c:v>
                </c:pt>
                <c:pt idx="47">
                  <c:v>103</c:v>
                </c:pt>
                <c:pt idx="48">
                  <c:v>135</c:v>
                </c:pt>
                <c:pt idx="49">
                  <c:v>171</c:v>
                </c:pt>
                <c:pt idx="50">
                  <c:v>222</c:v>
                </c:pt>
                <c:pt idx="51">
                  <c:v>249</c:v>
                </c:pt>
                <c:pt idx="52">
                  <c:v>303</c:v>
                </c:pt>
                <c:pt idx="53">
                  <c:v>384</c:v>
                </c:pt>
                <c:pt idx="54">
                  <c:v>384</c:v>
                </c:pt>
                <c:pt idx="55">
                  <c:v>457</c:v>
                </c:pt>
                <c:pt idx="56">
                  <c:v>659</c:v>
                </c:pt>
                <c:pt idx="57">
                  <c:v>741</c:v>
                </c:pt>
                <c:pt idx="58">
                  <c:v>785</c:v>
                </c:pt>
                <c:pt idx="59">
                  <c:v>900</c:v>
                </c:pt>
                <c:pt idx="60">
                  <c:v>1060</c:v>
                </c:pt>
                <c:pt idx="61">
                  <c:v>1171</c:v>
                </c:pt>
                <c:pt idx="62">
                  <c:v>1476</c:v>
                </c:pt>
                <c:pt idx="63">
                  <c:v>1624</c:v>
                </c:pt>
                <c:pt idx="64">
                  <c:v>1908</c:v>
                </c:pt>
                <c:pt idx="65">
                  <c:v>2200</c:v>
                </c:pt>
                <c:pt idx="66">
                  <c:v>2447</c:v>
                </c:pt>
                <c:pt idx="67">
                  <c:v>2666</c:v>
                </c:pt>
                <c:pt idx="68">
                  <c:v>2867</c:v>
                </c:pt>
                <c:pt idx="69">
                  <c:v>3105</c:v>
                </c:pt>
                <c:pt idx="70">
                  <c:v>3380</c:v>
                </c:pt>
                <c:pt idx="71">
                  <c:v>3630</c:v>
                </c:pt>
                <c:pt idx="72">
                  <c:v>4054</c:v>
                </c:pt>
                <c:pt idx="73">
                  <c:v>4465</c:v>
                </c:pt>
                <c:pt idx="74">
                  <c:v>4873</c:v>
                </c:pt>
                <c:pt idx="75">
                  <c:v>5318</c:v>
                </c:pt>
                <c:pt idx="76">
                  <c:v>5690</c:v>
                </c:pt>
                <c:pt idx="77">
                  <c:v>5994</c:v>
                </c:pt>
                <c:pt idx="78">
                  <c:v>6318</c:v>
                </c:pt>
                <c:pt idx="79">
                  <c:v>6630</c:v>
                </c:pt>
                <c:pt idx="80">
                  <c:v>6890</c:v>
                </c:pt>
                <c:pt idx="81">
                  <c:v>7144</c:v>
                </c:pt>
                <c:pt idx="82">
                  <c:v>7276</c:v>
                </c:pt>
                <c:pt idx="83">
                  <c:v>7483</c:v>
                </c:pt>
                <c:pt idx="84">
                  <c:v>7779</c:v>
                </c:pt>
                <c:pt idx="85">
                  <c:v>8042</c:v>
                </c:pt>
                <c:pt idx="86">
                  <c:v>8275</c:v>
                </c:pt>
                <c:pt idx="87">
                  <c:v>8497</c:v>
                </c:pt>
                <c:pt idx="88">
                  <c:v>8724</c:v>
                </c:pt>
                <c:pt idx="89">
                  <c:v>9009</c:v>
                </c:pt>
                <c:pt idx="90">
                  <c:v>9009</c:v>
                </c:pt>
                <c:pt idx="91">
                  <c:v>9362</c:v>
                </c:pt>
                <c:pt idx="92">
                  <c:v>9464</c:v>
                </c:pt>
                <c:pt idx="93">
                  <c:v>9557</c:v>
                </c:pt>
                <c:pt idx="94">
                  <c:v>9677</c:v>
                </c:pt>
                <c:pt idx="95">
                  <c:v>9791</c:v>
                </c:pt>
                <c:pt idx="96">
                  <c:v>9848</c:v>
                </c:pt>
                <c:pt idx="97">
                  <c:v>9943</c:v>
                </c:pt>
                <c:pt idx="98">
                  <c:v>10032</c:v>
                </c:pt>
                <c:pt idx="99">
                  <c:v>10032</c:v>
                </c:pt>
                <c:pt idx="100">
                  <c:v>10176</c:v>
                </c:pt>
                <c:pt idx="101">
                  <c:v>10243</c:v>
                </c:pt>
                <c:pt idx="102">
                  <c:v>10295</c:v>
                </c:pt>
                <c:pt idx="103">
                  <c:v>10374</c:v>
                </c:pt>
                <c:pt idx="104">
                  <c:v>10438</c:v>
                </c:pt>
                <c:pt idx="105">
                  <c:v>10496</c:v>
                </c:pt>
                <c:pt idx="106">
                  <c:v>10610</c:v>
                </c:pt>
                <c:pt idx="107">
                  <c:v>10699</c:v>
                </c:pt>
                <c:pt idx="108">
                  <c:v>10733</c:v>
                </c:pt>
                <c:pt idx="109">
                  <c:v>10833</c:v>
                </c:pt>
                <c:pt idx="110">
                  <c:v>10919</c:v>
                </c:pt>
                <c:pt idx="111">
                  <c:v>11024</c:v>
                </c:pt>
                <c:pt idx="112">
                  <c:v>11092</c:v>
                </c:pt>
                <c:pt idx="113">
                  <c:v>11159</c:v>
                </c:pt>
                <c:pt idx="114">
                  <c:v>11193</c:v>
                </c:pt>
                <c:pt idx="115">
                  <c:v>11227</c:v>
                </c:pt>
                <c:pt idx="116">
                  <c:v>11275</c:v>
                </c:pt>
                <c:pt idx="117">
                  <c:v>11300</c:v>
                </c:pt>
                <c:pt idx="118">
                  <c:v>11354</c:v>
                </c:pt>
                <c:pt idx="119">
                  <c:v>11381</c:v>
                </c:pt>
                <c:pt idx="120">
                  <c:v>11412</c:v>
                </c:pt>
                <c:pt idx="121">
                  <c:v>11430</c:v>
                </c:pt>
                <c:pt idx="122">
                  <c:v>11454</c:v>
                </c:pt>
                <c:pt idx="123">
                  <c:v>11523</c:v>
                </c:pt>
                <c:pt idx="124">
                  <c:v>11571</c:v>
                </c:pt>
                <c:pt idx="125">
                  <c:v>11667</c:v>
                </c:pt>
                <c:pt idx="126">
                  <c:v>11741</c:v>
                </c:pt>
                <c:pt idx="127">
                  <c:v>11823</c:v>
                </c:pt>
                <c:pt idx="128">
                  <c:v>11896</c:v>
                </c:pt>
                <c:pt idx="129">
                  <c:v>11965</c:v>
                </c:pt>
                <c:pt idx="130">
                  <c:v>12031</c:v>
                </c:pt>
                <c:pt idx="131">
                  <c:v>12102</c:v>
                </c:pt>
                <c:pt idx="132">
                  <c:v>12175</c:v>
                </c:pt>
                <c:pt idx="133">
                  <c:v>12251</c:v>
                </c:pt>
                <c:pt idx="134">
                  <c:v>12310</c:v>
                </c:pt>
                <c:pt idx="135">
                  <c:v>12367</c:v>
                </c:pt>
                <c:pt idx="136">
                  <c:v>12426</c:v>
                </c:pt>
                <c:pt idx="137">
                  <c:v>12522</c:v>
                </c:pt>
                <c:pt idx="138">
                  <c:v>12616</c:v>
                </c:pt>
                <c:pt idx="139">
                  <c:v>12709</c:v>
                </c:pt>
                <c:pt idx="140">
                  <c:v>12803</c:v>
                </c:pt>
                <c:pt idx="141">
                  <c:v>12894</c:v>
                </c:pt>
                <c:pt idx="142">
                  <c:v>12990</c:v>
                </c:pt>
                <c:pt idx="143">
                  <c:v>13092</c:v>
                </c:pt>
                <c:pt idx="144">
                  <c:v>13235</c:v>
                </c:pt>
                <c:pt idx="145">
                  <c:v>13372</c:v>
                </c:pt>
                <c:pt idx="146">
                  <c:v>13565</c:v>
                </c:pt>
                <c:pt idx="147">
                  <c:v>13792</c:v>
                </c:pt>
                <c:pt idx="148">
                  <c:v>14046</c:v>
                </c:pt>
                <c:pt idx="149">
                  <c:v>14288</c:v>
                </c:pt>
                <c:pt idx="150">
                  <c:v>14564</c:v>
                </c:pt>
                <c:pt idx="151">
                  <c:v>14836</c:v>
                </c:pt>
                <c:pt idx="152">
                  <c:v>15195</c:v>
                </c:pt>
                <c:pt idx="153">
                  <c:v>15504</c:v>
                </c:pt>
                <c:pt idx="154">
                  <c:v>15829</c:v>
                </c:pt>
                <c:pt idx="155">
                  <c:v>16131</c:v>
                </c:pt>
                <c:pt idx="156">
                  <c:v>16420</c:v>
                </c:pt>
                <c:pt idx="157">
                  <c:v>16719</c:v>
                </c:pt>
                <c:pt idx="158">
                  <c:v>17076</c:v>
                </c:pt>
                <c:pt idx="159">
                  <c:v>17342</c:v>
                </c:pt>
                <c:pt idx="160">
                  <c:v>17728</c:v>
                </c:pt>
                <c:pt idx="161">
                  <c:v>18073</c:v>
                </c:pt>
                <c:pt idx="162">
                  <c:v>18360</c:v>
                </c:pt>
                <c:pt idx="163">
                  <c:v>18639</c:v>
                </c:pt>
                <c:pt idx="164">
                  <c:v>18983</c:v>
                </c:pt>
                <c:pt idx="165">
                  <c:v>19334</c:v>
                </c:pt>
                <c:pt idx="166">
                  <c:v>19717</c:v>
                </c:pt>
                <c:pt idx="167">
                  <c:v>20109</c:v>
                </c:pt>
                <c:pt idx="168">
                  <c:v>20498</c:v>
                </c:pt>
                <c:pt idx="169">
                  <c:v>20894</c:v>
                </c:pt>
                <c:pt idx="170">
                  <c:v>21253</c:v>
                </c:pt>
                <c:pt idx="171">
                  <c:v>21605</c:v>
                </c:pt>
                <c:pt idx="172">
                  <c:v>22031</c:v>
                </c:pt>
                <c:pt idx="173">
                  <c:v>22443</c:v>
                </c:pt>
                <c:pt idx="174">
                  <c:v>22852</c:v>
                </c:pt>
                <c:pt idx="175">
                  <c:v>22852</c:v>
                </c:pt>
                <c:pt idx="176">
                  <c:v>23730</c:v>
                </c:pt>
                <c:pt idx="177">
                  <c:v>24141</c:v>
                </c:pt>
                <c:pt idx="178">
                  <c:v>24520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SRB'!$D$3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SRB'!$D$4:$D$182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15</c:v>
                </c:pt>
                <c:pt idx="53">
                  <c:v>15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534</c:v>
                </c:pt>
                <c:pt idx="77">
                  <c:v>637</c:v>
                </c:pt>
                <c:pt idx="78">
                  <c:v>753</c:v>
                </c:pt>
                <c:pt idx="79">
                  <c:v>870</c:v>
                </c:pt>
                <c:pt idx="80">
                  <c:v>977</c:v>
                </c:pt>
                <c:pt idx="81">
                  <c:v>1025</c:v>
                </c:pt>
                <c:pt idx="82">
                  <c:v>1067</c:v>
                </c:pt>
                <c:pt idx="83">
                  <c:v>1094</c:v>
                </c:pt>
                <c:pt idx="84">
                  <c:v>1152</c:v>
                </c:pt>
                <c:pt idx="85">
                  <c:v>1182</c:v>
                </c:pt>
                <c:pt idx="86">
                  <c:v>1209</c:v>
                </c:pt>
                <c:pt idx="87">
                  <c:v>1260</c:v>
                </c:pt>
                <c:pt idx="88">
                  <c:v>1292</c:v>
                </c:pt>
                <c:pt idx="89">
                  <c:v>1343</c:v>
                </c:pt>
                <c:pt idx="90">
                  <c:v>1343</c:v>
                </c:pt>
                <c:pt idx="91">
                  <c:v>1426</c:v>
                </c:pt>
                <c:pt idx="92">
                  <c:v>1551</c:v>
                </c:pt>
                <c:pt idx="93">
                  <c:v>1574</c:v>
                </c:pt>
                <c:pt idx="94">
                  <c:v>1723</c:v>
                </c:pt>
                <c:pt idx="95">
                  <c:v>1971</c:v>
                </c:pt>
                <c:pt idx="96">
                  <c:v>2160</c:v>
                </c:pt>
                <c:pt idx="97">
                  <c:v>2453</c:v>
                </c:pt>
                <c:pt idx="98">
                  <c:v>2732</c:v>
                </c:pt>
                <c:pt idx="99">
                  <c:v>2732</c:v>
                </c:pt>
                <c:pt idx="100">
                  <c:v>3290</c:v>
                </c:pt>
                <c:pt idx="101">
                  <c:v>3600</c:v>
                </c:pt>
                <c:pt idx="102">
                  <c:v>3824</c:v>
                </c:pt>
                <c:pt idx="103">
                  <c:v>4084</c:v>
                </c:pt>
                <c:pt idx="104">
                  <c:v>4301</c:v>
                </c:pt>
                <c:pt idx="105">
                  <c:v>4479</c:v>
                </c:pt>
                <c:pt idx="106">
                  <c:v>4713</c:v>
                </c:pt>
                <c:pt idx="107">
                  <c:v>4799</c:v>
                </c:pt>
                <c:pt idx="108">
                  <c:v>4904</c:v>
                </c:pt>
                <c:pt idx="109">
                  <c:v>5067</c:v>
                </c:pt>
                <c:pt idx="110">
                  <c:v>5370</c:v>
                </c:pt>
                <c:pt idx="111">
                  <c:v>5541</c:v>
                </c:pt>
                <c:pt idx="112">
                  <c:v>5699</c:v>
                </c:pt>
                <c:pt idx="113">
                  <c:v>5857</c:v>
                </c:pt>
                <c:pt idx="114">
                  <c:v>5920</c:v>
                </c:pt>
                <c:pt idx="115">
                  <c:v>6067</c:v>
                </c:pt>
                <c:pt idx="116">
                  <c:v>6277</c:v>
                </c:pt>
                <c:pt idx="117">
                  <c:v>6438</c:v>
                </c:pt>
                <c:pt idx="118">
                  <c:v>6524</c:v>
                </c:pt>
                <c:pt idx="119">
                  <c:v>6606</c:v>
                </c:pt>
                <c:pt idx="120">
                  <c:v>6698</c:v>
                </c:pt>
                <c:pt idx="121">
                  <c:v>6726</c:v>
                </c:pt>
                <c:pt idx="122">
                  <c:v>6766</c:v>
                </c:pt>
                <c:pt idx="123">
                  <c:v>6852</c:v>
                </c:pt>
                <c:pt idx="124">
                  <c:v>6910</c:v>
                </c:pt>
                <c:pt idx="125">
                  <c:v>6931</c:v>
                </c:pt>
                <c:pt idx="126">
                  <c:v>11056</c:v>
                </c:pt>
                <c:pt idx="127">
                  <c:v>11348</c:v>
                </c:pt>
                <c:pt idx="128">
                  <c:v>11189</c:v>
                </c:pt>
                <c:pt idx="129">
                  <c:v>11268</c:v>
                </c:pt>
                <c:pt idx="130">
                  <c:v>11348</c:v>
                </c:pt>
                <c:pt idx="131">
                  <c:v>11362</c:v>
                </c:pt>
                <c:pt idx="132">
                  <c:v>11411</c:v>
                </c:pt>
                <c:pt idx="133">
                  <c:v>11465</c:v>
                </c:pt>
                <c:pt idx="134">
                  <c:v>11511</c:v>
                </c:pt>
                <c:pt idx="135">
                  <c:v>11561</c:v>
                </c:pt>
                <c:pt idx="136">
                  <c:v>11624</c:v>
                </c:pt>
                <c:pt idx="137">
                  <c:v>11697</c:v>
                </c:pt>
                <c:pt idx="138">
                  <c:v>11769</c:v>
                </c:pt>
                <c:pt idx="139">
                  <c:v>11822</c:v>
                </c:pt>
                <c:pt idx="140">
                  <c:v>11889</c:v>
                </c:pt>
                <c:pt idx="141">
                  <c:v>11947</c:v>
                </c:pt>
                <c:pt idx="142">
                  <c:v>11997</c:v>
                </c:pt>
                <c:pt idx="143">
                  <c:v>12054</c:v>
                </c:pt>
                <c:pt idx="144">
                  <c:v>12111</c:v>
                </c:pt>
                <c:pt idx="145">
                  <c:v>12154</c:v>
                </c:pt>
                <c:pt idx="146">
                  <c:v>12232</c:v>
                </c:pt>
                <c:pt idx="147">
                  <c:v>12338</c:v>
                </c:pt>
                <c:pt idx="148">
                  <c:v>12464</c:v>
                </c:pt>
                <c:pt idx="149">
                  <c:v>12581</c:v>
                </c:pt>
                <c:pt idx="150">
                  <c:v>12662</c:v>
                </c:pt>
                <c:pt idx="151">
                  <c:v>12772</c:v>
                </c:pt>
                <c:pt idx="152">
                  <c:v>12912</c:v>
                </c:pt>
                <c:pt idx="153">
                  <c:v>13064</c:v>
                </c:pt>
                <c:pt idx="154">
                  <c:v>13176</c:v>
                </c:pt>
                <c:pt idx="155">
                  <c:v>13267</c:v>
                </c:pt>
                <c:pt idx="156">
                  <c:v>13366</c:v>
                </c:pt>
                <c:pt idx="157">
                  <c:v>13447</c:v>
                </c:pt>
                <c:pt idx="158">
                  <c:v>13562</c:v>
                </c:pt>
                <c:pt idx="159">
                  <c:v>13651</c:v>
                </c:pt>
                <c:pt idx="160">
                  <c:v>13719</c:v>
                </c:pt>
                <c:pt idx="161">
                  <c:v>13780</c:v>
                </c:pt>
                <c:pt idx="162">
                  <c:v>13876</c:v>
                </c:pt>
                <c:pt idx="163">
                  <c:v>13940</c:v>
                </c:pt>
                <c:pt idx="164">
                  <c:v>13991</c:v>
                </c:pt>
                <c:pt idx="165">
                  <c:v>14047</c:v>
                </c:pt>
                <c:pt idx="166">
                  <c:v>14417</c:v>
                </c:pt>
                <c:pt idx="167">
                  <c:v>14799</c:v>
                </c:pt>
                <c:pt idx="168">
                  <c:v>15179</c:v>
                </c:pt>
                <c:pt idx="169">
                  <c:v>15564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13792"/>
        <c:axId val="326515328"/>
      </c:lineChart>
      <c:lineChart>
        <c:grouping val="standard"/>
        <c:varyColors val="0"/>
        <c:ser>
          <c:idx val="1"/>
          <c:order val="1"/>
          <c:tx>
            <c:strRef>
              <c:f>'data SRB'!$C$3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SRB'!$C$4:$C$182</c:f>
              <c:numCache>
                <c:formatCode>General</c:formatCode>
                <c:ptCount val="1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10</c:v>
                </c:pt>
                <c:pt idx="57">
                  <c:v>13</c:v>
                </c:pt>
                <c:pt idx="58">
                  <c:v>16</c:v>
                </c:pt>
                <c:pt idx="59">
                  <c:v>16</c:v>
                </c:pt>
                <c:pt idx="60">
                  <c:v>28</c:v>
                </c:pt>
                <c:pt idx="61">
                  <c:v>31</c:v>
                </c:pt>
                <c:pt idx="62">
                  <c:v>39</c:v>
                </c:pt>
                <c:pt idx="63">
                  <c:v>44</c:v>
                </c:pt>
                <c:pt idx="64">
                  <c:v>51</c:v>
                </c:pt>
                <c:pt idx="65">
                  <c:v>58</c:v>
                </c:pt>
                <c:pt idx="66">
                  <c:v>61</c:v>
                </c:pt>
                <c:pt idx="67">
                  <c:v>65</c:v>
                </c:pt>
                <c:pt idx="68">
                  <c:v>66</c:v>
                </c:pt>
                <c:pt idx="69">
                  <c:v>71</c:v>
                </c:pt>
                <c:pt idx="70">
                  <c:v>74</c:v>
                </c:pt>
                <c:pt idx="71">
                  <c:v>80</c:v>
                </c:pt>
                <c:pt idx="72">
                  <c:v>85</c:v>
                </c:pt>
                <c:pt idx="73">
                  <c:v>94</c:v>
                </c:pt>
                <c:pt idx="74">
                  <c:v>99</c:v>
                </c:pt>
                <c:pt idx="75">
                  <c:v>103</c:v>
                </c:pt>
                <c:pt idx="76">
                  <c:v>110</c:v>
                </c:pt>
                <c:pt idx="77">
                  <c:v>117</c:v>
                </c:pt>
                <c:pt idx="78">
                  <c:v>122</c:v>
                </c:pt>
                <c:pt idx="79">
                  <c:v>125</c:v>
                </c:pt>
                <c:pt idx="80">
                  <c:v>130</c:v>
                </c:pt>
                <c:pt idx="81">
                  <c:v>134</c:v>
                </c:pt>
                <c:pt idx="82">
                  <c:v>139</c:v>
                </c:pt>
                <c:pt idx="83">
                  <c:v>144</c:v>
                </c:pt>
                <c:pt idx="84">
                  <c:v>151</c:v>
                </c:pt>
                <c:pt idx="85">
                  <c:v>156</c:v>
                </c:pt>
                <c:pt idx="86">
                  <c:v>162</c:v>
                </c:pt>
                <c:pt idx="87">
                  <c:v>168</c:v>
                </c:pt>
                <c:pt idx="88">
                  <c:v>173</c:v>
                </c:pt>
                <c:pt idx="89">
                  <c:v>179</c:v>
                </c:pt>
                <c:pt idx="90">
                  <c:v>179</c:v>
                </c:pt>
                <c:pt idx="91">
                  <c:v>189</c:v>
                </c:pt>
                <c:pt idx="92">
                  <c:v>193</c:v>
                </c:pt>
                <c:pt idx="93">
                  <c:v>197</c:v>
                </c:pt>
                <c:pt idx="94">
                  <c:v>200</c:v>
                </c:pt>
                <c:pt idx="95">
                  <c:v>203</c:v>
                </c:pt>
                <c:pt idx="96">
                  <c:v>206</c:v>
                </c:pt>
                <c:pt idx="97">
                  <c:v>209</c:v>
                </c:pt>
                <c:pt idx="98">
                  <c:v>215</c:v>
                </c:pt>
                <c:pt idx="99">
                  <c:v>215</c:v>
                </c:pt>
                <c:pt idx="100">
                  <c:v>218</c:v>
                </c:pt>
                <c:pt idx="101">
                  <c:v>220</c:v>
                </c:pt>
                <c:pt idx="102">
                  <c:v>222</c:v>
                </c:pt>
                <c:pt idx="103">
                  <c:v>224</c:v>
                </c:pt>
                <c:pt idx="104">
                  <c:v>225</c:v>
                </c:pt>
                <c:pt idx="105">
                  <c:v>228</c:v>
                </c:pt>
                <c:pt idx="106">
                  <c:v>230</c:v>
                </c:pt>
                <c:pt idx="107">
                  <c:v>231</c:v>
                </c:pt>
                <c:pt idx="108">
                  <c:v>234</c:v>
                </c:pt>
                <c:pt idx="109">
                  <c:v>235</c:v>
                </c:pt>
                <c:pt idx="110">
                  <c:v>237</c:v>
                </c:pt>
                <c:pt idx="111">
                  <c:v>237</c:v>
                </c:pt>
                <c:pt idx="112">
                  <c:v>238</c:v>
                </c:pt>
                <c:pt idx="113">
                  <c:v>238</c:v>
                </c:pt>
                <c:pt idx="114">
                  <c:v>239</c:v>
                </c:pt>
                <c:pt idx="115">
                  <c:v>239</c:v>
                </c:pt>
                <c:pt idx="116">
                  <c:v>240</c:v>
                </c:pt>
                <c:pt idx="117">
                  <c:v>241</c:v>
                </c:pt>
                <c:pt idx="118">
                  <c:v>242</c:v>
                </c:pt>
                <c:pt idx="119">
                  <c:v>242</c:v>
                </c:pt>
                <c:pt idx="120">
                  <c:v>243</c:v>
                </c:pt>
                <c:pt idx="121">
                  <c:v>244</c:v>
                </c:pt>
                <c:pt idx="122">
                  <c:v>245</c:v>
                </c:pt>
                <c:pt idx="123">
                  <c:v>245</c:v>
                </c:pt>
                <c:pt idx="124">
                  <c:v>246</c:v>
                </c:pt>
                <c:pt idx="125">
                  <c:v>247</c:v>
                </c:pt>
                <c:pt idx="126">
                  <c:v>248</c:v>
                </c:pt>
                <c:pt idx="127">
                  <c:v>249</c:v>
                </c:pt>
                <c:pt idx="128">
                  <c:v>250</c:v>
                </c:pt>
                <c:pt idx="129">
                  <c:v>250</c:v>
                </c:pt>
                <c:pt idx="130">
                  <c:v>251</c:v>
                </c:pt>
                <c:pt idx="131">
                  <c:v>252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263</c:v>
                </c:pt>
                <c:pt idx="145">
                  <c:v>264</c:v>
                </c:pt>
                <c:pt idx="146">
                  <c:v>265</c:v>
                </c:pt>
                <c:pt idx="147">
                  <c:v>267</c:v>
                </c:pt>
                <c:pt idx="148">
                  <c:v>270</c:v>
                </c:pt>
                <c:pt idx="149">
                  <c:v>274</c:v>
                </c:pt>
                <c:pt idx="150">
                  <c:v>277</c:v>
                </c:pt>
                <c:pt idx="151">
                  <c:v>281</c:v>
                </c:pt>
                <c:pt idx="152">
                  <c:v>287</c:v>
                </c:pt>
                <c:pt idx="153">
                  <c:v>298</c:v>
                </c:pt>
                <c:pt idx="154">
                  <c:v>306</c:v>
                </c:pt>
                <c:pt idx="155">
                  <c:v>311</c:v>
                </c:pt>
                <c:pt idx="156">
                  <c:v>317</c:v>
                </c:pt>
                <c:pt idx="157">
                  <c:v>330</c:v>
                </c:pt>
                <c:pt idx="158">
                  <c:v>341</c:v>
                </c:pt>
                <c:pt idx="159">
                  <c:v>352</c:v>
                </c:pt>
                <c:pt idx="160">
                  <c:v>370</c:v>
                </c:pt>
                <c:pt idx="161">
                  <c:v>382</c:v>
                </c:pt>
                <c:pt idx="162">
                  <c:v>393</c:v>
                </c:pt>
                <c:pt idx="163">
                  <c:v>405</c:v>
                </c:pt>
                <c:pt idx="164">
                  <c:v>418</c:v>
                </c:pt>
                <c:pt idx="165">
                  <c:v>429</c:v>
                </c:pt>
                <c:pt idx="166">
                  <c:v>442</c:v>
                </c:pt>
                <c:pt idx="167">
                  <c:v>452</c:v>
                </c:pt>
                <c:pt idx="168">
                  <c:v>461</c:v>
                </c:pt>
                <c:pt idx="169">
                  <c:v>472</c:v>
                </c:pt>
                <c:pt idx="170">
                  <c:v>482</c:v>
                </c:pt>
                <c:pt idx="171">
                  <c:v>491</c:v>
                </c:pt>
                <c:pt idx="172">
                  <c:v>499</c:v>
                </c:pt>
                <c:pt idx="173">
                  <c:v>508</c:v>
                </c:pt>
                <c:pt idx="174">
                  <c:v>518</c:v>
                </c:pt>
                <c:pt idx="175">
                  <c:v>518</c:v>
                </c:pt>
                <c:pt idx="176">
                  <c:v>534</c:v>
                </c:pt>
                <c:pt idx="177">
                  <c:v>543</c:v>
                </c:pt>
                <c:pt idx="178">
                  <c:v>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22752"/>
        <c:axId val="326521216"/>
      </c:lineChart>
      <c:dateAx>
        <c:axId val="326513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515328"/>
        <c:crosses val="autoZero"/>
        <c:auto val="1"/>
        <c:lblOffset val="100"/>
        <c:baseTimeUnit val="days"/>
      </c:dateAx>
      <c:valAx>
        <c:axId val="3265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513792"/>
        <c:crosses val="autoZero"/>
        <c:crossBetween val="between"/>
      </c:valAx>
      <c:valAx>
        <c:axId val="3265212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522752"/>
        <c:crosses val="max"/>
        <c:crossBetween val="between"/>
      </c:valAx>
      <c:catAx>
        <c:axId val="3265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2652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710125315153762E-2"/>
          <c:y val="0.1276544484598176"/>
          <c:w val="0.91269931368332013"/>
          <c:h val="0.62609414401413555"/>
        </c:manualLayout>
      </c:layout>
      <c:lineChart>
        <c:grouping val="standard"/>
        <c:varyColors val="0"/>
        <c:ser>
          <c:idx val="0"/>
          <c:order val="0"/>
          <c:tx>
            <c:strRef>
              <c:f>'data SRB'!$AB$3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SRB'!$AB$4:$AB$292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0.14285714285714285</c:v>
                </c:pt>
                <c:pt idx="35" formatCode="#,##0">
                  <c:v>0.14285714285714285</c:v>
                </c:pt>
                <c:pt idx="36" formatCode="#,##0">
                  <c:v>0.14285714285714285</c:v>
                </c:pt>
                <c:pt idx="37" formatCode="#,##0">
                  <c:v>0.14285714285714285</c:v>
                </c:pt>
                <c:pt idx="38" formatCode="#,##0">
                  <c:v>0.7142857142857143</c:v>
                </c:pt>
                <c:pt idx="39" formatCode="#,##0">
                  <c:v>1.7142857142857142</c:v>
                </c:pt>
                <c:pt idx="40" formatCode="#,##0">
                  <c:v>2.7142857142857144</c:v>
                </c:pt>
                <c:pt idx="41" formatCode="#,##0">
                  <c:v>4.8571428571428568</c:v>
                </c:pt>
                <c:pt idx="42" formatCode="#,##0">
                  <c:v>6.4285714285714288</c:v>
                </c:pt>
                <c:pt idx="43" formatCode="#,##0">
                  <c:v>6.7142857142857144</c:v>
                </c:pt>
                <c:pt idx="44" formatCode="#,##0">
                  <c:v>7.7142857142857144</c:v>
                </c:pt>
                <c:pt idx="45" formatCode="#,##0">
                  <c:v>8.5714285714285712</c:v>
                </c:pt>
                <c:pt idx="46" formatCode="#,##0">
                  <c:v>10.142857142857142</c:v>
                </c:pt>
                <c:pt idx="47" formatCode="#,##0">
                  <c:v>12</c:v>
                </c:pt>
                <c:pt idx="48" formatCode="#,##0">
                  <c:v>14.285714285714286</c:v>
                </c:pt>
                <c:pt idx="49" formatCode="#,##0">
                  <c:v>17.857142857142858</c:v>
                </c:pt>
                <c:pt idx="50" formatCode="#,##0">
                  <c:v>24.857142857142858</c:v>
                </c:pt>
                <c:pt idx="51" formatCode="#,##0">
                  <c:v>27.714285714285715</c:v>
                </c:pt>
                <c:pt idx="52" formatCode="#,##0">
                  <c:v>34</c:v>
                </c:pt>
                <c:pt idx="53" formatCode="#,##0">
                  <c:v>43</c:v>
                </c:pt>
                <c:pt idx="54" formatCode="#,##0">
                  <c:v>40.142857142857146</c:v>
                </c:pt>
                <c:pt idx="55" formatCode="#,##0">
                  <c:v>46</c:v>
                </c:pt>
                <c:pt idx="56" formatCode="#,##0">
                  <c:v>69.714285714285708</c:v>
                </c:pt>
                <c:pt idx="57" formatCode="#,##0">
                  <c:v>74.142857142857139</c:v>
                </c:pt>
                <c:pt idx="58" formatCode="#,##0">
                  <c:v>76.571428571428569</c:v>
                </c:pt>
                <c:pt idx="59" formatCode="#,##0">
                  <c:v>85.285714285714292</c:v>
                </c:pt>
                <c:pt idx="60" formatCode="#,##0">
                  <c:v>96.571428571428569</c:v>
                </c:pt>
                <c:pt idx="61" formatCode="#,##0">
                  <c:v>112.42857142857143</c:v>
                </c:pt>
                <c:pt idx="62" formatCode="#,##0">
                  <c:v>145.57142857142858</c:v>
                </c:pt>
                <c:pt idx="63" formatCode="#,##0">
                  <c:v>137.85714285714286</c:v>
                </c:pt>
                <c:pt idx="64" formatCode="#,##0">
                  <c:v>166.71428571428572</c:v>
                </c:pt>
                <c:pt idx="65" formatCode="#,##0">
                  <c:v>202.14285714285714</c:v>
                </c:pt>
                <c:pt idx="66" formatCode="#,##0">
                  <c:v>221</c:v>
                </c:pt>
                <c:pt idx="67" formatCode="#,##0">
                  <c:v>229.42857142857142</c:v>
                </c:pt>
                <c:pt idx="68" formatCode="#,##0">
                  <c:v>242.28571428571428</c:v>
                </c:pt>
                <c:pt idx="69" formatCode="#,##0">
                  <c:v>232.71428571428572</c:v>
                </c:pt>
                <c:pt idx="70" formatCode="#,##0">
                  <c:v>250.85714285714286</c:v>
                </c:pt>
                <c:pt idx="71" formatCode="#,##0">
                  <c:v>246</c:v>
                </c:pt>
                <c:pt idx="72" formatCode="#,##0">
                  <c:v>264.85714285714283</c:v>
                </c:pt>
                <c:pt idx="73" formatCode="#,##0">
                  <c:v>288.28571428571428</c:v>
                </c:pt>
                <c:pt idx="74" formatCode="#,##0">
                  <c:v>315.28571428571428</c:v>
                </c:pt>
                <c:pt idx="75" formatCode="#,##0">
                  <c:v>350.14285714285717</c:v>
                </c:pt>
                <c:pt idx="76" formatCode="#,##0">
                  <c:v>369.28571428571428</c:v>
                </c:pt>
                <c:pt idx="77" formatCode="#,##0">
                  <c:v>373.42857142857144</c:v>
                </c:pt>
                <c:pt idx="78" formatCode="#,##0">
                  <c:v>384</c:v>
                </c:pt>
                <c:pt idx="79" formatCode="#,##0">
                  <c:v>368</c:v>
                </c:pt>
                <c:pt idx="80" formatCode="#,##0">
                  <c:v>346.42857142857144</c:v>
                </c:pt>
                <c:pt idx="81" formatCode="#,##0">
                  <c:v>324.42857142857144</c:v>
                </c:pt>
                <c:pt idx="82" formatCode="#,##0">
                  <c:v>279.71428571428572</c:v>
                </c:pt>
                <c:pt idx="83" formatCode="#,##0">
                  <c:v>256.14285714285717</c:v>
                </c:pt>
                <c:pt idx="84" formatCode="#,##0">
                  <c:v>255</c:v>
                </c:pt>
                <c:pt idx="85" formatCode="#,##0">
                  <c:v>246.28571428571428</c:v>
                </c:pt>
                <c:pt idx="86" formatCode="#,##0">
                  <c:v>235</c:v>
                </c:pt>
                <c:pt idx="87" formatCode="#,##0">
                  <c:v>229.57142857142858</c:v>
                </c:pt>
                <c:pt idx="88" formatCode="#,##0">
                  <c:v>225.71428571428572</c:v>
                </c:pt>
                <c:pt idx="89" formatCode="#,##0">
                  <c:v>247.57142857142858</c:v>
                </c:pt>
                <c:pt idx="90" formatCode="#,##0">
                  <c:v>218</c:v>
                </c:pt>
                <c:pt idx="91" formatCode="#,##0">
                  <c:v>226.14285714285714</c:v>
                </c:pt>
                <c:pt idx="92" formatCode="#,##0">
                  <c:v>203.14285714285714</c:v>
                </c:pt>
                <c:pt idx="93" formatCode="#,##0">
                  <c:v>183.14285714285714</c:v>
                </c:pt>
                <c:pt idx="94" formatCode="#,##0">
                  <c:v>168.57142857142858</c:v>
                </c:pt>
                <c:pt idx="95" formatCode="#,##0">
                  <c:v>152.42857142857142</c:v>
                </c:pt>
                <c:pt idx="96" formatCode="#,##0">
                  <c:v>119.85714285714286</c:v>
                </c:pt>
                <c:pt idx="97" formatCode="#,##0">
                  <c:v>133.42857142857142</c:v>
                </c:pt>
                <c:pt idx="98" formatCode="#,##0">
                  <c:v>95.714285714285708</c:v>
                </c:pt>
                <c:pt idx="99" formatCode="#,##0">
                  <c:v>81.142857142857139</c:v>
                </c:pt>
                <c:pt idx="100" formatCode="#,##0">
                  <c:v>88.428571428571431</c:v>
                </c:pt>
                <c:pt idx="101" formatCode="#,##0">
                  <c:v>80.857142857142861</c:v>
                </c:pt>
                <c:pt idx="102" formatCode="#,##0">
                  <c:v>72</c:v>
                </c:pt>
                <c:pt idx="103" formatCode="#,##0">
                  <c:v>75.142857142857139</c:v>
                </c:pt>
                <c:pt idx="104" formatCode="#,##0">
                  <c:v>70.714285714285708</c:v>
                </c:pt>
                <c:pt idx="105" formatCode="#,##0">
                  <c:v>66.285714285714292</c:v>
                </c:pt>
                <c:pt idx="106" formatCode="#,##0">
                  <c:v>82.571428571428569</c:v>
                </c:pt>
                <c:pt idx="107" formatCode="#,##0">
                  <c:v>74.714285714285708</c:v>
                </c:pt>
                <c:pt idx="108" formatCode="#,##0">
                  <c:v>70</c:v>
                </c:pt>
                <c:pt idx="109" formatCode="#,##0">
                  <c:v>76.857142857142861</c:v>
                </c:pt>
                <c:pt idx="110" formatCode="#,##0">
                  <c:v>77.857142857142861</c:v>
                </c:pt>
                <c:pt idx="111" formatCode="#,##0">
                  <c:v>83.714285714285708</c:v>
                </c:pt>
                <c:pt idx="112" formatCode="#,##0">
                  <c:v>85.142857142857139</c:v>
                </c:pt>
                <c:pt idx="113" formatCode="#,##0">
                  <c:v>78.428571428571431</c:v>
                </c:pt>
                <c:pt idx="114" formatCode="#,##0">
                  <c:v>70.571428571428569</c:v>
                </c:pt>
                <c:pt idx="115" formatCode="#,##0">
                  <c:v>70.571428571428569</c:v>
                </c:pt>
                <c:pt idx="116" formatCode="#,##0">
                  <c:v>63.142857142857146</c:v>
                </c:pt>
                <c:pt idx="117" formatCode="#,##0">
                  <c:v>54.428571428571431</c:v>
                </c:pt>
                <c:pt idx="118" formatCode="#,##0">
                  <c:v>47.142857142857146</c:v>
                </c:pt>
                <c:pt idx="119" formatCode="#,##0">
                  <c:v>41.285714285714285</c:v>
                </c:pt>
                <c:pt idx="120" formatCode="#,##0">
                  <c:v>36.142857142857146</c:v>
                </c:pt>
                <c:pt idx="121" formatCode="#,##0">
                  <c:v>33.857142857142854</c:v>
                </c:pt>
                <c:pt idx="122" formatCode="#,##0">
                  <c:v>32.428571428571431</c:v>
                </c:pt>
                <c:pt idx="123" formatCode="#,##0">
                  <c:v>35.428571428571431</c:v>
                </c:pt>
                <c:pt idx="124" formatCode="#,##0">
                  <c:v>38.714285714285715</c:v>
                </c:pt>
                <c:pt idx="125" formatCode="#,##0">
                  <c:v>44.714285714285715</c:v>
                </c:pt>
                <c:pt idx="126" formatCode="#,##0">
                  <c:v>51.428571428571431</c:v>
                </c:pt>
                <c:pt idx="127" formatCode="#,##0">
                  <c:v>58.714285714285715</c:v>
                </c:pt>
                <c:pt idx="128" formatCode="#,##0">
                  <c:v>66.571428571428569</c:v>
                </c:pt>
                <c:pt idx="129" formatCode="#,##0">
                  <c:v>73</c:v>
                </c:pt>
                <c:pt idx="130" formatCode="#,##0">
                  <c:v>72.571428571428569</c:v>
                </c:pt>
                <c:pt idx="131" formatCode="#,##0">
                  <c:v>75.857142857142861</c:v>
                </c:pt>
                <c:pt idx="132" formatCode="#,##0">
                  <c:v>72.571428571428569</c:v>
                </c:pt>
                <c:pt idx="133" formatCode="#,##0">
                  <c:v>72.857142857142861</c:v>
                </c:pt>
                <c:pt idx="134" formatCode="#,##0">
                  <c:v>69.571428571428569</c:v>
                </c:pt>
                <c:pt idx="135" formatCode="#,##0">
                  <c:v>67.285714285714292</c:v>
                </c:pt>
                <c:pt idx="136" formatCode="#,##0">
                  <c:v>65.857142857142861</c:v>
                </c:pt>
                <c:pt idx="137" formatCode="#,##0">
                  <c:v>70.142857142857139</c:v>
                </c:pt>
                <c:pt idx="138" formatCode="#,##0">
                  <c:v>73.428571428571431</c:v>
                </c:pt>
                <c:pt idx="139" formatCode="#,##0">
                  <c:v>76.285714285714292</c:v>
                </c:pt>
                <c:pt idx="140" formatCode="#,##0">
                  <c:v>78.857142857142861</c:v>
                </c:pt>
                <c:pt idx="141" formatCode="#,##0">
                  <c:v>83.428571428571431</c:v>
                </c:pt>
                <c:pt idx="142" formatCode="#,##0">
                  <c:v>89</c:v>
                </c:pt>
                <c:pt idx="143" formatCode="#,##0">
                  <c:v>95.142857142857139</c:v>
                </c:pt>
                <c:pt idx="144" formatCode="#,##0">
                  <c:v>101.85714285714286</c:v>
                </c:pt>
                <c:pt idx="145" formatCode="#,##0">
                  <c:v>108</c:v>
                </c:pt>
                <c:pt idx="146" formatCode="#,##0">
                  <c:v>122.28571428571429</c:v>
                </c:pt>
                <c:pt idx="147" formatCode="#,##0">
                  <c:v>141.28571428571428</c:v>
                </c:pt>
                <c:pt idx="148" formatCode="#,##0">
                  <c:v>164.57142857142858</c:v>
                </c:pt>
                <c:pt idx="149" formatCode="#,##0">
                  <c:v>185.42857142857142</c:v>
                </c:pt>
                <c:pt idx="150" formatCode="#,##0">
                  <c:v>210.28571428571428</c:v>
                </c:pt>
                <c:pt idx="151" formatCode="#,##0">
                  <c:v>228.71428571428572</c:v>
                </c:pt>
                <c:pt idx="152" formatCode="#,##0">
                  <c:v>260.42857142857144</c:v>
                </c:pt>
                <c:pt idx="153" formatCode="#,##0">
                  <c:v>277</c:v>
                </c:pt>
                <c:pt idx="154" formatCode="#,##0">
                  <c:v>291</c:v>
                </c:pt>
                <c:pt idx="155" formatCode="#,##0">
                  <c:v>297.85714285714283</c:v>
                </c:pt>
                <c:pt idx="156" formatCode="#,##0">
                  <c:v>304.57142857142856</c:v>
                </c:pt>
                <c:pt idx="157" formatCode="#,##0">
                  <c:v>307.85714285714283</c:v>
                </c:pt>
                <c:pt idx="158" formatCode="#,##0">
                  <c:v>320</c:v>
                </c:pt>
                <c:pt idx="159" formatCode="#,##0">
                  <c:v>306.71428571428572</c:v>
                </c:pt>
                <c:pt idx="160" formatCode="#,##0">
                  <c:v>317.71428571428572</c:v>
                </c:pt>
                <c:pt idx="161" formatCode="#,##0">
                  <c:v>320.57142857142856</c:v>
                </c:pt>
                <c:pt idx="162" formatCode="#,##0">
                  <c:v>318.42857142857144</c:v>
                </c:pt>
                <c:pt idx="163" formatCode="#,##0">
                  <c:v>317</c:v>
                </c:pt>
                <c:pt idx="164" formatCode="#,##0">
                  <c:v>323.42857142857144</c:v>
                </c:pt>
                <c:pt idx="165" formatCode="#,##0">
                  <c:v>322.57142857142856</c:v>
                </c:pt>
                <c:pt idx="166" formatCode="#,##0">
                  <c:v>339.28571428571428</c:v>
                </c:pt>
                <c:pt idx="167" formatCode="#,##0">
                  <c:v>340.14285714285717</c:v>
                </c:pt>
                <c:pt idx="168" formatCode="#,##0">
                  <c:v>346.42857142857144</c:v>
                </c:pt>
                <c:pt idx="169" formatCode="#,##0">
                  <c:v>362</c:v>
                </c:pt>
                <c:pt idx="170" formatCode="#,##0">
                  <c:v>373.42857142857144</c:v>
                </c:pt>
                <c:pt idx="171" formatCode="#,##0">
                  <c:v>374.57142857142856</c:v>
                </c:pt>
                <c:pt idx="172" formatCode="#,##0">
                  <c:v>385.28571428571428</c:v>
                </c:pt>
                <c:pt idx="173" formatCode="#,##0">
                  <c:v>389.42857142857144</c:v>
                </c:pt>
                <c:pt idx="174" formatCode="#,##0">
                  <c:v>391.85714285714283</c:v>
                </c:pt>
                <c:pt idx="175" formatCode="#,##0">
                  <c:v>336.28571428571428</c:v>
                </c:pt>
                <c:pt idx="176" formatCode="#,##0">
                  <c:v>405.14285714285717</c:v>
                </c:pt>
                <c:pt idx="177" formatCode="#,##0">
                  <c:v>412.57142857142856</c:v>
                </c:pt>
                <c:pt idx="178" formatCode="#,##0">
                  <c:v>416.42857142857144</c:v>
                </c:pt>
                <c:pt idx="179" formatCode="#,##0">
                  <c:v>408.71428571428572</c:v>
                </c:pt>
                <c:pt idx="180" formatCode="#,##0">
                  <c:v>395.71428571428572</c:v>
                </c:pt>
                <c:pt idx="181" formatCode="#,##0">
                  <c:v>385.71428571428572</c:v>
                </c:pt>
                <c:pt idx="182" formatCode="#,##0">
                  <c:v>432.85714285714283</c:v>
                </c:pt>
                <c:pt idx="183" formatCode="#,##0">
                  <c:v>351.85714285714283</c:v>
                </c:pt>
                <c:pt idx="184" formatCode="#,##0">
                  <c:v>330</c:v>
                </c:pt>
                <c:pt idx="185" formatCode="#,##0">
                  <c:v>316.85714285714283</c:v>
                </c:pt>
                <c:pt idx="186" formatCode="#,##0">
                  <c:v>305.85714285714283</c:v>
                </c:pt>
                <c:pt idx="187" formatCode="#,##0">
                  <c:v>302.71428571428572</c:v>
                </c:pt>
                <c:pt idx="188" formatCode="#,##0">
                  <c:v>293.71428571428572</c:v>
                </c:pt>
                <c:pt idx="189" formatCode="#,##0">
                  <c:v>283</c:v>
                </c:pt>
                <c:pt idx="190" formatCode="#,##0">
                  <c:v>272.28571428571428</c:v>
                </c:pt>
                <c:pt idx="191" formatCode="#,##0">
                  <c:v>258.71428571428572</c:v>
                </c:pt>
                <c:pt idx="192" formatCode="#,##0">
                  <c:v>251.28571428571428</c:v>
                </c:pt>
                <c:pt idx="193" formatCode="#,##0">
                  <c:v>245.42857142857142</c:v>
                </c:pt>
                <c:pt idx="194" formatCode="#,##0">
                  <c:v>238</c:v>
                </c:pt>
                <c:pt idx="195" formatCode="#,##0">
                  <c:v>232.14285714285714</c:v>
                </c:pt>
                <c:pt idx="196" formatCode="#,##0">
                  <c:v>229.71428571428572</c:v>
                </c:pt>
                <c:pt idx="197" formatCode="#,##0">
                  <c:v>226.14285714285714</c:v>
                </c:pt>
                <c:pt idx="198" formatCode="#,##0">
                  <c:v>217.14285714285714</c:v>
                </c:pt>
                <c:pt idx="199" formatCode="#,##0">
                  <c:v>199</c:v>
                </c:pt>
                <c:pt idx="200" formatCode="#,##0">
                  <c:v>185.28571428571428</c:v>
                </c:pt>
                <c:pt idx="201" formatCode="#,##0">
                  <c:v>173</c:v>
                </c:pt>
                <c:pt idx="202" formatCode="#,##0">
                  <c:v>163.57142857142858</c:v>
                </c:pt>
                <c:pt idx="203" formatCode="#,##0">
                  <c:v>153.85714285714286</c:v>
                </c:pt>
                <c:pt idx="204" formatCode="#,##0">
                  <c:v>139.28571428571428</c:v>
                </c:pt>
                <c:pt idx="205" formatCode="#,##0">
                  <c:v>133.14285714285714</c:v>
                </c:pt>
                <c:pt idx="206" formatCode="#,##0">
                  <c:v>132.85714285714286</c:v>
                </c:pt>
                <c:pt idx="207" formatCode="#,##0">
                  <c:v>132.28571428571428</c:v>
                </c:pt>
                <c:pt idx="208" formatCode="#,##0">
                  <c:v>127.14285714285714</c:v>
                </c:pt>
                <c:pt idx="209" formatCode="#,##0">
                  <c:v>118.42857142857143</c:v>
                </c:pt>
                <c:pt idx="210" formatCode="#,##0">
                  <c:v>104.85714285714286</c:v>
                </c:pt>
                <c:pt idx="211" formatCode="#,##0">
                  <c:v>101.14285714285714</c:v>
                </c:pt>
                <c:pt idx="212" formatCode="#,##0">
                  <c:v>98.857142857142861</c:v>
                </c:pt>
                <c:pt idx="213" formatCode="#,##0">
                  <c:v>94.571428571428569</c:v>
                </c:pt>
                <c:pt idx="214" formatCode="#,##0">
                  <c:v>86.714285714285708</c:v>
                </c:pt>
                <c:pt idx="215" formatCode="#,##0">
                  <c:v>82.428571428571431</c:v>
                </c:pt>
                <c:pt idx="216" formatCode="#,##0">
                  <c:v>80.714285714285708</c:v>
                </c:pt>
                <c:pt idx="217" formatCode="#,##0">
                  <c:v>81</c:v>
                </c:pt>
                <c:pt idx="218" formatCode="#,##0">
                  <c:v>77.142857142857139</c:v>
                </c:pt>
                <c:pt idx="219" formatCode="#,##0">
                  <c:v>76.428571428571431</c:v>
                </c:pt>
                <c:pt idx="220" formatCode="#,##0">
                  <c:v>73.142857142857139</c:v>
                </c:pt>
                <c:pt idx="221" formatCode="#,##0">
                  <c:v>71</c:v>
                </c:pt>
                <c:pt idx="222" formatCode="#,##0">
                  <c:v>65.714285714285708</c:v>
                </c:pt>
                <c:pt idx="223" formatCode="#,##0">
                  <c:v>65.142857142857139</c:v>
                </c:pt>
                <c:pt idx="224" formatCode="#,##0">
                  <c:v>64.428571428571431</c:v>
                </c:pt>
                <c:pt idx="225" formatCode="#,##0">
                  <c:v>71.857142857142861</c:v>
                </c:pt>
                <c:pt idx="226" formatCode="#,##0">
                  <c:v>70.857142857142861</c:v>
                </c:pt>
                <c:pt idx="227" formatCode="#,##0">
                  <c:v>73.857142857142861</c:v>
                </c:pt>
                <c:pt idx="228" formatCode="#,##0">
                  <c:v>76.428571428571431</c:v>
                </c:pt>
                <c:pt idx="229" formatCode="#,##0">
                  <c:v>79.857142857142861</c:v>
                </c:pt>
                <c:pt idx="230" formatCode="#,##0">
                  <c:v>75.571428571428569</c:v>
                </c:pt>
                <c:pt idx="231" formatCode="#,##0">
                  <c:v>77.142857142857139</c:v>
                </c:pt>
                <c:pt idx="232" formatCode="#,##0">
                  <c:v>71.428571428571431</c:v>
                </c:pt>
                <c:pt idx="233" formatCode="#,##0">
                  <c:v>71.571428571428569</c:v>
                </c:pt>
                <c:pt idx="234" formatCode="#,##0">
                  <c:v>69.714285714285708</c:v>
                </c:pt>
                <c:pt idx="235" formatCode="#,##0">
                  <c:v>66.714285714285708</c:v>
                </c:pt>
                <c:pt idx="236" formatCode="#,##0">
                  <c:v>66.857142857142861</c:v>
                </c:pt>
                <c:pt idx="237" formatCode="#,##0">
                  <c:v>68.714285714285708</c:v>
                </c:pt>
                <c:pt idx="238" formatCode="#,##0">
                  <c:v>67.428571428571431</c:v>
                </c:pt>
                <c:pt idx="239" formatCode="#,##0">
                  <c:v>68</c:v>
                </c:pt>
                <c:pt idx="240" formatCode="#,##0">
                  <c:v>68</c:v>
                </c:pt>
                <c:pt idx="241" formatCode="#,##0">
                  <c:v>68.571428571428569</c:v>
                </c:pt>
                <c:pt idx="242" formatCode="#,##0">
                  <c:v>67.285714285714292</c:v>
                </c:pt>
                <c:pt idx="243" formatCode="#,##0">
                  <c:v>71.285714285714292</c:v>
                </c:pt>
                <c:pt idx="244" formatCode="#,##0">
                  <c:v>71</c:v>
                </c:pt>
                <c:pt idx="245" formatCode="#,##0">
                  <c:v>75.714285714285708</c:v>
                </c:pt>
                <c:pt idx="246" formatCode="#,##0">
                  <c:v>73.857142857142861</c:v>
                </c:pt>
                <c:pt idx="247" formatCode="#,##0">
                  <c:v>76.857142857142861</c:v>
                </c:pt>
                <c:pt idx="248" formatCode="#,##0">
                  <c:v>84.714285714285708</c:v>
                </c:pt>
                <c:pt idx="249" formatCode="#,##0">
                  <c:v>91.714285714285708</c:v>
                </c:pt>
                <c:pt idx="250" formatCode="#,##0">
                  <c:v>97.428571428571431</c:v>
                </c:pt>
                <c:pt idx="251" formatCode="#,##0">
                  <c:v>111.71428571428571</c:v>
                </c:pt>
                <c:pt idx="252" formatCode="#,##0">
                  <c:v>120.42857142857143</c:v>
                </c:pt>
                <c:pt idx="253" formatCode="#,##0">
                  <c:v>126.57142857142857</c:v>
                </c:pt>
                <c:pt idx="254" formatCode="#,##0">
                  <c:v>128.85714285714286</c:v>
                </c:pt>
                <c:pt idx="255" formatCode="#,##0">
                  <c:v>133.42857142857142</c:v>
                </c:pt>
                <c:pt idx="256" formatCode="#,##0">
                  <c:v>151.14285714285714</c:v>
                </c:pt>
                <c:pt idx="257" formatCode="#,##0">
                  <c:v>158.57142857142858</c:v>
                </c:pt>
                <c:pt idx="258" formatCode="#,##0">
                  <c:v>171.71428571428572</c:v>
                </c:pt>
                <c:pt idx="259" formatCode="#,##0">
                  <c:v>180.14285714285714</c:v>
                </c:pt>
                <c:pt idx="260" formatCode="#,##0">
                  <c:v>196.14285714285714</c:v>
                </c:pt>
                <c:pt idx="261" formatCode="#,##0">
                  <c:v>204</c:v>
                </c:pt>
                <c:pt idx="262" formatCode="#,##0">
                  <c:v>228.85714285714286</c:v>
                </c:pt>
                <c:pt idx="263" formatCode="#,##0">
                  <c:v>267</c:v>
                </c:pt>
                <c:pt idx="264" formatCode="#,##0">
                  <c:v>297.42857142857144</c:v>
                </c:pt>
                <c:pt idx="265" formatCode="#,##0">
                  <c:v>342.28571428571428</c:v>
                </c:pt>
                <c:pt idx="266" formatCode="#,##0">
                  <c:v>418</c:v>
                </c:pt>
                <c:pt idx="267" formatCode="#,##0">
                  <c:v>475.14285714285717</c:v>
                </c:pt>
                <c:pt idx="268" formatCode="#,##0">
                  <c:v>506.42857142857144</c:v>
                </c:pt>
                <c:pt idx="269" formatCode="#,##0">
                  <c:v>610.28571428571433</c:v>
                </c:pt>
                <c:pt idx="270" formatCode="#,##0">
                  <c:v>726.85714285714289</c:v>
                </c:pt>
                <c:pt idx="271" formatCode="#,##0">
                  <c:v>865.14285714285711</c:v>
                </c:pt>
                <c:pt idx="272" formatCode="#,##0">
                  <c:v>1003.1428571428571</c:v>
                </c:pt>
                <c:pt idx="273" formatCode="#,##0">
                  <c:v>1154.5714285714287</c:v>
                </c:pt>
                <c:pt idx="274" formatCode="#,##0">
                  <c:v>1273.8571428571429</c:v>
                </c:pt>
                <c:pt idx="275" formatCode="#,##0">
                  <c:v>1339.7142857142858</c:v>
                </c:pt>
                <c:pt idx="276" formatCode="#,##0">
                  <c:v>1457.5714285714287</c:v>
                </c:pt>
                <c:pt idx="277" formatCode="#,##0">
                  <c:v>1612.4285714285713</c:v>
                </c:pt>
                <c:pt idx="278" formatCode="#,##0">
                  <c:v>1726.2857142857142</c:v>
                </c:pt>
                <c:pt idx="279" formatCode="#,##0">
                  <c:v>1831.5714285714287</c:v>
                </c:pt>
                <c:pt idx="280" formatCode="#,##0">
                  <c:v>1954.4285714285713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63712"/>
        <c:axId val="326565248"/>
      </c:lineChart>
      <c:lineChart>
        <c:grouping val="standard"/>
        <c:varyColors val="0"/>
        <c:ser>
          <c:idx val="1"/>
          <c:order val="1"/>
          <c:tx>
            <c:strRef>
              <c:f>'data SRB'!$AC$3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SRB'!$A$4:$A$292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SRB'!$AC$4:$AC$292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</c:v>
                </c:pt>
                <c:pt idx="48" formatCode="#,##0">
                  <c:v>0.14285714285714285</c:v>
                </c:pt>
                <c:pt idx="49" formatCode="#,##0">
                  <c:v>0.14285714285714285</c:v>
                </c:pt>
                <c:pt idx="50" formatCode="#,##0">
                  <c:v>0.2857142857142857</c:v>
                </c:pt>
                <c:pt idx="51" formatCode="#,##0">
                  <c:v>0.42857142857142855</c:v>
                </c:pt>
                <c:pt idx="52" formatCode="#,##0">
                  <c:v>0.42857142857142855</c:v>
                </c:pt>
                <c:pt idx="53" formatCode="#,##0">
                  <c:v>0.5714285714285714</c:v>
                </c:pt>
                <c:pt idx="54" formatCode="#,##0">
                  <c:v>0.14285714285714285</c:v>
                </c:pt>
                <c:pt idx="55" formatCode="#,##0">
                  <c:v>0</c:v>
                </c:pt>
                <c:pt idx="56" formatCode="#,##0">
                  <c:v>1.2857142857142858</c:v>
                </c:pt>
                <c:pt idx="57" formatCode="#,##0">
                  <c:v>1.5714285714285714</c:v>
                </c:pt>
                <c:pt idx="58" formatCode="#,##0">
                  <c:v>1.8571428571428572</c:v>
                </c:pt>
                <c:pt idx="59" formatCode="#,##0">
                  <c:v>1.8571428571428572</c:v>
                </c:pt>
                <c:pt idx="60" formatCode="#,##0">
                  <c:v>3.4285714285714284</c:v>
                </c:pt>
                <c:pt idx="61" formatCode="#,##0">
                  <c:v>4.2857142857142856</c:v>
                </c:pt>
                <c:pt idx="62" formatCode="#,##0">
                  <c:v>5.4285714285714288</c:v>
                </c:pt>
                <c:pt idx="63" formatCode="#,##0">
                  <c:v>4.8571428571428568</c:v>
                </c:pt>
                <c:pt idx="64" formatCode="#,##0">
                  <c:v>5.4285714285714288</c:v>
                </c:pt>
                <c:pt idx="65" formatCode="#,##0">
                  <c:v>6</c:v>
                </c:pt>
                <c:pt idx="66" formatCode="#,##0">
                  <c:v>6.4285714285714288</c:v>
                </c:pt>
                <c:pt idx="67" formatCode="#,##0">
                  <c:v>5.2857142857142856</c:v>
                </c:pt>
                <c:pt idx="68" formatCode="#,##0">
                  <c:v>5</c:v>
                </c:pt>
                <c:pt idx="69" formatCode="#,##0">
                  <c:v>4.5714285714285712</c:v>
                </c:pt>
                <c:pt idx="70" formatCode="#,##0">
                  <c:v>4.2857142857142856</c:v>
                </c:pt>
                <c:pt idx="71" formatCode="#,##0">
                  <c:v>4.1428571428571432</c:v>
                </c:pt>
                <c:pt idx="72" formatCode="#,##0">
                  <c:v>3.8571428571428572</c:v>
                </c:pt>
                <c:pt idx="73" formatCode="#,##0">
                  <c:v>4.7142857142857144</c:v>
                </c:pt>
                <c:pt idx="74" formatCode="#,##0">
                  <c:v>4.8571428571428568</c:v>
                </c:pt>
                <c:pt idx="75" formatCode="#,##0">
                  <c:v>5.2857142857142856</c:v>
                </c:pt>
                <c:pt idx="76" formatCode="#,##0">
                  <c:v>5.5714285714285712</c:v>
                </c:pt>
                <c:pt idx="77" formatCode="#,##0">
                  <c:v>6.1428571428571432</c:v>
                </c:pt>
                <c:pt idx="78" formatCode="#,##0">
                  <c:v>6</c:v>
                </c:pt>
                <c:pt idx="79" formatCode="#,##0">
                  <c:v>5.7142857142857144</c:v>
                </c:pt>
                <c:pt idx="80" formatCode="#,##0">
                  <c:v>5.1428571428571432</c:v>
                </c:pt>
                <c:pt idx="81" formatCode="#,##0">
                  <c:v>5</c:v>
                </c:pt>
                <c:pt idx="82" formatCode="#,##0">
                  <c:v>5.1428571428571432</c:v>
                </c:pt>
                <c:pt idx="83" formatCode="#,##0">
                  <c:v>4.8571428571428568</c:v>
                </c:pt>
                <c:pt idx="84" formatCode="#,##0">
                  <c:v>4.8571428571428568</c:v>
                </c:pt>
                <c:pt idx="85" formatCode="#,##0">
                  <c:v>4.8571428571428568</c:v>
                </c:pt>
                <c:pt idx="86" formatCode="#,##0">
                  <c:v>5.2857142857142856</c:v>
                </c:pt>
                <c:pt idx="87" formatCode="#,##0">
                  <c:v>5.4285714285714288</c:v>
                </c:pt>
                <c:pt idx="88" formatCode="#,##0">
                  <c:v>5.5714285714285712</c:v>
                </c:pt>
                <c:pt idx="89" formatCode="#,##0">
                  <c:v>5.7142857142857144</c:v>
                </c:pt>
                <c:pt idx="90" formatCode="#,##0">
                  <c:v>5</c:v>
                </c:pt>
                <c:pt idx="91" formatCode="#,##0">
                  <c:v>5.4285714285714288</c:v>
                </c:pt>
                <c:pt idx="92" formatCode="#,##0">
                  <c:v>5.2857142857142856</c:v>
                </c:pt>
                <c:pt idx="93" formatCode="#,##0">
                  <c:v>5</c:v>
                </c:pt>
                <c:pt idx="94" formatCode="#,##0">
                  <c:v>4.5714285714285712</c:v>
                </c:pt>
                <c:pt idx="95" formatCode="#,##0">
                  <c:v>4.2857142857142856</c:v>
                </c:pt>
                <c:pt idx="96" formatCode="#,##0">
                  <c:v>3.8571428571428572</c:v>
                </c:pt>
                <c:pt idx="97" formatCode="#,##0">
                  <c:v>4.2857142857142856</c:v>
                </c:pt>
                <c:pt idx="98" formatCode="#,##0">
                  <c:v>3.7142857142857144</c:v>
                </c:pt>
                <c:pt idx="99" formatCode="#,##0">
                  <c:v>3.1428571428571428</c:v>
                </c:pt>
                <c:pt idx="100" formatCode="#,##0">
                  <c:v>3</c:v>
                </c:pt>
                <c:pt idx="101" formatCode="#,##0">
                  <c:v>2.8571428571428572</c:v>
                </c:pt>
                <c:pt idx="102" formatCode="#,##0">
                  <c:v>2.7142857142857144</c:v>
                </c:pt>
                <c:pt idx="103" formatCode="#,##0">
                  <c:v>2.5714285714285716</c:v>
                </c:pt>
                <c:pt idx="104" formatCode="#,##0">
                  <c:v>2.2857142857142856</c:v>
                </c:pt>
                <c:pt idx="105" formatCode="#,##0">
                  <c:v>1.8571428571428572</c:v>
                </c:pt>
                <c:pt idx="106" formatCode="#,##0">
                  <c:v>2.1428571428571428</c:v>
                </c:pt>
                <c:pt idx="107" formatCode="#,##0">
                  <c:v>1.8571428571428572</c:v>
                </c:pt>
                <c:pt idx="108" formatCode="#,##0">
                  <c:v>2</c:v>
                </c:pt>
                <c:pt idx="109" formatCode="#,##0">
                  <c:v>1.8571428571428572</c:v>
                </c:pt>
                <c:pt idx="110" formatCode="#,##0">
                  <c:v>1.8571428571428572</c:v>
                </c:pt>
                <c:pt idx="111" formatCode="#,##0">
                  <c:v>1.7142857142857142</c:v>
                </c:pt>
                <c:pt idx="112" formatCode="#,##0">
                  <c:v>1.4285714285714286</c:v>
                </c:pt>
                <c:pt idx="113" formatCode="#,##0">
                  <c:v>1.1428571428571428</c:v>
                </c:pt>
                <c:pt idx="114" formatCode="#,##0">
                  <c:v>1.1428571428571428</c:v>
                </c:pt>
                <c:pt idx="115" formatCode="#,##0">
                  <c:v>0.7142857142857143</c:v>
                </c:pt>
                <c:pt idx="116" formatCode="#,##0">
                  <c:v>0.7142857142857143</c:v>
                </c:pt>
                <c:pt idx="117" formatCode="#,##0">
                  <c:v>0.5714285714285714</c:v>
                </c:pt>
                <c:pt idx="118" formatCode="#,##0">
                  <c:v>0.7142857142857143</c:v>
                </c:pt>
                <c:pt idx="119" formatCode="#,##0">
                  <c:v>0.5714285714285714</c:v>
                </c:pt>
                <c:pt idx="120" formatCode="#,##0">
                  <c:v>0.7142857142857143</c:v>
                </c:pt>
                <c:pt idx="121" formatCode="#,##0">
                  <c:v>0.7142857142857143</c:v>
                </c:pt>
                <c:pt idx="122" formatCode="#,##0">
                  <c:v>0.8571428571428571</c:v>
                </c:pt>
                <c:pt idx="123" formatCode="#,##0">
                  <c:v>0.7142857142857143</c:v>
                </c:pt>
                <c:pt idx="124" formatCode="#,##0">
                  <c:v>0.7142857142857143</c:v>
                </c:pt>
                <c:pt idx="125" formatCode="#,##0">
                  <c:v>0.7142857142857143</c:v>
                </c:pt>
                <c:pt idx="126" formatCode="#,##0">
                  <c:v>0.8571428571428571</c:v>
                </c:pt>
                <c:pt idx="127" formatCode="#,##0">
                  <c:v>0.8571428571428571</c:v>
                </c:pt>
                <c:pt idx="128" formatCode="#,##0">
                  <c:v>0.8571428571428571</c:v>
                </c:pt>
                <c:pt idx="129" formatCode="#,##0">
                  <c:v>0.7142857142857143</c:v>
                </c:pt>
                <c:pt idx="130" formatCode="#,##0">
                  <c:v>0.8571428571428571</c:v>
                </c:pt>
                <c:pt idx="131" formatCode="#,##0">
                  <c:v>0.8571428571428571</c:v>
                </c:pt>
                <c:pt idx="132" formatCode="#,##0">
                  <c:v>0.7142857142857143</c:v>
                </c:pt>
                <c:pt idx="133" formatCode="#,##0">
                  <c:v>0.7142857142857143</c:v>
                </c:pt>
                <c:pt idx="134" formatCode="#,##0">
                  <c:v>0.7142857142857143</c:v>
                </c:pt>
                <c:pt idx="135" formatCode="#,##0">
                  <c:v>0.7142857142857143</c:v>
                </c:pt>
                <c:pt idx="136" formatCode="#,##0">
                  <c:v>0.8571428571428571</c:v>
                </c:pt>
                <c:pt idx="137" formatCode="#,##0">
                  <c:v>0.8571428571428571</c:v>
                </c:pt>
                <c:pt idx="138" formatCode="#,##0">
                  <c:v>0.8571428571428571</c:v>
                </c:pt>
                <c:pt idx="139" formatCode="#,##0">
                  <c:v>1</c:v>
                </c:pt>
                <c:pt idx="140" formatCode="#,##0">
                  <c:v>1</c:v>
                </c:pt>
                <c:pt idx="141" formatCode="#,##0">
                  <c:v>1</c:v>
                </c:pt>
                <c:pt idx="142" formatCode="#,##0">
                  <c:v>1</c:v>
                </c:pt>
                <c:pt idx="143" formatCode="#,##0">
                  <c:v>1</c:v>
                </c:pt>
                <c:pt idx="144" formatCode="#,##0">
                  <c:v>0.8571428571428571</c:v>
                </c:pt>
                <c:pt idx="145" formatCode="#,##0">
                  <c:v>0.8571428571428571</c:v>
                </c:pt>
                <c:pt idx="146" formatCode="#,##0">
                  <c:v>0.8571428571428571</c:v>
                </c:pt>
                <c:pt idx="147" formatCode="#,##0">
                  <c:v>1</c:v>
                </c:pt>
                <c:pt idx="148" formatCode="#,##0">
                  <c:v>1.2857142857142858</c:v>
                </c:pt>
                <c:pt idx="149" formatCode="#,##0">
                  <c:v>1.7142857142857142</c:v>
                </c:pt>
                <c:pt idx="150" formatCode="#,##0">
                  <c:v>2</c:v>
                </c:pt>
                <c:pt idx="151" formatCode="#,##0">
                  <c:v>2.5714285714285716</c:v>
                </c:pt>
                <c:pt idx="152" formatCode="#,##0">
                  <c:v>3.2857142857142856</c:v>
                </c:pt>
                <c:pt idx="153" formatCode="#,##0">
                  <c:v>4.7142857142857144</c:v>
                </c:pt>
                <c:pt idx="154" formatCode="#,##0">
                  <c:v>5.5714285714285712</c:v>
                </c:pt>
                <c:pt idx="155" formatCode="#,##0">
                  <c:v>5.8571428571428568</c:v>
                </c:pt>
                <c:pt idx="156" formatCode="#,##0">
                  <c:v>6.1428571428571432</c:v>
                </c:pt>
                <c:pt idx="157" formatCode="#,##0">
                  <c:v>7.5714285714285712</c:v>
                </c:pt>
                <c:pt idx="158" formatCode="#,##0">
                  <c:v>8.5714285714285712</c:v>
                </c:pt>
                <c:pt idx="159" formatCode="#,##0">
                  <c:v>9.2857142857142865</c:v>
                </c:pt>
                <c:pt idx="160" formatCode="#,##0">
                  <c:v>10.285714285714286</c:v>
                </c:pt>
                <c:pt idx="161" formatCode="#,##0">
                  <c:v>10.857142857142858</c:v>
                </c:pt>
                <c:pt idx="162" formatCode="#,##0">
                  <c:v>11.714285714285714</c:v>
                </c:pt>
                <c:pt idx="163" formatCode="#,##0">
                  <c:v>12.571428571428571</c:v>
                </c:pt>
                <c:pt idx="164" formatCode="#,##0">
                  <c:v>12.571428571428571</c:v>
                </c:pt>
                <c:pt idx="165" formatCode="#,##0">
                  <c:v>12.571428571428571</c:v>
                </c:pt>
                <c:pt idx="166" formatCode="#,##0">
                  <c:v>12.857142857142858</c:v>
                </c:pt>
                <c:pt idx="167" formatCode="#,##0">
                  <c:v>11.714285714285714</c:v>
                </c:pt>
                <c:pt idx="168" formatCode="#,##0">
                  <c:v>11.285714285714286</c:v>
                </c:pt>
                <c:pt idx="169" formatCode="#,##0">
                  <c:v>11.285714285714286</c:v>
                </c:pt>
                <c:pt idx="170" formatCode="#,##0">
                  <c:v>11</c:v>
                </c:pt>
                <c:pt idx="171" formatCode="#,##0">
                  <c:v>10.428571428571429</c:v>
                </c:pt>
                <c:pt idx="172" formatCode="#,##0">
                  <c:v>10</c:v>
                </c:pt>
                <c:pt idx="173" formatCode="#,##0">
                  <c:v>9.4285714285714288</c:v>
                </c:pt>
                <c:pt idx="174" formatCode="#,##0">
                  <c:v>9.4285714285714288</c:v>
                </c:pt>
                <c:pt idx="175" formatCode="#,##0">
                  <c:v>8.1428571428571423</c:v>
                </c:pt>
                <c:pt idx="176" formatCode="#,##0">
                  <c:v>8.8571428571428577</c:v>
                </c:pt>
                <c:pt idx="177" formatCode="#,##0">
                  <c:v>8.7142857142857135</c:v>
                </c:pt>
                <c:pt idx="178" formatCode="#,##0">
                  <c:v>8.5714285714285712</c:v>
                </c:pt>
                <c:pt idx="179" formatCode="#,##0">
                  <c:v>8.4285714285714288</c:v>
                </c:pt>
                <c:pt idx="180" formatCode="#,##0">
                  <c:v>8.1428571428571423</c:v>
                </c:pt>
                <c:pt idx="181" formatCode="#,##0">
                  <c:v>7.8571428571428568</c:v>
                </c:pt>
                <c:pt idx="182" formatCode="#,##0">
                  <c:v>9.1428571428571423</c:v>
                </c:pt>
                <c:pt idx="183" formatCode="#,##0">
                  <c:v>8</c:v>
                </c:pt>
                <c:pt idx="184" formatCode="#,##0">
                  <c:v>7.8571428571428568</c:v>
                </c:pt>
                <c:pt idx="185" formatCode="#,##0">
                  <c:v>7.7142857142857144</c:v>
                </c:pt>
                <c:pt idx="186" formatCode="#,##0">
                  <c:v>8</c:v>
                </c:pt>
                <c:pt idx="187" formatCode="#,##0">
                  <c:v>8</c:v>
                </c:pt>
                <c:pt idx="188" formatCode="#,##0">
                  <c:v>7.5714285714285712</c:v>
                </c:pt>
                <c:pt idx="189" formatCode="#,##0">
                  <c:v>7.1428571428571432</c:v>
                </c:pt>
                <c:pt idx="190" formatCode="#,##0">
                  <c:v>7.2857142857142856</c:v>
                </c:pt>
                <c:pt idx="191" formatCode="#,##0">
                  <c:v>6.8571428571428568</c:v>
                </c:pt>
                <c:pt idx="192" formatCode="#,##0">
                  <c:v>6.7142857142857144</c:v>
                </c:pt>
                <c:pt idx="193" formatCode="#,##0">
                  <c:v>6.2857142857142856</c:v>
                </c:pt>
                <c:pt idx="194" formatCode="#,##0">
                  <c:v>5.7142857142857144</c:v>
                </c:pt>
                <c:pt idx="195" formatCode="#,##0">
                  <c:v>5.5714285714285712</c:v>
                </c:pt>
                <c:pt idx="196" formatCode="#,##0">
                  <c:v>5.4285714285714288</c:v>
                </c:pt>
                <c:pt idx="197" formatCode="#,##0">
                  <c:v>4.7142857142857144</c:v>
                </c:pt>
                <c:pt idx="198" formatCode="#,##0">
                  <c:v>4.4285714285714288</c:v>
                </c:pt>
                <c:pt idx="199" formatCode="#,##0">
                  <c:v>4.1428571428571432</c:v>
                </c:pt>
                <c:pt idx="200" formatCode="#,##0">
                  <c:v>3.7142857142857144</c:v>
                </c:pt>
                <c:pt idx="201" formatCode="#,##0">
                  <c:v>4</c:v>
                </c:pt>
                <c:pt idx="202" formatCode="#,##0">
                  <c:v>3.8571428571428572</c:v>
                </c:pt>
                <c:pt idx="203" formatCode="#,##0">
                  <c:v>3.5714285714285716</c:v>
                </c:pt>
                <c:pt idx="204" formatCode="#,##0">
                  <c:v>3.4285714285714284</c:v>
                </c:pt>
                <c:pt idx="205" formatCode="#,##0">
                  <c:v>3.4285714285714284</c:v>
                </c:pt>
                <c:pt idx="206" formatCode="#,##0">
                  <c:v>3.4285714285714284</c:v>
                </c:pt>
                <c:pt idx="207" formatCode="#,##0">
                  <c:v>3.2857142857142856</c:v>
                </c:pt>
                <c:pt idx="208" formatCode="#,##0">
                  <c:v>2.5714285714285716</c:v>
                </c:pt>
                <c:pt idx="209" formatCode="#,##0">
                  <c:v>2.4285714285714284</c:v>
                </c:pt>
                <c:pt idx="210" formatCode="#,##0">
                  <c:v>2.1428571428571428</c:v>
                </c:pt>
                <c:pt idx="211" formatCode="#,##0">
                  <c:v>1.8571428571428572</c:v>
                </c:pt>
                <c:pt idx="212" formatCode="#,##0">
                  <c:v>1.7142857142857142</c:v>
                </c:pt>
                <c:pt idx="213" formatCode="#,##0">
                  <c:v>1.4285714285714286</c:v>
                </c:pt>
                <c:pt idx="214" formatCode="#,##0">
                  <c:v>1.2857142857142858</c:v>
                </c:pt>
                <c:pt idx="215" formatCode="#,##0">
                  <c:v>1.5714285714285714</c:v>
                </c:pt>
                <c:pt idx="216" formatCode="#,##0">
                  <c:v>1.7142857142857142</c:v>
                </c:pt>
                <c:pt idx="217" formatCode="#,##0">
                  <c:v>1.8571428571428572</c:v>
                </c:pt>
                <c:pt idx="218" formatCode="#,##0">
                  <c:v>1.8571428571428572</c:v>
                </c:pt>
                <c:pt idx="219" formatCode="#,##0">
                  <c:v>1.7142857142857142</c:v>
                </c:pt>
                <c:pt idx="220" formatCode="#,##0">
                  <c:v>1.7142857142857142</c:v>
                </c:pt>
                <c:pt idx="221" formatCode="#,##0">
                  <c:v>1.7142857142857142</c:v>
                </c:pt>
                <c:pt idx="222" formatCode="#,##0">
                  <c:v>1.5714285714285714</c:v>
                </c:pt>
                <c:pt idx="223" formatCode="#,##0">
                  <c:v>1.2857142857142858</c:v>
                </c:pt>
                <c:pt idx="224" formatCode="#,##0">
                  <c:v>1.1428571428571428</c:v>
                </c:pt>
                <c:pt idx="225" formatCode="#,##0">
                  <c:v>1.2857142857142858</c:v>
                </c:pt>
                <c:pt idx="226" formatCode="#,##0">
                  <c:v>1.1428571428571428</c:v>
                </c:pt>
                <c:pt idx="227" formatCode="#,##0">
                  <c:v>1.1428571428571428</c:v>
                </c:pt>
                <c:pt idx="228" formatCode="#,##0">
                  <c:v>1.1428571428571428</c:v>
                </c:pt>
                <c:pt idx="229" formatCode="#,##0">
                  <c:v>1.2857142857142858</c:v>
                </c:pt>
                <c:pt idx="230" formatCode="#,##0">
                  <c:v>1.2857142857142858</c:v>
                </c:pt>
                <c:pt idx="231" formatCode="#,##0">
                  <c:v>1.2857142857142858</c:v>
                </c:pt>
                <c:pt idx="232" formatCode="#,##0">
                  <c:v>1.1428571428571428</c:v>
                </c:pt>
                <c:pt idx="233" formatCode="#,##0">
                  <c:v>1.4285714285714286</c:v>
                </c:pt>
                <c:pt idx="234" formatCode="#,##0">
                  <c:v>1.1428571428571428</c:v>
                </c:pt>
                <c:pt idx="235" formatCode="#,##0">
                  <c:v>1.1428571428571428</c:v>
                </c:pt>
                <c:pt idx="236" formatCode="#,##0">
                  <c:v>1</c:v>
                </c:pt>
                <c:pt idx="237" formatCode="#,##0">
                  <c:v>1</c:v>
                </c:pt>
                <c:pt idx="238" formatCode="#,##0">
                  <c:v>0.8571428571428571</c:v>
                </c:pt>
                <c:pt idx="239" formatCode="#,##0">
                  <c:v>0.8571428571428571</c:v>
                </c:pt>
                <c:pt idx="240" formatCode="#,##0">
                  <c:v>0.7142857142857143</c:v>
                </c:pt>
                <c:pt idx="241" formatCode="#,##0">
                  <c:v>0.8571428571428571</c:v>
                </c:pt>
                <c:pt idx="242" formatCode="#,##0">
                  <c:v>0.7142857142857143</c:v>
                </c:pt>
                <c:pt idx="243" formatCode="#,##0">
                  <c:v>0.7142857142857143</c:v>
                </c:pt>
                <c:pt idx="244" formatCode="#,##0">
                  <c:v>0.7142857142857143</c:v>
                </c:pt>
                <c:pt idx="245" formatCode="#,##0">
                  <c:v>1</c:v>
                </c:pt>
                <c:pt idx="246" formatCode="#,##0">
                  <c:v>1</c:v>
                </c:pt>
                <c:pt idx="247" formatCode="#,##0">
                  <c:v>1.1428571428571428</c:v>
                </c:pt>
                <c:pt idx="248" formatCode="#,##0">
                  <c:v>1.1428571428571428</c:v>
                </c:pt>
                <c:pt idx="249" formatCode="#,##0">
                  <c:v>1.2857142857142858</c:v>
                </c:pt>
                <c:pt idx="250" formatCode="#,##0">
                  <c:v>1.4285714285714286</c:v>
                </c:pt>
                <c:pt idx="251" formatCode="#,##0">
                  <c:v>1.4285714285714286</c:v>
                </c:pt>
                <c:pt idx="252" formatCode="#,##0">
                  <c:v>1.2857142857142858</c:v>
                </c:pt>
                <c:pt idx="253" formatCode="#,##0">
                  <c:v>1.2857142857142858</c:v>
                </c:pt>
                <c:pt idx="254" formatCode="#,##0">
                  <c:v>1.2857142857142858</c:v>
                </c:pt>
                <c:pt idx="255" formatCode="#,##0">
                  <c:v>1.4285714285714286</c:v>
                </c:pt>
                <c:pt idx="256" formatCode="#,##0">
                  <c:v>1.4285714285714286</c:v>
                </c:pt>
                <c:pt idx="257" formatCode="#,##0">
                  <c:v>1.4285714285714286</c:v>
                </c:pt>
                <c:pt idx="258" formatCode="#,##0">
                  <c:v>1.5714285714285714</c:v>
                </c:pt>
                <c:pt idx="259" formatCode="#,##0">
                  <c:v>1.7142857142857142</c:v>
                </c:pt>
                <c:pt idx="260" formatCode="#,##0">
                  <c:v>1.8571428571428572</c:v>
                </c:pt>
                <c:pt idx="261" formatCode="#,##0">
                  <c:v>1.8571428571428572</c:v>
                </c:pt>
                <c:pt idx="262" formatCode="#,##0">
                  <c:v>1.8571428571428572</c:v>
                </c:pt>
                <c:pt idx="263" formatCode="#,##0">
                  <c:v>1.7142857142857142</c:v>
                </c:pt>
                <c:pt idx="264" formatCode="#,##0">
                  <c:v>1.8571428571428572</c:v>
                </c:pt>
                <c:pt idx="265" formatCode="#,##0">
                  <c:v>2</c:v>
                </c:pt>
                <c:pt idx="266" formatCode="#,##0">
                  <c:v>2.1428571428571428</c:v>
                </c:pt>
                <c:pt idx="267" formatCode="#,##0">
                  <c:v>2.2857142857142856</c:v>
                </c:pt>
                <c:pt idx="268" formatCode="#,##0">
                  <c:v>2.1428571428571428</c:v>
                </c:pt>
                <c:pt idx="269" formatCode="#,##0">
                  <c:v>2.5714285714285716</c:v>
                </c:pt>
                <c:pt idx="270" formatCode="#,##0">
                  <c:v>3.2857142857142856</c:v>
                </c:pt>
                <c:pt idx="271" formatCode="#,##0">
                  <c:v>3.7142857142857144</c:v>
                </c:pt>
                <c:pt idx="272" formatCode="#,##0">
                  <c:v>4</c:v>
                </c:pt>
                <c:pt idx="273" formatCode="#,##0">
                  <c:v>4.4285714285714288</c:v>
                </c:pt>
                <c:pt idx="274" formatCode="#,##0">
                  <c:v>4.8571428571428568</c:v>
                </c:pt>
                <c:pt idx="275" formatCode="#,##0">
                  <c:v>5.7142857142857144</c:v>
                </c:pt>
                <c:pt idx="276" formatCode="#,##0">
                  <c:v>6.5714285714285712</c:v>
                </c:pt>
                <c:pt idx="277" formatCode="#,##0">
                  <c:v>6.7142857142857144</c:v>
                </c:pt>
                <c:pt idx="278" formatCode="#,##0">
                  <c:v>7.4285714285714288</c:v>
                </c:pt>
                <c:pt idx="279" formatCode="#,##0">
                  <c:v>8.1428571428571423</c:v>
                </c:pt>
                <c:pt idx="280" formatCode="#,##0">
                  <c:v>8.5714285714285712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SRB'!$AC$2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SRB'!$A$4:$A$292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SRB'!$AD$4:$AD$292</c:f>
              <c:numCache>
                <c:formatCode>General</c:formatCode>
                <c:ptCount val="289"/>
                <c:pt idx="38">
                  <c:v>0</c:v>
                </c:pt>
                <c:pt idx="39">
                  <c:v>2.8571428571428571E-3</c:v>
                </c:pt>
                <c:pt idx="40">
                  <c:v>2.8571428571428571E-3</c:v>
                </c:pt>
                <c:pt idx="41">
                  <c:v>2.8571428571428571E-3</c:v>
                </c:pt>
                <c:pt idx="42">
                  <c:v>2.8571428571428571E-3</c:v>
                </c:pt>
                <c:pt idx="43">
                  <c:v>1.4285714285714287E-2</c:v>
                </c:pt>
                <c:pt idx="44">
                  <c:v>3.4285714285714287E-2</c:v>
                </c:pt>
                <c:pt idx="45">
                  <c:v>5.4285714285714291E-2</c:v>
                </c:pt>
                <c:pt idx="46">
                  <c:v>9.7142857142857142E-2</c:v>
                </c:pt>
                <c:pt idx="47">
                  <c:v>0.12857142857142859</c:v>
                </c:pt>
                <c:pt idx="48">
                  <c:v>0.13428571428571429</c:v>
                </c:pt>
                <c:pt idx="49">
                  <c:v>0.1542857142857143</c:v>
                </c:pt>
                <c:pt idx="50">
                  <c:v>0.17142857142857143</c:v>
                </c:pt>
                <c:pt idx="51">
                  <c:v>0.20285714285714285</c:v>
                </c:pt>
                <c:pt idx="52">
                  <c:v>0.24</c:v>
                </c:pt>
                <c:pt idx="53">
                  <c:v>0.28571428571428575</c:v>
                </c:pt>
                <c:pt idx="54">
                  <c:v>0.35714285714285715</c:v>
                </c:pt>
                <c:pt idx="55">
                  <c:v>0.49714285714285716</c:v>
                </c:pt>
                <c:pt idx="56">
                  <c:v>0.55428571428571427</c:v>
                </c:pt>
                <c:pt idx="57">
                  <c:v>0.68</c:v>
                </c:pt>
                <c:pt idx="58">
                  <c:v>0.86</c:v>
                </c:pt>
                <c:pt idx="59">
                  <c:v>0.80285714285714294</c:v>
                </c:pt>
                <c:pt idx="60">
                  <c:v>0.92</c:v>
                </c:pt>
                <c:pt idx="61">
                  <c:v>1.3942857142857141</c:v>
                </c:pt>
                <c:pt idx="62">
                  <c:v>1.4828571428571429</c:v>
                </c:pt>
                <c:pt idx="63">
                  <c:v>1.5314285714285714</c:v>
                </c:pt>
                <c:pt idx="64">
                  <c:v>1.705714285714286</c:v>
                </c:pt>
                <c:pt idx="65">
                  <c:v>1.9314285714285715</c:v>
                </c:pt>
                <c:pt idx="66">
                  <c:v>2.2485714285714287</c:v>
                </c:pt>
                <c:pt idx="67">
                  <c:v>2.9114285714285719</c:v>
                </c:pt>
                <c:pt idx="68">
                  <c:v>2.7571428571428571</c:v>
                </c:pt>
                <c:pt idx="69">
                  <c:v>3.3342857142857145</c:v>
                </c:pt>
                <c:pt idx="70">
                  <c:v>4.0428571428571427</c:v>
                </c:pt>
                <c:pt idx="71">
                  <c:v>4.42</c:v>
                </c:pt>
                <c:pt idx="72">
                  <c:v>4.5885714285714281</c:v>
                </c:pt>
                <c:pt idx="73">
                  <c:v>4.8457142857142861</c:v>
                </c:pt>
                <c:pt idx="74">
                  <c:v>4.6542857142857148</c:v>
                </c:pt>
                <c:pt idx="75">
                  <c:v>5.0171428571428569</c:v>
                </c:pt>
                <c:pt idx="76">
                  <c:v>4.92</c:v>
                </c:pt>
                <c:pt idx="77">
                  <c:v>5.2971428571428572</c:v>
                </c:pt>
                <c:pt idx="78">
                  <c:v>5.765714285714286</c:v>
                </c:pt>
                <c:pt idx="79">
                  <c:v>6.305714285714286</c:v>
                </c:pt>
                <c:pt idx="80">
                  <c:v>7.0028571428571436</c:v>
                </c:pt>
                <c:pt idx="81">
                  <c:v>7.3857142857142861</c:v>
                </c:pt>
                <c:pt idx="82">
                  <c:v>7.4685714285714289</c:v>
                </c:pt>
                <c:pt idx="83">
                  <c:v>7.68</c:v>
                </c:pt>
                <c:pt idx="84">
                  <c:v>7.36</c:v>
                </c:pt>
                <c:pt idx="85">
                  <c:v>6.9285714285714288</c:v>
                </c:pt>
                <c:pt idx="86">
                  <c:v>6.4885714285714293</c:v>
                </c:pt>
                <c:pt idx="87">
                  <c:v>5.5942857142857143</c:v>
                </c:pt>
                <c:pt idx="88">
                  <c:v>5.1228571428571437</c:v>
                </c:pt>
                <c:pt idx="89">
                  <c:v>5.1000000000000005</c:v>
                </c:pt>
                <c:pt idx="90">
                  <c:v>4.9257142857142853</c:v>
                </c:pt>
                <c:pt idx="91">
                  <c:v>4.7</c:v>
                </c:pt>
                <c:pt idx="92">
                  <c:v>4.5914285714285716</c:v>
                </c:pt>
                <c:pt idx="93">
                  <c:v>4.5142857142857142</c:v>
                </c:pt>
                <c:pt idx="94">
                  <c:v>4.951428571428572</c:v>
                </c:pt>
                <c:pt idx="95">
                  <c:v>4.3600000000000003</c:v>
                </c:pt>
                <c:pt idx="96">
                  <c:v>4.5228571428571431</c:v>
                </c:pt>
                <c:pt idx="97">
                  <c:v>4.0628571428571432</c:v>
                </c:pt>
                <c:pt idx="98">
                  <c:v>3.6628571428571428</c:v>
                </c:pt>
                <c:pt idx="99">
                  <c:v>3.3714285714285719</c:v>
                </c:pt>
                <c:pt idx="100">
                  <c:v>3.0485714285714285</c:v>
                </c:pt>
                <c:pt idx="101">
                  <c:v>2.3971428571428572</c:v>
                </c:pt>
                <c:pt idx="102">
                  <c:v>2.6685714285714286</c:v>
                </c:pt>
                <c:pt idx="103">
                  <c:v>1.9142857142857141</c:v>
                </c:pt>
                <c:pt idx="104">
                  <c:v>1.6228571428571428</c:v>
                </c:pt>
                <c:pt idx="105">
                  <c:v>1.7685714285714287</c:v>
                </c:pt>
                <c:pt idx="106">
                  <c:v>1.6171428571428572</c:v>
                </c:pt>
                <c:pt idx="107">
                  <c:v>1.44</c:v>
                </c:pt>
                <c:pt idx="108">
                  <c:v>1.5028571428571429</c:v>
                </c:pt>
                <c:pt idx="109">
                  <c:v>1.4142857142857141</c:v>
                </c:pt>
                <c:pt idx="110">
                  <c:v>1.3257142857142858</c:v>
                </c:pt>
                <c:pt idx="111">
                  <c:v>1.6514285714285715</c:v>
                </c:pt>
                <c:pt idx="112">
                  <c:v>1.4942857142857142</c:v>
                </c:pt>
                <c:pt idx="113">
                  <c:v>1.4000000000000001</c:v>
                </c:pt>
                <c:pt idx="114">
                  <c:v>1.5371428571428574</c:v>
                </c:pt>
                <c:pt idx="115">
                  <c:v>1.5571428571428572</c:v>
                </c:pt>
                <c:pt idx="116">
                  <c:v>1.6742857142857142</c:v>
                </c:pt>
                <c:pt idx="117">
                  <c:v>1.7028571428571428</c:v>
                </c:pt>
                <c:pt idx="118">
                  <c:v>1.5685714285714287</c:v>
                </c:pt>
                <c:pt idx="119">
                  <c:v>1.4114285714285715</c:v>
                </c:pt>
                <c:pt idx="120">
                  <c:v>1.4114285714285715</c:v>
                </c:pt>
                <c:pt idx="121">
                  <c:v>1.2628571428571429</c:v>
                </c:pt>
                <c:pt idx="122">
                  <c:v>1.0885714285714287</c:v>
                </c:pt>
                <c:pt idx="123">
                  <c:v>0.94285714285714295</c:v>
                </c:pt>
                <c:pt idx="124">
                  <c:v>0.82571428571428573</c:v>
                </c:pt>
                <c:pt idx="125">
                  <c:v>0.72285714285714298</c:v>
                </c:pt>
                <c:pt idx="126">
                  <c:v>0.67714285714285705</c:v>
                </c:pt>
                <c:pt idx="127">
                  <c:v>0.64857142857142858</c:v>
                </c:pt>
                <c:pt idx="128">
                  <c:v>0.70857142857142863</c:v>
                </c:pt>
                <c:pt idx="129">
                  <c:v>0.77428571428571435</c:v>
                </c:pt>
                <c:pt idx="130">
                  <c:v>0.89428571428571435</c:v>
                </c:pt>
                <c:pt idx="131">
                  <c:v>1.0285714285714287</c:v>
                </c:pt>
                <c:pt idx="132">
                  <c:v>1.1742857142857144</c:v>
                </c:pt>
                <c:pt idx="133">
                  <c:v>1.3314285714285714</c:v>
                </c:pt>
                <c:pt idx="134">
                  <c:v>1.46</c:v>
                </c:pt>
                <c:pt idx="135">
                  <c:v>1.4514285714285715</c:v>
                </c:pt>
                <c:pt idx="136">
                  <c:v>1.5171428571428573</c:v>
                </c:pt>
                <c:pt idx="137">
                  <c:v>1.4514285714285715</c:v>
                </c:pt>
                <c:pt idx="138">
                  <c:v>1.4571428571428573</c:v>
                </c:pt>
                <c:pt idx="139">
                  <c:v>1.3914285714285715</c:v>
                </c:pt>
                <c:pt idx="140">
                  <c:v>1.3457142857142859</c:v>
                </c:pt>
                <c:pt idx="141">
                  <c:v>1.3171428571428572</c:v>
                </c:pt>
                <c:pt idx="142">
                  <c:v>1.4028571428571428</c:v>
                </c:pt>
                <c:pt idx="143">
                  <c:v>1.4685714285714286</c:v>
                </c:pt>
                <c:pt idx="144">
                  <c:v>1.5257142857142858</c:v>
                </c:pt>
                <c:pt idx="145">
                  <c:v>1.5771428571428572</c:v>
                </c:pt>
                <c:pt idx="146">
                  <c:v>1.6685714285714286</c:v>
                </c:pt>
                <c:pt idx="147">
                  <c:v>1.78</c:v>
                </c:pt>
                <c:pt idx="148">
                  <c:v>1.9028571428571428</c:v>
                </c:pt>
                <c:pt idx="149">
                  <c:v>2.0371428571428574</c:v>
                </c:pt>
                <c:pt idx="150">
                  <c:v>2.16</c:v>
                </c:pt>
                <c:pt idx="151">
                  <c:v>2.4457142857142857</c:v>
                </c:pt>
                <c:pt idx="152">
                  <c:v>2.8257142857142856</c:v>
                </c:pt>
                <c:pt idx="153">
                  <c:v>3.2914285714285718</c:v>
                </c:pt>
                <c:pt idx="154">
                  <c:v>3.7085714285714282</c:v>
                </c:pt>
                <c:pt idx="155">
                  <c:v>4.2057142857142855</c:v>
                </c:pt>
                <c:pt idx="156">
                  <c:v>4.5742857142857147</c:v>
                </c:pt>
                <c:pt idx="157">
                  <c:v>5.2085714285714291</c:v>
                </c:pt>
                <c:pt idx="158">
                  <c:v>5.54</c:v>
                </c:pt>
                <c:pt idx="159">
                  <c:v>5.82</c:v>
                </c:pt>
                <c:pt idx="160">
                  <c:v>5.9571428571428564</c:v>
                </c:pt>
                <c:pt idx="161">
                  <c:v>6.0914285714285716</c:v>
                </c:pt>
                <c:pt idx="162">
                  <c:v>6.1571428571428566</c:v>
                </c:pt>
                <c:pt idx="163">
                  <c:v>6.4</c:v>
                </c:pt>
                <c:pt idx="164">
                  <c:v>6.1342857142857143</c:v>
                </c:pt>
                <c:pt idx="165">
                  <c:v>6.354285714285715</c:v>
                </c:pt>
                <c:pt idx="166">
                  <c:v>6.411428571428571</c:v>
                </c:pt>
                <c:pt idx="167">
                  <c:v>6.3685714285714292</c:v>
                </c:pt>
                <c:pt idx="168">
                  <c:v>6.34</c:v>
                </c:pt>
                <c:pt idx="169">
                  <c:v>6.4685714285714289</c:v>
                </c:pt>
                <c:pt idx="170">
                  <c:v>6.4514285714285711</c:v>
                </c:pt>
                <c:pt idx="171">
                  <c:v>6.7857142857142856</c:v>
                </c:pt>
                <c:pt idx="172">
                  <c:v>6.8028571428571434</c:v>
                </c:pt>
                <c:pt idx="173">
                  <c:v>6.9285714285714288</c:v>
                </c:pt>
                <c:pt idx="174">
                  <c:v>7.24</c:v>
                </c:pt>
                <c:pt idx="175">
                  <c:v>7.4685714285714289</c:v>
                </c:pt>
                <c:pt idx="176">
                  <c:v>7.4914285714285711</c:v>
                </c:pt>
                <c:pt idx="177">
                  <c:v>7.7057142857142855</c:v>
                </c:pt>
                <c:pt idx="178">
                  <c:v>7.7885714285714291</c:v>
                </c:pt>
                <c:pt idx="179">
                  <c:v>7.8371428571428572</c:v>
                </c:pt>
                <c:pt idx="180">
                  <c:v>6.725714285714286</c:v>
                </c:pt>
                <c:pt idx="181">
                  <c:v>8.1028571428571432</c:v>
                </c:pt>
                <c:pt idx="182">
                  <c:v>8.2514285714285709</c:v>
                </c:pt>
                <c:pt idx="183">
                  <c:v>8.3285714285714292</c:v>
                </c:pt>
                <c:pt idx="184">
                  <c:v>8.1742857142857144</c:v>
                </c:pt>
                <c:pt idx="185">
                  <c:v>7.9142857142857146</c:v>
                </c:pt>
                <c:pt idx="186">
                  <c:v>7.7142857142857144</c:v>
                </c:pt>
                <c:pt idx="187">
                  <c:v>8.6571428571428566</c:v>
                </c:pt>
                <c:pt idx="188">
                  <c:v>7.0371428571428565</c:v>
                </c:pt>
                <c:pt idx="189">
                  <c:v>6.6000000000000005</c:v>
                </c:pt>
                <c:pt idx="190">
                  <c:v>6.3371428571428572</c:v>
                </c:pt>
                <c:pt idx="191">
                  <c:v>6.1171428571428565</c:v>
                </c:pt>
                <c:pt idx="192">
                  <c:v>6.0542857142857143</c:v>
                </c:pt>
                <c:pt idx="193">
                  <c:v>5.8742857142857146</c:v>
                </c:pt>
                <c:pt idx="194">
                  <c:v>5.66</c:v>
                </c:pt>
                <c:pt idx="195">
                  <c:v>5.4457142857142857</c:v>
                </c:pt>
                <c:pt idx="196">
                  <c:v>5.1742857142857144</c:v>
                </c:pt>
                <c:pt idx="197">
                  <c:v>5.0257142857142858</c:v>
                </c:pt>
                <c:pt idx="198">
                  <c:v>4.9085714285714284</c:v>
                </c:pt>
                <c:pt idx="199">
                  <c:v>4.76</c:v>
                </c:pt>
                <c:pt idx="200">
                  <c:v>4.6428571428571432</c:v>
                </c:pt>
                <c:pt idx="201">
                  <c:v>4.5942857142857143</c:v>
                </c:pt>
                <c:pt idx="202">
                  <c:v>4.5228571428571431</c:v>
                </c:pt>
                <c:pt idx="203">
                  <c:v>4.3428571428571425</c:v>
                </c:pt>
                <c:pt idx="204">
                  <c:v>3.98</c:v>
                </c:pt>
                <c:pt idx="205">
                  <c:v>3.7057142857142855</c:v>
                </c:pt>
                <c:pt idx="206">
                  <c:v>3.46</c:v>
                </c:pt>
                <c:pt idx="207">
                  <c:v>3.2714285714285718</c:v>
                </c:pt>
                <c:pt idx="208">
                  <c:v>3.0771428571428574</c:v>
                </c:pt>
                <c:pt idx="209">
                  <c:v>2.7857142857142856</c:v>
                </c:pt>
                <c:pt idx="210">
                  <c:v>2.6628571428571428</c:v>
                </c:pt>
                <c:pt idx="211">
                  <c:v>2.6571428571428575</c:v>
                </c:pt>
                <c:pt idx="212">
                  <c:v>2.6457142857142855</c:v>
                </c:pt>
                <c:pt idx="213">
                  <c:v>2.5428571428571427</c:v>
                </c:pt>
                <c:pt idx="214">
                  <c:v>2.3685714285714288</c:v>
                </c:pt>
                <c:pt idx="215">
                  <c:v>2.0971428571428574</c:v>
                </c:pt>
                <c:pt idx="216">
                  <c:v>2.0228571428571427</c:v>
                </c:pt>
                <c:pt idx="217">
                  <c:v>1.9771428571428573</c:v>
                </c:pt>
                <c:pt idx="218">
                  <c:v>1.8914285714285715</c:v>
                </c:pt>
                <c:pt idx="219">
                  <c:v>1.7342857142857142</c:v>
                </c:pt>
                <c:pt idx="220">
                  <c:v>1.6485714285714286</c:v>
                </c:pt>
                <c:pt idx="221">
                  <c:v>1.6142857142857141</c:v>
                </c:pt>
                <c:pt idx="222">
                  <c:v>1.62</c:v>
                </c:pt>
                <c:pt idx="223">
                  <c:v>1.5428571428571427</c:v>
                </c:pt>
                <c:pt idx="224">
                  <c:v>1.5285714285714287</c:v>
                </c:pt>
                <c:pt idx="225">
                  <c:v>1.4628571428571429</c:v>
                </c:pt>
                <c:pt idx="226">
                  <c:v>1.42</c:v>
                </c:pt>
                <c:pt idx="227">
                  <c:v>1.3142857142857143</c:v>
                </c:pt>
                <c:pt idx="228">
                  <c:v>1.3028571428571427</c:v>
                </c:pt>
                <c:pt idx="229">
                  <c:v>1.2885714285714287</c:v>
                </c:pt>
                <c:pt idx="230">
                  <c:v>1.4371428571428573</c:v>
                </c:pt>
                <c:pt idx="231">
                  <c:v>1.4171428571428573</c:v>
                </c:pt>
                <c:pt idx="232">
                  <c:v>1.4771428571428573</c:v>
                </c:pt>
                <c:pt idx="233">
                  <c:v>1.5285714285714287</c:v>
                </c:pt>
                <c:pt idx="234">
                  <c:v>1.5971428571428572</c:v>
                </c:pt>
                <c:pt idx="235">
                  <c:v>1.5114285714285713</c:v>
                </c:pt>
                <c:pt idx="236">
                  <c:v>1.5428571428571427</c:v>
                </c:pt>
                <c:pt idx="237">
                  <c:v>1.4285714285714286</c:v>
                </c:pt>
                <c:pt idx="238">
                  <c:v>1.4314285714285715</c:v>
                </c:pt>
                <c:pt idx="239">
                  <c:v>1.3942857142857141</c:v>
                </c:pt>
                <c:pt idx="240">
                  <c:v>1.3342857142857143</c:v>
                </c:pt>
                <c:pt idx="241">
                  <c:v>1.3371428571428572</c:v>
                </c:pt>
                <c:pt idx="242">
                  <c:v>1.3742857142857141</c:v>
                </c:pt>
                <c:pt idx="243">
                  <c:v>1.3485714285714285</c:v>
                </c:pt>
                <c:pt idx="244">
                  <c:v>1.36</c:v>
                </c:pt>
                <c:pt idx="245">
                  <c:v>1.36</c:v>
                </c:pt>
                <c:pt idx="246">
                  <c:v>1.3714285714285714</c:v>
                </c:pt>
                <c:pt idx="247">
                  <c:v>1.3457142857142859</c:v>
                </c:pt>
                <c:pt idx="248">
                  <c:v>1.4257142857142859</c:v>
                </c:pt>
                <c:pt idx="249">
                  <c:v>1.42</c:v>
                </c:pt>
                <c:pt idx="250">
                  <c:v>1.5142857142857142</c:v>
                </c:pt>
                <c:pt idx="251">
                  <c:v>1.4771428571428573</c:v>
                </c:pt>
                <c:pt idx="252">
                  <c:v>1.5371428571428574</c:v>
                </c:pt>
                <c:pt idx="253">
                  <c:v>1.6942857142857142</c:v>
                </c:pt>
                <c:pt idx="254">
                  <c:v>1.8342857142857143</c:v>
                </c:pt>
                <c:pt idx="255">
                  <c:v>1.9485714285714286</c:v>
                </c:pt>
                <c:pt idx="256">
                  <c:v>2.2342857142857144</c:v>
                </c:pt>
                <c:pt idx="257">
                  <c:v>2.4085714285714288</c:v>
                </c:pt>
                <c:pt idx="258">
                  <c:v>2.5314285714285716</c:v>
                </c:pt>
                <c:pt idx="259">
                  <c:v>2.5771428571428574</c:v>
                </c:pt>
                <c:pt idx="260">
                  <c:v>2.6685714285714286</c:v>
                </c:pt>
                <c:pt idx="261">
                  <c:v>3.0228571428571427</c:v>
                </c:pt>
                <c:pt idx="262">
                  <c:v>3.1714285714285717</c:v>
                </c:pt>
                <c:pt idx="263">
                  <c:v>3.4342857142857146</c:v>
                </c:pt>
                <c:pt idx="264">
                  <c:v>3.6028571428571428</c:v>
                </c:pt>
                <c:pt idx="265">
                  <c:v>3.922857142857143</c:v>
                </c:pt>
                <c:pt idx="266">
                  <c:v>4.08</c:v>
                </c:pt>
                <c:pt idx="267">
                  <c:v>4.5771428571428574</c:v>
                </c:pt>
                <c:pt idx="268">
                  <c:v>5.34</c:v>
                </c:pt>
                <c:pt idx="269">
                  <c:v>5.9485714285714293</c:v>
                </c:pt>
                <c:pt idx="270">
                  <c:v>6.8457142857142861</c:v>
                </c:pt>
                <c:pt idx="271">
                  <c:v>8.36</c:v>
                </c:pt>
                <c:pt idx="272">
                  <c:v>9.5028571428571436</c:v>
                </c:pt>
                <c:pt idx="273">
                  <c:v>10.12857142857143</c:v>
                </c:pt>
                <c:pt idx="274">
                  <c:v>12.205714285714286</c:v>
                </c:pt>
                <c:pt idx="275">
                  <c:v>14.537142857142857</c:v>
                </c:pt>
                <c:pt idx="276">
                  <c:v>17.302857142857142</c:v>
                </c:pt>
                <c:pt idx="277">
                  <c:v>20.062857142857144</c:v>
                </c:pt>
                <c:pt idx="278">
                  <c:v>23.091428571428573</c:v>
                </c:pt>
                <c:pt idx="279">
                  <c:v>25.477142857142859</c:v>
                </c:pt>
                <c:pt idx="280">
                  <c:v>26.794285714285717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72672"/>
        <c:axId val="326571136"/>
      </c:lineChart>
      <c:dateAx>
        <c:axId val="326563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565248"/>
        <c:crosses val="autoZero"/>
        <c:auto val="1"/>
        <c:lblOffset val="100"/>
        <c:baseTimeUnit val="days"/>
      </c:dateAx>
      <c:valAx>
        <c:axId val="3265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563712"/>
        <c:crosses val="autoZero"/>
        <c:crossBetween val="between"/>
      </c:valAx>
      <c:valAx>
        <c:axId val="326571136"/>
        <c:scaling>
          <c:orientation val="minMax"/>
          <c:max val="45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572672"/>
        <c:crosses val="max"/>
        <c:crossBetween val="between"/>
      </c:valAx>
      <c:dateAx>
        <c:axId val="3265726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265711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SRB'!$A$58:$A$292</c:f>
              <c:numCache>
                <c:formatCode>m/d/yyyy</c:formatCode>
                <c:ptCount val="23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SRB'!$AE$58:$AE$292</c:f>
              <c:numCache>
                <c:formatCode>0%</c:formatCode>
                <c:ptCount val="235"/>
                <c:pt idx="0">
                  <c:v>0.39999999999999997</c:v>
                </c:pt>
                <c:pt idx="1">
                  <c:v>0</c:v>
                </c:pt>
                <c:pt idx="2">
                  <c:v>2.3195876288659796</c:v>
                </c:pt>
                <c:pt idx="3">
                  <c:v>2.3109243697478989</c:v>
                </c:pt>
                <c:pt idx="4">
                  <c:v>2.1594684385382061</c:v>
                </c:pt>
                <c:pt idx="5">
                  <c:v>2.3131672597864767</c:v>
                </c:pt>
                <c:pt idx="6">
                  <c:v>3.726708074534161</c:v>
                </c:pt>
                <c:pt idx="7">
                  <c:v>3.0737704918032791</c:v>
                </c:pt>
                <c:pt idx="8">
                  <c:v>3.6608863198458574</c:v>
                </c:pt>
                <c:pt idx="9">
                  <c:v>3.1716417910447761</c:v>
                </c:pt>
                <c:pt idx="10">
                  <c:v>3.1825795644891119</c:v>
                </c:pt>
                <c:pt idx="11">
                  <c:v>3.1065088757396451</c:v>
                </c:pt>
                <c:pt idx="12">
                  <c:v>2.8589580686149936</c:v>
                </c:pt>
                <c:pt idx="13">
                  <c:v>1.8155053974484785</c:v>
                </c:pt>
                <c:pt idx="14">
                  <c:v>1.8134715025906736</c:v>
                </c:pt>
                <c:pt idx="15">
                  <c:v>1.3710368466152527</c:v>
                </c:pt>
                <c:pt idx="16">
                  <c:v>1.0600706713780919</c:v>
                </c:pt>
                <c:pt idx="17">
                  <c:v>0.93729799612152565</c:v>
                </c:pt>
                <c:pt idx="18">
                  <c:v>0.84059775840597772</c:v>
                </c:pt>
                <c:pt idx="19">
                  <c:v>0.972877358490566</c:v>
                </c:pt>
                <c:pt idx="20">
                  <c:v>1.0435850214855737</c:v>
                </c:pt>
                <c:pt idx="21">
                  <c:v>1.0535307517084282</c:v>
                </c:pt>
                <c:pt idx="22">
                  <c:v>1.132404181184669</c:v>
                </c:pt>
                <c:pt idx="23">
                  <c:v>1.1596548004314995</c:v>
                </c:pt>
                <c:pt idx="24">
                  <c:v>1.0406342913776014</c:v>
                </c:pt>
                <c:pt idx="25">
                  <c:v>0.90620752152242856</c:v>
                </c:pt>
                <c:pt idx="26">
                  <c:v>0.73439412484700117</c:v>
                </c:pt>
                <c:pt idx="27">
                  <c:v>0.67698259187620891</c:v>
                </c:pt>
                <c:pt idx="28">
                  <c:v>0.68859984697781185</c:v>
                </c:pt>
                <c:pt idx="29">
                  <c:v>0.63244047619047616</c:v>
                </c:pt>
                <c:pt idx="30">
                  <c:v>0.65993788819875765</c:v>
                </c:pt>
                <c:pt idx="31">
                  <c:v>0.7010309278350515</c:v>
                </c:pt>
                <c:pt idx="32">
                  <c:v>0.81461911052399816</c:v>
                </c:pt>
                <c:pt idx="33">
                  <c:v>0.97037793667007155</c:v>
                </c:pt>
                <c:pt idx="34">
                  <c:v>1.0875627440044615</c:v>
                </c:pt>
                <c:pt idx="35">
                  <c:v>1.1204481792717087</c:v>
                </c:pt>
                <c:pt idx="36">
                  <c:v>1.0150812064965198</c:v>
                </c:pt>
                <c:pt idx="37">
                  <c:v>1.1550151975683891</c:v>
                </c:pt>
                <c:pt idx="38">
                  <c:v>1.1512134411947728</c:v>
                </c:pt>
                <c:pt idx="39">
                  <c:v>1.1075949367088607</c:v>
                </c:pt>
                <c:pt idx="40">
                  <c:v>0.92325447201384869</c:v>
                </c:pt>
                <c:pt idx="41">
                  <c:v>0.98296199213630397</c:v>
                </c:pt>
                <c:pt idx="42">
                  <c:v>0.85281111813013266</c:v>
                </c:pt>
                <c:pt idx="43">
                  <c:v>1.0548523206751055</c:v>
                </c:pt>
                <c:pt idx="44">
                  <c:v>1.014040561622465</c:v>
                </c:pt>
                <c:pt idx="45">
                  <c:v>0.93220338983050832</c:v>
                </c:pt>
                <c:pt idx="46">
                  <c:v>0.98406747891283974</c:v>
                </c:pt>
                <c:pt idx="47">
                  <c:v>1.1918951132300357</c:v>
                </c:pt>
                <c:pt idx="48">
                  <c:v>1.0171306209850108</c:v>
                </c:pt>
                <c:pt idx="49">
                  <c:v>1.3432835820895523</c:v>
                </c:pt>
                <c:pt idx="50">
                  <c:v>1.408450704225352</c:v>
                </c:pt>
                <c:pt idx="51">
                  <c:v>1.0500807754442649</c:v>
                </c:pt>
                <c:pt idx="52">
                  <c:v>1.3250883392226147</c:v>
                </c:pt>
                <c:pt idx="53">
                  <c:v>1.2896825396825398</c:v>
                </c:pt>
                <c:pt idx="54">
                  <c:v>1.3307984790874525</c:v>
                </c:pt>
                <c:pt idx="55">
                  <c:v>1.3131313131313134</c:v>
                </c:pt>
                <c:pt idx="56">
                  <c:v>1.4008620689655171</c:v>
                </c:pt>
                <c:pt idx="57">
                  <c:v>1.0380622837370241</c:v>
                </c:pt>
                <c:pt idx="58">
                  <c:v>0.95602294455066927</c:v>
                </c:pt>
                <c:pt idx="59">
                  <c:v>0.81632653061224481</c:v>
                </c:pt>
                <c:pt idx="60">
                  <c:v>0.7434944237918214</c:v>
                </c:pt>
                <c:pt idx="61">
                  <c:v>0.45871559633027525</c:v>
                </c:pt>
                <c:pt idx="62">
                  <c:v>0.42662116040955633</c:v>
                </c:pt>
                <c:pt idx="63">
                  <c:v>0.33557046979865768</c:v>
                </c:pt>
                <c:pt idx="64">
                  <c:v>0.45537340619307831</c:v>
                </c:pt>
                <c:pt idx="65">
                  <c:v>0.40485829959514169</c:v>
                </c:pt>
                <c:pt idx="66">
                  <c:v>0.50607287449392713</c:v>
                </c:pt>
                <c:pt idx="67">
                  <c:v>0.56561085972850678</c:v>
                </c:pt>
                <c:pt idx="68">
                  <c:v>0.78740157480314943</c:v>
                </c:pt>
                <c:pt idx="69">
                  <c:v>0.75757575757575757</c:v>
                </c:pt>
                <c:pt idx="70">
                  <c:v>0.86505190311418689</c:v>
                </c:pt>
                <c:pt idx="71">
                  <c:v>0.98814229249011842</c:v>
                </c:pt>
                <c:pt idx="72">
                  <c:v>1.2658227848101267</c:v>
                </c:pt>
                <c:pt idx="73">
                  <c:v>1.3215859030837003</c:v>
                </c:pt>
                <c:pt idx="74">
                  <c:v>1.2096774193548385</c:v>
                </c:pt>
                <c:pt idx="75">
                  <c:v>0.92250922509225086</c:v>
                </c:pt>
                <c:pt idx="76">
                  <c:v>0.95846645367412131</c:v>
                </c:pt>
                <c:pt idx="77">
                  <c:v>0.83333333333333315</c:v>
                </c:pt>
                <c:pt idx="78">
                  <c:v>0.60827250608272498</c:v>
                </c:pt>
                <c:pt idx="79">
                  <c:v>0.53648068669527904</c:v>
                </c:pt>
                <c:pt idx="80">
                  <c:v>0.48923679060665365</c:v>
                </c:pt>
                <c:pt idx="81">
                  <c:v>0.49212598425196846</c:v>
                </c:pt>
                <c:pt idx="82">
                  <c:v>0.56497175141242928</c:v>
                </c:pt>
                <c:pt idx="83">
                  <c:v>0.59055118110236215</c:v>
                </c:pt>
                <c:pt idx="84">
                  <c:v>0.58823529411764697</c:v>
                </c:pt>
                <c:pt idx="85">
                  <c:v>0.71868583162217659</c:v>
                </c:pt>
                <c:pt idx="86">
                  <c:v>0.74309978768577489</c:v>
                </c:pt>
                <c:pt idx="87">
                  <c:v>0.75921908893709322</c:v>
                </c:pt>
                <c:pt idx="88">
                  <c:v>0.71283095723014256</c:v>
                </c:pt>
                <c:pt idx="89">
                  <c:v>0.68093385214007784</c:v>
                </c:pt>
                <c:pt idx="90">
                  <c:v>0.56179775280898869</c:v>
                </c:pt>
                <c:pt idx="91">
                  <c:v>0.54347826086956519</c:v>
                </c:pt>
                <c:pt idx="92">
                  <c:v>0.51369863013698625</c:v>
                </c:pt>
                <c:pt idx="93">
                  <c:v>0.5617977528089888</c:v>
                </c:pt>
                <c:pt idx="94">
                  <c:v>0.67567567567567577</c:v>
                </c:pt>
                <c:pt idx="95">
                  <c:v>0.84151472650771375</c:v>
                </c:pt>
                <c:pt idx="96">
                  <c:v>0.92592592592592582</c:v>
                </c:pt>
                <c:pt idx="97">
                  <c:v>1.0514018691588787</c:v>
                </c:pt>
                <c:pt idx="98">
                  <c:v>1.1627906976744187</c:v>
                </c:pt>
                <c:pt idx="99">
                  <c:v>1.4322916666666665</c:v>
                </c:pt>
                <c:pt idx="100">
                  <c:v>1.50231124807396</c:v>
                </c:pt>
                <c:pt idx="101">
                  <c:v>1.3926630434782608</c:v>
                </c:pt>
                <c:pt idx="102">
                  <c:v>1.3429106808244846</c:v>
                </c:pt>
                <c:pt idx="103">
                  <c:v>1.4536478332419087</c:v>
                </c:pt>
                <c:pt idx="104">
                  <c:v>1.5471892728210417</c:v>
                </c:pt>
                <c:pt idx="105">
                  <c:v>1.5954835542464409</c:v>
                </c:pt>
                <c:pt idx="106">
                  <c:v>1.7266187050359716</c:v>
                </c:pt>
                <c:pt idx="107">
                  <c:v>1.7823639774859288</c:v>
                </c:pt>
                <c:pt idx="108">
                  <c:v>1.9025522041763341</c:v>
                </c:pt>
                <c:pt idx="109">
                  <c:v>1.9642857142857142</c:v>
                </c:pt>
                <c:pt idx="110">
                  <c:v>2.0493712156497437</c:v>
                </c:pt>
                <c:pt idx="111">
                  <c:v>1.97841726618705</c:v>
                </c:pt>
                <c:pt idx="112">
                  <c:v>2.0053475935828877</c:v>
                </c:pt>
                <c:pt idx="113">
                  <c:v>1.839389860924181</c:v>
                </c:pt>
                <c:pt idx="114">
                  <c:v>1.78008111762055</c:v>
                </c:pt>
                <c:pt idx="115">
                  <c:v>1.7446996466431095</c:v>
                </c:pt>
                <c:pt idx="116">
                  <c:v>1.7050487156775909</c:v>
                </c:pt>
                <c:pt idx="117">
                  <c:v>1.536842105263158</c:v>
                </c:pt>
                <c:pt idx="118">
                  <c:v>1.4699706005879882</c:v>
                </c:pt>
                <c:pt idx="119">
                  <c:v>1.3608247422680413</c:v>
                </c:pt>
                <c:pt idx="120">
                  <c:v>1.3022888713496448</c:v>
                </c:pt>
                <c:pt idx="121">
                  <c:v>1.090283091048202</c:v>
                </c:pt>
                <c:pt idx="122">
                  <c:v>1.1823035850495807</c:v>
                </c:pt>
                <c:pt idx="123">
                  <c:v>1.1308861698183166</c:v>
                </c:pt>
                <c:pt idx="124">
                  <c:v>1.1005135730007336</c:v>
                </c:pt>
                <c:pt idx="125">
                  <c:v>1.0754648195406489</c:v>
                </c:pt>
                <c:pt idx="126">
                  <c:v>1.2107051826677995</c:v>
                </c:pt>
                <c:pt idx="127">
                  <c:v>0.96967559943582504</c:v>
                </c:pt>
                <c:pt idx="128">
                  <c:v>1.10803324099723</c:v>
                </c:pt>
                <c:pt idx="129">
                  <c:v>0.96054888507718694</c:v>
                </c:pt>
                <c:pt idx="130">
                  <c:v>0.96120237679133169</c:v>
                </c:pt>
                <c:pt idx="131">
                  <c:v>0.97472924187725629</c:v>
                </c:pt>
                <c:pt idx="132">
                  <c:v>1.037037037037037</c:v>
                </c:pt>
                <c:pt idx="133">
                  <c:v>0.92409240924092417</c:v>
                </c:pt>
                <c:pt idx="134">
                  <c:v>1.0759236703207471</c:v>
                </c:pt>
                <c:pt idx="135">
                  <c:v>1.0822510822510822</c:v>
                </c:pt>
                <c:pt idx="136">
                  <c:v>1.1496844003606852</c:v>
                </c:pt>
                <c:pt idx="137">
                  <c:v>1.1209715086408221</c:v>
                </c:pt>
                <c:pt idx="138">
                  <c:v>1.1090136857008024</c:v>
                </c:pt>
                <c:pt idx="139">
                  <c:v>1.0700389105058365</c:v>
                </c:pt>
                <c:pt idx="140">
                  <c:v>1.0095911155981827</c:v>
                </c:pt>
                <c:pt idx="141">
                  <c:v>1.0230849947534102</c:v>
                </c:pt>
                <c:pt idx="142">
                  <c:v>1.0491441192711211</c:v>
                </c:pt>
                <c:pt idx="143">
                  <c:v>0.93803297328027291</c:v>
                </c:pt>
                <c:pt idx="144">
                  <c:v>0.9022118742724099</c:v>
                </c:pt>
                <c:pt idx="145">
                  <c:v>0.87034813925570242</c:v>
                </c:pt>
                <c:pt idx="146">
                  <c:v>0.79999999999999993</c:v>
                </c:pt>
                <c:pt idx="147">
                  <c:v>0.87064676616915426</c:v>
                </c:pt>
                <c:pt idx="148">
                  <c:v>0.85281111813013266</c:v>
                </c:pt>
                <c:pt idx="149">
                  <c:v>0.82236842105263164</c:v>
                </c:pt>
                <c:pt idx="150">
                  <c:v>0.8614501076812634</c:v>
                </c:pt>
                <c:pt idx="151">
                  <c:v>0.9252120277563608</c:v>
                </c:pt>
                <c:pt idx="152">
                  <c:v>0.990916597853014</c:v>
                </c:pt>
                <c:pt idx="153">
                  <c:v>1.0043668122270741</c:v>
                </c:pt>
                <c:pt idx="154">
                  <c:v>0.83565459610027859</c:v>
                </c:pt>
                <c:pt idx="155">
                  <c:v>0.87179487179487181</c:v>
                </c:pt>
                <c:pt idx="156">
                  <c:v>0.80472103004291839</c:v>
                </c:pt>
                <c:pt idx="157">
                  <c:v>0.69892473118279563</c:v>
                </c:pt>
                <c:pt idx="158">
                  <c:v>0.64794816414686829</c:v>
                </c:pt>
                <c:pt idx="159">
                  <c:v>0.5617977528089888</c:v>
                </c:pt>
                <c:pt idx="160">
                  <c:v>0.54282267792521111</c:v>
                </c:pt>
                <c:pt idx="161">
                  <c:v>0.74931880108991811</c:v>
                </c:pt>
                <c:pt idx="162">
                  <c:v>0.84745762711864414</c:v>
                </c:pt>
                <c:pt idx="163">
                  <c:v>0.93930635838150289</c:v>
                </c:pt>
                <c:pt idx="164">
                  <c:v>0.98187311178247738</c:v>
                </c:pt>
                <c:pt idx="165">
                  <c:v>0.98846787479406917</c:v>
                </c:pt>
                <c:pt idx="166">
                  <c:v>1.0398613518197573</c:v>
                </c:pt>
                <c:pt idx="167">
                  <c:v>1.0619469026548674</c:v>
                </c:pt>
                <c:pt idx="168">
                  <c:v>0.9700176366843033</c:v>
                </c:pt>
                <c:pt idx="169">
                  <c:v>0.83333333333333348</c:v>
                </c:pt>
                <c:pt idx="170">
                  <c:v>0.74766355140186902</c:v>
                </c:pt>
                <c:pt idx="171">
                  <c:v>0.87890625000000011</c:v>
                </c:pt>
                <c:pt idx="172">
                  <c:v>0.80482897384305829</c:v>
                </c:pt>
                <c:pt idx="173">
                  <c:v>0.86956521739130432</c:v>
                </c:pt>
                <c:pt idx="174">
                  <c:v>0.87719298245614041</c:v>
                </c:pt>
                <c:pt idx="175">
                  <c:v>0.99778270509977829</c:v>
                </c:pt>
                <c:pt idx="176">
                  <c:v>0.89463220675944333</c:v>
                </c:pt>
                <c:pt idx="177">
                  <c:v>0.907258064516129</c:v>
                </c:pt>
                <c:pt idx="178">
                  <c:v>0.77369439071566715</c:v>
                </c:pt>
                <c:pt idx="179">
                  <c:v>0.93457943925233644</c:v>
                </c:pt>
                <c:pt idx="180">
                  <c:v>0.71556350626118059</c:v>
                </c:pt>
                <c:pt idx="181">
                  <c:v>0.75614366729678639</c:v>
                </c:pt>
                <c:pt idx="182">
                  <c:v>0.64814814814814825</c:v>
                </c:pt>
                <c:pt idx="183">
                  <c:v>0.7</c:v>
                </c:pt>
                <c:pt idx="184">
                  <c:v>0.59880239520958078</c:v>
                </c:pt>
                <c:pt idx="185">
                  <c:v>0.61475409836065575</c:v>
                </c:pt>
                <c:pt idx="186">
                  <c:v>0.53533190578158463</c:v>
                </c:pt>
                <c:pt idx="187">
                  <c:v>0.64102564102564097</c:v>
                </c:pt>
                <c:pt idx="188">
                  <c:v>0.51975051975051978</c:v>
                </c:pt>
                <c:pt idx="189">
                  <c:v>0.52966101694915257</c:v>
                </c:pt>
                <c:pt idx="190">
                  <c:v>0.52521008403361347</c:v>
                </c:pt>
                <c:pt idx="191">
                  <c:v>0.73529411764705876</c:v>
                </c:pt>
                <c:pt idx="192">
                  <c:v>0.72916666666666663</c:v>
                </c:pt>
                <c:pt idx="193">
                  <c:v>0.84925690021231404</c:v>
                </c:pt>
                <c:pt idx="194">
                  <c:v>0.80160320641282545</c:v>
                </c:pt>
                <c:pt idx="195">
                  <c:v>0.9054325955734408</c:v>
                </c:pt>
                <c:pt idx="196">
                  <c:v>0.94339622641509435</c:v>
                </c:pt>
                <c:pt idx="197">
                  <c:v>0.96711798839458407</c:v>
                </c:pt>
                <c:pt idx="198">
                  <c:v>0.83643122676579917</c:v>
                </c:pt>
                <c:pt idx="199">
                  <c:v>0.7588532883642497</c:v>
                </c:pt>
                <c:pt idx="200">
                  <c:v>0.70093457943925241</c:v>
                </c:pt>
                <c:pt idx="201">
                  <c:v>0.73313782991202348</c:v>
                </c:pt>
                <c:pt idx="202">
                  <c:v>0.63938618925831203</c:v>
                </c:pt>
                <c:pt idx="203">
                  <c:v>0.59311981020166071</c:v>
                </c:pt>
                <c:pt idx="204">
                  <c:v>0.62076749435665912</c:v>
                </c:pt>
                <c:pt idx="205">
                  <c:v>0.66518847006651871</c:v>
                </c:pt>
                <c:pt idx="206">
                  <c:v>0.69593147751605999</c:v>
                </c:pt>
                <c:pt idx="207">
                  <c:v>0.61436672967863903</c:v>
                </c:pt>
                <c:pt idx="208">
                  <c:v>0.5855855855855856</c:v>
                </c:pt>
                <c:pt idx="209">
                  <c:v>0.49916805324459229</c:v>
                </c:pt>
                <c:pt idx="210">
                  <c:v>0.51546391752577325</c:v>
                </c:pt>
                <c:pt idx="211">
                  <c:v>0.50983248361252731</c:v>
                </c:pt>
                <c:pt idx="212">
                  <c:v>0.52521008403361347</c:v>
                </c:pt>
                <c:pt idx="213">
                  <c:v>0.49937578027465662</c:v>
                </c:pt>
                <c:pt idx="214">
                  <c:v>0.4012841091492777</c:v>
                </c:pt>
                <c:pt idx="215">
                  <c:v>0.43227665706051871</c:v>
                </c:pt>
                <c:pt idx="216">
                  <c:v>0.47996661101836391</c:v>
                </c:pt>
                <c:pt idx="217">
                  <c:v>0.44429254955570752</c:v>
                </c:pt>
                <c:pt idx="218">
                  <c:v>0.42092603728202044</c:v>
                </c:pt>
                <c:pt idx="219">
                  <c:v>0.43723554301833567</c:v>
                </c:pt>
                <c:pt idx="220">
                  <c:v>0.39794007490636701</c:v>
                </c:pt>
                <c:pt idx="221">
                  <c:v>0.39308176100628933</c:v>
                </c:pt>
                <c:pt idx="222">
                  <c:v>0.37978863936591811</c:v>
                </c:pt>
                <c:pt idx="223">
                  <c:v>0.33466248931928222</c:v>
                </c:pt>
                <c:pt idx="224">
                  <c:v>0.32170254887404109</c:v>
                </c:pt>
                <c:pt idx="225">
                  <c:v>0.31961422002915774</c:v>
                </c:pt>
                <c:pt idx="226">
                  <c:v>0.31989763275751754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81248"/>
        <c:axId val="326599424"/>
      </c:lineChart>
      <c:dateAx>
        <c:axId val="3265812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6599424"/>
        <c:crosses val="autoZero"/>
        <c:auto val="1"/>
        <c:lblOffset val="100"/>
        <c:baseTimeUnit val="days"/>
      </c:dateAx>
      <c:valAx>
        <c:axId val="32659942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658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1.0000000205571735</c:v>
                </c:pt>
                <c:pt idx="5">
                  <c:v>4.5000001233430424</c:v>
                </c:pt>
                <c:pt idx="6">
                  <c:v>0</c:v>
                </c:pt>
                <c:pt idx="7">
                  <c:v>0.36363639602948783</c:v>
                </c:pt>
                <c:pt idx="8">
                  <c:v>0</c:v>
                </c:pt>
                <c:pt idx="9">
                  <c:v>0.21428573924799882</c:v>
                </c:pt>
                <c:pt idx="10">
                  <c:v>0</c:v>
                </c:pt>
                <c:pt idx="11">
                  <c:v>0.47058829978721867</c:v>
                </c:pt>
                <c:pt idx="12">
                  <c:v>0.68000013046955055</c:v>
                </c:pt>
                <c:pt idx="13">
                  <c:v>0.33333343611923061</c:v>
                </c:pt>
                <c:pt idx="14">
                  <c:v>7.8431404258136064E-2</c:v>
                </c:pt>
                <c:pt idx="15">
                  <c:v>0.49090930283494899</c:v>
                </c:pt>
                <c:pt idx="16">
                  <c:v>0.29268310733138753</c:v>
                </c:pt>
                <c:pt idx="17">
                  <c:v>0.31132099791240786</c:v>
                </c:pt>
                <c:pt idx="18">
                  <c:v>0.37410109625704951</c:v>
                </c:pt>
                <c:pt idx="19">
                  <c:v>0.2857146753221933</c:v>
                </c:pt>
                <c:pt idx="20">
                  <c:v>0.21810737400769864</c:v>
                </c:pt>
                <c:pt idx="21">
                  <c:v>0.20819156282252343</c:v>
                </c:pt>
                <c:pt idx="22">
                  <c:v>0.20285765300914965</c:v>
                </c:pt>
                <c:pt idx="23">
                  <c:v>0.1353923303499007</c:v>
                </c:pt>
                <c:pt idx="24">
                  <c:v>0.34534015442170873</c:v>
                </c:pt>
                <c:pt idx="25">
                  <c:v>0.29073613517354885</c:v>
                </c:pt>
                <c:pt idx="26">
                  <c:v>0.24530804528680206</c:v>
                </c:pt>
                <c:pt idx="27">
                  <c:v>0.23100467943371189</c:v>
                </c:pt>
                <c:pt idx="28">
                  <c:v>0.22295816565175078</c:v>
                </c:pt>
                <c:pt idx="29">
                  <c:v>0.20656851882822305</c:v>
                </c:pt>
                <c:pt idx="30">
                  <c:v>0.28450102393825422</c:v>
                </c:pt>
                <c:pt idx="31">
                  <c:v>0.20009415474738487</c:v>
                </c:pt>
                <c:pt idx="32">
                  <c:v>0.30082507674893427</c:v>
                </c:pt>
                <c:pt idx="33">
                  <c:v>0.18306872130294966</c:v>
                </c:pt>
                <c:pt idx="34">
                  <c:v>0.15180400288535015</c:v>
                </c:pt>
                <c:pt idx="35">
                  <c:v>0.15109559866157674</c:v>
                </c:pt>
                <c:pt idx="36">
                  <c:v>0.19122774707750234</c:v>
                </c:pt>
                <c:pt idx="37">
                  <c:v>0.19593381332137616</c:v>
                </c:pt>
                <c:pt idx="38">
                  <c:v>0.1691951570399565</c:v>
                </c:pt>
                <c:pt idx="39">
                  <c:v>0.18172707742852862</c:v>
                </c:pt>
                <c:pt idx="40">
                  <c:v>0.19088639473532995</c:v>
                </c:pt>
                <c:pt idx="41">
                  <c:v>0.15117302668151533</c:v>
                </c:pt>
                <c:pt idx="42">
                  <c:v>0.17583877568709549</c:v>
                </c:pt>
                <c:pt idx="43">
                  <c:v>0.1782895290960281</c:v>
                </c:pt>
                <c:pt idx="44">
                  <c:v>0.16602922993106028</c:v>
                </c:pt>
                <c:pt idx="45">
                  <c:v>0.17613525173039463</c:v>
                </c:pt>
                <c:pt idx="46">
                  <c:v>0.15460318853374216</c:v>
                </c:pt>
                <c:pt idx="47">
                  <c:v>0.16025428385737622</c:v>
                </c:pt>
                <c:pt idx="48">
                  <c:v>0.16421512199912752</c:v>
                </c:pt>
                <c:pt idx="49">
                  <c:v>0.1813579939754337</c:v>
                </c:pt>
                <c:pt idx="50">
                  <c:v>0.10890675358227012</c:v>
                </c:pt>
                <c:pt idx="51">
                  <c:v>0.13043268644245096</c:v>
                </c:pt>
                <c:pt idx="52">
                  <c:v>0.10814497614653107</c:v>
                </c:pt>
                <c:pt idx="53">
                  <c:v>8.9999210302449326E-2</c:v>
                </c:pt>
                <c:pt idx="54">
                  <c:v>0.10207261851512202</c:v>
                </c:pt>
                <c:pt idx="55">
                  <c:v>9.5594206838619217E-2</c:v>
                </c:pt>
                <c:pt idx="56">
                  <c:v>9.4066435235171206E-2</c:v>
                </c:pt>
                <c:pt idx="57">
                  <c:v>8.4448013927425861E-2</c:v>
                </c:pt>
                <c:pt idx="58">
                  <c:v>8.1193194456814707E-2</c:v>
                </c:pt>
                <c:pt idx="59">
                  <c:v>6.9386205780932936E-2</c:v>
                </c:pt>
                <c:pt idx="60">
                  <c:v>8.0596301066846426E-2</c:v>
                </c:pt>
                <c:pt idx="61">
                  <c:v>8.4629911317840062E-2</c:v>
                </c:pt>
                <c:pt idx="62">
                  <c:v>9.6265084319427527E-2</c:v>
                </c:pt>
                <c:pt idx="63">
                  <c:v>9.8702885830606893E-2</c:v>
                </c:pt>
                <c:pt idx="64">
                  <c:v>9.0699288523098873E-2</c:v>
                </c:pt>
                <c:pt idx="65">
                  <c:v>8.0371220785061814E-2</c:v>
                </c:pt>
                <c:pt idx="66">
                  <c:v>7.885071451776525E-2</c:v>
                </c:pt>
                <c:pt idx="67">
                  <c:v>7.8592138535672637E-2</c:v>
                </c:pt>
                <c:pt idx="68">
                  <c:v>7.059818658710508E-2</c:v>
                </c:pt>
                <c:pt idx="69">
                  <c:v>6.7893676920055004E-2</c:v>
                </c:pt>
                <c:pt idx="70">
                  <c:v>6.6857525399275947E-2</c:v>
                </c:pt>
                <c:pt idx="71">
                  <c:v>6.7291024737572216E-2</c:v>
                </c:pt>
                <c:pt idx="72">
                  <c:v>6.0799380690362705E-2</c:v>
                </c:pt>
                <c:pt idx="73">
                  <c:v>5.3821955340396584E-2</c:v>
                </c:pt>
                <c:pt idx="74">
                  <c:v>5.2019128417387386E-2</c:v>
                </c:pt>
                <c:pt idx="75">
                  <c:v>5.4051983929340817E-2</c:v>
                </c:pt>
                <c:pt idx="76">
                  <c:v>4.5581828031606153E-2</c:v>
                </c:pt>
                <c:pt idx="77">
                  <c:v>4.7141285189993158E-2</c:v>
                </c:pt>
                <c:pt idx="78">
                  <c:v>4.2235423900389001E-2</c:v>
                </c:pt>
                <c:pt idx="79">
                  <c:v>4.2625098078244911E-2</c:v>
                </c:pt>
                <c:pt idx="80">
                  <c:v>3.9742457761698699E-2</c:v>
                </c:pt>
                <c:pt idx="81">
                  <c:v>4.0245612787335766E-2</c:v>
                </c:pt>
                <c:pt idx="82">
                  <c:v>4.01913460824758E-2</c:v>
                </c:pt>
                <c:pt idx="83">
                  <c:v>4.2328788011151329E-2</c:v>
                </c:pt>
                <c:pt idx="84">
                  <c:v>3.8381340547430962E-2</c:v>
                </c:pt>
                <c:pt idx="85">
                  <c:v>3.939170520313607E-2</c:v>
                </c:pt>
                <c:pt idx="86">
                  <c:v>3.8687435889290238E-2</c:v>
                </c:pt>
                <c:pt idx="87">
                  <c:v>3.6756963432030165E-2</c:v>
                </c:pt>
                <c:pt idx="88">
                  <c:v>3.7381591671814221E-2</c:v>
                </c:pt>
                <c:pt idx="89">
                  <c:v>3.8381906354162214E-2</c:v>
                </c:pt>
                <c:pt idx="90">
                  <c:v>4.0072150478168658E-2</c:v>
                </c:pt>
                <c:pt idx="91">
                  <c:v>4.1385940376701617E-2</c:v>
                </c:pt>
                <c:pt idx="92">
                  <c:v>3.7112460787936008E-2</c:v>
                </c:pt>
                <c:pt idx="93">
                  <c:v>3.7968160557123105E-2</c:v>
                </c:pt>
                <c:pt idx="94">
                  <c:v>3.6941022704175111E-2</c:v>
                </c:pt>
                <c:pt idx="95">
                  <c:v>3.8316756790733805E-2</c:v>
                </c:pt>
                <c:pt idx="96">
                  <c:v>3.7860269085339064E-2</c:v>
                </c:pt>
                <c:pt idx="97">
                  <c:v>3.8329825645775861E-2</c:v>
                </c:pt>
                <c:pt idx="98">
                  <c:v>3.8882045756951478E-2</c:v>
                </c:pt>
                <c:pt idx="99">
                  <c:v>3.8300920472164539E-2</c:v>
                </c:pt>
                <c:pt idx="100">
                  <c:v>3.5918111633069037E-2</c:v>
                </c:pt>
                <c:pt idx="101">
                  <c:v>3.5594727198466347E-2</c:v>
                </c:pt>
                <c:pt idx="102">
                  <c:v>3.7574996856160219E-2</c:v>
                </c:pt>
                <c:pt idx="103">
                  <c:v>3.8323988004880613E-2</c:v>
                </c:pt>
                <c:pt idx="104">
                  <c:v>3.7107859194040096E-2</c:v>
                </c:pt>
                <c:pt idx="105">
                  <c:v>3.7065241875364391E-2</c:v>
                </c:pt>
                <c:pt idx="106">
                  <c:v>3.4107078023985431E-2</c:v>
                </c:pt>
                <c:pt idx="107">
                  <c:v>3.3708288840978845E-2</c:v>
                </c:pt>
                <c:pt idx="108">
                  <c:v>3.2229168915300234E-2</c:v>
                </c:pt>
                <c:pt idx="109">
                  <c:v>3.2333829951795533E-2</c:v>
                </c:pt>
                <c:pt idx="110">
                  <c:v>3.3443350486235909E-2</c:v>
                </c:pt>
                <c:pt idx="111">
                  <c:v>3.339151702118065E-2</c:v>
                </c:pt>
                <c:pt idx="112">
                  <c:v>3.3088705998002538E-2</c:v>
                </c:pt>
                <c:pt idx="113">
                  <c:v>3.2186452018759512E-2</c:v>
                </c:pt>
                <c:pt idx="114">
                  <c:v>3.1088065335809073E-2</c:v>
                </c:pt>
                <c:pt idx="115">
                  <c:v>3.065648197514588E-2</c:v>
                </c:pt>
                <c:pt idx="116">
                  <c:v>3.1112381054013746E-2</c:v>
                </c:pt>
                <c:pt idx="117">
                  <c:v>2.9637953181365605E-2</c:v>
                </c:pt>
                <c:pt idx="118">
                  <c:v>3.0188600430113996E-2</c:v>
                </c:pt>
                <c:pt idx="119">
                  <c:v>3.026529428264825E-2</c:v>
                </c:pt>
                <c:pt idx="120">
                  <c:v>2.9690933348966379E-2</c:v>
                </c:pt>
                <c:pt idx="121">
                  <c:v>2.939981851112123E-2</c:v>
                </c:pt>
                <c:pt idx="122">
                  <c:v>2.9156505693238854E-2</c:v>
                </c:pt>
                <c:pt idx="123">
                  <c:v>3.0589387365372797E-2</c:v>
                </c:pt>
                <c:pt idx="124">
                  <c:v>3.0323388614326936E-2</c:v>
                </c:pt>
                <c:pt idx="125">
                  <c:v>3.0250734307402202E-2</c:v>
                </c:pt>
                <c:pt idx="126">
                  <c:v>3.1045760415902689E-2</c:v>
                </c:pt>
                <c:pt idx="127">
                  <c:v>2.9979446248659409E-2</c:v>
                </c:pt>
                <c:pt idx="128">
                  <c:v>2.8668306014747853E-2</c:v>
                </c:pt>
                <c:pt idx="129">
                  <c:v>2.9891482266122305E-2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12704"/>
        <c:axId val="178314240"/>
      </c:lineChart>
      <c:dateAx>
        <c:axId val="1783127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314240"/>
        <c:crosses val="autoZero"/>
        <c:auto val="1"/>
        <c:lblOffset val="100"/>
        <c:baseTimeUnit val="days"/>
      </c:dateAx>
      <c:valAx>
        <c:axId val="17831424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31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KOR'!$A$4:$A$292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KOR'!$AB$4:$AB$292</c:f>
              <c:numCache>
                <c:formatCode>General</c:formatCode>
                <c:ptCount val="289"/>
                <c:pt idx="7" formatCode="#,##0">
                  <c:v>1.7142857142857142</c:v>
                </c:pt>
                <c:pt idx="8" formatCode="#,##0">
                  <c:v>1.4285714285714286</c:v>
                </c:pt>
                <c:pt idx="9" formatCode="#,##0">
                  <c:v>1.7142857142857142</c:v>
                </c:pt>
                <c:pt idx="10" formatCode="#,##0">
                  <c:v>1.7142857142857142</c:v>
                </c:pt>
                <c:pt idx="11" formatCode="#,##0">
                  <c:v>1.2857142857142858</c:v>
                </c:pt>
                <c:pt idx="12" formatCode="#,##0">
                  <c:v>0.7142857142857143</c:v>
                </c:pt>
                <c:pt idx="13" formatCode="#,##0">
                  <c:v>0.5714285714285714</c:v>
                </c:pt>
                <c:pt idx="14" formatCode="#,##0">
                  <c:v>0.5714285714285714</c:v>
                </c:pt>
                <c:pt idx="15" formatCode="#,##0">
                  <c:v>0.5714285714285714</c:v>
                </c:pt>
                <c:pt idx="16" formatCode="#,##0">
                  <c:v>0.42857142857142855</c:v>
                </c:pt>
                <c:pt idx="17" formatCode="#,##0">
                  <c:v>0.42857142857142855</c:v>
                </c:pt>
                <c:pt idx="18" formatCode="#,##0">
                  <c:v>0.42857142857142855</c:v>
                </c:pt>
                <c:pt idx="19" formatCode="#,##0">
                  <c:v>10.857142857142858</c:v>
                </c:pt>
                <c:pt idx="20" formatCode="#,##0">
                  <c:v>25.142857142857142</c:v>
                </c:pt>
                <c:pt idx="21" formatCode="#,##0">
                  <c:v>57.857142857142854</c:v>
                </c:pt>
                <c:pt idx="22" formatCode="#,##0">
                  <c:v>81.857142857142861</c:v>
                </c:pt>
                <c:pt idx="23" formatCode="#,##0">
                  <c:v>114.71428571428571</c:v>
                </c:pt>
                <c:pt idx="24" formatCode="#,##0">
                  <c:v>135.14285714285714</c:v>
                </c:pt>
                <c:pt idx="25" formatCode="#,##0">
                  <c:v>175.71428571428572</c:v>
                </c:pt>
                <c:pt idx="26" formatCode="#,##0">
                  <c:v>237.42857142857142</c:v>
                </c:pt>
                <c:pt idx="27" formatCode="#,##0">
                  <c:v>304.71428571428572</c:v>
                </c:pt>
                <c:pt idx="28" formatCode="#,##0">
                  <c:v>388.14285714285717</c:v>
                </c:pt>
                <c:pt idx="29" formatCode="#,##0">
                  <c:v>447.71428571428572</c:v>
                </c:pt>
                <c:pt idx="30" formatCode="#,##0">
                  <c:v>500.28571428571428</c:v>
                </c:pt>
                <c:pt idx="31" formatCode="#,##0">
                  <c:v>601.28571428571433</c:v>
                </c:pt>
                <c:pt idx="32" formatCode="#,##0">
                  <c:v>622.85714285714289</c:v>
                </c:pt>
                <c:pt idx="33" formatCode="#,##0">
                  <c:v>617.42857142857144</c:v>
                </c:pt>
                <c:pt idx="34" formatCode="#,##0">
                  <c:v>608</c:v>
                </c:pt>
                <c:pt idx="35" formatCode="#,##0">
                  <c:v>555.85714285714289</c:v>
                </c:pt>
                <c:pt idx="36" formatCode="#,##0">
                  <c:v>511.14285714285717</c:v>
                </c:pt>
                <c:pt idx="37" formatCode="#,##0">
                  <c:v>449</c:v>
                </c:pt>
                <c:pt idx="38" formatCode="#,##0">
                  <c:v>332.42857142857144</c:v>
                </c:pt>
                <c:pt idx="39" formatCode="#,##0">
                  <c:v>304.85714285714283</c:v>
                </c:pt>
                <c:pt idx="40" formatCode="#,##0">
                  <c:v>254.42857142857142</c:v>
                </c:pt>
                <c:pt idx="41" formatCode="#,##0">
                  <c:v>198</c:v>
                </c:pt>
                <c:pt idx="42" formatCode="#,##0">
                  <c:v>149.28571428571428</c:v>
                </c:pt>
                <c:pt idx="43" formatCode="#,##0">
                  <c:v>121.14285714285714</c:v>
                </c:pt>
                <c:pt idx="44" formatCode="#,##0">
                  <c:v>108.28571428571429</c:v>
                </c:pt>
                <c:pt idx="45" formatCode="#,##0">
                  <c:v>115.28571428571429</c:v>
                </c:pt>
                <c:pt idx="46" formatCode="#,##0">
                  <c:v>94</c:v>
                </c:pt>
                <c:pt idx="47" formatCode="#,##0">
                  <c:v>99.428571428571431</c:v>
                </c:pt>
                <c:pt idx="48" formatCode="#,##0">
                  <c:v>96.142857142857139</c:v>
                </c:pt>
                <c:pt idx="49" formatCode="#,##0">
                  <c:v>101.85714285714286</c:v>
                </c:pt>
                <c:pt idx="50" formatCode="#,##0">
                  <c:v>114.14285714285714</c:v>
                </c:pt>
                <c:pt idx="51" formatCode="#,##0">
                  <c:v>103.57142857142857</c:v>
                </c:pt>
                <c:pt idx="52" formatCode="#,##0">
                  <c:v>102.42857142857143</c:v>
                </c:pt>
                <c:pt idx="53" formatCode="#,##0">
                  <c:v>103.42857142857143</c:v>
                </c:pt>
                <c:pt idx="54" formatCode="#,##0">
                  <c:v>96.571428571428569</c:v>
                </c:pt>
                <c:pt idx="55" formatCode="#,##0">
                  <c:v>97.142857142857139</c:v>
                </c:pt>
                <c:pt idx="56" formatCode="#,##0">
                  <c:v>97</c:v>
                </c:pt>
                <c:pt idx="57" formatCode="#,##0">
                  <c:v>88.857142857142861</c:v>
                </c:pt>
                <c:pt idx="58" formatCode="#,##0">
                  <c:v>100</c:v>
                </c:pt>
                <c:pt idx="59" formatCode="#,##0">
                  <c:v>107</c:v>
                </c:pt>
                <c:pt idx="60" formatCode="#,##0">
                  <c:v>107.14285714285714</c:v>
                </c:pt>
                <c:pt idx="61" formatCode="#,##0">
                  <c:v>105</c:v>
                </c:pt>
                <c:pt idx="62" formatCode="#,##0">
                  <c:v>104.28571428571429</c:v>
                </c:pt>
                <c:pt idx="63" formatCode="#,##0">
                  <c:v>96.857142857142861</c:v>
                </c:pt>
                <c:pt idx="64" formatCode="#,##0">
                  <c:v>93.428571428571431</c:v>
                </c:pt>
                <c:pt idx="65" formatCode="#,##0">
                  <c:v>89</c:v>
                </c:pt>
                <c:pt idx="66" formatCode="#,##0">
                  <c:v>77.857142857142861</c:v>
                </c:pt>
                <c:pt idx="67" formatCode="#,##0">
                  <c:v>71</c:v>
                </c:pt>
                <c:pt idx="68" formatCode="#,##0">
                  <c:v>63.857142857142854</c:v>
                </c:pt>
                <c:pt idx="69" formatCode="#,##0">
                  <c:v>55.428571428571431</c:v>
                </c:pt>
                <c:pt idx="70" formatCode="#,##0">
                  <c:v>46.285714285714285</c:v>
                </c:pt>
                <c:pt idx="71" formatCode="#,##0">
                  <c:v>39.285714285714285</c:v>
                </c:pt>
                <c:pt idx="72" formatCode="#,##0">
                  <c:v>36.142857142857146</c:v>
                </c:pt>
                <c:pt idx="73" formatCode="#,##0">
                  <c:v>33.285714285714285</c:v>
                </c:pt>
                <c:pt idx="74" formatCode="#,##0">
                  <c:v>29.571428571428573</c:v>
                </c:pt>
                <c:pt idx="75" formatCode="#,##0">
                  <c:v>27.142857142857142</c:v>
                </c:pt>
                <c:pt idx="76" formatCode="#,##0">
                  <c:v>26.428571428571427</c:v>
                </c:pt>
                <c:pt idx="77" formatCode="#,##0">
                  <c:v>24.714285714285715</c:v>
                </c:pt>
                <c:pt idx="78" formatCode="#,##0">
                  <c:v>21.285714285714285</c:v>
                </c:pt>
                <c:pt idx="79" formatCode="#,##0">
                  <c:v>19.571428571428573</c:v>
                </c:pt>
                <c:pt idx="80" formatCode="#,##0">
                  <c:v>17</c:v>
                </c:pt>
                <c:pt idx="81" formatCode="#,##0">
                  <c:v>14.714285714285714</c:v>
                </c:pt>
                <c:pt idx="82" formatCode="#,##0">
                  <c:v>13.571428571428571</c:v>
                </c:pt>
                <c:pt idx="83" formatCode="#,##0">
                  <c:v>11.857142857142858</c:v>
                </c:pt>
                <c:pt idx="84" formatCode="#,##0">
                  <c:v>10.714285714285714</c:v>
                </c:pt>
                <c:pt idx="85" formatCode="#,##0">
                  <c:v>11</c:v>
                </c:pt>
                <c:pt idx="86" formatCode="#,##0">
                  <c:v>11.142857142857142</c:v>
                </c:pt>
                <c:pt idx="87" formatCode="#,##0">
                  <c:v>11.142857142857142</c:v>
                </c:pt>
                <c:pt idx="88" formatCode="#,##0">
                  <c:v>10.142857142857142</c:v>
                </c:pt>
                <c:pt idx="89" formatCode="#,##0">
                  <c:v>9.4285714285714288</c:v>
                </c:pt>
                <c:pt idx="90" formatCode="#,##0">
                  <c:v>8.8571428571428577</c:v>
                </c:pt>
                <c:pt idx="91" formatCode="#,##0">
                  <c:v>9.2857142857142865</c:v>
                </c:pt>
                <c:pt idx="92" formatCode="#,##0">
                  <c:v>9</c:v>
                </c:pt>
                <c:pt idx="93" formatCode="#,##0">
                  <c:v>7.4285714285714288</c:v>
                </c:pt>
                <c:pt idx="94" formatCode="#,##0">
                  <c:v>6.4285714285714288</c:v>
                </c:pt>
                <c:pt idx="95" formatCode="#,##0">
                  <c:v>6.4285714285714288</c:v>
                </c:pt>
                <c:pt idx="96" formatCode="#,##0">
                  <c:v>6.8571428571428568</c:v>
                </c:pt>
                <c:pt idx="97" formatCode="#,##0">
                  <c:v>8.5714285714285712</c:v>
                </c:pt>
                <c:pt idx="98" formatCode="#,##0">
                  <c:v>11.571428571428571</c:v>
                </c:pt>
                <c:pt idx="99" formatCode="#,##0">
                  <c:v>15.428571428571429</c:v>
                </c:pt>
                <c:pt idx="100" formatCode="#,##0">
                  <c:v>18.857142857142858</c:v>
                </c:pt>
                <c:pt idx="101" formatCode="#,##0">
                  <c:v>22.285714285714285</c:v>
                </c:pt>
                <c:pt idx="102" formatCode="#,##0">
                  <c:v>25.857142857142858</c:v>
                </c:pt>
                <c:pt idx="103" formatCode="#,##0">
                  <c:v>28</c:v>
                </c:pt>
                <c:pt idx="104" formatCode="#,##0">
                  <c:v>28.142857142857142</c:v>
                </c:pt>
                <c:pt idx="105" formatCode="#,##0">
                  <c:v>25.142857142857142</c:v>
                </c:pt>
                <c:pt idx="106" formatCode="#,##0">
                  <c:v>22.285714285714285</c:v>
                </c:pt>
                <c:pt idx="107" formatCode="#,##0">
                  <c:v>20.285714285714285</c:v>
                </c:pt>
                <c:pt idx="108" formatCode="#,##0">
                  <c:v>21.142857142857142</c:v>
                </c:pt>
                <c:pt idx="109" formatCode="#,##0">
                  <c:v>18.714285714285715</c:v>
                </c:pt>
                <c:pt idx="110" formatCode="#,##0">
                  <c:v>17.714285714285715</c:v>
                </c:pt>
                <c:pt idx="111" formatCode="#,##0">
                  <c:v>18.285714285714285</c:v>
                </c:pt>
                <c:pt idx="112" formatCode="#,##0">
                  <c:v>20</c:v>
                </c:pt>
                <c:pt idx="113" formatCode="#,##0">
                  <c:v>20.142857142857142</c:v>
                </c:pt>
                <c:pt idx="114" formatCode="#,##0">
                  <c:v>21</c:v>
                </c:pt>
                <c:pt idx="115" formatCode="#,##0">
                  <c:v>22.142857142857142</c:v>
                </c:pt>
                <c:pt idx="116" formatCode="#,##0">
                  <c:v>31.714285714285715</c:v>
                </c:pt>
                <c:pt idx="117" formatCode="#,##0">
                  <c:v>37.142857142857146</c:v>
                </c:pt>
                <c:pt idx="118" formatCode="#,##0">
                  <c:v>39.428571428571431</c:v>
                </c:pt>
                <c:pt idx="119" formatCode="#,##0">
                  <c:v>39.714285714285715</c:v>
                </c:pt>
                <c:pt idx="120" formatCode="#,##0">
                  <c:v>42.428571428571431</c:v>
                </c:pt>
                <c:pt idx="121" formatCode="#,##0">
                  <c:v>45.142857142857146</c:v>
                </c:pt>
                <c:pt idx="122" formatCode="#,##0">
                  <c:v>46.428571428571431</c:v>
                </c:pt>
                <c:pt idx="123" formatCode="#,##0">
                  <c:v>40.714285714285715</c:v>
                </c:pt>
                <c:pt idx="124" formatCode="#,##0">
                  <c:v>38</c:v>
                </c:pt>
                <c:pt idx="125" formatCode="#,##0">
                  <c:v>39.714285714285715</c:v>
                </c:pt>
                <c:pt idx="126" formatCode="#,##0">
                  <c:v>44</c:v>
                </c:pt>
                <c:pt idx="127" formatCode="#,##0">
                  <c:v>44.428571428571431</c:v>
                </c:pt>
                <c:pt idx="128" formatCode="#,##0">
                  <c:v>44.428571428571431</c:v>
                </c:pt>
                <c:pt idx="129" formatCode="#,##0">
                  <c:v>44.571428571428569</c:v>
                </c:pt>
                <c:pt idx="130" formatCode="#,##0">
                  <c:v>45.428571428571431</c:v>
                </c:pt>
                <c:pt idx="131" formatCode="#,##0">
                  <c:v>47.857142857142854</c:v>
                </c:pt>
                <c:pt idx="132" formatCode="#,##0">
                  <c:v>47.428571428571431</c:v>
                </c:pt>
                <c:pt idx="133" formatCode="#,##0">
                  <c:v>44.142857142857146</c:v>
                </c:pt>
                <c:pt idx="134" formatCode="#,##0">
                  <c:v>43.857142857142854</c:v>
                </c:pt>
                <c:pt idx="135" formatCode="#,##0">
                  <c:v>43.285714285714285</c:v>
                </c:pt>
                <c:pt idx="136" formatCode="#,##0">
                  <c:v>42.285714285714285</c:v>
                </c:pt>
                <c:pt idx="137" formatCode="#,##0">
                  <c:v>44.285714285714285</c:v>
                </c:pt>
                <c:pt idx="138" formatCode="#,##0">
                  <c:v>43.285714285714285</c:v>
                </c:pt>
                <c:pt idx="139" formatCode="#,##0">
                  <c:v>46</c:v>
                </c:pt>
                <c:pt idx="140" formatCode="#,##0">
                  <c:v>48</c:v>
                </c:pt>
                <c:pt idx="141" formatCode="#,##0">
                  <c:v>45.285714285714285</c:v>
                </c:pt>
                <c:pt idx="142" formatCode="#,##0">
                  <c:v>47</c:v>
                </c:pt>
                <c:pt idx="143" formatCode="#,##0">
                  <c:v>48.142857142857146</c:v>
                </c:pt>
                <c:pt idx="144" formatCode="#,##0">
                  <c:v>43.714285714285715</c:v>
                </c:pt>
                <c:pt idx="145" formatCode="#,##0">
                  <c:v>42.285714285714285</c:v>
                </c:pt>
                <c:pt idx="146" formatCode="#,##0">
                  <c:v>40</c:v>
                </c:pt>
                <c:pt idx="147" formatCode="#,##0">
                  <c:v>42</c:v>
                </c:pt>
                <c:pt idx="148" formatCode="#,##0">
                  <c:v>45.571428571428569</c:v>
                </c:pt>
                <c:pt idx="149" formatCode="#,##0">
                  <c:v>45.142857142857146</c:v>
                </c:pt>
                <c:pt idx="150" formatCode="#,##0">
                  <c:v>45</c:v>
                </c:pt>
                <c:pt idx="151" formatCode="#,##0">
                  <c:v>48.714285714285715</c:v>
                </c:pt>
                <c:pt idx="152" formatCode="#,##0">
                  <c:v>52.142857142857146</c:v>
                </c:pt>
                <c:pt idx="153" formatCode="#,##0">
                  <c:v>53.857142857142854</c:v>
                </c:pt>
                <c:pt idx="154" formatCode="#,##0">
                  <c:v>53.714285714285715</c:v>
                </c:pt>
                <c:pt idx="155" formatCode="#,##0">
                  <c:v>54.285714285714285</c:v>
                </c:pt>
                <c:pt idx="156" formatCode="#,##0">
                  <c:v>54.428571428571431</c:v>
                </c:pt>
                <c:pt idx="157" formatCode="#,##0">
                  <c:v>56.285714285714285</c:v>
                </c:pt>
                <c:pt idx="158" formatCode="#,##0">
                  <c:v>55.571428571428569</c:v>
                </c:pt>
                <c:pt idx="159" formatCode="#,##0">
                  <c:v>53</c:v>
                </c:pt>
                <c:pt idx="160" formatCode="#,##0">
                  <c:v>49</c:v>
                </c:pt>
                <c:pt idx="161" formatCode="#,##0">
                  <c:v>46.571428571428569</c:v>
                </c:pt>
                <c:pt idx="162" formatCode="#,##0">
                  <c:v>48.857142857142854</c:v>
                </c:pt>
                <c:pt idx="163" formatCode="#,##0">
                  <c:v>47.285714285714285</c:v>
                </c:pt>
                <c:pt idx="164" formatCode="#,##0">
                  <c:v>43.857142857142854</c:v>
                </c:pt>
                <c:pt idx="165" formatCode="#,##0">
                  <c:v>45.571428571428569</c:v>
                </c:pt>
                <c:pt idx="166" formatCode="#,##0">
                  <c:v>47.714285714285715</c:v>
                </c:pt>
                <c:pt idx="167" formatCode="#,##0">
                  <c:v>48.285714285714285</c:v>
                </c:pt>
                <c:pt idx="168" formatCode="#,##0">
                  <c:v>46.857142857142854</c:v>
                </c:pt>
                <c:pt idx="169" formatCode="#,##0">
                  <c:v>41.714285714285715</c:v>
                </c:pt>
                <c:pt idx="170" formatCode="#,##0">
                  <c:v>43.428571428571431</c:v>
                </c:pt>
                <c:pt idx="171" formatCode="#,##0">
                  <c:v>46.857142857142854</c:v>
                </c:pt>
                <c:pt idx="172" formatCode="#,##0">
                  <c:v>46.571428571428569</c:v>
                </c:pt>
                <c:pt idx="173" formatCode="#,##0">
                  <c:v>43.857142857142854</c:v>
                </c:pt>
                <c:pt idx="174" formatCode="#,##0">
                  <c:v>54.428571428571431</c:v>
                </c:pt>
                <c:pt idx="175" formatCode="#,##0">
                  <c:v>57.857142857142854</c:v>
                </c:pt>
                <c:pt idx="176" formatCode="#,##0">
                  <c:v>57.714285714285715</c:v>
                </c:pt>
                <c:pt idx="177" formatCode="#,##0">
                  <c:v>55.285714285714285</c:v>
                </c:pt>
                <c:pt idx="178" formatCode="#,##0">
                  <c:v>53.142857142857146</c:v>
                </c:pt>
                <c:pt idx="179" formatCode="#,##0">
                  <c:v>47.285714285714285</c:v>
                </c:pt>
                <c:pt idx="180" formatCode="#,##0">
                  <c:v>46.571428571428569</c:v>
                </c:pt>
                <c:pt idx="181" formatCode="#,##0">
                  <c:v>34.857142857142854</c:v>
                </c:pt>
                <c:pt idx="182" formatCode="#,##0">
                  <c:v>30.857142857142858</c:v>
                </c:pt>
                <c:pt idx="183" formatCode="#,##0">
                  <c:v>30.571428571428573</c:v>
                </c:pt>
                <c:pt idx="184" formatCode="#,##0">
                  <c:v>31.428571428571427</c:v>
                </c:pt>
                <c:pt idx="185" formatCode="#,##0">
                  <c:v>29.285714285714285</c:v>
                </c:pt>
                <c:pt idx="186" formatCode="#,##0">
                  <c:v>32.857142857142854</c:v>
                </c:pt>
                <c:pt idx="187" formatCode="#,##0">
                  <c:v>30.571428571428573</c:v>
                </c:pt>
                <c:pt idx="188" formatCode="#,##0">
                  <c:v>32.285714285714285</c:v>
                </c:pt>
                <c:pt idx="189" formatCode="#,##0">
                  <c:v>33.142857142857146</c:v>
                </c:pt>
                <c:pt idx="190" formatCode="#,##0">
                  <c:v>33.857142857142854</c:v>
                </c:pt>
                <c:pt idx="191" formatCode="#,##0">
                  <c:v>33.857142857142854</c:v>
                </c:pt>
                <c:pt idx="192" formatCode="#,##0">
                  <c:v>36.857142857142854</c:v>
                </c:pt>
                <c:pt idx="193" formatCode="#,##0">
                  <c:v>38.714285714285715</c:v>
                </c:pt>
                <c:pt idx="194" formatCode="#,##0">
                  <c:v>50.571428571428569</c:v>
                </c:pt>
                <c:pt idx="195" formatCode="#,##0">
                  <c:v>68.142857142857139</c:v>
                </c:pt>
                <c:pt idx="196" formatCode="#,##0">
                  <c:v>102.85714285714286</c:v>
                </c:pt>
                <c:pt idx="197" formatCode="#,##0">
                  <c:v>127</c:v>
                </c:pt>
                <c:pt idx="198" formatCode="#,##0">
                  <c:v>157.28571428571428</c:v>
                </c:pt>
                <c:pt idx="199" formatCode="#,##0">
                  <c:v>192</c:v>
                </c:pt>
                <c:pt idx="200" formatCode="#,##0">
                  <c:v>225.14285714285714</c:v>
                </c:pt>
                <c:pt idx="201" formatCode="#,##0">
                  <c:v>256.71428571428572</c:v>
                </c:pt>
                <c:pt idx="202" formatCode="#,##0">
                  <c:v>280.42857142857144</c:v>
                </c:pt>
                <c:pt idx="203" formatCode="#,##0">
                  <c:v>297.28571428571428</c:v>
                </c:pt>
                <c:pt idx="204" formatCode="#,##0">
                  <c:v>307.14285714285717</c:v>
                </c:pt>
                <c:pt idx="205" formatCode="#,##0">
                  <c:v>312</c:v>
                </c:pt>
                <c:pt idx="206" formatCode="#,##0">
                  <c:v>315.28571428571428</c:v>
                </c:pt>
                <c:pt idx="207" formatCode="#,##0">
                  <c:v>337.14285714285717</c:v>
                </c:pt>
                <c:pt idx="208" formatCode="#,##0">
                  <c:v>343.85714285714283</c:v>
                </c:pt>
                <c:pt idx="209" formatCode="#,##0">
                  <c:v>342.57142857142856</c:v>
                </c:pt>
                <c:pt idx="210" formatCode="#,##0">
                  <c:v>328.57142857142856</c:v>
                </c:pt>
                <c:pt idx="211" formatCode="#,##0">
                  <c:v>326</c:v>
                </c:pt>
                <c:pt idx="212" formatCode="#,##0">
                  <c:v>319.57142857142856</c:v>
                </c:pt>
                <c:pt idx="213" formatCode="#,##0">
                  <c:v>312</c:v>
                </c:pt>
                <c:pt idx="214" formatCode="#,##0">
                  <c:v>276.85714285714283</c:v>
                </c:pt>
                <c:pt idx="215" formatCode="#,##0">
                  <c:v>252.14285714285714</c:v>
                </c:pt>
                <c:pt idx="216" formatCode="#,##0">
                  <c:v>230</c:v>
                </c:pt>
                <c:pt idx="217" formatCode="#,##0">
                  <c:v>211.14285714285714</c:v>
                </c:pt>
                <c:pt idx="218" formatCode="#,##0">
                  <c:v>192.71428571428572</c:v>
                </c:pt>
                <c:pt idx="219" formatCode="#,##0">
                  <c:v>178.57142857142858</c:v>
                </c:pt>
                <c:pt idx="220" formatCode="#,##0">
                  <c:v>162.71428571428572</c:v>
                </c:pt>
                <c:pt idx="221" formatCode="#,##0">
                  <c:v>157</c:v>
                </c:pt>
                <c:pt idx="222" formatCode="#,##0">
                  <c:v>153.85714285714286</c:v>
                </c:pt>
                <c:pt idx="223" formatCode="#,##0">
                  <c:v>149.28571428571428</c:v>
                </c:pt>
                <c:pt idx="224" formatCode="#,##0">
                  <c:v>142.71428571428572</c:v>
                </c:pt>
                <c:pt idx="225" formatCode="#,##0">
                  <c:v>141.28571428571428</c:v>
                </c:pt>
                <c:pt idx="226" formatCode="#,##0">
                  <c:v>137</c:v>
                </c:pt>
                <c:pt idx="227" formatCode="#,##0">
                  <c:v>130.85714285714286</c:v>
                </c:pt>
                <c:pt idx="228" formatCode="#,##0">
                  <c:v>130.57142857142858</c:v>
                </c:pt>
                <c:pt idx="229" formatCode="#,##0">
                  <c:v>123.42857142857143</c:v>
                </c:pt>
                <c:pt idx="230" formatCode="#,##0">
                  <c:v>119.71428571428571</c:v>
                </c:pt>
                <c:pt idx="231" formatCode="#,##0">
                  <c:v>114.14285714285714</c:v>
                </c:pt>
                <c:pt idx="232" formatCode="#,##0">
                  <c:v>108.57142857142857</c:v>
                </c:pt>
                <c:pt idx="233" formatCode="#,##0">
                  <c:v>102.14285714285714</c:v>
                </c:pt>
                <c:pt idx="234" formatCode="#,##0">
                  <c:v>101.71428571428571</c:v>
                </c:pt>
                <c:pt idx="235" formatCode="#,##0">
                  <c:v>97.714285714285708</c:v>
                </c:pt>
                <c:pt idx="236" formatCode="#,##0">
                  <c:v>96</c:v>
                </c:pt>
                <c:pt idx="237" formatCode="#,##0">
                  <c:v>89</c:v>
                </c:pt>
                <c:pt idx="238" formatCode="#,##0">
                  <c:v>90.857142857142861</c:v>
                </c:pt>
                <c:pt idx="239" formatCode="#,##0">
                  <c:v>88</c:v>
                </c:pt>
                <c:pt idx="240" formatCode="#,##0">
                  <c:v>84.714285714285708</c:v>
                </c:pt>
                <c:pt idx="241" formatCode="#,##0">
                  <c:v>85.142857142857139</c:v>
                </c:pt>
                <c:pt idx="242" formatCode="#,##0">
                  <c:v>78.285714285714292</c:v>
                </c:pt>
                <c:pt idx="243" formatCode="#,##0">
                  <c:v>71</c:v>
                </c:pt>
                <c:pt idx="244" formatCode="#,##0">
                  <c:v>73</c:v>
                </c:pt>
                <c:pt idx="245" formatCode="#,##0">
                  <c:v>68.571428571428569</c:v>
                </c:pt>
                <c:pt idx="246" formatCode="#,##0">
                  <c:v>71.857142857142861</c:v>
                </c:pt>
                <c:pt idx="247" formatCode="#,##0">
                  <c:v>77.142857142857139</c:v>
                </c:pt>
                <c:pt idx="248" formatCode="#,##0">
                  <c:v>77.285714285714292</c:v>
                </c:pt>
                <c:pt idx="249" formatCode="#,##0">
                  <c:v>76.142857142857139</c:v>
                </c:pt>
                <c:pt idx="250" formatCode="#,##0">
                  <c:v>74.857142857142861</c:v>
                </c:pt>
                <c:pt idx="251" formatCode="#,##0">
                  <c:v>74.428571428571431</c:v>
                </c:pt>
                <c:pt idx="252" formatCode="#,##0">
                  <c:v>73.571428571428569</c:v>
                </c:pt>
                <c:pt idx="253" formatCode="#,##0">
                  <c:v>77</c:v>
                </c:pt>
                <c:pt idx="254" formatCode="#,##0">
                  <c:v>80.857142857142861</c:v>
                </c:pt>
                <c:pt idx="255" formatCode="#,##0">
                  <c:v>76.571428571428569</c:v>
                </c:pt>
                <c:pt idx="256" formatCode="#,##0">
                  <c:v>80.857142857142861</c:v>
                </c:pt>
                <c:pt idx="257" formatCode="#,##0">
                  <c:v>79.857142857142861</c:v>
                </c:pt>
                <c:pt idx="258" formatCode="#,##0">
                  <c:v>80</c:v>
                </c:pt>
                <c:pt idx="259" formatCode="#,##0">
                  <c:v>84.714285714285708</c:v>
                </c:pt>
                <c:pt idx="260" formatCode="#,##0">
                  <c:v>81.714285714285708</c:v>
                </c:pt>
                <c:pt idx="261" formatCode="#,##0">
                  <c:v>75.428571428571431</c:v>
                </c:pt>
                <c:pt idx="262" formatCode="#,##0">
                  <c:v>76.428571428571431</c:v>
                </c:pt>
                <c:pt idx="263" formatCode="#,##0">
                  <c:v>79.285714285714292</c:v>
                </c:pt>
                <c:pt idx="264" formatCode="#,##0">
                  <c:v>94.714285714285708</c:v>
                </c:pt>
                <c:pt idx="265" formatCode="#,##0">
                  <c:v>95.285714285714292</c:v>
                </c:pt>
                <c:pt idx="266" formatCode="#,##0">
                  <c:v>91</c:v>
                </c:pt>
                <c:pt idx="267" formatCode="#,##0">
                  <c:v>97.142857142857139</c:v>
                </c:pt>
                <c:pt idx="268" formatCode="#,##0">
                  <c:v>101.42857142857143</c:v>
                </c:pt>
                <c:pt idx="269" formatCode="#,##0">
                  <c:v>103.14285714285714</c:v>
                </c:pt>
                <c:pt idx="270" formatCode="#,##0">
                  <c:v>104</c:v>
                </c:pt>
                <c:pt idx="271" formatCode="#,##0">
                  <c:v>98.142857142857139</c:v>
                </c:pt>
                <c:pt idx="272" formatCode="#,##0">
                  <c:v>105.14285714285714</c:v>
                </c:pt>
                <c:pt idx="273" formatCode="#,##0">
                  <c:v>114.14285714285714</c:v>
                </c:pt>
                <c:pt idx="274" formatCode="#,##0">
                  <c:v>111</c:v>
                </c:pt>
                <c:pt idx="275" formatCode="#,##0">
                  <c:v>109.14285714285714</c:v>
                </c:pt>
                <c:pt idx="276" formatCode="#,##0">
                  <c:v>111.28571428571429</c:v>
                </c:pt>
                <c:pt idx="277" formatCode="#,##0">
                  <c:v>111.28571428571429</c:v>
                </c:pt>
                <c:pt idx="278" formatCode="#,##0">
                  <c:v>115.71428571428571</c:v>
                </c:pt>
                <c:pt idx="279" formatCode="#,##0">
                  <c:v>110.42857142857143</c:v>
                </c:pt>
                <c:pt idx="280" formatCode="#,##0">
                  <c:v>113.14285714285714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277952"/>
        <c:axId val="321279488"/>
      </c:lineChart>
      <c:lineChart>
        <c:grouping val="standard"/>
        <c:varyColors val="0"/>
        <c:ser>
          <c:idx val="1"/>
          <c:order val="1"/>
          <c:tx>
            <c:strRef>
              <c:f>'Data KOR'!$AC$3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KOR'!$AC$4:$AC$292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0.14285714285714285</c:v>
                </c:pt>
                <c:pt idx="20" formatCode="#,##0">
                  <c:v>0.2857142857142857</c:v>
                </c:pt>
                <c:pt idx="21" formatCode="#,##0">
                  <c:v>0.2857142857142857</c:v>
                </c:pt>
                <c:pt idx="22" formatCode="#,##0">
                  <c:v>0.8571428571428571</c:v>
                </c:pt>
                <c:pt idx="23" formatCode="#,##0">
                  <c:v>1.1428571428571428</c:v>
                </c:pt>
                <c:pt idx="24" formatCode="#,##0">
                  <c:v>1.4285714285714286</c:v>
                </c:pt>
                <c:pt idx="25" formatCode="#,##0">
                  <c:v>1.7142857142857142</c:v>
                </c:pt>
                <c:pt idx="26" formatCode="#,##0">
                  <c:v>1.7142857142857142</c:v>
                </c:pt>
                <c:pt idx="27" formatCode="#,##0">
                  <c:v>1.5714285714285714</c:v>
                </c:pt>
                <c:pt idx="28" formatCode="#,##0">
                  <c:v>2</c:v>
                </c:pt>
                <c:pt idx="29" formatCode="#,##0">
                  <c:v>1.5714285714285714</c:v>
                </c:pt>
                <c:pt idx="30" formatCode="#,##0">
                  <c:v>2.8571428571428572</c:v>
                </c:pt>
                <c:pt idx="31" formatCode="#,##0">
                  <c:v>2.5714285714285716</c:v>
                </c:pt>
                <c:pt idx="32" formatCode="#,##0">
                  <c:v>3.2857142857142856</c:v>
                </c:pt>
                <c:pt idx="33" formatCode="#,##0">
                  <c:v>3.1428571428571428</c:v>
                </c:pt>
                <c:pt idx="34" formatCode="#,##0">
                  <c:v>4.1428571428571432</c:v>
                </c:pt>
                <c:pt idx="35" formatCode="#,##0">
                  <c:v>4</c:v>
                </c:pt>
                <c:pt idx="36" formatCode="#,##0">
                  <c:v>4.7142857142857144</c:v>
                </c:pt>
                <c:pt idx="37" formatCode="#,##0">
                  <c:v>3.5714285714285716</c:v>
                </c:pt>
                <c:pt idx="38" formatCode="#,##0">
                  <c:v>3.7142857142857144</c:v>
                </c:pt>
                <c:pt idx="39" formatCode="#,##0">
                  <c:v>3.5714285714285716</c:v>
                </c:pt>
                <c:pt idx="40" formatCode="#,##0">
                  <c:v>4.4285714285714288</c:v>
                </c:pt>
                <c:pt idx="41" formatCode="#,##0">
                  <c:v>3.4285714285714284</c:v>
                </c:pt>
                <c:pt idx="42" formatCode="#,##0">
                  <c:v>4</c:v>
                </c:pt>
                <c:pt idx="43" formatCode="#,##0">
                  <c:v>3.5714285714285716</c:v>
                </c:pt>
                <c:pt idx="44" formatCode="#,##0">
                  <c:v>3.1428571428571428</c:v>
                </c:pt>
                <c:pt idx="45" formatCode="#,##0">
                  <c:v>3.8571428571428572</c:v>
                </c:pt>
                <c:pt idx="46" formatCode="#,##0">
                  <c:v>3.4285714285714284</c:v>
                </c:pt>
                <c:pt idx="47" formatCode="#,##0">
                  <c:v>3.5714285714285716</c:v>
                </c:pt>
                <c:pt idx="48" formatCode="#,##0">
                  <c:v>4</c:v>
                </c:pt>
                <c:pt idx="49" formatCode="#,##0">
                  <c:v>4.2857142857142856</c:v>
                </c:pt>
                <c:pt idx="50" formatCode="#,##0">
                  <c:v>5.1428571428571432</c:v>
                </c:pt>
                <c:pt idx="51" formatCode="#,##0">
                  <c:v>5.1428571428571432</c:v>
                </c:pt>
                <c:pt idx="52" formatCode="#,##0">
                  <c:v>5.5714285714285712</c:v>
                </c:pt>
                <c:pt idx="53" formatCode="#,##0">
                  <c:v>6</c:v>
                </c:pt>
                <c:pt idx="54" formatCode="#,##0">
                  <c:v>5.7142857142857144</c:v>
                </c:pt>
                <c:pt idx="55" formatCode="#,##0">
                  <c:v>6.4285714285714288</c:v>
                </c:pt>
                <c:pt idx="56" formatCode="#,##0">
                  <c:v>6</c:v>
                </c:pt>
                <c:pt idx="57" formatCode="#,##0">
                  <c:v>5.8571428571428568</c:v>
                </c:pt>
                <c:pt idx="58" formatCode="#,##0">
                  <c:v>6.7142857142857144</c:v>
                </c:pt>
                <c:pt idx="59" formatCode="#,##0">
                  <c:v>6</c:v>
                </c:pt>
                <c:pt idx="60" formatCode="#,##0">
                  <c:v>5.5714285714285712</c:v>
                </c:pt>
                <c:pt idx="61" formatCode="#,##0">
                  <c:v>5.4285714285714288</c:v>
                </c:pt>
                <c:pt idx="62" formatCode="#,##0">
                  <c:v>5</c:v>
                </c:pt>
                <c:pt idx="63" formatCode="#,##0">
                  <c:v>4.7142857142857144</c:v>
                </c:pt>
                <c:pt idx="64" formatCode="#,##0">
                  <c:v>4.4285714285714288</c:v>
                </c:pt>
                <c:pt idx="65" formatCode="#,##0">
                  <c:v>4</c:v>
                </c:pt>
                <c:pt idx="66" formatCode="#,##0">
                  <c:v>4.2857142857142856</c:v>
                </c:pt>
                <c:pt idx="67" formatCode="#,##0">
                  <c:v>5</c:v>
                </c:pt>
                <c:pt idx="68" formatCode="#,##0">
                  <c:v>5</c:v>
                </c:pt>
                <c:pt idx="69" formatCode="#,##0">
                  <c:v>4.8571428571428568</c:v>
                </c:pt>
                <c:pt idx="70" formatCode="#,##0">
                  <c:v>4.8571428571428568</c:v>
                </c:pt>
                <c:pt idx="71" formatCode="#,##0">
                  <c:v>4.4285714285714288</c:v>
                </c:pt>
                <c:pt idx="72" formatCode="#,##0">
                  <c:v>4.4285714285714288</c:v>
                </c:pt>
                <c:pt idx="73" formatCode="#,##0">
                  <c:v>4.2857142857142856</c:v>
                </c:pt>
                <c:pt idx="74" formatCode="#,##0">
                  <c:v>3.5714285714285716</c:v>
                </c:pt>
                <c:pt idx="75" formatCode="#,##0">
                  <c:v>3.5714285714285716</c:v>
                </c:pt>
                <c:pt idx="76" formatCode="#,##0">
                  <c:v>3.1428571428571428</c:v>
                </c:pt>
                <c:pt idx="77" formatCode="#,##0">
                  <c:v>3</c:v>
                </c:pt>
                <c:pt idx="78" formatCode="#,##0">
                  <c:v>2.8571428571428572</c:v>
                </c:pt>
                <c:pt idx="79" formatCode="#,##0">
                  <c:v>2.7142857142857144</c:v>
                </c:pt>
                <c:pt idx="80" formatCode="#,##0">
                  <c:v>2.1428571428571428</c:v>
                </c:pt>
                <c:pt idx="81" formatCode="#,##0">
                  <c:v>1.8571428571428572</c:v>
                </c:pt>
                <c:pt idx="82" formatCode="#,##0">
                  <c:v>1.5714285714285714</c:v>
                </c:pt>
                <c:pt idx="83" formatCode="#,##0">
                  <c:v>1.4285714285714286</c:v>
                </c:pt>
                <c:pt idx="84" formatCode="#,##0">
                  <c:v>1.4285714285714286</c:v>
                </c:pt>
                <c:pt idx="85" formatCode="#,##0">
                  <c:v>1.2857142857142858</c:v>
                </c:pt>
                <c:pt idx="86" formatCode="#,##0">
                  <c:v>1.1428571428571428</c:v>
                </c:pt>
                <c:pt idx="87" formatCode="#,##0">
                  <c:v>1.2857142857142858</c:v>
                </c:pt>
                <c:pt idx="88" formatCode="#,##0">
                  <c:v>1.2857142857142858</c:v>
                </c:pt>
                <c:pt idx="89" formatCode="#,##0">
                  <c:v>1.1428571428571428</c:v>
                </c:pt>
                <c:pt idx="90" formatCode="#,##0">
                  <c:v>1.4285714285714286</c:v>
                </c:pt>
                <c:pt idx="91" formatCode="#,##0">
                  <c:v>1.1428571428571428</c:v>
                </c:pt>
                <c:pt idx="92" formatCode="#,##0">
                  <c:v>1.2857142857142858</c:v>
                </c:pt>
                <c:pt idx="93" formatCode="#,##0">
                  <c:v>1.4285714285714286</c:v>
                </c:pt>
                <c:pt idx="94" formatCode="#,##0">
                  <c:v>1.2857142857142858</c:v>
                </c:pt>
                <c:pt idx="95" formatCode="#,##0">
                  <c:v>1.2857142857142858</c:v>
                </c:pt>
                <c:pt idx="96" formatCode="#,##0">
                  <c:v>1.1428571428571428</c:v>
                </c:pt>
                <c:pt idx="97" formatCode="#,##0">
                  <c:v>0.8571428571428571</c:v>
                </c:pt>
                <c:pt idx="98" formatCode="#,##0">
                  <c:v>0.8571428571428571</c:v>
                </c:pt>
                <c:pt idx="99" formatCode="#,##0">
                  <c:v>0.5714285714285714</c:v>
                </c:pt>
                <c:pt idx="100" formatCode="#,##0">
                  <c:v>0.5714285714285714</c:v>
                </c:pt>
                <c:pt idx="101" formatCode="#,##0">
                  <c:v>0.5714285714285714</c:v>
                </c:pt>
                <c:pt idx="102" formatCode="#,##0">
                  <c:v>0.5714285714285714</c:v>
                </c:pt>
                <c:pt idx="103" formatCode="#,##0">
                  <c:v>0.5714285714285714</c:v>
                </c:pt>
                <c:pt idx="104" formatCode="#,##0">
                  <c:v>0.8571428571428571</c:v>
                </c:pt>
                <c:pt idx="105" formatCode="#,##0">
                  <c:v>0.8571428571428571</c:v>
                </c:pt>
                <c:pt idx="106" formatCode="#,##0">
                  <c:v>1</c:v>
                </c:pt>
                <c:pt idx="107" formatCode="#,##0">
                  <c:v>0.7142857142857143</c:v>
                </c:pt>
                <c:pt idx="108" formatCode="#,##0">
                  <c:v>0.5714285714285714</c:v>
                </c:pt>
                <c:pt idx="109" formatCode="#,##0">
                  <c:v>0.5714285714285714</c:v>
                </c:pt>
                <c:pt idx="110" formatCode="#,##0">
                  <c:v>0.5714285714285714</c:v>
                </c:pt>
                <c:pt idx="111" formatCode="#,##0">
                  <c:v>0.5714285714285714</c:v>
                </c:pt>
                <c:pt idx="112" formatCode="#,##0">
                  <c:v>0.5714285714285714</c:v>
                </c:pt>
                <c:pt idx="113" formatCode="#,##0">
                  <c:v>0.5714285714285714</c:v>
                </c:pt>
                <c:pt idx="114" formatCode="#,##0">
                  <c:v>0.8571428571428571</c:v>
                </c:pt>
                <c:pt idx="115" formatCode="#,##0">
                  <c:v>0.8571428571428571</c:v>
                </c:pt>
                <c:pt idx="116" formatCode="#,##0">
                  <c:v>0.7142857142857143</c:v>
                </c:pt>
                <c:pt idx="117" formatCode="#,##0">
                  <c:v>0.7142857142857143</c:v>
                </c:pt>
                <c:pt idx="118" formatCode="#,##0">
                  <c:v>0.42857142857142855</c:v>
                </c:pt>
                <c:pt idx="119" formatCode="#,##0">
                  <c:v>0.5714285714285714</c:v>
                </c:pt>
                <c:pt idx="120" formatCode="#,##0">
                  <c:v>0.5714285714285714</c:v>
                </c:pt>
                <c:pt idx="121" formatCode="#,##0">
                  <c:v>0.42857142857142855</c:v>
                </c:pt>
                <c:pt idx="122" formatCode="#,##0">
                  <c:v>0.5714285714285714</c:v>
                </c:pt>
                <c:pt idx="123" formatCode="#,##0">
                  <c:v>0.5714285714285714</c:v>
                </c:pt>
                <c:pt idx="124" formatCode="#,##0">
                  <c:v>0.5714285714285714</c:v>
                </c:pt>
                <c:pt idx="125" formatCode="#,##0">
                  <c:v>0.5714285714285714</c:v>
                </c:pt>
                <c:pt idx="126" formatCode="#,##0">
                  <c:v>0.42857142857142855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0.42857142857142855</c:v>
                </c:pt>
                <c:pt idx="130" formatCode="#,##0">
                  <c:v>0.42857142857142855</c:v>
                </c:pt>
                <c:pt idx="131" formatCode="#,##0">
                  <c:v>0.5714285714285714</c:v>
                </c:pt>
                <c:pt idx="132" formatCode="#,##0">
                  <c:v>0.5714285714285714</c:v>
                </c:pt>
                <c:pt idx="133" formatCode="#,##0">
                  <c:v>0.5714285714285714</c:v>
                </c:pt>
                <c:pt idx="134" formatCode="#,##0">
                  <c:v>0.5714285714285714</c:v>
                </c:pt>
                <c:pt idx="135" formatCode="#,##0">
                  <c:v>0.5714285714285714</c:v>
                </c:pt>
                <c:pt idx="136" formatCode="#,##0">
                  <c:v>0.42857142857142855</c:v>
                </c:pt>
                <c:pt idx="137" formatCode="#,##0">
                  <c:v>0.5714285714285714</c:v>
                </c:pt>
                <c:pt idx="138" formatCode="#,##0">
                  <c:v>0.42857142857142855</c:v>
                </c:pt>
                <c:pt idx="139" formatCode="#,##0">
                  <c:v>0.42857142857142855</c:v>
                </c:pt>
                <c:pt idx="140" formatCode="#,##0">
                  <c:v>0.42857142857142855</c:v>
                </c:pt>
                <c:pt idx="141" formatCode="#,##0">
                  <c:v>0.42857142857142855</c:v>
                </c:pt>
                <c:pt idx="142" formatCode="#,##0">
                  <c:v>0.42857142857142855</c:v>
                </c:pt>
                <c:pt idx="143" formatCode="#,##0">
                  <c:v>0.2857142857142857</c:v>
                </c:pt>
                <c:pt idx="144" formatCode="#,##0">
                  <c:v>0.2857142857142857</c:v>
                </c:pt>
                <c:pt idx="145" formatCode="#,##0">
                  <c:v>0.2857142857142857</c:v>
                </c:pt>
                <c:pt idx="146" formatCode="#,##0">
                  <c:v>0.2857142857142857</c:v>
                </c:pt>
                <c:pt idx="147" formatCode="#,##0">
                  <c:v>0.2857142857142857</c:v>
                </c:pt>
                <c:pt idx="148" formatCode="#,##0">
                  <c:v>0.2857142857142857</c:v>
                </c:pt>
                <c:pt idx="149" formatCode="#,##0">
                  <c:v>0.14285714285714285</c:v>
                </c:pt>
                <c:pt idx="150" formatCode="#,##0">
                  <c:v>0.14285714285714285</c:v>
                </c:pt>
                <c:pt idx="151" formatCode="#,##0">
                  <c:v>0</c:v>
                </c:pt>
                <c:pt idx="152" formatCode="#,##0">
                  <c:v>0</c:v>
                </c:pt>
                <c:pt idx="153" formatCode="#,##0">
                  <c:v>0.14285714285714285</c:v>
                </c:pt>
                <c:pt idx="154" formatCode="#,##0">
                  <c:v>0.14285714285714285</c:v>
                </c:pt>
                <c:pt idx="155" formatCode="#,##0">
                  <c:v>0.2857142857142857</c:v>
                </c:pt>
                <c:pt idx="156" formatCode="#,##0">
                  <c:v>0.42857142857142855</c:v>
                </c:pt>
                <c:pt idx="157" formatCode="#,##0">
                  <c:v>0.42857142857142855</c:v>
                </c:pt>
                <c:pt idx="158" formatCode="#,##0">
                  <c:v>0.7142857142857143</c:v>
                </c:pt>
                <c:pt idx="159" formatCode="#,##0">
                  <c:v>0.8571428571428571</c:v>
                </c:pt>
                <c:pt idx="160" formatCode="#,##0">
                  <c:v>0.7142857142857143</c:v>
                </c:pt>
                <c:pt idx="161" formatCode="#,##0">
                  <c:v>0.8571428571428571</c:v>
                </c:pt>
                <c:pt idx="162" formatCode="#,##0">
                  <c:v>0.7142857142857143</c:v>
                </c:pt>
                <c:pt idx="163" formatCode="#,##0">
                  <c:v>0.5714285714285714</c:v>
                </c:pt>
                <c:pt idx="164" formatCode="#,##0">
                  <c:v>0.5714285714285714</c:v>
                </c:pt>
                <c:pt idx="165" formatCode="#,##0">
                  <c:v>0.5714285714285714</c:v>
                </c:pt>
                <c:pt idx="166" formatCode="#,##0">
                  <c:v>0.7142857142857143</c:v>
                </c:pt>
                <c:pt idx="167" formatCode="#,##0">
                  <c:v>0.8571428571428571</c:v>
                </c:pt>
                <c:pt idx="168" formatCode="#,##0">
                  <c:v>0.8571428571428571</c:v>
                </c:pt>
                <c:pt idx="169" formatCode="#,##0">
                  <c:v>1</c:v>
                </c:pt>
                <c:pt idx="170" formatCode="#,##0">
                  <c:v>1</c:v>
                </c:pt>
                <c:pt idx="171" formatCode="#,##0">
                  <c:v>1.1428571428571428</c:v>
                </c:pt>
                <c:pt idx="172" formatCode="#,##0">
                  <c:v>0.8571428571428571</c:v>
                </c:pt>
                <c:pt idx="173" formatCode="#,##0">
                  <c:v>0.7142857142857143</c:v>
                </c:pt>
                <c:pt idx="174" formatCode="#,##0">
                  <c:v>0.5714285714285714</c:v>
                </c:pt>
                <c:pt idx="175" formatCode="#,##0">
                  <c:v>0.42857142857142855</c:v>
                </c:pt>
                <c:pt idx="176" formatCode="#,##0">
                  <c:v>0.42857142857142855</c:v>
                </c:pt>
                <c:pt idx="177" formatCode="#,##0">
                  <c:v>0.5714285714285714</c:v>
                </c:pt>
                <c:pt idx="178" formatCode="#,##0">
                  <c:v>0.42857142857142855</c:v>
                </c:pt>
                <c:pt idx="179" formatCode="#,##0">
                  <c:v>0.42857142857142855</c:v>
                </c:pt>
                <c:pt idx="180" formatCode="#,##0">
                  <c:v>0.42857142857142855</c:v>
                </c:pt>
                <c:pt idx="181" formatCode="#,##0">
                  <c:v>0.42857142857142855</c:v>
                </c:pt>
                <c:pt idx="182" formatCode="#,##0">
                  <c:v>0.42857142857142855</c:v>
                </c:pt>
                <c:pt idx="183" formatCode="#,##0">
                  <c:v>0.2857142857142857</c:v>
                </c:pt>
                <c:pt idx="184" formatCode="#,##0">
                  <c:v>0.14285714285714285</c:v>
                </c:pt>
                <c:pt idx="185" formatCode="#,##0">
                  <c:v>0.2857142857142857</c:v>
                </c:pt>
                <c:pt idx="186" formatCode="#,##0">
                  <c:v>0.2857142857142857</c:v>
                </c:pt>
                <c:pt idx="187" formatCode="#,##0">
                  <c:v>0.2857142857142857</c:v>
                </c:pt>
                <c:pt idx="188" formatCode="#,##0">
                  <c:v>0.42857142857142855</c:v>
                </c:pt>
                <c:pt idx="189" formatCode="#,##0">
                  <c:v>0.5714285714285714</c:v>
                </c:pt>
                <c:pt idx="190" formatCode="#,##0">
                  <c:v>0.5714285714285714</c:v>
                </c:pt>
                <c:pt idx="191" formatCode="#,##0">
                  <c:v>0.5714285714285714</c:v>
                </c:pt>
                <c:pt idx="192" formatCode="#,##0">
                  <c:v>0.42857142857142855</c:v>
                </c:pt>
                <c:pt idx="193" formatCode="#,##0">
                  <c:v>0.42857142857142855</c:v>
                </c:pt>
                <c:pt idx="194" formatCode="#,##0">
                  <c:v>0.2857142857142857</c:v>
                </c:pt>
                <c:pt idx="195" formatCode="#,##0">
                  <c:v>0.14285714285714285</c:v>
                </c:pt>
                <c:pt idx="196" formatCode="#,##0">
                  <c:v>0</c:v>
                </c:pt>
                <c:pt idx="197" formatCode="#,##0">
                  <c:v>0</c:v>
                </c:pt>
                <c:pt idx="198" formatCode="#,##0">
                  <c:v>0.14285714285714285</c:v>
                </c:pt>
                <c:pt idx="199" formatCode="#,##0">
                  <c:v>0.14285714285714285</c:v>
                </c:pt>
                <c:pt idx="200" formatCode="#,##0">
                  <c:v>0.2857142857142857</c:v>
                </c:pt>
                <c:pt idx="201" formatCode="#,##0">
                  <c:v>0.5714285714285714</c:v>
                </c:pt>
                <c:pt idx="202" formatCode="#,##0">
                  <c:v>0.5714285714285714</c:v>
                </c:pt>
                <c:pt idx="203" formatCode="#,##0">
                  <c:v>0.5714285714285714</c:v>
                </c:pt>
                <c:pt idx="204" formatCode="#,##0">
                  <c:v>0.5714285714285714</c:v>
                </c:pt>
                <c:pt idx="205" formatCode="#,##0">
                  <c:v>0.5714285714285714</c:v>
                </c:pt>
                <c:pt idx="206" formatCode="#,##0">
                  <c:v>0.8571428571428571</c:v>
                </c:pt>
                <c:pt idx="207" formatCode="#,##0">
                  <c:v>0.8571428571428571</c:v>
                </c:pt>
                <c:pt idx="208" formatCode="#,##0">
                  <c:v>1</c:v>
                </c:pt>
                <c:pt idx="209" formatCode="#,##0">
                  <c:v>1.7142857142857142</c:v>
                </c:pt>
                <c:pt idx="210" formatCode="#,##0">
                  <c:v>2</c:v>
                </c:pt>
                <c:pt idx="211" formatCode="#,##0">
                  <c:v>2.1428571428571428</c:v>
                </c:pt>
                <c:pt idx="212" formatCode="#,##0">
                  <c:v>2</c:v>
                </c:pt>
                <c:pt idx="213" formatCode="#,##0">
                  <c:v>2</c:v>
                </c:pt>
                <c:pt idx="214" formatCode="#,##0">
                  <c:v>2.2857142857142856</c:v>
                </c:pt>
                <c:pt idx="215" formatCode="#,##0">
                  <c:v>2.1428571428571428</c:v>
                </c:pt>
                <c:pt idx="216" formatCode="#,##0">
                  <c:v>1.7142857142857142</c:v>
                </c:pt>
                <c:pt idx="217" formatCode="#,##0">
                  <c:v>1.5714285714285714</c:v>
                </c:pt>
                <c:pt idx="218" formatCode="#,##0">
                  <c:v>1.7142857142857142</c:v>
                </c:pt>
                <c:pt idx="219" formatCode="#,##0">
                  <c:v>2.4285714285714284</c:v>
                </c:pt>
                <c:pt idx="220" formatCode="#,##0">
                  <c:v>2.5714285714285716</c:v>
                </c:pt>
                <c:pt idx="221" formatCode="#,##0">
                  <c:v>2.4285714285714284</c:v>
                </c:pt>
                <c:pt idx="222" formatCode="#,##0">
                  <c:v>2.7142857142857144</c:v>
                </c:pt>
                <c:pt idx="223" formatCode="#,##0">
                  <c:v>3.1428571428571428</c:v>
                </c:pt>
                <c:pt idx="224" formatCode="#,##0">
                  <c:v>3.4285714285714284</c:v>
                </c:pt>
                <c:pt idx="225" formatCode="#,##0">
                  <c:v>3.8571428571428572</c:v>
                </c:pt>
                <c:pt idx="226" formatCode="#,##0">
                  <c:v>3.7142857142857144</c:v>
                </c:pt>
                <c:pt idx="227" formatCode="#,##0">
                  <c:v>3.2857142857142856</c:v>
                </c:pt>
                <c:pt idx="228" formatCode="#,##0">
                  <c:v>3.7142857142857144</c:v>
                </c:pt>
                <c:pt idx="229" formatCode="#,##0">
                  <c:v>3.8571428571428572</c:v>
                </c:pt>
                <c:pt idx="230" formatCode="#,##0">
                  <c:v>3.2857142857142856</c:v>
                </c:pt>
                <c:pt idx="231" formatCode="#,##0">
                  <c:v>3.5714285714285716</c:v>
                </c:pt>
                <c:pt idx="232" formatCode="#,##0">
                  <c:v>3.1428571428571428</c:v>
                </c:pt>
                <c:pt idx="233" formatCode="#,##0">
                  <c:v>3</c:v>
                </c:pt>
                <c:pt idx="234" formatCode="#,##0">
                  <c:v>3</c:v>
                </c:pt>
                <c:pt idx="235" formatCode="#,##0">
                  <c:v>3</c:v>
                </c:pt>
                <c:pt idx="236" formatCode="#,##0">
                  <c:v>2.5714285714285716</c:v>
                </c:pt>
                <c:pt idx="237" formatCode="#,##0">
                  <c:v>3</c:v>
                </c:pt>
                <c:pt idx="238" formatCode="#,##0">
                  <c:v>2.5714285714285716</c:v>
                </c:pt>
                <c:pt idx="239" formatCode="#,##0">
                  <c:v>3</c:v>
                </c:pt>
                <c:pt idx="240" formatCode="#,##0">
                  <c:v>2.7142857142857144</c:v>
                </c:pt>
                <c:pt idx="241" formatCode="#,##0">
                  <c:v>3.5714285714285716</c:v>
                </c:pt>
                <c:pt idx="242" formatCode="#,##0">
                  <c:v>3.1428571428571428</c:v>
                </c:pt>
                <c:pt idx="243" formatCode="#,##0">
                  <c:v>3</c:v>
                </c:pt>
                <c:pt idx="244" formatCode="#,##0">
                  <c:v>3</c:v>
                </c:pt>
                <c:pt idx="245" formatCode="#,##0">
                  <c:v>2.8571428571428572</c:v>
                </c:pt>
                <c:pt idx="246" formatCode="#,##0">
                  <c:v>2.2857142857142856</c:v>
                </c:pt>
                <c:pt idx="247" formatCode="#,##0">
                  <c:v>2.1428571428571428</c:v>
                </c:pt>
                <c:pt idx="248" formatCode="#,##0">
                  <c:v>1.7142857142857142</c:v>
                </c:pt>
                <c:pt idx="249" formatCode="#,##0">
                  <c:v>1.7142857142857142</c:v>
                </c:pt>
                <c:pt idx="250" formatCode="#,##0">
                  <c:v>1.7142857142857142</c:v>
                </c:pt>
                <c:pt idx="251" formatCode="#,##0">
                  <c:v>1.4285714285714286</c:v>
                </c:pt>
                <c:pt idx="252" formatCode="#,##0">
                  <c:v>1.5714285714285714</c:v>
                </c:pt>
                <c:pt idx="253" formatCode="#,##0">
                  <c:v>1.5714285714285714</c:v>
                </c:pt>
                <c:pt idx="254" formatCode="#,##0">
                  <c:v>1.7142857142857142</c:v>
                </c:pt>
                <c:pt idx="255" formatCode="#,##0">
                  <c:v>1.8571428571428572</c:v>
                </c:pt>
                <c:pt idx="256" formatCode="#,##0">
                  <c:v>1.7142857142857142</c:v>
                </c:pt>
                <c:pt idx="257" formatCode="#,##0">
                  <c:v>1.8571428571428572</c:v>
                </c:pt>
                <c:pt idx="258" formatCode="#,##0">
                  <c:v>1.8571428571428572</c:v>
                </c:pt>
                <c:pt idx="259" formatCode="#,##0">
                  <c:v>1.7142857142857142</c:v>
                </c:pt>
                <c:pt idx="260" formatCode="#,##0">
                  <c:v>1.5714285714285714</c:v>
                </c:pt>
                <c:pt idx="261" formatCode="#,##0">
                  <c:v>1.8571428571428572</c:v>
                </c:pt>
                <c:pt idx="262" formatCode="#,##0">
                  <c:v>1.7142857142857142</c:v>
                </c:pt>
                <c:pt idx="263" formatCode="#,##0">
                  <c:v>2</c:v>
                </c:pt>
                <c:pt idx="264" formatCode="#,##0">
                  <c:v>2</c:v>
                </c:pt>
                <c:pt idx="265" formatCode="#,##0">
                  <c:v>2</c:v>
                </c:pt>
                <c:pt idx="266" formatCode="#,##0">
                  <c:v>1.8571428571428572</c:v>
                </c:pt>
                <c:pt idx="267" formatCode="#,##0">
                  <c:v>1.8571428571428572</c:v>
                </c:pt>
                <c:pt idx="268" formatCode="#,##0">
                  <c:v>1.8571428571428572</c:v>
                </c:pt>
                <c:pt idx="269" formatCode="#,##0">
                  <c:v>1.5714285714285714</c:v>
                </c:pt>
                <c:pt idx="270" formatCode="#,##0">
                  <c:v>1.2857142857142858</c:v>
                </c:pt>
                <c:pt idx="271" formatCode="#,##0">
                  <c:v>1.1428571428571428</c:v>
                </c:pt>
                <c:pt idx="272" formatCode="#,##0">
                  <c:v>1</c:v>
                </c:pt>
                <c:pt idx="273" formatCode="#,##0">
                  <c:v>1.2857142857142858</c:v>
                </c:pt>
                <c:pt idx="274" formatCode="#,##0">
                  <c:v>1.5714285714285714</c:v>
                </c:pt>
                <c:pt idx="275" formatCode="#,##0">
                  <c:v>1.7142857142857142</c:v>
                </c:pt>
                <c:pt idx="276" formatCode="#,##0">
                  <c:v>1.8571428571428572</c:v>
                </c:pt>
                <c:pt idx="277" formatCode="#,##0">
                  <c:v>1.8571428571428572</c:v>
                </c:pt>
                <c:pt idx="278" formatCode="#,##0">
                  <c:v>1.8571428571428572</c:v>
                </c:pt>
                <c:pt idx="279" formatCode="#,##0">
                  <c:v>1.8571428571428572</c:v>
                </c:pt>
                <c:pt idx="280" formatCode="#,##0">
                  <c:v>1.7142857142857142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A63-43FF-968F-FEA33022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299200"/>
        <c:axId val="321281024"/>
      </c:lineChart>
      <c:dateAx>
        <c:axId val="3212779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279488"/>
        <c:crosses val="autoZero"/>
        <c:auto val="1"/>
        <c:lblOffset val="100"/>
        <c:baseTimeUnit val="days"/>
      </c:dateAx>
      <c:valAx>
        <c:axId val="32127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277952"/>
        <c:crosses val="autoZero"/>
        <c:crossBetween val="between"/>
      </c:valAx>
      <c:valAx>
        <c:axId val="321281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299200"/>
        <c:crosses val="max"/>
        <c:crossBetween val="between"/>
      </c:valAx>
      <c:catAx>
        <c:axId val="3212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321281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4.2372881355932203E-3</c:v>
                </c:pt>
                <c:pt idx="25">
                  <c:v>0</c:v>
                </c:pt>
                <c:pt idx="26">
                  <c:v>1.2515644555694619E-3</c:v>
                </c:pt>
                <c:pt idx="27">
                  <c:v>0</c:v>
                </c:pt>
                <c:pt idx="28">
                  <c:v>3.3030553261767133E-3</c:v>
                </c:pt>
                <c:pt idx="29">
                  <c:v>6.8399452804377564E-4</c:v>
                </c:pt>
                <c:pt idx="30">
                  <c:v>4.5428733674048836E-3</c:v>
                </c:pt>
                <c:pt idx="31">
                  <c:v>3.1832651205093224E-3</c:v>
                </c:pt>
                <c:pt idx="32">
                  <c:v>2.3410066328521262E-3</c:v>
                </c:pt>
                <c:pt idx="33">
                  <c:v>1.2183978068839476E-3</c:v>
                </c:pt>
                <c:pt idx="34">
                  <c:v>2.3474178403755869E-3</c:v>
                </c:pt>
                <c:pt idx="35">
                  <c:v>4.5924225028702641E-4</c:v>
                </c:pt>
                <c:pt idx="36">
                  <c:v>4.0088194026859092E-4</c:v>
                </c:pt>
                <c:pt idx="37">
                  <c:v>1.8675721561969439E-3</c:v>
                </c:pt>
                <c:pt idx="38">
                  <c:v>7.1994240460763136E-4</c:v>
                </c:pt>
                <c:pt idx="39">
                  <c:v>1.6191306513887158E-3</c:v>
                </c:pt>
                <c:pt idx="40">
                  <c:v>1.9236934915036871E-3</c:v>
                </c:pt>
                <c:pt idx="41">
                  <c:v>1.088139281828074E-3</c:v>
                </c:pt>
                <c:pt idx="42">
                  <c:v>1.9303466580873482E-3</c:v>
                </c:pt>
                <c:pt idx="43">
                  <c:v>1.2544428183148652E-3</c:v>
                </c:pt>
                <c:pt idx="44">
                  <c:v>1.3165769000598444E-3</c:v>
                </c:pt>
                <c:pt idx="45">
                  <c:v>1.4554527497660878E-3</c:v>
                </c:pt>
                <c:pt idx="46">
                  <c:v>1.5242535640634808E-3</c:v>
                </c:pt>
                <c:pt idx="47">
                  <c:v>1.6140461380993623E-3</c:v>
                </c:pt>
                <c:pt idx="48">
                  <c:v>1.3724481043060558E-3</c:v>
                </c:pt>
                <c:pt idx="49">
                  <c:v>1.4361367920294407E-3</c:v>
                </c:pt>
                <c:pt idx="50">
                  <c:v>1.1224203464197341E-3</c:v>
                </c:pt>
                <c:pt idx="51">
                  <c:v>1.1786457129651028E-3</c:v>
                </c:pt>
                <c:pt idx="52">
                  <c:v>1.1768592311186357E-3</c:v>
                </c:pt>
                <c:pt idx="53">
                  <c:v>7.9146722948780768E-4</c:v>
                </c:pt>
                <c:pt idx="54">
                  <c:v>1.0466272437071537E-3</c:v>
                </c:pt>
                <c:pt idx="55">
                  <c:v>1.0570316629029933E-3</c:v>
                </c:pt>
                <c:pt idx="56">
                  <c:v>9.7550881653044031E-4</c:v>
                </c:pt>
                <c:pt idx="57">
                  <c:v>6.4002178797576087E-4</c:v>
                </c:pt>
                <c:pt idx="58">
                  <c:v>9.2396876226157173E-4</c:v>
                </c:pt>
                <c:pt idx="59">
                  <c:v>1.2465127322371936E-3</c:v>
                </c:pt>
                <c:pt idx="60">
                  <c:v>1.1458912424410887E-3</c:v>
                </c:pt>
                <c:pt idx="61">
                  <c:v>1.0233886958190307E-3</c:v>
                </c:pt>
                <c:pt idx="62">
                  <c:v>5.2977749345274985E-4</c:v>
                </c:pt>
                <c:pt idx="63">
                  <c:v>5.3793858225359165E-4</c:v>
                </c:pt>
                <c:pt idx="64">
                  <c:v>6.5086325020553577E-4</c:v>
                </c:pt>
                <c:pt idx="65">
                  <c:v>7.5506489584078464E-4</c:v>
                </c:pt>
                <c:pt idx="66">
                  <c:v>6.4153251674698255E-4</c:v>
                </c:pt>
                <c:pt idx="67">
                  <c:v>6.151050221927096E-4</c:v>
                </c:pt>
                <c:pt idx="68">
                  <c:v>6.4587562280863623E-4</c:v>
                </c:pt>
                <c:pt idx="69">
                  <c:v>6.5192317336141615E-4</c:v>
                </c:pt>
                <c:pt idx="70">
                  <c:v>5.3354998696440367E-4</c:v>
                </c:pt>
                <c:pt idx="71">
                  <c:v>5.4188981189505785E-4</c:v>
                </c:pt>
                <c:pt idx="72">
                  <c:v>5.959873895752337E-4</c:v>
                </c:pt>
                <c:pt idx="73">
                  <c:v>5.1442810063499723E-4</c:v>
                </c:pt>
                <c:pt idx="74">
                  <c:v>4.8423376515183071E-4</c:v>
                </c:pt>
                <c:pt idx="75">
                  <c:v>5.7532712183697371E-4</c:v>
                </c:pt>
                <c:pt idx="76">
                  <c:v>5.8852912230030808E-4</c:v>
                </c:pt>
                <c:pt idx="77">
                  <c:v>4.5555878646893479E-4</c:v>
                </c:pt>
                <c:pt idx="78">
                  <c:v>4.2975612520543288E-4</c:v>
                </c:pt>
                <c:pt idx="79">
                  <c:v>5.2813586409916093E-4</c:v>
                </c:pt>
                <c:pt idx="80">
                  <c:v>6.1093160281300058E-4</c:v>
                </c:pt>
                <c:pt idx="81">
                  <c:v>5.7637933929681722E-4</c:v>
                </c:pt>
                <c:pt idx="82">
                  <c:v>6.7636422664514324E-4</c:v>
                </c:pt>
                <c:pt idx="83">
                  <c:v>6.2227474997090084E-4</c:v>
                </c:pt>
                <c:pt idx="84">
                  <c:v>6.8133845153590608E-4</c:v>
                </c:pt>
                <c:pt idx="85">
                  <c:v>4.0414512324229816E-4</c:v>
                </c:pt>
                <c:pt idx="86">
                  <c:v>7.5325979670643644E-4</c:v>
                </c:pt>
                <c:pt idx="87">
                  <c:v>7.0798483769117786E-4</c:v>
                </c:pt>
                <c:pt idx="88">
                  <c:v>7.7504187007803866E-4</c:v>
                </c:pt>
                <c:pt idx="89">
                  <c:v>1.0361028242733882E-3</c:v>
                </c:pt>
                <c:pt idx="90">
                  <c:v>8.0806457373477621E-4</c:v>
                </c:pt>
                <c:pt idx="91">
                  <c:v>6.1455972139959293E-4</c:v>
                </c:pt>
                <c:pt idx="92">
                  <c:v>6.8042936837835362E-4</c:v>
                </c:pt>
                <c:pt idx="93">
                  <c:v>7.7789412946380871E-4</c:v>
                </c:pt>
                <c:pt idx="94">
                  <c:v>7.6440382979274719E-4</c:v>
                </c:pt>
                <c:pt idx="95">
                  <c:v>7.2743647920744069E-4</c:v>
                </c:pt>
                <c:pt idx="96">
                  <c:v>6.2347108869309205E-4</c:v>
                </c:pt>
                <c:pt idx="97">
                  <c:v>8.5097559816673079E-4</c:v>
                </c:pt>
                <c:pt idx="98">
                  <c:v>5.789587383884208E-4</c:v>
                </c:pt>
                <c:pt idx="99">
                  <c:v>4.7669716961055541E-4</c:v>
                </c:pt>
                <c:pt idx="100">
                  <c:v>7.1293370133497882E-4</c:v>
                </c:pt>
                <c:pt idx="101">
                  <c:v>9.130142573939361E-4</c:v>
                </c:pt>
                <c:pt idx="102">
                  <c:v>7.3385727329356853E-4</c:v>
                </c:pt>
                <c:pt idx="103">
                  <c:v>7.7995473705296447E-4</c:v>
                </c:pt>
                <c:pt idx="104">
                  <c:v>4.8470624250618636E-4</c:v>
                </c:pt>
                <c:pt idx="105">
                  <c:v>4.9892877058081177E-4</c:v>
                </c:pt>
                <c:pt idx="106">
                  <c:v>5.9141497065671881E-4</c:v>
                </c:pt>
                <c:pt idx="107">
                  <c:v>7.8652875924069407E-4</c:v>
                </c:pt>
                <c:pt idx="108">
                  <c:v>7.9615547192731179E-4</c:v>
                </c:pt>
                <c:pt idx="109">
                  <c:v>7.5430721855429973E-4</c:v>
                </c:pt>
                <c:pt idx="110">
                  <c:v>7.5649288227967672E-4</c:v>
                </c:pt>
                <c:pt idx="111">
                  <c:v>6.804446134990068E-4</c:v>
                </c:pt>
                <c:pt idx="112">
                  <c:v>4.6552151221887196E-4</c:v>
                </c:pt>
                <c:pt idx="113">
                  <c:v>4.0146047093426188E-4</c:v>
                </c:pt>
                <c:pt idx="114">
                  <c:v>6.3903901897068775E-4</c:v>
                </c:pt>
                <c:pt idx="115">
                  <c:v>6.5620712283004238E-4</c:v>
                </c:pt>
                <c:pt idx="116">
                  <c:v>3.9682885774339563E-4</c:v>
                </c:pt>
                <c:pt idx="117">
                  <c:v>7.6522737253094603E-4</c:v>
                </c:pt>
                <c:pt idx="118">
                  <c:v>8.2585814568489119E-4</c:v>
                </c:pt>
                <c:pt idx="119">
                  <c:v>4.5309570980552424E-4</c:v>
                </c:pt>
                <c:pt idx="120">
                  <c:v>4.0695899888086275E-4</c:v>
                </c:pt>
                <c:pt idx="121">
                  <c:v>6.7450375794950862E-4</c:v>
                </c:pt>
                <c:pt idx="122">
                  <c:v>9.528030135165079E-4</c:v>
                </c:pt>
                <c:pt idx="123">
                  <c:v>6.6298940569990488E-4</c:v>
                </c:pt>
                <c:pt idx="124">
                  <c:v>7.9176919927841029E-4</c:v>
                </c:pt>
                <c:pt idx="125">
                  <c:v>7.5929108583171927E-4</c:v>
                </c:pt>
                <c:pt idx="126">
                  <c:v>6.163016382585339E-4</c:v>
                </c:pt>
                <c:pt idx="127">
                  <c:v>6.1323775909295319E-4</c:v>
                </c:pt>
                <c:pt idx="128">
                  <c:v>8.8788441359270319E-4</c:v>
                </c:pt>
                <c:pt idx="129">
                  <c:v>7.8312101040822464E-4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86624"/>
        <c:axId val="322192512"/>
      </c:lineChart>
      <c:dateAx>
        <c:axId val="3221866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192512"/>
        <c:crosses val="autoZero"/>
        <c:auto val="1"/>
        <c:lblOffset val="100"/>
        <c:baseTimeUnit val="days"/>
      </c:dateAx>
      <c:valAx>
        <c:axId val="322192512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18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9.0909090909090912E-2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0.11904761904761904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0</c:v>
                </c:pt>
                <c:pt idx="20">
                  <c:v>1.2345679012345678E-2</c:v>
                </c:pt>
                <c:pt idx="21">
                  <c:v>1.3651877133105802E-2</c:v>
                </c:pt>
                <c:pt idx="22">
                  <c:v>0</c:v>
                </c:pt>
                <c:pt idx="23">
                  <c:v>1.4251781472684086E-2</c:v>
                </c:pt>
                <c:pt idx="24">
                  <c:v>1.4830508474576272E-2</c:v>
                </c:pt>
                <c:pt idx="25">
                  <c:v>1.437699680511182E-2</c:v>
                </c:pt>
                <c:pt idx="26">
                  <c:v>8.7609511889862324E-3</c:v>
                </c:pt>
                <c:pt idx="27">
                  <c:v>4.0526849037487338E-3</c:v>
                </c:pt>
                <c:pt idx="28">
                  <c:v>1.2386457473162676E-2</c:v>
                </c:pt>
                <c:pt idx="29">
                  <c:v>1.3679890560875513E-3</c:v>
                </c:pt>
                <c:pt idx="30">
                  <c:v>3.1232254400908575E-2</c:v>
                </c:pt>
                <c:pt idx="31">
                  <c:v>3.1377899045020467E-2</c:v>
                </c:pt>
                <c:pt idx="32">
                  <c:v>1.7557549746390948E-2</c:v>
                </c:pt>
                <c:pt idx="33">
                  <c:v>1.4011574779165398E-2</c:v>
                </c:pt>
                <c:pt idx="34">
                  <c:v>1.3562858633281168E-2</c:v>
                </c:pt>
                <c:pt idx="35">
                  <c:v>5.0516647531572909E-3</c:v>
                </c:pt>
                <c:pt idx="36">
                  <c:v>1.0222489476849068E-2</c:v>
                </c:pt>
                <c:pt idx="37">
                  <c:v>1.4940577249575551E-2</c:v>
                </c:pt>
                <c:pt idx="38">
                  <c:v>1.2383009359251259E-2</c:v>
                </c:pt>
                <c:pt idx="39">
                  <c:v>1.4696724374143729E-2</c:v>
                </c:pt>
                <c:pt idx="40">
                  <c:v>1.0366570481992091E-2</c:v>
                </c:pt>
                <c:pt idx="41">
                  <c:v>2.266956837141821E-2</c:v>
                </c:pt>
                <c:pt idx="42">
                  <c:v>1.978605324539532E-2</c:v>
                </c:pt>
                <c:pt idx="43">
                  <c:v>1.2474736915464493E-2</c:v>
                </c:pt>
                <c:pt idx="44">
                  <c:v>1.3405146618791143E-2</c:v>
                </c:pt>
                <c:pt idx="45">
                  <c:v>1.5178292961846345E-2</c:v>
                </c:pt>
                <c:pt idx="46">
                  <c:v>1.4256253922711378E-2</c:v>
                </c:pt>
                <c:pt idx="47">
                  <c:v>1.1258955987717503E-2</c:v>
                </c:pt>
                <c:pt idx="48">
                  <c:v>1.6023331617773202E-2</c:v>
                </c:pt>
                <c:pt idx="49">
                  <c:v>7.0011668611435242E-3</c:v>
                </c:pt>
                <c:pt idx="50">
                  <c:v>3.9539807657967907E-3</c:v>
                </c:pt>
                <c:pt idx="51">
                  <c:v>9.8682690085509592E-3</c:v>
                </c:pt>
                <c:pt idx="52">
                  <c:v>1.1293719288103398E-2</c:v>
                </c:pt>
                <c:pt idx="53">
                  <c:v>8.8757396449704144E-3</c:v>
                </c:pt>
                <c:pt idx="54">
                  <c:v>1.1809444066495717E-2</c:v>
                </c:pt>
                <c:pt idx="55">
                  <c:v>1.0922660516664264E-2</c:v>
                </c:pt>
                <c:pt idx="56">
                  <c:v>7.6414857294884488E-3</c:v>
                </c:pt>
                <c:pt idx="57">
                  <c:v>7.8845237284673516E-3</c:v>
                </c:pt>
                <c:pt idx="58">
                  <c:v>1.4049388028908831E-2</c:v>
                </c:pt>
                <c:pt idx="59">
                  <c:v>2.1724936190419659E-2</c:v>
                </c:pt>
                <c:pt idx="60">
                  <c:v>1.512349530865318E-2</c:v>
                </c:pt>
                <c:pt idx="61">
                  <c:v>1.7067138562565295E-2</c:v>
                </c:pt>
                <c:pt idx="62">
                  <c:v>1.7922472561524159E-2</c:v>
                </c:pt>
                <c:pt idx="63">
                  <c:v>1.5080829909385174E-2</c:v>
                </c:pt>
                <c:pt idx="64">
                  <c:v>1.2469169635516579E-2</c:v>
                </c:pt>
                <c:pt idx="65">
                  <c:v>1.4068051217244092E-2</c:v>
                </c:pt>
                <c:pt idx="66">
                  <c:v>1.0906052784698703E-2</c:v>
                </c:pt>
                <c:pt idx="67">
                  <c:v>1.7306818578967601E-2</c:v>
                </c:pt>
                <c:pt idx="68">
                  <c:v>1.8486542061002295E-2</c:v>
                </c:pt>
                <c:pt idx="69">
                  <c:v>3.3273155809638431E-2</c:v>
                </c:pt>
                <c:pt idx="70">
                  <c:v>1.449073260051051E-2</c:v>
                </c:pt>
                <c:pt idx="71">
                  <c:v>3.1677494854929177E-2</c:v>
                </c:pt>
                <c:pt idx="72">
                  <c:v>2.0670179464613945E-2</c:v>
                </c:pt>
                <c:pt idx="73">
                  <c:v>2.4065589582830962E-2</c:v>
                </c:pt>
                <c:pt idx="74">
                  <c:v>2.8778064731120091E-2</c:v>
                </c:pt>
                <c:pt idx="75">
                  <c:v>2.3909169594216181E-2</c:v>
                </c:pt>
                <c:pt idx="76">
                  <c:v>2.4431377009777495E-2</c:v>
                </c:pt>
                <c:pt idx="77">
                  <c:v>2.0388678879519239E-2</c:v>
                </c:pt>
                <c:pt idx="78">
                  <c:v>1.3393278803105578E-2</c:v>
                </c:pt>
                <c:pt idx="79">
                  <c:v>2.7192108272444625E-2</c:v>
                </c:pt>
                <c:pt idx="80">
                  <c:v>4.1914433372251939E-2</c:v>
                </c:pt>
                <c:pt idx="81">
                  <c:v>3.3080543339641735E-2</c:v>
                </c:pt>
                <c:pt idx="82">
                  <c:v>3.2212973567686022E-2</c:v>
                </c:pt>
                <c:pt idx="83">
                  <c:v>3.6311298539668899E-2</c:v>
                </c:pt>
                <c:pt idx="84">
                  <c:v>2.3882471343706302E-2</c:v>
                </c:pt>
                <c:pt idx="85">
                  <c:v>2.4156456877276061E-2</c:v>
                </c:pt>
                <c:pt idx="86">
                  <c:v>5.3381876742454412E-2</c:v>
                </c:pt>
                <c:pt idx="87">
                  <c:v>4.8719031160127699E-2</c:v>
                </c:pt>
                <c:pt idx="88">
                  <c:v>3.9130705911698677E-2</c:v>
                </c:pt>
                <c:pt idx="89">
                  <c:v>3.690669715429E-2</c:v>
                </c:pt>
                <c:pt idx="90">
                  <c:v>3.6662023643701559E-2</c:v>
                </c:pt>
                <c:pt idx="91">
                  <c:v>1.9657004422157995E-2</c:v>
                </c:pt>
                <c:pt idx="92">
                  <c:v>1.5837429721678217E-2</c:v>
                </c:pt>
                <c:pt idx="93">
                  <c:v>4.7391703887333575E-2</c:v>
                </c:pt>
                <c:pt idx="94">
                  <c:v>3.8682288720077042E-2</c:v>
                </c:pt>
                <c:pt idx="95">
                  <c:v>3.7402358972582574E-2</c:v>
                </c:pt>
                <c:pt idx="96">
                  <c:v>3.4810469118697639E-2</c:v>
                </c:pt>
                <c:pt idx="97">
                  <c:v>3.7572516511950378E-2</c:v>
                </c:pt>
                <c:pt idx="98">
                  <c:v>2.3058976020738819E-2</c:v>
                </c:pt>
                <c:pt idx="99">
                  <c:v>1.6829112577144072E-2</c:v>
                </c:pt>
                <c:pt idx="100">
                  <c:v>4.8742151475480916E-2</c:v>
                </c:pt>
                <c:pt idx="101">
                  <c:v>4.3866953533491987E-2</c:v>
                </c:pt>
                <c:pt idx="102">
                  <c:v>3.5643277099386458E-2</c:v>
                </c:pt>
                <c:pt idx="103">
                  <c:v>3.5004198117027305E-2</c:v>
                </c:pt>
                <c:pt idx="104">
                  <c:v>2.2390026956469977E-2</c:v>
                </c:pt>
                <c:pt idx="105">
                  <c:v>2.2674006649588487E-2</c:v>
                </c:pt>
                <c:pt idx="106">
                  <c:v>1.8548924079687997E-2</c:v>
                </c:pt>
                <c:pt idx="107">
                  <c:v>3.9770643323471161E-2</c:v>
                </c:pt>
                <c:pt idx="108">
                  <c:v>4.1121019735627137E-2</c:v>
                </c:pt>
                <c:pt idx="109">
                  <c:v>3.9824934412572892E-2</c:v>
                </c:pt>
                <c:pt idx="110">
                  <c:v>4.3642534125770079E-2</c:v>
                </c:pt>
                <c:pt idx="111">
                  <c:v>4.2994801572207433E-2</c:v>
                </c:pt>
                <c:pt idx="112">
                  <c:v>2.1858156876478779E-2</c:v>
                </c:pt>
                <c:pt idx="113">
                  <c:v>1.9882858060481075E-2</c:v>
                </c:pt>
                <c:pt idx="114">
                  <c:v>5.0120707370250019E-2</c:v>
                </c:pt>
                <c:pt idx="115">
                  <c:v>5.2730929513128404E-2</c:v>
                </c:pt>
                <c:pt idx="116">
                  <c:v>2.7625393558290235E-2</c:v>
                </c:pt>
                <c:pt idx="117">
                  <c:v>3.8987465053892008E-2</c:v>
                </c:pt>
                <c:pt idx="118">
                  <c:v>4.032208467681711E-2</c:v>
                </c:pt>
                <c:pt idx="119">
                  <c:v>2.546664415995167E-2</c:v>
                </c:pt>
                <c:pt idx="120">
                  <c:v>1.9206695360225064E-2</c:v>
                </c:pt>
                <c:pt idx="121">
                  <c:v>4.0273130223024228E-2</c:v>
                </c:pt>
                <c:pt idx="122">
                  <c:v>4.547750941723909E-2</c:v>
                </c:pt>
                <c:pt idx="123">
                  <c:v>2.7245707481857995E-2</c:v>
                </c:pt>
                <c:pt idx="124">
                  <c:v>3.9943856365869349E-2</c:v>
                </c:pt>
                <c:pt idx="125">
                  <c:v>4.0792572587318478E-2</c:v>
                </c:pt>
                <c:pt idx="126">
                  <c:v>1.7789960722268724E-2</c:v>
                </c:pt>
                <c:pt idx="127">
                  <c:v>1.6239444361165242E-2</c:v>
                </c:pt>
                <c:pt idx="128">
                  <c:v>4.274849552918808E-2</c:v>
                </c:pt>
                <c:pt idx="129">
                  <c:v>3.9224345957365438E-2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209280"/>
        <c:axId val="322210816"/>
      </c:lineChart>
      <c:dateAx>
        <c:axId val="3222092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210816"/>
        <c:crosses val="autoZero"/>
        <c:auto val="1"/>
        <c:lblOffset val="100"/>
        <c:baseTimeUnit val="days"/>
      </c:dateAx>
      <c:valAx>
        <c:axId val="32221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20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RUS'!$M$33:$M$162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4.0000003563243656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2.8000008634015372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26.00002618986494</c:v>
                </c:pt>
                <c:pt idx="19">
                  <c:v>0</c:v>
                </c:pt>
                <c:pt idx="20">
                  <c:v>17.666697294623592</c:v>
                </c:pt>
                <c:pt idx="21">
                  <c:v>15.250031976749842</c:v>
                </c:pt>
                <c:pt idx="22">
                  <c:v>0</c:v>
                </c:pt>
                <c:pt idx="23">
                  <c:v>9.5000285128846986</c:v>
                </c:pt>
                <c:pt idx="24">
                  <c:v>18.111172543005168</c:v>
                </c:pt>
                <c:pt idx="25">
                  <c:v>20.222313402071286</c:v>
                </c:pt>
                <c:pt idx="26">
                  <c:v>24.500141023019356</c:v>
                </c:pt>
                <c:pt idx="27">
                  <c:v>57.000404650268408</c:v>
                </c:pt>
                <c:pt idx="28">
                  <c:v>14.210649400224748</c:v>
                </c:pt>
                <c:pt idx="29">
                  <c:v>100.66772484228737</c:v>
                </c:pt>
                <c:pt idx="30">
                  <c:v>7.9524810024645349</c:v>
                </c:pt>
                <c:pt idx="31">
                  <c:v>5.789566398546043</c:v>
                </c:pt>
                <c:pt idx="32">
                  <c:v>15.117934739363111</c:v>
                </c:pt>
                <c:pt idx="33">
                  <c:v>12.020292240751674</c:v>
                </c:pt>
                <c:pt idx="34">
                  <c:v>9.5412548698759423</c:v>
                </c:pt>
                <c:pt idx="35">
                  <c:v>27.41755550713194</c:v>
                </c:pt>
                <c:pt idx="36">
                  <c:v>18.000664720182247</c:v>
                </c:pt>
                <c:pt idx="37">
                  <c:v>11.657072327908139</c:v>
                </c:pt>
                <c:pt idx="38">
                  <c:v>12.912751270796679</c:v>
                </c:pt>
                <c:pt idx="39">
                  <c:v>11.138066447890505</c:v>
                </c:pt>
                <c:pt idx="40">
                  <c:v>15.531513004682456</c:v>
                </c:pt>
                <c:pt idx="41">
                  <c:v>6.3631150314646989</c:v>
                </c:pt>
                <c:pt idx="42">
                  <c:v>8.0970499930283637</c:v>
                </c:pt>
                <c:pt idx="43">
                  <c:v>12.986174888319326</c:v>
                </c:pt>
                <c:pt idx="44">
                  <c:v>11.277839155073242</c:v>
                </c:pt>
                <c:pt idx="45">
                  <c:v>10.589031164966661</c:v>
                </c:pt>
                <c:pt idx="46">
                  <c:v>9.7970986461183305</c:v>
                </c:pt>
                <c:pt idx="47">
                  <c:v>12.448866417569024</c:v>
                </c:pt>
                <c:pt idx="48">
                  <c:v>9.4399402971687802</c:v>
                </c:pt>
                <c:pt idx="49">
                  <c:v>21.494780966811774</c:v>
                </c:pt>
                <c:pt idx="50">
                  <c:v>21.453535915470209</c:v>
                </c:pt>
                <c:pt idx="51">
                  <c:v>11.807159712060361</c:v>
                </c:pt>
                <c:pt idx="52">
                  <c:v>8.6720095607302756</c:v>
                </c:pt>
                <c:pt idx="53">
                  <c:v>9.3097428731184717</c:v>
                </c:pt>
                <c:pt idx="54">
                  <c:v>7.9396431500900952</c:v>
                </c:pt>
                <c:pt idx="55">
                  <c:v>7.979688075931211</c:v>
                </c:pt>
                <c:pt idx="56">
                  <c:v>10.916385606699791</c:v>
                </c:pt>
                <c:pt idx="57">
                  <c:v>9.9064535187867708</c:v>
                </c:pt>
                <c:pt idx="58">
                  <c:v>5.4225111702870326</c:v>
                </c:pt>
                <c:pt idx="59">
                  <c:v>3.0205411079880546</c:v>
                </c:pt>
                <c:pt idx="60">
                  <c:v>4.9538623238025883</c:v>
                </c:pt>
                <c:pt idx="61">
                  <c:v>4.6781340371722475</c:v>
                </c:pt>
                <c:pt idx="62">
                  <c:v>5.2169835132633633</c:v>
                </c:pt>
                <c:pt idx="63">
                  <c:v>6.3195050162530899</c:v>
                </c:pt>
                <c:pt idx="64">
                  <c:v>6.913038199912017</c:v>
                </c:pt>
                <c:pt idx="65">
                  <c:v>5.4220192415625323</c:v>
                </c:pt>
                <c:pt idx="66">
                  <c:v>6.8283292532070439</c:v>
                </c:pt>
                <c:pt idx="67">
                  <c:v>4.3852512868978177</c:v>
                </c:pt>
                <c:pt idx="68">
                  <c:v>3.6899772811693516</c:v>
                </c:pt>
                <c:pt idx="69">
                  <c:v>2.0012827959539052</c:v>
                </c:pt>
                <c:pt idx="70">
                  <c:v>4.449964583001929</c:v>
                </c:pt>
                <c:pt idx="71">
                  <c:v>2.0885260669444339</c:v>
                </c:pt>
                <c:pt idx="72">
                  <c:v>2.8589722401423727</c:v>
                </c:pt>
                <c:pt idx="73">
                  <c:v>2.1896630032369977</c:v>
                </c:pt>
                <c:pt idx="74">
                  <c:v>1.7776842931191728</c:v>
                </c:pt>
                <c:pt idx="75">
                  <c:v>2.2076003667211124</c:v>
                </c:pt>
                <c:pt idx="76">
                  <c:v>1.8218225036890161</c:v>
                </c:pt>
                <c:pt idx="77">
                  <c:v>2.2615979507331292</c:v>
                </c:pt>
                <c:pt idx="78">
                  <c:v>3.0554378339800374</c:v>
                </c:pt>
                <c:pt idx="79">
                  <c:v>1.537688408092047</c:v>
                </c:pt>
                <c:pt idx="80">
                  <c:v>0.93455888703135126</c:v>
                </c:pt>
                <c:pt idx="81">
                  <c:v>1.1957603245920108</c:v>
                </c:pt>
                <c:pt idx="82">
                  <c:v>1.2220174919241826</c:v>
                </c:pt>
                <c:pt idx="83">
                  <c:v>1.1460788719033836</c:v>
                </c:pt>
                <c:pt idx="84">
                  <c:v>1.562515785106962</c:v>
                </c:pt>
                <c:pt idx="85">
                  <c:v>1.6038574788315327</c:v>
                </c:pt>
                <c:pt idx="86">
                  <c:v>0.7146455770237895</c:v>
                </c:pt>
                <c:pt idx="87">
                  <c:v>0.74366139023347444</c:v>
                </c:pt>
                <c:pt idx="88">
                  <c:v>0.93674705398917057</c:v>
                </c:pt>
                <c:pt idx="89">
                  <c:v>1.011572851129777</c:v>
                </c:pt>
                <c:pt idx="90">
                  <c:v>1.0694437185637977</c:v>
                </c:pt>
                <c:pt idx="91">
                  <c:v>2.0415760759070132</c:v>
                </c:pt>
                <c:pt idx="92">
                  <c:v>2.2468081720273898</c:v>
                </c:pt>
                <c:pt idx="93">
                  <c:v>0.78821833937420649</c:v>
                </c:pt>
                <c:pt idx="94">
                  <c:v>0.93647959603896003</c:v>
                </c:pt>
                <c:pt idx="95">
                  <c:v>1.0049032872253452</c:v>
                </c:pt>
                <c:pt idx="96">
                  <c:v>1.0684747127682472</c:v>
                </c:pt>
                <c:pt idx="97">
                  <c:v>0.99756226050269436</c:v>
                </c:pt>
                <c:pt idx="98">
                  <c:v>1.644900290704884</c:v>
                </c:pt>
                <c:pt idx="99">
                  <c:v>2.2131828000332163</c:v>
                </c:pt>
                <c:pt idx="100">
                  <c:v>0.72627741929169964</c:v>
                </c:pt>
                <c:pt idx="101">
                  <c:v>0.79488058956824326</c:v>
                </c:pt>
                <c:pt idx="102">
                  <c:v>1.0329289952091392</c:v>
                </c:pt>
                <c:pt idx="103">
                  <c:v>1.0709765342540654</c:v>
                </c:pt>
                <c:pt idx="104">
                  <c:v>1.6222204154801239</c:v>
                </c:pt>
                <c:pt idx="105">
                  <c:v>1.5995056820942712</c:v>
                </c:pt>
                <c:pt idx="106">
                  <c:v>1.7819474322933251</c:v>
                </c:pt>
                <c:pt idx="107">
                  <c:v>0.83113015799608836</c:v>
                </c:pt>
                <c:pt idx="108">
                  <c:v>0.76887740540044291</c:v>
                </c:pt>
                <c:pt idx="109">
                  <c:v>0.79680715193536689</c:v>
                </c:pt>
                <c:pt idx="110">
                  <c:v>0.75324512134404364</c:v>
                </c:pt>
                <c:pt idx="111">
                  <c:v>0.7645410143585788</c:v>
                </c:pt>
                <c:pt idx="112">
                  <c:v>1.48222463260155</c:v>
                </c:pt>
                <c:pt idx="113">
                  <c:v>1.586765262481495</c:v>
                </c:pt>
                <c:pt idx="114">
                  <c:v>0.61245509576483836</c:v>
                </c:pt>
                <c:pt idx="115">
                  <c:v>0.57422974721774966</c:v>
                </c:pt>
                <c:pt idx="116">
                  <c:v>1.1102752876664059</c:v>
                </c:pt>
                <c:pt idx="117">
                  <c:v>0.74555838541556874</c:v>
                </c:pt>
                <c:pt idx="118">
                  <c:v>0.73366001698644279</c:v>
                </c:pt>
                <c:pt idx="119">
                  <c:v>1.1676542447851257</c:v>
                </c:pt>
                <c:pt idx="120">
                  <c:v>1.5137889556609796</c:v>
                </c:pt>
                <c:pt idx="121">
                  <c:v>0.71798576994172159</c:v>
                </c:pt>
                <c:pt idx="122">
                  <c:v>0.62796272880398463</c:v>
                </c:pt>
                <c:pt idx="123">
                  <c:v>1.0960521549470834</c:v>
                </c:pt>
                <c:pt idx="124">
                  <c:v>0.74439481887497427</c:v>
                </c:pt>
                <c:pt idx="125">
                  <c:v>0.72802352610117682</c:v>
                </c:pt>
                <c:pt idx="126">
                  <c:v>1.6866955282828733</c:v>
                </c:pt>
                <c:pt idx="127">
                  <c:v>1.7789124624039427</c:v>
                </c:pt>
                <c:pt idx="128">
                  <c:v>0.65698176733129188</c:v>
                </c:pt>
                <c:pt idx="129">
                  <c:v>0.74714758347985721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159168"/>
        <c:axId val="327169152"/>
      </c:lineChart>
      <c:dateAx>
        <c:axId val="3271591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169152"/>
        <c:crosses val="autoZero"/>
        <c:auto val="1"/>
        <c:lblOffset val="100"/>
        <c:baseTimeUnit val="days"/>
      </c:dateAx>
      <c:valAx>
        <c:axId val="32716915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15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BRA'!$F$4:$F$162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9</c:v>
                </c:pt>
                <c:pt idx="35">
                  <c:v>0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7</c:v>
                </c:pt>
                <c:pt idx="40">
                  <c:v>14</c:v>
                </c:pt>
                <c:pt idx="41">
                  <c:v>99</c:v>
                </c:pt>
                <c:pt idx="42">
                  <c:v>0</c:v>
                </c:pt>
                <c:pt idx="43">
                  <c:v>11</c:v>
                </c:pt>
                <c:pt idx="44">
                  <c:v>38</c:v>
                </c:pt>
                <c:pt idx="45">
                  <c:v>121</c:v>
                </c:pt>
                <c:pt idx="46">
                  <c:v>51</c:v>
                </c:pt>
                <c:pt idx="47">
                  <c:v>249</c:v>
                </c:pt>
                <c:pt idx="48">
                  <c:v>172</c:v>
                </c:pt>
                <c:pt idx="49">
                  <c:v>228</c:v>
                </c:pt>
                <c:pt idx="50">
                  <c:v>525</c:v>
                </c:pt>
                <c:pt idx="51">
                  <c:v>378</c:v>
                </c:pt>
                <c:pt idx="52">
                  <c:v>323</c:v>
                </c:pt>
                <c:pt idx="53">
                  <c:v>307</c:v>
                </c:pt>
                <c:pt idx="54">
                  <c:v>431</c:v>
                </c:pt>
                <c:pt idx="55">
                  <c:v>432</c:v>
                </c:pt>
                <c:pt idx="56">
                  <c:v>487</c:v>
                </c:pt>
                <c:pt idx="57">
                  <c:v>352</c:v>
                </c:pt>
                <c:pt idx="58">
                  <c:v>323</c:v>
                </c:pt>
                <c:pt idx="59">
                  <c:v>1138</c:v>
                </c:pt>
                <c:pt idx="60">
                  <c:v>1119</c:v>
                </c:pt>
                <c:pt idx="61">
                  <c:v>1208</c:v>
                </c:pt>
                <c:pt idx="62">
                  <c:v>1012</c:v>
                </c:pt>
                <c:pt idx="63">
                  <c:v>1304</c:v>
                </c:pt>
                <c:pt idx="64">
                  <c:v>770</c:v>
                </c:pt>
                <c:pt idx="65">
                  <c:v>1031</c:v>
                </c:pt>
                <c:pt idx="66">
                  <c:v>1873</c:v>
                </c:pt>
                <c:pt idx="67">
                  <c:v>2136</c:v>
                </c:pt>
                <c:pt idx="68">
                  <c:v>1922</c:v>
                </c:pt>
                <c:pt idx="69">
                  <c:v>1546</c:v>
                </c:pt>
                <c:pt idx="70">
                  <c:v>1089</c:v>
                </c:pt>
                <c:pt idx="71">
                  <c:v>1465</c:v>
                </c:pt>
                <c:pt idx="72">
                  <c:v>1238</c:v>
                </c:pt>
                <c:pt idx="73">
                  <c:v>1832</c:v>
                </c:pt>
                <c:pt idx="74">
                  <c:v>3058</c:v>
                </c:pt>
                <c:pt idx="75">
                  <c:v>2105</c:v>
                </c:pt>
                <c:pt idx="76">
                  <c:v>3257</c:v>
                </c:pt>
                <c:pt idx="77">
                  <c:v>2976</c:v>
                </c:pt>
                <c:pt idx="78">
                  <c:v>1996</c:v>
                </c:pt>
                <c:pt idx="79">
                  <c:v>2089</c:v>
                </c:pt>
                <c:pt idx="80">
                  <c:v>2336</c:v>
                </c:pt>
                <c:pt idx="81">
                  <c:v>2678</c:v>
                </c:pt>
                <c:pt idx="82">
                  <c:v>4279</c:v>
                </c:pt>
                <c:pt idx="83">
                  <c:v>4007</c:v>
                </c:pt>
                <c:pt idx="84">
                  <c:v>5281</c:v>
                </c:pt>
                <c:pt idx="85">
                  <c:v>3776</c:v>
                </c:pt>
                <c:pt idx="86">
                  <c:v>4346</c:v>
                </c:pt>
                <c:pt idx="87">
                  <c:v>5789</c:v>
                </c:pt>
                <c:pt idx="88">
                  <c:v>6450</c:v>
                </c:pt>
                <c:pt idx="89">
                  <c:v>7502</c:v>
                </c:pt>
                <c:pt idx="90">
                  <c:v>5015</c:v>
                </c:pt>
                <c:pt idx="91">
                  <c:v>4898</c:v>
                </c:pt>
                <c:pt idx="92">
                  <c:v>4726</c:v>
                </c:pt>
                <c:pt idx="93">
                  <c:v>6794</c:v>
                </c:pt>
                <c:pt idx="94">
                  <c:v>6835</c:v>
                </c:pt>
                <c:pt idx="95">
                  <c:v>11156</c:v>
                </c:pt>
                <c:pt idx="96">
                  <c:v>9162</c:v>
                </c:pt>
                <c:pt idx="97">
                  <c:v>11121</c:v>
                </c:pt>
                <c:pt idx="98">
                  <c:v>9167</c:v>
                </c:pt>
                <c:pt idx="99">
                  <c:v>6638</c:v>
                </c:pt>
                <c:pt idx="100">
                  <c:v>6895</c:v>
                </c:pt>
                <c:pt idx="101">
                  <c:v>8620</c:v>
                </c:pt>
                <c:pt idx="102">
                  <c:v>11923</c:v>
                </c:pt>
                <c:pt idx="103">
                  <c:v>13028</c:v>
                </c:pt>
                <c:pt idx="104">
                  <c:v>17126</c:v>
                </c:pt>
                <c:pt idx="105">
                  <c:v>13220</c:v>
                </c:pt>
                <c:pt idx="106">
                  <c:v>7569</c:v>
                </c:pt>
                <c:pt idx="107">
                  <c:v>14288</c:v>
                </c:pt>
                <c:pt idx="108">
                  <c:v>16517</c:v>
                </c:pt>
                <c:pt idx="109">
                  <c:v>19694</c:v>
                </c:pt>
                <c:pt idx="110">
                  <c:v>18508</c:v>
                </c:pt>
                <c:pt idx="111">
                  <c:v>20803</c:v>
                </c:pt>
                <c:pt idx="112">
                  <c:v>16508</c:v>
                </c:pt>
                <c:pt idx="113">
                  <c:v>15813</c:v>
                </c:pt>
                <c:pt idx="114">
                  <c:v>11687</c:v>
                </c:pt>
                <c:pt idx="115">
                  <c:v>16324</c:v>
                </c:pt>
                <c:pt idx="116">
                  <c:v>20599</c:v>
                </c:pt>
                <c:pt idx="117">
                  <c:v>26417</c:v>
                </c:pt>
                <c:pt idx="118">
                  <c:v>26928</c:v>
                </c:pt>
                <c:pt idx="119">
                  <c:v>33274</c:v>
                </c:pt>
                <c:pt idx="120">
                  <c:v>16409</c:v>
                </c:pt>
                <c:pt idx="121">
                  <c:v>11598</c:v>
                </c:pt>
                <c:pt idx="122">
                  <c:v>28936</c:v>
                </c:pt>
                <c:pt idx="123">
                  <c:v>28633</c:v>
                </c:pt>
                <c:pt idx="124">
                  <c:v>30925</c:v>
                </c:pt>
                <c:pt idx="125">
                  <c:v>30830</c:v>
                </c:pt>
                <c:pt idx="126">
                  <c:v>27075</c:v>
                </c:pt>
                <c:pt idx="127">
                  <c:v>18912</c:v>
                </c:pt>
                <c:pt idx="128">
                  <c:v>15654</c:v>
                </c:pt>
                <c:pt idx="129">
                  <c:v>32091</c:v>
                </c:pt>
                <c:pt idx="130">
                  <c:v>32913</c:v>
                </c:pt>
                <c:pt idx="131">
                  <c:v>30412</c:v>
                </c:pt>
                <c:pt idx="132">
                  <c:v>25982</c:v>
                </c:pt>
                <c:pt idx="133">
                  <c:v>21704</c:v>
                </c:pt>
                <c:pt idx="134">
                  <c:v>17110</c:v>
                </c:pt>
                <c:pt idx="135">
                  <c:v>20647</c:v>
                </c:pt>
                <c:pt idx="136">
                  <c:v>34918</c:v>
                </c:pt>
                <c:pt idx="137">
                  <c:v>32188</c:v>
                </c:pt>
                <c:pt idx="138">
                  <c:v>22765</c:v>
                </c:pt>
                <c:pt idx="139">
                  <c:v>54771</c:v>
                </c:pt>
                <c:pt idx="140">
                  <c:v>34666</c:v>
                </c:pt>
                <c:pt idx="141">
                  <c:v>15762</c:v>
                </c:pt>
                <c:pt idx="142">
                  <c:v>23129</c:v>
                </c:pt>
                <c:pt idx="143">
                  <c:v>39436</c:v>
                </c:pt>
                <c:pt idx="144">
                  <c:v>42725</c:v>
                </c:pt>
                <c:pt idx="145">
                  <c:v>39483</c:v>
                </c:pt>
                <c:pt idx="146">
                  <c:v>46860</c:v>
                </c:pt>
                <c:pt idx="147">
                  <c:v>38693</c:v>
                </c:pt>
                <c:pt idx="148">
                  <c:v>30476</c:v>
                </c:pt>
                <c:pt idx="149">
                  <c:v>24052</c:v>
                </c:pt>
                <c:pt idx="150">
                  <c:v>33846</c:v>
                </c:pt>
                <c:pt idx="151">
                  <c:v>46712</c:v>
                </c:pt>
                <c:pt idx="152">
                  <c:v>48105</c:v>
                </c:pt>
                <c:pt idx="153">
                  <c:v>42223</c:v>
                </c:pt>
                <c:pt idx="154">
                  <c:v>37923</c:v>
                </c:pt>
                <c:pt idx="155">
                  <c:v>26051</c:v>
                </c:pt>
                <c:pt idx="156">
                  <c:v>20229</c:v>
                </c:pt>
                <c:pt idx="157">
                  <c:v>45305</c:v>
                </c:pt>
                <c:pt idx="158">
                  <c:v>44571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RUS'!$H$3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RUS'!$H$4:$H$162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4</c:v>
                </c:pt>
                <c:pt idx="51">
                  <c:v>0</c:v>
                </c:pt>
                <c:pt idx="52">
                  <c:v>6</c:v>
                </c:pt>
                <c:pt idx="53">
                  <c:v>7</c:v>
                </c:pt>
                <c:pt idx="54">
                  <c:v>9</c:v>
                </c:pt>
                <c:pt idx="55">
                  <c:v>7</c:v>
                </c:pt>
                <c:pt idx="56">
                  <c:v>4</c:v>
                </c:pt>
                <c:pt idx="57">
                  <c:v>15</c:v>
                </c:pt>
                <c:pt idx="58">
                  <c:v>2</c:v>
                </c:pt>
                <c:pt idx="59">
                  <c:v>55</c:v>
                </c:pt>
                <c:pt idx="60">
                  <c:v>69</c:v>
                </c:pt>
                <c:pt idx="61">
                  <c:v>45</c:v>
                </c:pt>
                <c:pt idx="62">
                  <c:v>46</c:v>
                </c:pt>
                <c:pt idx="63">
                  <c:v>52</c:v>
                </c:pt>
                <c:pt idx="64">
                  <c:v>22</c:v>
                </c:pt>
                <c:pt idx="65">
                  <c:v>51</c:v>
                </c:pt>
                <c:pt idx="66">
                  <c:v>88</c:v>
                </c:pt>
                <c:pt idx="67">
                  <c:v>86</c:v>
                </c:pt>
                <c:pt idx="68">
                  <c:v>118</c:v>
                </c:pt>
                <c:pt idx="69">
                  <c:v>97</c:v>
                </c:pt>
                <c:pt idx="70">
                  <c:v>250</c:v>
                </c:pt>
                <c:pt idx="71">
                  <c:v>246</c:v>
                </c:pt>
                <c:pt idx="72">
                  <c:v>179</c:v>
                </c:pt>
                <c:pt idx="73">
                  <c:v>224</c:v>
                </c:pt>
                <c:pt idx="74">
                  <c:v>292</c:v>
                </c:pt>
                <c:pt idx="75">
                  <c:v>318</c:v>
                </c:pt>
                <c:pt idx="76">
                  <c:v>286</c:v>
                </c:pt>
                <c:pt idx="77">
                  <c:v>467</c:v>
                </c:pt>
                <c:pt idx="78">
                  <c:v>234</c:v>
                </c:pt>
                <c:pt idx="79">
                  <c:v>155</c:v>
                </c:pt>
                <c:pt idx="80">
                  <c:v>427</c:v>
                </c:pt>
                <c:pt idx="81">
                  <c:v>547</c:v>
                </c:pt>
                <c:pt idx="82">
                  <c:v>471</c:v>
                </c:pt>
                <c:pt idx="83">
                  <c:v>677</c:v>
                </c:pt>
                <c:pt idx="84">
                  <c:v>682</c:v>
                </c:pt>
                <c:pt idx="85">
                  <c:v>517</c:v>
                </c:pt>
                <c:pt idx="86">
                  <c:v>579</c:v>
                </c:pt>
                <c:pt idx="87">
                  <c:v>1110</c:v>
                </c:pt>
                <c:pt idx="88">
                  <c:v>1830</c:v>
                </c:pt>
                <c:pt idx="89">
                  <c:v>1333</c:v>
                </c:pt>
                <c:pt idx="90">
                  <c:v>1601</c:v>
                </c:pt>
                <c:pt idx="91">
                  <c:v>1793</c:v>
                </c:pt>
                <c:pt idx="92">
                  <c:v>1626</c:v>
                </c:pt>
                <c:pt idx="93">
                  <c:v>1456</c:v>
                </c:pt>
                <c:pt idx="94">
                  <c:v>1770</c:v>
                </c:pt>
                <c:pt idx="95">
                  <c:v>1462</c:v>
                </c:pt>
                <c:pt idx="96">
                  <c:v>2476</c:v>
                </c:pt>
                <c:pt idx="97">
                  <c:v>2805</c:v>
                </c:pt>
                <c:pt idx="98">
                  <c:v>5308</c:v>
                </c:pt>
                <c:pt idx="99">
                  <c:v>2390</c:v>
                </c:pt>
                <c:pt idx="100">
                  <c:v>5495</c:v>
                </c:pt>
                <c:pt idx="101">
                  <c:v>3711</c:v>
                </c:pt>
                <c:pt idx="102">
                  <c:v>4491</c:v>
                </c:pt>
                <c:pt idx="103">
                  <c:v>5527</c:v>
                </c:pt>
                <c:pt idx="104">
                  <c:v>4696</c:v>
                </c:pt>
                <c:pt idx="105">
                  <c:v>4940</c:v>
                </c:pt>
                <c:pt idx="106">
                  <c:v>4207</c:v>
                </c:pt>
                <c:pt idx="107">
                  <c:v>2836</c:v>
                </c:pt>
                <c:pt idx="108">
                  <c:v>5921</c:v>
                </c:pt>
                <c:pt idx="109">
                  <c:v>9262</c:v>
                </c:pt>
                <c:pt idx="110">
                  <c:v>7289</c:v>
                </c:pt>
                <c:pt idx="111">
                  <c:v>7144</c:v>
                </c:pt>
                <c:pt idx="112">
                  <c:v>8111</c:v>
                </c:pt>
                <c:pt idx="113">
                  <c:v>5363</c:v>
                </c:pt>
                <c:pt idx="114">
                  <c:v>5499</c:v>
                </c:pt>
                <c:pt idx="115">
                  <c:v>12331</c:v>
                </c:pt>
                <c:pt idx="116">
                  <c:v>11079</c:v>
                </c:pt>
                <c:pt idx="117">
                  <c:v>8785</c:v>
                </c:pt>
                <c:pt idx="118">
                  <c:v>8264</c:v>
                </c:pt>
                <c:pt idx="119">
                  <c:v>8212</c:v>
                </c:pt>
                <c:pt idx="120">
                  <c:v>4414</c:v>
                </c:pt>
                <c:pt idx="121">
                  <c:v>3631</c:v>
                </c:pt>
                <c:pt idx="122">
                  <c:v>11088</c:v>
                </c:pt>
                <c:pt idx="123">
                  <c:v>8957</c:v>
                </c:pt>
                <c:pt idx="124">
                  <c:v>8638</c:v>
                </c:pt>
                <c:pt idx="125">
                  <c:v>8040</c:v>
                </c:pt>
                <c:pt idx="126">
                  <c:v>8698</c:v>
                </c:pt>
                <c:pt idx="127">
                  <c:v>5337</c:v>
                </c:pt>
                <c:pt idx="128">
                  <c:v>3954</c:v>
                </c:pt>
                <c:pt idx="129">
                  <c:v>11691</c:v>
                </c:pt>
                <c:pt idx="130">
                  <c:v>10378</c:v>
                </c:pt>
                <c:pt idx="131">
                  <c:v>8354</c:v>
                </c:pt>
                <c:pt idx="132">
                  <c:v>8213</c:v>
                </c:pt>
                <c:pt idx="133">
                  <c:v>5266</c:v>
                </c:pt>
                <c:pt idx="134">
                  <c:v>5408</c:v>
                </c:pt>
                <c:pt idx="135">
                  <c:v>4485</c:v>
                </c:pt>
                <c:pt idx="136">
                  <c:v>9759</c:v>
                </c:pt>
                <c:pt idx="137">
                  <c:v>10020</c:v>
                </c:pt>
                <c:pt idx="138">
                  <c:v>9609</c:v>
                </c:pt>
                <c:pt idx="139">
                  <c:v>10442</c:v>
                </c:pt>
                <c:pt idx="140">
                  <c:v>10173</c:v>
                </c:pt>
                <c:pt idx="141">
                  <c:v>5118</c:v>
                </c:pt>
                <c:pt idx="142">
                  <c:v>4705</c:v>
                </c:pt>
                <c:pt idx="143">
                  <c:v>12000</c:v>
                </c:pt>
                <c:pt idx="144">
                  <c:v>12375</c:v>
                </c:pt>
                <c:pt idx="145">
                  <c:v>6335</c:v>
                </c:pt>
                <c:pt idx="146">
                  <c:v>8967</c:v>
                </c:pt>
                <c:pt idx="147">
                  <c:v>9179</c:v>
                </c:pt>
                <c:pt idx="148">
                  <c:v>5733</c:v>
                </c:pt>
                <c:pt idx="149">
                  <c:v>4342</c:v>
                </c:pt>
                <c:pt idx="150">
                  <c:v>9195</c:v>
                </c:pt>
                <c:pt idx="151">
                  <c:v>10262</c:v>
                </c:pt>
                <c:pt idx="152">
                  <c:v>6041</c:v>
                </c:pt>
                <c:pt idx="153">
                  <c:v>8879</c:v>
                </c:pt>
                <c:pt idx="154">
                  <c:v>8972</c:v>
                </c:pt>
                <c:pt idx="155">
                  <c:v>3868</c:v>
                </c:pt>
                <c:pt idx="156">
                  <c:v>3575</c:v>
                </c:pt>
                <c:pt idx="157">
                  <c:v>9533</c:v>
                </c:pt>
                <c:pt idx="158">
                  <c:v>8615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18304"/>
        <c:axId val="327219840"/>
      </c:lineChart>
      <c:lineChart>
        <c:grouping val="standard"/>
        <c:varyColors val="0"/>
        <c:ser>
          <c:idx val="1"/>
          <c:order val="1"/>
          <c:tx>
            <c:strRef>
              <c:f>'data RUS'!$G$3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RUS'!$G$4:$G$162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4</c:v>
                </c:pt>
                <c:pt idx="58">
                  <c:v>1</c:v>
                </c:pt>
                <c:pt idx="59">
                  <c:v>8</c:v>
                </c:pt>
                <c:pt idx="60">
                  <c:v>7</c:v>
                </c:pt>
                <c:pt idx="61">
                  <c:v>6</c:v>
                </c:pt>
                <c:pt idx="62">
                  <c:v>4</c:v>
                </c:pt>
                <c:pt idx="63">
                  <c:v>9</c:v>
                </c:pt>
                <c:pt idx="64">
                  <c:v>2</c:v>
                </c:pt>
                <c:pt idx="65">
                  <c:v>2</c:v>
                </c:pt>
                <c:pt idx="66">
                  <c:v>11</c:v>
                </c:pt>
                <c:pt idx="67">
                  <c:v>5</c:v>
                </c:pt>
                <c:pt idx="68">
                  <c:v>13</c:v>
                </c:pt>
                <c:pt idx="69">
                  <c:v>18</c:v>
                </c:pt>
                <c:pt idx="70">
                  <c:v>12</c:v>
                </c:pt>
                <c:pt idx="71">
                  <c:v>24</c:v>
                </c:pt>
                <c:pt idx="72">
                  <c:v>18</c:v>
                </c:pt>
                <c:pt idx="73">
                  <c:v>22</c:v>
                </c:pt>
                <c:pt idx="74">
                  <c:v>28</c:v>
                </c:pt>
                <c:pt idx="75">
                  <c:v>34</c:v>
                </c:pt>
                <c:pt idx="76">
                  <c:v>41</c:v>
                </c:pt>
                <c:pt idx="77">
                  <c:v>40</c:v>
                </c:pt>
                <c:pt idx="78">
                  <c:v>48</c:v>
                </c:pt>
                <c:pt idx="79">
                  <c:v>44</c:v>
                </c:pt>
                <c:pt idx="80">
                  <c:v>51</c:v>
                </c:pt>
                <c:pt idx="81">
                  <c:v>57</c:v>
                </c:pt>
                <c:pt idx="82">
                  <c:v>42</c:v>
                </c:pt>
                <c:pt idx="83">
                  <c:v>60</c:v>
                </c:pt>
                <c:pt idx="84">
                  <c:v>66</c:v>
                </c:pt>
                <c:pt idx="85">
                  <c:v>66</c:v>
                </c:pt>
                <c:pt idx="86">
                  <c:v>47</c:v>
                </c:pt>
                <c:pt idx="87">
                  <c:v>73</c:v>
                </c:pt>
                <c:pt idx="88">
                  <c:v>105</c:v>
                </c:pt>
                <c:pt idx="89">
                  <c:v>101</c:v>
                </c:pt>
                <c:pt idx="90">
                  <c:v>96</c:v>
                </c:pt>
                <c:pt idx="91">
                  <c:v>53</c:v>
                </c:pt>
                <c:pt idx="92">
                  <c:v>58</c:v>
                </c:pt>
                <c:pt idx="93">
                  <c:v>76</c:v>
                </c:pt>
                <c:pt idx="94">
                  <c:v>95</c:v>
                </c:pt>
                <c:pt idx="95">
                  <c:v>86</c:v>
                </c:pt>
                <c:pt idx="96">
                  <c:v>88</c:v>
                </c:pt>
                <c:pt idx="97">
                  <c:v>98</c:v>
                </c:pt>
                <c:pt idx="98">
                  <c:v>104</c:v>
                </c:pt>
                <c:pt idx="99">
                  <c:v>88</c:v>
                </c:pt>
                <c:pt idx="100">
                  <c:v>94</c:v>
                </c:pt>
                <c:pt idx="101">
                  <c:v>107</c:v>
                </c:pt>
                <c:pt idx="102">
                  <c:v>96</c:v>
                </c:pt>
                <c:pt idx="103">
                  <c:v>93</c:v>
                </c:pt>
                <c:pt idx="104">
                  <c:v>113</c:v>
                </c:pt>
                <c:pt idx="105">
                  <c:v>119</c:v>
                </c:pt>
                <c:pt idx="106">
                  <c:v>94</c:v>
                </c:pt>
                <c:pt idx="107">
                  <c:v>91</c:v>
                </c:pt>
                <c:pt idx="108">
                  <c:v>115</c:v>
                </c:pt>
                <c:pt idx="109">
                  <c:v>135</c:v>
                </c:pt>
                <c:pt idx="110">
                  <c:v>127</c:v>
                </c:pt>
                <c:pt idx="111">
                  <c:v>150</c:v>
                </c:pt>
                <c:pt idx="112">
                  <c:v>139</c:v>
                </c:pt>
                <c:pt idx="113">
                  <c:v>153</c:v>
                </c:pt>
                <c:pt idx="114">
                  <c:v>92</c:v>
                </c:pt>
                <c:pt idx="115">
                  <c:v>174</c:v>
                </c:pt>
                <c:pt idx="116">
                  <c:v>161</c:v>
                </c:pt>
                <c:pt idx="117">
                  <c:v>174</c:v>
                </c:pt>
                <c:pt idx="118">
                  <c:v>232</c:v>
                </c:pt>
                <c:pt idx="119">
                  <c:v>181</c:v>
                </c:pt>
                <c:pt idx="120">
                  <c:v>138</c:v>
                </c:pt>
                <c:pt idx="121">
                  <c:v>156</c:v>
                </c:pt>
                <c:pt idx="122">
                  <c:v>182</c:v>
                </c:pt>
                <c:pt idx="123">
                  <c:v>177</c:v>
                </c:pt>
                <c:pt idx="124">
                  <c:v>168</c:v>
                </c:pt>
                <c:pt idx="125">
                  <c:v>144</c:v>
                </c:pt>
                <c:pt idx="126">
                  <c:v>197</c:v>
                </c:pt>
                <c:pt idx="127">
                  <c:v>134</c:v>
                </c:pt>
                <c:pt idx="128">
                  <c:v>112</c:v>
                </c:pt>
                <c:pt idx="129">
                  <c:v>171</c:v>
                </c:pt>
                <c:pt idx="130">
                  <c:v>216</c:v>
                </c:pt>
                <c:pt idx="131">
                  <c:v>172</c:v>
                </c:pt>
                <c:pt idx="132">
                  <c:v>183</c:v>
                </c:pt>
                <c:pt idx="133">
                  <c:v>114</c:v>
                </c:pt>
                <c:pt idx="134">
                  <c:v>119</c:v>
                </c:pt>
                <c:pt idx="135">
                  <c:v>143</c:v>
                </c:pt>
                <c:pt idx="136">
                  <c:v>193</c:v>
                </c:pt>
                <c:pt idx="137">
                  <c:v>194</c:v>
                </c:pt>
                <c:pt idx="138">
                  <c:v>182</c:v>
                </c:pt>
                <c:pt idx="139">
                  <c:v>181</c:v>
                </c:pt>
                <c:pt idx="140">
                  <c:v>161</c:v>
                </c:pt>
                <c:pt idx="141">
                  <c:v>109</c:v>
                </c:pt>
                <c:pt idx="142">
                  <c:v>95</c:v>
                </c:pt>
                <c:pt idx="143">
                  <c:v>153</c:v>
                </c:pt>
                <c:pt idx="144">
                  <c:v>154</c:v>
                </c:pt>
                <c:pt idx="145">
                  <c:v>91</c:v>
                </c:pt>
                <c:pt idx="146">
                  <c:v>176</c:v>
                </c:pt>
                <c:pt idx="147">
                  <c:v>188</c:v>
                </c:pt>
                <c:pt idx="148">
                  <c:v>102</c:v>
                </c:pt>
                <c:pt idx="149">
                  <c:v>92</c:v>
                </c:pt>
                <c:pt idx="150">
                  <c:v>154</c:v>
                </c:pt>
                <c:pt idx="151">
                  <c:v>215</c:v>
                </c:pt>
                <c:pt idx="152">
                  <c:v>147</c:v>
                </c:pt>
                <c:pt idx="153">
                  <c:v>176</c:v>
                </c:pt>
                <c:pt idx="154">
                  <c:v>167</c:v>
                </c:pt>
                <c:pt idx="155">
                  <c:v>134</c:v>
                </c:pt>
                <c:pt idx="156">
                  <c:v>135</c:v>
                </c:pt>
                <c:pt idx="157">
                  <c:v>198</c:v>
                </c:pt>
                <c:pt idx="158">
                  <c:v>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31360"/>
        <c:axId val="327229824"/>
      </c:lineChart>
      <c:dateAx>
        <c:axId val="3272183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219840"/>
        <c:crosses val="autoZero"/>
        <c:auto val="1"/>
        <c:lblOffset val="100"/>
        <c:baseTimeUnit val="days"/>
      </c:dateAx>
      <c:valAx>
        <c:axId val="3272198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218304"/>
        <c:crosses val="autoZero"/>
        <c:crossBetween val="between"/>
      </c:valAx>
      <c:valAx>
        <c:axId val="3272298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231360"/>
        <c:crosses val="max"/>
        <c:crossBetween val="between"/>
      </c:valAx>
      <c:catAx>
        <c:axId val="32723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327229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RUS'!$B$3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RUS'!$B$4:$B$162</c:f>
              <c:numCache>
                <c:formatCode>General</c:formatCode>
                <c:ptCount val="15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13</c:v>
                </c:pt>
                <c:pt idx="35">
                  <c:v>13</c:v>
                </c:pt>
                <c:pt idx="36">
                  <c:v>17</c:v>
                </c:pt>
                <c:pt idx="37">
                  <c:v>17</c:v>
                </c:pt>
                <c:pt idx="38">
                  <c:v>20</c:v>
                </c:pt>
                <c:pt idx="39">
                  <c:v>20</c:v>
                </c:pt>
                <c:pt idx="40">
                  <c:v>28</c:v>
                </c:pt>
                <c:pt idx="41">
                  <c:v>45</c:v>
                </c:pt>
                <c:pt idx="42">
                  <c:v>59</c:v>
                </c:pt>
                <c:pt idx="43">
                  <c:v>63</c:v>
                </c:pt>
                <c:pt idx="44">
                  <c:v>90</c:v>
                </c:pt>
                <c:pt idx="45">
                  <c:v>114</c:v>
                </c:pt>
                <c:pt idx="46">
                  <c:v>147</c:v>
                </c:pt>
                <c:pt idx="47">
                  <c:v>199</c:v>
                </c:pt>
                <c:pt idx="48">
                  <c:v>253</c:v>
                </c:pt>
                <c:pt idx="49">
                  <c:v>306</c:v>
                </c:pt>
                <c:pt idx="50">
                  <c:v>367</c:v>
                </c:pt>
                <c:pt idx="51">
                  <c:v>438</c:v>
                </c:pt>
                <c:pt idx="52">
                  <c:v>495</c:v>
                </c:pt>
                <c:pt idx="53">
                  <c:v>658</c:v>
                </c:pt>
                <c:pt idx="54">
                  <c:v>840</c:v>
                </c:pt>
                <c:pt idx="55">
                  <c:v>1036</c:v>
                </c:pt>
                <c:pt idx="56">
                  <c:v>1264</c:v>
                </c:pt>
                <c:pt idx="57">
                  <c:v>1534</c:v>
                </c:pt>
                <c:pt idx="58">
                  <c:v>1836</c:v>
                </c:pt>
                <c:pt idx="59">
                  <c:v>2337</c:v>
                </c:pt>
                <c:pt idx="60">
                  <c:v>2777</c:v>
                </c:pt>
                <c:pt idx="61">
                  <c:v>3548</c:v>
                </c:pt>
                <c:pt idx="62">
                  <c:v>4149</c:v>
                </c:pt>
                <c:pt idx="63">
                  <c:v>4731</c:v>
                </c:pt>
                <c:pt idx="64">
                  <c:v>5389</c:v>
                </c:pt>
                <c:pt idx="65">
                  <c:v>6343</c:v>
                </c:pt>
                <c:pt idx="66">
                  <c:v>7497</c:v>
                </c:pt>
                <c:pt idx="67">
                  <c:v>8672</c:v>
                </c:pt>
                <c:pt idx="68">
                  <c:v>10131</c:v>
                </c:pt>
                <c:pt idx="69">
                  <c:v>11917</c:v>
                </c:pt>
                <c:pt idx="70">
                  <c:v>13584</c:v>
                </c:pt>
                <c:pt idx="71">
                  <c:v>15770</c:v>
                </c:pt>
                <c:pt idx="72">
                  <c:v>18328</c:v>
                </c:pt>
                <c:pt idx="73">
                  <c:v>21102</c:v>
                </c:pt>
                <c:pt idx="74">
                  <c:v>24490</c:v>
                </c:pt>
                <c:pt idx="75">
                  <c:v>27938</c:v>
                </c:pt>
                <c:pt idx="76">
                  <c:v>32008</c:v>
                </c:pt>
                <c:pt idx="77">
                  <c:v>36793</c:v>
                </c:pt>
                <c:pt idx="78">
                  <c:v>42853</c:v>
                </c:pt>
                <c:pt idx="79">
                  <c:v>47121</c:v>
                </c:pt>
                <c:pt idx="80">
                  <c:v>52763</c:v>
                </c:pt>
                <c:pt idx="81">
                  <c:v>57999</c:v>
                </c:pt>
                <c:pt idx="82">
                  <c:v>62773</c:v>
                </c:pt>
                <c:pt idx="83">
                  <c:v>68622</c:v>
                </c:pt>
                <c:pt idx="84">
                  <c:v>74588</c:v>
                </c:pt>
                <c:pt idx="85">
                  <c:v>80949</c:v>
                </c:pt>
                <c:pt idx="86">
                  <c:v>87147</c:v>
                </c:pt>
                <c:pt idx="87">
                  <c:v>93558</c:v>
                </c:pt>
                <c:pt idx="88">
                  <c:v>99399</c:v>
                </c:pt>
                <c:pt idx="89">
                  <c:v>106498</c:v>
                </c:pt>
                <c:pt idx="90">
                  <c:v>114431</c:v>
                </c:pt>
                <c:pt idx="91">
                  <c:v>124054</c:v>
                </c:pt>
                <c:pt idx="92">
                  <c:v>134687</c:v>
                </c:pt>
                <c:pt idx="93">
                  <c:v>145268</c:v>
                </c:pt>
                <c:pt idx="94">
                  <c:v>155370</c:v>
                </c:pt>
                <c:pt idx="95">
                  <c:v>165929</c:v>
                </c:pt>
                <c:pt idx="96">
                  <c:v>177160</c:v>
                </c:pt>
                <c:pt idx="97">
                  <c:v>187859</c:v>
                </c:pt>
                <c:pt idx="98">
                  <c:v>198676</c:v>
                </c:pt>
                <c:pt idx="99">
                  <c:v>209688</c:v>
                </c:pt>
                <c:pt idx="100">
                  <c:v>221344</c:v>
                </c:pt>
                <c:pt idx="101">
                  <c:v>232243</c:v>
                </c:pt>
                <c:pt idx="102">
                  <c:v>242271</c:v>
                </c:pt>
                <c:pt idx="103">
                  <c:v>252245</c:v>
                </c:pt>
                <c:pt idx="104">
                  <c:v>262843</c:v>
                </c:pt>
                <c:pt idx="105">
                  <c:v>272043</c:v>
                </c:pt>
                <c:pt idx="106">
                  <c:v>281752</c:v>
                </c:pt>
                <c:pt idx="107">
                  <c:v>290678</c:v>
                </c:pt>
                <c:pt idx="108">
                  <c:v>299941</c:v>
                </c:pt>
                <c:pt idx="109">
                  <c:v>308705</c:v>
                </c:pt>
                <c:pt idx="110">
                  <c:v>317554</c:v>
                </c:pt>
                <c:pt idx="111">
                  <c:v>326448</c:v>
                </c:pt>
                <c:pt idx="112">
                  <c:v>335882</c:v>
                </c:pt>
                <c:pt idx="113">
                  <c:v>344481</c:v>
                </c:pt>
                <c:pt idx="114">
                  <c:v>353427</c:v>
                </c:pt>
                <c:pt idx="115">
                  <c:v>362342</c:v>
                </c:pt>
                <c:pt idx="116">
                  <c:v>370680</c:v>
                </c:pt>
                <c:pt idx="117">
                  <c:v>379051</c:v>
                </c:pt>
                <c:pt idx="118">
                  <c:v>387623</c:v>
                </c:pt>
                <c:pt idx="119">
                  <c:v>396575</c:v>
                </c:pt>
                <c:pt idx="120">
                  <c:v>405843</c:v>
                </c:pt>
                <c:pt idx="121">
                  <c:v>414328</c:v>
                </c:pt>
                <c:pt idx="122">
                  <c:v>423186</c:v>
                </c:pt>
                <c:pt idx="123">
                  <c:v>431715</c:v>
                </c:pt>
                <c:pt idx="124">
                  <c:v>440538</c:v>
                </c:pt>
                <c:pt idx="125">
                  <c:v>449256</c:v>
                </c:pt>
                <c:pt idx="126">
                  <c:v>458102</c:v>
                </c:pt>
                <c:pt idx="127">
                  <c:v>467073</c:v>
                </c:pt>
                <c:pt idx="128">
                  <c:v>476043</c:v>
                </c:pt>
                <c:pt idx="129">
                  <c:v>484630</c:v>
                </c:pt>
                <c:pt idx="130">
                  <c:v>493023</c:v>
                </c:pt>
                <c:pt idx="131">
                  <c:v>501800</c:v>
                </c:pt>
                <c:pt idx="132">
                  <c:v>510761</c:v>
                </c:pt>
                <c:pt idx="133">
                  <c:v>519458</c:v>
                </c:pt>
                <c:pt idx="134">
                  <c:v>528267</c:v>
                </c:pt>
                <c:pt idx="135">
                  <c:v>536484</c:v>
                </c:pt>
                <c:pt idx="136">
                  <c:v>544725</c:v>
                </c:pt>
                <c:pt idx="137">
                  <c:v>552549</c:v>
                </c:pt>
                <c:pt idx="138">
                  <c:v>560321</c:v>
                </c:pt>
                <c:pt idx="139">
                  <c:v>568292</c:v>
                </c:pt>
                <c:pt idx="140">
                  <c:v>576162</c:v>
                </c:pt>
                <c:pt idx="141">
                  <c:v>583879</c:v>
                </c:pt>
                <c:pt idx="142">
                  <c:v>591465</c:v>
                </c:pt>
                <c:pt idx="143">
                  <c:v>598878</c:v>
                </c:pt>
                <c:pt idx="144">
                  <c:v>606043</c:v>
                </c:pt>
                <c:pt idx="145">
                  <c:v>613148</c:v>
                </c:pt>
                <c:pt idx="146">
                  <c:v>619936</c:v>
                </c:pt>
                <c:pt idx="147">
                  <c:v>626779</c:v>
                </c:pt>
                <c:pt idx="148">
                  <c:v>633563</c:v>
                </c:pt>
                <c:pt idx="149">
                  <c:v>640246</c:v>
                </c:pt>
                <c:pt idx="150">
                  <c:v>646929</c:v>
                </c:pt>
                <c:pt idx="151">
                  <c:v>653479</c:v>
                </c:pt>
                <c:pt idx="152">
                  <c:v>660231</c:v>
                </c:pt>
                <c:pt idx="153">
                  <c:v>666941</c:v>
                </c:pt>
                <c:pt idx="154">
                  <c:v>673564</c:v>
                </c:pt>
                <c:pt idx="155">
                  <c:v>680283</c:v>
                </c:pt>
                <c:pt idx="156">
                  <c:v>686852</c:v>
                </c:pt>
                <c:pt idx="157">
                  <c:v>693215</c:v>
                </c:pt>
                <c:pt idx="158">
                  <c:v>699749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BRA'!$D$3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RUS'!$D$4:$D$162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9</c:v>
                </c:pt>
                <c:pt idx="49">
                  <c:v>12</c:v>
                </c:pt>
                <c:pt idx="50">
                  <c:v>16</c:v>
                </c:pt>
                <c:pt idx="51">
                  <c:v>16</c:v>
                </c:pt>
                <c:pt idx="52">
                  <c:v>22</c:v>
                </c:pt>
                <c:pt idx="53">
                  <c:v>29</c:v>
                </c:pt>
                <c:pt idx="54">
                  <c:v>38</c:v>
                </c:pt>
                <c:pt idx="55">
                  <c:v>45</c:v>
                </c:pt>
                <c:pt idx="56">
                  <c:v>49</c:v>
                </c:pt>
                <c:pt idx="57">
                  <c:v>64</c:v>
                </c:pt>
                <c:pt idx="58">
                  <c:v>66</c:v>
                </c:pt>
                <c:pt idx="59">
                  <c:v>121</c:v>
                </c:pt>
                <c:pt idx="60">
                  <c:v>190</c:v>
                </c:pt>
                <c:pt idx="61">
                  <c:v>235</c:v>
                </c:pt>
                <c:pt idx="62">
                  <c:v>281</c:v>
                </c:pt>
                <c:pt idx="63">
                  <c:v>333</c:v>
                </c:pt>
                <c:pt idx="64">
                  <c:v>355</c:v>
                </c:pt>
                <c:pt idx="65">
                  <c:v>406</c:v>
                </c:pt>
                <c:pt idx="66">
                  <c:v>494</c:v>
                </c:pt>
                <c:pt idx="67">
                  <c:v>580</c:v>
                </c:pt>
                <c:pt idx="68">
                  <c:v>698</c:v>
                </c:pt>
                <c:pt idx="69">
                  <c:v>795</c:v>
                </c:pt>
                <c:pt idx="70">
                  <c:v>1045</c:v>
                </c:pt>
                <c:pt idx="71">
                  <c:v>1291</c:v>
                </c:pt>
                <c:pt idx="72">
                  <c:v>1470</c:v>
                </c:pt>
                <c:pt idx="73">
                  <c:v>1694</c:v>
                </c:pt>
                <c:pt idx="74">
                  <c:v>1986</c:v>
                </c:pt>
                <c:pt idx="75">
                  <c:v>2304</c:v>
                </c:pt>
                <c:pt idx="76">
                  <c:v>2590</c:v>
                </c:pt>
                <c:pt idx="77">
                  <c:v>3057</c:v>
                </c:pt>
                <c:pt idx="78">
                  <c:v>3291</c:v>
                </c:pt>
                <c:pt idx="79">
                  <c:v>3446</c:v>
                </c:pt>
                <c:pt idx="80">
                  <c:v>3873</c:v>
                </c:pt>
                <c:pt idx="81">
                  <c:v>4420</c:v>
                </c:pt>
                <c:pt idx="82">
                  <c:v>4891</c:v>
                </c:pt>
                <c:pt idx="83">
                  <c:v>5568</c:v>
                </c:pt>
                <c:pt idx="84">
                  <c:v>6250</c:v>
                </c:pt>
                <c:pt idx="85">
                  <c:v>6767</c:v>
                </c:pt>
                <c:pt idx="86">
                  <c:v>7346</c:v>
                </c:pt>
                <c:pt idx="87">
                  <c:v>8456</c:v>
                </c:pt>
                <c:pt idx="88">
                  <c:v>10286</c:v>
                </c:pt>
                <c:pt idx="89">
                  <c:v>11619</c:v>
                </c:pt>
                <c:pt idx="90">
                  <c:v>13220</c:v>
                </c:pt>
                <c:pt idx="91">
                  <c:v>15013</c:v>
                </c:pt>
                <c:pt idx="92">
                  <c:v>16639</c:v>
                </c:pt>
                <c:pt idx="93">
                  <c:v>18095</c:v>
                </c:pt>
                <c:pt idx="94">
                  <c:v>19865</c:v>
                </c:pt>
                <c:pt idx="95">
                  <c:v>21327</c:v>
                </c:pt>
                <c:pt idx="96">
                  <c:v>23803</c:v>
                </c:pt>
                <c:pt idx="97">
                  <c:v>26608</c:v>
                </c:pt>
                <c:pt idx="98">
                  <c:v>31916</c:v>
                </c:pt>
                <c:pt idx="99">
                  <c:v>34306</c:v>
                </c:pt>
                <c:pt idx="100">
                  <c:v>39801</c:v>
                </c:pt>
                <c:pt idx="101">
                  <c:v>43512</c:v>
                </c:pt>
                <c:pt idx="102">
                  <c:v>48003</c:v>
                </c:pt>
                <c:pt idx="103">
                  <c:v>53530</c:v>
                </c:pt>
                <c:pt idx="104">
                  <c:v>58226</c:v>
                </c:pt>
                <c:pt idx="105">
                  <c:v>63166</c:v>
                </c:pt>
                <c:pt idx="106">
                  <c:v>67373</c:v>
                </c:pt>
                <c:pt idx="107">
                  <c:v>70209</c:v>
                </c:pt>
                <c:pt idx="108">
                  <c:v>76130</c:v>
                </c:pt>
                <c:pt idx="109">
                  <c:v>85392</c:v>
                </c:pt>
                <c:pt idx="110">
                  <c:v>92681</c:v>
                </c:pt>
                <c:pt idx="111">
                  <c:v>99825</c:v>
                </c:pt>
                <c:pt idx="112">
                  <c:v>107936</c:v>
                </c:pt>
                <c:pt idx="113">
                  <c:v>113299</c:v>
                </c:pt>
                <c:pt idx="114">
                  <c:v>118798</c:v>
                </c:pt>
                <c:pt idx="115">
                  <c:v>131129</c:v>
                </c:pt>
                <c:pt idx="116">
                  <c:v>142208</c:v>
                </c:pt>
                <c:pt idx="117">
                  <c:v>150993</c:v>
                </c:pt>
                <c:pt idx="118">
                  <c:v>159257</c:v>
                </c:pt>
                <c:pt idx="119">
                  <c:v>167469</c:v>
                </c:pt>
                <c:pt idx="120">
                  <c:v>171883</c:v>
                </c:pt>
                <c:pt idx="121">
                  <c:v>175514</c:v>
                </c:pt>
                <c:pt idx="122">
                  <c:v>186602</c:v>
                </c:pt>
                <c:pt idx="123">
                  <c:v>195559</c:v>
                </c:pt>
                <c:pt idx="124">
                  <c:v>204197</c:v>
                </c:pt>
                <c:pt idx="125">
                  <c:v>212237</c:v>
                </c:pt>
                <c:pt idx="126">
                  <c:v>220935</c:v>
                </c:pt>
                <c:pt idx="127">
                  <c:v>226272</c:v>
                </c:pt>
                <c:pt idx="128">
                  <c:v>230226</c:v>
                </c:pt>
                <c:pt idx="129">
                  <c:v>241917</c:v>
                </c:pt>
                <c:pt idx="130">
                  <c:v>252295</c:v>
                </c:pt>
                <c:pt idx="131">
                  <c:v>260649</c:v>
                </c:pt>
                <c:pt idx="132">
                  <c:v>268862</c:v>
                </c:pt>
                <c:pt idx="133">
                  <c:v>274128</c:v>
                </c:pt>
                <c:pt idx="134">
                  <c:v>279536</c:v>
                </c:pt>
                <c:pt idx="135">
                  <c:v>284021</c:v>
                </c:pt>
                <c:pt idx="136">
                  <c:v>293780</c:v>
                </c:pt>
                <c:pt idx="137">
                  <c:v>303800</c:v>
                </c:pt>
                <c:pt idx="138">
                  <c:v>313409</c:v>
                </c:pt>
                <c:pt idx="139">
                  <c:v>323851</c:v>
                </c:pt>
                <c:pt idx="140">
                  <c:v>334024</c:v>
                </c:pt>
                <c:pt idx="141">
                  <c:v>339142</c:v>
                </c:pt>
                <c:pt idx="142">
                  <c:v>343847</c:v>
                </c:pt>
                <c:pt idx="143">
                  <c:v>355847</c:v>
                </c:pt>
                <c:pt idx="144">
                  <c:v>368222</c:v>
                </c:pt>
                <c:pt idx="145">
                  <c:v>374557</c:v>
                </c:pt>
                <c:pt idx="146">
                  <c:v>383524</c:v>
                </c:pt>
                <c:pt idx="147">
                  <c:v>392703</c:v>
                </c:pt>
                <c:pt idx="148">
                  <c:v>398436</c:v>
                </c:pt>
                <c:pt idx="149">
                  <c:v>402778</c:v>
                </c:pt>
                <c:pt idx="150">
                  <c:v>411973</c:v>
                </c:pt>
                <c:pt idx="151">
                  <c:v>422235</c:v>
                </c:pt>
                <c:pt idx="152">
                  <c:v>428276</c:v>
                </c:pt>
                <c:pt idx="153">
                  <c:v>437155</c:v>
                </c:pt>
                <c:pt idx="154">
                  <c:v>446127</c:v>
                </c:pt>
                <c:pt idx="155">
                  <c:v>449995</c:v>
                </c:pt>
                <c:pt idx="156">
                  <c:v>453570</c:v>
                </c:pt>
                <c:pt idx="157">
                  <c:v>463103</c:v>
                </c:pt>
                <c:pt idx="158">
                  <c:v>471718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80896"/>
        <c:axId val="327290880"/>
      </c:lineChart>
      <c:lineChart>
        <c:grouping val="standard"/>
        <c:varyColors val="0"/>
        <c:ser>
          <c:idx val="1"/>
          <c:order val="1"/>
          <c:tx>
            <c:strRef>
              <c:f>'data RUS'!$C$3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RUS'!$C$4:$C$162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8</c:v>
                </c:pt>
                <c:pt idx="58">
                  <c:v>9</c:v>
                </c:pt>
                <c:pt idx="59">
                  <c:v>17</c:v>
                </c:pt>
                <c:pt idx="60">
                  <c:v>24</c:v>
                </c:pt>
                <c:pt idx="61">
                  <c:v>30</c:v>
                </c:pt>
                <c:pt idx="62">
                  <c:v>34</c:v>
                </c:pt>
                <c:pt idx="63">
                  <c:v>43</c:v>
                </c:pt>
                <c:pt idx="64">
                  <c:v>45</c:v>
                </c:pt>
                <c:pt idx="65">
                  <c:v>47</c:v>
                </c:pt>
                <c:pt idx="66">
                  <c:v>58</c:v>
                </c:pt>
                <c:pt idx="67">
                  <c:v>63</c:v>
                </c:pt>
                <c:pt idx="68">
                  <c:v>76</c:v>
                </c:pt>
                <c:pt idx="69">
                  <c:v>94</c:v>
                </c:pt>
                <c:pt idx="70">
                  <c:v>106</c:v>
                </c:pt>
                <c:pt idx="71">
                  <c:v>130</c:v>
                </c:pt>
                <c:pt idx="72">
                  <c:v>148</c:v>
                </c:pt>
                <c:pt idx="73">
                  <c:v>170</c:v>
                </c:pt>
                <c:pt idx="74">
                  <c:v>198</c:v>
                </c:pt>
                <c:pt idx="75">
                  <c:v>232</c:v>
                </c:pt>
                <c:pt idx="76">
                  <c:v>273</c:v>
                </c:pt>
                <c:pt idx="77">
                  <c:v>313</c:v>
                </c:pt>
                <c:pt idx="78">
                  <c:v>361</c:v>
                </c:pt>
                <c:pt idx="79">
                  <c:v>405</c:v>
                </c:pt>
                <c:pt idx="80">
                  <c:v>456</c:v>
                </c:pt>
                <c:pt idx="81">
                  <c:v>513</c:v>
                </c:pt>
                <c:pt idx="82">
                  <c:v>555</c:v>
                </c:pt>
                <c:pt idx="83">
                  <c:v>615</c:v>
                </c:pt>
                <c:pt idx="84">
                  <c:v>681</c:v>
                </c:pt>
                <c:pt idx="85">
                  <c:v>747</c:v>
                </c:pt>
                <c:pt idx="86">
                  <c:v>794</c:v>
                </c:pt>
                <c:pt idx="87">
                  <c:v>867</c:v>
                </c:pt>
                <c:pt idx="88">
                  <c:v>972</c:v>
                </c:pt>
                <c:pt idx="89">
                  <c:v>1073</c:v>
                </c:pt>
                <c:pt idx="90">
                  <c:v>1169</c:v>
                </c:pt>
                <c:pt idx="91">
                  <c:v>1222</c:v>
                </c:pt>
                <c:pt idx="92">
                  <c:v>1280</c:v>
                </c:pt>
                <c:pt idx="93">
                  <c:v>1356</c:v>
                </c:pt>
                <c:pt idx="94">
                  <c:v>1451</c:v>
                </c:pt>
                <c:pt idx="95">
                  <c:v>1537</c:v>
                </c:pt>
                <c:pt idx="96">
                  <c:v>1625</c:v>
                </c:pt>
                <c:pt idx="97">
                  <c:v>1723</c:v>
                </c:pt>
                <c:pt idx="98">
                  <c:v>1827</c:v>
                </c:pt>
                <c:pt idx="99">
                  <c:v>1915</c:v>
                </c:pt>
                <c:pt idx="100">
                  <c:v>2009</c:v>
                </c:pt>
                <c:pt idx="101">
                  <c:v>2116</c:v>
                </c:pt>
                <c:pt idx="102">
                  <c:v>2212</c:v>
                </c:pt>
                <c:pt idx="103">
                  <c:v>2305</c:v>
                </c:pt>
                <c:pt idx="104">
                  <c:v>2418</c:v>
                </c:pt>
                <c:pt idx="105">
                  <c:v>2537</c:v>
                </c:pt>
                <c:pt idx="106">
                  <c:v>2631</c:v>
                </c:pt>
                <c:pt idx="107">
                  <c:v>2722</c:v>
                </c:pt>
                <c:pt idx="108">
                  <c:v>2837</c:v>
                </c:pt>
                <c:pt idx="109">
                  <c:v>2972</c:v>
                </c:pt>
                <c:pt idx="110">
                  <c:v>3099</c:v>
                </c:pt>
                <c:pt idx="111">
                  <c:v>3249</c:v>
                </c:pt>
                <c:pt idx="112">
                  <c:v>3388</c:v>
                </c:pt>
                <c:pt idx="113">
                  <c:v>3541</c:v>
                </c:pt>
                <c:pt idx="114">
                  <c:v>3633</c:v>
                </c:pt>
                <c:pt idx="115">
                  <c:v>3807</c:v>
                </c:pt>
                <c:pt idx="116">
                  <c:v>3968</c:v>
                </c:pt>
                <c:pt idx="117">
                  <c:v>4142</c:v>
                </c:pt>
                <c:pt idx="118">
                  <c:v>4374</c:v>
                </c:pt>
                <c:pt idx="119">
                  <c:v>4555</c:v>
                </c:pt>
                <c:pt idx="120">
                  <c:v>4693</c:v>
                </c:pt>
                <c:pt idx="121">
                  <c:v>4849</c:v>
                </c:pt>
                <c:pt idx="122">
                  <c:v>5031</c:v>
                </c:pt>
                <c:pt idx="123">
                  <c:v>5208</c:v>
                </c:pt>
                <c:pt idx="124">
                  <c:v>5376</c:v>
                </c:pt>
                <c:pt idx="125">
                  <c:v>5520</c:v>
                </c:pt>
                <c:pt idx="126">
                  <c:v>5717</c:v>
                </c:pt>
                <c:pt idx="127">
                  <c:v>5851</c:v>
                </c:pt>
                <c:pt idx="128">
                  <c:v>5963</c:v>
                </c:pt>
                <c:pt idx="129">
                  <c:v>6134</c:v>
                </c:pt>
                <c:pt idx="130">
                  <c:v>6350</c:v>
                </c:pt>
                <c:pt idx="131">
                  <c:v>6522</c:v>
                </c:pt>
                <c:pt idx="132">
                  <c:v>6705</c:v>
                </c:pt>
                <c:pt idx="133">
                  <c:v>6819</c:v>
                </c:pt>
                <c:pt idx="134">
                  <c:v>6938</c:v>
                </c:pt>
                <c:pt idx="135">
                  <c:v>7081</c:v>
                </c:pt>
                <c:pt idx="136">
                  <c:v>7274</c:v>
                </c:pt>
                <c:pt idx="137">
                  <c:v>7468</c:v>
                </c:pt>
                <c:pt idx="138">
                  <c:v>7650</c:v>
                </c:pt>
                <c:pt idx="139">
                  <c:v>7831</c:v>
                </c:pt>
                <c:pt idx="140">
                  <c:v>7992</c:v>
                </c:pt>
                <c:pt idx="141">
                  <c:v>8101</c:v>
                </c:pt>
                <c:pt idx="142">
                  <c:v>8196</c:v>
                </c:pt>
                <c:pt idx="143">
                  <c:v>8349</c:v>
                </c:pt>
                <c:pt idx="144">
                  <c:v>8503</c:v>
                </c:pt>
                <c:pt idx="145">
                  <c:v>8594</c:v>
                </c:pt>
                <c:pt idx="146">
                  <c:v>8770</c:v>
                </c:pt>
                <c:pt idx="147">
                  <c:v>8958</c:v>
                </c:pt>
                <c:pt idx="148">
                  <c:v>9060</c:v>
                </c:pt>
                <c:pt idx="149">
                  <c:v>9152</c:v>
                </c:pt>
                <c:pt idx="150">
                  <c:v>9306</c:v>
                </c:pt>
                <c:pt idx="151">
                  <c:v>9521</c:v>
                </c:pt>
                <c:pt idx="152">
                  <c:v>9668</c:v>
                </c:pt>
                <c:pt idx="153">
                  <c:v>9844</c:v>
                </c:pt>
                <c:pt idx="154">
                  <c:v>10011</c:v>
                </c:pt>
                <c:pt idx="155">
                  <c:v>10145</c:v>
                </c:pt>
                <c:pt idx="156">
                  <c:v>10280</c:v>
                </c:pt>
                <c:pt idx="157">
                  <c:v>10478</c:v>
                </c:pt>
                <c:pt idx="158">
                  <c:v>10650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93952"/>
        <c:axId val="327292416"/>
      </c:lineChart>
      <c:dateAx>
        <c:axId val="3272808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290880"/>
        <c:crosses val="autoZero"/>
        <c:auto val="1"/>
        <c:lblOffset val="100"/>
        <c:baseTimeUnit val="days"/>
      </c:dateAx>
      <c:valAx>
        <c:axId val="3272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280896"/>
        <c:crosses val="autoZero"/>
        <c:crossBetween val="between"/>
      </c:valAx>
      <c:valAx>
        <c:axId val="3272924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293952"/>
        <c:crosses val="max"/>
        <c:crossBetween val="between"/>
      </c:valAx>
      <c:catAx>
        <c:axId val="32729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27292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RUS'!$AB$3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RUS'!$AB$4:$AB$292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0.14285714285714285</c:v>
                </c:pt>
                <c:pt idx="31" formatCode="#,##0">
                  <c:v>0.14285714285714285</c:v>
                </c:pt>
                <c:pt idx="32" formatCode="#,##0">
                  <c:v>0.14285714285714285</c:v>
                </c:pt>
                <c:pt idx="33" formatCode="#,##0">
                  <c:v>0.2857142857142857</c:v>
                </c:pt>
                <c:pt idx="34" formatCode="#,##0">
                  <c:v>1.5714285714285714</c:v>
                </c:pt>
                <c:pt idx="35" formatCode="#,##0">
                  <c:v>1.5714285714285714</c:v>
                </c:pt>
                <c:pt idx="36" formatCode="#,##0">
                  <c:v>2.1428571428571428</c:v>
                </c:pt>
                <c:pt idx="37" formatCode="#,##0">
                  <c:v>2</c:v>
                </c:pt>
                <c:pt idx="38" formatCode="#,##0">
                  <c:v>2.4285714285714284</c:v>
                </c:pt>
                <c:pt idx="39" formatCode="#,##0">
                  <c:v>2.4285714285714284</c:v>
                </c:pt>
                <c:pt idx="40" formatCode="#,##0">
                  <c:v>3.4285714285714284</c:v>
                </c:pt>
                <c:pt idx="41" formatCode="#,##0">
                  <c:v>4.5714285714285712</c:v>
                </c:pt>
                <c:pt idx="42" formatCode="#,##0">
                  <c:v>6.5714285714285712</c:v>
                </c:pt>
                <c:pt idx="43" formatCode="#,##0">
                  <c:v>6.5714285714285712</c:v>
                </c:pt>
                <c:pt idx="44" formatCode="#,##0">
                  <c:v>10.428571428571429</c:v>
                </c:pt>
                <c:pt idx="45" formatCode="#,##0">
                  <c:v>13.428571428571429</c:v>
                </c:pt>
                <c:pt idx="46" formatCode="#,##0">
                  <c:v>18.142857142857142</c:v>
                </c:pt>
                <c:pt idx="47" formatCode="#,##0">
                  <c:v>24.428571428571427</c:v>
                </c:pt>
                <c:pt idx="48" formatCode="#,##0">
                  <c:v>29.714285714285715</c:v>
                </c:pt>
                <c:pt idx="49" formatCode="#,##0">
                  <c:v>35.285714285714285</c:v>
                </c:pt>
                <c:pt idx="50" formatCode="#,##0">
                  <c:v>43.428571428571431</c:v>
                </c:pt>
                <c:pt idx="51" formatCode="#,##0">
                  <c:v>49.714285714285715</c:v>
                </c:pt>
                <c:pt idx="52" formatCode="#,##0">
                  <c:v>54.428571428571431</c:v>
                </c:pt>
                <c:pt idx="53" formatCode="#,##0">
                  <c:v>73</c:v>
                </c:pt>
                <c:pt idx="54" formatCode="#,##0">
                  <c:v>91.571428571428569</c:v>
                </c:pt>
                <c:pt idx="55" formatCode="#,##0">
                  <c:v>111.85714285714286</c:v>
                </c:pt>
                <c:pt idx="56" formatCode="#,##0">
                  <c:v>136.85714285714286</c:v>
                </c:pt>
                <c:pt idx="57" formatCode="#,##0">
                  <c:v>166.71428571428572</c:v>
                </c:pt>
                <c:pt idx="58" formatCode="#,##0">
                  <c:v>199.71428571428572</c:v>
                </c:pt>
                <c:pt idx="59" formatCode="#,##0">
                  <c:v>263.14285714285717</c:v>
                </c:pt>
                <c:pt idx="60" formatCode="#,##0">
                  <c:v>302.71428571428572</c:v>
                </c:pt>
                <c:pt idx="61" formatCode="#,##0">
                  <c:v>386.85714285714283</c:v>
                </c:pt>
                <c:pt idx="62" formatCode="#,##0">
                  <c:v>444.71428571428572</c:v>
                </c:pt>
                <c:pt idx="63" formatCode="#,##0">
                  <c:v>495.28571428571428</c:v>
                </c:pt>
                <c:pt idx="64" formatCode="#,##0">
                  <c:v>550.71428571428567</c:v>
                </c:pt>
                <c:pt idx="65" formatCode="#,##0">
                  <c:v>643.85714285714289</c:v>
                </c:pt>
                <c:pt idx="66" formatCode="#,##0">
                  <c:v>737.14285714285711</c:v>
                </c:pt>
                <c:pt idx="67" formatCode="#,##0">
                  <c:v>842.14285714285711</c:v>
                </c:pt>
                <c:pt idx="68" formatCode="#,##0">
                  <c:v>940.42857142857144</c:v>
                </c:pt>
                <c:pt idx="69" formatCode="#,##0">
                  <c:v>1109.7142857142858</c:v>
                </c:pt>
                <c:pt idx="70" formatCode="#,##0">
                  <c:v>1264.7142857142858</c:v>
                </c:pt>
                <c:pt idx="71" formatCode="#,##0">
                  <c:v>1483</c:v>
                </c:pt>
                <c:pt idx="72" formatCode="#,##0">
                  <c:v>1712.1428571428571</c:v>
                </c:pt>
                <c:pt idx="73" formatCode="#,##0">
                  <c:v>1943.5714285714287</c:v>
                </c:pt>
                <c:pt idx="74" formatCode="#,##0">
                  <c:v>2259.7142857142858</c:v>
                </c:pt>
                <c:pt idx="75" formatCode="#,##0">
                  <c:v>2543.8571428571427</c:v>
                </c:pt>
                <c:pt idx="76" formatCode="#,##0">
                  <c:v>2870.1428571428573</c:v>
                </c:pt>
                <c:pt idx="77" formatCode="#,##0">
                  <c:v>3315.5714285714284</c:v>
                </c:pt>
                <c:pt idx="78" formatCode="#,##0">
                  <c:v>3869</c:v>
                </c:pt>
                <c:pt idx="79" formatCode="#,##0">
                  <c:v>4113.2857142857147</c:v>
                </c:pt>
                <c:pt idx="80" formatCode="#,##0">
                  <c:v>4523</c:v>
                </c:pt>
                <c:pt idx="81" formatCode="#,##0">
                  <c:v>4787</c:v>
                </c:pt>
                <c:pt idx="82" formatCode="#,##0">
                  <c:v>4976.4285714285716</c:v>
                </c:pt>
                <c:pt idx="83" formatCode="#,##0">
                  <c:v>5230.5714285714284</c:v>
                </c:pt>
                <c:pt idx="84" formatCode="#,##0">
                  <c:v>5399.2857142857147</c:v>
                </c:pt>
                <c:pt idx="85" formatCode="#,##0">
                  <c:v>5442.2857142857147</c:v>
                </c:pt>
                <c:pt idx="86" formatCode="#,##0">
                  <c:v>5718</c:v>
                </c:pt>
                <c:pt idx="87" formatCode="#,##0">
                  <c:v>5827.8571428571431</c:v>
                </c:pt>
                <c:pt idx="88" formatCode="#,##0">
                  <c:v>5914.2857142857147</c:v>
                </c:pt>
                <c:pt idx="89" formatCode="#,##0">
                  <c:v>6246.4285714285716</c:v>
                </c:pt>
                <c:pt idx="90" formatCode="#,##0">
                  <c:v>6544.1428571428569</c:v>
                </c:pt>
                <c:pt idx="91" formatCode="#,##0">
                  <c:v>7066.5714285714284</c:v>
                </c:pt>
                <c:pt idx="92" formatCode="#,##0">
                  <c:v>7676.8571428571431</c:v>
                </c:pt>
                <c:pt idx="93" formatCode="#,##0">
                  <c:v>8303</c:v>
                </c:pt>
                <c:pt idx="94" formatCode="#,##0">
                  <c:v>8830.2857142857138</c:v>
                </c:pt>
                <c:pt idx="95" formatCode="#,##0">
                  <c:v>9504.2857142857138</c:v>
                </c:pt>
                <c:pt idx="96" formatCode="#,##0">
                  <c:v>10094.571428571429</c:v>
                </c:pt>
                <c:pt idx="97" formatCode="#,##0">
                  <c:v>10489.714285714286</c:v>
                </c:pt>
                <c:pt idx="98" formatCode="#,##0">
                  <c:v>10660.285714285714</c:v>
                </c:pt>
                <c:pt idx="99" formatCode="#,##0">
                  <c:v>10714.428571428571</c:v>
                </c:pt>
                <c:pt idx="100" formatCode="#,##0">
                  <c:v>10868</c:v>
                </c:pt>
                <c:pt idx="101" formatCode="#,##0">
                  <c:v>10981.857142857143</c:v>
                </c:pt>
                <c:pt idx="102" formatCode="#,##0">
                  <c:v>10906</c:v>
                </c:pt>
                <c:pt idx="103" formatCode="#,##0">
                  <c:v>10726.428571428571</c:v>
                </c:pt>
                <c:pt idx="104" formatCode="#,##0">
                  <c:v>10712</c:v>
                </c:pt>
                <c:pt idx="105" formatCode="#,##0">
                  <c:v>10481</c:v>
                </c:pt>
                <c:pt idx="106" formatCode="#,##0">
                  <c:v>10294.857142857143</c:v>
                </c:pt>
                <c:pt idx="107" formatCode="#,##0">
                  <c:v>9904.8571428571431</c:v>
                </c:pt>
                <c:pt idx="108" formatCode="#,##0">
                  <c:v>9671.1428571428569</c:v>
                </c:pt>
                <c:pt idx="109" formatCode="#,##0">
                  <c:v>9490.5714285714294</c:v>
                </c:pt>
                <c:pt idx="110" formatCode="#,##0">
                  <c:v>9329.8571428571431</c:v>
                </c:pt>
                <c:pt idx="111" formatCode="#,##0">
                  <c:v>9086.4285714285706</c:v>
                </c:pt>
                <c:pt idx="112" formatCode="#,##0">
                  <c:v>9119.8571428571431</c:v>
                </c:pt>
                <c:pt idx="113" formatCode="#,##0">
                  <c:v>8961.2857142857138</c:v>
                </c:pt>
                <c:pt idx="114" formatCode="#,##0">
                  <c:v>8964.1428571428569</c:v>
                </c:pt>
                <c:pt idx="115" formatCode="#,##0">
                  <c:v>8914.4285714285706</c:v>
                </c:pt>
                <c:pt idx="116" formatCode="#,##0">
                  <c:v>8853.5714285714294</c:v>
                </c:pt>
                <c:pt idx="117" formatCode="#,##0">
                  <c:v>8785.2857142857138</c:v>
                </c:pt>
                <c:pt idx="118" formatCode="#,##0">
                  <c:v>8739.2857142857138</c:v>
                </c:pt>
                <c:pt idx="119" formatCode="#,##0">
                  <c:v>8670.4285714285706</c:v>
                </c:pt>
                <c:pt idx="120" formatCode="#,##0">
                  <c:v>8766</c:v>
                </c:pt>
                <c:pt idx="121" formatCode="#,##0">
                  <c:v>8700.1428571428569</c:v>
                </c:pt>
                <c:pt idx="122" formatCode="#,##0">
                  <c:v>8692</c:v>
                </c:pt>
                <c:pt idx="123" formatCode="#,##0">
                  <c:v>8719.2857142857138</c:v>
                </c:pt>
                <c:pt idx="124" formatCode="#,##0">
                  <c:v>8783.8571428571431</c:v>
                </c:pt>
                <c:pt idx="125" formatCode="#,##0">
                  <c:v>8804.7142857142862</c:v>
                </c:pt>
                <c:pt idx="126" formatCode="#,##0">
                  <c:v>8789.5714285714294</c:v>
                </c:pt>
                <c:pt idx="127" formatCode="#,##0">
                  <c:v>8747.1428571428569</c:v>
                </c:pt>
                <c:pt idx="128" formatCode="#,##0">
                  <c:v>8816.4285714285706</c:v>
                </c:pt>
                <c:pt idx="129" formatCode="#,##0">
                  <c:v>8777.7142857142862</c:v>
                </c:pt>
                <c:pt idx="130" formatCode="#,##0">
                  <c:v>8758.2857142857138</c:v>
                </c:pt>
                <c:pt idx="131" formatCode="#,##0">
                  <c:v>8751.7142857142862</c:v>
                </c:pt>
                <c:pt idx="132" formatCode="#,##0">
                  <c:v>8786.4285714285706</c:v>
                </c:pt>
                <c:pt idx="133" formatCode="#,##0">
                  <c:v>8765.1428571428569</c:v>
                </c:pt>
                <c:pt idx="134" formatCode="#,##0">
                  <c:v>8742</c:v>
                </c:pt>
                <c:pt idx="135" formatCode="#,##0">
                  <c:v>8634.4285714285706</c:v>
                </c:pt>
                <c:pt idx="136" formatCode="#,##0">
                  <c:v>8585</c:v>
                </c:pt>
                <c:pt idx="137" formatCode="#,##0">
                  <c:v>8503.7142857142862</c:v>
                </c:pt>
                <c:pt idx="138" formatCode="#,##0">
                  <c:v>8360.1428571428569</c:v>
                </c:pt>
                <c:pt idx="139" formatCode="#,##0">
                  <c:v>8218.7142857142862</c:v>
                </c:pt>
                <c:pt idx="140" formatCode="#,##0">
                  <c:v>8100.5714285714284</c:v>
                </c:pt>
                <c:pt idx="141" formatCode="#,##0">
                  <c:v>7944.5714285714284</c:v>
                </c:pt>
                <c:pt idx="142" formatCode="#,##0">
                  <c:v>7854.4285714285716</c:v>
                </c:pt>
                <c:pt idx="143" formatCode="#,##0">
                  <c:v>7736.1428571428569</c:v>
                </c:pt>
                <c:pt idx="144" formatCode="#,##0">
                  <c:v>7642</c:v>
                </c:pt>
                <c:pt idx="145" formatCode="#,##0">
                  <c:v>7546.7142857142853</c:v>
                </c:pt>
                <c:pt idx="146" formatCode="#,##0">
                  <c:v>7377.7142857142853</c:v>
                </c:pt>
                <c:pt idx="147" formatCode="#,##0">
                  <c:v>7231</c:v>
                </c:pt>
                <c:pt idx="148" formatCode="#,##0">
                  <c:v>7097.7142857142853</c:v>
                </c:pt>
                <c:pt idx="149" formatCode="#,##0">
                  <c:v>6968.7142857142853</c:v>
                </c:pt>
                <c:pt idx="150" formatCode="#,##0">
                  <c:v>6864.4285714285716</c:v>
                </c:pt>
                <c:pt idx="151" formatCode="#,##0">
                  <c:v>6776.5714285714284</c:v>
                </c:pt>
                <c:pt idx="152" formatCode="#,##0">
                  <c:v>6726.1428571428569</c:v>
                </c:pt>
                <c:pt idx="153" formatCode="#,##0">
                  <c:v>6715</c:v>
                </c:pt>
                <c:pt idx="154" formatCode="#,##0">
                  <c:v>6683.5714285714284</c:v>
                </c:pt>
                <c:pt idx="155" formatCode="#,##0">
                  <c:v>6674.2857142857147</c:v>
                </c:pt>
                <c:pt idx="156" formatCode="#,##0">
                  <c:v>6658</c:v>
                </c:pt>
                <c:pt idx="157" formatCode="#,##0">
                  <c:v>6612.2857142857147</c:v>
                </c:pt>
                <c:pt idx="158" formatCode="#,##0">
                  <c:v>6610</c:v>
                </c:pt>
                <c:pt idx="159" formatCode="#,##0">
                  <c:v>6572.7142857142853</c:v>
                </c:pt>
                <c:pt idx="160" formatCode="#,##0">
                  <c:v>6560.2857142857147</c:v>
                </c:pt>
                <c:pt idx="161" formatCode="#,##0">
                  <c:v>6555</c:v>
                </c:pt>
                <c:pt idx="162" formatCode="#,##0">
                  <c:v>6536.1428571428569</c:v>
                </c:pt>
                <c:pt idx="163" formatCode="#,##0">
                  <c:v>6527.8571428571431</c:v>
                </c:pt>
                <c:pt idx="164" formatCode="#,##0">
                  <c:v>6510.2857142857147</c:v>
                </c:pt>
                <c:pt idx="165" formatCode="#,##0">
                  <c:v>6492.5714285714284</c:v>
                </c:pt>
                <c:pt idx="166" formatCode="#,##0">
                  <c:v>6481.7142857142853</c:v>
                </c:pt>
                <c:pt idx="167" formatCode="#,##0">
                  <c:v>6448.2857142857147</c:v>
                </c:pt>
                <c:pt idx="168" formatCode="#,##0">
                  <c:v>6395.1428571428569</c:v>
                </c:pt>
                <c:pt idx="169" formatCode="#,##0">
                  <c:v>6325</c:v>
                </c:pt>
                <c:pt idx="170" formatCode="#,##0">
                  <c:v>6237.8571428571431</c:v>
                </c:pt>
                <c:pt idx="171" formatCode="#,##0">
                  <c:v>6179</c:v>
                </c:pt>
                <c:pt idx="172" formatCode="#,##0">
                  <c:v>6099</c:v>
                </c:pt>
                <c:pt idx="173" formatCode="#,##0">
                  <c:v>6015.4285714285716</c:v>
                </c:pt>
                <c:pt idx="174" formatCode="#,##0">
                  <c:v>5928.2857142857147</c:v>
                </c:pt>
                <c:pt idx="175" formatCode="#,##0">
                  <c:v>5873.8571428571431</c:v>
                </c:pt>
                <c:pt idx="176" formatCode="#,##0">
                  <c:v>5823.1428571428569</c:v>
                </c:pt>
                <c:pt idx="177" formatCode="#,##0">
                  <c:v>5781.1428571428569</c:v>
                </c:pt>
                <c:pt idx="178" formatCode="#,##0">
                  <c:v>5717.1428571428569</c:v>
                </c:pt>
                <c:pt idx="179" formatCode="#,##0">
                  <c:v>5659.8571428571431</c:v>
                </c:pt>
                <c:pt idx="180" formatCode="#,##0">
                  <c:v>5610.4285714285716</c:v>
                </c:pt>
                <c:pt idx="181" formatCode="#,##0">
                  <c:v>5566</c:v>
                </c:pt>
                <c:pt idx="182" formatCode="#,##0">
                  <c:v>5508.2857142857147</c:v>
                </c:pt>
                <c:pt idx="183" formatCode="#,##0">
                  <c:v>5457.7142857142853</c:v>
                </c:pt>
                <c:pt idx="184" formatCode="#,##0">
                  <c:v>5423</c:v>
                </c:pt>
                <c:pt idx="185" formatCode="#,##0">
                  <c:v>5386</c:v>
                </c:pt>
                <c:pt idx="186" formatCode="#,##0">
                  <c:v>5348.4285714285716</c:v>
                </c:pt>
                <c:pt idx="187" formatCode="#,##0">
                  <c:v>5313.4285714285716</c:v>
                </c:pt>
                <c:pt idx="188" formatCode="#,##0">
                  <c:v>5273.8571428571431</c:v>
                </c:pt>
                <c:pt idx="189" formatCode="#,##0">
                  <c:v>5239</c:v>
                </c:pt>
                <c:pt idx="190" formatCode="#,##0">
                  <c:v>5205.8571428571431</c:v>
                </c:pt>
                <c:pt idx="191" formatCode="#,##0">
                  <c:v>5165.4285714285716</c:v>
                </c:pt>
                <c:pt idx="192" formatCode="#,##0">
                  <c:v>5132.7142857142853</c:v>
                </c:pt>
                <c:pt idx="193" formatCode="#,##0">
                  <c:v>5113.8571428571431</c:v>
                </c:pt>
                <c:pt idx="194" formatCode="#,##0">
                  <c:v>5082.1428571428569</c:v>
                </c:pt>
                <c:pt idx="195" formatCode="#,##0">
                  <c:v>5057.1428571428569</c:v>
                </c:pt>
                <c:pt idx="196" formatCode="#,##0">
                  <c:v>5035</c:v>
                </c:pt>
                <c:pt idx="197" formatCode="#,##0">
                  <c:v>5000.1428571428569</c:v>
                </c:pt>
                <c:pt idx="198" formatCode="#,##0">
                  <c:v>4965.5714285714284</c:v>
                </c:pt>
                <c:pt idx="199" formatCode="#,##0">
                  <c:v>4940.7142857142853</c:v>
                </c:pt>
                <c:pt idx="200" formatCode="#,##0">
                  <c:v>4903</c:v>
                </c:pt>
                <c:pt idx="201" formatCode="#,##0">
                  <c:v>4867.2857142857147</c:v>
                </c:pt>
                <c:pt idx="202" formatCode="#,##0">
                  <c:v>4841.8571428571431</c:v>
                </c:pt>
                <c:pt idx="203" formatCode="#,##0">
                  <c:v>4817.5714285714284</c:v>
                </c:pt>
                <c:pt idx="204" formatCode="#,##0">
                  <c:v>4801.2857142857147</c:v>
                </c:pt>
                <c:pt idx="205" formatCode="#,##0">
                  <c:v>4779.7142857142853</c:v>
                </c:pt>
                <c:pt idx="206" formatCode="#,##0">
                  <c:v>4768.4285714285716</c:v>
                </c:pt>
                <c:pt idx="207" formatCode="#,##0">
                  <c:v>4747.2857142857147</c:v>
                </c:pt>
                <c:pt idx="208" formatCode="#,##0">
                  <c:v>4734.1428571428569</c:v>
                </c:pt>
                <c:pt idx="209" formatCode="#,##0">
                  <c:v>4722.7142857142853</c:v>
                </c:pt>
                <c:pt idx="210" formatCode="#,##0">
                  <c:v>4720.2857142857147</c:v>
                </c:pt>
                <c:pt idx="211" formatCode="#,##0">
                  <c:v>4734.5714285714284</c:v>
                </c:pt>
                <c:pt idx="212" formatCode="#,##0">
                  <c:v>4769.4285714285716</c:v>
                </c:pt>
                <c:pt idx="213" formatCode="#,##0">
                  <c:v>4773.8571428571431</c:v>
                </c:pt>
                <c:pt idx="214" formatCode="#,##0">
                  <c:v>4809.7142857142853</c:v>
                </c:pt>
                <c:pt idx="215" formatCode="#,##0">
                  <c:v>4850.1428571428569</c:v>
                </c:pt>
                <c:pt idx="216" formatCode="#,##0">
                  <c:v>4893.8571428571431</c:v>
                </c:pt>
                <c:pt idx="217" formatCode="#,##0">
                  <c:v>4936.8571428571431</c:v>
                </c:pt>
                <c:pt idx="218" formatCode="#,##0">
                  <c:v>4965.4285714285716</c:v>
                </c:pt>
                <c:pt idx="219" formatCode="#,##0">
                  <c:v>4990.2857142857147</c:v>
                </c:pt>
                <c:pt idx="220" formatCode="#,##0">
                  <c:v>5040.2857142857147</c:v>
                </c:pt>
                <c:pt idx="221" formatCode="#,##0">
                  <c:v>5080.1428571428569</c:v>
                </c:pt>
                <c:pt idx="222" formatCode="#,##0">
                  <c:v>5130.4285714285716</c:v>
                </c:pt>
                <c:pt idx="223" formatCode="#,##0">
                  <c:v>5181.4285714285716</c:v>
                </c:pt>
                <c:pt idx="224" formatCode="#,##0">
                  <c:v>5218.8571428571431</c:v>
                </c:pt>
                <c:pt idx="225" formatCode="#,##0">
                  <c:v>5256.5714285714284</c:v>
                </c:pt>
                <c:pt idx="226" formatCode="#,##0">
                  <c:v>5300.5714285714284</c:v>
                </c:pt>
                <c:pt idx="227" formatCode="#,##0">
                  <c:v>5359.8571428571431</c:v>
                </c:pt>
                <c:pt idx="228" formatCode="#,##0">
                  <c:v>5422.7142857142853</c:v>
                </c:pt>
                <c:pt idx="229" formatCode="#,##0">
                  <c:v>5473.7142857142853</c:v>
                </c:pt>
                <c:pt idx="230" formatCode="#,##0">
                  <c:v>5528.2857142857147</c:v>
                </c:pt>
                <c:pt idx="231" formatCode="#,##0">
                  <c:v>5607.4285714285716</c:v>
                </c:pt>
                <c:pt idx="232" formatCode="#,##0">
                  <c:v>5704.8571428571431</c:v>
                </c:pt>
                <c:pt idx="233" formatCode="#,##0">
                  <c:v>5801.4285714285716</c:v>
                </c:pt>
                <c:pt idx="234" formatCode="#,##0">
                  <c:v>5897.7142857142853</c:v>
                </c:pt>
                <c:pt idx="235" formatCode="#,##0">
                  <c:v>6000.2857142857147</c:v>
                </c:pt>
                <c:pt idx="236" formatCode="#,##0">
                  <c:v>6117.7142857142853</c:v>
                </c:pt>
                <c:pt idx="237" formatCode="#,##0">
                  <c:v>6304.7142857142853</c:v>
                </c:pt>
                <c:pt idx="238" formatCode="#,##0">
                  <c:v>6513.4285714285716</c:v>
                </c:pt>
                <c:pt idx="239" formatCode="#,##0">
                  <c:v>6759.2857142857147</c:v>
                </c:pt>
                <c:pt idx="240" formatCode="#,##0">
                  <c:v>7035.8571428571431</c:v>
                </c:pt>
                <c:pt idx="241" formatCode="#,##0">
                  <c:v>7324.4285714285716</c:v>
                </c:pt>
                <c:pt idx="242" formatCode="#,##0">
                  <c:v>7616</c:v>
                </c:pt>
                <c:pt idx="243" formatCode="#,##0">
                  <c:v>7951.1428571428569</c:v>
                </c:pt>
                <c:pt idx="244" formatCode="#,##0">
                  <c:v>8262.8571428571431</c:v>
                </c:pt>
                <c:pt idx="245" formatCode="#,##0">
                  <c:v>8593.4285714285706</c:v>
                </c:pt>
                <c:pt idx="246" formatCode="#,##0">
                  <c:v>8966.5714285714294</c:v>
                </c:pt>
                <c:pt idx="247" formatCode="#,##0">
                  <c:v>9356.7142857142862</c:v>
                </c:pt>
                <c:pt idx="248" formatCode="#,##0">
                  <c:v>9835.5714285714294</c:v>
                </c:pt>
                <c:pt idx="249" formatCode="#,##0">
                  <c:v>10208.428571428571</c:v>
                </c:pt>
                <c:pt idx="250" formatCode="#,##0">
                  <c:v>10567</c:v>
                </c:pt>
                <c:pt idx="251" formatCode="#,##0">
                  <c:v>10949.142857142857</c:v>
                </c:pt>
                <c:pt idx="252" formatCode="#,##0">
                  <c:v>11368.857142857143</c:v>
                </c:pt>
                <c:pt idx="253" formatCode="#,##0">
                  <c:v>11806.857142857143</c:v>
                </c:pt>
                <c:pt idx="254" formatCode="#,##0">
                  <c:v>12185.285714285714</c:v>
                </c:pt>
                <c:pt idx="255" formatCode="#,##0">
                  <c:v>12500.857142857143</c:v>
                </c:pt>
                <c:pt idx="256" formatCode="#,##0">
                  <c:v>12938</c:v>
                </c:pt>
                <c:pt idx="257" formatCode="#,##0">
                  <c:v>13253.857142857143</c:v>
                </c:pt>
                <c:pt idx="258" formatCode="#,##0">
                  <c:v>13677.857142857143</c:v>
                </c:pt>
                <c:pt idx="259" formatCode="#,##0">
                  <c:v>13967.857142857143</c:v>
                </c:pt>
                <c:pt idx="260" formatCode="#,##0">
                  <c:v>14162.428571428571</c:v>
                </c:pt>
                <c:pt idx="261" formatCode="#,##0">
                  <c:v>14510.571428571429</c:v>
                </c:pt>
                <c:pt idx="262" formatCode="#,##0">
                  <c:v>14856</c:v>
                </c:pt>
                <c:pt idx="263" formatCode="#,##0">
                  <c:v>15056.428571428571</c:v>
                </c:pt>
                <c:pt idx="264" formatCode="#,##0">
                  <c:v>15363.285714285714</c:v>
                </c:pt>
                <c:pt idx="265" formatCode="#,##0">
                  <c:v>15669</c:v>
                </c:pt>
                <c:pt idx="266" formatCode="#,##0">
                  <c:v>15891.428571428571</c:v>
                </c:pt>
                <c:pt idx="267" formatCode="#,##0">
                  <c:v>16118.285714285714</c:v>
                </c:pt>
                <c:pt idx="268" formatCode="#,##0">
                  <c:v>16304.714285714286</c:v>
                </c:pt>
                <c:pt idx="269" formatCode="#,##0">
                  <c:v>16338.142857142857</c:v>
                </c:pt>
                <c:pt idx="270" formatCode="#,##0">
                  <c:v>16401.285714285714</c:v>
                </c:pt>
                <c:pt idx="271" formatCode="#,##0">
                  <c:v>16646.142857142859</c:v>
                </c:pt>
                <c:pt idx="272" formatCode="#,##0">
                  <c:v>16776.142857142859</c:v>
                </c:pt>
                <c:pt idx="273" formatCode="#,##0">
                  <c:v>17001</c:v>
                </c:pt>
                <c:pt idx="274" formatCode="#,##0">
                  <c:v>17285.142857142859</c:v>
                </c:pt>
                <c:pt idx="275" formatCode="#,##0">
                  <c:v>17409.285714285714</c:v>
                </c:pt>
                <c:pt idx="276" formatCode="#,##0">
                  <c:v>17707.714285714286</c:v>
                </c:pt>
                <c:pt idx="277" formatCode="#,##0">
                  <c:v>18221.571428571428</c:v>
                </c:pt>
                <c:pt idx="278" formatCode="#,##0">
                  <c:v>18464.142857142859</c:v>
                </c:pt>
                <c:pt idx="279" formatCode="#,##0">
                  <c:v>18804.285714285714</c:v>
                </c:pt>
                <c:pt idx="280" formatCode="#,##0">
                  <c:v>19129.285714285714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347200"/>
        <c:axId val="327746304"/>
      </c:lineChart>
      <c:lineChart>
        <c:grouping val="standard"/>
        <c:varyColors val="0"/>
        <c:ser>
          <c:idx val="1"/>
          <c:order val="1"/>
          <c:tx>
            <c:strRef>
              <c:f>'data RUS'!$AC$3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RUS'!$A$4:$A$292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RUS'!$AC$4:$AC$292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</c:v>
                </c:pt>
                <c:pt idx="41" formatCode="#,##0">
                  <c:v>0</c:v>
                </c:pt>
                <c:pt idx="42" formatCode="#,##0">
                  <c:v>0</c:v>
                </c:pt>
                <c:pt idx="43" formatCode="#,##0">
                  <c:v>0</c:v>
                </c:pt>
                <c:pt idx="44" formatCode="#,##0">
                  <c:v>0</c:v>
                </c:pt>
                <c:pt idx="45" formatCode="#,##0">
                  <c:v>0</c:v>
                </c:pt>
                <c:pt idx="46" formatCode="#,##0">
                  <c:v>0</c:v>
                </c:pt>
                <c:pt idx="47" formatCode="#,##0">
                  <c:v>0.14285714285714285</c:v>
                </c:pt>
                <c:pt idx="48" formatCode="#,##0">
                  <c:v>0.14285714285714285</c:v>
                </c:pt>
                <c:pt idx="49" formatCode="#,##0">
                  <c:v>0.14285714285714285</c:v>
                </c:pt>
                <c:pt idx="50" formatCode="#,##0">
                  <c:v>0.14285714285714285</c:v>
                </c:pt>
                <c:pt idx="51" formatCode="#,##0">
                  <c:v>0.14285714285714285</c:v>
                </c:pt>
                <c:pt idx="52" formatCode="#,##0">
                  <c:v>0.14285714285714285</c:v>
                </c:pt>
                <c:pt idx="53" formatCode="#,##0">
                  <c:v>0.42857142857142855</c:v>
                </c:pt>
                <c:pt idx="54" formatCode="#,##0">
                  <c:v>0.2857142857142857</c:v>
                </c:pt>
                <c:pt idx="55" formatCode="#,##0">
                  <c:v>0.42857142857142855</c:v>
                </c:pt>
                <c:pt idx="56" formatCode="#,##0">
                  <c:v>0.42857142857142855</c:v>
                </c:pt>
                <c:pt idx="57" formatCode="#,##0">
                  <c:v>1</c:v>
                </c:pt>
                <c:pt idx="58" formatCode="#,##0">
                  <c:v>1.1428571428571428</c:v>
                </c:pt>
                <c:pt idx="59" formatCode="#,##0">
                  <c:v>2.2857142857142856</c:v>
                </c:pt>
                <c:pt idx="60" formatCode="#,##0">
                  <c:v>3</c:v>
                </c:pt>
                <c:pt idx="61" formatCode="#,##0">
                  <c:v>3.8571428571428572</c:v>
                </c:pt>
                <c:pt idx="62" formatCode="#,##0">
                  <c:v>4.2857142857142856</c:v>
                </c:pt>
                <c:pt idx="63" formatCode="#,##0">
                  <c:v>5.5714285714285712</c:v>
                </c:pt>
                <c:pt idx="64" formatCode="#,##0">
                  <c:v>5.2857142857142856</c:v>
                </c:pt>
                <c:pt idx="65" formatCode="#,##0">
                  <c:v>5.4285714285714288</c:v>
                </c:pt>
                <c:pt idx="66" formatCode="#,##0">
                  <c:v>5.8571428571428568</c:v>
                </c:pt>
                <c:pt idx="67" formatCode="#,##0">
                  <c:v>5.5714285714285712</c:v>
                </c:pt>
                <c:pt idx="68" formatCode="#,##0">
                  <c:v>6.5714285714285712</c:v>
                </c:pt>
                <c:pt idx="69" formatCode="#,##0">
                  <c:v>8.5714285714285712</c:v>
                </c:pt>
                <c:pt idx="70" formatCode="#,##0">
                  <c:v>9</c:v>
                </c:pt>
                <c:pt idx="71" formatCode="#,##0">
                  <c:v>12.142857142857142</c:v>
                </c:pt>
                <c:pt idx="72" formatCode="#,##0">
                  <c:v>14.428571428571429</c:v>
                </c:pt>
                <c:pt idx="73" formatCode="#,##0">
                  <c:v>16</c:v>
                </c:pt>
                <c:pt idx="74" formatCode="#,##0">
                  <c:v>19.285714285714285</c:v>
                </c:pt>
                <c:pt idx="75" formatCode="#,##0">
                  <c:v>22.285714285714285</c:v>
                </c:pt>
                <c:pt idx="76" formatCode="#,##0">
                  <c:v>25.571428571428573</c:v>
                </c:pt>
                <c:pt idx="77" formatCode="#,##0">
                  <c:v>29.571428571428573</c:v>
                </c:pt>
                <c:pt idx="78" formatCode="#,##0">
                  <c:v>33</c:v>
                </c:pt>
                <c:pt idx="79" formatCode="#,##0">
                  <c:v>36.714285714285715</c:v>
                </c:pt>
                <c:pt idx="80" formatCode="#,##0">
                  <c:v>40.857142857142854</c:v>
                </c:pt>
                <c:pt idx="81" formatCode="#,##0">
                  <c:v>45</c:v>
                </c:pt>
                <c:pt idx="82" formatCode="#,##0">
                  <c:v>46.142857142857146</c:v>
                </c:pt>
                <c:pt idx="83" formatCode="#,##0">
                  <c:v>48.857142857142854</c:v>
                </c:pt>
                <c:pt idx="84" formatCode="#,##0">
                  <c:v>52.571428571428569</c:v>
                </c:pt>
                <c:pt idx="85" formatCode="#,##0">
                  <c:v>55.142857142857146</c:v>
                </c:pt>
                <c:pt idx="86" formatCode="#,##0">
                  <c:v>55.571428571428569</c:v>
                </c:pt>
                <c:pt idx="87" formatCode="#,##0">
                  <c:v>58.714285714285715</c:v>
                </c:pt>
                <c:pt idx="88" formatCode="#,##0">
                  <c:v>65.571428571428569</c:v>
                </c:pt>
                <c:pt idx="89" formatCode="#,##0">
                  <c:v>74</c:v>
                </c:pt>
                <c:pt idx="90" formatCode="#,##0">
                  <c:v>79.142857142857139</c:v>
                </c:pt>
                <c:pt idx="91" formatCode="#,##0">
                  <c:v>77.285714285714292</c:v>
                </c:pt>
                <c:pt idx="92" formatCode="#,##0">
                  <c:v>76.142857142857139</c:v>
                </c:pt>
                <c:pt idx="93" formatCode="#,##0">
                  <c:v>80.285714285714292</c:v>
                </c:pt>
                <c:pt idx="94" formatCode="#,##0">
                  <c:v>83.428571428571431</c:v>
                </c:pt>
                <c:pt idx="95" formatCode="#,##0">
                  <c:v>80.714285714285708</c:v>
                </c:pt>
                <c:pt idx="96" formatCode="#,##0">
                  <c:v>78.857142857142861</c:v>
                </c:pt>
                <c:pt idx="97" formatCode="#,##0">
                  <c:v>79.142857142857139</c:v>
                </c:pt>
                <c:pt idx="98" formatCode="#,##0">
                  <c:v>86.428571428571431</c:v>
                </c:pt>
                <c:pt idx="99" formatCode="#,##0">
                  <c:v>90.714285714285708</c:v>
                </c:pt>
                <c:pt idx="100" formatCode="#,##0">
                  <c:v>93.285714285714292</c:v>
                </c:pt>
                <c:pt idx="101" formatCode="#,##0">
                  <c:v>95</c:v>
                </c:pt>
                <c:pt idx="102" formatCode="#,##0">
                  <c:v>96.428571428571431</c:v>
                </c:pt>
                <c:pt idx="103" formatCode="#,##0">
                  <c:v>97.142857142857139</c:v>
                </c:pt>
                <c:pt idx="104" formatCode="#,##0">
                  <c:v>99.285714285714292</c:v>
                </c:pt>
                <c:pt idx="105" formatCode="#,##0">
                  <c:v>101.42857142857143</c:v>
                </c:pt>
                <c:pt idx="106" formatCode="#,##0">
                  <c:v>102.28571428571429</c:v>
                </c:pt>
                <c:pt idx="107" formatCode="#,##0">
                  <c:v>101.85714285714286</c:v>
                </c:pt>
                <c:pt idx="108" formatCode="#,##0">
                  <c:v>103</c:v>
                </c:pt>
                <c:pt idx="109" formatCode="#,##0">
                  <c:v>108.57142857142857</c:v>
                </c:pt>
                <c:pt idx="110" formatCode="#,##0">
                  <c:v>113.42857142857143</c:v>
                </c:pt>
                <c:pt idx="111" formatCode="#,##0">
                  <c:v>118.71428571428571</c:v>
                </c:pt>
                <c:pt idx="112" formatCode="#,##0">
                  <c:v>121.57142857142857</c:v>
                </c:pt>
                <c:pt idx="113" formatCode="#,##0">
                  <c:v>130</c:v>
                </c:pt>
                <c:pt idx="114" formatCode="#,##0">
                  <c:v>130.14285714285714</c:v>
                </c:pt>
                <c:pt idx="115" formatCode="#,##0">
                  <c:v>138.57142857142858</c:v>
                </c:pt>
                <c:pt idx="116" formatCode="#,##0">
                  <c:v>142.28571428571428</c:v>
                </c:pt>
                <c:pt idx="117" formatCode="#,##0">
                  <c:v>149</c:v>
                </c:pt>
                <c:pt idx="118" formatCode="#,##0">
                  <c:v>160.71428571428572</c:v>
                </c:pt>
                <c:pt idx="119" formatCode="#,##0">
                  <c:v>166.71428571428572</c:v>
                </c:pt>
                <c:pt idx="120" formatCode="#,##0">
                  <c:v>164.57142857142858</c:v>
                </c:pt>
                <c:pt idx="121" formatCode="#,##0">
                  <c:v>173.71428571428572</c:v>
                </c:pt>
                <c:pt idx="122" formatCode="#,##0">
                  <c:v>174.85714285714286</c:v>
                </c:pt>
                <c:pt idx="123" formatCode="#,##0">
                  <c:v>177.14285714285714</c:v>
                </c:pt>
                <c:pt idx="124" formatCode="#,##0">
                  <c:v>176.28571428571428</c:v>
                </c:pt>
                <c:pt idx="125" formatCode="#,##0">
                  <c:v>163.71428571428572</c:v>
                </c:pt>
                <c:pt idx="126" formatCode="#,##0">
                  <c:v>166</c:v>
                </c:pt>
                <c:pt idx="127" formatCode="#,##0">
                  <c:v>165.42857142857142</c:v>
                </c:pt>
                <c:pt idx="128" formatCode="#,##0">
                  <c:v>159.14285714285714</c:v>
                </c:pt>
                <c:pt idx="129" formatCode="#,##0">
                  <c:v>157.57142857142858</c:v>
                </c:pt>
                <c:pt idx="130" formatCode="#,##0">
                  <c:v>163.14285714285714</c:v>
                </c:pt>
                <c:pt idx="131" formatCode="#,##0">
                  <c:v>163.71428571428572</c:v>
                </c:pt>
                <c:pt idx="132" formatCode="#,##0">
                  <c:v>169.28571428571428</c:v>
                </c:pt>
                <c:pt idx="133" formatCode="#,##0">
                  <c:v>157.42857142857142</c:v>
                </c:pt>
                <c:pt idx="134" formatCode="#,##0">
                  <c:v>155.28571428571428</c:v>
                </c:pt>
                <c:pt idx="135" formatCode="#,##0">
                  <c:v>159.71428571428572</c:v>
                </c:pt>
                <c:pt idx="136" formatCode="#,##0">
                  <c:v>162.85714285714286</c:v>
                </c:pt>
                <c:pt idx="137" formatCode="#,##0">
                  <c:v>159.71428571428572</c:v>
                </c:pt>
                <c:pt idx="138" formatCode="#,##0">
                  <c:v>161.14285714285714</c:v>
                </c:pt>
                <c:pt idx="139" formatCode="#,##0">
                  <c:v>160.85714285714286</c:v>
                </c:pt>
                <c:pt idx="140" formatCode="#,##0">
                  <c:v>167.57142857142858</c:v>
                </c:pt>
                <c:pt idx="141" formatCode="#,##0">
                  <c:v>166.14285714285714</c:v>
                </c:pt>
                <c:pt idx="142" formatCode="#,##0">
                  <c:v>159.28571428571428</c:v>
                </c:pt>
                <c:pt idx="143" formatCode="#,##0">
                  <c:v>153.57142857142858</c:v>
                </c:pt>
                <c:pt idx="144" formatCode="#,##0">
                  <c:v>147.85714285714286</c:v>
                </c:pt>
                <c:pt idx="145" formatCode="#,##0">
                  <c:v>134.85714285714286</c:v>
                </c:pt>
                <c:pt idx="146" formatCode="#,##0">
                  <c:v>134.14285714285714</c:v>
                </c:pt>
                <c:pt idx="147" formatCode="#,##0">
                  <c:v>138</c:v>
                </c:pt>
                <c:pt idx="148" formatCode="#,##0">
                  <c:v>137</c:v>
                </c:pt>
                <c:pt idx="149" formatCode="#,##0">
                  <c:v>136.57142857142858</c:v>
                </c:pt>
                <c:pt idx="150" formatCode="#,##0">
                  <c:v>136.71428571428572</c:v>
                </c:pt>
                <c:pt idx="151" formatCode="#,##0">
                  <c:v>145.42857142857142</c:v>
                </c:pt>
                <c:pt idx="152" formatCode="#,##0">
                  <c:v>153.42857142857142</c:v>
                </c:pt>
                <c:pt idx="153" formatCode="#,##0">
                  <c:v>153.42857142857142</c:v>
                </c:pt>
                <c:pt idx="154" formatCode="#,##0">
                  <c:v>150.42857142857142</c:v>
                </c:pt>
                <c:pt idx="155" formatCode="#,##0">
                  <c:v>155</c:v>
                </c:pt>
                <c:pt idx="156" formatCode="#,##0">
                  <c:v>161.14285714285714</c:v>
                </c:pt>
                <c:pt idx="157" formatCode="#,##0">
                  <c:v>167.42857142857142</c:v>
                </c:pt>
                <c:pt idx="158" formatCode="#,##0">
                  <c:v>161.28571428571428</c:v>
                </c:pt>
                <c:pt idx="159" formatCode="#,##0">
                  <c:v>165.42857142857142</c:v>
                </c:pt>
                <c:pt idx="160" formatCode="#,##0">
                  <c:v>165.14285714285714</c:v>
                </c:pt>
                <c:pt idx="161" formatCode="#,##0">
                  <c:v>168.14285714285714</c:v>
                </c:pt>
                <c:pt idx="162" formatCode="#,##0">
                  <c:v>167.57142857142858</c:v>
                </c:pt>
                <c:pt idx="163" formatCode="#,##0">
                  <c:v>163.14285714285714</c:v>
                </c:pt>
                <c:pt idx="164" formatCode="#,##0">
                  <c:v>159.85714285714286</c:v>
                </c:pt>
                <c:pt idx="165" formatCode="#,##0">
                  <c:v>157.57142857142858</c:v>
                </c:pt>
                <c:pt idx="166" formatCode="#,##0">
                  <c:v>156.28571428571428</c:v>
                </c:pt>
                <c:pt idx="167" formatCode="#,##0">
                  <c:v>158</c:v>
                </c:pt>
                <c:pt idx="168" formatCode="#,##0">
                  <c:v>148.57142857142858</c:v>
                </c:pt>
                <c:pt idx="169" formatCode="#,##0">
                  <c:v>143.57142857142858</c:v>
                </c:pt>
                <c:pt idx="170" formatCode="#,##0">
                  <c:v>140.85714285714286</c:v>
                </c:pt>
                <c:pt idx="171" formatCode="#,##0">
                  <c:v>137.71428571428572</c:v>
                </c:pt>
                <c:pt idx="172" formatCode="#,##0">
                  <c:v>139</c:v>
                </c:pt>
                <c:pt idx="173" formatCode="#,##0">
                  <c:v>136.14285714285714</c:v>
                </c:pt>
                <c:pt idx="174" formatCode="#,##0">
                  <c:v>131.42857142857142</c:v>
                </c:pt>
                <c:pt idx="175" formatCode="#,##0">
                  <c:v>134.85714285714286</c:v>
                </c:pt>
                <c:pt idx="176" formatCode="#,##0">
                  <c:v>132.28571428571428</c:v>
                </c:pt>
                <c:pt idx="177" formatCode="#,##0">
                  <c:v>132.28571428571428</c:v>
                </c:pt>
                <c:pt idx="178" formatCode="#,##0">
                  <c:v>131.71428571428572</c:v>
                </c:pt>
                <c:pt idx="179" formatCode="#,##0">
                  <c:v>132</c:v>
                </c:pt>
                <c:pt idx="180" formatCode="#,##0">
                  <c:v>129.28571428571428</c:v>
                </c:pt>
                <c:pt idx="181" formatCode="#,##0">
                  <c:v>130.42857142857142</c:v>
                </c:pt>
                <c:pt idx="182" formatCode="#,##0">
                  <c:v>123.14285714285714</c:v>
                </c:pt>
                <c:pt idx="183" formatCode="#,##0">
                  <c:v>122.14285714285714</c:v>
                </c:pt>
                <c:pt idx="184" formatCode="#,##0">
                  <c:v>121.28571428571429</c:v>
                </c:pt>
                <c:pt idx="185" formatCode="#,##0">
                  <c:v>120.57142857142857</c:v>
                </c:pt>
                <c:pt idx="186" formatCode="#,##0">
                  <c:v>116.42857142857143</c:v>
                </c:pt>
                <c:pt idx="187" formatCode="#,##0">
                  <c:v>114.42857142857143</c:v>
                </c:pt>
                <c:pt idx="188" formatCode="#,##0">
                  <c:v>108.42857142857143</c:v>
                </c:pt>
                <c:pt idx="189" formatCode="#,##0">
                  <c:v>113.28571428571429</c:v>
                </c:pt>
                <c:pt idx="190" formatCode="#,##0">
                  <c:v>114.14285714285714</c:v>
                </c:pt>
                <c:pt idx="191" formatCode="#,##0">
                  <c:v>112.85714285714286</c:v>
                </c:pt>
                <c:pt idx="192" formatCode="#,##0">
                  <c:v>110.85714285714286</c:v>
                </c:pt>
                <c:pt idx="193" formatCode="#,##0">
                  <c:v>109.42857142857143</c:v>
                </c:pt>
                <c:pt idx="194" formatCode="#,##0">
                  <c:v>110.57142857142857</c:v>
                </c:pt>
                <c:pt idx="195" formatCode="#,##0">
                  <c:v>109.85714285714286</c:v>
                </c:pt>
                <c:pt idx="196" formatCode="#,##0">
                  <c:v>108.28571428571429</c:v>
                </c:pt>
                <c:pt idx="197" formatCode="#,##0">
                  <c:v>107.14285714285714</c:v>
                </c:pt>
                <c:pt idx="198" formatCode="#,##0">
                  <c:v>104.85714285714286</c:v>
                </c:pt>
                <c:pt idx="199" formatCode="#,##0">
                  <c:v>104.71428571428571</c:v>
                </c:pt>
                <c:pt idx="200" formatCode="#,##0">
                  <c:v>102.85714285714286</c:v>
                </c:pt>
                <c:pt idx="201" formatCode="#,##0">
                  <c:v>100.71428571428571</c:v>
                </c:pt>
                <c:pt idx="202" formatCode="#,##0">
                  <c:v>97.285714285714292</c:v>
                </c:pt>
                <c:pt idx="203" formatCode="#,##0">
                  <c:v>97.571428571428569</c:v>
                </c:pt>
                <c:pt idx="204" formatCode="#,##0">
                  <c:v>98.285714285714292</c:v>
                </c:pt>
                <c:pt idx="205" formatCode="#,##0">
                  <c:v>99.857142857142861</c:v>
                </c:pt>
                <c:pt idx="206" formatCode="#,##0">
                  <c:v>98.285714285714292</c:v>
                </c:pt>
                <c:pt idx="207" formatCode="#,##0">
                  <c:v>98.142857142857139</c:v>
                </c:pt>
                <c:pt idx="208" formatCode="#,##0">
                  <c:v>100</c:v>
                </c:pt>
                <c:pt idx="209" formatCode="#,##0">
                  <c:v>102.57142857142857</c:v>
                </c:pt>
                <c:pt idx="210" formatCode="#,##0">
                  <c:v>101.28571428571429</c:v>
                </c:pt>
                <c:pt idx="211" formatCode="#,##0">
                  <c:v>100.57142857142857</c:v>
                </c:pt>
                <c:pt idx="212" formatCode="#,##0">
                  <c:v>103.14285714285714</c:v>
                </c:pt>
                <c:pt idx="213" formatCode="#,##0">
                  <c:v>103.71428571428571</c:v>
                </c:pt>
                <c:pt idx="214" formatCode="#,##0">
                  <c:v>103.85714285714286</c:v>
                </c:pt>
                <c:pt idx="215" formatCode="#,##0">
                  <c:v>103</c:v>
                </c:pt>
                <c:pt idx="216" formatCode="#,##0">
                  <c:v>104.57142857142857</c:v>
                </c:pt>
                <c:pt idx="217" formatCode="#,##0">
                  <c:v>104.28571428571429</c:v>
                </c:pt>
                <c:pt idx="218" formatCode="#,##0">
                  <c:v>103.28571428571429</c:v>
                </c:pt>
                <c:pt idx="219" formatCode="#,##0">
                  <c:v>98.571428571428569</c:v>
                </c:pt>
                <c:pt idx="220" formatCode="#,##0">
                  <c:v>98.428571428571431</c:v>
                </c:pt>
                <c:pt idx="221" formatCode="#,##0">
                  <c:v>102.14285714285714</c:v>
                </c:pt>
                <c:pt idx="222" formatCode="#,##0">
                  <c:v>104</c:v>
                </c:pt>
                <c:pt idx="223" formatCode="#,##0">
                  <c:v>101.57142857142857</c:v>
                </c:pt>
                <c:pt idx="224" formatCode="#,##0">
                  <c:v>102.71428571428571</c:v>
                </c:pt>
                <c:pt idx="225" formatCode="#,##0">
                  <c:v>107</c:v>
                </c:pt>
                <c:pt idx="226" formatCode="#,##0">
                  <c:v>107.85714285714286</c:v>
                </c:pt>
                <c:pt idx="227" formatCode="#,##0">
                  <c:v>112</c:v>
                </c:pt>
                <c:pt idx="228" formatCode="#,##0">
                  <c:v>110.42857142857143</c:v>
                </c:pt>
                <c:pt idx="229" formatCode="#,##0">
                  <c:v>112.71428571428571</c:v>
                </c:pt>
                <c:pt idx="230" formatCode="#,##0">
                  <c:v>117</c:v>
                </c:pt>
                <c:pt idx="231" formatCode="#,##0">
                  <c:v>120.57142857142857</c:v>
                </c:pt>
                <c:pt idx="232" formatCode="#,##0">
                  <c:v>118.85714285714286</c:v>
                </c:pt>
                <c:pt idx="233" formatCode="#,##0">
                  <c:v>121</c:v>
                </c:pt>
                <c:pt idx="234" formatCode="#,##0">
                  <c:v>121.71428571428571</c:v>
                </c:pt>
                <c:pt idx="235" formatCode="#,##0">
                  <c:v>123.85714285714286</c:v>
                </c:pt>
                <c:pt idx="236" formatCode="#,##0">
                  <c:v>124.42857142857143</c:v>
                </c:pt>
                <c:pt idx="237" formatCode="#,##0">
                  <c:v>120.71428571428571</c:v>
                </c:pt>
                <c:pt idx="238" formatCode="#,##0">
                  <c:v>124.28571428571429</c:v>
                </c:pt>
                <c:pt idx="239" formatCode="#,##0">
                  <c:v>127.14285714285714</c:v>
                </c:pt>
                <c:pt idx="240" formatCode="#,##0">
                  <c:v>125.57142857142857</c:v>
                </c:pt>
                <c:pt idx="241" formatCode="#,##0">
                  <c:v>125.85714285714286</c:v>
                </c:pt>
                <c:pt idx="242" formatCode="#,##0">
                  <c:v>130</c:v>
                </c:pt>
                <c:pt idx="243" formatCode="#,##0">
                  <c:v>132.71428571428572</c:v>
                </c:pt>
                <c:pt idx="244" formatCode="#,##0">
                  <c:v>144</c:v>
                </c:pt>
                <c:pt idx="245" formatCode="#,##0">
                  <c:v>144.71428571428572</c:v>
                </c:pt>
                <c:pt idx="246" formatCode="#,##0">
                  <c:v>145.85714285714286</c:v>
                </c:pt>
                <c:pt idx="247" formatCode="#,##0">
                  <c:v>153.71428571428572</c:v>
                </c:pt>
                <c:pt idx="248" formatCode="#,##0">
                  <c:v>157.57142857142858</c:v>
                </c:pt>
                <c:pt idx="249" formatCode="#,##0">
                  <c:v>160.71428571428572</c:v>
                </c:pt>
                <c:pt idx="250" formatCode="#,##0">
                  <c:v>163.28571428571428</c:v>
                </c:pt>
                <c:pt idx="251" formatCode="#,##0">
                  <c:v>165.14285714285714</c:v>
                </c:pt>
                <c:pt idx="252" formatCode="#,##0">
                  <c:v>168.28571428571428</c:v>
                </c:pt>
                <c:pt idx="253" formatCode="#,##0">
                  <c:v>173</c:v>
                </c:pt>
                <c:pt idx="254" formatCode="#,##0">
                  <c:v>174.14285714285714</c:v>
                </c:pt>
                <c:pt idx="255" formatCode="#,##0">
                  <c:v>182.14285714285714</c:v>
                </c:pt>
                <c:pt idx="256" formatCode="#,##0">
                  <c:v>187.71428571428572</c:v>
                </c:pt>
                <c:pt idx="257" formatCode="#,##0">
                  <c:v>201.57142857142858</c:v>
                </c:pt>
                <c:pt idx="258" formatCode="#,##0">
                  <c:v>206.14285714285714</c:v>
                </c:pt>
                <c:pt idx="259" formatCode="#,##0">
                  <c:v>218</c:v>
                </c:pt>
                <c:pt idx="260" formatCode="#,##0">
                  <c:v>224</c:v>
                </c:pt>
                <c:pt idx="261" formatCode="#,##0">
                  <c:v>230.14285714285714</c:v>
                </c:pt>
                <c:pt idx="262" formatCode="#,##0">
                  <c:v>234.14285714285714</c:v>
                </c:pt>
                <c:pt idx="263" formatCode="#,##0">
                  <c:v>245.28571428571428</c:v>
                </c:pt>
                <c:pt idx="264" formatCode="#,##0">
                  <c:v>246</c:v>
                </c:pt>
                <c:pt idx="265" formatCode="#,##0">
                  <c:v>253.28571428571428</c:v>
                </c:pt>
                <c:pt idx="266" formatCode="#,##0">
                  <c:v>255.71428571428572</c:v>
                </c:pt>
                <c:pt idx="267" formatCode="#,##0">
                  <c:v>262.28571428571428</c:v>
                </c:pt>
                <c:pt idx="268" formatCode="#,##0">
                  <c:v>269.57142857142856</c:v>
                </c:pt>
                <c:pt idx="269" formatCode="#,##0">
                  <c:v>276.57142857142856</c:v>
                </c:pt>
                <c:pt idx="270" formatCode="#,##0">
                  <c:v>280.85714285714283</c:v>
                </c:pt>
                <c:pt idx="271" formatCode="#,##0">
                  <c:v>291.28571428571428</c:v>
                </c:pt>
                <c:pt idx="272" formatCode="#,##0">
                  <c:v>301.28571428571428</c:v>
                </c:pt>
                <c:pt idx="273" formatCode="#,##0">
                  <c:v>305.71428571428572</c:v>
                </c:pt>
                <c:pt idx="274" formatCode="#,##0">
                  <c:v>307.28571428571428</c:v>
                </c:pt>
                <c:pt idx="275" formatCode="#,##0">
                  <c:v>310.28571428571428</c:v>
                </c:pt>
                <c:pt idx="276" formatCode="#,##0">
                  <c:v>314.57142857142856</c:v>
                </c:pt>
                <c:pt idx="277" formatCode="#,##0">
                  <c:v>320.57142857142856</c:v>
                </c:pt>
                <c:pt idx="278" formatCode="#,##0">
                  <c:v>310.57142857142856</c:v>
                </c:pt>
                <c:pt idx="279" formatCode="#,##0">
                  <c:v>313.14285714285717</c:v>
                </c:pt>
                <c:pt idx="280" formatCode="#,##0">
                  <c:v>317.57142857142856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RUS'!$AC$2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RUS'!$A$4:$A$292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RUS'!$AD$4:$AD$292</c:f>
              <c:numCache>
                <c:formatCode>General</c:formatCode>
                <c:ptCount val="289"/>
                <c:pt idx="38">
                  <c:v>2.2857142857142855E-3</c:v>
                </c:pt>
                <c:pt idx="39">
                  <c:v>2.2857142857142855E-3</c:v>
                </c:pt>
                <c:pt idx="40">
                  <c:v>4.5714285714285709E-3</c:v>
                </c:pt>
                <c:pt idx="41">
                  <c:v>2.5142857142857144E-2</c:v>
                </c:pt>
                <c:pt idx="42">
                  <c:v>2.5142857142857144E-2</c:v>
                </c:pt>
                <c:pt idx="43">
                  <c:v>3.4285714285714287E-2</c:v>
                </c:pt>
                <c:pt idx="44">
                  <c:v>3.2000000000000001E-2</c:v>
                </c:pt>
                <c:pt idx="45">
                  <c:v>3.8857142857142854E-2</c:v>
                </c:pt>
                <c:pt idx="46">
                  <c:v>3.8857142857142854E-2</c:v>
                </c:pt>
                <c:pt idx="47">
                  <c:v>5.4857142857142854E-2</c:v>
                </c:pt>
                <c:pt idx="48">
                  <c:v>7.3142857142857134E-2</c:v>
                </c:pt>
                <c:pt idx="49">
                  <c:v>0.10514285714285714</c:v>
                </c:pt>
                <c:pt idx="50">
                  <c:v>0.10514285714285714</c:v>
                </c:pt>
                <c:pt idx="51">
                  <c:v>0.16685714285714287</c:v>
                </c:pt>
                <c:pt idx="52">
                  <c:v>0.21485714285714286</c:v>
                </c:pt>
                <c:pt idx="53">
                  <c:v>0.29028571428571426</c:v>
                </c:pt>
                <c:pt idx="54">
                  <c:v>0.39085714285714285</c:v>
                </c:pt>
                <c:pt idx="55">
                  <c:v>0.47542857142857148</c:v>
                </c:pt>
                <c:pt idx="56">
                  <c:v>0.56457142857142861</c:v>
                </c:pt>
                <c:pt idx="57">
                  <c:v>0.69485714285714295</c:v>
                </c:pt>
                <c:pt idx="58">
                  <c:v>0.79542857142857148</c:v>
                </c:pt>
                <c:pt idx="59">
                  <c:v>0.87085714285714289</c:v>
                </c:pt>
                <c:pt idx="60">
                  <c:v>1.1679999999999999</c:v>
                </c:pt>
                <c:pt idx="61">
                  <c:v>1.4651428571428571</c:v>
                </c:pt>
                <c:pt idx="62">
                  <c:v>1.7897142857142858</c:v>
                </c:pt>
                <c:pt idx="63">
                  <c:v>2.1897142857142859</c:v>
                </c:pt>
                <c:pt idx="64">
                  <c:v>2.6674285714285717</c:v>
                </c:pt>
                <c:pt idx="65">
                  <c:v>3.1954285714285717</c:v>
                </c:pt>
                <c:pt idx="66">
                  <c:v>4.2102857142857149</c:v>
                </c:pt>
                <c:pt idx="67">
                  <c:v>4.8434285714285714</c:v>
                </c:pt>
                <c:pt idx="68">
                  <c:v>6.1897142857142855</c:v>
                </c:pt>
                <c:pt idx="69">
                  <c:v>7.1154285714285717</c:v>
                </c:pt>
                <c:pt idx="70">
                  <c:v>7.9245714285714284</c:v>
                </c:pt>
                <c:pt idx="71">
                  <c:v>8.8114285714285714</c:v>
                </c:pt>
                <c:pt idx="72">
                  <c:v>10.301714285714286</c:v>
                </c:pt>
                <c:pt idx="73">
                  <c:v>11.794285714285714</c:v>
                </c:pt>
                <c:pt idx="74">
                  <c:v>13.474285714285713</c:v>
                </c:pt>
                <c:pt idx="75">
                  <c:v>15.046857142857144</c:v>
                </c:pt>
                <c:pt idx="76">
                  <c:v>17.755428571428574</c:v>
                </c:pt>
                <c:pt idx="77">
                  <c:v>20.235428571428574</c:v>
                </c:pt>
                <c:pt idx="78">
                  <c:v>23.728000000000002</c:v>
                </c:pt>
                <c:pt idx="79">
                  <c:v>27.394285714285715</c:v>
                </c:pt>
                <c:pt idx="80">
                  <c:v>31.09714285714286</c:v>
                </c:pt>
                <c:pt idx="81">
                  <c:v>36.155428571428573</c:v>
                </c:pt>
                <c:pt idx="82">
                  <c:v>40.701714285714282</c:v>
                </c:pt>
                <c:pt idx="83">
                  <c:v>45.922285714285721</c:v>
                </c:pt>
                <c:pt idx="84">
                  <c:v>53.049142857142854</c:v>
                </c:pt>
                <c:pt idx="85">
                  <c:v>61.904000000000003</c:v>
                </c:pt>
                <c:pt idx="86">
                  <c:v>65.812571428571431</c:v>
                </c:pt>
                <c:pt idx="87">
                  <c:v>72.367999999999995</c:v>
                </c:pt>
                <c:pt idx="88">
                  <c:v>76.591999999999999</c:v>
                </c:pt>
                <c:pt idx="89">
                  <c:v>79.622857142857143</c:v>
                </c:pt>
                <c:pt idx="90">
                  <c:v>83.689142857142855</c:v>
                </c:pt>
                <c:pt idx="91">
                  <c:v>86.388571428571439</c:v>
                </c:pt>
                <c:pt idx="92">
                  <c:v>87.076571428571441</c:v>
                </c:pt>
                <c:pt idx="93">
                  <c:v>91.488</c:v>
                </c:pt>
                <c:pt idx="94">
                  <c:v>93.245714285714286</c:v>
                </c:pt>
                <c:pt idx="95">
                  <c:v>94.628571428571433</c:v>
                </c:pt>
                <c:pt idx="96">
                  <c:v>99.94285714285715</c:v>
                </c:pt>
                <c:pt idx="97">
                  <c:v>104.70628571428571</c:v>
                </c:pt>
                <c:pt idx="98">
                  <c:v>113.06514285714286</c:v>
                </c:pt>
                <c:pt idx="99">
                  <c:v>122.82971428571429</c:v>
                </c:pt>
                <c:pt idx="100">
                  <c:v>132.84800000000001</c:v>
                </c:pt>
                <c:pt idx="101">
                  <c:v>141.28457142857141</c:v>
                </c:pt>
                <c:pt idx="102">
                  <c:v>152.06857142857143</c:v>
                </c:pt>
                <c:pt idx="103">
                  <c:v>161.51314285714287</c:v>
                </c:pt>
                <c:pt idx="104">
                  <c:v>167.83542857142859</c:v>
                </c:pt>
                <c:pt idx="105">
                  <c:v>170.56457142857141</c:v>
                </c:pt>
                <c:pt idx="106">
                  <c:v>171.43085714285712</c:v>
                </c:pt>
                <c:pt idx="107">
                  <c:v>173.88800000000001</c:v>
                </c:pt>
                <c:pt idx="108">
                  <c:v>175.70971428571428</c:v>
                </c:pt>
                <c:pt idx="109">
                  <c:v>174.49600000000001</c:v>
                </c:pt>
                <c:pt idx="110">
                  <c:v>171.62285714285713</c:v>
                </c:pt>
                <c:pt idx="111">
                  <c:v>171.392</c:v>
                </c:pt>
                <c:pt idx="112">
                  <c:v>167.696</c:v>
                </c:pt>
                <c:pt idx="113">
                  <c:v>164.71771428571429</c:v>
                </c:pt>
                <c:pt idx="114">
                  <c:v>158.47771428571428</c:v>
                </c:pt>
                <c:pt idx="115">
                  <c:v>154.73828571428572</c:v>
                </c:pt>
                <c:pt idx="116">
                  <c:v>151.84914285714288</c:v>
                </c:pt>
                <c:pt idx="117">
                  <c:v>149.2777142857143</c:v>
                </c:pt>
                <c:pt idx="118">
                  <c:v>145.38285714285712</c:v>
                </c:pt>
                <c:pt idx="119">
                  <c:v>145.91771428571428</c:v>
                </c:pt>
                <c:pt idx="120">
                  <c:v>143.38057142857141</c:v>
                </c:pt>
                <c:pt idx="121">
                  <c:v>143.42628571428571</c:v>
                </c:pt>
                <c:pt idx="122">
                  <c:v>142.63085714285714</c:v>
                </c:pt>
                <c:pt idx="123">
                  <c:v>141.65714285714287</c:v>
                </c:pt>
                <c:pt idx="124">
                  <c:v>140.56457142857141</c:v>
                </c:pt>
                <c:pt idx="125">
                  <c:v>139.82857142857142</c:v>
                </c:pt>
                <c:pt idx="126">
                  <c:v>138.72685714285714</c:v>
                </c:pt>
                <c:pt idx="127">
                  <c:v>140.256</c:v>
                </c:pt>
                <c:pt idx="128">
                  <c:v>139.20228571428572</c:v>
                </c:pt>
                <c:pt idx="129">
                  <c:v>139.072</c:v>
                </c:pt>
                <c:pt idx="130">
                  <c:v>139.50857142857143</c:v>
                </c:pt>
                <c:pt idx="131">
                  <c:v>140.54171428571431</c:v>
                </c:pt>
                <c:pt idx="132">
                  <c:v>140.87542857142859</c:v>
                </c:pt>
                <c:pt idx="133">
                  <c:v>140.63314285714287</c:v>
                </c:pt>
                <c:pt idx="134">
                  <c:v>139.9542857142857</c:v>
                </c:pt>
                <c:pt idx="135">
                  <c:v>141.06285714285713</c:v>
                </c:pt>
                <c:pt idx="136">
                  <c:v>140.44342857142857</c:v>
                </c:pt>
                <c:pt idx="137">
                  <c:v>140.13257142857142</c:v>
                </c:pt>
                <c:pt idx="138">
                  <c:v>140.02742857142857</c:v>
                </c:pt>
                <c:pt idx="139">
                  <c:v>140.58285714285714</c:v>
                </c:pt>
                <c:pt idx="140">
                  <c:v>140.24228571428571</c:v>
                </c:pt>
                <c:pt idx="141">
                  <c:v>139.87200000000001</c:v>
                </c:pt>
                <c:pt idx="142">
                  <c:v>138.15085714285712</c:v>
                </c:pt>
                <c:pt idx="143">
                  <c:v>137.36000000000001</c:v>
                </c:pt>
                <c:pt idx="144">
                  <c:v>136.05942857142858</c:v>
                </c:pt>
                <c:pt idx="145">
                  <c:v>133.76228571428572</c:v>
                </c:pt>
                <c:pt idx="146">
                  <c:v>131.49942857142858</c:v>
                </c:pt>
                <c:pt idx="147">
                  <c:v>129.60914285714287</c:v>
                </c:pt>
                <c:pt idx="148">
                  <c:v>127.11314285714286</c:v>
                </c:pt>
                <c:pt idx="149">
                  <c:v>125.67085714285714</c:v>
                </c:pt>
                <c:pt idx="150">
                  <c:v>123.77828571428572</c:v>
                </c:pt>
                <c:pt idx="151">
                  <c:v>122.27200000000001</c:v>
                </c:pt>
                <c:pt idx="152">
                  <c:v>120.74742857142857</c:v>
                </c:pt>
                <c:pt idx="153">
                  <c:v>118.04342857142856</c:v>
                </c:pt>
                <c:pt idx="154">
                  <c:v>115.696</c:v>
                </c:pt>
                <c:pt idx="155">
                  <c:v>113.56342857142857</c:v>
                </c:pt>
                <c:pt idx="156">
                  <c:v>111.49942857142857</c:v>
                </c:pt>
                <c:pt idx="157">
                  <c:v>109.83085714285714</c:v>
                </c:pt>
                <c:pt idx="158">
                  <c:v>108.42514285714286</c:v>
                </c:pt>
                <c:pt idx="159">
                  <c:v>107.61828571428572</c:v>
                </c:pt>
                <c:pt idx="160">
                  <c:v>107.44</c:v>
                </c:pt>
                <c:pt idx="161">
                  <c:v>106.93714285714286</c:v>
                </c:pt>
                <c:pt idx="162">
                  <c:v>106.78857142857143</c:v>
                </c:pt>
                <c:pt idx="163">
                  <c:v>106.52800000000001</c:v>
                </c:pt>
                <c:pt idx="164">
                  <c:v>105.79657142857144</c:v>
                </c:pt>
                <c:pt idx="165">
                  <c:v>105.76</c:v>
                </c:pt>
                <c:pt idx="166">
                  <c:v>105.16342857142857</c:v>
                </c:pt>
                <c:pt idx="167">
                  <c:v>104.96457142857143</c:v>
                </c:pt>
                <c:pt idx="168">
                  <c:v>104.88</c:v>
                </c:pt>
                <c:pt idx="169">
                  <c:v>104.57828571428571</c:v>
                </c:pt>
                <c:pt idx="170">
                  <c:v>104.44571428571429</c:v>
                </c:pt>
                <c:pt idx="171">
                  <c:v>104.16457142857143</c:v>
                </c:pt>
                <c:pt idx="172">
                  <c:v>103.88114285714286</c:v>
                </c:pt>
                <c:pt idx="173">
                  <c:v>103.70742857142857</c:v>
                </c:pt>
                <c:pt idx="174">
                  <c:v>103.17257142857143</c:v>
                </c:pt>
                <c:pt idx="175">
                  <c:v>102.32228571428571</c:v>
                </c:pt>
                <c:pt idx="176">
                  <c:v>101.2</c:v>
                </c:pt>
                <c:pt idx="177">
                  <c:v>99.805714285714288</c:v>
                </c:pt>
                <c:pt idx="178">
                  <c:v>98.864000000000004</c:v>
                </c:pt>
                <c:pt idx="179">
                  <c:v>97.584000000000003</c:v>
                </c:pt>
                <c:pt idx="180">
                  <c:v>96.246857142857152</c:v>
                </c:pt>
                <c:pt idx="181">
                  <c:v>94.852571428571437</c:v>
                </c:pt>
                <c:pt idx="182">
                  <c:v>93.98171428571429</c:v>
                </c:pt>
                <c:pt idx="183">
                  <c:v>93.170285714285711</c:v>
                </c:pt>
                <c:pt idx="184">
                  <c:v>92.498285714285714</c:v>
                </c:pt>
                <c:pt idx="185">
                  <c:v>91.474285714285713</c:v>
                </c:pt>
                <c:pt idx="186">
                  <c:v>90.557714285714297</c:v>
                </c:pt>
                <c:pt idx="187">
                  <c:v>89.766857142857148</c:v>
                </c:pt>
                <c:pt idx="188">
                  <c:v>89.055999999999997</c:v>
                </c:pt>
                <c:pt idx="189">
                  <c:v>88.132571428571438</c:v>
                </c:pt>
                <c:pt idx="190">
                  <c:v>87.323428571428565</c:v>
                </c:pt>
                <c:pt idx="191">
                  <c:v>86.768000000000001</c:v>
                </c:pt>
                <c:pt idx="192">
                  <c:v>86.176000000000002</c:v>
                </c:pt>
                <c:pt idx="193">
                  <c:v>85.574857142857141</c:v>
                </c:pt>
                <c:pt idx="194">
                  <c:v>85.014857142857153</c:v>
                </c:pt>
                <c:pt idx="195">
                  <c:v>84.381714285714295</c:v>
                </c:pt>
                <c:pt idx="196">
                  <c:v>83.823999999999998</c:v>
                </c:pt>
                <c:pt idx="197">
                  <c:v>83.293714285714287</c:v>
                </c:pt>
                <c:pt idx="198">
                  <c:v>82.646857142857144</c:v>
                </c:pt>
                <c:pt idx="199">
                  <c:v>82.123428571428562</c:v>
                </c:pt>
                <c:pt idx="200">
                  <c:v>81.821714285714293</c:v>
                </c:pt>
                <c:pt idx="201">
                  <c:v>81.314285714285717</c:v>
                </c:pt>
                <c:pt idx="202">
                  <c:v>80.914285714285711</c:v>
                </c:pt>
                <c:pt idx="203">
                  <c:v>80.56</c:v>
                </c:pt>
                <c:pt idx="204">
                  <c:v>80.002285714285705</c:v>
                </c:pt>
                <c:pt idx="205">
                  <c:v>79.44914285714286</c:v>
                </c:pt>
                <c:pt idx="206">
                  <c:v>79.051428571428573</c:v>
                </c:pt>
                <c:pt idx="207">
                  <c:v>78.448000000000008</c:v>
                </c:pt>
                <c:pt idx="208">
                  <c:v>77.876571428571438</c:v>
                </c:pt>
                <c:pt idx="209">
                  <c:v>77.469714285714289</c:v>
                </c:pt>
                <c:pt idx="210">
                  <c:v>77.081142857142851</c:v>
                </c:pt>
                <c:pt idx="211">
                  <c:v>76.820571428571441</c:v>
                </c:pt>
                <c:pt idx="212">
                  <c:v>76.475428571428566</c:v>
                </c:pt>
                <c:pt idx="213">
                  <c:v>76.29485714285714</c:v>
                </c:pt>
                <c:pt idx="214">
                  <c:v>75.956571428571436</c:v>
                </c:pt>
                <c:pt idx="215">
                  <c:v>75.746285714285705</c:v>
                </c:pt>
                <c:pt idx="216">
                  <c:v>75.563428571428574</c:v>
                </c:pt>
                <c:pt idx="217">
                  <c:v>75.524571428571434</c:v>
                </c:pt>
                <c:pt idx="218">
                  <c:v>75.753142857142862</c:v>
                </c:pt>
                <c:pt idx="219">
                  <c:v>76.310857142857145</c:v>
                </c:pt>
                <c:pt idx="220">
                  <c:v>76.381714285714295</c:v>
                </c:pt>
                <c:pt idx="221">
                  <c:v>76.95542857142857</c:v>
                </c:pt>
                <c:pt idx="222">
                  <c:v>77.602285714285713</c:v>
                </c:pt>
                <c:pt idx="223">
                  <c:v>78.301714285714297</c:v>
                </c:pt>
                <c:pt idx="224">
                  <c:v>78.989714285714285</c:v>
                </c:pt>
                <c:pt idx="225">
                  <c:v>79.446857142857141</c:v>
                </c:pt>
                <c:pt idx="226">
                  <c:v>79.844571428571442</c:v>
                </c:pt>
                <c:pt idx="227">
                  <c:v>80.644571428571439</c:v>
                </c:pt>
                <c:pt idx="228">
                  <c:v>81.282285714285706</c:v>
                </c:pt>
                <c:pt idx="229">
                  <c:v>82.086857142857141</c:v>
                </c:pt>
                <c:pt idx="230">
                  <c:v>82.902857142857144</c:v>
                </c:pt>
                <c:pt idx="231">
                  <c:v>83.501714285714286</c:v>
                </c:pt>
                <c:pt idx="232">
                  <c:v>84.105142857142852</c:v>
                </c:pt>
                <c:pt idx="233">
                  <c:v>84.809142857142859</c:v>
                </c:pt>
                <c:pt idx="234">
                  <c:v>85.757714285714286</c:v>
                </c:pt>
                <c:pt idx="235">
                  <c:v>86.763428571428562</c:v>
                </c:pt>
                <c:pt idx="236">
                  <c:v>87.579428571428565</c:v>
                </c:pt>
                <c:pt idx="237">
                  <c:v>88.452571428571432</c:v>
                </c:pt>
                <c:pt idx="238">
                  <c:v>89.718857142857146</c:v>
                </c:pt>
                <c:pt idx="239">
                  <c:v>91.277714285714296</c:v>
                </c:pt>
                <c:pt idx="240">
                  <c:v>92.822857142857146</c:v>
                </c:pt>
                <c:pt idx="241">
                  <c:v>94.363428571428571</c:v>
                </c:pt>
                <c:pt idx="242">
                  <c:v>96.004571428571438</c:v>
                </c:pt>
                <c:pt idx="243">
                  <c:v>97.883428571428567</c:v>
                </c:pt>
                <c:pt idx="244">
                  <c:v>100.87542857142857</c:v>
                </c:pt>
                <c:pt idx="245">
                  <c:v>104.21485714285714</c:v>
                </c:pt>
                <c:pt idx="246">
                  <c:v>108.14857142857144</c:v>
                </c:pt>
                <c:pt idx="247">
                  <c:v>112.57371428571429</c:v>
                </c:pt>
                <c:pt idx="248">
                  <c:v>117.19085714285714</c:v>
                </c:pt>
                <c:pt idx="249">
                  <c:v>121.85600000000001</c:v>
                </c:pt>
                <c:pt idx="250">
                  <c:v>127.21828571428571</c:v>
                </c:pt>
                <c:pt idx="251">
                  <c:v>132.20571428571429</c:v>
                </c:pt>
                <c:pt idx="252">
                  <c:v>137.49485714285714</c:v>
                </c:pt>
                <c:pt idx="253">
                  <c:v>143.46514285714287</c:v>
                </c:pt>
                <c:pt idx="254">
                  <c:v>149.70742857142858</c:v>
                </c:pt>
                <c:pt idx="255">
                  <c:v>157.36914285714286</c:v>
                </c:pt>
                <c:pt idx="256">
                  <c:v>163.33485714285715</c:v>
                </c:pt>
                <c:pt idx="257">
                  <c:v>169.072</c:v>
                </c:pt>
                <c:pt idx="258">
                  <c:v>175.1862857142857</c:v>
                </c:pt>
                <c:pt idx="259">
                  <c:v>181.90171428571429</c:v>
                </c:pt>
                <c:pt idx="260">
                  <c:v>188.9097142857143</c:v>
                </c:pt>
                <c:pt idx="261">
                  <c:v>194.96457142857142</c:v>
                </c:pt>
                <c:pt idx="262">
                  <c:v>200.01371428571429</c:v>
                </c:pt>
                <c:pt idx="263">
                  <c:v>207.00800000000001</c:v>
                </c:pt>
                <c:pt idx="264">
                  <c:v>212.06171428571429</c:v>
                </c:pt>
                <c:pt idx="265">
                  <c:v>218.84571428571431</c:v>
                </c:pt>
                <c:pt idx="266">
                  <c:v>223.48571428571429</c:v>
                </c:pt>
                <c:pt idx="267">
                  <c:v>226.59885714285713</c:v>
                </c:pt>
                <c:pt idx="268">
                  <c:v>232.16914285714287</c:v>
                </c:pt>
                <c:pt idx="269">
                  <c:v>237.696</c:v>
                </c:pt>
                <c:pt idx="270">
                  <c:v>240.90285714285713</c:v>
                </c:pt>
                <c:pt idx="271">
                  <c:v>245.81257142857143</c:v>
                </c:pt>
                <c:pt idx="272">
                  <c:v>250.70400000000001</c:v>
                </c:pt>
                <c:pt idx="273">
                  <c:v>254.26285714285714</c:v>
                </c:pt>
                <c:pt idx="274">
                  <c:v>257.89257142857144</c:v>
                </c:pt>
                <c:pt idx="275">
                  <c:v>260.87542857142859</c:v>
                </c:pt>
                <c:pt idx="276">
                  <c:v>261.41028571428569</c:v>
                </c:pt>
                <c:pt idx="277">
                  <c:v>262.42057142857141</c:v>
                </c:pt>
                <c:pt idx="278">
                  <c:v>266.33828571428575</c:v>
                </c:pt>
                <c:pt idx="279">
                  <c:v>268.41828571428573</c:v>
                </c:pt>
                <c:pt idx="280">
                  <c:v>272.01600000000002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761920"/>
        <c:axId val="327747840"/>
      </c:lineChart>
      <c:dateAx>
        <c:axId val="3273472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746304"/>
        <c:crosses val="autoZero"/>
        <c:auto val="1"/>
        <c:lblOffset val="100"/>
        <c:baseTimeUnit val="days"/>
      </c:dateAx>
      <c:valAx>
        <c:axId val="32774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347200"/>
        <c:crosses val="autoZero"/>
        <c:crossBetween val="between"/>
      </c:valAx>
      <c:valAx>
        <c:axId val="327747840"/>
        <c:scaling>
          <c:orientation val="minMax"/>
          <c:max val="4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761920"/>
        <c:crosses val="max"/>
        <c:crossBetween val="between"/>
      </c:valAx>
      <c:dateAx>
        <c:axId val="327761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277478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RUS'!$A$58:$A$292</c:f>
              <c:numCache>
                <c:formatCode>m/d/yyyy</c:formatCode>
                <c:ptCount val="23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RUS'!$AE$58:$AE$292</c:f>
              <c:numCache>
                <c:formatCode>0%</c:formatCode>
                <c:ptCount val="235"/>
                <c:pt idx="0">
                  <c:v>0.73099415204678364</c:v>
                </c:pt>
                <c:pt idx="1">
                  <c:v>0.9014423076923076</c:v>
                </c:pt>
                <c:pt idx="2">
                  <c:v>0.75910931174089058</c:v>
                </c:pt>
                <c:pt idx="3">
                  <c:v>1.4391447368421051</c:v>
                </c:pt>
                <c:pt idx="4">
                  <c:v>1.4367816091954022</c:v>
                </c:pt>
                <c:pt idx="5">
                  <c:v>2.6246719160104983</c:v>
                </c:pt>
                <c:pt idx="6">
                  <c:v>2.5684931506849318</c:v>
                </c:pt>
                <c:pt idx="7">
                  <c:v>2.6326053042121687</c:v>
                </c:pt>
                <c:pt idx="8">
                  <c:v>2.3946360153256703</c:v>
                </c:pt>
                <c:pt idx="9">
                  <c:v>2.5443632567849681</c:v>
                </c:pt>
                <c:pt idx="10">
                  <c:v>1.9815766923736073</c:v>
                </c:pt>
                <c:pt idx="11">
                  <c:v>1.6988555078683834</c:v>
                </c:pt>
                <c:pt idx="12">
                  <c:v>1.3911509229098802</c:v>
                </c:pt>
                <c:pt idx="13">
                  <c:v>1.1503067484662577</c:v>
                </c:pt>
                <c:pt idx="14">
                  <c:v>1.0616691285081241</c:v>
                </c:pt>
                <c:pt idx="15">
                  <c:v>1.2046257629296497</c:v>
                </c:pt>
                <c:pt idx="16">
                  <c:v>1.1357081049899049</c:v>
                </c:pt>
                <c:pt idx="17">
                  <c:v>1.3780804150453956</c:v>
                </c:pt>
                <c:pt idx="18">
                  <c:v>1.4005990681162634</c:v>
                </c:pt>
                <c:pt idx="19">
                  <c:v>1.3565891472868219</c:v>
                </c:pt>
                <c:pt idx="20">
                  <c:v>1.4312977099236641</c:v>
                </c:pt>
                <c:pt idx="21">
                  <c:v>1.4810876500075951</c:v>
                </c:pt>
                <c:pt idx="22">
                  <c:v>1.4402033985581872</c:v>
                </c:pt>
                <c:pt idx="23">
                  <c:v>1.4613690274483224</c:v>
                </c:pt>
                <c:pt idx="24">
                  <c:v>1.3907619689817936</c:v>
                </c:pt>
                <c:pt idx="25">
                  <c:v>1.3402169378389654</c:v>
                </c:pt>
                <c:pt idx="26">
                  <c:v>1.3138552002940094</c:v>
                </c:pt>
                <c:pt idx="27">
                  <c:v>1.2446263750158046</c:v>
                </c:pt>
                <c:pt idx="28">
                  <c:v>1.1336833829392938</c:v>
                </c:pt>
                <c:pt idx="29">
                  <c:v>1.0639092130804835</c:v>
                </c:pt>
                <c:pt idx="30">
                  <c:v>0.99099487267870223</c:v>
                </c:pt>
                <c:pt idx="31">
                  <c:v>0.89078019421777499</c:v>
                </c:pt>
                <c:pt idx="32">
                  <c:v>0.844389261278783</c:v>
                </c:pt>
                <c:pt idx="33">
                  <c:v>0.81132939578661456</c:v>
                </c:pt>
                <c:pt idx="34">
                  <c:v>0.85611328299859735</c:v>
                </c:pt>
                <c:pt idx="35">
                  <c:v>0.92938136931247306</c:v>
                </c:pt>
                <c:pt idx="36">
                  <c:v>0.94567651717922108</c:v>
                </c:pt>
                <c:pt idx="37">
                  <c:v>0.89462891916920229</c:v>
                </c:pt>
                <c:pt idx="38">
                  <c:v>0.87443563628727405</c:v>
                </c:pt>
                <c:pt idx="39">
                  <c:v>0.87755458951681409</c:v>
                </c:pt>
                <c:pt idx="40">
                  <c:v>0.89471748988846678</c:v>
                </c:pt>
                <c:pt idx="41">
                  <c:v>0.85295893719806748</c:v>
                </c:pt>
                <c:pt idx="42">
                  <c:v>0.78902229845626071</c:v>
                </c:pt>
                <c:pt idx="43">
                  <c:v>0.75585583618939511</c:v>
                </c:pt>
                <c:pt idx="44">
                  <c:v>0.76441394088869119</c:v>
                </c:pt>
                <c:pt idx="45">
                  <c:v>0.73853697569689969</c:v>
                </c:pt>
                <c:pt idx="46">
                  <c:v>0.70219886099688578</c:v>
                </c:pt>
                <c:pt idx="47">
                  <c:v>0.67240179900342989</c:v>
                </c:pt>
                <c:pt idx="48">
                  <c:v>0.63411243048248911</c:v>
                </c:pt>
                <c:pt idx="49">
                  <c:v>0.60145481305369219</c:v>
                </c:pt>
                <c:pt idx="50">
                  <c:v>0.59156588767227758</c:v>
                </c:pt>
                <c:pt idx="51">
                  <c:v>0.59466377207793952</c:v>
                </c:pt>
                <c:pt idx="52">
                  <c:v>0.59665871121718383</c:v>
                </c:pt>
                <c:pt idx="53">
                  <c:v>0.58576292128923713</c:v>
                </c:pt>
                <c:pt idx="54">
                  <c:v>0.58619411236715102</c:v>
                </c:pt>
                <c:pt idx="55">
                  <c:v>0.62220009955201583</c:v>
                </c:pt>
                <c:pt idx="56">
                  <c:v>0.66091762668975174</c:v>
                </c:pt>
                <c:pt idx="57">
                  <c:v>0.6926477648565027</c:v>
                </c:pt>
                <c:pt idx="58">
                  <c:v>0.72495127237041179</c:v>
                </c:pt>
                <c:pt idx="59">
                  <c:v>0.78922901865008876</c:v>
                </c:pt>
                <c:pt idx="60">
                  <c:v>0.82120604609571057</c:v>
                </c:pt>
                <c:pt idx="61">
                  <c:v>0.89552128571006528</c:v>
                </c:pt>
                <c:pt idx="62">
                  <c:v>0.93702020049974388</c:v>
                </c:pt>
                <c:pt idx="63">
                  <c:v>0.99813961322329225</c:v>
                </c:pt>
                <c:pt idx="64">
                  <c:v>1.1054555459476458</c:v>
                </c:pt>
                <c:pt idx="65">
                  <c:v>1.1425225959053245</c:v>
                </c:pt>
                <c:pt idx="66">
                  <c:v>1.1477944810215372</c:v>
                </c:pt>
                <c:pt idx="67">
                  <c:v>1.2111746800745828</c:v>
                </c:pt>
                <c:pt idx="68">
                  <c:v>1.2259418919568597</c:v>
                </c:pt>
                <c:pt idx="69">
                  <c:v>1.2505042355788623</c:v>
                </c:pt>
                <c:pt idx="70">
                  <c:v>1.2541262175390671</c:v>
                </c:pt>
                <c:pt idx="71">
                  <c:v>1.1708214139762976</c:v>
                </c:pt>
                <c:pt idx="72">
                  <c:v>1.1965959830622972</c:v>
                </c:pt>
                <c:pt idx="73">
                  <c:v>1.1794758971350345</c:v>
                </c:pt>
                <c:pt idx="74">
                  <c:v>1.1432488793287465</c:v>
                </c:pt>
                <c:pt idx="75">
                  <c:v>1.1330205114719611</c:v>
                </c:pt>
                <c:pt idx="76">
                  <c:v>1.1694109936921437</c:v>
                </c:pt>
                <c:pt idx="77">
                  <c:v>1.164880381218794</c:v>
                </c:pt>
                <c:pt idx="78">
                  <c:v>1.2016695601382374</c:v>
                </c:pt>
                <c:pt idx="79">
                  <c:v>1.1194272433240688</c:v>
                </c:pt>
                <c:pt idx="80">
                  <c:v>1.1095459741956557</c:v>
                </c:pt>
                <c:pt idx="81">
                  <c:v>1.1322206918901403</c:v>
                </c:pt>
                <c:pt idx="82">
                  <c:v>1.1595924744482782</c:v>
                </c:pt>
                <c:pt idx="83">
                  <c:v>1.1397370653095844</c:v>
                </c:pt>
                <c:pt idx="84">
                  <c:v>1.1507949462962359</c:v>
                </c:pt>
                <c:pt idx="85">
                  <c:v>1.144215917405089</c:v>
                </c:pt>
                <c:pt idx="86">
                  <c:v>1.1948709172697047</c:v>
                </c:pt>
                <c:pt idx="87">
                  <c:v>1.1878207013759516</c:v>
                </c:pt>
                <c:pt idx="88">
                  <c:v>1.1529839016561607</c:v>
                </c:pt>
                <c:pt idx="89">
                  <c:v>1.1180214660121475</c:v>
                </c:pt>
                <c:pt idx="90">
                  <c:v>1.0867100090716661</c:v>
                </c:pt>
                <c:pt idx="91">
                  <c:v>1.0081850959484628</c:v>
                </c:pt>
                <c:pt idx="92">
                  <c:v>1.0201022057673252</c:v>
                </c:pt>
                <c:pt idx="93">
                  <c:v>1.0647397009029345</c:v>
                </c:pt>
                <c:pt idx="94">
                  <c:v>1.0777799755448465</c:v>
                </c:pt>
                <c:pt idx="95">
                  <c:v>1.0867390553100162</c:v>
                </c:pt>
                <c:pt idx="96">
                  <c:v>1.1045094454600854</c:v>
                </c:pt>
                <c:pt idx="97">
                  <c:v>1.1893857255019253</c:v>
                </c:pt>
                <c:pt idx="98">
                  <c:v>1.2706570503719687</c:v>
                </c:pt>
                <c:pt idx="99">
                  <c:v>1.2997637673301836</c:v>
                </c:pt>
                <c:pt idx="100">
                  <c:v>1.3002054645672401</c:v>
                </c:pt>
                <c:pt idx="101">
                  <c:v>1.3648760164237983</c:v>
                </c:pt>
                <c:pt idx="102">
                  <c:v>1.4452348250343372</c:v>
                </c:pt>
                <c:pt idx="103">
                  <c:v>1.5244219683253208</c:v>
                </c:pt>
                <c:pt idx="104">
                  <c:v>1.4875305675014756</c:v>
                </c:pt>
                <c:pt idx="105">
                  <c:v>1.5371790242762779</c:v>
                </c:pt>
                <c:pt idx="106">
                  <c:v>1.5370705244122966</c:v>
                </c:pt>
                <c:pt idx="107">
                  <c:v>1.5723522496526663</c:v>
                </c:pt>
                <c:pt idx="108">
                  <c:v>1.5691887842465755</c:v>
                </c:pt>
                <c:pt idx="109">
                  <c:v>1.5314551774449641</c:v>
                </c:pt>
                <c:pt idx="110">
                  <c:v>1.5109860432960289</c:v>
                </c:pt>
                <c:pt idx="111">
                  <c:v>1.4898962610762914</c:v>
                </c:pt>
                <c:pt idx="112">
                  <c:v>1.4861222804233953</c:v>
                </c:pt>
                <c:pt idx="113">
                  <c:v>1.5052698053220679</c:v>
                </c:pt>
                <c:pt idx="114">
                  <c:v>1.4165849406124007</c:v>
                </c:pt>
                <c:pt idx="115">
                  <c:v>1.3728607960133763</c:v>
                </c:pt>
                <c:pt idx="116">
                  <c:v>1.3486158223000329</c:v>
                </c:pt>
                <c:pt idx="117">
                  <c:v>1.3220837356271395</c:v>
                </c:pt>
                <c:pt idx="118">
                  <c:v>1.3380676817461714</c:v>
                </c:pt>
                <c:pt idx="119">
                  <c:v>1.3127589702900468</c:v>
                </c:pt>
                <c:pt idx="120">
                  <c:v>1.2738712393105587</c:v>
                </c:pt>
                <c:pt idx="121">
                  <c:v>1.3179645266496895</c:v>
                </c:pt>
                <c:pt idx="122">
                  <c:v>1.3071710897797852</c:v>
                </c:pt>
                <c:pt idx="123">
                  <c:v>1.3254322684071911</c:v>
                </c:pt>
                <c:pt idx="124">
                  <c:v>1.3322775298823204</c:v>
                </c:pt>
                <c:pt idx="125">
                  <c:v>1.3526807673389081</c:v>
                </c:pt>
                <c:pt idx="126">
                  <c:v>1.3432720623159493</c:v>
                </c:pt>
                <c:pt idx="127">
                  <c:v>1.3750662682538914</c:v>
                </c:pt>
                <c:pt idx="128">
                  <c:v>1.3102852834593963</c:v>
                </c:pt>
                <c:pt idx="129">
                  <c:v>1.3109636426083116</c:v>
                </c:pt>
                <c:pt idx="130">
                  <c:v>1.3112212118216864</c:v>
                </c:pt>
                <c:pt idx="131">
                  <c:v>1.3180909545227386</c:v>
                </c:pt>
                <c:pt idx="132">
                  <c:v>1.2856836366389861</c:v>
                </c:pt>
                <c:pt idx="133">
                  <c:v>1.2747307310365901</c:v>
                </c:pt>
                <c:pt idx="134">
                  <c:v>1.2175324675324677</c:v>
                </c:pt>
                <c:pt idx="135">
                  <c:v>1.2854012137559001</c:v>
                </c:pt>
                <c:pt idx="136">
                  <c:v>1.3071275259135169</c:v>
                </c:pt>
                <c:pt idx="137">
                  <c:v>1.3006770106161587</c:v>
                </c:pt>
                <c:pt idx="138">
                  <c:v>1.2864039043021591</c:v>
                </c:pt>
                <c:pt idx="139">
                  <c:v>1.2787467613985417</c:v>
                </c:pt>
                <c:pt idx="140">
                  <c:v>1.3006130020971123</c:v>
                </c:pt>
                <c:pt idx="141">
                  <c:v>1.3019069805238779</c:v>
                </c:pt>
                <c:pt idx="142">
                  <c:v>1.2918223215989966</c:v>
                </c:pt>
                <c:pt idx="143">
                  <c:v>1.2863258417716308</c:v>
                </c:pt>
                <c:pt idx="144">
                  <c:v>1.2687372089164224</c:v>
                </c:pt>
                <c:pt idx="145">
                  <c:v>1.2750841938267139</c:v>
                </c:pt>
                <c:pt idx="146">
                  <c:v>1.2570885828421376</c:v>
                </c:pt>
                <c:pt idx="147">
                  <c:v>1.2385804638088544</c:v>
                </c:pt>
                <c:pt idx="148">
                  <c:v>1.2023305084745763</c:v>
                </c:pt>
                <c:pt idx="149">
                  <c:v>1.2111647042133635</c:v>
                </c:pt>
                <c:pt idx="150">
                  <c:v>1.2285363275334993</c:v>
                </c:pt>
                <c:pt idx="151">
                  <c:v>1.256868724646854</c:v>
                </c:pt>
                <c:pt idx="152">
                  <c:v>1.2433135752493856</c:v>
                </c:pt>
                <c:pt idx="153">
                  <c:v>1.2510562046560414</c:v>
                </c:pt>
                <c:pt idx="154">
                  <c:v>1.2840832379442926</c:v>
                </c:pt>
                <c:pt idx="155">
                  <c:v>1.3240197090844716</c:v>
                </c:pt>
                <c:pt idx="156">
                  <c:v>1.314014174302405</c:v>
                </c:pt>
                <c:pt idx="157">
                  <c:v>1.3091731381475198</c:v>
                </c:pt>
                <c:pt idx="158">
                  <c:v>1.3487058401578098</c:v>
                </c:pt>
                <c:pt idx="159">
                  <c:v>1.3593876389346595</c:v>
                </c:pt>
                <c:pt idx="160">
                  <c:v>1.3673226806295327</c:v>
                </c:pt>
                <c:pt idx="161">
                  <c:v>1.3598026494462718</c:v>
                </c:pt>
                <c:pt idx="162">
                  <c:v>1.3838894098430079</c:v>
                </c:pt>
                <c:pt idx="163">
                  <c:v>1.3808183523999757</c:v>
                </c:pt>
                <c:pt idx="164">
                  <c:v>1.3634512099450848</c:v>
                </c:pt>
                <c:pt idx="165">
                  <c:v>1.2917090996225962</c:v>
                </c:pt>
                <c:pt idx="166">
                  <c:v>1.2886405123140916</c:v>
                </c:pt>
                <c:pt idx="167">
                  <c:v>1.3272989188546989</c:v>
                </c:pt>
                <c:pt idx="168">
                  <c:v>1.3401667108479869</c:v>
                </c:pt>
                <c:pt idx="169">
                  <c:v>1.2971801383658812</c:v>
                </c:pt>
                <c:pt idx="170">
                  <c:v>1.3003501360032408</c:v>
                </c:pt>
                <c:pt idx="171">
                  <c:v>1.3468122446630992</c:v>
                </c:pt>
                <c:pt idx="172">
                  <c:v>1.3508387724722315</c:v>
                </c:pt>
                <c:pt idx="173">
                  <c:v>1.3888101581542995</c:v>
                </c:pt>
                <c:pt idx="174">
                  <c:v>1.3585810297798151</c:v>
                </c:pt>
                <c:pt idx="175">
                  <c:v>1.3731100158716898</c:v>
                </c:pt>
                <c:pt idx="176">
                  <c:v>1.4112903225806452</c:v>
                </c:pt>
                <c:pt idx="177">
                  <c:v>1.4439395598379503</c:v>
                </c:pt>
                <c:pt idx="178">
                  <c:v>1.4131970866398522</c:v>
                </c:pt>
                <c:pt idx="179">
                  <c:v>1.4267329667960327</c:v>
                </c:pt>
                <c:pt idx="180">
                  <c:v>1.4192808976785094</c:v>
                </c:pt>
                <c:pt idx="181">
                  <c:v>1.4275270686793649</c:v>
                </c:pt>
                <c:pt idx="182">
                  <c:v>1.4207511222465812</c:v>
                </c:pt>
                <c:pt idx="183">
                  <c:v>1.3647346116078349</c:v>
                </c:pt>
                <c:pt idx="184">
                  <c:v>1.3852797309691227</c:v>
                </c:pt>
                <c:pt idx="185">
                  <c:v>1.3929233234837479</c:v>
                </c:pt>
                <c:pt idx="186">
                  <c:v>1.352807190347205</c:v>
                </c:pt>
                <c:pt idx="187">
                  <c:v>1.3337491522139329</c:v>
                </c:pt>
                <c:pt idx="188">
                  <c:v>1.3541021856102089</c:v>
                </c:pt>
                <c:pt idx="189">
                  <c:v>1.3558401830749114</c:v>
                </c:pt>
                <c:pt idx="190">
                  <c:v>1.4275032288763509</c:v>
                </c:pt>
                <c:pt idx="191">
                  <c:v>1.3886147300083345</c:v>
                </c:pt>
                <c:pt idx="192">
                  <c:v>1.3486737820987</c:v>
                </c:pt>
                <c:pt idx="193">
                  <c:v>1.3654545085378977</c:v>
                </c:pt>
                <c:pt idx="194">
                  <c:v>1.3445710050515887</c:v>
                </c:pt>
                <c:pt idx="195">
                  <c:v>1.3188869297719088</c:v>
                </c:pt>
                <c:pt idx="196">
                  <c:v>1.2835082108591755</c:v>
                </c:pt>
                <c:pt idx="197">
                  <c:v>1.2491355463347165</c:v>
                </c:pt>
                <c:pt idx="198">
                  <c:v>1.2239418825015793</c:v>
                </c:pt>
                <c:pt idx="199">
                  <c:v>1.2058678265302871</c:v>
                </c:pt>
                <c:pt idx="200">
                  <c:v>1.1632212162389117</c:v>
                </c:pt>
                <c:pt idx="201">
                  <c:v>1.157424218216677</c:v>
                </c:pt>
                <c:pt idx="202">
                  <c:v>1.1492604150631831</c:v>
                </c:pt>
                <c:pt idx="203">
                  <c:v>1.1922224174992226</c:v>
                </c:pt>
                <c:pt idx="204">
                  <c:v>1.1767065915140129</c:v>
                </c:pt>
                <c:pt idx="205">
                  <c:v>1.1984493981050992</c:v>
                </c:pt>
                <c:pt idx="206">
                  <c:v>1.1857516213338495</c:v>
                </c:pt>
                <c:pt idx="207">
                  <c:v>1.1804342473943985</c:v>
                </c:pt>
                <c:pt idx="208">
                  <c:v>1.1706340136676341</c:v>
                </c:pt>
                <c:pt idx="209">
                  <c:v>1.1849093478788948</c:v>
                </c:pt>
                <c:pt idx="210">
                  <c:v>1.1600396650031797</c:v>
                </c:pt>
                <c:pt idx="211">
                  <c:v>1.157371142096193</c:v>
                </c:pt>
                <c:pt idx="212">
                  <c:v>1.1442086422909741</c:v>
                </c:pt>
                <c:pt idx="213">
                  <c:v>1.1574891312022757</c:v>
                </c:pt>
                <c:pt idx="214">
                  <c:v>1.1610992970642091</c:v>
                </c:pt>
                <c:pt idx="215">
                  <c:v>1.1635510423878759</c:v>
                </c:pt>
                <c:pt idx="216">
                  <c:v>1.165852270031785</c:v>
                </c:pt>
                <c:pt idx="217">
                  <c:v>1.1849911198311374</c:v>
                </c:pt>
                <c:pt idx="218">
                  <c:v>1.2017587046306173</c:v>
                </c:pt>
                <c:pt idx="219">
                  <c:v>1.2023552678892484</c:v>
                </c:pt>
                <c:pt idx="220">
                  <c:v>1.1915260396355514</c:v>
                </c:pt>
                <c:pt idx="221">
                  <c:v>1.1894018382063032</c:v>
                </c:pt>
                <c:pt idx="222">
                  <c:v>1.2033628581671287</c:v>
                </c:pt>
                <c:pt idx="223">
                  <c:v>1.2215941258960534</c:v>
                </c:pt>
                <c:pt idx="224">
                  <c:v>1.1660787998935831</c:v>
                </c:pt>
                <c:pt idx="225">
                  <c:v>1.1666226699479703</c:v>
                </c:pt>
                <c:pt idx="226">
                  <c:v>1.1674733419042576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790976"/>
        <c:axId val="327792512"/>
      </c:lineChart>
      <c:dateAx>
        <c:axId val="3277909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7792512"/>
        <c:crosses val="autoZero"/>
        <c:auto val="1"/>
        <c:lblOffset val="100"/>
        <c:baseTimeUnit val="days"/>
      </c:dateAx>
      <c:valAx>
        <c:axId val="327792512"/>
        <c:scaling>
          <c:orientation val="minMax"/>
          <c:max val="2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2779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IND'!$J$33:$J$162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11.500000041666535</c:v>
                </c:pt>
                <c:pt idx="4">
                  <c:v>8.0000001623183284E-2</c:v>
                </c:pt>
                <c:pt idx="5">
                  <c:v>3.7037037842187474E-2</c:v>
                </c:pt>
                <c:pt idx="6">
                  <c:v>0.10714285954968185</c:v>
                </c:pt>
                <c:pt idx="7">
                  <c:v>0.16129032655445216</c:v>
                </c:pt>
                <c:pt idx="8">
                  <c:v>0.11111111425119784</c:v>
                </c:pt>
                <c:pt idx="9">
                  <c:v>0.32500001012677976</c:v>
                </c:pt>
                <c:pt idx="10">
                  <c:v>0.11538462006687496</c:v>
                </c:pt>
                <c:pt idx="11">
                  <c:v>0.19298246481054998</c:v>
                </c:pt>
                <c:pt idx="12">
                  <c:v>0.1323529481777275</c:v>
                </c:pt>
                <c:pt idx="13">
                  <c:v>0.26315791037371172</c:v>
                </c:pt>
                <c:pt idx="14">
                  <c:v>0.11458334180250994</c:v>
                </c:pt>
                <c:pt idx="15">
                  <c:v>6.1224494809212514E-2</c:v>
                </c:pt>
                <c:pt idx="16">
                  <c:v>0.22115386522430003</c:v>
                </c:pt>
                <c:pt idx="17">
                  <c:v>0.11200001152460225</c:v>
                </c:pt>
                <c:pt idx="18">
                  <c:v>0.27338132586790659</c:v>
                </c:pt>
                <c:pt idx="19">
                  <c:v>0.28571432587979517</c:v>
                </c:pt>
                <c:pt idx="20">
                  <c:v>0.3926941333595958</c:v>
                </c:pt>
                <c:pt idx="21">
                  <c:v>0.21782183426588225</c:v>
                </c:pt>
                <c:pt idx="22">
                  <c:v>0.2845304683879456</c:v>
                </c:pt>
                <c:pt idx="23">
                  <c:v>8.0086609045341622E-2</c:v>
                </c:pt>
                <c:pt idx="24">
                  <c:v>0.24897129011722299</c:v>
                </c:pt>
                <c:pt idx="25">
                  <c:v>0.11627912512624074</c:v>
                </c:pt>
                <c:pt idx="26">
                  <c:v>0.24169197022602967</c:v>
                </c:pt>
                <c:pt idx="27">
                  <c:v>0.12594466533400428</c:v>
                </c:pt>
                <c:pt idx="28">
                  <c:v>4.2093317932853605E-2</c:v>
                </c:pt>
                <c:pt idx="29">
                  <c:v>0.25166315791593069</c:v>
                </c:pt>
                <c:pt idx="30">
                  <c:v>0.13070737005539243</c:v>
                </c:pt>
                <c:pt idx="31">
                  <c:v>0.48506909475569476</c:v>
                </c:pt>
                <c:pt idx="32">
                  <c:v>0.30412990461152484</c:v>
                </c:pt>
                <c:pt idx="33">
                  <c:v>1.0526335186854353E-2</c:v>
                </c:pt>
                <c:pt idx="34">
                  <c:v>0.2236217794065895</c:v>
                </c:pt>
                <c:pt idx="35">
                  <c:v>0.18286994219934938</c:v>
                </c:pt>
                <c:pt idx="36">
                  <c:v>0.36503162392583227</c:v>
                </c:pt>
                <c:pt idx="37">
                  <c:v>0.12491254872661532</c:v>
                </c:pt>
                <c:pt idx="38">
                  <c:v>0.1276376220199896</c:v>
                </c:pt>
                <c:pt idx="39">
                  <c:v>0.15462604513602327</c:v>
                </c:pt>
                <c:pt idx="40">
                  <c:v>0.14849536558950366</c:v>
                </c:pt>
                <c:pt idx="41">
                  <c:v>0.12891527347625609</c:v>
                </c:pt>
                <c:pt idx="42">
                  <c:v>0.10557861250711784</c:v>
                </c:pt>
                <c:pt idx="43">
                  <c:v>0.16012423974221388</c:v>
                </c:pt>
                <c:pt idx="44">
                  <c:v>0.1159981862474536</c:v>
                </c:pt>
                <c:pt idx="45">
                  <c:v>8.577369804860413E-2</c:v>
                </c:pt>
                <c:pt idx="46">
                  <c:v>0.10567571705988013</c:v>
                </c:pt>
                <c:pt idx="47">
                  <c:v>8.2219455400027883E-2</c:v>
                </c:pt>
                <c:pt idx="48">
                  <c:v>0.11585744170003438</c:v>
                </c:pt>
                <c:pt idx="49">
                  <c:v>0.14861214999684277</c:v>
                </c:pt>
                <c:pt idx="50">
                  <c:v>6.5062089459539341E-2</c:v>
                </c:pt>
                <c:pt idx="51">
                  <c:v>0.10501708478231327</c:v>
                </c:pt>
                <c:pt idx="52">
                  <c:v>8.3442352564570818E-2</c:v>
                </c:pt>
                <c:pt idx="53">
                  <c:v>0.10460361750635576</c:v>
                </c:pt>
                <c:pt idx="54">
                  <c:v>8.3776769953238628E-2</c:v>
                </c:pt>
                <c:pt idx="55">
                  <c:v>9.6045976367796562E-2</c:v>
                </c:pt>
                <c:pt idx="56">
                  <c:v>8.2331605453594775E-2</c:v>
                </c:pt>
                <c:pt idx="57">
                  <c:v>7.6199919387561571E-2</c:v>
                </c:pt>
                <c:pt idx="58">
                  <c:v>8.7627601075513623E-2</c:v>
                </c:pt>
                <c:pt idx="59">
                  <c:v>7.7010033712228282E-2</c:v>
                </c:pt>
                <c:pt idx="60">
                  <c:v>7.64904081033915E-2</c:v>
                </c:pt>
                <c:pt idx="61">
                  <c:v>9.7157602413126168E-2</c:v>
                </c:pt>
                <c:pt idx="62">
                  <c:v>9.3828175750635193E-2</c:v>
                </c:pt>
                <c:pt idx="63">
                  <c:v>0.10182823686779038</c:v>
                </c:pt>
                <c:pt idx="64">
                  <c:v>0.13402369241605949</c:v>
                </c:pt>
                <c:pt idx="65">
                  <c:v>9.2527470271931922E-2</c:v>
                </c:pt>
                <c:pt idx="66">
                  <c:v>0.10687109811981303</c:v>
                </c:pt>
                <c:pt idx="67">
                  <c:v>9.3784092162493671E-2</c:v>
                </c:pt>
                <c:pt idx="68">
                  <c:v>8.8736840052858146E-2</c:v>
                </c:pt>
                <c:pt idx="69">
                  <c:v>7.8174287853886276E-2</c:v>
                </c:pt>
                <c:pt idx="70">
                  <c:v>0.10513447632386741</c:v>
                </c:pt>
                <c:pt idx="71">
                  <c:v>8.2018543684998543E-2</c:v>
                </c:pt>
                <c:pt idx="72">
                  <c:v>7.6737740304828564E-2</c:v>
                </c:pt>
                <c:pt idx="73">
                  <c:v>7.9297102441149583E-2</c:v>
                </c:pt>
                <c:pt idx="74">
                  <c:v>8.0283133302944829E-2</c:v>
                </c:pt>
                <c:pt idx="75">
                  <c:v>7.3711536407108688E-2</c:v>
                </c:pt>
                <c:pt idx="76">
                  <c:v>9.217407339651687E-2</c:v>
                </c:pt>
                <c:pt idx="77">
                  <c:v>9.4305300167447231E-2</c:v>
                </c:pt>
                <c:pt idx="78">
                  <c:v>8.2864832223256385E-2</c:v>
                </c:pt>
                <c:pt idx="79">
                  <c:v>0.10610205434820763</c:v>
                </c:pt>
                <c:pt idx="80">
                  <c:v>9.124323866060971E-2</c:v>
                </c:pt>
                <c:pt idx="81">
                  <c:v>9.8121053490367191E-2</c:v>
                </c:pt>
                <c:pt idx="82">
                  <c:v>9.938965234222101E-2</c:v>
                </c:pt>
                <c:pt idx="83">
                  <c:v>9.5742584421201163E-2</c:v>
                </c:pt>
                <c:pt idx="84">
                  <c:v>9.722123086263719E-2</c:v>
                </c:pt>
                <c:pt idx="85">
                  <c:v>8.3502264434185042E-2</c:v>
                </c:pt>
                <c:pt idx="86">
                  <c:v>7.2979490823542159E-2</c:v>
                </c:pt>
                <c:pt idx="87">
                  <c:v>8.8762558934662297E-2</c:v>
                </c:pt>
                <c:pt idx="88">
                  <c:v>8.5088357576996732E-2</c:v>
                </c:pt>
                <c:pt idx="89">
                  <c:v>9.0312199392512657E-2</c:v>
                </c:pt>
                <c:pt idx="90">
                  <c:v>9.7073356092532592E-2</c:v>
                </c:pt>
                <c:pt idx="91">
                  <c:v>9.7910477043522556E-2</c:v>
                </c:pt>
                <c:pt idx="92">
                  <c:v>8.3151100848616821E-2</c:v>
                </c:pt>
                <c:pt idx="93">
                  <c:v>9.0943717683637917E-2</c:v>
                </c:pt>
                <c:pt idx="94">
                  <c:v>9.5317891269441415E-2</c:v>
                </c:pt>
                <c:pt idx="95">
                  <c:v>9.2725392466482398E-2</c:v>
                </c:pt>
                <c:pt idx="96">
                  <c:v>8.4651976692492192E-2</c:v>
                </c:pt>
                <c:pt idx="97">
                  <c:v>8.9764464421317955E-2</c:v>
                </c:pt>
                <c:pt idx="98">
                  <c:v>8.9815275651735582E-2</c:v>
                </c:pt>
                <c:pt idx="99">
                  <c:v>6.678405953889327E-2</c:v>
                </c:pt>
                <c:pt idx="100">
                  <c:v>7.9004092429317066E-2</c:v>
                </c:pt>
                <c:pt idx="101">
                  <c:v>7.8227818963892651E-2</c:v>
                </c:pt>
                <c:pt idx="102">
                  <c:v>7.6290993244793895E-2</c:v>
                </c:pt>
                <c:pt idx="103">
                  <c:v>8.0797443125543905E-2</c:v>
                </c:pt>
                <c:pt idx="104">
                  <c:v>8.18476707062539E-2</c:v>
                </c:pt>
                <c:pt idx="105">
                  <c:v>7.7032671537481945E-2</c:v>
                </c:pt>
                <c:pt idx="106">
                  <c:v>6.9687472418550458E-2</c:v>
                </c:pt>
                <c:pt idx="107">
                  <c:v>7.1659957625120521E-2</c:v>
                </c:pt>
                <c:pt idx="108">
                  <c:v>8.3002993685836635E-2</c:v>
                </c:pt>
                <c:pt idx="109">
                  <c:v>8.4731728265534087E-2</c:v>
                </c:pt>
                <c:pt idx="110">
                  <c:v>8.8944451673362956E-2</c:v>
                </c:pt>
                <c:pt idx="111">
                  <c:v>9.1564165794433716E-2</c:v>
                </c:pt>
                <c:pt idx="112">
                  <c:v>8.7540567637182015E-2</c:v>
                </c:pt>
                <c:pt idx="113">
                  <c:v>8.5657780606974404E-2</c:v>
                </c:pt>
                <c:pt idx="114">
                  <c:v>8.9729433321819388E-2</c:v>
                </c:pt>
                <c:pt idx="115">
                  <c:v>9.2489403969844564E-2</c:v>
                </c:pt>
                <c:pt idx="116">
                  <c:v>9.2764787615656735E-2</c:v>
                </c:pt>
                <c:pt idx="117">
                  <c:v>9.7953663870266577E-2</c:v>
                </c:pt>
                <c:pt idx="118">
                  <c:v>0.10088478039513782</c:v>
                </c:pt>
                <c:pt idx="119">
                  <c:v>9.5869806749933464E-2</c:v>
                </c:pt>
                <c:pt idx="120">
                  <c:v>8.8184667252200602E-2</c:v>
                </c:pt>
                <c:pt idx="121">
                  <c:v>8.6687553656314503E-2</c:v>
                </c:pt>
                <c:pt idx="122">
                  <c:v>8.7060995310497491E-2</c:v>
                </c:pt>
                <c:pt idx="123">
                  <c:v>9.2145578236248485E-2</c:v>
                </c:pt>
                <c:pt idx="124">
                  <c:v>0.10016455655117375</c:v>
                </c:pt>
                <c:pt idx="125">
                  <c:v>0.10559980893895089</c:v>
                </c:pt>
                <c:pt idx="126">
                  <c:v>9.9094961591111752E-2</c:v>
                </c:pt>
                <c:pt idx="127">
                  <c:v>8.7893380539040514E-2</c:v>
                </c:pt>
                <c:pt idx="128">
                  <c:v>8.770190716187036E-2</c:v>
                </c:pt>
                <c:pt idx="129">
                  <c:v>9.3953407698538813E-2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383104"/>
        <c:axId val="332595584"/>
      </c:lineChart>
      <c:dateAx>
        <c:axId val="3283831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2595584"/>
        <c:crosses val="autoZero"/>
        <c:auto val="1"/>
        <c:lblOffset val="100"/>
        <c:baseTimeUnit val="days"/>
      </c:dateAx>
      <c:valAx>
        <c:axId val="332595584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838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1.9230769230769232E-2</c:v>
                </c:pt>
                <c:pt idx="11">
                  <c:v>0</c:v>
                </c:pt>
                <c:pt idx="12">
                  <c:v>1.4705882352941176E-2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9.6153846153846159E-3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5.7142857142857143E-3</c:v>
                </c:pt>
                <c:pt idx="20">
                  <c:v>-4.5662100456621002E-3</c:v>
                </c:pt>
                <c:pt idx="21">
                  <c:v>9.9009900990099011E-3</c:v>
                </c:pt>
                <c:pt idx="22">
                  <c:v>8.2872928176795577E-3</c:v>
                </c:pt>
                <c:pt idx="23">
                  <c:v>0</c:v>
                </c:pt>
                <c:pt idx="24">
                  <c:v>4.11522633744856E-3</c:v>
                </c:pt>
                <c:pt idx="25">
                  <c:v>1.3289036544850499E-2</c:v>
                </c:pt>
                <c:pt idx="26">
                  <c:v>0</c:v>
                </c:pt>
                <c:pt idx="27">
                  <c:v>5.0377833753148613E-3</c:v>
                </c:pt>
                <c:pt idx="28">
                  <c:v>3.4129692832764505E-3</c:v>
                </c:pt>
                <c:pt idx="29">
                  <c:v>5.5432372505543242E-3</c:v>
                </c:pt>
                <c:pt idx="30">
                  <c:v>2.6857654431512983E-3</c:v>
                </c:pt>
                <c:pt idx="31">
                  <c:v>1.8563357546408393E-2</c:v>
                </c:pt>
                <c:pt idx="32">
                  <c:v>7.8125E-3</c:v>
                </c:pt>
                <c:pt idx="33">
                  <c:v>0</c:v>
                </c:pt>
                <c:pt idx="34">
                  <c:v>6.0790273556231003E-3</c:v>
                </c:pt>
                <c:pt idx="35">
                  <c:v>4.6982291290205997E-3</c:v>
                </c:pt>
                <c:pt idx="36">
                  <c:v>1.1349693251533743E-2</c:v>
                </c:pt>
                <c:pt idx="37">
                  <c:v>3.2809936723693462E-3</c:v>
                </c:pt>
                <c:pt idx="38">
                  <c:v>5.9071729957805904E-3</c:v>
                </c:pt>
                <c:pt idx="39">
                  <c:v>9.1743119266055051E-3</c:v>
                </c:pt>
                <c:pt idx="40">
                  <c:v>3.4019391052900155E-3</c:v>
                </c:pt>
                <c:pt idx="41">
                  <c:v>6.384919428397689E-3</c:v>
                </c:pt>
                <c:pt idx="42">
                  <c:v>5.9813604117401583E-3</c:v>
                </c:pt>
                <c:pt idx="43">
                  <c:v>3.4642032332563512E-3</c:v>
                </c:pt>
                <c:pt idx="44">
                  <c:v>3.9264078976890288E-3</c:v>
                </c:pt>
                <c:pt idx="45">
                  <c:v>1.2326656394453005E-3</c:v>
                </c:pt>
                <c:pt idx="46">
                  <c:v>4.1010968049594657E-3</c:v>
                </c:pt>
                <c:pt idx="47">
                  <c:v>3.3886213661494559E-3</c:v>
                </c:pt>
                <c:pt idx="48">
                  <c:v>2.959830866807611E-3</c:v>
                </c:pt>
                <c:pt idx="49">
                  <c:v>2.9831998743915841E-3</c:v>
                </c:pt>
                <c:pt idx="50">
                  <c:v>2.3236163920574565E-3</c:v>
                </c:pt>
                <c:pt idx="51">
                  <c:v>3.6118304484121576E-3</c:v>
                </c:pt>
                <c:pt idx="52">
                  <c:v>2.3285899094437259E-3</c:v>
                </c:pt>
                <c:pt idx="53">
                  <c:v>2.4511305839818617E-3</c:v>
                </c:pt>
                <c:pt idx="54">
                  <c:v>3.4017527675276752E-3</c:v>
                </c:pt>
                <c:pt idx="55">
                  <c:v>2.465483234714004E-3</c:v>
                </c:pt>
                <c:pt idx="56">
                  <c:v>2.8689994364465392E-3</c:v>
                </c:pt>
                <c:pt idx="57">
                  <c:v>2.8312017963487259E-3</c:v>
                </c:pt>
                <c:pt idx="58">
                  <c:v>3.2280701754385964E-3</c:v>
                </c:pt>
                <c:pt idx="59">
                  <c:v>3.1459081040365101E-3</c:v>
                </c:pt>
                <c:pt idx="60">
                  <c:v>3.1852543956510659E-3</c:v>
                </c:pt>
                <c:pt idx="61">
                  <c:v>2.8002110303964938E-3</c:v>
                </c:pt>
                <c:pt idx="62">
                  <c:v>3.8421639067122604E-3</c:v>
                </c:pt>
                <c:pt idx="63">
                  <c:v>2.4676125848241827E-3</c:v>
                </c:pt>
                <c:pt idx="64">
                  <c:v>5.9647568083438423E-3</c:v>
                </c:pt>
                <c:pt idx="65">
                  <c:v>3.9657756682488134E-3</c:v>
                </c:pt>
                <c:pt idx="66">
                  <c:v>2.7409503947564426E-3</c:v>
                </c:pt>
                <c:pt idx="67">
                  <c:v>2.8992779682752083E-3</c:v>
                </c:pt>
                <c:pt idx="68">
                  <c:v>2.5473650692564879E-3</c:v>
                </c:pt>
                <c:pt idx="69">
                  <c:v>2.9128895361976749E-3</c:v>
                </c:pt>
                <c:pt idx="70">
                  <c:v>2.680770902767715E-3</c:v>
                </c:pt>
                <c:pt idx="71">
                  <c:v>1.8644838562983175E-3</c:v>
                </c:pt>
                <c:pt idx="72">
                  <c:v>2.6347305389221557E-3</c:v>
                </c:pt>
                <c:pt idx="73">
                  <c:v>2.8657521545820425E-3</c:v>
                </c:pt>
                <c:pt idx="74">
                  <c:v>1.9957640925382862E-3</c:v>
                </c:pt>
                <c:pt idx="75">
                  <c:v>2.0241733003756399E-3</c:v>
                </c:pt>
                <c:pt idx="76">
                  <c:v>2.2359918897921285E-3</c:v>
                </c:pt>
                <c:pt idx="77">
                  <c:v>2.8756558922936157E-3</c:v>
                </c:pt>
                <c:pt idx="78">
                  <c:v>2.3443931422026556E-3</c:v>
                </c:pt>
                <c:pt idx="79">
                  <c:v>2.5198916101417008E-3</c:v>
                </c:pt>
                <c:pt idx="80">
                  <c:v>2.168769716088328E-3</c:v>
                </c:pt>
                <c:pt idx="81">
                  <c:v>2.3744697017666055E-3</c:v>
                </c:pt>
                <c:pt idx="82">
                  <c:v>2.1486177730030715E-3</c:v>
                </c:pt>
                <c:pt idx="83">
                  <c:v>2.0507191958870083E-3</c:v>
                </c:pt>
                <c:pt idx="84">
                  <c:v>2.1320213202132023E-3</c:v>
                </c:pt>
                <c:pt idx="85">
                  <c:v>1.9265816193699558E-3</c:v>
                </c:pt>
                <c:pt idx="86">
                  <c:v>2.1480667399340595E-3</c:v>
                </c:pt>
                <c:pt idx="87">
                  <c:v>2.3122231417027697E-3</c:v>
                </c:pt>
                <c:pt idx="88">
                  <c:v>2.0628649347924897E-3</c:v>
                </c:pt>
                <c:pt idx="89">
                  <c:v>2.9970475182441092E-3</c:v>
                </c:pt>
                <c:pt idx="90">
                  <c:v>2.3869405244282987E-3</c:v>
                </c:pt>
                <c:pt idx="91">
                  <c:v>2.4858983791496668E-3</c:v>
                </c:pt>
                <c:pt idx="92">
                  <c:v>2.1424975093466453E-3</c:v>
                </c:pt>
                <c:pt idx="93">
                  <c:v>2.2781626257628237E-3</c:v>
                </c:pt>
                <c:pt idx="94">
                  <c:v>2.5624029205457226E-3</c:v>
                </c:pt>
                <c:pt idx="95">
                  <c:v>2.5781652838325598E-3</c:v>
                </c:pt>
                <c:pt idx="96">
                  <c:v>2.555853440571939E-3</c:v>
                </c:pt>
                <c:pt idx="97">
                  <c:v>2.5536964110677374E-3</c:v>
                </c:pt>
                <c:pt idx="98">
                  <c:v>2.157363552954596E-3</c:v>
                </c:pt>
                <c:pt idx="99">
                  <c:v>2.1039143880852008E-3</c:v>
                </c:pt>
                <c:pt idx="100">
                  <c:v>2.1413110698824986E-3</c:v>
                </c:pt>
                <c:pt idx="101">
                  <c:v>2.6322480295529666E-3</c:v>
                </c:pt>
                <c:pt idx="102">
                  <c:v>2.7634912105626774E-3</c:v>
                </c:pt>
                <c:pt idx="103">
                  <c:v>2.7213378265957895E-3</c:v>
                </c:pt>
                <c:pt idx="104">
                  <c:v>2.1333662598865405E-3</c:v>
                </c:pt>
                <c:pt idx="105">
                  <c:v>2.1761255590968744E-3</c:v>
                </c:pt>
                <c:pt idx="106">
                  <c:v>2.4819406163050436E-3</c:v>
                </c:pt>
                <c:pt idx="107">
                  <c:v>1.3076290328898406E-2</c:v>
                </c:pt>
                <c:pt idx="108">
                  <c:v>2.151687528587166E-3</c:v>
                </c:pt>
                <c:pt idx="109">
                  <c:v>2.0949720670391061E-3</c:v>
                </c:pt>
                <c:pt idx="110">
                  <c:v>2.2971184945604233E-3</c:v>
                </c:pt>
                <c:pt idx="111">
                  <c:v>1.8185167796801549E-3</c:v>
                </c:pt>
                <c:pt idx="112">
                  <c:v>2.6258489753288212E-3</c:v>
                </c:pt>
                <c:pt idx="113">
                  <c:v>1.7891241893031016E-3</c:v>
                </c:pt>
                <c:pt idx="114">
                  <c:v>2.6121541002393071E-3</c:v>
                </c:pt>
                <c:pt idx="115">
                  <c:v>2.2838784408431775E-3</c:v>
                </c:pt>
                <c:pt idx="116">
                  <c:v>2.1821418231339203E-3</c:v>
                </c:pt>
                <c:pt idx="117">
                  <c:v>2.0267809545927171E-3</c:v>
                </c:pt>
                <c:pt idx="118">
                  <c:v>2.0771378054279159E-3</c:v>
                </c:pt>
                <c:pt idx="119">
                  <c:v>1.8714510147696884E-3</c:v>
                </c:pt>
                <c:pt idx="120">
                  <c:v>1.9893394250904244E-3</c:v>
                </c:pt>
                <c:pt idx="121">
                  <c:v>2.3567693201626961E-3</c:v>
                </c:pt>
                <c:pt idx="122">
                  <c:v>1.9712130227234532E-3</c:v>
                </c:pt>
                <c:pt idx="123">
                  <c:v>1.669993434590455E-3</c:v>
                </c:pt>
                <c:pt idx="124">
                  <c:v>1.9433782244909624E-3</c:v>
                </c:pt>
                <c:pt idx="125">
                  <c:v>2.6037131583083084E-3</c:v>
                </c:pt>
                <c:pt idx="126">
                  <c:v>1.7360118293888421E-3</c:v>
                </c:pt>
                <c:pt idx="127">
                  <c:v>1.8398101758084703E-3</c:v>
                </c:pt>
                <c:pt idx="128">
                  <c:v>1.8607625659260857E-3</c:v>
                </c:pt>
                <c:pt idx="129">
                  <c:v>1.8381242828673229E-3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36544"/>
        <c:axId val="332638080"/>
      </c:lineChart>
      <c:dateAx>
        <c:axId val="3326365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2638080"/>
        <c:crosses val="autoZero"/>
        <c:auto val="1"/>
        <c:lblOffset val="100"/>
        <c:baseTimeUnit val="days"/>
      </c:dateAx>
      <c:valAx>
        <c:axId val="332638080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263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2.5000000000000001E-2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9.375E-2</c:v>
                </c:pt>
                <c:pt idx="15">
                  <c:v>0</c:v>
                </c:pt>
                <c:pt idx="16">
                  <c:v>9.6153846153846159E-3</c:v>
                </c:pt>
                <c:pt idx="17">
                  <c:v>0</c:v>
                </c:pt>
                <c:pt idx="18">
                  <c:v>7.1942446043165471E-3</c:v>
                </c:pt>
                <c:pt idx="19">
                  <c:v>2.8571428571428571E-2</c:v>
                </c:pt>
                <c:pt idx="20">
                  <c:v>1.3698630136986301E-2</c:v>
                </c:pt>
                <c:pt idx="21">
                  <c:v>1.3201320132013201E-2</c:v>
                </c:pt>
                <c:pt idx="22">
                  <c:v>0</c:v>
                </c:pt>
                <c:pt idx="23">
                  <c:v>2.813852813852814E-2</c:v>
                </c:pt>
                <c:pt idx="24">
                  <c:v>6.1728395061728392E-3</c:v>
                </c:pt>
                <c:pt idx="25">
                  <c:v>3.3222591362126247E-3</c:v>
                </c:pt>
                <c:pt idx="26">
                  <c:v>4.2296072507552872E-2</c:v>
                </c:pt>
                <c:pt idx="27">
                  <c:v>1.3853904282115869E-2</c:v>
                </c:pt>
                <c:pt idx="28">
                  <c:v>1.2514220705346985E-2</c:v>
                </c:pt>
                <c:pt idx="29">
                  <c:v>7.7605321507760536E-3</c:v>
                </c:pt>
                <c:pt idx="30">
                  <c:v>1.8800358102059087E-2</c:v>
                </c:pt>
                <c:pt idx="31">
                  <c:v>2.0177562550443905E-2</c:v>
                </c:pt>
                <c:pt idx="32">
                  <c:v>2.3995535714285716E-2</c:v>
                </c:pt>
                <c:pt idx="33">
                  <c:v>4.3859649122807018E-4</c:v>
                </c:pt>
                <c:pt idx="34">
                  <c:v>1.6066000868432479E-2</c:v>
                </c:pt>
                <c:pt idx="35">
                  <c:v>0</c:v>
                </c:pt>
                <c:pt idx="36">
                  <c:v>4.478527607361963E-2</c:v>
                </c:pt>
                <c:pt idx="37">
                  <c:v>1.0780407780642137E-2</c:v>
                </c:pt>
                <c:pt idx="38">
                  <c:v>1.7932489451476793E-2</c:v>
                </c:pt>
                <c:pt idx="39">
                  <c:v>2.1788990825688075E-2</c:v>
                </c:pt>
                <c:pt idx="40">
                  <c:v>2.6194931110733118E-2</c:v>
                </c:pt>
                <c:pt idx="41">
                  <c:v>2.9644268774703556E-2</c:v>
                </c:pt>
                <c:pt idx="42">
                  <c:v>1.544025594658506E-2</c:v>
                </c:pt>
                <c:pt idx="43">
                  <c:v>1.2958686168847832E-2</c:v>
                </c:pt>
                <c:pt idx="44">
                  <c:v>1.9968588736818487E-2</c:v>
                </c:pt>
                <c:pt idx="45">
                  <c:v>7.4987159732922441E-3</c:v>
                </c:pt>
                <c:pt idx="46">
                  <c:v>3.2045779685264661E-2</c:v>
                </c:pt>
                <c:pt idx="47">
                  <c:v>2.4344569288389514E-2</c:v>
                </c:pt>
                <c:pt idx="48">
                  <c:v>3.5687103594080338E-2</c:v>
                </c:pt>
                <c:pt idx="49">
                  <c:v>3.0695556602292354E-2</c:v>
                </c:pt>
                <c:pt idx="50">
                  <c:v>2.9502886917335585E-2</c:v>
                </c:pt>
                <c:pt idx="51">
                  <c:v>4.783971650538367E-2</c:v>
                </c:pt>
                <c:pt idx="52">
                  <c:v>2.554980595084088E-2</c:v>
                </c:pt>
                <c:pt idx="53">
                  <c:v>3.9340645872908878E-2</c:v>
                </c:pt>
                <c:pt idx="54">
                  <c:v>2.802121771217712E-2</c:v>
                </c:pt>
                <c:pt idx="55">
                  <c:v>2.4161735700197237E-2</c:v>
                </c:pt>
                <c:pt idx="56">
                  <c:v>2.991956555151391E-2</c:v>
                </c:pt>
                <c:pt idx="57">
                  <c:v>2.9971687982036511E-2</c:v>
                </c:pt>
                <c:pt idx="58">
                  <c:v>2.8538011695906432E-2</c:v>
                </c:pt>
                <c:pt idx="59">
                  <c:v>3.0572909743453409E-2</c:v>
                </c:pt>
                <c:pt idx="60">
                  <c:v>2.6798606982077634E-2</c:v>
                </c:pt>
                <c:pt idx="61">
                  <c:v>3.8107219674526197E-2</c:v>
                </c:pt>
                <c:pt idx="62">
                  <c:v>3.1198370922503552E-2</c:v>
                </c:pt>
                <c:pt idx="63">
                  <c:v>3.4691729868998801E-2</c:v>
                </c:pt>
                <c:pt idx="64">
                  <c:v>3.6538395991683424E-2</c:v>
                </c:pt>
                <c:pt idx="65">
                  <c:v>4.0438421184111915E-2</c:v>
                </c:pt>
                <c:pt idx="66">
                  <c:v>3.5423804558319678E-2</c:v>
                </c:pt>
                <c:pt idx="67">
                  <c:v>4.0283237155362271E-2</c:v>
                </c:pt>
                <c:pt idx="68">
                  <c:v>2.9480443666082896E-2</c:v>
                </c:pt>
                <c:pt idx="69">
                  <c:v>3.5507119001582002E-2</c:v>
                </c:pt>
                <c:pt idx="70">
                  <c:v>4.0284016809158094E-2</c:v>
                </c:pt>
                <c:pt idx="71">
                  <c:v>3.5925420645748066E-2</c:v>
                </c:pt>
                <c:pt idx="72">
                  <c:v>4.0740337506804572E-2</c:v>
                </c:pt>
                <c:pt idx="73">
                  <c:v>4.17219798975915E-2</c:v>
                </c:pt>
                <c:pt idx="74">
                  <c:v>3.1952590420332355E-2</c:v>
                </c:pt>
                <c:pt idx="75">
                  <c:v>4.4551275813075379E-2</c:v>
                </c:pt>
                <c:pt idx="76">
                  <c:v>7.5152066397589673E-2</c:v>
                </c:pt>
                <c:pt idx="77">
                  <c:v>4.8008514929135625E-2</c:v>
                </c:pt>
                <c:pt idx="78">
                  <c:v>4.363076702816851E-2</c:v>
                </c:pt>
                <c:pt idx="79">
                  <c:v>5.3090319128738843E-2</c:v>
                </c:pt>
                <c:pt idx="80">
                  <c:v>5.1146819137749738E-2</c:v>
                </c:pt>
                <c:pt idx="81">
                  <c:v>4.9563097574874947E-2</c:v>
                </c:pt>
                <c:pt idx="82">
                  <c:v>4.9493864334458078E-2</c:v>
                </c:pt>
                <c:pt idx="83">
                  <c:v>3.6985153948356539E-2</c:v>
                </c:pt>
                <c:pt idx="84">
                  <c:v>4.5196118627852944E-2</c:v>
                </c:pt>
                <c:pt idx="85">
                  <c:v>3.9234574329601667E-2</c:v>
                </c:pt>
                <c:pt idx="86">
                  <c:v>4.4597362373863525E-2</c:v>
                </c:pt>
                <c:pt idx="87">
                  <c:v>4.2252835515747454E-2</c:v>
                </c:pt>
                <c:pt idx="88">
                  <c:v>3.6956749763994268E-2</c:v>
                </c:pt>
                <c:pt idx="89">
                  <c:v>0.13043284496685423</c:v>
                </c:pt>
                <c:pt idx="90">
                  <c:v>5.0172325462251408E-2</c:v>
                </c:pt>
                <c:pt idx="91">
                  <c:v>5.4801239604931669E-2</c:v>
                </c:pt>
                <c:pt idx="92">
                  <c:v>4.1800126407353054E-2</c:v>
                </c:pt>
                <c:pt idx="93">
                  <c:v>4.670748804222332E-2</c:v>
                </c:pt>
                <c:pt idx="94">
                  <c:v>3.7456592498788049E-2</c:v>
                </c:pt>
                <c:pt idx="95">
                  <c:v>4.1053766465101019E-2</c:v>
                </c:pt>
                <c:pt idx="96">
                  <c:v>4.2743521000893653E-2</c:v>
                </c:pt>
                <c:pt idx="97">
                  <c:v>4.6963938711286138E-2</c:v>
                </c:pt>
                <c:pt idx="98">
                  <c:v>4.2593465089559517E-2</c:v>
                </c:pt>
                <c:pt idx="99">
                  <c:v>4.15008977228686E-2</c:v>
                </c:pt>
                <c:pt idx="100">
                  <c:v>4.3096784168212741E-2</c:v>
                </c:pt>
                <c:pt idx="101">
                  <c:v>4.0081958631829262E-3</c:v>
                </c:pt>
                <c:pt idx="102">
                  <c:v>8.3665394251100866E-2</c:v>
                </c:pt>
                <c:pt idx="103">
                  <c:v>5.0302449204043934E-2</c:v>
                </c:pt>
                <c:pt idx="104">
                  <c:v>5.5213713909410822E-2</c:v>
                </c:pt>
                <c:pt idx="105">
                  <c:v>4.9675924685968341E-2</c:v>
                </c:pt>
                <c:pt idx="106">
                  <c:v>6.6718482619884265E-2</c:v>
                </c:pt>
                <c:pt idx="107">
                  <c:v>4.5189256942903031E-2</c:v>
                </c:pt>
                <c:pt idx="108">
                  <c:v>4.7607697114548368E-2</c:v>
                </c:pt>
                <c:pt idx="109">
                  <c:v>6.4757083000798091E-2</c:v>
                </c:pt>
                <c:pt idx="110">
                  <c:v>5.5865921787709494E-2</c:v>
                </c:pt>
                <c:pt idx="111">
                  <c:v>8.2587998977827176E-2</c:v>
                </c:pt>
                <c:pt idx="112">
                  <c:v>5.586862494025456E-2</c:v>
                </c:pt>
                <c:pt idx="113">
                  <c:v>6.304369018332788E-2</c:v>
                </c:pt>
                <c:pt idx="114">
                  <c:v>5.895603716561619E-2</c:v>
                </c:pt>
                <c:pt idx="115">
                  <c:v>7.1095278163280914E-2</c:v>
                </c:pt>
                <c:pt idx="116">
                  <c:v>7.4739697824292003E-2</c:v>
                </c:pt>
                <c:pt idx="117">
                  <c:v>5.4068604424082803E-2</c:v>
                </c:pt>
                <c:pt idx="118">
                  <c:v>7.0075536889460804E-2</c:v>
                </c:pt>
                <c:pt idx="119">
                  <c:v>5.9147701808905155E-2</c:v>
                </c:pt>
                <c:pt idx="120">
                  <c:v>6.2340567294879114E-2</c:v>
                </c:pt>
                <c:pt idx="121">
                  <c:v>6.0848343986054619E-2</c:v>
                </c:pt>
                <c:pt idx="122">
                  <c:v>5.4267403676266868E-2</c:v>
                </c:pt>
                <c:pt idx="123">
                  <c:v>8.8267304701097615E-2</c:v>
                </c:pt>
                <c:pt idx="124">
                  <c:v>6.3027888796556436E-2</c:v>
                </c:pt>
                <c:pt idx="125">
                  <c:v>6.3100754779491411E-2</c:v>
                </c:pt>
                <c:pt idx="126">
                  <c:v>6.2700662543808766E-2</c:v>
                </c:pt>
                <c:pt idx="127">
                  <c:v>6.1199350933920808E-2</c:v>
                </c:pt>
                <c:pt idx="128">
                  <c:v>6.5095869723505326E-2</c:v>
                </c:pt>
                <c:pt idx="129">
                  <c:v>7.3777854942931334E-2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42688"/>
        <c:axId val="333848576"/>
      </c:lineChart>
      <c:dateAx>
        <c:axId val="3338426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3848576"/>
        <c:crosses val="autoZero"/>
        <c:auto val="1"/>
        <c:lblOffset val="100"/>
        <c:baseTimeUnit val="days"/>
      </c:dateAx>
      <c:valAx>
        <c:axId val="33384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384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ITA'!$J$33:$J$154</c:f>
              <c:numCache>
                <c:formatCode>0.0%</c:formatCode>
                <c:ptCount val="122"/>
                <c:pt idx="0">
                  <c:v>0.53752189906866776</c:v>
                </c:pt>
                <c:pt idx="1">
                  <c:v>0.21687354617280133</c:v>
                </c:pt>
                <c:pt idx="2">
                  <c:v>0.25395950554644597</c:v>
                </c:pt>
                <c:pt idx="3">
                  <c:v>0.25940092440809404</c:v>
                </c:pt>
                <c:pt idx="4">
                  <c:v>0.2841978160697991</c:v>
                </c:pt>
                <c:pt idx="5">
                  <c:v>0.23605875195949985</c:v>
                </c:pt>
                <c:pt idx="6">
                  <c:v>0.31846159931122353</c:v>
                </c:pt>
                <c:pt idx="7">
                  <c:v>0.29483208601350308</c:v>
                </c:pt>
                <c:pt idx="8">
                  <c:v>0.28138707074232561</c:v>
                </c:pt>
                <c:pt idx="9">
                  <c:v>0.12237297838863734</c:v>
                </c:pt>
                <c:pt idx="10">
                  <c:v>0.26306439853209601</c:v>
                </c:pt>
                <c:pt idx="11">
                  <c:v>0.24547080259521711</c:v>
                </c:pt>
                <c:pt idx="12">
                  <c:v>0.19917635663734964</c:v>
                </c:pt>
                <c:pt idx="13">
                  <c:v>0.23390315747984525</c:v>
                </c:pt>
                <c:pt idx="14">
                  <c:v>0.20232431911456045</c:v>
                </c:pt>
                <c:pt idx="15">
                  <c:v>0.15698314844326525</c:v>
                </c:pt>
                <c:pt idx="16">
                  <c:v>0.15289006575648195</c:v>
                </c:pt>
                <c:pt idx="17">
                  <c:v>0.16150692060805119</c:v>
                </c:pt>
                <c:pt idx="18">
                  <c:v>0.18548050870087285</c:v>
                </c:pt>
                <c:pt idx="19">
                  <c:v>0.18047801788717191</c:v>
                </c:pt>
                <c:pt idx="20">
                  <c:v>0.17022758904689672</c:v>
                </c:pt>
                <c:pt idx="21">
                  <c:v>0.13038427734035929</c:v>
                </c:pt>
                <c:pt idx="22">
                  <c:v>0.10278504073458784</c:v>
                </c:pt>
                <c:pt idx="23">
                  <c:v>0.10338322322371288</c:v>
                </c:pt>
                <c:pt idx="24">
                  <c:v>9.6538362555143836E-2</c:v>
                </c:pt>
                <c:pt idx="25">
                  <c:v>0.10797171350610484</c:v>
                </c:pt>
                <c:pt idx="26">
                  <c:v>9.5413648146776275E-2</c:v>
                </c:pt>
                <c:pt idx="27">
                  <c:v>9.0079784057284104E-2</c:v>
                </c:pt>
                <c:pt idx="28">
                  <c:v>7.4573485293400243E-2</c:v>
                </c:pt>
                <c:pt idx="29">
                  <c:v>5.4907339336824582E-2</c:v>
                </c:pt>
                <c:pt idx="30">
                  <c:v>5.3752667497087799E-2</c:v>
                </c:pt>
                <c:pt idx="31">
                  <c:v>6.1703894958869278E-2</c:v>
                </c:pt>
                <c:pt idx="32">
                  <c:v>5.804190771776311E-2</c:v>
                </c:pt>
                <c:pt idx="33">
                  <c:v>5.5313800675628168E-2</c:v>
                </c:pt>
                <c:pt idx="34">
                  <c:v>5.6384290037515106E-2</c:v>
                </c:pt>
                <c:pt idx="35">
                  <c:v>4.8994212262584075E-2</c:v>
                </c:pt>
                <c:pt idx="36">
                  <c:v>3.9527125086015906E-2</c:v>
                </c:pt>
                <c:pt idx="37">
                  <c:v>3.2683495155299926E-2</c:v>
                </c:pt>
                <c:pt idx="38">
                  <c:v>4.0871098116169374E-2</c:v>
                </c:pt>
                <c:pt idx="39">
                  <c:v>4.423292208325786E-2</c:v>
                </c:pt>
                <c:pt idx="40">
                  <c:v>4.0880785728106779E-2</c:v>
                </c:pt>
                <c:pt idx="41">
                  <c:v>4.7881771052435546E-2</c:v>
                </c:pt>
                <c:pt idx="42">
                  <c:v>4.09132591229696E-2</c:v>
                </c:pt>
                <c:pt idx="43">
                  <c:v>3.0915232364996052E-2</c:v>
                </c:pt>
                <c:pt idx="44">
                  <c:v>2.8758702785127696E-2</c:v>
                </c:pt>
                <c:pt idx="45">
                  <c:v>2.5641586879094354E-2</c:v>
                </c:pt>
                <c:pt idx="46">
                  <c:v>3.6012540608181938E-2</c:v>
                </c:pt>
                <c:pt idx="47">
                  <c:v>3.2857011317072096E-2</c:v>
                </c:pt>
                <c:pt idx="48">
                  <c:v>3.2731106627090258E-2</c:v>
                </c:pt>
                <c:pt idx="49">
                  <c:v>2.835541740237171E-2</c:v>
                </c:pt>
                <c:pt idx="50">
                  <c:v>2.0901168260143762E-2</c:v>
                </c:pt>
                <c:pt idx="51">
                  <c:v>2.5288990679427414E-2</c:v>
                </c:pt>
                <c:pt idx="52">
                  <c:v>3.1383492761732176E-2</c:v>
                </c:pt>
                <c:pt idx="53">
                  <c:v>2.4644829555819352E-2</c:v>
                </c:pt>
                <c:pt idx="54">
                  <c:v>2.8362926750994603E-2</c:v>
                </c:pt>
                <c:pt idx="55">
                  <c:v>2.2196697834582071E-2</c:v>
                </c:pt>
                <c:pt idx="56">
                  <c:v>2.2027389900961723E-2</c:v>
                </c:pt>
                <c:pt idx="57">
                  <c:v>1.6443495167179023E-2</c:v>
                </c:pt>
                <c:pt idx="58">
                  <c:v>1.9826668897400628E-2</c:v>
                </c:pt>
                <c:pt idx="59">
                  <c:v>1.9894257812315824E-2</c:v>
                </c:pt>
                <c:pt idx="60">
                  <c:v>1.7947436078921023E-2</c:v>
                </c:pt>
                <c:pt idx="61">
                  <c:v>1.9415862816036571E-2</c:v>
                </c:pt>
                <c:pt idx="62">
                  <c:v>1.8887300956703854E-2</c:v>
                </c:pt>
                <c:pt idx="63">
                  <c:v>1.3840817003080484E-2</c:v>
                </c:pt>
                <c:pt idx="64">
                  <c:v>1.223080904621833E-2</c:v>
                </c:pt>
                <c:pt idx="65">
                  <c:v>1.0789972728740773E-2</c:v>
                </c:pt>
                <c:pt idx="66">
                  <c:v>1.4716659811009074E-2</c:v>
                </c:pt>
                <c:pt idx="67">
                  <c:v>1.5361277537150622E-2</c:v>
                </c:pt>
                <c:pt idx="68">
                  <c:v>1.485935205122871E-2</c:v>
                </c:pt>
                <c:pt idx="69">
                  <c:v>1.2356661135889837E-2</c:v>
                </c:pt>
                <c:pt idx="70">
                  <c:v>9.4871139342441613E-3</c:v>
                </c:pt>
                <c:pt idx="71">
                  <c:v>8.9614699443115245E-3</c:v>
                </c:pt>
                <c:pt idx="72">
                  <c:v>1.7058428937250913E-2</c:v>
                </c:pt>
                <c:pt idx="73">
                  <c:v>1.0967205472983091E-2</c:v>
                </c:pt>
                <c:pt idx="74">
                  <c:v>1.2690486589948161E-2</c:v>
                </c:pt>
                <c:pt idx="75">
                  <c:v>1.0360048219612632E-2</c:v>
                </c:pt>
                <c:pt idx="76">
                  <c:v>1.2186098138102761E-2</c:v>
                </c:pt>
                <c:pt idx="77">
                  <c:v>9.6530496924561796E-3</c:v>
                </c:pt>
                <c:pt idx="78">
                  <c:v>6.6229882488359126E-3</c:v>
                </c:pt>
                <c:pt idx="79">
                  <c:v>1.2261637590097125E-2</c:v>
                </c:pt>
                <c:pt idx="80">
                  <c:v>1.0248933236486934E-2</c:v>
                </c:pt>
                <c:pt idx="81">
                  <c:v>1.0269367114549727E-2</c:v>
                </c:pt>
                <c:pt idx="82">
                  <c:v>1.0736024396653276E-2</c:v>
                </c:pt>
                <c:pt idx="83">
                  <c:v>1.1320246573186706E-2</c:v>
                </c:pt>
                <c:pt idx="84">
                  <c:v>9.2294935215749309E-3</c:v>
                </c:pt>
                <c:pt idx="85">
                  <c:v>5.3211447115221692E-3</c:v>
                </c:pt>
                <c:pt idx="86">
                  <c:v>7.2064560821877791E-3</c:v>
                </c:pt>
                <c:pt idx="87">
                  <c:v>1.1073164067835917E-2</c:v>
                </c:pt>
                <c:pt idx="88">
                  <c:v>1.1679858617680007E-2</c:v>
                </c:pt>
                <c:pt idx="89">
                  <c:v>1.0794508436682814E-2</c:v>
                </c:pt>
                <c:pt idx="90">
                  <c:v>9.0439440167811944E-3</c:v>
                </c:pt>
                <c:pt idx="91">
                  <c:v>7.6511494832661644E-3</c:v>
                </c:pt>
                <c:pt idx="92">
                  <c:v>4.7718052500114591E-3</c:v>
                </c:pt>
                <c:pt idx="93">
                  <c:v>7.7170510898330663E-3</c:v>
                </c:pt>
                <c:pt idx="94">
                  <c:v>8.0777221426096887E-3</c:v>
                </c:pt>
                <c:pt idx="95">
                  <c:v>4.5216480885507341E-3</c:v>
                </c:pt>
                <c:pt idx="96">
                  <c:v>1.3531777312935348E-2</c:v>
                </c:pt>
                <c:pt idx="97">
                  <c:v>7.3304685879838592E-3</c:v>
                </c:pt>
                <c:pt idx="98">
                  <c:v>5.512390220459326E-3</c:v>
                </c:pt>
                <c:pt idx="99">
                  <c:v>7.9715423705733774E-3</c:v>
                </c:pt>
                <c:pt idx="100">
                  <c:v>8.180407530979053E-3</c:v>
                </c:pt>
                <c:pt idx="101">
                  <c:v>6.1690823778448424E-3</c:v>
                </c:pt>
                <c:pt idx="102">
                  <c:v>1.1998853558005351E-2</c:v>
                </c:pt>
                <c:pt idx="103">
                  <c:v>5.3412251569129226E-3</c:v>
                </c:pt>
                <c:pt idx="104">
                  <c:v>1.1979087126873397E-2</c:v>
                </c:pt>
                <c:pt idx="105">
                  <c:v>1.2345939586398095E-2</c:v>
                </c:pt>
                <c:pt idx="106">
                  <c:v>1.1501273362382112E-2</c:v>
                </c:pt>
                <c:pt idx="107">
                  <c:v>8.1372271634965569E-3</c:v>
                </c:pt>
                <c:pt idx="108">
                  <c:v>1.3402804234968277E-2</c:v>
                </c:pt>
                <c:pt idx="109">
                  <c:v>1.3889535542830468E-2</c:v>
                </c:pt>
                <c:pt idx="110">
                  <c:v>-6.4319846361854689E-3</c:v>
                </c:pt>
                <c:pt idx="111">
                  <c:v>1.2302991989031955E-2</c:v>
                </c:pt>
                <c:pt idx="112">
                  <c:v>1.0601841313212788E-2</c:v>
                </c:pt>
                <c:pt idx="113">
                  <c:v>1.0579592488521902E-2</c:v>
                </c:pt>
                <c:pt idx="114">
                  <c:v>5.497306961220051E-3</c:v>
                </c:pt>
                <c:pt idx="115">
                  <c:v>2.9596294531725693E-2</c:v>
                </c:pt>
                <c:pt idx="116">
                  <c:v>1.5930138155118786E-2</c:v>
                </c:pt>
                <c:pt idx="117">
                  <c:v>1.398759727891215E-2</c:v>
                </c:pt>
                <c:pt idx="118">
                  <c:v>9.9612942385846424E-3</c:v>
                </c:pt>
                <c:pt idx="119">
                  <c:v>1.0376207579638429E-2</c:v>
                </c:pt>
                <c:pt idx="120">
                  <c:v>7.5836457475828957E-3</c:v>
                </c:pt>
                <c:pt idx="121">
                  <c:v>8.6425157585312239E-3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FE-42E8-BA54-5F1CF4F66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473152"/>
        <c:axId val="321507712"/>
      </c:lineChart>
      <c:catAx>
        <c:axId val="321473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507712"/>
        <c:crosses val="autoZero"/>
        <c:auto val="1"/>
        <c:lblAlgn val="ctr"/>
        <c:lblOffset val="100"/>
        <c:noMultiLvlLbl val="0"/>
      </c:catAx>
      <c:valAx>
        <c:axId val="321507712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47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IND'!$M$33:$M$162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13.000000405071189</c:v>
                </c:pt>
                <c:pt idx="10">
                  <c:v>6.0000002434774977</c:v>
                </c:pt>
                <c:pt idx="11">
                  <c:v>0</c:v>
                </c:pt>
                <c:pt idx="12">
                  <c:v>9.0000004760854697</c:v>
                </c:pt>
                <c:pt idx="13">
                  <c:v>0</c:v>
                </c:pt>
                <c:pt idx="14">
                  <c:v>1.2222223125601059</c:v>
                </c:pt>
                <c:pt idx="15">
                  <c:v>0</c:v>
                </c:pt>
                <c:pt idx="16">
                  <c:v>11.500000991663601</c:v>
                </c:pt>
                <c:pt idx="17">
                  <c:v>0</c:v>
                </c:pt>
                <c:pt idx="18">
                  <c:v>19.000002147819508</c:v>
                </c:pt>
                <c:pt idx="19">
                  <c:v>8.3333345048273593</c:v>
                </c:pt>
                <c:pt idx="20">
                  <c:v>43.000007602875741</c:v>
                </c:pt>
                <c:pt idx="21">
                  <c:v>9.4285736832231883</c:v>
                </c:pt>
                <c:pt idx="22">
                  <c:v>34.333343185478768</c:v>
                </c:pt>
                <c:pt idx="23">
                  <c:v>2.8461548753036792</c:v>
                </c:pt>
                <c:pt idx="24">
                  <c:v>24.200009399394077</c:v>
                </c:pt>
                <c:pt idx="25">
                  <c:v>7.0000033325996922</c:v>
                </c:pt>
                <c:pt idx="26">
                  <c:v>5.7142887246297009</c:v>
                </c:pt>
                <c:pt idx="27">
                  <c:v>6.6666709516799596</c:v>
                </c:pt>
                <c:pt idx="28">
                  <c:v>2.6428590330698802</c:v>
                </c:pt>
                <c:pt idx="29">
                  <c:v>18.916680703347456</c:v>
                </c:pt>
                <c:pt idx="30">
                  <c:v>6.0833388479947219</c:v>
                </c:pt>
                <c:pt idx="31">
                  <c:v>12.520846008381371</c:v>
                </c:pt>
                <c:pt idx="32">
                  <c:v>9.561417351997413</c:v>
                </c:pt>
                <c:pt idx="33">
                  <c:v>24.000044226027924</c:v>
                </c:pt>
                <c:pt idx="34">
                  <c:v>10.098057999477954</c:v>
                </c:pt>
                <c:pt idx="35">
                  <c:v>38.92316385119998</c:v>
                </c:pt>
                <c:pt idx="36">
                  <c:v>6.5027491475312207</c:v>
                </c:pt>
                <c:pt idx="37">
                  <c:v>8.8833640902744602</c:v>
                </c:pt>
                <c:pt idx="38">
                  <c:v>5.354002905971246</c:v>
                </c:pt>
                <c:pt idx="39">
                  <c:v>4.9938485688374916</c:v>
                </c:pt>
                <c:pt idx="40">
                  <c:v>5.0172658293143213</c:v>
                </c:pt>
                <c:pt idx="41">
                  <c:v>3.5780787718430909</c:v>
                </c:pt>
                <c:pt idx="42">
                  <c:v>4.9286015929459106</c:v>
                </c:pt>
                <c:pt idx="43">
                  <c:v>9.7500650355532414</c:v>
                </c:pt>
                <c:pt idx="44">
                  <c:v>4.854496864834748</c:v>
                </c:pt>
                <c:pt idx="45">
                  <c:v>9.8236111823901329</c:v>
                </c:pt>
                <c:pt idx="46">
                  <c:v>2.9235089534903516</c:v>
                </c:pt>
                <c:pt idx="47">
                  <c:v>2.9646590767071146</c:v>
                </c:pt>
                <c:pt idx="48">
                  <c:v>2.9978429936606275</c:v>
                </c:pt>
                <c:pt idx="49">
                  <c:v>4.4126376845216386</c:v>
                </c:pt>
                <c:pt idx="50">
                  <c:v>2.0442738816468533</c:v>
                </c:pt>
                <c:pt idx="51">
                  <c:v>2.0410870226432647</c:v>
                </c:pt>
                <c:pt idx="52">
                  <c:v>2.9930829945435375</c:v>
                </c:pt>
                <c:pt idx="53">
                  <c:v>2.5029713109768621</c:v>
                </c:pt>
                <c:pt idx="54">
                  <c:v>2.66609962948435</c:v>
                </c:pt>
                <c:pt idx="55">
                  <c:v>3.6070600013683602</c:v>
                </c:pt>
                <c:pt idx="56">
                  <c:v>2.5109853232011194</c:v>
                </c:pt>
                <c:pt idx="57">
                  <c:v>2.3229636139487893</c:v>
                </c:pt>
                <c:pt idx="58">
                  <c:v>2.7585272061695196</c:v>
                </c:pt>
                <c:pt idx="59">
                  <c:v>2.2838888973078584</c:v>
                </c:pt>
                <c:pt idx="60">
                  <c:v>2.5510526192669354</c:v>
                </c:pt>
                <c:pt idx="61">
                  <c:v>2.3750600010534146</c:v>
                </c:pt>
                <c:pt idx="62">
                  <c:v>2.6777038709010772</c:v>
                </c:pt>
                <c:pt idx="63">
                  <c:v>2.7403132064118161</c:v>
                </c:pt>
                <c:pt idx="64">
                  <c:v>3.1532647247752763</c:v>
                </c:pt>
                <c:pt idx="65">
                  <c:v>2.083755068908824</c:v>
                </c:pt>
                <c:pt idx="66">
                  <c:v>2.8002563687677786</c:v>
                </c:pt>
                <c:pt idx="67">
                  <c:v>2.1718070819630797</c:v>
                </c:pt>
                <c:pt idx="68">
                  <c:v>2.7706185204904821</c:v>
                </c:pt>
                <c:pt idx="69">
                  <c:v>2.034728539349878</c:v>
                </c:pt>
                <c:pt idx="70">
                  <c:v>2.4469916394975009</c:v>
                </c:pt>
                <c:pt idx="71">
                  <c:v>2.1703824014838964</c:v>
                </c:pt>
                <c:pt idx="72">
                  <c:v>1.7691670298691022</c:v>
                </c:pt>
                <c:pt idx="73">
                  <c:v>1.7784511297493555</c:v>
                </c:pt>
                <c:pt idx="74">
                  <c:v>2.3648608144617893</c:v>
                </c:pt>
                <c:pt idx="75">
                  <c:v>1.5826264225076629</c:v>
                </c:pt>
                <c:pt idx="76">
                  <c:v>1.1910632652679689</c:v>
                </c:pt>
                <c:pt idx="77">
                  <c:v>1.8533327485751563</c:v>
                </c:pt>
                <c:pt idx="78">
                  <c:v>1.8023826761273338</c:v>
                </c:pt>
                <c:pt idx="79">
                  <c:v>1.9079599400623222</c:v>
                </c:pt>
                <c:pt idx="80">
                  <c:v>1.7113801164373958</c:v>
                </c:pt>
                <c:pt idx="81">
                  <c:v>1.8892115791202304</c:v>
                </c:pt>
                <c:pt idx="82">
                  <c:v>1.9245715598139599</c:v>
                </c:pt>
                <c:pt idx="83">
                  <c:v>2.4526820257719768</c:v>
                </c:pt>
                <c:pt idx="84">
                  <c:v>2.0541950511750402</c:v>
                </c:pt>
                <c:pt idx="85">
                  <c:v>2.0286666520664438</c:v>
                </c:pt>
                <c:pt idx="86">
                  <c:v>1.5612112714995103</c:v>
                </c:pt>
                <c:pt idx="87">
                  <c:v>1.9917523191641373</c:v>
                </c:pt>
                <c:pt idx="88">
                  <c:v>2.1806560170785692</c:v>
                </c:pt>
                <c:pt idx="89">
                  <c:v>0.67685132402095627</c:v>
                </c:pt>
                <c:pt idx="90">
                  <c:v>1.8469313501663867</c:v>
                </c:pt>
                <c:pt idx="91">
                  <c:v>1.7091179711356752</c:v>
                </c:pt>
                <c:pt idx="92">
                  <c:v>1.8922652640462045</c:v>
                </c:pt>
                <c:pt idx="93">
                  <c:v>1.8565379135215376</c:v>
                </c:pt>
                <c:pt idx="94">
                  <c:v>2.381816191802554</c:v>
                </c:pt>
                <c:pt idx="95">
                  <c:v>2.1251727519203576</c:v>
                </c:pt>
                <c:pt idx="96">
                  <c:v>1.8687228628703645</c:v>
                </c:pt>
                <c:pt idx="97">
                  <c:v>1.8127776942399931</c:v>
                </c:pt>
                <c:pt idx="98">
                  <c:v>2.0070081018881831</c:v>
                </c:pt>
                <c:pt idx="99">
                  <c:v>1.5315754455943795</c:v>
                </c:pt>
                <c:pt idx="100">
                  <c:v>1.746406253700693</c:v>
                </c:pt>
                <c:pt idx="101">
                  <c:v>11.780510494105302</c:v>
                </c:pt>
                <c:pt idx="102">
                  <c:v>0.88270249971733794</c:v>
                </c:pt>
                <c:pt idx="103">
                  <c:v>1.5237961611239728</c:v>
                </c:pt>
                <c:pt idx="104">
                  <c:v>1.4272334435271516</c:v>
                </c:pt>
                <c:pt idx="105">
                  <c:v>1.4856244097081424</c:v>
                </c:pt>
                <c:pt idx="106">
                  <c:v>1.0070382399353079</c:v>
                </c:pt>
                <c:pt idx="107">
                  <c:v>1.2298856010196875</c:v>
                </c:pt>
                <c:pt idx="108">
                  <c:v>1.6680872217596276</c:v>
                </c:pt>
                <c:pt idx="109">
                  <c:v>1.2674513622588526</c:v>
                </c:pt>
                <c:pt idx="110">
                  <c:v>1.5292263135095479</c:v>
                </c:pt>
                <c:pt idx="111">
                  <c:v>1.0847997334410733</c:v>
                </c:pt>
                <c:pt idx="112">
                  <c:v>1.4965613292550792</c:v>
                </c:pt>
                <c:pt idx="113">
                  <c:v>1.3212102765530203</c:v>
                </c:pt>
                <c:pt idx="114">
                  <c:v>1.457399210159704</c:v>
                </c:pt>
                <c:pt idx="115">
                  <c:v>1.260431548277654</c:v>
                </c:pt>
                <c:pt idx="116">
                  <c:v>1.2059616363941312</c:v>
                </c:pt>
                <c:pt idx="117">
                  <c:v>1.7461982515856527</c:v>
                </c:pt>
                <c:pt idx="118">
                  <c:v>1.3982126209700232</c:v>
                </c:pt>
                <c:pt idx="119">
                  <c:v>1.5711428676659192</c:v>
                </c:pt>
                <c:pt idx="120">
                  <c:v>1.3708191376068946</c:v>
                </c:pt>
                <c:pt idx="121">
                  <c:v>1.3715275413925616</c:v>
                </c:pt>
                <c:pt idx="122">
                  <c:v>1.5480643092002038</c:v>
                </c:pt>
                <c:pt idx="123">
                  <c:v>1.0245535517114244</c:v>
                </c:pt>
                <c:pt idx="124">
                  <c:v>1.5416746685688845</c:v>
                </c:pt>
                <c:pt idx="125">
                  <c:v>1.6071937305529784</c:v>
                </c:pt>
                <c:pt idx="126">
                  <c:v>1.5378658590786962</c:v>
                </c:pt>
                <c:pt idx="127">
                  <c:v>1.3942663416165815</c:v>
                </c:pt>
                <c:pt idx="128">
                  <c:v>1.3098315157602907</c:v>
                </c:pt>
                <c:pt idx="129">
                  <c:v>1.2425073200200494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77632"/>
        <c:axId val="333879168"/>
      </c:lineChart>
      <c:dateAx>
        <c:axId val="3338776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3879168"/>
        <c:crosses val="autoZero"/>
        <c:auto val="1"/>
        <c:lblOffset val="100"/>
        <c:baseTimeUnit val="days"/>
      </c:dateAx>
      <c:valAx>
        <c:axId val="33387916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387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IND'!$F$3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IND'!$F$4:$F$162</c:f>
              <c:numCache>
                <c:formatCode>General</c:formatCode>
                <c:ptCount val="159"/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23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5</c:v>
                </c:pt>
                <c:pt idx="37">
                  <c:v>4</c:v>
                </c:pt>
                <c:pt idx="38">
                  <c:v>13</c:v>
                </c:pt>
                <c:pt idx="39">
                  <c:v>6</c:v>
                </c:pt>
                <c:pt idx="40">
                  <c:v>11</c:v>
                </c:pt>
                <c:pt idx="41">
                  <c:v>9</c:v>
                </c:pt>
                <c:pt idx="42">
                  <c:v>20</c:v>
                </c:pt>
                <c:pt idx="43">
                  <c:v>11</c:v>
                </c:pt>
                <c:pt idx="44">
                  <c:v>6</c:v>
                </c:pt>
                <c:pt idx="45">
                  <c:v>23</c:v>
                </c:pt>
                <c:pt idx="46">
                  <c:v>14</c:v>
                </c:pt>
                <c:pt idx="47">
                  <c:v>38</c:v>
                </c:pt>
                <c:pt idx="48">
                  <c:v>50</c:v>
                </c:pt>
                <c:pt idx="49">
                  <c:v>86</c:v>
                </c:pt>
                <c:pt idx="50">
                  <c:v>66</c:v>
                </c:pt>
                <c:pt idx="51">
                  <c:v>103</c:v>
                </c:pt>
                <c:pt idx="52">
                  <c:v>37</c:v>
                </c:pt>
                <c:pt idx="53">
                  <c:v>121</c:v>
                </c:pt>
                <c:pt idx="54">
                  <c:v>70</c:v>
                </c:pt>
                <c:pt idx="55">
                  <c:v>160</c:v>
                </c:pt>
                <c:pt idx="56">
                  <c:v>100</c:v>
                </c:pt>
                <c:pt idx="57">
                  <c:v>37</c:v>
                </c:pt>
                <c:pt idx="58">
                  <c:v>227</c:v>
                </c:pt>
                <c:pt idx="59">
                  <c:v>146</c:v>
                </c:pt>
                <c:pt idx="60">
                  <c:v>601</c:v>
                </c:pt>
                <c:pt idx="61">
                  <c:v>545</c:v>
                </c:pt>
                <c:pt idx="62">
                  <c:v>24</c:v>
                </c:pt>
                <c:pt idx="63">
                  <c:v>515</c:v>
                </c:pt>
                <c:pt idx="64">
                  <c:v>506</c:v>
                </c:pt>
                <c:pt idx="65">
                  <c:v>1190</c:v>
                </c:pt>
                <c:pt idx="66">
                  <c:v>533</c:v>
                </c:pt>
                <c:pt idx="67">
                  <c:v>605</c:v>
                </c:pt>
                <c:pt idx="68">
                  <c:v>809</c:v>
                </c:pt>
                <c:pt idx="69">
                  <c:v>873</c:v>
                </c:pt>
                <c:pt idx="70">
                  <c:v>848</c:v>
                </c:pt>
                <c:pt idx="71">
                  <c:v>759</c:v>
                </c:pt>
                <c:pt idx="72">
                  <c:v>1248</c:v>
                </c:pt>
                <c:pt idx="73">
                  <c:v>1034</c:v>
                </c:pt>
                <c:pt idx="74">
                  <c:v>835</c:v>
                </c:pt>
                <c:pt idx="75">
                  <c:v>1108</c:v>
                </c:pt>
                <c:pt idx="76">
                  <c:v>922</c:v>
                </c:pt>
                <c:pt idx="77">
                  <c:v>1370</c:v>
                </c:pt>
                <c:pt idx="78">
                  <c:v>1893</c:v>
                </c:pt>
                <c:pt idx="79">
                  <c:v>924</c:v>
                </c:pt>
                <c:pt idx="80">
                  <c:v>1541</c:v>
                </c:pt>
                <c:pt idx="81">
                  <c:v>1290</c:v>
                </c:pt>
                <c:pt idx="82">
                  <c:v>1707</c:v>
                </c:pt>
                <c:pt idx="83">
                  <c:v>1453</c:v>
                </c:pt>
                <c:pt idx="84">
                  <c:v>1753</c:v>
                </c:pt>
                <c:pt idx="85">
                  <c:v>1607</c:v>
                </c:pt>
                <c:pt idx="86">
                  <c:v>1561</c:v>
                </c:pt>
                <c:pt idx="87">
                  <c:v>1873</c:v>
                </c:pt>
                <c:pt idx="88">
                  <c:v>1738</c:v>
                </c:pt>
                <c:pt idx="89">
                  <c:v>1801</c:v>
                </c:pt>
                <c:pt idx="90">
                  <c:v>2394</c:v>
                </c:pt>
                <c:pt idx="91">
                  <c:v>2442</c:v>
                </c:pt>
                <c:pt idx="92">
                  <c:v>2806</c:v>
                </c:pt>
                <c:pt idx="93">
                  <c:v>3932</c:v>
                </c:pt>
                <c:pt idx="94">
                  <c:v>2963</c:v>
                </c:pt>
                <c:pt idx="95">
                  <c:v>3587</c:v>
                </c:pt>
                <c:pt idx="96">
                  <c:v>3364</c:v>
                </c:pt>
                <c:pt idx="97">
                  <c:v>3344</c:v>
                </c:pt>
                <c:pt idx="98">
                  <c:v>3113</c:v>
                </c:pt>
                <c:pt idx="99">
                  <c:v>4353</c:v>
                </c:pt>
                <c:pt idx="100">
                  <c:v>3607</c:v>
                </c:pt>
                <c:pt idx="101">
                  <c:v>3524</c:v>
                </c:pt>
                <c:pt idx="102">
                  <c:v>3763</c:v>
                </c:pt>
                <c:pt idx="103">
                  <c:v>3942</c:v>
                </c:pt>
                <c:pt idx="104">
                  <c:v>3787</c:v>
                </c:pt>
                <c:pt idx="105">
                  <c:v>4864</c:v>
                </c:pt>
                <c:pt idx="106">
                  <c:v>5050</c:v>
                </c:pt>
                <c:pt idx="107">
                  <c:v>4630</c:v>
                </c:pt>
                <c:pt idx="108">
                  <c:v>6147</c:v>
                </c:pt>
                <c:pt idx="109">
                  <c:v>5553</c:v>
                </c:pt>
                <c:pt idx="110">
                  <c:v>6198</c:v>
                </c:pt>
                <c:pt idx="111">
                  <c:v>6568</c:v>
                </c:pt>
                <c:pt idx="112">
                  <c:v>6629</c:v>
                </c:pt>
                <c:pt idx="113">
                  <c:v>7113</c:v>
                </c:pt>
                <c:pt idx="114">
                  <c:v>6414</c:v>
                </c:pt>
                <c:pt idx="115">
                  <c:v>5843</c:v>
                </c:pt>
                <c:pt idx="116">
                  <c:v>7293</c:v>
                </c:pt>
                <c:pt idx="117">
                  <c:v>7300</c:v>
                </c:pt>
                <c:pt idx="118">
                  <c:v>8105</c:v>
                </c:pt>
                <c:pt idx="119">
                  <c:v>8336</c:v>
                </c:pt>
                <c:pt idx="120">
                  <c:v>8782</c:v>
                </c:pt>
                <c:pt idx="121">
                  <c:v>7761</c:v>
                </c:pt>
                <c:pt idx="122">
                  <c:v>8821</c:v>
                </c:pt>
                <c:pt idx="123">
                  <c:v>9633</c:v>
                </c:pt>
                <c:pt idx="124">
                  <c:v>9889</c:v>
                </c:pt>
                <c:pt idx="125">
                  <c:v>9471</c:v>
                </c:pt>
                <c:pt idx="126">
                  <c:v>10438</c:v>
                </c:pt>
                <c:pt idx="127">
                  <c:v>10864</c:v>
                </c:pt>
                <c:pt idx="128">
                  <c:v>8442</c:v>
                </c:pt>
                <c:pt idx="129">
                  <c:v>10218</c:v>
                </c:pt>
                <c:pt idx="130">
                  <c:v>10459</c:v>
                </c:pt>
                <c:pt idx="131">
                  <c:v>10930</c:v>
                </c:pt>
                <c:pt idx="132">
                  <c:v>11458</c:v>
                </c:pt>
                <c:pt idx="133">
                  <c:v>11929</c:v>
                </c:pt>
                <c:pt idx="134">
                  <c:v>11502</c:v>
                </c:pt>
                <c:pt idx="135">
                  <c:v>10667</c:v>
                </c:pt>
                <c:pt idx="136">
                  <c:v>10974</c:v>
                </c:pt>
                <c:pt idx="137">
                  <c:v>12881</c:v>
                </c:pt>
                <c:pt idx="138">
                  <c:v>13586</c:v>
                </c:pt>
                <c:pt idx="139">
                  <c:v>14516</c:v>
                </c:pt>
                <c:pt idx="140">
                  <c:v>15403</c:v>
                </c:pt>
                <c:pt idx="141">
                  <c:v>14831</c:v>
                </c:pt>
                <c:pt idx="142">
                  <c:v>14933</c:v>
                </c:pt>
                <c:pt idx="143">
                  <c:v>15968</c:v>
                </c:pt>
                <c:pt idx="144">
                  <c:v>16922</c:v>
                </c:pt>
                <c:pt idx="145">
                  <c:v>17296</c:v>
                </c:pt>
                <c:pt idx="146">
                  <c:v>18552</c:v>
                </c:pt>
                <c:pt idx="147">
                  <c:v>19906</c:v>
                </c:pt>
                <c:pt idx="148">
                  <c:v>19459</c:v>
                </c:pt>
                <c:pt idx="149">
                  <c:v>18522</c:v>
                </c:pt>
                <c:pt idx="150">
                  <c:v>18641</c:v>
                </c:pt>
                <c:pt idx="151">
                  <c:v>19160</c:v>
                </c:pt>
                <c:pt idx="152">
                  <c:v>20903</c:v>
                </c:pt>
                <c:pt idx="153">
                  <c:v>22771</c:v>
                </c:pt>
                <c:pt idx="154">
                  <c:v>24850</c:v>
                </c:pt>
                <c:pt idx="155">
                  <c:v>24248</c:v>
                </c:pt>
                <c:pt idx="156">
                  <c:v>22251</c:v>
                </c:pt>
                <c:pt idx="157">
                  <c:v>22753</c:v>
                </c:pt>
                <c:pt idx="158">
                  <c:v>24879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IND'!$H$3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IND'!$H$4:$H$162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5</c:v>
                </c:pt>
                <c:pt idx="49">
                  <c:v>3</c:v>
                </c:pt>
                <c:pt idx="50">
                  <c:v>4</c:v>
                </c:pt>
                <c:pt idx="51">
                  <c:v>0</c:v>
                </c:pt>
                <c:pt idx="52">
                  <c:v>13</c:v>
                </c:pt>
                <c:pt idx="53">
                  <c:v>3</c:v>
                </c:pt>
                <c:pt idx="54">
                  <c:v>2</c:v>
                </c:pt>
                <c:pt idx="55">
                  <c:v>28</c:v>
                </c:pt>
                <c:pt idx="56">
                  <c:v>11</c:v>
                </c:pt>
                <c:pt idx="57">
                  <c:v>11</c:v>
                </c:pt>
                <c:pt idx="58">
                  <c:v>7</c:v>
                </c:pt>
                <c:pt idx="59">
                  <c:v>21</c:v>
                </c:pt>
                <c:pt idx="60">
                  <c:v>25</c:v>
                </c:pt>
                <c:pt idx="61">
                  <c:v>43</c:v>
                </c:pt>
                <c:pt idx="62">
                  <c:v>1</c:v>
                </c:pt>
                <c:pt idx="63">
                  <c:v>37</c:v>
                </c:pt>
                <c:pt idx="64">
                  <c:v>0</c:v>
                </c:pt>
                <c:pt idx="65">
                  <c:v>146</c:v>
                </c:pt>
                <c:pt idx="66">
                  <c:v>46</c:v>
                </c:pt>
                <c:pt idx="67">
                  <c:v>85</c:v>
                </c:pt>
                <c:pt idx="68">
                  <c:v>114</c:v>
                </c:pt>
                <c:pt idx="69">
                  <c:v>154</c:v>
                </c:pt>
                <c:pt idx="70">
                  <c:v>195</c:v>
                </c:pt>
                <c:pt idx="71">
                  <c:v>111</c:v>
                </c:pt>
                <c:pt idx="72">
                  <c:v>101</c:v>
                </c:pt>
                <c:pt idx="73">
                  <c:v>178</c:v>
                </c:pt>
                <c:pt idx="74">
                  <c:v>73</c:v>
                </c:pt>
                <c:pt idx="75">
                  <c:v>336</c:v>
                </c:pt>
                <c:pt idx="76">
                  <c:v>273</c:v>
                </c:pt>
                <c:pt idx="77">
                  <c:v>422</c:v>
                </c:pt>
                <c:pt idx="78">
                  <c:v>391</c:v>
                </c:pt>
                <c:pt idx="79">
                  <c:v>419</c:v>
                </c:pt>
                <c:pt idx="80">
                  <c:v>702</c:v>
                </c:pt>
                <c:pt idx="81">
                  <c:v>395</c:v>
                </c:pt>
                <c:pt idx="82">
                  <c:v>642</c:v>
                </c:pt>
                <c:pt idx="83">
                  <c:v>486</c:v>
                </c:pt>
                <c:pt idx="84">
                  <c:v>441</c:v>
                </c:pt>
                <c:pt idx="85">
                  <c:v>584</c:v>
                </c:pt>
                <c:pt idx="86">
                  <c:v>614</c:v>
                </c:pt>
                <c:pt idx="87">
                  <c:v>610</c:v>
                </c:pt>
                <c:pt idx="88">
                  <c:v>690</c:v>
                </c:pt>
                <c:pt idx="89">
                  <c:v>631</c:v>
                </c:pt>
                <c:pt idx="90">
                  <c:v>939</c:v>
                </c:pt>
                <c:pt idx="91">
                  <c:v>812</c:v>
                </c:pt>
                <c:pt idx="92">
                  <c:v>956</c:v>
                </c:pt>
                <c:pt idx="93">
                  <c:v>1072</c:v>
                </c:pt>
                <c:pt idx="94">
                  <c:v>1295</c:v>
                </c:pt>
                <c:pt idx="95">
                  <c:v>1189</c:v>
                </c:pt>
                <c:pt idx="96">
                  <c:v>1445</c:v>
                </c:pt>
                <c:pt idx="97">
                  <c:v>1111</c:v>
                </c:pt>
                <c:pt idx="98">
                  <c:v>1414</c:v>
                </c:pt>
                <c:pt idx="99">
                  <c:v>1668</c:v>
                </c:pt>
                <c:pt idx="100">
                  <c:v>1580</c:v>
                </c:pt>
                <c:pt idx="101">
                  <c:v>1871</c:v>
                </c:pt>
                <c:pt idx="102">
                  <c:v>1980</c:v>
                </c:pt>
                <c:pt idx="103">
                  <c:v>1569</c:v>
                </c:pt>
                <c:pt idx="104">
                  <c:v>2289</c:v>
                </c:pt>
                <c:pt idx="105">
                  <c:v>3966</c:v>
                </c:pt>
                <c:pt idx="106">
                  <c:v>2571</c:v>
                </c:pt>
                <c:pt idx="107">
                  <c:v>2438</c:v>
                </c:pt>
                <c:pt idx="108">
                  <c:v>3076</c:v>
                </c:pt>
                <c:pt idx="109">
                  <c:v>3113</c:v>
                </c:pt>
                <c:pt idx="110">
                  <c:v>3131</c:v>
                </c:pt>
                <c:pt idx="111">
                  <c:v>3271</c:v>
                </c:pt>
                <c:pt idx="112">
                  <c:v>2561</c:v>
                </c:pt>
                <c:pt idx="113">
                  <c:v>3307</c:v>
                </c:pt>
                <c:pt idx="114">
                  <c:v>3014</c:v>
                </c:pt>
                <c:pt idx="115">
                  <c:v>3571</c:v>
                </c:pt>
                <c:pt idx="116">
                  <c:v>3472</c:v>
                </c:pt>
                <c:pt idx="117">
                  <c:v>3171</c:v>
                </c:pt>
                <c:pt idx="118">
                  <c:v>11707</c:v>
                </c:pt>
                <c:pt idx="119">
                  <c:v>4309</c:v>
                </c:pt>
                <c:pt idx="120">
                  <c:v>4916</c:v>
                </c:pt>
                <c:pt idx="121">
                  <c:v>3902</c:v>
                </c:pt>
                <c:pt idx="122">
                  <c:v>4531</c:v>
                </c:pt>
                <c:pt idx="123">
                  <c:v>3786</c:v>
                </c:pt>
                <c:pt idx="124">
                  <c:v>4379</c:v>
                </c:pt>
                <c:pt idx="125">
                  <c:v>4783</c:v>
                </c:pt>
                <c:pt idx="126">
                  <c:v>5462</c:v>
                </c:pt>
                <c:pt idx="127">
                  <c:v>5153</c:v>
                </c:pt>
                <c:pt idx="128">
                  <c:v>5247</c:v>
                </c:pt>
                <c:pt idx="129">
                  <c:v>5575</c:v>
                </c:pt>
                <c:pt idx="130">
                  <c:v>536</c:v>
                </c:pt>
                <c:pt idx="131">
                  <c:v>11989</c:v>
                </c:pt>
                <c:pt idx="132">
                  <c:v>7135</c:v>
                </c:pt>
                <c:pt idx="133">
                  <c:v>8049</c:v>
                </c:pt>
                <c:pt idx="134">
                  <c:v>7419</c:v>
                </c:pt>
                <c:pt idx="135">
                  <c:v>10215</c:v>
                </c:pt>
                <c:pt idx="136">
                  <c:v>6922</c:v>
                </c:pt>
                <c:pt idx="137">
                  <c:v>7390</c:v>
                </c:pt>
                <c:pt idx="138">
                  <c:v>10386</c:v>
                </c:pt>
                <c:pt idx="139">
                  <c:v>9120</c:v>
                </c:pt>
                <c:pt idx="140">
                  <c:v>13897</c:v>
                </c:pt>
                <c:pt idx="141">
                  <c:v>9468</c:v>
                </c:pt>
                <c:pt idx="142">
                  <c:v>10994</c:v>
                </c:pt>
                <c:pt idx="143">
                  <c:v>10495</c:v>
                </c:pt>
                <c:pt idx="144">
                  <c:v>13012</c:v>
                </c:pt>
                <c:pt idx="145">
                  <c:v>13940</c:v>
                </c:pt>
                <c:pt idx="146">
                  <c:v>10244</c:v>
                </c:pt>
                <c:pt idx="147">
                  <c:v>13832</c:v>
                </c:pt>
                <c:pt idx="148">
                  <c:v>12010</c:v>
                </c:pt>
                <c:pt idx="149">
                  <c:v>13099</c:v>
                </c:pt>
                <c:pt idx="150">
                  <c:v>13090</c:v>
                </c:pt>
                <c:pt idx="151">
                  <c:v>11948</c:v>
                </c:pt>
                <c:pt idx="152">
                  <c:v>20032</c:v>
                </c:pt>
                <c:pt idx="153">
                  <c:v>14335</c:v>
                </c:pt>
                <c:pt idx="154">
                  <c:v>14856</c:v>
                </c:pt>
                <c:pt idx="155">
                  <c:v>15350</c:v>
                </c:pt>
                <c:pt idx="156">
                  <c:v>15501</c:v>
                </c:pt>
                <c:pt idx="157">
                  <c:v>16897</c:v>
                </c:pt>
                <c:pt idx="158">
                  <c:v>19547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251904"/>
        <c:axId val="334253440"/>
      </c:lineChart>
      <c:lineChart>
        <c:grouping val="standard"/>
        <c:varyColors val="0"/>
        <c:ser>
          <c:idx val="1"/>
          <c:order val="1"/>
          <c:tx>
            <c:strRef>
              <c:f>'data IND'!$G$3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IND'!$G$4:$G$162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-1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  <c:pt idx="53">
                  <c:v>2</c:v>
                </c:pt>
                <c:pt idx="54">
                  <c:v>8</c:v>
                </c:pt>
                <c:pt idx="55">
                  <c:v>0</c:v>
                </c:pt>
                <c:pt idx="56">
                  <c:v>4</c:v>
                </c:pt>
                <c:pt idx="57">
                  <c:v>3</c:v>
                </c:pt>
                <c:pt idx="58">
                  <c:v>5</c:v>
                </c:pt>
                <c:pt idx="59">
                  <c:v>3</c:v>
                </c:pt>
                <c:pt idx="60">
                  <c:v>23</c:v>
                </c:pt>
                <c:pt idx="61">
                  <c:v>14</c:v>
                </c:pt>
                <c:pt idx="62">
                  <c:v>0</c:v>
                </c:pt>
                <c:pt idx="63">
                  <c:v>14</c:v>
                </c:pt>
                <c:pt idx="64">
                  <c:v>13</c:v>
                </c:pt>
                <c:pt idx="65">
                  <c:v>37</c:v>
                </c:pt>
                <c:pt idx="66">
                  <c:v>14</c:v>
                </c:pt>
                <c:pt idx="67">
                  <c:v>28</c:v>
                </c:pt>
                <c:pt idx="68">
                  <c:v>48</c:v>
                </c:pt>
                <c:pt idx="69">
                  <c:v>20</c:v>
                </c:pt>
                <c:pt idx="70">
                  <c:v>42</c:v>
                </c:pt>
                <c:pt idx="71">
                  <c:v>43</c:v>
                </c:pt>
                <c:pt idx="72">
                  <c:v>27</c:v>
                </c:pt>
                <c:pt idx="73">
                  <c:v>35</c:v>
                </c:pt>
                <c:pt idx="74">
                  <c:v>12</c:v>
                </c:pt>
                <c:pt idx="75">
                  <c:v>43</c:v>
                </c:pt>
                <c:pt idx="76">
                  <c:v>38</c:v>
                </c:pt>
                <c:pt idx="77">
                  <c:v>35</c:v>
                </c:pt>
                <c:pt idx="78">
                  <c:v>38</c:v>
                </c:pt>
                <c:pt idx="79">
                  <c:v>33</c:v>
                </c:pt>
                <c:pt idx="80">
                  <c:v>53</c:v>
                </c:pt>
                <c:pt idx="81">
                  <c:v>36</c:v>
                </c:pt>
                <c:pt idx="82">
                  <c:v>40</c:v>
                </c:pt>
                <c:pt idx="83">
                  <c:v>59</c:v>
                </c:pt>
                <c:pt idx="84">
                  <c:v>45</c:v>
                </c:pt>
                <c:pt idx="85">
                  <c:v>56</c:v>
                </c:pt>
                <c:pt idx="86">
                  <c:v>58</c:v>
                </c:pt>
                <c:pt idx="87">
                  <c:v>69</c:v>
                </c:pt>
                <c:pt idx="88">
                  <c:v>71</c:v>
                </c:pt>
                <c:pt idx="89">
                  <c:v>75</c:v>
                </c:pt>
                <c:pt idx="90">
                  <c:v>69</c:v>
                </c:pt>
                <c:pt idx="91">
                  <c:v>100</c:v>
                </c:pt>
                <c:pt idx="92">
                  <c:v>68</c:v>
                </c:pt>
                <c:pt idx="93">
                  <c:v>175</c:v>
                </c:pt>
                <c:pt idx="94">
                  <c:v>127</c:v>
                </c:pt>
                <c:pt idx="95">
                  <c:v>92</c:v>
                </c:pt>
                <c:pt idx="96">
                  <c:v>104</c:v>
                </c:pt>
                <c:pt idx="97">
                  <c:v>96</c:v>
                </c:pt>
                <c:pt idx="98">
                  <c:v>116</c:v>
                </c:pt>
                <c:pt idx="99">
                  <c:v>111</c:v>
                </c:pt>
                <c:pt idx="100">
                  <c:v>82</c:v>
                </c:pt>
                <c:pt idx="101">
                  <c:v>121</c:v>
                </c:pt>
                <c:pt idx="102">
                  <c:v>136</c:v>
                </c:pt>
                <c:pt idx="103">
                  <c:v>98</c:v>
                </c:pt>
                <c:pt idx="104">
                  <c:v>104</c:v>
                </c:pt>
                <c:pt idx="105">
                  <c:v>118</c:v>
                </c:pt>
                <c:pt idx="106">
                  <c:v>154</c:v>
                </c:pt>
                <c:pt idx="107">
                  <c:v>131</c:v>
                </c:pt>
                <c:pt idx="108">
                  <c:v>146</c:v>
                </c:pt>
                <c:pt idx="109">
                  <c:v>132</c:v>
                </c:pt>
                <c:pt idx="110">
                  <c:v>150</c:v>
                </c:pt>
                <c:pt idx="111">
                  <c:v>142</c:v>
                </c:pt>
                <c:pt idx="112">
                  <c:v>142</c:v>
                </c:pt>
                <c:pt idx="113">
                  <c:v>156</c:v>
                </c:pt>
                <c:pt idx="114">
                  <c:v>148</c:v>
                </c:pt>
                <c:pt idx="115">
                  <c:v>172</c:v>
                </c:pt>
                <c:pt idx="116">
                  <c:v>190</c:v>
                </c:pt>
                <c:pt idx="117">
                  <c:v>177</c:v>
                </c:pt>
                <c:pt idx="118">
                  <c:v>269</c:v>
                </c:pt>
                <c:pt idx="119">
                  <c:v>205</c:v>
                </c:pt>
                <c:pt idx="120">
                  <c:v>223</c:v>
                </c:pt>
                <c:pt idx="121">
                  <c:v>200</c:v>
                </c:pt>
                <c:pt idx="122">
                  <c:v>221</c:v>
                </c:pt>
                <c:pt idx="123">
                  <c:v>259</c:v>
                </c:pt>
                <c:pt idx="124">
                  <c:v>275</c:v>
                </c:pt>
                <c:pt idx="125">
                  <c:v>286</c:v>
                </c:pt>
                <c:pt idx="126">
                  <c:v>297</c:v>
                </c:pt>
                <c:pt idx="127">
                  <c:v>261</c:v>
                </c:pt>
                <c:pt idx="128">
                  <c:v>266</c:v>
                </c:pt>
                <c:pt idx="129">
                  <c:v>277</c:v>
                </c:pt>
                <c:pt idx="130">
                  <c:v>352</c:v>
                </c:pt>
                <c:pt idx="131">
                  <c:v>396</c:v>
                </c:pt>
                <c:pt idx="132">
                  <c:v>386</c:v>
                </c:pt>
                <c:pt idx="133">
                  <c:v>311</c:v>
                </c:pt>
                <c:pt idx="134">
                  <c:v>325</c:v>
                </c:pt>
                <c:pt idx="135">
                  <c:v>380</c:v>
                </c:pt>
                <c:pt idx="136">
                  <c:v>2003</c:v>
                </c:pt>
                <c:pt idx="137">
                  <c:v>334</c:v>
                </c:pt>
                <c:pt idx="138">
                  <c:v>336</c:v>
                </c:pt>
                <c:pt idx="139">
                  <c:v>375</c:v>
                </c:pt>
                <c:pt idx="140">
                  <c:v>306</c:v>
                </c:pt>
                <c:pt idx="141">
                  <c:v>445</c:v>
                </c:pt>
                <c:pt idx="142">
                  <c:v>312</c:v>
                </c:pt>
                <c:pt idx="143">
                  <c:v>465</c:v>
                </c:pt>
                <c:pt idx="144">
                  <c:v>418</c:v>
                </c:pt>
                <c:pt idx="145">
                  <c:v>407</c:v>
                </c:pt>
                <c:pt idx="146">
                  <c:v>384</c:v>
                </c:pt>
                <c:pt idx="147">
                  <c:v>410</c:v>
                </c:pt>
                <c:pt idx="148">
                  <c:v>380</c:v>
                </c:pt>
                <c:pt idx="149">
                  <c:v>418</c:v>
                </c:pt>
                <c:pt idx="150">
                  <c:v>507</c:v>
                </c:pt>
                <c:pt idx="151">
                  <c:v>434</c:v>
                </c:pt>
                <c:pt idx="152">
                  <c:v>379</c:v>
                </c:pt>
                <c:pt idx="153">
                  <c:v>442</c:v>
                </c:pt>
                <c:pt idx="154">
                  <c:v>613</c:v>
                </c:pt>
                <c:pt idx="155">
                  <c:v>425</c:v>
                </c:pt>
                <c:pt idx="156">
                  <c:v>466</c:v>
                </c:pt>
                <c:pt idx="157">
                  <c:v>483</c:v>
                </c:pt>
                <c:pt idx="158">
                  <c:v>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256768"/>
        <c:axId val="334255232"/>
      </c:lineChart>
      <c:dateAx>
        <c:axId val="3342519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253440"/>
        <c:crosses val="autoZero"/>
        <c:auto val="1"/>
        <c:lblOffset val="100"/>
        <c:baseTimeUnit val="days"/>
      </c:dateAx>
      <c:valAx>
        <c:axId val="3342534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251904"/>
        <c:crosses val="autoZero"/>
        <c:crossBetween val="between"/>
      </c:valAx>
      <c:valAx>
        <c:axId val="33425523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256768"/>
        <c:crosses val="max"/>
        <c:crossBetween val="between"/>
      </c:valAx>
      <c:catAx>
        <c:axId val="33425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34255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IND'!$B$3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</c:numCache>
            </c:numRef>
          </c:cat>
          <c:val>
            <c:numRef>
              <c:f>'data IND'!$B$4:$B$192</c:f>
              <c:numCache>
                <c:formatCode>General</c:formatCode>
                <c:ptCount val="1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5</c:v>
                </c:pt>
                <c:pt idx="31">
                  <c:v>5</c:v>
                </c:pt>
                <c:pt idx="32">
                  <c:v>28</c:v>
                </c:pt>
                <c:pt idx="33">
                  <c:v>30</c:v>
                </c:pt>
                <c:pt idx="34">
                  <c:v>31</c:v>
                </c:pt>
                <c:pt idx="35">
                  <c:v>34</c:v>
                </c:pt>
                <c:pt idx="36">
                  <c:v>39</c:v>
                </c:pt>
                <c:pt idx="37">
                  <c:v>43</c:v>
                </c:pt>
                <c:pt idx="38">
                  <c:v>56</c:v>
                </c:pt>
                <c:pt idx="39">
                  <c:v>62</c:v>
                </c:pt>
                <c:pt idx="40">
                  <c:v>73</c:v>
                </c:pt>
                <c:pt idx="41">
                  <c:v>82</c:v>
                </c:pt>
                <c:pt idx="42">
                  <c:v>102</c:v>
                </c:pt>
                <c:pt idx="43">
                  <c:v>113</c:v>
                </c:pt>
                <c:pt idx="44">
                  <c:v>119</c:v>
                </c:pt>
                <c:pt idx="45">
                  <c:v>142</c:v>
                </c:pt>
                <c:pt idx="46">
                  <c:v>156</c:v>
                </c:pt>
                <c:pt idx="47">
                  <c:v>194</c:v>
                </c:pt>
                <c:pt idx="48">
                  <c:v>244</c:v>
                </c:pt>
                <c:pt idx="49">
                  <c:v>330</c:v>
                </c:pt>
                <c:pt idx="50">
                  <c:v>396</c:v>
                </c:pt>
                <c:pt idx="51">
                  <c:v>499</c:v>
                </c:pt>
                <c:pt idx="52">
                  <c:v>536</c:v>
                </c:pt>
                <c:pt idx="53">
                  <c:v>657</c:v>
                </c:pt>
                <c:pt idx="54">
                  <c:v>727</c:v>
                </c:pt>
                <c:pt idx="55">
                  <c:v>887</c:v>
                </c:pt>
                <c:pt idx="56">
                  <c:v>987</c:v>
                </c:pt>
                <c:pt idx="57">
                  <c:v>1024</c:v>
                </c:pt>
                <c:pt idx="58">
                  <c:v>1251</c:v>
                </c:pt>
                <c:pt idx="59">
                  <c:v>1397</c:v>
                </c:pt>
                <c:pt idx="60">
                  <c:v>1998</c:v>
                </c:pt>
                <c:pt idx="61">
                  <c:v>2543</c:v>
                </c:pt>
                <c:pt idx="62">
                  <c:v>2567</c:v>
                </c:pt>
                <c:pt idx="63">
                  <c:v>3082</c:v>
                </c:pt>
                <c:pt idx="64">
                  <c:v>3588</c:v>
                </c:pt>
                <c:pt idx="65">
                  <c:v>4778</c:v>
                </c:pt>
                <c:pt idx="66">
                  <c:v>5311</c:v>
                </c:pt>
                <c:pt idx="67">
                  <c:v>5916</c:v>
                </c:pt>
                <c:pt idx="68">
                  <c:v>6725</c:v>
                </c:pt>
                <c:pt idx="69">
                  <c:v>7598</c:v>
                </c:pt>
                <c:pt idx="70">
                  <c:v>8446</c:v>
                </c:pt>
                <c:pt idx="71">
                  <c:v>9205</c:v>
                </c:pt>
                <c:pt idx="72">
                  <c:v>10453</c:v>
                </c:pt>
                <c:pt idx="73">
                  <c:v>11487</c:v>
                </c:pt>
                <c:pt idx="74">
                  <c:v>12322</c:v>
                </c:pt>
                <c:pt idx="75">
                  <c:v>13430</c:v>
                </c:pt>
                <c:pt idx="76">
                  <c:v>14352</c:v>
                </c:pt>
                <c:pt idx="77">
                  <c:v>15722</c:v>
                </c:pt>
                <c:pt idx="78">
                  <c:v>17615</c:v>
                </c:pt>
                <c:pt idx="79">
                  <c:v>18539</c:v>
                </c:pt>
                <c:pt idx="80">
                  <c:v>20080</c:v>
                </c:pt>
                <c:pt idx="81">
                  <c:v>21370</c:v>
                </c:pt>
                <c:pt idx="82">
                  <c:v>23077</c:v>
                </c:pt>
                <c:pt idx="83">
                  <c:v>24530</c:v>
                </c:pt>
                <c:pt idx="84">
                  <c:v>26283</c:v>
                </c:pt>
                <c:pt idx="85">
                  <c:v>27890</c:v>
                </c:pt>
                <c:pt idx="86">
                  <c:v>29451</c:v>
                </c:pt>
                <c:pt idx="87">
                  <c:v>31324</c:v>
                </c:pt>
                <c:pt idx="88">
                  <c:v>33062</c:v>
                </c:pt>
                <c:pt idx="89">
                  <c:v>34863</c:v>
                </c:pt>
                <c:pt idx="90">
                  <c:v>37257</c:v>
                </c:pt>
                <c:pt idx="91">
                  <c:v>39699</c:v>
                </c:pt>
                <c:pt idx="92">
                  <c:v>42505</c:v>
                </c:pt>
                <c:pt idx="93">
                  <c:v>46437</c:v>
                </c:pt>
                <c:pt idx="94">
                  <c:v>49400</c:v>
                </c:pt>
                <c:pt idx="95">
                  <c:v>52987</c:v>
                </c:pt>
                <c:pt idx="96">
                  <c:v>56351</c:v>
                </c:pt>
                <c:pt idx="97">
                  <c:v>59695</c:v>
                </c:pt>
                <c:pt idx="98">
                  <c:v>62808</c:v>
                </c:pt>
                <c:pt idx="99">
                  <c:v>67161</c:v>
                </c:pt>
                <c:pt idx="100">
                  <c:v>70768</c:v>
                </c:pt>
                <c:pt idx="101">
                  <c:v>74292</c:v>
                </c:pt>
                <c:pt idx="102">
                  <c:v>78055</c:v>
                </c:pt>
                <c:pt idx="103">
                  <c:v>81997</c:v>
                </c:pt>
                <c:pt idx="104">
                  <c:v>85784</c:v>
                </c:pt>
                <c:pt idx="105">
                  <c:v>90648</c:v>
                </c:pt>
                <c:pt idx="106">
                  <c:v>95698</c:v>
                </c:pt>
                <c:pt idx="107">
                  <c:v>100328</c:v>
                </c:pt>
                <c:pt idx="108">
                  <c:v>106475</c:v>
                </c:pt>
                <c:pt idx="109">
                  <c:v>112028</c:v>
                </c:pt>
                <c:pt idx="110">
                  <c:v>118226</c:v>
                </c:pt>
                <c:pt idx="111">
                  <c:v>124794</c:v>
                </c:pt>
                <c:pt idx="112">
                  <c:v>131423</c:v>
                </c:pt>
                <c:pt idx="113">
                  <c:v>138536</c:v>
                </c:pt>
                <c:pt idx="114">
                  <c:v>144950</c:v>
                </c:pt>
                <c:pt idx="115">
                  <c:v>150793</c:v>
                </c:pt>
                <c:pt idx="116">
                  <c:v>158086</c:v>
                </c:pt>
                <c:pt idx="117">
                  <c:v>165386</c:v>
                </c:pt>
                <c:pt idx="118">
                  <c:v>173491</c:v>
                </c:pt>
                <c:pt idx="119">
                  <c:v>181827</c:v>
                </c:pt>
                <c:pt idx="120">
                  <c:v>190609</c:v>
                </c:pt>
                <c:pt idx="121">
                  <c:v>198370</c:v>
                </c:pt>
                <c:pt idx="122">
                  <c:v>207191</c:v>
                </c:pt>
                <c:pt idx="123">
                  <c:v>216824</c:v>
                </c:pt>
                <c:pt idx="124">
                  <c:v>226713</c:v>
                </c:pt>
                <c:pt idx="125">
                  <c:v>236184</c:v>
                </c:pt>
                <c:pt idx="126">
                  <c:v>246622</c:v>
                </c:pt>
                <c:pt idx="127">
                  <c:v>257486</c:v>
                </c:pt>
                <c:pt idx="128">
                  <c:v>265928</c:v>
                </c:pt>
                <c:pt idx="129">
                  <c:v>276146</c:v>
                </c:pt>
                <c:pt idx="130">
                  <c:v>286605</c:v>
                </c:pt>
                <c:pt idx="131">
                  <c:v>297535</c:v>
                </c:pt>
                <c:pt idx="132">
                  <c:v>308993</c:v>
                </c:pt>
                <c:pt idx="133">
                  <c:v>320922</c:v>
                </c:pt>
                <c:pt idx="134">
                  <c:v>332424</c:v>
                </c:pt>
                <c:pt idx="135">
                  <c:v>343091</c:v>
                </c:pt>
                <c:pt idx="136">
                  <c:v>354065</c:v>
                </c:pt>
                <c:pt idx="137">
                  <c:v>366946</c:v>
                </c:pt>
                <c:pt idx="138">
                  <c:v>380532</c:v>
                </c:pt>
                <c:pt idx="139">
                  <c:v>395048</c:v>
                </c:pt>
                <c:pt idx="140">
                  <c:v>410451</c:v>
                </c:pt>
                <c:pt idx="141">
                  <c:v>425282</c:v>
                </c:pt>
                <c:pt idx="142">
                  <c:v>440215</c:v>
                </c:pt>
                <c:pt idx="143">
                  <c:v>456183</c:v>
                </c:pt>
                <c:pt idx="144">
                  <c:v>473105</c:v>
                </c:pt>
                <c:pt idx="145">
                  <c:v>490401</c:v>
                </c:pt>
                <c:pt idx="146">
                  <c:v>508953</c:v>
                </c:pt>
                <c:pt idx="147">
                  <c:v>528859</c:v>
                </c:pt>
                <c:pt idx="148">
                  <c:v>548318</c:v>
                </c:pt>
                <c:pt idx="149">
                  <c:v>566840</c:v>
                </c:pt>
                <c:pt idx="150">
                  <c:v>585481</c:v>
                </c:pt>
                <c:pt idx="151">
                  <c:v>604641</c:v>
                </c:pt>
                <c:pt idx="152">
                  <c:v>625544</c:v>
                </c:pt>
                <c:pt idx="153">
                  <c:v>648315</c:v>
                </c:pt>
                <c:pt idx="154">
                  <c:v>673165</c:v>
                </c:pt>
                <c:pt idx="155">
                  <c:v>697413</c:v>
                </c:pt>
                <c:pt idx="156">
                  <c:v>719664</c:v>
                </c:pt>
                <c:pt idx="157">
                  <c:v>742417</c:v>
                </c:pt>
                <c:pt idx="158">
                  <c:v>767296</c:v>
                </c:pt>
                <c:pt idx="159">
                  <c:v>793802</c:v>
                </c:pt>
                <c:pt idx="160">
                  <c:v>820916</c:v>
                </c:pt>
                <c:pt idx="161">
                  <c:v>849522</c:v>
                </c:pt>
                <c:pt idx="162">
                  <c:v>878254</c:v>
                </c:pt>
                <c:pt idx="163">
                  <c:v>906752</c:v>
                </c:pt>
                <c:pt idx="164">
                  <c:v>936181</c:v>
                </c:pt>
                <c:pt idx="165">
                  <c:v>968857</c:v>
                </c:pt>
                <c:pt idx="166">
                  <c:v>1003832</c:v>
                </c:pt>
                <c:pt idx="167">
                  <c:v>1039084</c:v>
                </c:pt>
                <c:pt idx="168">
                  <c:v>1077781</c:v>
                </c:pt>
                <c:pt idx="169">
                  <c:v>1118206</c:v>
                </c:pt>
                <c:pt idx="170">
                  <c:v>1155338</c:v>
                </c:pt>
                <c:pt idx="171">
                  <c:v>1193078</c:v>
                </c:pt>
                <c:pt idx="172">
                  <c:v>1238798</c:v>
                </c:pt>
                <c:pt idx="173">
                  <c:v>1288108</c:v>
                </c:pt>
                <c:pt idx="174">
                  <c:v>1337024</c:v>
                </c:pt>
                <c:pt idx="175">
                  <c:v>1385635</c:v>
                </c:pt>
                <c:pt idx="176">
                  <c:v>1435616</c:v>
                </c:pt>
                <c:pt idx="177">
                  <c:v>1480073</c:v>
                </c:pt>
                <c:pt idx="178">
                  <c:v>1531669</c:v>
                </c:pt>
                <c:pt idx="179">
                  <c:v>1581963</c:v>
                </c:pt>
                <c:pt idx="180">
                  <c:v>1634746</c:v>
                </c:pt>
                <c:pt idx="181">
                  <c:v>1695988</c:v>
                </c:pt>
                <c:pt idx="182">
                  <c:v>1750723</c:v>
                </c:pt>
                <c:pt idx="183">
                  <c:v>1803695</c:v>
                </c:pt>
                <c:pt idx="184">
                  <c:v>1855745</c:v>
                </c:pt>
                <c:pt idx="185">
                  <c:v>1908254</c:v>
                </c:pt>
                <c:pt idx="186">
                  <c:v>1964536</c:v>
                </c:pt>
                <c:pt idx="187">
                  <c:v>2027074</c:v>
                </c:pt>
                <c:pt idx="188">
                  <c:v>2088611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IND'!$D$3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</c:numCache>
            </c:numRef>
          </c:cat>
          <c:val>
            <c:numRef>
              <c:f>'data IND'!$D$4:$D$192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13</c:v>
                </c:pt>
                <c:pt idx="44">
                  <c:v>13</c:v>
                </c:pt>
                <c:pt idx="45">
                  <c:v>14</c:v>
                </c:pt>
                <c:pt idx="46">
                  <c:v>14</c:v>
                </c:pt>
                <c:pt idx="47">
                  <c:v>15</c:v>
                </c:pt>
                <c:pt idx="48">
                  <c:v>20</c:v>
                </c:pt>
                <c:pt idx="49">
                  <c:v>23</c:v>
                </c:pt>
                <c:pt idx="50">
                  <c:v>27</c:v>
                </c:pt>
                <c:pt idx="51">
                  <c:v>27</c:v>
                </c:pt>
                <c:pt idx="52">
                  <c:v>40</c:v>
                </c:pt>
                <c:pt idx="53">
                  <c:v>43</c:v>
                </c:pt>
                <c:pt idx="54">
                  <c:v>45</c:v>
                </c:pt>
                <c:pt idx="55">
                  <c:v>73</c:v>
                </c:pt>
                <c:pt idx="56">
                  <c:v>84</c:v>
                </c:pt>
                <c:pt idx="57">
                  <c:v>95</c:v>
                </c:pt>
                <c:pt idx="58">
                  <c:v>102</c:v>
                </c:pt>
                <c:pt idx="59">
                  <c:v>123</c:v>
                </c:pt>
                <c:pt idx="60">
                  <c:v>148</c:v>
                </c:pt>
                <c:pt idx="61">
                  <c:v>191</c:v>
                </c:pt>
                <c:pt idx="62">
                  <c:v>192</c:v>
                </c:pt>
                <c:pt idx="63">
                  <c:v>229</c:v>
                </c:pt>
                <c:pt idx="64">
                  <c:v>229</c:v>
                </c:pt>
                <c:pt idx="65">
                  <c:v>375</c:v>
                </c:pt>
                <c:pt idx="66">
                  <c:v>421</c:v>
                </c:pt>
                <c:pt idx="67">
                  <c:v>506</c:v>
                </c:pt>
                <c:pt idx="68">
                  <c:v>620</c:v>
                </c:pt>
                <c:pt idx="69">
                  <c:v>774</c:v>
                </c:pt>
                <c:pt idx="70">
                  <c:v>969</c:v>
                </c:pt>
                <c:pt idx="71">
                  <c:v>1080</c:v>
                </c:pt>
                <c:pt idx="72">
                  <c:v>1181</c:v>
                </c:pt>
                <c:pt idx="73">
                  <c:v>1359</c:v>
                </c:pt>
                <c:pt idx="74">
                  <c:v>1432</c:v>
                </c:pt>
                <c:pt idx="75">
                  <c:v>1768</c:v>
                </c:pt>
                <c:pt idx="76">
                  <c:v>2041</c:v>
                </c:pt>
                <c:pt idx="77">
                  <c:v>2463</c:v>
                </c:pt>
                <c:pt idx="78">
                  <c:v>2854</c:v>
                </c:pt>
                <c:pt idx="79">
                  <c:v>3273</c:v>
                </c:pt>
                <c:pt idx="80">
                  <c:v>3975</c:v>
                </c:pt>
                <c:pt idx="81">
                  <c:v>4370</c:v>
                </c:pt>
                <c:pt idx="82">
                  <c:v>5012</c:v>
                </c:pt>
                <c:pt idx="83">
                  <c:v>5498</c:v>
                </c:pt>
                <c:pt idx="84">
                  <c:v>5939</c:v>
                </c:pt>
                <c:pt idx="85">
                  <c:v>6523</c:v>
                </c:pt>
                <c:pt idx="86">
                  <c:v>7137</c:v>
                </c:pt>
                <c:pt idx="87">
                  <c:v>7747</c:v>
                </c:pt>
                <c:pt idx="88">
                  <c:v>8437</c:v>
                </c:pt>
                <c:pt idx="89">
                  <c:v>9068</c:v>
                </c:pt>
                <c:pt idx="90">
                  <c:v>10007</c:v>
                </c:pt>
                <c:pt idx="91">
                  <c:v>10819</c:v>
                </c:pt>
                <c:pt idx="92">
                  <c:v>11775</c:v>
                </c:pt>
                <c:pt idx="93">
                  <c:v>12847</c:v>
                </c:pt>
                <c:pt idx="94">
                  <c:v>14142</c:v>
                </c:pt>
                <c:pt idx="95">
                  <c:v>15331</c:v>
                </c:pt>
                <c:pt idx="96">
                  <c:v>16776</c:v>
                </c:pt>
                <c:pt idx="97">
                  <c:v>17887</c:v>
                </c:pt>
                <c:pt idx="98">
                  <c:v>19301</c:v>
                </c:pt>
                <c:pt idx="99">
                  <c:v>20969</c:v>
                </c:pt>
                <c:pt idx="100">
                  <c:v>22549</c:v>
                </c:pt>
                <c:pt idx="101">
                  <c:v>24420</c:v>
                </c:pt>
                <c:pt idx="102">
                  <c:v>26400</c:v>
                </c:pt>
                <c:pt idx="103">
                  <c:v>27969</c:v>
                </c:pt>
                <c:pt idx="104">
                  <c:v>30258</c:v>
                </c:pt>
                <c:pt idx="105">
                  <c:v>34224</c:v>
                </c:pt>
                <c:pt idx="106">
                  <c:v>36795</c:v>
                </c:pt>
                <c:pt idx="107">
                  <c:v>39233</c:v>
                </c:pt>
                <c:pt idx="108">
                  <c:v>42309</c:v>
                </c:pt>
                <c:pt idx="109">
                  <c:v>45422</c:v>
                </c:pt>
                <c:pt idx="110">
                  <c:v>48553</c:v>
                </c:pt>
                <c:pt idx="111">
                  <c:v>51824</c:v>
                </c:pt>
                <c:pt idx="112">
                  <c:v>54385</c:v>
                </c:pt>
                <c:pt idx="113">
                  <c:v>57692</c:v>
                </c:pt>
                <c:pt idx="114">
                  <c:v>60706</c:v>
                </c:pt>
                <c:pt idx="115">
                  <c:v>64277</c:v>
                </c:pt>
                <c:pt idx="116">
                  <c:v>67749</c:v>
                </c:pt>
                <c:pt idx="117">
                  <c:v>70920</c:v>
                </c:pt>
                <c:pt idx="118">
                  <c:v>82627</c:v>
                </c:pt>
                <c:pt idx="119">
                  <c:v>86936</c:v>
                </c:pt>
                <c:pt idx="120">
                  <c:v>91852</c:v>
                </c:pt>
                <c:pt idx="121">
                  <c:v>95754</c:v>
                </c:pt>
                <c:pt idx="122">
                  <c:v>100285</c:v>
                </c:pt>
                <c:pt idx="123">
                  <c:v>104071</c:v>
                </c:pt>
                <c:pt idx="124">
                  <c:v>108450</c:v>
                </c:pt>
                <c:pt idx="125">
                  <c:v>113233</c:v>
                </c:pt>
                <c:pt idx="126">
                  <c:v>118695</c:v>
                </c:pt>
                <c:pt idx="127">
                  <c:v>123848</c:v>
                </c:pt>
                <c:pt idx="128">
                  <c:v>129095</c:v>
                </c:pt>
                <c:pt idx="129">
                  <c:v>134670</c:v>
                </c:pt>
                <c:pt idx="130">
                  <c:v>135206</c:v>
                </c:pt>
                <c:pt idx="131">
                  <c:v>147195</c:v>
                </c:pt>
                <c:pt idx="132">
                  <c:v>154330</c:v>
                </c:pt>
                <c:pt idx="133">
                  <c:v>162379</c:v>
                </c:pt>
                <c:pt idx="134">
                  <c:v>169798</c:v>
                </c:pt>
                <c:pt idx="135">
                  <c:v>180013</c:v>
                </c:pt>
                <c:pt idx="136">
                  <c:v>186935</c:v>
                </c:pt>
                <c:pt idx="137">
                  <c:v>194325</c:v>
                </c:pt>
                <c:pt idx="138">
                  <c:v>204711</c:v>
                </c:pt>
                <c:pt idx="139">
                  <c:v>213831</c:v>
                </c:pt>
                <c:pt idx="140">
                  <c:v>227728</c:v>
                </c:pt>
                <c:pt idx="141">
                  <c:v>237196</c:v>
                </c:pt>
                <c:pt idx="142">
                  <c:v>248190</c:v>
                </c:pt>
                <c:pt idx="143">
                  <c:v>258685</c:v>
                </c:pt>
                <c:pt idx="144">
                  <c:v>271697</c:v>
                </c:pt>
                <c:pt idx="145">
                  <c:v>285637</c:v>
                </c:pt>
                <c:pt idx="146">
                  <c:v>295881</c:v>
                </c:pt>
                <c:pt idx="147">
                  <c:v>309713</c:v>
                </c:pt>
                <c:pt idx="148">
                  <c:v>321723</c:v>
                </c:pt>
                <c:pt idx="149">
                  <c:v>334822</c:v>
                </c:pt>
                <c:pt idx="150">
                  <c:v>347912</c:v>
                </c:pt>
                <c:pt idx="151">
                  <c:v>359860</c:v>
                </c:pt>
                <c:pt idx="152">
                  <c:v>379892</c:v>
                </c:pt>
                <c:pt idx="153">
                  <c:v>394227</c:v>
                </c:pt>
                <c:pt idx="154">
                  <c:v>409083</c:v>
                </c:pt>
                <c:pt idx="155">
                  <c:v>424433</c:v>
                </c:pt>
                <c:pt idx="156">
                  <c:v>439934</c:v>
                </c:pt>
                <c:pt idx="157">
                  <c:v>456831</c:v>
                </c:pt>
                <c:pt idx="158">
                  <c:v>476378</c:v>
                </c:pt>
                <c:pt idx="159">
                  <c:v>495513</c:v>
                </c:pt>
                <c:pt idx="160">
                  <c:v>515386</c:v>
                </c:pt>
                <c:pt idx="161">
                  <c:v>534618</c:v>
                </c:pt>
                <c:pt idx="162">
                  <c:v>553471</c:v>
                </c:pt>
                <c:pt idx="163">
                  <c:v>571460</c:v>
                </c:pt>
                <c:pt idx="164">
                  <c:v>592032</c:v>
                </c:pt>
                <c:pt idx="165">
                  <c:v>612768</c:v>
                </c:pt>
                <c:pt idx="166">
                  <c:v>635757</c:v>
                </c:pt>
                <c:pt idx="167">
                  <c:v>653751</c:v>
                </c:pt>
                <c:pt idx="168">
                  <c:v>677423</c:v>
                </c:pt>
                <c:pt idx="169">
                  <c:v>700087</c:v>
                </c:pt>
                <c:pt idx="170">
                  <c:v>724578</c:v>
                </c:pt>
                <c:pt idx="171">
                  <c:v>753050</c:v>
                </c:pt>
                <c:pt idx="172">
                  <c:v>782607</c:v>
                </c:pt>
                <c:pt idx="173">
                  <c:v>817209</c:v>
                </c:pt>
                <c:pt idx="174">
                  <c:v>849432</c:v>
                </c:pt>
                <c:pt idx="175">
                  <c:v>885573</c:v>
                </c:pt>
                <c:pt idx="176">
                  <c:v>917568</c:v>
                </c:pt>
                <c:pt idx="177">
                  <c:v>951166</c:v>
                </c:pt>
                <c:pt idx="178">
                  <c:v>988029</c:v>
                </c:pt>
                <c:pt idx="179">
                  <c:v>1019735</c:v>
                </c:pt>
                <c:pt idx="180">
                  <c:v>1055348</c:v>
                </c:pt>
                <c:pt idx="181">
                  <c:v>1094374</c:v>
                </c:pt>
                <c:pt idx="182">
                  <c:v>1145629</c:v>
                </c:pt>
                <c:pt idx="183">
                  <c:v>1186203</c:v>
                </c:pt>
                <c:pt idx="184">
                  <c:v>1230509</c:v>
                </c:pt>
                <c:pt idx="185">
                  <c:v>1282215</c:v>
                </c:pt>
                <c:pt idx="186">
                  <c:v>1328336</c:v>
                </c:pt>
                <c:pt idx="187">
                  <c:v>1378105</c:v>
                </c:pt>
                <c:pt idx="188">
                  <c:v>1427005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294016"/>
        <c:axId val="333980416"/>
      </c:lineChart>
      <c:lineChart>
        <c:grouping val="standard"/>
        <c:varyColors val="0"/>
        <c:ser>
          <c:idx val="1"/>
          <c:order val="1"/>
          <c:tx>
            <c:strRef>
              <c:f>'data IND'!$C$3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IND'!$C$4:$C$192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4</c:v>
                </c:pt>
                <c:pt idx="50">
                  <c:v>7</c:v>
                </c:pt>
                <c:pt idx="51">
                  <c:v>10</c:v>
                </c:pt>
                <c:pt idx="52">
                  <c:v>10</c:v>
                </c:pt>
                <c:pt idx="53">
                  <c:v>12</c:v>
                </c:pt>
                <c:pt idx="54">
                  <c:v>20</c:v>
                </c:pt>
                <c:pt idx="55">
                  <c:v>20</c:v>
                </c:pt>
                <c:pt idx="56">
                  <c:v>24</c:v>
                </c:pt>
                <c:pt idx="57">
                  <c:v>27</c:v>
                </c:pt>
                <c:pt idx="58">
                  <c:v>32</c:v>
                </c:pt>
                <c:pt idx="59">
                  <c:v>35</c:v>
                </c:pt>
                <c:pt idx="60">
                  <c:v>58</c:v>
                </c:pt>
                <c:pt idx="61">
                  <c:v>72</c:v>
                </c:pt>
                <c:pt idx="62">
                  <c:v>72</c:v>
                </c:pt>
                <c:pt idx="63">
                  <c:v>86</c:v>
                </c:pt>
                <c:pt idx="64">
                  <c:v>99</c:v>
                </c:pt>
                <c:pt idx="65">
                  <c:v>136</c:v>
                </c:pt>
                <c:pt idx="66">
                  <c:v>150</c:v>
                </c:pt>
                <c:pt idx="67">
                  <c:v>178</c:v>
                </c:pt>
                <c:pt idx="68">
                  <c:v>226</c:v>
                </c:pt>
                <c:pt idx="69">
                  <c:v>246</c:v>
                </c:pt>
                <c:pt idx="70">
                  <c:v>288</c:v>
                </c:pt>
                <c:pt idx="71">
                  <c:v>331</c:v>
                </c:pt>
                <c:pt idx="72">
                  <c:v>358</c:v>
                </c:pt>
                <c:pt idx="73">
                  <c:v>393</c:v>
                </c:pt>
                <c:pt idx="74">
                  <c:v>405</c:v>
                </c:pt>
                <c:pt idx="75">
                  <c:v>448</c:v>
                </c:pt>
                <c:pt idx="76">
                  <c:v>486</c:v>
                </c:pt>
                <c:pt idx="77">
                  <c:v>521</c:v>
                </c:pt>
                <c:pt idx="78">
                  <c:v>559</c:v>
                </c:pt>
                <c:pt idx="79">
                  <c:v>592</c:v>
                </c:pt>
                <c:pt idx="80">
                  <c:v>645</c:v>
                </c:pt>
                <c:pt idx="81">
                  <c:v>681</c:v>
                </c:pt>
                <c:pt idx="82">
                  <c:v>721</c:v>
                </c:pt>
                <c:pt idx="83">
                  <c:v>780</c:v>
                </c:pt>
                <c:pt idx="84">
                  <c:v>825</c:v>
                </c:pt>
                <c:pt idx="85">
                  <c:v>881</c:v>
                </c:pt>
                <c:pt idx="86">
                  <c:v>939</c:v>
                </c:pt>
                <c:pt idx="87">
                  <c:v>1008</c:v>
                </c:pt>
                <c:pt idx="88">
                  <c:v>1079</c:v>
                </c:pt>
                <c:pt idx="89">
                  <c:v>1154</c:v>
                </c:pt>
                <c:pt idx="90">
                  <c:v>1223</c:v>
                </c:pt>
                <c:pt idx="91">
                  <c:v>1323</c:v>
                </c:pt>
                <c:pt idx="92">
                  <c:v>1391</c:v>
                </c:pt>
                <c:pt idx="93">
                  <c:v>1566</c:v>
                </c:pt>
                <c:pt idx="94">
                  <c:v>1693</c:v>
                </c:pt>
                <c:pt idx="95">
                  <c:v>1785</c:v>
                </c:pt>
                <c:pt idx="96">
                  <c:v>1889</c:v>
                </c:pt>
                <c:pt idx="97">
                  <c:v>1985</c:v>
                </c:pt>
                <c:pt idx="98">
                  <c:v>2101</c:v>
                </c:pt>
                <c:pt idx="99">
                  <c:v>2212</c:v>
                </c:pt>
                <c:pt idx="100">
                  <c:v>2294</c:v>
                </c:pt>
                <c:pt idx="101">
                  <c:v>2415</c:v>
                </c:pt>
                <c:pt idx="102">
                  <c:v>2551</c:v>
                </c:pt>
                <c:pt idx="103">
                  <c:v>2649</c:v>
                </c:pt>
                <c:pt idx="104">
                  <c:v>2753</c:v>
                </c:pt>
                <c:pt idx="105">
                  <c:v>2871</c:v>
                </c:pt>
                <c:pt idx="106">
                  <c:v>3025</c:v>
                </c:pt>
                <c:pt idx="107">
                  <c:v>3156</c:v>
                </c:pt>
                <c:pt idx="108">
                  <c:v>3302</c:v>
                </c:pt>
                <c:pt idx="109">
                  <c:v>3434</c:v>
                </c:pt>
                <c:pt idx="110">
                  <c:v>3584</c:v>
                </c:pt>
                <c:pt idx="111">
                  <c:v>3726</c:v>
                </c:pt>
                <c:pt idx="112">
                  <c:v>3868</c:v>
                </c:pt>
                <c:pt idx="113">
                  <c:v>4024</c:v>
                </c:pt>
                <c:pt idx="114">
                  <c:v>4172</c:v>
                </c:pt>
                <c:pt idx="115">
                  <c:v>4344</c:v>
                </c:pt>
                <c:pt idx="116">
                  <c:v>4534</c:v>
                </c:pt>
                <c:pt idx="117">
                  <c:v>4711</c:v>
                </c:pt>
                <c:pt idx="118">
                  <c:v>4980</c:v>
                </c:pt>
                <c:pt idx="119">
                  <c:v>5185</c:v>
                </c:pt>
                <c:pt idx="120">
                  <c:v>5408</c:v>
                </c:pt>
                <c:pt idx="121">
                  <c:v>5608</c:v>
                </c:pt>
                <c:pt idx="122">
                  <c:v>5829</c:v>
                </c:pt>
                <c:pt idx="123">
                  <c:v>6088</c:v>
                </c:pt>
                <c:pt idx="124">
                  <c:v>6363</c:v>
                </c:pt>
                <c:pt idx="125">
                  <c:v>6649</c:v>
                </c:pt>
                <c:pt idx="126">
                  <c:v>6946</c:v>
                </c:pt>
                <c:pt idx="127">
                  <c:v>7207</c:v>
                </c:pt>
                <c:pt idx="128">
                  <c:v>7473</c:v>
                </c:pt>
                <c:pt idx="129">
                  <c:v>7750</c:v>
                </c:pt>
                <c:pt idx="130">
                  <c:v>8102</c:v>
                </c:pt>
                <c:pt idx="131">
                  <c:v>8498</c:v>
                </c:pt>
                <c:pt idx="132">
                  <c:v>8884</c:v>
                </c:pt>
                <c:pt idx="133">
                  <c:v>9195</c:v>
                </c:pt>
                <c:pt idx="134">
                  <c:v>9520</c:v>
                </c:pt>
                <c:pt idx="135">
                  <c:v>9900</c:v>
                </c:pt>
                <c:pt idx="136">
                  <c:v>11903</c:v>
                </c:pt>
                <c:pt idx="137">
                  <c:v>12237</c:v>
                </c:pt>
                <c:pt idx="138">
                  <c:v>12573</c:v>
                </c:pt>
                <c:pt idx="139">
                  <c:v>12948</c:v>
                </c:pt>
                <c:pt idx="140">
                  <c:v>13254</c:v>
                </c:pt>
                <c:pt idx="141">
                  <c:v>13699</c:v>
                </c:pt>
                <c:pt idx="142">
                  <c:v>14011</c:v>
                </c:pt>
                <c:pt idx="143">
                  <c:v>14476</c:v>
                </c:pt>
                <c:pt idx="144">
                  <c:v>14894</c:v>
                </c:pt>
                <c:pt idx="145">
                  <c:v>15301</c:v>
                </c:pt>
                <c:pt idx="146">
                  <c:v>15685</c:v>
                </c:pt>
                <c:pt idx="147">
                  <c:v>16095</c:v>
                </c:pt>
                <c:pt idx="148">
                  <c:v>16475</c:v>
                </c:pt>
                <c:pt idx="149">
                  <c:v>16893</c:v>
                </c:pt>
                <c:pt idx="150">
                  <c:v>17400</c:v>
                </c:pt>
                <c:pt idx="151">
                  <c:v>17834</c:v>
                </c:pt>
                <c:pt idx="152">
                  <c:v>18213</c:v>
                </c:pt>
                <c:pt idx="153">
                  <c:v>18655</c:v>
                </c:pt>
                <c:pt idx="154">
                  <c:v>19268</c:v>
                </c:pt>
                <c:pt idx="155">
                  <c:v>19693</c:v>
                </c:pt>
                <c:pt idx="156">
                  <c:v>20159</c:v>
                </c:pt>
                <c:pt idx="157">
                  <c:v>20642</c:v>
                </c:pt>
                <c:pt idx="158">
                  <c:v>21129</c:v>
                </c:pt>
                <c:pt idx="159">
                  <c:v>21604</c:v>
                </c:pt>
                <c:pt idx="160">
                  <c:v>22123</c:v>
                </c:pt>
                <c:pt idx="161">
                  <c:v>22673</c:v>
                </c:pt>
                <c:pt idx="162">
                  <c:v>23174</c:v>
                </c:pt>
                <c:pt idx="163">
                  <c:v>23727</c:v>
                </c:pt>
                <c:pt idx="164">
                  <c:v>24309</c:v>
                </c:pt>
                <c:pt idx="165">
                  <c:v>24914</c:v>
                </c:pt>
                <c:pt idx="166">
                  <c:v>25602</c:v>
                </c:pt>
                <c:pt idx="167">
                  <c:v>26273</c:v>
                </c:pt>
                <c:pt idx="168">
                  <c:v>26816</c:v>
                </c:pt>
                <c:pt idx="169">
                  <c:v>27497</c:v>
                </c:pt>
                <c:pt idx="170">
                  <c:v>28082</c:v>
                </c:pt>
                <c:pt idx="171">
                  <c:v>28732</c:v>
                </c:pt>
                <c:pt idx="172">
                  <c:v>29861</c:v>
                </c:pt>
                <c:pt idx="173">
                  <c:v>30601</c:v>
                </c:pt>
                <c:pt idx="174">
                  <c:v>31358</c:v>
                </c:pt>
                <c:pt idx="175">
                  <c:v>32060</c:v>
                </c:pt>
                <c:pt idx="176">
                  <c:v>32771</c:v>
                </c:pt>
                <c:pt idx="177">
                  <c:v>33408</c:v>
                </c:pt>
                <c:pt idx="178">
                  <c:v>34193</c:v>
                </c:pt>
                <c:pt idx="179">
                  <c:v>34955</c:v>
                </c:pt>
                <c:pt idx="180">
                  <c:v>35718</c:v>
                </c:pt>
                <c:pt idx="181">
                  <c:v>36511</c:v>
                </c:pt>
                <c:pt idx="182">
                  <c:v>37364</c:v>
                </c:pt>
                <c:pt idx="183">
                  <c:v>38135</c:v>
                </c:pt>
                <c:pt idx="184">
                  <c:v>38938</c:v>
                </c:pt>
                <c:pt idx="185">
                  <c:v>39795</c:v>
                </c:pt>
                <c:pt idx="186">
                  <c:v>40699</c:v>
                </c:pt>
                <c:pt idx="187">
                  <c:v>41585</c:v>
                </c:pt>
                <c:pt idx="188">
                  <c:v>42518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996032"/>
        <c:axId val="333981952"/>
      </c:lineChart>
      <c:dateAx>
        <c:axId val="3342940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3980416"/>
        <c:crosses val="autoZero"/>
        <c:auto val="1"/>
        <c:lblOffset val="100"/>
        <c:baseTimeUnit val="days"/>
      </c:dateAx>
      <c:valAx>
        <c:axId val="33398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294016"/>
        <c:crosses val="autoZero"/>
        <c:crossBetween val="between"/>
      </c:valAx>
      <c:valAx>
        <c:axId val="333981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3996032"/>
        <c:crosses val="max"/>
        <c:crossBetween val="between"/>
      </c:valAx>
      <c:catAx>
        <c:axId val="33399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333981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IND'!$AB$3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IND'!$AB$4:$AB$292</c:f>
              <c:numCache>
                <c:formatCode>General</c:formatCode>
                <c:ptCount val="289"/>
                <c:pt idx="7" formatCode="#,##0">
                  <c:v>0.2857142857142857</c:v>
                </c:pt>
                <c:pt idx="8" formatCode="#,##0">
                  <c:v>0.14285714285714285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0.2857142857142857</c:v>
                </c:pt>
                <c:pt idx="31" formatCode="#,##0">
                  <c:v>0.2857142857142857</c:v>
                </c:pt>
                <c:pt idx="32" formatCode="#,##0">
                  <c:v>3.5714285714285716</c:v>
                </c:pt>
                <c:pt idx="33" formatCode="#,##0">
                  <c:v>3.8571428571428572</c:v>
                </c:pt>
                <c:pt idx="34" formatCode="#,##0">
                  <c:v>4</c:v>
                </c:pt>
                <c:pt idx="35" formatCode="#,##0">
                  <c:v>4.4285714285714288</c:v>
                </c:pt>
                <c:pt idx="36" formatCode="#,##0">
                  <c:v>5.1428571428571432</c:v>
                </c:pt>
                <c:pt idx="37" formatCode="#,##0">
                  <c:v>5.4285714285714288</c:v>
                </c:pt>
                <c:pt idx="38" formatCode="#,##0">
                  <c:v>7.2857142857142856</c:v>
                </c:pt>
                <c:pt idx="39" formatCode="#,##0">
                  <c:v>4.8571428571428568</c:v>
                </c:pt>
                <c:pt idx="40" formatCode="#,##0">
                  <c:v>6.1428571428571432</c:v>
                </c:pt>
                <c:pt idx="41" formatCode="#,##0">
                  <c:v>7.2857142857142856</c:v>
                </c:pt>
                <c:pt idx="42" formatCode="#,##0">
                  <c:v>9.7142857142857135</c:v>
                </c:pt>
                <c:pt idx="43" formatCode="#,##0">
                  <c:v>10.571428571428571</c:v>
                </c:pt>
                <c:pt idx="44" formatCode="#,##0">
                  <c:v>10.857142857142858</c:v>
                </c:pt>
                <c:pt idx="45" formatCode="#,##0">
                  <c:v>12.285714285714286</c:v>
                </c:pt>
                <c:pt idx="46" formatCode="#,##0">
                  <c:v>13.428571428571429</c:v>
                </c:pt>
                <c:pt idx="47" formatCode="#,##0">
                  <c:v>17.285714285714285</c:v>
                </c:pt>
                <c:pt idx="48" formatCode="#,##0">
                  <c:v>23.142857142857142</c:v>
                </c:pt>
                <c:pt idx="49" formatCode="#,##0">
                  <c:v>32.571428571428569</c:v>
                </c:pt>
                <c:pt idx="50" formatCode="#,##0">
                  <c:v>40.428571428571431</c:v>
                </c:pt>
                <c:pt idx="51" formatCode="#,##0">
                  <c:v>54.285714285714285</c:v>
                </c:pt>
                <c:pt idx="52" formatCode="#,##0">
                  <c:v>56.285714285714285</c:v>
                </c:pt>
                <c:pt idx="53" formatCode="#,##0">
                  <c:v>71.571428571428569</c:v>
                </c:pt>
                <c:pt idx="54" formatCode="#,##0">
                  <c:v>76.142857142857139</c:v>
                </c:pt>
                <c:pt idx="55" formatCode="#,##0">
                  <c:v>91.857142857142861</c:v>
                </c:pt>
                <c:pt idx="56" formatCode="#,##0">
                  <c:v>93.857142857142861</c:v>
                </c:pt>
                <c:pt idx="57" formatCode="#,##0">
                  <c:v>89.714285714285708</c:v>
                </c:pt>
                <c:pt idx="58" formatCode="#,##0">
                  <c:v>107.42857142857143</c:v>
                </c:pt>
                <c:pt idx="59" formatCode="#,##0">
                  <c:v>123</c:v>
                </c:pt>
                <c:pt idx="60" formatCode="#,##0">
                  <c:v>191.57142857142858</c:v>
                </c:pt>
                <c:pt idx="61" formatCode="#,##0">
                  <c:v>259.42857142857144</c:v>
                </c:pt>
                <c:pt idx="62" formatCode="#,##0">
                  <c:v>240</c:v>
                </c:pt>
                <c:pt idx="63" formatCode="#,##0">
                  <c:v>299.28571428571428</c:v>
                </c:pt>
                <c:pt idx="64" formatCode="#,##0">
                  <c:v>366.28571428571428</c:v>
                </c:pt>
                <c:pt idx="65" formatCode="#,##0">
                  <c:v>503.85714285714283</c:v>
                </c:pt>
                <c:pt idx="66" formatCode="#,##0">
                  <c:v>559.14285714285711</c:v>
                </c:pt>
                <c:pt idx="67" formatCode="#,##0">
                  <c:v>559.71428571428567</c:v>
                </c:pt>
                <c:pt idx="68" formatCode="#,##0">
                  <c:v>597.42857142857144</c:v>
                </c:pt>
                <c:pt idx="69" formatCode="#,##0">
                  <c:v>718.71428571428567</c:v>
                </c:pt>
                <c:pt idx="70" formatCode="#,##0">
                  <c:v>766.28571428571433</c:v>
                </c:pt>
                <c:pt idx="71" formatCode="#,##0">
                  <c:v>802.42857142857144</c:v>
                </c:pt>
                <c:pt idx="72" formatCode="#,##0">
                  <c:v>810.71428571428567</c:v>
                </c:pt>
                <c:pt idx="73" formatCode="#,##0">
                  <c:v>882.28571428571433</c:v>
                </c:pt>
                <c:pt idx="74" formatCode="#,##0">
                  <c:v>915.14285714285711</c:v>
                </c:pt>
                <c:pt idx="75" formatCode="#,##0">
                  <c:v>957.85714285714289</c:v>
                </c:pt>
                <c:pt idx="76" formatCode="#,##0">
                  <c:v>964.85714285714289</c:v>
                </c:pt>
                <c:pt idx="77" formatCode="#,##0">
                  <c:v>1039.4285714285713</c:v>
                </c:pt>
                <c:pt idx="78" formatCode="#,##0">
                  <c:v>1201.4285714285713</c:v>
                </c:pt>
                <c:pt idx="79" formatCode="#,##0">
                  <c:v>1155.1428571428571</c:v>
                </c:pt>
                <c:pt idx="80" formatCode="#,##0">
                  <c:v>1227.5714285714287</c:v>
                </c:pt>
                <c:pt idx="81" formatCode="#,##0">
                  <c:v>1292.5714285714287</c:v>
                </c:pt>
                <c:pt idx="82" formatCode="#,##0">
                  <c:v>1378.1428571428571</c:v>
                </c:pt>
                <c:pt idx="83" formatCode="#,##0">
                  <c:v>1454</c:v>
                </c:pt>
                <c:pt idx="84" formatCode="#,##0">
                  <c:v>1508.7142857142858</c:v>
                </c:pt>
                <c:pt idx="85" formatCode="#,##0">
                  <c:v>1467.8571428571429</c:v>
                </c:pt>
                <c:pt idx="86" formatCode="#,##0">
                  <c:v>1558.8571428571429</c:v>
                </c:pt>
                <c:pt idx="87" formatCode="#,##0">
                  <c:v>1606.2857142857142</c:v>
                </c:pt>
                <c:pt idx="88" formatCode="#,##0">
                  <c:v>1670.2857142857142</c:v>
                </c:pt>
                <c:pt idx="89" formatCode="#,##0">
                  <c:v>1683.7142857142858</c:v>
                </c:pt>
                <c:pt idx="90" formatCode="#,##0">
                  <c:v>1818.1428571428571</c:v>
                </c:pt>
                <c:pt idx="91" formatCode="#,##0">
                  <c:v>1916.5714285714287</c:v>
                </c:pt>
                <c:pt idx="92" formatCode="#,##0">
                  <c:v>2087.8571428571427</c:v>
                </c:pt>
                <c:pt idx="93" formatCode="#,##0">
                  <c:v>2426.5714285714284</c:v>
                </c:pt>
                <c:pt idx="94" formatCode="#,##0">
                  <c:v>2582.2857142857142</c:v>
                </c:pt>
                <c:pt idx="95" formatCode="#,##0">
                  <c:v>2846.4285714285716</c:v>
                </c:pt>
                <c:pt idx="96" formatCode="#,##0">
                  <c:v>3069.7142857142858</c:v>
                </c:pt>
                <c:pt idx="97" formatCode="#,##0">
                  <c:v>3205.4285714285716</c:v>
                </c:pt>
                <c:pt idx="98" formatCode="#,##0">
                  <c:v>3301.2857142857142</c:v>
                </c:pt>
                <c:pt idx="99" formatCode="#,##0">
                  <c:v>3522.2857142857142</c:v>
                </c:pt>
                <c:pt idx="100" formatCode="#,##0">
                  <c:v>3475.8571428571427</c:v>
                </c:pt>
                <c:pt idx="101" formatCode="#,##0">
                  <c:v>3556</c:v>
                </c:pt>
                <c:pt idx="102" formatCode="#,##0">
                  <c:v>3581.1428571428573</c:v>
                </c:pt>
                <c:pt idx="103" formatCode="#,##0">
                  <c:v>3663.7142857142858</c:v>
                </c:pt>
                <c:pt idx="104" formatCode="#,##0">
                  <c:v>3727</c:v>
                </c:pt>
                <c:pt idx="105" formatCode="#,##0">
                  <c:v>3977.1428571428573</c:v>
                </c:pt>
                <c:pt idx="106" formatCode="#,##0">
                  <c:v>4076.7142857142858</c:v>
                </c:pt>
                <c:pt idx="107" formatCode="#,##0">
                  <c:v>4222.8571428571431</c:v>
                </c:pt>
                <c:pt idx="108" formatCode="#,##0">
                  <c:v>4597.5714285714284</c:v>
                </c:pt>
                <c:pt idx="109" formatCode="#,##0">
                  <c:v>4853.2857142857147</c:v>
                </c:pt>
                <c:pt idx="110" formatCode="#,##0">
                  <c:v>5175.5714285714284</c:v>
                </c:pt>
                <c:pt idx="111" formatCode="#,##0">
                  <c:v>5572.8571428571431</c:v>
                </c:pt>
                <c:pt idx="112" formatCode="#,##0">
                  <c:v>5825</c:v>
                </c:pt>
                <c:pt idx="113" formatCode="#,##0">
                  <c:v>6119.7142857142853</c:v>
                </c:pt>
                <c:pt idx="114" formatCode="#,##0">
                  <c:v>6374.5714285714284</c:v>
                </c:pt>
                <c:pt idx="115" formatCode="#,##0">
                  <c:v>6331.1428571428569</c:v>
                </c:pt>
                <c:pt idx="116" formatCode="#,##0">
                  <c:v>6579.7142857142853</c:v>
                </c:pt>
                <c:pt idx="117" formatCode="#,##0">
                  <c:v>6737.1428571428569</c:v>
                </c:pt>
                <c:pt idx="118" formatCode="#,##0">
                  <c:v>6956.7142857142853</c:v>
                </c:pt>
                <c:pt idx="119" formatCode="#,##0">
                  <c:v>7200.5714285714284</c:v>
                </c:pt>
                <c:pt idx="120" formatCode="#,##0">
                  <c:v>7439</c:v>
                </c:pt>
                <c:pt idx="121" formatCode="#,##0">
                  <c:v>7631.4285714285716</c:v>
                </c:pt>
                <c:pt idx="122" formatCode="#,##0">
                  <c:v>8056.8571428571431</c:v>
                </c:pt>
                <c:pt idx="123" formatCode="#,##0">
                  <c:v>8391.1428571428569</c:v>
                </c:pt>
                <c:pt idx="124" formatCode="#,##0">
                  <c:v>8761</c:v>
                </c:pt>
                <c:pt idx="125" formatCode="#,##0">
                  <c:v>8956.1428571428569</c:v>
                </c:pt>
                <c:pt idx="126" formatCode="#,##0">
                  <c:v>9256.4285714285706</c:v>
                </c:pt>
                <c:pt idx="127" formatCode="#,##0">
                  <c:v>9553.8571428571431</c:v>
                </c:pt>
                <c:pt idx="128" formatCode="#,##0">
                  <c:v>9651.1428571428569</c:v>
                </c:pt>
                <c:pt idx="129" formatCode="#,##0">
                  <c:v>9850.7142857142862</c:v>
                </c:pt>
                <c:pt idx="130" formatCode="#,##0">
                  <c:v>9968.7142857142862</c:v>
                </c:pt>
                <c:pt idx="131" formatCode="#,##0">
                  <c:v>10117.428571428571</c:v>
                </c:pt>
                <c:pt idx="132" formatCode="#,##0">
                  <c:v>10401.285714285714</c:v>
                </c:pt>
                <c:pt idx="133" formatCode="#,##0">
                  <c:v>10614.285714285714</c:v>
                </c:pt>
                <c:pt idx="134" formatCode="#,##0">
                  <c:v>10705.428571428571</c:v>
                </c:pt>
                <c:pt idx="135" formatCode="#,##0">
                  <c:v>11023.285714285714</c:v>
                </c:pt>
                <c:pt idx="136" formatCode="#,##0">
                  <c:v>11131.285714285714</c:v>
                </c:pt>
                <c:pt idx="137" formatCode="#,##0">
                  <c:v>11477.285714285714</c:v>
                </c:pt>
                <c:pt idx="138" formatCode="#,##0">
                  <c:v>11856.714285714286</c:v>
                </c:pt>
                <c:pt idx="139" formatCode="#,##0">
                  <c:v>12293.571428571429</c:v>
                </c:pt>
                <c:pt idx="140" formatCode="#,##0">
                  <c:v>12789.857142857143</c:v>
                </c:pt>
                <c:pt idx="141" formatCode="#,##0">
                  <c:v>13265.428571428571</c:v>
                </c:pt>
                <c:pt idx="142" formatCode="#,##0">
                  <c:v>13874.857142857143</c:v>
                </c:pt>
                <c:pt idx="143" formatCode="#,##0">
                  <c:v>14588.285714285714</c:v>
                </c:pt>
                <c:pt idx="144" formatCode="#,##0">
                  <c:v>15165.571428571429</c:v>
                </c:pt>
                <c:pt idx="145" formatCode="#,##0">
                  <c:v>15695.571428571429</c:v>
                </c:pt>
                <c:pt idx="146" formatCode="#,##0">
                  <c:v>16272.142857142857</c:v>
                </c:pt>
                <c:pt idx="147" formatCode="#,##0">
                  <c:v>16915.428571428572</c:v>
                </c:pt>
                <c:pt idx="148" formatCode="#,##0">
                  <c:v>17576.571428571428</c:v>
                </c:pt>
                <c:pt idx="149" formatCode="#,##0">
                  <c:v>18089.285714285714</c:v>
                </c:pt>
                <c:pt idx="150" formatCode="#,##0">
                  <c:v>18471.142857142859</c:v>
                </c:pt>
                <c:pt idx="151" formatCode="#,##0">
                  <c:v>18790.857142857141</c:v>
                </c:pt>
                <c:pt idx="152" formatCode="#,##0">
                  <c:v>19306.142857142859</c:v>
                </c:pt>
                <c:pt idx="153" formatCode="#,##0">
                  <c:v>19908.857142857141</c:v>
                </c:pt>
                <c:pt idx="154" formatCode="#,##0">
                  <c:v>20615.142857142859</c:v>
                </c:pt>
                <c:pt idx="155" formatCode="#,##0">
                  <c:v>21299.285714285714</c:v>
                </c:pt>
                <c:pt idx="156" formatCode="#,##0">
                  <c:v>21832</c:v>
                </c:pt>
                <c:pt idx="157" formatCode="#,##0">
                  <c:v>22419.428571428572</c:v>
                </c:pt>
                <c:pt idx="158" formatCode="#,##0">
                  <c:v>23236.428571428572</c:v>
                </c:pt>
                <c:pt idx="159" formatCode="#,##0">
                  <c:v>24036.857142857141</c:v>
                </c:pt>
                <c:pt idx="160" formatCode="#,##0">
                  <c:v>24657.285714285714</c:v>
                </c:pt>
                <c:pt idx="161" formatCode="#,##0">
                  <c:v>25193.857142857141</c:v>
                </c:pt>
                <c:pt idx="162" formatCode="#,##0">
                  <c:v>25834.428571428572</c:v>
                </c:pt>
                <c:pt idx="163" formatCode="#,##0">
                  <c:v>26726.857142857141</c:v>
                </c:pt>
                <c:pt idx="164" formatCode="#,##0">
                  <c:v>27680.571428571428</c:v>
                </c:pt>
                <c:pt idx="165" formatCode="#,##0">
                  <c:v>28794.428571428572</c:v>
                </c:pt>
                <c:pt idx="166" formatCode="#,##0">
                  <c:v>30004.285714285714</c:v>
                </c:pt>
                <c:pt idx="167" formatCode="#,##0">
                  <c:v>31166.857142857141</c:v>
                </c:pt>
                <c:pt idx="168" formatCode="#,##0">
                  <c:v>32608.428571428572</c:v>
                </c:pt>
                <c:pt idx="169" formatCode="#,##0">
                  <c:v>34278.857142857145</c:v>
                </c:pt>
                <c:pt idx="170" formatCode="#,##0">
                  <c:v>35512.285714285717</c:v>
                </c:pt>
                <c:pt idx="171" formatCode="#,##0">
                  <c:v>36699.571428571428</c:v>
                </c:pt>
                <c:pt idx="172" formatCode="#,##0">
                  <c:v>38563</c:v>
                </c:pt>
                <c:pt idx="173" formatCode="#,##0">
                  <c:v>40610.857142857145</c:v>
                </c:pt>
                <c:pt idx="174" formatCode="#,##0">
                  <c:v>42562.857142857145</c:v>
                </c:pt>
                <c:pt idx="175" formatCode="#,##0">
                  <c:v>43979.142857142855</c:v>
                </c:pt>
                <c:pt idx="176" formatCode="#,##0">
                  <c:v>45344.285714285717</c:v>
                </c:pt>
                <c:pt idx="177" formatCode="#,##0">
                  <c:v>46390.714285714283</c:v>
                </c:pt>
                <c:pt idx="178" formatCode="#,##0">
                  <c:v>48370.142857142855</c:v>
                </c:pt>
                <c:pt idx="179" formatCode="#,##0">
                  <c:v>49023.571428571428</c:v>
                </c:pt>
                <c:pt idx="180" formatCode="#,##0">
                  <c:v>49519.714285714283</c:v>
                </c:pt>
                <c:pt idx="181" formatCode="#,##0">
                  <c:v>51280.571428571428</c:v>
                </c:pt>
                <c:pt idx="182" formatCode="#,##0">
                  <c:v>52155.428571428572</c:v>
                </c:pt>
                <c:pt idx="183" formatCode="#,##0">
                  <c:v>52582.714285714283</c:v>
                </c:pt>
                <c:pt idx="184" formatCode="#,##0">
                  <c:v>53667.428571428572</c:v>
                </c:pt>
                <c:pt idx="185" formatCode="#,##0">
                  <c:v>53797.857142857145</c:v>
                </c:pt>
                <c:pt idx="186" formatCode="#,##0">
                  <c:v>54653.285714285717</c:v>
                </c:pt>
                <c:pt idx="187" formatCode="#,##0">
                  <c:v>56046.857142857145</c:v>
                </c:pt>
                <c:pt idx="188" formatCode="#,##0">
                  <c:v>56089</c:v>
                </c:pt>
                <c:pt idx="189" formatCode="#,##0">
                  <c:v>57469.571428571428</c:v>
                </c:pt>
                <c:pt idx="190" formatCode="#,##0">
                  <c:v>58768.428571428572</c:v>
                </c:pt>
                <c:pt idx="191" formatCode="#,##0">
                  <c:v>58990</c:v>
                </c:pt>
                <c:pt idx="192" formatCode="#,##0">
                  <c:v>60197.714285714283</c:v>
                </c:pt>
                <c:pt idx="193" formatCode="#,##0">
                  <c:v>61728.714285714283</c:v>
                </c:pt>
                <c:pt idx="194" formatCode="#,##0">
                  <c:v>62016.571428571428</c:v>
                </c:pt>
                <c:pt idx="195" formatCode="#,##0">
                  <c:v>62473</c:v>
                </c:pt>
                <c:pt idx="196" formatCode="#,##0">
                  <c:v>62420.285714285717</c:v>
                </c:pt>
                <c:pt idx="197" formatCode="#,##0">
                  <c:v>61798.428571428572</c:v>
                </c:pt>
                <c:pt idx="198" formatCode="#,##0">
                  <c:v>62000.857142857145</c:v>
                </c:pt>
                <c:pt idx="199" formatCode="#,##0">
                  <c:v>62516.428571428572</c:v>
                </c:pt>
                <c:pt idx="200" formatCode="#,##0">
                  <c:v>62898.285714285717</c:v>
                </c:pt>
                <c:pt idx="201" formatCode="#,##0">
                  <c:v>63519.285714285717</c:v>
                </c:pt>
                <c:pt idx="202" formatCode="#,##0">
                  <c:v>64254.142857142855</c:v>
                </c:pt>
                <c:pt idx="203" formatCode="#,##0">
                  <c:v>64998.285714285717</c:v>
                </c:pt>
                <c:pt idx="204" formatCode="#,##0">
                  <c:v>65526.428571428572</c:v>
                </c:pt>
                <c:pt idx="205" formatCode="#,##0">
                  <c:v>66377.428571428565</c:v>
                </c:pt>
                <c:pt idx="206" formatCode="#,##0">
                  <c:v>65327.714285714283</c:v>
                </c:pt>
                <c:pt idx="207" formatCode="#,##0">
                  <c:v>67615.571428571435</c:v>
                </c:pt>
                <c:pt idx="208" formatCode="#,##0">
                  <c:v>68810.71428571429</c:v>
                </c:pt>
                <c:pt idx="209" formatCode="#,##0">
                  <c:v>69753</c:v>
                </c:pt>
                <c:pt idx="210" formatCode="#,##0">
                  <c:v>71113.28571428571</c:v>
                </c:pt>
                <c:pt idx="211" formatCode="#,##0">
                  <c:v>73556.71428571429</c:v>
                </c:pt>
                <c:pt idx="212" formatCode="#,##0">
                  <c:v>74834.71428571429</c:v>
                </c:pt>
                <c:pt idx="213" formatCode="#,##0">
                  <c:v>77853.71428571429</c:v>
                </c:pt>
                <c:pt idx="214" formatCode="#,##0">
                  <c:v>77596</c:v>
                </c:pt>
                <c:pt idx="215" formatCode="#,##0">
                  <c:v>78463.857142857145</c:v>
                </c:pt>
                <c:pt idx="216" formatCode="#,##0">
                  <c:v>79886.71428571429</c:v>
                </c:pt>
                <c:pt idx="217" formatCode="#,##0">
                  <c:v>81582.571428571435</c:v>
                </c:pt>
                <c:pt idx="218" formatCode="#,##0">
                  <c:v>83338.28571428571</c:v>
                </c:pt>
                <c:pt idx="219" formatCode="#,##0">
                  <c:v>84179.428571428565</c:v>
                </c:pt>
                <c:pt idx="220" formatCode="#,##0">
                  <c:v>85800.71428571429</c:v>
                </c:pt>
                <c:pt idx="221" formatCode="#,##0">
                  <c:v>87493.857142857145</c:v>
                </c:pt>
                <c:pt idx="222" formatCode="#,##0">
                  <c:v>89381</c:v>
                </c:pt>
                <c:pt idx="223" formatCode="#,##0">
                  <c:v>90972.142857142855</c:v>
                </c:pt>
                <c:pt idx="224" formatCode="#,##0">
                  <c:v>91506.428571428565</c:v>
                </c:pt>
                <c:pt idx="225" formatCode="#,##0">
                  <c:v>91687.71428571429</c:v>
                </c:pt>
                <c:pt idx="226" formatCode="#,##0">
                  <c:v>92830.571428571435</c:v>
                </c:pt>
                <c:pt idx="227" formatCode="#,##0">
                  <c:v>92890.142857142855</c:v>
                </c:pt>
                <c:pt idx="228" formatCode="#,##0">
                  <c:v>93198.571428571435</c:v>
                </c:pt>
                <c:pt idx="229" formatCode="#,##0">
                  <c:v>93180.428571428565</c:v>
                </c:pt>
                <c:pt idx="230" formatCode="#,##0">
                  <c:v>92575.71428571429</c:v>
                </c:pt>
                <c:pt idx="231" formatCode="#,##0">
                  <c:v>92323.28571428571</c:v>
                </c:pt>
                <c:pt idx="232" formatCode="#,##0">
                  <c:v>91593.28571428571</c:v>
                </c:pt>
                <c:pt idx="233" formatCode="#,##0">
                  <c:v>90346.71428571429</c:v>
                </c:pt>
                <c:pt idx="234" formatCode="#,##0">
                  <c:v>89378.71428571429</c:v>
                </c:pt>
                <c:pt idx="235" formatCode="#,##0">
                  <c:v>87752.142857142855</c:v>
                </c:pt>
                <c:pt idx="236" formatCode="#,##0">
                  <c:v>86270.428571428565</c:v>
                </c:pt>
                <c:pt idx="237" formatCode="#,##0">
                  <c:v>85131.142857142855</c:v>
                </c:pt>
                <c:pt idx="238" formatCode="#,##0">
                  <c:v>84559</c:v>
                </c:pt>
                <c:pt idx="239" formatCode="#,##0">
                  <c:v>83874.571428571435</c:v>
                </c:pt>
                <c:pt idx="240" formatCode="#,##0">
                  <c:v>83232.571428571435</c:v>
                </c:pt>
                <c:pt idx="241" formatCode="#,##0">
                  <c:v>82821.857142857145</c:v>
                </c:pt>
                <c:pt idx="242" formatCode="#,##0">
                  <c:v>82866.571428571435</c:v>
                </c:pt>
                <c:pt idx="243" formatCode="#,##0">
                  <c:v>82214</c:v>
                </c:pt>
                <c:pt idx="244" formatCode="#,##0">
                  <c:v>81373.142857142855</c:v>
                </c:pt>
                <c:pt idx="245" formatCode="#,##0">
                  <c:v>79548.71428571429</c:v>
                </c:pt>
                <c:pt idx="246" formatCode="#,##0">
                  <c:v>78444.71428571429</c:v>
                </c:pt>
                <c:pt idx="247" formatCode="#,##0">
                  <c:v>77113</c:v>
                </c:pt>
                <c:pt idx="248" formatCode="#,##0">
                  <c:v>75909.71428571429</c:v>
                </c:pt>
                <c:pt idx="249" formatCode="#,##0">
                  <c:v>74724.428571428565</c:v>
                </c:pt>
                <c:pt idx="250" formatCode="#,##0">
                  <c:v>73154.71428571429</c:v>
                </c:pt>
                <c:pt idx="251" formatCode="#,##0">
                  <c:v>72268.428571428565</c:v>
                </c:pt>
                <c:pt idx="252" formatCode="#,##0">
                  <c:v>72061.857142857145</c:v>
                </c:pt>
                <c:pt idx="253" formatCode="#,##0">
                  <c:v>70960.428571428565</c:v>
                </c:pt>
                <c:pt idx="254" formatCode="#,##0">
                  <c:v>70114</c:v>
                </c:pt>
                <c:pt idx="255" formatCode="#,##0">
                  <c:v>68894</c:v>
                </c:pt>
                <c:pt idx="256" formatCode="#,##0">
                  <c:v>67348.857142857145</c:v>
                </c:pt>
                <c:pt idx="257" formatCode="#,##0">
                  <c:v>66331</c:v>
                </c:pt>
                <c:pt idx="258" formatCode="#,##0">
                  <c:v>64751</c:v>
                </c:pt>
                <c:pt idx="259" formatCode="#,##0">
                  <c:v>62963.571428571428</c:v>
                </c:pt>
                <c:pt idx="260" formatCode="#,##0">
                  <c:v>61390.714285714283</c:v>
                </c:pt>
                <c:pt idx="261" formatCode="#,##0">
                  <c:v>60169</c:v>
                </c:pt>
                <c:pt idx="262" formatCode="#,##0">
                  <c:v>58816.857142857145</c:v>
                </c:pt>
                <c:pt idx="263" formatCode="#,##0">
                  <c:v>57121.285714285717</c:v>
                </c:pt>
                <c:pt idx="264" formatCode="#,##0">
                  <c:v>55834.857142857145</c:v>
                </c:pt>
                <c:pt idx="265" formatCode="#,##0">
                  <c:v>54571.714285714283</c:v>
                </c:pt>
                <c:pt idx="266" formatCode="#,##0">
                  <c:v>52894.285714285717</c:v>
                </c:pt>
                <c:pt idx="267" formatCode="#,##0">
                  <c:v>51383.714285714283</c:v>
                </c:pt>
                <c:pt idx="268" formatCode="#,##0">
                  <c:v>49909.428571428572</c:v>
                </c:pt>
                <c:pt idx="269" formatCode="#,##0">
                  <c:v>48459.285714285717</c:v>
                </c:pt>
                <c:pt idx="270" formatCode="#,##0">
                  <c:v>47608.142857142855</c:v>
                </c:pt>
                <c:pt idx="271" formatCode="#,##0">
                  <c:v>46791.285714285717</c:v>
                </c:pt>
                <c:pt idx="272" formatCode="#,##0">
                  <c:v>46062.428571428572</c:v>
                </c:pt>
                <c:pt idx="273" formatCode="#,##0">
                  <c:v>45610.142857142855</c:v>
                </c:pt>
                <c:pt idx="274" formatCode="#,##0">
                  <c:v>45622</c:v>
                </c:pt>
                <c:pt idx="275" formatCode="#,##0">
                  <c:v>45884.857142857145</c:v>
                </c:pt>
                <c:pt idx="276" formatCode="#,##0">
                  <c:v>46222</c:v>
                </c:pt>
                <c:pt idx="277" formatCode="#,##0">
                  <c:v>46269</c:v>
                </c:pt>
                <c:pt idx="278" formatCode="#,##0">
                  <c:v>46124.714285714283</c:v>
                </c:pt>
                <c:pt idx="279" formatCode="#,##0">
                  <c:v>46423</c:v>
                </c:pt>
                <c:pt idx="280" formatCode="#,##0">
                  <c:v>46238.857142857145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057472"/>
        <c:axId val="334059008"/>
      </c:lineChart>
      <c:lineChart>
        <c:grouping val="standard"/>
        <c:varyColors val="0"/>
        <c:ser>
          <c:idx val="1"/>
          <c:order val="1"/>
          <c:tx>
            <c:strRef>
              <c:f>'data IND'!$AC$3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IND'!$A$4:$A$262</c:f>
              <c:numCache>
                <c:formatCode>m/d/yyyy</c:formatCode>
                <c:ptCount val="2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</c:numCache>
            </c:numRef>
          </c:cat>
          <c:val>
            <c:numRef>
              <c:f>'data IND'!$AC$4:$AC$292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0.14285714285714285</c:v>
                </c:pt>
                <c:pt idx="40" formatCode="#,##0">
                  <c:v>0.14285714285714285</c:v>
                </c:pt>
                <c:pt idx="41" formatCode="#,##0">
                  <c:v>0.2857142857142857</c:v>
                </c:pt>
                <c:pt idx="42" formatCode="#,##0">
                  <c:v>0.2857142857142857</c:v>
                </c:pt>
                <c:pt idx="43" formatCode="#,##0">
                  <c:v>0.2857142857142857</c:v>
                </c:pt>
                <c:pt idx="44" formatCode="#,##0">
                  <c:v>0.2857142857142857</c:v>
                </c:pt>
                <c:pt idx="45" formatCode="#,##0">
                  <c:v>0.42857142857142855</c:v>
                </c:pt>
                <c:pt idx="46" formatCode="#,##0">
                  <c:v>0.2857142857142857</c:v>
                </c:pt>
                <c:pt idx="47" formatCode="#,##0">
                  <c:v>0.42857142857142855</c:v>
                </c:pt>
                <c:pt idx="48" formatCode="#,##0">
                  <c:v>0.42857142857142855</c:v>
                </c:pt>
                <c:pt idx="49" formatCode="#,##0">
                  <c:v>0.2857142857142857</c:v>
                </c:pt>
                <c:pt idx="50" formatCode="#,##0">
                  <c:v>0.7142857142857143</c:v>
                </c:pt>
                <c:pt idx="51" formatCode="#,##0">
                  <c:v>1.1428571428571428</c:v>
                </c:pt>
                <c:pt idx="52" formatCode="#,##0">
                  <c:v>1</c:v>
                </c:pt>
                <c:pt idx="53" formatCode="#,##0">
                  <c:v>1.2857142857142858</c:v>
                </c:pt>
                <c:pt idx="54" formatCode="#,##0">
                  <c:v>2.2857142857142856</c:v>
                </c:pt>
                <c:pt idx="55" formatCode="#,##0">
                  <c:v>2.1428571428571428</c:v>
                </c:pt>
                <c:pt idx="56" formatCode="#,##0">
                  <c:v>2.8571428571428572</c:v>
                </c:pt>
                <c:pt idx="57" formatCode="#,##0">
                  <c:v>2.8571428571428572</c:v>
                </c:pt>
                <c:pt idx="58" formatCode="#,##0">
                  <c:v>3.1428571428571428</c:v>
                </c:pt>
                <c:pt idx="59" formatCode="#,##0">
                  <c:v>3.5714285714285716</c:v>
                </c:pt>
                <c:pt idx="60" formatCode="#,##0">
                  <c:v>6.5714285714285712</c:v>
                </c:pt>
                <c:pt idx="61" formatCode="#,##0">
                  <c:v>7.4285714285714288</c:v>
                </c:pt>
                <c:pt idx="62" formatCode="#,##0">
                  <c:v>7.4285714285714288</c:v>
                </c:pt>
                <c:pt idx="63" formatCode="#,##0">
                  <c:v>8.8571428571428577</c:v>
                </c:pt>
                <c:pt idx="64" formatCode="#,##0">
                  <c:v>10.285714285714286</c:v>
                </c:pt>
                <c:pt idx="65" formatCode="#,##0">
                  <c:v>14.857142857142858</c:v>
                </c:pt>
                <c:pt idx="66" formatCode="#,##0">
                  <c:v>16.428571428571427</c:v>
                </c:pt>
                <c:pt idx="67" formatCode="#,##0">
                  <c:v>17.142857142857142</c:v>
                </c:pt>
                <c:pt idx="68" formatCode="#,##0">
                  <c:v>22</c:v>
                </c:pt>
                <c:pt idx="69" formatCode="#,##0">
                  <c:v>24.857142857142858</c:v>
                </c:pt>
                <c:pt idx="70" formatCode="#,##0">
                  <c:v>28.857142857142858</c:v>
                </c:pt>
                <c:pt idx="71" formatCode="#,##0">
                  <c:v>33.142857142857146</c:v>
                </c:pt>
                <c:pt idx="72" formatCode="#,##0">
                  <c:v>31.714285714285715</c:v>
                </c:pt>
                <c:pt idx="73" formatCode="#,##0">
                  <c:v>34.714285714285715</c:v>
                </c:pt>
                <c:pt idx="74" formatCode="#,##0">
                  <c:v>32.428571428571431</c:v>
                </c:pt>
                <c:pt idx="75" formatCode="#,##0">
                  <c:v>31.714285714285715</c:v>
                </c:pt>
                <c:pt idx="76" formatCode="#,##0">
                  <c:v>34.285714285714285</c:v>
                </c:pt>
                <c:pt idx="77" formatCode="#,##0">
                  <c:v>33.285714285714285</c:v>
                </c:pt>
                <c:pt idx="78" formatCode="#,##0">
                  <c:v>32.571428571428569</c:v>
                </c:pt>
                <c:pt idx="79" formatCode="#,##0">
                  <c:v>33.428571428571431</c:v>
                </c:pt>
                <c:pt idx="80" formatCode="#,##0">
                  <c:v>36</c:v>
                </c:pt>
                <c:pt idx="81" formatCode="#,##0">
                  <c:v>39.428571428571431</c:v>
                </c:pt>
                <c:pt idx="82" formatCode="#,##0">
                  <c:v>39</c:v>
                </c:pt>
                <c:pt idx="83" formatCode="#,##0">
                  <c:v>42</c:v>
                </c:pt>
                <c:pt idx="84" formatCode="#,##0">
                  <c:v>43.428571428571431</c:v>
                </c:pt>
                <c:pt idx="85" formatCode="#,##0">
                  <c:v>46</c:v>
                </c:pt>
                <c:pt idx="86" formatCode="#,##0">
                  <c:v>49.571428571428569</c:v>
                </c:pt>
                <c:pt idx="87" formatCode="#,##0">
                  <c:v>51.857142857142854</c:v>
                </c:pt>
                <c:pt idx="88" formatCode="#,##0">
                  <c:v>56.857142857142854</c:v>
                </c:pt>
                <c:pt idx="89" formatCode="#,##0">
                  <c:v>61.857142857142854</c:v>
                </c:pt>
                <c:pt idx="90" formatCode="#,##0">
                  <c:v>63.285714285714285</c:v>
                </c:pt>
                <c:pt idx="91" formatCode="#,##0">
                  <c:v>71.142857142857139</c:v>
                </c:pt>
                <c:pt idx="92" formatCode="#,##0">
                  <c:v>72.857142857142861</c:v>
                </c:pt>
                <c:pt idx="93" formatCode="#,##0">
                  <c:v>89.571428571428569</c:v>
                </c:pt>
                <c:pt idx="94" formatCode="#,##0">
                  <c:v>97.857142857142861</c:v>
                </c:pt>
                <c:pt idx="95" formatCode="#,##0">
                  <c:v>100.85714285714286</c:v>
                </c:pt>
                <c:pt idx="96" formatCode="#,##0">
                  <c:v>105</c:v>
                </c:pt>
                <c:pt idx="97" formatCode="#,##0">
                  <c:v>108.85714285714286</c:v>
                </c:pt>
                <c:pt idx="98" formatCode="#,##0">
                  <c:v>111.14285714285714</c:v>
                </c:pt>
                <c:pt idx="99" formatCode="#,##0">
                  <c:v>117.28571428571429</c:v>
                </c:pt>
                <c:pt idx="100" formatCode="#,##0">
                  <c:v>104</c:v>
                </c:pt>
                <c:pt idx="101" formatCode="#,##0">
                  <c:v>103.14285714285714</c:v>
                </c:pt>
                <c:pt idx="102" formatCode="#,##0">
                  <c:v>109.42857142857143</c:v>
                </c:pt>
                <c:pt idx="103" formatCode="#,##0">
                  <c:v>108.57142857142857</c:v>
                </c:pt>
                <c:pt idx="104" formatCode="#,##0">
                  <c:v>109.71428571428571</c:v>
                </c:pt>
                <c:pt idx="105" formatCode="#,##0">
                  <c:v>110</c:v>
                </c:pt>
                <c:pt idx="106" formatCode="#,##0">
                  <c:v>116.14285714285714</c:v>
                </c:pt>
                <c:pt idx="107" formatCode="#,##0">
                  <c:v>123.14285714285714</c:v>
                </c:pt>
                <c:pt idx="108" formatCode="#,##0">
                  <c:v>126.71428571428571</c:v>
                </c:pt>
                <c:pt idx="109" formatCode="#,##0">
                  <c:v>126.14285714285714</c:v>
                </c:pt>
                <c:pt idx="110" formatCode="#,##0">
                  <c:v>133.57142857142858</c:v>
                </c:pt>
                <c:pt idx="111" formatCode="#,##0">
                  <c:v>139</c:v>
                </c:pt>
                <c:pt idx="112" formatCode="#,##0">
                  <c:v>142.42857142857142</c:v>
                </c:pt>
                <c:pt idx="113" formatCode="#,##0">
                  <c:v>142.71428571428572</c:v>
                </c:pt>
                <c:pt idx="114" formatCode="#,##0">
                  <c:v>145.14285714285714</c:v>
                </c:pt>
                <c:pt idx="115" formatCode="#,##0">
                  <c:v>148.85714285714286</c:v>
                </c:pt>
                <c:pt idx="116" formatCode="#,##0">
                  <c:v>157.14285714285714</c:v>
                </c:pt>
                <c:pt idx="117" formatCode="#,##0">
                  <c:v>161</c:v>
                </c:pt>
                <c:pt idx="118" formatCode="#,##0">
                  <c:v>179.14285714285714</c:v>
                </c:pt>
                <c:pt idx="119" formatCode="#,##0">
                  <c:v>188.14285714285714</c:v>
                </c:pt>
                <c:pt idx="120" formatCode="#,##0">
                  <c:v>197.71428571428572</c:v>
                </c:pt>
                <c:pt idx="121" formatCode="#,##0">
                  <c:v>205.14285714285714</c:v>
                </c:pt>
                <c:pt idx="122" formatCode="#,##0">
                  <c:v>212.14285714285714</c:v>
                </c:pt>
                <c:pt idx="123" formatCode="#,##0">
                  <c:v>222</c:v>
                </c:pt>
                <c:pt idx="124" formatCode="#,##0">
                  <c:v>236</c:v>
                </c:pt>
                <c:pt idx="125" formatCode="#,##0">
                  <c:v>238.42857142857142</c:v>
                </c:pt>
                <c:pt idx="126" formatCode="#,##0">
                  <c:v>251.57142857142858</c:v>
                </c:pt>
                <c:pt idx="127" formatCode="#,##0">
                  <c:v>257</c:v>
                </c:pt>
                <c:pt idx="128" formatCode="#,##0">
                  <c:v>266.42857142857144</c:v>
                </c:pt>
                <c:pt idx="129" formatCode="#,##0">
                  <c:v>274.42857142857144</c:v>
                </c:pt>
                <c:pt idx="130" formatCode="#,##0">
                  <c:v>287.71428571428572</c:v>
                </c:pt>
                <c:pt idx="131" formatCode="#,##0">
                  <c:v>305</c:v>
                </c:pt>
                <c:pt idx="132" formatCode="#,##0">
                  <c:v>319.28571428571428</c:v>
                </c:pt>
                <c:pt idx="133" formatCode="#,##0">
                  <c:v>321.28571428571428</c:v>
                </c:pt>
                <c:pt idx="134" formatCode="#,##0">
                  <c:v>330.42857142857144</c:v>
                </c:pt>
                <c:pt idx="135" formatCode="#,##0">
                  <c:v>346.71428571428572</c:v>
                </c:pt>
                <c:pt idx="136" formatCode="#,##0">
                  <c:v>593.28571428571433</c:v>
                </c:pt>
                <c:pt idx="137" formatCode="#,##0">
                  <c:v>590.71428571428567</c:v>
                </c:pt>
                <c:pt idx="138" formatCode="#,##0">
                  <c:v>582.14285714285711</c:v>
                </c:pt>
                <c:pt idx="139" formatCode="#,##0">
                  <c:v>580.57142857142856</c:v>
                </c:pt>
                <c:pt idx="140" formatCode="#,##0">
                  <c:v>579.85714285714289</c:v>
                </c:pt>
                <c:pt idx="141" formatCode="#,##0">
                  <c:v>597</c:v>
                </c:pt>
                <c:pt idx="142" formatCode="#,##0">
                  <c:v>587.28571428571433</c:v>
                </c:pt>
                <c:pt idx="143" formatCode="#,##0">
                  <c:v>367.57142857142856</c:v>
                </c:pt>
                <c:pt idx="144" formatCode="#,##0">
                  <c:v>379.57142857142856</c:v>
                </c:pt>
                <c:pt idx="145" formatCode="#,##0">
                  <c:v>389.71428571428572</c:v>
                </c:pt>
                <c:pt idx="146" formatCode="#,##0">
                  <c:v>391</c:v>
                </c:pt>
                <c:pt idx="147" formatCode="#,##0">
                  <c:v>405.85714285714283</c:v>
                </c:pt>
                <c:pt idx="148" formatCode="#,##0">
                  <c:v>396.57142857142856</c:v>
                </c:pt>
                <c:pt idx="149" formatCode="#,##0">
                  <c:v>411.71428571428572</c:v>
                </c:pt>
                <c:pt idx="150" formatCode="#,##0">
                  <c:v>417.71428571428572</c:v>
                </c:pt>
                <c:pt idx="151" formatCode="#,##0">
                  <c:v>420</c:v>
                </c:pt>
                <c:pt idx="152" formatCode="#,##0">
                  <c:v>416</c:v>
                </c:pt>
                <c:pt idx="153" formatCode="#,##0">
                  <c:v>424.28571428571428</c:v>
                </c:pt>
                <c:pt idx="154" formatCode="#,##0">
                  <c:v>453.28571428571428</c:v>
                </c:pt>
                <c:pt idx="155" formatCode="#,##0">
                  <c:v>459.71428571428572</c:v>
                </c:pt>
                <c:pt idx="156" formatCode="#,##0">
                  <c:v>466.57142857142856</c:v>
                </c:pt>
                <c:pt idx="157" formatCode="#,##0">
                  <c:v>463.14285714285717</c:v>
                </c:pt>
                <c:pt idx="158" formatCode="#,##0">
                  <c:v>470.71428571428572</c:v>
                </c:pt>
                <c:pt idx="159" formatCode="#,##0">
                  <c:v>484.42857142857144</c:v>
                </c:pt>
                <c:pt idx="160" formatCode="#,##0">
                  <c:v>495.42857142857144</c:v>
                </c:pt>
                <c:pt idx="161" formatCode="#,##0">
                  <c:v>486.42857142857144</c:v>
                </c:pt>
                <c:pt idx="162" formatCode="#,##0">
                  <c:v>497.28571428571428</c:v>
                </c:pt>
                <c:pt idx="163" formatCode="#,##0">
                  <c:v>509.71428571428572</c:v>
                </c:pt>
                <c:pt idx="164" formatCode="#,##0">
                  <c:v>523.85714285714289</c:v>
                </c:pt>
                <c:pt idx="165" formatCode="#,##0">
                  <c:v>540.71428571428567</c:v>
                </c:pt>
                <c:pt idx="166" formatCode="#,##0">
                  <c:v>571.14285714285711</c:v>
                </c:pt>
                <c:pt idx="167" formatCode="#,##0">
                  <c:v>592.85714285714289</c:v>
                </c:pt>
                <c:pt idx="168" formatCode="#,##0">
                  <c:v>591.85714285714289</c:v>
                </c:pt>
                <c:pt idx="169" formatCode="#,##0">
                  <c:v>617.57142857142856</c:v>
                </c:pt>
                <c:pt idx="170" formatCode="#,##0">
                  <c:v>622.14285714285711</c:v>
                </c:pt>
                <c:pt idx="171" formatCode="#,##0">
                  <c:v>631.85714285714289</c:v>
                </c:pt>
                <c:pt idx="172" formatCode="#,##0">
                  <c:v>706.71428571428567</c:v>
                </c:pt>
                <c:pt idx="173" formatCode="#,##0">
                  <c:v>714.14285714285711</c:v>
                </c:pt>
                <c:pt idx="174" formatCode="#,##0">
                  <c:v>726.42857142857144</c:v>
                </c:pt>
                <c:pt idx="175" formatCode="#,##0">
                  <c:v>749.14285714285711</c:v>
                </c:pt>
                <c:pt idx="176" formatCode="#,##0">
                  <c:v>753.42857142857144</c:v>
                </c:pt>
                <c:pt idx="177" formatCode="#,##0">
                  <c:v>760.85714285714289</c:v>
                </c:pt>
                <c:pt idx="178" formatCode="#,##0">
                  <c:v>780.14285714285711</c:v>
                </c:pt>
                <c:pt idx="179" formatCode="#,##0">
                  <c:v>727.71428571428567</c:v>
                </c:pt>
                <c:pt idx="180" formatCode="#,##0">
                  <c:v>731</c:v>
                </c:pt>
                <c:pt idx="181" formatCode="#,##0">
                  <c:v>736.14285714285711</c:v>
                </c:pt>
                <c:pt idx="182" formatCode="#,##0">
                  <c:v>757.71428571428567</c:v>
                </c:pt>
                <c:pt idx="183" formatCode="#,##0">
                  <c:v>766.28571428571433</c:v>
                </c:pt>
                <c:pt idx="184" formatCode="#,##0">
                  <c:v>790</c:v>
                </c:pt>
                <c:pt idx="185" formatCode="#,##0">
                  <c:v>800.28571428571433</c:v>
                </c:pt>
                <c:pt idx="186" formatCode="#,##0">
                  <c:v>820.57142857142856</c:v>
                </c:pt>
                <c:pt idx="187" formatCode="#,##0">
                  <c:v>838.14285714285711</c:v>
                </c:pt>
                <c:pt idx="188" formatCode="#,##0">
                  <c:v>858.14285714285711</c:v>
                </c:pt>
                <c:pt idx="189" formatCode="#,##0">
                  <c:v>859.28571428571433</c:v>
                </c:pt>
                <c:pt idx="190" formatCode="#,##0">
                  <c:v>893</c:v>
                </c:pt>
                <c:pt idx="191" formatCode="#,##0">
                  <c:v>902.71428571428567</c:v>
                </c:pt>
                <c:pt idx="192" formatCode="#,##0">
                  <c:v>899.42857142857144</c:v>
                </c:pt>
                <c:pt idx="193" formatCode="#,##0">
                  <c:v>904.85714285714289</c:v>
                </c:pt>
                <c:pt idx="194" formatCode="#,##0">
                  <c:v>922.14285714285711</c:v>
                </c:pt>
                <c:pt idx="195" formatCode="#,##0">
                  <c:v>931.14285714285711</c:v>
                </c:pt>
                <c:pt idx="196" formatCode="#,##0">
                  <c:v>943</c:v>
                </c:pt>
                <c:pt idx="197" formatCode="#,##0">
                  <c:v>933.57142857142856</c:v>
                </c:pt>
                <c:pt idx="198" formatCode="#,##0">
                  <c:v>934.28571428571433</c:v>
                </c:pt>
                <c:pt idx="199" formatCode="#,##0">
                  <c:v>971</c:v>
                </c:pt>
                <c:pt idx="200" formatCode="#,##0">
                  <c:v>976.14285714285711</c:v>
                </c:pt>
                <c:pt idx="201" formatCode="#,##0">
                  <c:v>972.71428571428567</c:v>
                </c:pt>
                <c:pt idx="202" formatCode="#,##0">
                  <c:v>965.42857142857144</c:v>
                </c:pt>
                <c:pt idx="203" formatCode="#,##0">
                  <c:v>960.85714285714289</c:v>
                </c:pt>
                <c:pt idx="204" formatCode="#,##0">
                  <c:v>945.85714285714289</c:v>
                </c:pt>
                <c:pt idx="205" formatCode="#,##0">
                  <c:v>941.85714285714289</c:v>
                </c:pt>
                <c:pt idx="206" formatCode="#,##0">
                  <c:v>924.14285714285711</c:v>
                </c:pt>
                <c:pt idx="207" formatCode="#,##0">
                  <c:v>943.71428571428567</c:v>
                </c:pt>
                <c:pt idx="208" formatCode="#,##0">
                  <c:v>954.28571428571433</c:v>
                </c:pt>
                <c:pt idx="209" formatCode="#,##0">
                  <c:v>965.14285714285711</c:v>
                </c:pt>
                <c:pt idx="210" formatCode="#,##0">
                  <c:v>970.28571428571433</c:v>
                </c:pt>
                <c:pt idx="211" formatCode="#,##0">
                  <c:v>989.57142857142856</c:v>
                </c:pt>
                <c:pt idx="212" formatCode="#,##0">
                  <c:v>985.42857142857144</c:v>
                </c:pt>
                <c:pt idx="213" formatCode="#,##0">
                  <c:v>996.57142857142856</c:v>
                </c:pt>
                <c:pt idx="214" formatCode="#,##0">
                  <c:v>986.28571428571433</c:v>
                </c:pt>
                <c:pt idx="215" formatCode="#,##0">
                  <c:v>991.85714285714289</c:v>
                </c:pt>
                <c:pt idx="216" formatCode="#,##0">
                  <c:v>1001.5714285714286</c:v>
                </c:pt>
                <c:pt idx="217" formatCode="#,##0">
                  <c:v>1018.2857142857143</c:v>
                </c:pt>
                <c:pt idx="218" formatCode="#,##0">
                  <c:v>1024.7142857142858</c:v>
                </c:pt>
                <c:pt idx="219" formatCode="#,##0">
                  <c:v>1069.5714285714287</c:v>
                </c:pt>
                <c:pt idx="220" formatCode="#,##0">
                  <c:v>1079.5714285714287</c:v>
                </c:pt>
                <c:pt idx="221" formatCode="#,##0">
                  <c:v>1098</c:v>
                </c:pt>
                <c:pt idx="222" formatCode="#,##0">
                  <c:v>1114.1428571428571</c:v>
                </c:pt>
                <c:pt idx="223" formatCode="#,##0">
                  <c:v>1130.1428571428571</c:v>
                </c:pt>
                <c:pt idx="224" formatCode="#,##0">
                  <c:v>1137.1428571428571</c:v>
                </c:pt>
                <c:pt idx="225" formatCode="#,##0">
                  <c:v>1154.2857142857142</c:v>
                </c:pt>
                <c:pt idx="226" formatCode="#,##0">
                  <c:v>1143</c:v>
                </c:pt>
                <c:pt idx="227" formatCode="#,##0">
                  <c:v>1168</c:v>
                </c:pt>
                <c:pt idx="228" formatCode="#,##0">
                  <c:v>1162.2857142857142</c:v>
                </c:pt>
                <c:pt idx="229" formatCode="#,##0">
                  <c:v>1157.2857142857142</c:v>
                </c:pt>
                <c:pt idx="230" formatCode="#,##0">
                  <c:v>1163.8571428571429</c:v>
                </c:pt>
                <c:pt idx="231" formatCode="#,##0">
                  <c:v>1166.5714285714287</c:v>
                </c:pt>
                <c:pt idx="232" formatCode="#,##0">
                  <c:v>1165.7142857142858</c:v>
                </c:pt>
                <c:pt idx="233" formatCode="#,##0">
                  <c:v>1165.5714285714287</c:v>
                </c:pt>
                <c:pt idx="234" formatCode="#,##0">
                  <c:v>1136.2857142857142</c:v>
                </c:pt>
                <c:pt idx="235" formatCode="#,##0">
                  <c:v>1135.8571428571429</c:v>
                </c:pt>
                <c:pt idx="236" formatCode="#,##0">
                  <c:v>1131.1428571428571</c:v>
                </c:pt>
                <c:pt idx="237" formatCode="#,##0">
                  <c:v>1108.5714285714287</c:v>
                </c:pt>
                <c:pt idx="238" formatCode="#,##0">
                  <c:v>1107.2857142857142</c:v>
                </c:pt>
                <c:pt idx="239" formatCode="#,##0">
                  <c:v>1094.2857142857142</c:v>
                </c:pt>
                <c:pt idx="240" formatCode="#,##0">
                  <c:v>1054.7142857142858</c:v>
                </c:pt>
                <c:pt idx="241" formatCode="#,##0">
                  <c:v>1068.1428571428571</c:v>
                </c:pt>
                <c:pt idx="242" formatCode="#,##0">
                  <c:v>1075.5714285714287</c:v>
                </c:pt>
                <c:pt idx="243" formatCode="#,##0">
                  <c:v>1069</c:v>
                </c:pt>
                <c:pt idx="244" formatCode="#,##0">
                  <c:v>1066.1428571428571</c:v>
                </c:pt>
                <c:pt idx="245" formatCode="#,##0">
                  <c:v>1039.8571428571429</c:v>
                </c:pt>
                <c:pt idx="246" formatCode="#,##0">
                  <c:v>1020.4285714285714</c:v>
                </c:pt>
                <c:pt idx="247" formatCode="#,##0">
                  <c:v>1035.8571428571429</c:v>
                </c:pt>
                <c:pt idx="248" formatCode="#,##0">
                  <c:v>1008.2857142857143</c:v>
                </c:pt>
                <c:pt idx="249" formatCode="#,##0">
                  <c:v>978.28571428571433</c:v>
                </c:pt>
                <c:pt idx="250" formatCode="#,##0">
                  <c:v>959.57142857142856</c:v>
                </c:pt>
                <c:pt idx="251" formatCode="#,##0">
                  <c:v>939.14285714285711</c:v>
                </c:pt>
                <c:pt idx="252" formatCode="#,##0">
                  <c:v>936</c:v>
                </c:pt>
                <c:pt idx="253" formatCode="#,##0">
                  <c:v>923.57142857142856</c:v>
                </c:pt>
                <c:pt idx="254" formatCode="#,##0">
                  <c:v>898.14285714285711</c:v>
                </c:pt>
                <c:pt idx="255" formatCode="#,##0">
                  <c:v>861.57142857142856</c:v>
                </c:pt>
                <c:pt idx="256" formatCode="#,##0">
                  <c:v>820</c:v>
                </c:pt>
                <c:pt idx="257" formatCode="#,##0">
                  <c:v>810.14285714285711</c:v>
                </c:pt>
                <c:pt idx="258" formatCode="#,##0">
                  <c:v>797.42857142857144</c:v>
                </c:pt>
                <c:pt idx="259" formatCode="#,##0">
                  <c:v>813.85714285714289</c:v>
                </c:pt>
                <c:pt idx="260" formatCode="#,##0">
                  <c:v>780</c:v>
                </c:pt>
                <c:pt idx="261" formatCode="#,##0">
                  <c:v>763</c:v>
                </c:pt>
                <c:pt idx="262" formatCode="#,##0">
                  <c:v>761.14285714285711</c:v>
                </c:pt>
                <c:pt idx="263" formatCode="#,##0">
                  <c:v>764.28571428571433</c:v>
                </c:pt>
                <c:pt idx="264" formatCode="#,##0">
                  <c:v>735</c:v>
                </c:pt>
                <c:pt idx="265" formatCode="#,##0">
                  <c:v>708.28571428571433</c:v>
                </c:pt>
                <c:pt idx="266" formatCode="#,##0">
                  <c:v>643.28571428571433</c:v>
                </c:pt>
                <c:pt idx="267" formatCode="#,##0">
                  <c:v>629.14285714285711</c:v>
                </c:pt>
                <c:pt idx="268" formatCode="#,##0">
                  <c:v>615</c:v>
                </c:pt>
                <c:pt idx="269" formatCode="#,##0">
                  <c:v>585.14285714285711</c:v>
                </c:pt>
                <c:pt idx="270" formatCode="#,##0">
                  <c:v>558.71428571428567</c:v>
                </c:pt>
                <c:pt idx="271" formatCode="#,##0">
                  <c:v>540.57142857142856</c:v>
                </c:pt>
                <c:pt idx="272" formatCode="#,##0">
                  <c:v>526.42857142857144</c:v>
                </c:pt>
                <c:pt idx="273" formatCode="#,##0">
                  <c:v>511</c:v>
                </c:pt>
                <c:pt idx="274" formatCode="#,##0">
                  <c:v>513.28571428571433</c:v>
                </c:pt>
                <c:pt idx="275" formatCode="#,##0">
                  <c:v>513.57142857142856</c:v>
                </c:pt>
                <c:pt idx="276" formatCode="#,##0">
                  <c:v>514.42857142857144</c:v>
                </c:pt>
                <c:pt idx="277" formatCode="#,##0">
                  <c:v>541.14285714285711</c:v>
                </c:pt>
                <c:pt idx="278" formatCode="#,##0">
                  <c:v>556.42857142857144</c:v>
                </c:pt>
                <c:pt idx="279" formatCode="#,##0">
                  <c:v>560.14285714285711</c:v>
                </c:pt>
                <c:pt idx="280" formatCode="#,##0">
                  <c:v>572.85714285714289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IND'!$AC$2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IND'!$A$4:$A$262</c:f>
              <c:numCache>
                <c:formatCode>m/d/yyyy</c:formatCode>
                <c:ptCount val="2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</c:numCache>
            </c:numRef>
          </c:cat>
          <c:val>
            <c:numRef>
              <c:f>'data IND'!$AD$4:$AD$292</c:f>
              <c:numCache>
                <c:formatCode>General</c:formatCode>
                <c:ptCount val="289"/>
                <c:pt idx="38">
                  <c:v>0.20571428571428574</c:v>
                </c:pt>
                <c:pt idx="39">
                  <c:v>0.21714285714285717</c:v>
                </c:pt>
                <c:pt idx="40">
                  <c:v>0.29142857142857143</c:v>
                </c:pt>
                <c:pt idx="41">
                  <c:v>0.19428571428571428</c:v>
                </c:pt>
                <c:pt idx="42">
                  <c:v>0.24571428571428575</c:v>
                </c:pt>
                <c:pt idx="43">
                  <c:v>0.29142857142857143</c:v>
                </c:pt>
                <c:pt idx="44">
                  <c:v>0.38857142857142857</c:v>
                </c:pt>
                <c:pt idx="45">
                  <c:v>0.42285714285714288</c:v>
                </c:pt>
                <c:pt idx="46">
                  <c:v>0.43428571428571433</c:v>
                </c:pt>
                <c:pt idx="47">
                  <c:v>0.49142857142857149</c:v>
                </c:pt>
                <c:pt idx="48">
                  <c:v>0.53714285714285714</c:v>
                </c:pt>
                <c:pt idx="49">
                  <c:v>0.69142857142857139</c:v>
                </c:pt>
                <c:pt idx="50">
                  <c:v>0.92571428571428571</c:v>
                </c:pt>
                <c:pt idx="51">
                  <c:v>1.3028571428571427</c:v>
                </c:pt>
                <c:pt idx="52">
                  <c:v>1.6171428571428572</c:v>
                </c:pt>
                <c:pt idx="53">
                  <c:v>2.1714285714285713</c:v>
                </c:pt>
                <c:pt idx="54">
                  <c:v>2.2514285714285713</c:v>
                </c:pt>
                <c:pt idx="55">
                  <c:v>2.862857142857143</c:v>
                </c:pt>
                <c:pt idx="56">
                  <c:v>3.0457142857142858</c:v>
                </c:pt>
                <c:pt idx="57">
                  <c:v>3.6742857142857144</c:v>
                </c:pt>
                <c:pt idx="58">
                  <c:v>3.7542857142857144</c:v>
                </c:pt>
                <c:pt idx="59">
                  <c:v>3.5885714285714285</c:v>
                </c:pt>
                <c:pt idx="60">
                  <c:v>4.2971428571428572</c:v>
                </c:pt>
                <c:pt idx="61">
                  <c:v>4.92</c:v>
                </c:pt>
                <c:pt idx="62">
                  <c:v>7.6628571428571437</c:v>
                </c:pt>
                <c:pt idx="63">
                  <c:v>10.377142857142857</c:v>
                </c:pt>
                <c:pt idx="64">
                  <c:v>9.6</c:v>
                </c:pt>
                <c:pt idx="65">
                  <c:v>11.971428571428572</c:v>
                </c:pt>
                <c:pt idx="66">
                  <c:v>14.651428571428571</c:v>
                </c:pt>
                <c:pt idx="67">
                  <c:v>20.154285714285713</c:v>
                </c:pt>
                <c:pt idx="68">
                  <c:v>22.365714285714287</c:v>
                </c:pt>
                <c:pt idx="69">
                  <c:v>22.388571428571428</c:v>
                </c:pt>
                <c:pt idx="70">
                  <c:v>23.897142857142857</c:v>
                </c:pt>
                <c:pt idx="71">
                  <c:v>28.748571428571427</c:v>
                </c:pt>
                <c:pt idx="72">
                  <c:v>30.651428571428575</c:v>
                </c:pt>
                <c:pt idx="73">
                  <c:v>32.097142857142856</c:v>
                </c:pt>
                <c:pt idx="74">
                  <c:v>32.428571428571431</c:v>
                </c:pt>
                <c:pt idx="75">
                  <c:v>35.291428571428575</c:v>
                </c:pt>
                <c:pt idx="76">
                  <c:v>36.605714285714285</c:v>
                </c:pt>
                <c:pt idx="77">
                  <c:v>38.314285714285717</c:v>
                </c:pt>
                <c:pt idx="78">
                  <c:v>38.594285714285718</c:v>
                </c:pt>
                <c:pt idx="79">
                  <c:v>41.577142857142853</c:v>
                </c:pt>
                <c:pt idx="80">
                  <c:v>48.057142857142857</c:v>
                </c:pt>
                <c:pt idx="81">
                  <c:v>46.205714285714286</c:v>
                </c:pt>
                <c:pt idx="82">
                  <c:v>49.102857142857147</c:v>
                </c:pt>
                <c:pt idx="83">
                  <c:v>51.702857142857148</c:v>
                </c:pt>
                <c:pt idx="84">
                  <c:v>55.125714285714288</c:v>
                </c:pt>
                <c:pt idx="85">
                  <c:v>58.160000000000004</c:v>
                </c:pt>
                <c:pt idx="86">
                  <c:v>60.348571428571432</c:v>
                </c:pt>
                <c:pt idx="87">
                  <c:v>58.714285714285715</c:v>
                </c:pt>
                <c:pt idx="88">
                  <c:v>62.354285714285716</c:v>
                </c:pt>
                <c:pt idx="89">
                  <c:v>64.251428571428576</c:v>
                </c:pt>
                <c:pt idx="90">
                  <c:v>66.811428571428564</c:v>
                </c:pt>
                <c:pt idx="91">
                  <c:v>67.348571428571432</c:v>
                </c:pt>
                <c:pt idx="92">
                  <c:v>72.72571428571429</c:v>
                </c:pt>
                <c:pt idx="93">
                  <c:v>76.662857142857149</c:v>
                </c:pt>
                <c:pt idx="94">
                  <c:v>83.514285714285705</c:v>
                </c:pt>
                <c:pt idx="95">
                  <c:v>97.062857142857141</c:v>
                </c:pt>
                <c:pt idx="96">
                  <c:v>103.29142857142857</c:v>
                </c:pt>
                <c:pt idx="97">
                  <c:v>113.85714285714286</c:v>
                </c:pt>
                <c:pt idx="98">
                  <c:v>122.78857142857143</c:v>
                </c:pt>
                <c:pt idx="99">
                  <c:v>128.21714285714287</c:v>
                </c:pt>
                <c:pt idx="100">
                  <c:v>132.05142857142857</c:v>
                </c:pt>
                <c:pt idx="101">
                  <c:v>140.89142857142858</c:v>
                </c:pt>
                <c:pt idx="102">
                  <c:v>139.03428571428572</c:v>
                </c:pt>
                <c:pt idx="103">
                  <c:v>142.24</c:v>
                </c:pt>
                <c:pt idx="104">
                  <c:v>143.24571428571429</c:v>
                </c:pt>
                <c:pt idx="105">
                  <c:v>146.54857142857142</c:v>
                </c:pt>
                <c:pt idx="106">
                  <c:v>149.08000000000001</c:v>
                </c:pt>
                <c:pt idx="107">
                  <c:v>159.08571428571429</c:v>
                </c:pt>
                <c:pt idx="108">
                  <c:v>163.06857142857143</c:v>
                </c:pt>
                <c:pt idx="109">
                  <c:v>168.91428571428574</c:v>
                </c:pt>
                <c:pt idx="110">
                  <c:v>183.90285714285713</c:v>
                </c:pt>
                <c:pt idx="111">
                  <c:v>194.13142857142859</c:v>
                </c:pt>
                <c:pt idx="112">
                  <c:v>207.02285714285713</c:v>
                </c:pt>
                <c:pt idx="113">
                  <c:v>222.91428571428574</c:v>
                </c:pt>
                <c:pt idx="114">
                  <c:v>233</c:v>
                </c:pt>
                <c:pt idx="115">
                  <c:v>244.78857142857143</c:v>
                </c:pt>
                <c:pt idx="116">
                  <c:v>254.98285714285714</c:v>
                </c:pt>
                <c:pt idx="117">
                  <c:v>253.24571428571429</c:v>
                </c:pt>
                <c:pt idx="118">
                  <c:v>263.18857142857144</c:v>
                </c:pt>
                <c:pt idx="119">
                  <c:v>269.48571428571427</c:v>
                </c:pt>
                <c:pt idx="120">
                  <c:v>278.26857142857142</c:v>
                </c:pt>
                <c:pt idx="121">
                  <c:v>288.02285714285716</c:v>
                </c:pt>
                <c:pt idx="122">
                  <c:v>297.56</c:v>
                </c:pt>
                <c:pt idx="123">
                  <c:v>305.25714285714287</c:v>
                </c:pt>
                <c:pt idx="124">
                  <c:v>322.27428571428572</c:v>
                </c:pt>
                <c:pt idx="125">
                  <c:v>335.64571428571429</c:v>
                </c:pt>
                <c:pt idx="126">
                  <c:v>350.44</c:v>
                </c:pt>
                <c:pt idx="127">
                  <c:v>358.24571428571426</c:v>
                </c:pt>
                <c:pt idx="128">
                  <c:v>370.25714285714281</c:v>
                </c:pt>
                <c:pt idx="129">
                  <c:v>382.15428571428572</c:v>
                </c:pt>
                <c:pt idx="130">
                  <c:v>386.04571428571427</c:v>
                </c:pt>
                <c:pt idx="131">
                  <c:v>394.02857142857147</c:v>
                </c:pt>
                <c:pt idx="132">
                  <c:v>398.74857142857144</c:v>
                </c:pt>
                <c:pt idx="133">
                  <c:v>404.69714285714281</c:v>
                </c:pt>
                <c:pt idx="134">
                  <c:v>416.05142857142857</c:v>
                </c:pt>
                <c:pt idx="135">
                  <c:v>424.57142857142856</c:v>
                </c:pt>
                <c:pt idx="136">
                  <c:v>428.21714285714285</c:v>
                </c:pt>
                <c:pt idx="137">
                  <c:v>440.93142857142857</c:v>
                </c:pt>
                <c:pt idx="138">
                  <c:v>445.25142857142856</c:v>
                </c:pt>
                <c:pt idx="139">
                  <c:v>459.09142857142854</c:v>
                </c:pt>
                <c:pt idx="140">
                  <c:v>474.26857142857148</c:v>
                </c:pt>
                <c:pt idx="141">
                  <c:v>491.74285714285719</c:v>
                </c:pt>
                <c:pt idx="142">
                  <c:v>511.59428571428572</c:v>
                </c:pt>
                <c:pt idx="143">
                  <c:v>530.61714285714288</c:v>
                </c:pt>
                <c:pt idx="144">
                  <c:v>554.99428571428575</c:v>
                </c:pt>
                <c:pt idx="145">
                  <c:v>583.53142857142859</c:v>
                </c:pt>
                <c:pt idx="146">
                  <c:v>606.62285714285724</c:v>
                </c:pt>
                <c:pt idx="147">
                  <c:v>627.82285714285717</c:v>
                </c:pt>
                <c:pt idx="148">
                  <c:v>650.88571428571424</c:v>
                </c:pt>
                <c:pt idx="149">
                  <c:v>676.61714285714288</c:v>
                </c:pt>
                <c:pt idx="150">
                  <c:v>703.06285714285707</c:v>
                </c:pt>
                <c:pt idx="151">
                  <c:v>723.57142857142856</c:v>
                </c:pt>
                <c:pt idx="152">
                  <c:v>738.84571428571439</c:v>
                </c:pt>
                <c:pt idx="153">
                  <c:v>751.63428571428562</c:v>
                </c:pt>
                <c:pt idx="154">
                  <c:v>772.24571428571437</c:v>
                </c:pt>
                <c:pt idx="155">
                  <c:v>796.35428571428565</c:v>
                </c:pt>
                <c:pt idx="156">
                  <c:v>824.60571428571438</c:v>
                </c:pt>
                <c:pt idx="157">
                  <c:v>851.97142857142853</c:v>
                </c:pt>
                <c:pt idx="158">
                  <c:v>873.28</c:v>
                </c:pt>
                <c:pt idx="159">
                  <c:v>896.77714285714296</c:v>
                </c:pt>
                <c:pt idx="160">
                  <c:v>929.45714285714291</c:v>
                </c:pt>
                <c:pt idx="161">
                  <c:v>961.47428571428566</c:v>
                </c:pt>
                <c:pt idx="162">
                  <c:v>986.29142857142858</c:v>
                </c:pt>
                <c:pt idx="163">
                  <c:v>1007.7542857142856</c:v>
                </c:pt>
                <c:pt idx="164">
                  <c:v>1033.3771428571429</c:v>
                </c:pt>
                <c:pt idx="165">
                  <c:v>1069.0742857142857</c:v>
                </c:pt>
                <c:pt idx="166">
                  <c:v>1107.222857142857</c:v>
                </c:pt>
                <c:pt idx="167">
                  <c:v>1151.777142857143</c:v>
                </c:pt>
                <c:pt idx="168">
                  <c:v>1200.1714285714286</c:v>
                </c:pt>
                <c:pt idx="169">
                  <c:v>1246.6742857142856</c:v>
                </c:pt>
                <c:pt idx="170">
                  <c:v>1304.3371428571429</c:v>
                </c:pt>
                <c:pt idx="171">
                  <c:v>1371.1542857142858</c:v>
                </c:pt>
                <c:pt idx="172">
                  <c:v>1420.4914285714287</c:v>
                </c:pt>
                <c:pt idx="173">
                  <c:v>1467.982857142857</c:v>
                </c:pt>
                <c:pt idx="174">
                  <c:v>1542.52</c:v>
                </c:pt>
                <c:pt idx="175">
                  <c:v>1624.4342857142858</c:v>
                </c:pt>
                <c:pt idx="176">
                  <c:v>1702.5142857142857</c:v>
                </c:pt>
                <c:pt idx="177">
                  <c:v>1759.1657142857143</c:v>
                </c:pt>
                <c:pt idx="178">
                  <c:v>1813.7714285714287</c:v>
                </c:pt>
                <c:pt idx="179">
                  <c:v>1855.6285714285714</c:v>
                </c:pt>
                <c:pt idx="180">
                  <c:v>1934.8057142857142</c:v>
                </c:pt>
                <c:pt idx="181">
                  <c:v>1960.9428571428571</c:v>
                </c:pt>
                <c:pt idx="182">
                  <c:v>1980.7885714285715</c:v>
                </c:pt>
                <c:pt idx="183">
                  <c:v>2051.2228571428573</c:v>
                </c:pt>
                <c:pt idx="184">
                  <c:v>2086.2171428571428</c:v>
                </c:pt>
                <c:pt idx="185">
                  <c:v>2103.3085714285712</c:v>
                </c:pt>
                <c:pt idx="186">
                  <c:v>2146.6971428571428</c:v>
                </c:pt>
                <c:pt idx="187">
                  <c:v>2151.9142857142861</c:v>
                </c:pt>
                <c:pt idx="188">
                  <c:v>2186.1314285714288</c:v>
                </c:pt>
                <c:pt idx="189">
                  <c:v>2241.8742857142856</c:v>
                </c:pt>
                <c:pt idx="190">
                  <c:v>2243.56</c:v>
                </c:pt>
                <c:pt idx="191">
                  <c:v>2298.7828571428572</c:v>
                </c:pt>
                <c:pt idx="192">
                  <c:v>2350.7371428571428</c:v>
                </c:pt>
                <c:pt idx="193">
                  <c:v>2359.6</c:v>
                </c:pt>
                <c:pt idx="194">
                  <c:v>2407.9085714285716</c:v>
                </c:pt>
                <c:pt idx="195">
                  <c:v>2469.1485714285714</c:v>
                </c:pt>
                <c:pt idx="196">
                  <c:v>2480.6628571428573</c:v>
                </c:pt>
                <c:pt idx="197">
                  <c:v>2498.92</c:v>
                </c:pt>
                <c:pt idx="198">
                  <c:v>2496.8114285714287</c:v>
                </c:pt>
                <c:pt idx="199">
                  <c:v>2471.937142857143</c:v>
                </c:pt>
                <c:pt idx="200">
                  <c:v>2480.0342857142859</c:v>
                </c:pt>
                <c:pt idx="201">
                  <c:v>2500.6571428571428</c:v>
                </c:pt>
                <c:pt idx="202">
                  <c:v>2515.9314285714286</c:v>
                </c:pt>
                <c:pt idx="203">
                  <c:v>2540.7714285714287</c:v>
                </c:pt>
                <c:pt idx="204">
                  <c:v>2570.1657142857143</c:v>
                </c:pt>
                <c:pt idx="205">
                  <c:v>2599.9314285714286</c:v>
                </c:pt>
                <c:pt idx="206">
                  <c:v>2621.0571428571429</c:v>
                </c:pt>
                <c:pt idx="207">
                  <c:v>2655.0971428571424</c:v>
                </c:pt>
                <c:pt idx="208">
                  <c:v>2613.1085714285714</c:v>
                </c:pt>
                <c:pt idx="209">
                  <c:v>2704.6228571428574</c:v>
                </c:pt>
                <c:pt idx="210">
                  <c:v>2752.4285714285716</c:v>
                </c:pt>
                <c:pt idx="211">
                  <c:v>2790.12</c:v>
                </c:pt>
                <c:pt idx="212">
                  <c:v>2844.5314285714285</c:v>
                </c:pt>
                <c:pt idx="213">
                  <c:v>2942.2685714285717</c:v>
                </c:pt>
                <c:pt idx="214">
                  <c:v>2993.3885714285716</c:v>
                </c:pt>
                <c:pt idx="215">
                  <c:v>3114.1485714285718</c:v>
                </c:pt>
                <c:pt idx="216">
                  <c:v>3103.84</c:v>
                </c:pt>
                <c:pt idx="217">
                  <c:v>3138.5542857142859</c:v>
                </c:pt>
                <c:pt idx="218">
                  <c:v>3195.4685714285715</c:v>
                </c:pt>
                <c:pt idx="219">
                  <c:v>3263.3028571428576</c:v>
                </c:pt>
                <c:pt idx="220">
                  <c:v>3333.5314285714285</c:v>
                </c:pt>
                <c:pt idx="221">
                  <c:v>3367.1771428571428</c:v>
                </c:pt>
                <c:pt idx="222">
                  <c:v>3432.0285714285715</c:v>
                </c:pt>
                <c:pt idx="223">
                  <c:v>3499.7542857142857</c:v>
                </c:pt>
                <c:pt idx="224">
                  <c:v>3575.2400000000002</c:v>
                </c:pt>
                <c:pt idx="225">
                  <c:v>3638.8857142857141</c:v>
                </c:pt>
                <c:pt idx="226">
                  <c:v>3660.2571428571428</c:v>
                </c:pt>
                <c:pt idx="227">
                  <c:v>3667.5085714285715</c:v>
                </c:pt>
                <c:pt idx="228">
                  <c:v>3713.2228571428573</c:v>
                </c:pt>
                <c:pt idx="229">
                  <c:v>3715.6057142857144</c:v>
                </c:pt>
                <c:pt idx="230">
                  <c:v>3727.9428571428575</c:v>
                </c:pt>
                <c:pt idx="231">
                  <c:v>3727.2171428571428</c:v>
                </c:pt>
                <c:pt idx="232">
                  <c:v>3703.0285714285715</c:v>
                </c:pt>
                <c:pt idx="233">
                  <c:v>3692.9314285714286</c:v>
                </c:pt>
                <c:pt idx="234">
                  <c:v>3663.7314285714283</c:v>
                </c:pt>
                <c:pt idx="235">
                  <c:v>3613.8685714285716</c:v>
                </c:pt>
                <c:pt idx="236">
                  <c:v>3575.1485714285718</c:v>
                </c:pt>
                <c:pt idx="237">
                  <c:v>3510.0857142857144</c:v>
                </c:pt>
                <c:pt idx="238">
                  <c:v>3450.8171428571427</c:v>
                </c:pt>
                <c:pt idx="239">
                  <c:v>3405.2457142857143</c:v>
                </c:pt>
                <c:pt idx="240">
                  <c:v>3382.36</c:v>
                </c:pt>
                <c:pt idx="241">
                  <c:v>3354.9828571428575</c:v>
                </c:pt>
                <c:pt idx="242">
                  <c:v>3329.3028571428576</c:v>
                </c:pt>
                <c:pt idx="243">
                  <c:v>3312.8742857142861</c:v>
                </c:pt>
                <c:pt idx="244">
                  <c:v>3314.6628571428573</c:v>
                </c:pt>
                <c:pt idx="245">
                  <c:v>3288.56</c:v>
                </c:pt>
                <c:pt idx="246">
                  <c:v>3254.9257142857141</c:v>
                </c:pt>
                <c:pt idx="247">
                  <c:v>3181.9485714285715</c:v>
                </c:pt>
                <c:pt idx="248">
                  <c:v>3137.7885714285717</c:v>
                </c:pt>
                <c:pt idx="249">
                  <c:v>3084.52</c:v>
                </c:pt>
                <c:pt idx="250">
                  <c:v>3036.3885714285716</c:v>
                </c:pt>
                <c:pt idx="251">
                  <c:v>2988.9771428571426</c:v>
                </c:pt>
                <c:pt idx="252">
                  <c:v>2926.1885714285718</c:v>
                </c:pt>
                <c:pt idx="253">
                  <c:v>2890.7371428571428</c:v>
                </c:pt>
                <c:pt idx="254">
                  <c:v>2882.474285714286</c:v>
                </c:pt>
                <c:pt idx="255">
                  <c:v>2838.4171428571426</c:v>
                </c:pt>
                <c:pt idx="256">
                  <c:v>2804.56</c:v>
                </c:pt>
                <c:pt idx="257">
                  <c:v>2755.76</c:v>
                </c:pt>
                <c:pt idx="258">
                  <c:v>2693.954285714286</c:v>
                </c:pt>
                <c:pt idx="259">
                  <c:v>2653.2400000000002</c:v>
                </c:pt>
                <c:pt idx="260">
                  <c:v>2590.04</c:v>
                </c:pt>
                <c:pt idx="261">
                  <c:v>2518.542857142857</c:v>
                </c:pt>
                <c:pt idx="262">
                  <c:v>2455.6285714285714</c:v>
                </c:pt>
                <c:pt idx="263">
                  <c:v>2406.7600000000002</c:v>
                </c:pt>
                <c:pt idx="264">
                  <c:v>2352.6742857142858</c:v>
                </c:pt>
                <c:pt idx="265">
                  <c:v>2284.8514285714286</c:v>
                </c:pt>
                <c:pt idx="266">
                  <c:v>2233.3942857142861</c:v>
                </c:pt>
                <c:pt idx="267">
                  <c:v>2182.8685714285712</c:v>
                </c:pt>
                <c:pt idx="268">
                  <c:v>2115.7714285714287</c:v>
                </c:pt>
                <c:pt idx="269">
                  <c:v>2055.3485714285712</c:v>
                </c:pt>
                <c:pt idx="270">
                  <c:v>1996.3771428571429</c:v>
                </c:pt>
                <c:pt idx="271">
                  <c:v>1938.3714285714286</c:v>
                </c:pt>
                <c:pt idx="272">
                  <c:v>1904.3257142857142</c:v>
                </c:pt>
                <c:pt idx="273">
                  <c:v>1871.6514285714288</c:v>
                </c:pt>
                <c:pt idx="274">
                  <c:v>1842.497142857143</c:v>
                </c:pt>
                <c:pt idx="275">
                  <c:v>1824.4057142857143</c:v>
                </c:pt>
                <c:pt idx="276">
                  <c:v>1824.88</c:v>
                </c:pt>
                <c:pt idx="277">
                  <c:v>1835.3942857142858</c:v>
                </c:pt>
                <c:pt idx="278">
                  <c:v>1848.88</c:v>
                </c:pt>
                <c:pt idx="279">
                  <c:v>1850.76</c:v>
                </c:pt>
                <c:pt idx="280">
                  <c:v>1844.9885714285713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062336"/>
        <c:axId val="334060544"/>
      </c:lineChart>
      <c:dateAx>
        <c:axId val="33405747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059008"/>
        <c:crosses val="autoZero"/>
        <c:auto val="1"/>
        <c:lblOffset val="100"/>
        <c:baseTimeUnit val="days"/>
      </c:dateAx>
      <c:valAx>
        <c:axId val="33405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057472"/>
        <c:crosses val="autoZero"/>
        <c:crossBetween val="between"/>
      </c:valAx>
      <c:valAx>
        <c:axId val="334060544"/>
        <c:scaling>
          <c:orientation val="minMax"/>
          <c:max val="42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062336"/>
        <c:crosses val="max"/>
        <c:crossBetween val="between"/>
      </c:valAx>
      <c:dateAx>
        <c:axId val="3340623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406054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IND'!$A$58:$A$292</c:f>
              <c:numCache>
                <c:formatCode>m/d/yyyy</c:formatCode>
                <c:ptCount val="23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IND'!$AE$58:$AE$292</c:f>
              <c:numCache>
                <c:formatCode>0%</c:formatCode>
                <c:ptCount val="235"/>
                <c:pt idx="0">
                  <c:v>1.015228426395939</c:v>
                </c:pt>
                <c:pt idx="1">
                  <c:v>0.74850299401197595</c:v>
                </c:pt>
                <c:pt idx="2">
                  <c:v>0.93808630393996251</c:v>
                </c:pt>
                <c:pt idx="3">
                  <c:v>0.77760497667185069</c:v>
                </c:pt>
                <c:pt idx="4">
                  <c:v>0.83713850837138504</c:v>
                </c:pt>
                <c:pt idx="5">
                  <c:v>0.99522292993630579</c:v>
                </c:pt>
                <c:pt idx="6">
                  <c:v>1.5292553191489362</c:v>
                </c:pt>
                <c:pt idx="7">
                  <c:v>1.5098722415795587</c:v>
                </c:pt>
                <c:pt idx="8">
                  <c:v>0.96942580164056669</c:v>
                </c:pt>
                <c:pt idx="9">
                  <c:v>0.8535242290748899</c:v>
                </c:pt>
                <c:pt idx="10">
                  <c:v>1.0714285714285716</c:v>
                </c:pt>
                <c:pt idx="11">
                  <c:v>1.2410501193317423</c:v>
                </c:pt>
                <c:pt idx="12">
                  <c:v>1.1212948517940717</c:v>
                </c:pt>
                <c:pt idx="13">
                  <c:v>0.85058123050751344</c:v>
                </c:pt>
                <c:pt idx="14">
                  <c:v>0.98364844149207964</c:v>
                </c:pt>
                <c:pt idx="15">
                  <c:v>1.1102603369065851</c:v>
                </c:pt>
                <c:pt idx="16">
                  <c:v>1.2075561932089909</c:v>
                </c:pt>
                <c:pt idx="17">
                  <c:v>1.1528523156430135</c:v>
                </c:pt>
                <c:pt idx="18">
                  <c:v>1.0346756152125278</c:v>
                </c:pt>
                <c:pt idx="19">
                  <c:v>1.0815381876446502</c:v>
                </c:pt>
                <c:pt idx="20">
                  <c:v>1</c:v>
                </c:pt>
                <c:pt idx="21">
                  <c:v>0.89863989637305697</c:v>
                </c:pt>
                <c:pt idx="22">
                  <c:v>0.93662191695285668</c:v>
                </c:pt>
                <c:pt idx="23">
                  <c:v>0.86875466070096929</c:v>
                </c:pt>
                <c:pt idx="24">
                  <c:v>0.84394432928634866</c:v>
                </c:pt>
                <c:pt idx="25">
                  <c:v>0.80401319406267191</c:v>
                </c:pt>
                <c:pt idx="26">
                  <c:v>0.74910820451843041</c:v>
                </c:pt>
                <c:pt idx="27">
                  <c:v>0.85332673757111055</c:v>
                </c:pt>
                <c:pt idx="28">
                  <c:v>0.79425113464447805</c:v>
                </c:pt>
                <c:pt idx="29">
                  <c:v>0.81233421750663126</c:v>
                </c:pt>
                <c:pt idx="30">
                  <c:v>0.78780968176635224</c:v>
                </c:pt>
                <c:pt idx="31">
                  <c:v>0.79092159559834929</c:v>
                </c:pt>
                <c:pt idx="32">
                  <c:v>0.82141842628538952</c:v>
                </c:pt>
                <c:pt idx="33">
                  <c:v>0.88321167883211671</c:v>
                </c:pt>
                <c:pt idx="34">
                  <c:v>0.91184017595307909</c:v>
                </c:pt>
                <c:pt idx="35">
                  <c:v>0.96273568125222331</c:v>
                </c:pt>
                <c:pt idx="36">
                  <c:v>0.94722887444406445</c:v>
                </c:pt>
                <c:pt idx="37">
                  <c:v>1.056338028169014</c:v>
                </c:pt>
                <c:pt idx="38">
                  <c:v>1.0018071815824625</c:v>
                </c:pt>
                <c:pt idx="39">
                  <c:v>1.168381037567084</c:v>
                </c:pt>
                <c:pt idx="40">
                  <c:v>1.1717413616147796</c:v>
                </c:pt>
                <c:pt idx="41">
                  <c:v>1.0390910161309315</c:v>
                </c:pt>
                <c:pt idx="42">
                  <c:v>1.0165412701925205</c:v>
                </c:pt>
                <c:pt idx="43">
                  <c:v>0.95608531994981183</c:v>
                </c:pt>
                <c:pt idx="44">
                  <c:v>0.90515636634400587</c:v>
                </c:pt>
                <c:pt idx="45">
                  <c:v>0.91474284695605657</c:v>
                </c:pt>
                <c:pt idx="46">
                  <c:v>0.78757194166774847</c:v>
                </c:pt>
                <c:pt idx="47">
                  <c:v>0.73207332900713817</c:v>
                </c:pt>
                <c:pt idx="48">
                  <c:v>0.78706177304673053</c:v>
                </c:pt>
                <c:pt idx="49">
                  <c:v>0.76329744496223684</c:v>
                </c:pt>
                <c:pt idx="50">
                  <c:v>0.7659167065581618</c:v>
                </c:pt>
                <c:pt idx="51">
                  <c:v>0.75060438274974661</c:v>
                </c:pt>
                <c:pt idx="52">
                  <c:v>0.77906397332208965</c:v>
                </c:pt>
                <c:pt idx="53">
                  <c:v>0.77406609195402298</c:v>
                </c:pt>
                <c:pt idx="54">
                  <c:v>0.77706135893751971</c:v>
                </c:pt>
                <c:pt idx="55">
                  <c:v>0.74678619756427589</c:v>
                </c:pt>
                <c:pt idx="56">
                  <c:v>0.72631513531988945</c:v>
                </c:pt>
                <c:pt idx="57">
                  <c:v>0.71600977246637032</c:v>
                </c:pt>
                <c:pt idx="58">
                  <c:v>0.68798476358718152</c:v>
                </c:pt>
                <c:pt idx="59">
                  <c:v>0.64022045629325808</c:v>
                </c:pt>
                <c:pt idx="60">
                  <c:v>0.62293071735131822</c:v>
                </c:pt>
                <c:pt idx="61">
                  <c:v>0.6081049535459172</c:v>
                </c:pt>
                <c:pt idx="62">
                  <c:v>0.61628792972076551</c:v>
                </c:pt>
                <c:pt idx="63">
                  <c:v>0.63574619793311971</c:v>
                </c:pt>
                <c:pt idx="64">
                  <c:v>0.68066351122497715</c:v>
                </c:pt>
                <c:pt idx="65">
                  <c:v>0.69815521628498733</c:v>
                </c:pt>
                <c:pt idx="66">
                  <c:v>0.71051604821652259</c:v>
                </c:pt>
                <c:pt idx="67">
                  <c:v>0.71224505991587961</c:v>
                </c:pt>
                <c:pt idx="68">
                  <c:v>0.71294144758320044</c:v>
                </c:pt>
                <c:pt idx="69">
                  <c:v>0.72725570947210783</c:v>
                </c:pt>
                <c:pt idx="70">
                  <c:v>0.73229547147061946</c:v>
                </c:pt>
                <c:pt idx="71">
                  <c:v>0.71035786032891823</c:v>
                </c:pt>
                <c:pt idx="72">
                  <c:v>0.71787304123795392</c:v>
                </c:pt>
                <c:pt idx="73">
                  <c:v>0.71738471599700127</c:v>
                </c:pt>
                <c:pt idx="74">
                  <c:v>0.71957712786480454</c:v>
                </c:pt>
                <c:pt idx="75">
                  <c:v>0.71810936495357147</c:v>
                </c:pt>
                <c:pt idx="76">
                  <c:v>0.74528553243139239</c:v>
                </c:pt>
                <c:pt idx="77">
                  <c:v>0.77405554347037919</c:v>
                </c:pt>
                <c:pt idx="78">
                  <c:v>0.80071939353119037</c:v>
                </c:pt>
                <c:pt idx="79">
                  <c:v>0.79389172855892243</c:v>
                </c:pt>
                <c:pt idx="80">
                  <c:v>0.79420126632696508</c:v>
                </c:pt>
                <c:pt idx="81">
                  <c:v>0.81662180349932711</c:v>
                </c:pt>
                <c:pt idx="82">
                  <c:v>1.3854786623608852</c:v>
                </c:pt>
                <c:pt idx="83">
                  <c:v>1.3396964866581131</c:v>
                </c:pt>
                <c:pt idx="84">
                  <c:v>1.3074474775086948</c:v>
                </c:pt>
                <c:pt idx="85">
                  <c:v>1.2646096015732939</c:v>
                </c:pt>
                <c:pt idx="86">
                  <c:v>1.2226345530561344</c:v>
                </c:pt>
                <c:pt idx="87">
                  <c:v>1.2140491546104235</c:v>
                </c:pt>
                <c:pt idx="88">
                  <c:v>1.1479520602262954</c:v>
                </c:pt>
                <c:pt idx="89">
                  <c:v>0.6927243748519244</c:v>
                </c:pt>
                <c:pt idx="90">
                  <c:v>0.68391952555496061</c:v>
                </c:pt>
                <c:pt idx="91">
                  <c:v>0.66785483460310624</c:v>
                </c:pt>
                <c:pt idx="92">
                  <c:v>0.64455203986473109</c:v>
                </c:pt>
                <c:pt idx="93">
                  <c:v>0.646451683368375</c:v>
                </c:pt>
                <c:pt idx="94">
                  <c:v>0.60927966287695889</c:v>
                </c:pt>
                <c:pt idx="95">
                  <c:v>0.60848929126410378</c:v>
                </c:pt>
                <c:pt idx="96">
                  <c:v>0.59413504990409316</c:v>
                </c:pt>
                <c:pt idx="97">
                  <c:v>0.58045409674234949</c:v>
                </c:pt>
                <c:pt idx="98">
                  <c:v>0.5630404182585963</c:v>
                </c:pt>
                <c:pt idx="99">
                  <c:v>0.56448424765843574</c:v>
                </c:pt>
                <c:pt idx="100">
                  <c:v>0.58697083829721097</c:v>
                </c:pt>
                <c:pt idx="101">
                  <c:v>0.57727357529312162</c:v>
                </c:pt>
                <c:pt idx="102">
                  <c:v>0.56581153936773232</c:v>
                </c:pt>
                <c:pt idx="103">
                  <c:v>0.54361313256648447</c:v>
                </c:pt>
                <c:pt idx="104">
                  <c:v>0.53901874051196152</c:v>
                </c:pt>
                <c:pt idx="105">
                  <c:v>0.54018835703726353</c:v>
                </c:pt>
                <c:pt idx="106">
                  <c:v>0.53303003289170325</c:v>
                </c:pt>
                <c:pt idx="107">
                  <c:v>0.50591948079734694</c:v>
                </c:pt>
                <c:pt idx="108">
                  <c:v>0.5041975423085614</c:v>
                </c:pt>
                <c:pt idx="109">
                  <c:v>0.50579222826425951</c:v>
                </c:pt>
                <c:pt idx="110">
                  <c:v>0.50693703308431171</c:v>
                </c:pt>
                <c:pt idx="111">
                  <c:v>0.50577802959035323</c:v>
                </c:pt>
                <c:pt idx="112">
                  <c:v>0.51583369459755168</c:v>
                </c:pt>
                <c:pt idx="113">
                  <c:v>0.5147325127380793</c:v>
                </c:pt>
                <c:pt idx="114">
                  <c:v>0.49314383659477218</c:v>
                </c:pt>
                <c:pt idx="115">
                  <c:v>0.49537512375783804</c:v>
                </c:pt>
                <c:pt idx="116">
                  <c:v>0.47698009717031964</c:v>
                </c:pt>
                <c:pt idx="117">
                  <c:v>0.46082133093285321</c:v>
                </c:pt>
                <c:pt idx="118">
                  <c:v>0.49751393883806799</c:v>
                </c:pt>
                <c:pt idx="119">
                  <c:v>0.48647901688225242</c:v>
                </c:pt>
                <c:pt idx="120">
                  <c:v>0.47093624162316955</c:v>
                </c:pt>
                <c:pt idx="121">
                  <c:v>0.461171537519875</c:v>
                </c:pt>
                <c:pt idx="122">
                  <c:v>0.4425387661945358</c:v>
                </c:pt>
                <c:pt idx="123">
                  <c:v>0.43251021588155425</c:v>
                </c:pt>
                <c:pt idx="124">
                  <c:v>0.43012192432500546</c:v>
                </c:pt>
                <c:pt idx="125">
                  <c:v>0.39216591990392163</c:v>
                </c:pt>
                <c:pt idx="126">
                  <c:v>0.37781571276259562</c:v>
                </c:pt>
                <c:pt idx="127">
                  <c:v>0.37540250316902946</c:v>
                </c:pt>
                <c:pt idx="128">
                  <c:v>0.3825316324234504</c:v>
                </c:pt>
                <c:pt idx="129">
                  <c:v>0.37357506602333379</c:v>
                </c:pt>
                <c:pt idx="130">
                  <c:v>0.37867582610220002</c:v>
                </c:pt>
                <c:pt idx="131">
                  <c:v>0.38048897111761343</c:v>
                </c:pt>
                <c:pt idx="132">
                  <c:v>0.3822483443003471</c:v>
                </c:pt>
                <c:pt idx="133">
                  <c:v>0.38948710118565522</c:v>
                </c:pt>
                <c:pt idx="134">
                  <c:v>0.39253946305672377</c:v>
                </c:pt>
                <c:pt idx="135">
                  <c:v>0.38328898268795503</c:v>
                </c:pt>
                <c:pt idx="136">
                  <c:v>0.3980281338586889</c:v>
                </c:pt>
                <c:pt idx="137">
                  <c:v>0.39269228187836042</c:v>
                </c:pt>
                <c:pt idx="138">
                  <c:v>0.38261554430342826</c:v>
                </c:pt>
                <c:pt idx="139">
                  <c:v>0.38347904003099803</c:v>
                </c:pt>
                <c:pt idx="140">
                  <c:v>0.38296423214929848</c:v>
                </c:pt>
                <c:pt idx="141">
                  <c:v>0.3771109069407384</c:v>
                </c:pt>
                <c:pt idx="142">
                  <c:v>0.38014033115572793</c:v>
                </c:pt>
                <c:pt idx="143">
                  <c:v>0.3735899622922817</c:v>
                </c:pt>
                <c:pt idx="144">
                  <c:v>0.37419154029596607</c:v>
                </c:pt>
                <c:pt idx="145">
                  <c:v>0.39280934096798575</c:v>
                </c:pt>
                <c:pt idx="146">
                  <c:v>0.39360054930116167</c:v>
                </c:pt>
                <c:pt idx="147">
                  <c:v>0.38898346720290666</c:v>
                </c:pt>
                <c:pt idx="148">
                  <c:v>0.38372610654844103</c:v>
                </c:pt>
                <c:pt idx="149">
                  <c:v>0.37817535731555096</c:v>
                </c:pt>
                <c:pt idx="150">
                  <c:v>0.36801406913172913</c:v>
                </c:pt>
                <c:pt idx="151">
                  <c:v>0.36226230142333427</c:v>
                </c:pt>
                <c:pt idx="152">
                  <c:v>0.3525840173539575</c:v>
                </c:pt>
                <c:pt idx="153">
                  <c:v>0.3554349370052643</c:v>
                </c:pt>
                <c:pt idx="154">
                  <c:v>0.3651917584748543</c:v>
                </c:pt>
                <c:pt idx="155">
                  <c:v>0.35684933098673377</c:v>
                </c:pt>
                <c:pt idx="156">
                  <c:v>0.35251985259770591</c:v>
                </c:pt>
                <c:pt idx="157">
                  <c:v>0.35466984522939105</c:v>
                </c:pt>
                <c:pt idx="158">
                  <c:v>0.34642913821608584</c:v>
                </c:pt>
                <c:pt idx="159">
                  <c:v>0.33870851840270966</c:v>
                </c:pt>
                <c:pt idx="160">
                  <c:v>0.32948803362839629</c:v>
                </c:pt>
                <c:pt idx="161">
                  <c:v>0.31850026423181937</c:v>
                </c:pt>
                <c:pt idx="162">
                  <c:v>0.32268784105218973</c:v>
                </c:pt>
                <c:pt idx="163">
                  <c:v>0.32444419359595955</c:v>
                </c:pt>
                <c:pt idx="164">
                  <c:v>0.32067731627107671</c:v>
                </c:pt>
                <c:pt idx="165">
                  <c:v>0.32775732912141597</c:v>
                </c:pt>
                <c:pt idx="166">
                  <c:v>0.32385218249886866</c:v>
                </c:pt>
                <c:pt idx="167">
                  <c:v>0.32608917007209093</c:v>
                </c:pt>
                <c:pt idx="168">
                  <c:v>0.3246309970779464</c:v>
                </c:pt>
                <c:pt idx="169">
                  <c:v>0.32292062952990985</c:v>
                </c:pt>
                <c:pt idx="170">
                  <c:v>0.31806056576421637</c:v>
                </c:pt>
                <c:pt idx="171">
                  <c:v>0.31720856463124503</c:v>
                </c:pt>
                <c:pt idx="172">
                  <c:v>0.31227314240217313</c:v>
                </c:pt>
                <c:pt idx="173">
                  <c:v>0.3184723299896855</c:v>
                </c:pt>
                <c:pt idx="174">
                  <c:v>0.31301264669582368</c:v>
                </c:pt>
                <c:pt idx="175">
                  <c:v>0.31146623276958496</c:v>
                </c:pt>
                <c:pt idx="176">
                  <c:v>0.31219822498812055</c:v>
                </c:pt>
                <c:pt idx="177">
                  <c:v>0.31298724594220434</c:v>
                </c:pt>
                <c:pt idx="178">
                  <c:v>0.31480024072959589</c:v>
                </c:pt>
                <c:pt idx="179">
                  <c:v>0.31562227761762629</c:v>
                </c:pt>
                <c:pt idx="180">
                  <c:v>0.3101443805144794</c:v>
                </c:pt>
                <c:pt idx="181">
                  <c:v>0.31430505022714084</c:v>
                </c:pt>
                <c:pt idx="182">
                  <c:v>0.31639044770966557</c:v>
                </c:pt>
                <c:pt idx="183">
                  <c:v>0.31582460338778867</c:v>
                </c:pt>
                <c:pt idx="184">
                  <c:v>0.3208763804183854</c:v>
                </c:pt>
                <c:pt idx="185">
                  <c:v>0.32135293782030411</c:v>
                </c:pt>
                <c:pt idx="186">
                  <c:v>0.31182792065725878</c:v>
                </c:pt>
                <c:pt idx="187">
                  <c:v>0.31837505663218202</c:v>
                </c:pt>
                <c:pt idx="188">
                  <c:v>0.32306205674976141</c:v>
                </c:pt>
                <c:pt idx="189">
                  <c:v>0.32268052084249665</c:v>
                </c:pt>
                <c:pt idx="190">
                  <c:v>0.32164443356445643</c:v>
                </c:pt>
                <c:pt idx="191">
                  <c:v>0.31620440036281622</c:v>
                </c:pt>
                <c:pt idx="192">
                  <c:v>0.3135028756416649</c:v>
                </c:pt>
                <c:pt idx="193">
                  <c:v>0.3255417614723054</c:v>
                </c:pt>
                <c:pt idx="194">
                  <c:v>0.32133640981000267</c:v>
                </c:pt>
                <c:pt idx="195">
                  <c:v>0.31715978962227975</c:v>
                </c:pt>
                <c:pt idx="196">
                  <c:v>0.31602392315683292</c:v>
                </c:pt>
                <c:pt idx="197">
                  <c:v>0.31420208728834137</c:v>
                </c:pt>
                <c:pt idx="198">
                  <c:v>0.31987002107080292</c:v>
                </c:pt>
                <c:pt idx="199">
                  <c:v>0.31949339664228005</c:v>
                </c:pt>
                <c:pt idx="200">
                  <c:v>0.31158746553060562</c:v>
                </c:pt>
                <c:pt idx="201">
                  <c:v>0.30353939720930984</c:v>
                </c:pt>
                <c:pt idx="202">
                  <c:v>0.2923809795475939</c:v>
                </c:pt>
                <c:pt idx="203">
                  <c:v>0.29398164467981863</c:v>
                </c:pt>
                <c:pt idx="204">
                  <c:v>0.29600671980858723</c:v>
                </c:pt>
                <c:pt idx="205">
                  <c:v>0.30674086884606849</c:v>
                </c:pt>
                <c:pt idx="206">
                  <c:v>0.30115365013667744</c:v>
                </c:pt>
                <c:pt idx="207">
                  <c:v>0.30295295465632055</c:v>
                </c:pt>
                <c:pt idx="208">
                  <c:v>0.30995846277356975</c:v>
                </c:pt>
                <c:pt idx="209">
                  <c:v>0.31755792612712286</c:v>
                </c:pt>
                <c:pt idx="210">
                  <c:v>0.31241043626948539</c:v>
                </c:pt>
                <c:pt idx="211">
                  <c:v>0.30999202198830061</c:v>
                </c:pt>
                <c:pt idx="212">
                  <c:v>0.28803051857006884</c:v>
                </c:pt>
                <c:pt idx="213">
                  <c:v>0.28821838629117125</c:v>
                </c:pt>
                <c:pt idx="214">
                  <c:v>0.29067412088802463</c:v>
                </c:pt>
                <c:pt idx="215">
                  <c:v>0.28469275979604436</c:v>
                </c:pt>
                <c:pt idx="216">
                  <c:v>0.2798640966779824</c:v>
                </c:pt>
                <c:pt idx="217">
                  <c:v>0.27887917692319031</c:v>
                </c:pt>
                <c:pt idx="218">
                  <c:v>0.27643830437170114</c:v>
                </c:pt>
                <c:pt idx="219">
                  <c:v>0.27302092269928158</c:v>
                </c:pt>
                <c:pt idx="220">
                  <c:v>0.27858155236526827</c:v>
                </c:pt>
                <c:pt idx="221">
                  <c:v>0.28150066871090701</c:v>
                </c:pt>
                <c:pt idx="222">
                  <c:v>0.28189720498255855</c:v>
                </c:pt>
                <c:pt idx="223">
                  <c:v>0.29483738799603976</c:v>
                </c:pt>
                <c:pt idx="224">
                  <c:v>0.30095440019285807</c:v>
                </c:pt>
                <c:pt idx="225">
                  <c:v>0.30265558859217678</c:v>
                </c:pt>
                <c:pt idx="226">
                  <c:v>0.31049359965063666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099584"/>
        <c:axId val="334101120"/>
      </c:lineChart>
      <c:dateAx>
        <c:axId val="33409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34101120"/>
        <c:crosses val="autoZero"/>
        <c:auto val="1"/>
        <c:lblOffset val="100"/>
        <c:baseTimeUnit val="days"/>
      </c:dateAx>
      <c:valAx>
        <c:axId val="334101120"/>
        <c:scaling>
          <c:orientation val="minMax"/>
          <c:max val="2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3409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BAL'!$J$33:$J$162</c:f>
              <c:numCache>
                <c:formatCode>0.0%</c:formatCode>
                <c:ptCount val="130"/>
                <c:pt idx="0">
                  <c:v>0.10000001931025285</c:v>
                </c:pt>
                <c:pt idx="1">
                  <c:v>0</c:v>
                </c:pt>
                <c:pt idx="2">
                  <c:v>0.18181822043868826</c:v>
                </c:pt>
                <c:pt idx="3">
                  <c:v>0.15384619246666176</c:v>
                </c:pt>
                <c:pt idx="4">
                  <c:v>0.42857155270878017</c:v>
                </c:pt>
                <c:pt idx="5">
                  <c:v>0.60000024330923729</c:v>
                </c:pt>
                <c:pt idx="6">
                  <c:v>6.2500039827414158E-2</c:v>
                </c:pt>
                <c:pt idx="7">
                  <c:v>0.59375040129138534</c:v>
                </c:pt>
                <c:pt idx="8">
                  <c:v>3.9215727166844662E-2</c:v>
                </c:pt>
                <c:pt idx="9">
                  <c:v>0.84905752192227102</c:v>
                </c:pt>
                <c:pt idx="10">
                  <c:v>0.66326659971461843</c:v>
                </c:pt>
                <c:pt idx="11">
                  <c:v>0.36708978430173622</c:v>
                </c:pt>
                <c:pt idx="12">
                  <c:v>0.72222534620492296</c:v>
                </c:pt>
                <c:pt idx="13">
                  <c:v>0.32791568534354731</c:v>
                </c:pt>
                <c:pt idx="14">
                  <c:v>0.16872591216322727</c:v>
                </c:pt>
                <c:pt idx="15">
                  <c:v>0.17429773687006125</c:v>
                </c:pt>
                <c:pt idx="16">
                  <c:v>0.14887414106251048</c:v>
                </c:pt>
                <c:pt idx="17">
                  <c:v>0.21647072814039262</c:v>
                </c:pt>
                <c:pt idx="18">
                  <c:v>0.13048483473211245</c:v>
                </c:pt>
                <c:pt idx="19">
                  <c:v>0.23190299897282618</c:v>
                </c:pt>
                <c:pt idx="20">
                  <c:v>0.22417096924883559</c:v>
                </c:pt>
                <c:pt idx="21">
                  <c:v>0.20571298634484059</c:v>
                </c:pt>
                <c:pt idx="22">
                  <c:v>0.18177428981581589</c:v>
                </c:pt>
                <c:pt idx="23">
                  <c:v>0.2378352502095944</c:v>
                </c:pt>
                <c:pt idx="24">
                  <c:v>0.15313669285380518</c:v>
                </c:pt>
                <c:pt idx="25">
                  <c:v>0.11111779715077079</c:v>
                </c:pt>
                <c:pt idx="26">
                  <c:v>0.19481813603956843</c:v>
                </c:pt>
                <c:pt idx="27">
                  <c:v>0.15286652616568153</c:v>
                </c:pt>
                <c:pt idx="28">
                  <c:v>0.15378870785168222</c:v>
                </c:pt>
                <c:pt idx="29">
                  <c:v>0.11160031557274593</c:v>
                </c:pt>
                <c:pt idx="30">
                  <c:v>0.10472389223727052</c:v>
                </c:pt>
                <c:pt idx="31">
                  <c:v>0.10807075518584898</c:v>
                </c:pt>
                <c:pt idx="32">
                  <c:v>0.10685616529165624</c:v>
                </c:pt>
                <c:pt idx="33">
                  <c:v>0.14869809395089797</c:v>
                </c:pt>
                <c:pt idx="34">
                  <c:v>0.10755462992454144</c:v>
                </c:pt>
                <c:pt idx="35">
                  <c:v>9.1464816255838577E-2</c:v>
                </c:pt>
                <c:pt idx="36">
                  <c:v>6.9016447869957628E-2</c:v>
                </c:pt>
                <c:pt idx="37">
                  <c:v>9.0436683258276598E-2</c:v>
                </c:pt>
                <c:pt idx="38">
                  <c:v>7.3572954397295817E-2</c:v>
                </c:pt>
                <c:pt idx="39">
                  <c:v>8.2588246390037895E-2</c:v>
                </c:pt>
                <c:pt idx="40">
                  <c:v>6.3524948017005312E-2</c:v>
                </c:pt>
                <c:pt idx="41">
                  <c:v>8.3782272348395651E-2</c:v>
                </c:pt>
                <c:pt idx="42">
                  <c:v>6.405247592318361E-2</c:v>
                </c:pt>
                <c:pt idx="43">
                  <c:v>7.1336601249543066E-2</c:v>
                </c:pt>
                <c:pt idx="44">
                  <c:v>6.0366093668321179E-2</c:v>
                </c:pt>
                <c:pt idx="45">
                  <c:v>6.4305834462923775E-2</c:v>
                </c:pt>
                <c:pt idx="46">
                  <c:v>8.2511174978631224E-2</c:v>
                </c:pt>
                <c:pt idx="47">
                  <c:v>5.7902713295921275E-2</c:v>
                </c:pt>
                <c:pt idx="48">
                  <c:v>5.1784506561327902E-2</c:v>
                </c:pt>
                <c:pt idx="49">
                  <c:v>4.7633941957197182E-2</c:v>
                </c:pt>
                <c:pt idx="50">
                  <c:v>3.8261530323289245E-2</c:v>
                </c:pt>
                <c:pt idx="51">
                  <c:v>4.223479825657165E-2</c:v>
                </c:pt>
                <c:pt idx="52">
                  <c:v>5.0269714726314037E-2</c:v>
                </c:pt>
                <c:pt idx="53">
                  <c:v>4.2068331863039508E-2</c:v>
                </c:pt>
                <c:pt idx="54">
                  <c:v>4.1696493364758759E-2</c:v>
                </c:pt>
                <c:pt idx="55">
                  <c:v>3.779488051764314E-2</c:v>
                </c:pt>
                <c:pt idx="56">
                  <c:v>4.2596648378999749E-2</c:v>
                </c:pt>
                <c:pt idx="57">
                  <c:v>3.613839434236877E-2</c:v>
                </c:pt>
                <c:pt idx="58">
                  <c:v>3.0745526251650668E-2</c:v>
                </c:pt>
                <c:pt idx="59">
                  <c:v>3.9454355920475741E-2</c:v>
                </c:pt>
                <c:pt idx="60">
                  <c:v>3.6228821532954349E-2</c:v>
                </c:pt>
                <c:pt idx="61">
                  <c:v>2.2218483226274614E-2</c:v>
                </c:pt>
                <c:pt idx="62">
                  <c:v>3.1584028638107595E-2</c:v>
                </c:pt>
                <c:pt idx="63">
                  <c:v>2.9213994169682359E-2</c:v>
                </c:pt>
                <c:pt idx="64">
                  <c:v>2.8856188539592421E-2</c:v>
                </c:pt>
                <c:pt idx="65">
                  <c:v>2.7421751554801265E-2</c:v>
                </c:pt>
                <c:pt idx="66">
                  <c:v>2.5986798163777542E-2</c:v>
                </c:pt>
                <c:pt idx="67">
                  <c:v>2.9214549110943677E-2</c:v>
                </c:pt>
                <c:pt idx="68">
                  <c:v>2.7347566718788071E-2</c:v>
                </c:pt>
                <c:pt idx="69">
                  <c:v>2.6948678463896553E-2</c:v>
                </c:pt>
                <c:pt idx="70">
                  <c:v>1.8176992400710978E-2</c:v>
                </c:pt>
                <c:pt idx="71">
                  <c:v>2.404403189779852E-2</c:v>
                </c:pt>
                <c:pt idx="72">
                  <c:v>1.7960448635670614E-2</c:v>
                </c:pt>
                <c:pt idx="73">
                  <c:v>2.1575980762042125E-2</c:v>
                </c:pt>
                <c:pt idx="74">
                  <c:v>2.4966364287408834E-2</c:v>
                </c:pt>
                <c:pt idx="75">
                  <c:v>2.1181300720775297E-2</c:v>
                </c:pt>
                <c:pt idx="76">
                  <c:v>2.6265498299742382E-2</c:v>
                </c:pt>
                <c:pt idx="77">
                  <c:v>2.4334759954216616E-2</c:v>
                </c:pt>
                <c:pt idx="78">
                  <c:v>1.9941178061021539E-2</c:v>
                </c:pt>
                <c:pt idx="79">
                  <c:v>1.6848478800527651E-2</c:v>
                </c:pt>
                <c:pt idx="80">
                  <c:v>2.5289489666917339E-2</c:v>
                </c:pt>
                <c:pt idx="81">
                  <c:v>2.6401233216119174E-2</c:v>
                </c:pt>
                <c:pt idx="82">
                  <c:v>2.2806841264530128E-2</c:v>
                </c:pt>
                <c:pt idx="83">
                  <c:v>2.1720782922201549E-2</c:v>
                </c:pt>
                <c:pt idx="84">
                  <c:v>2.5580397375613489E-2</c:v>
                </c:pt>
                <c:pt idx="85">
                  <c:v>2.0718722690089512E-2</c:v>
                </c:pt>
                <c:pt idx="86">
                  <c:v>1.7217162183245791E-2</c:v>
                </c:pt>
                <c:pt idx="87">
                  <c:v>2.2354169579526812E-2</c:v>
                </c:pt>
                <c:pt idx="88">
                  <c:v>2.4949781324809288E-2</c:v>
                </c:pt>
                <c:pt idx="89">
                  <c:v>2.7538125134918021E-2</c:v>
                </c:pt>
                <c:pt idx="90">
                  <c:v>2.1294535699954018E-2</c:v>
                </c:pt>
                <c:pt idx="91">
                  <c:v>2.1281131521638696E-2</c:v>
                </c:pt>
                <c:pt idx="92">
                  <c:v>2.3096003042474889E-2</c:v>
                </c:pt>
                <c:pt idx="93">
                  <c:v>2.4102520395192326E-2</c:v>
                </c:pt>
                <c:pt idx="94">
                  <c:v>3.1772213981028363E-2</c:v>
                </c:pt>
                <c:pt idx="95">
                  <c:v>4.1117279791859147E-2</c:v>
                </c:pt>
                <c:pt idx="96">
                  <c:v>4.3882868377447176E-2</c:v>
                </c:pt>
                <c:pt idx="97">
                  <c:v>4.0370812452635615E-2</c:v>
                </c:pt>
                <c:pt idx="98">
                  <c:v>5.3166283530136804E-2</c:v>
                </c:pt>
                <c:pt idx="99">
                  <c:v>6.7713666394710659E-2</c:v>
                </c:pt>
                <c:pt idx="100">
                  <c:v>5.390552175545215E-2</c:v>
                </c:pt>
                <c:pt idx="101">
                  <c:v>6.6212527290257644E-2</c:v>
                </c:pt>
                <c:pt idx="102">
                  <c:v>7.7341592505087667E-2</c:v>
                </c:pt>
                <c:pt idx="103">
                  <c:v>7.2090755618137603E-2</c:v>
                </c:pt>
                <c:pt idx="104">
                  <c:v>7.407074426624799E-2</c:v>
                </c:pt>
                <c:pt idx="105">
                  <c:v>6.6200059401200495E-2</c:v>
                </c:pt>
                <c:pt idx="106">
                  <c:v>5.9729126638189599E-2</c:v>
                </c:pt>
                <c:pt idx="107">
                  <c:v>7.4132166586982962E-2</c:v>
                </c:pt>
                <c:pt idx="108">
                  <c:v>8.4811995740346646E-2</c:v>
                </c:pt>
                <c:pt idx="109">
                  <c:v>7.6319432706882198E-2</c:v>
                </c:pt>
                <c:pt idx="110">
                  <c:v>7.2204909230550937E-2</c:v>
                </c:pt>
                <c:pt idx="111">
                  <c:v>6.8116287170866527E-2</c:v>
                </c:pt>
                <c:pt idx="112">
                  <c:v>5.2108271134260663E-2</c:v>
                </c:pt>
                <c:pt idx="113">
                  <c:v>6.5949608464603238E-2</c:v>
                </c:pt>
                <c:pt idx="114">
                  <c:v>5.3884513410177866E-2</c:v>
                </c:pt>
                <c:pt idx="115">
                  <c:v>6.6090823765744738E-2</c:v>
                </c:pt>
                <c:pt idx="116">
                  <c:v>8.727410092214162E-2</c:v>
                </c:pt>
                <c:pt idx="117">
                  <c:v>7.921976482097326E-2</c:v>
                </c:pt>
                <c:pt idx="118">
                  <c:v>6.48973442216082E-2</c:v>
                </c:pt>
                <c:pt idx="119">
                  <c:v>6.1757626529089928E-2</c:v>
                </c:pt>
                <c:pt idx="120">
                  <c:v>7.9829323384520687E-2</c:v>
                </c:pt>
                <c:pt idx="121">
                  <c:v>7.6260614341249602E-2</c:v>
                </c:pt>
                <c:pt idx="122">
                  <c:v>6.6034662690295995E-2</c:v>
                </c:pt>
                <c:pt idx="123">
                  <c:v>8.4823897231554396E-2</c:v>
                </c:pt>
                <c:pt idx="124">
                  <c:v>7.6076816739757927E-2</c:v>
                </c:pt>
                <c:pt idx="125">
                  <c:v>6.6098106458577985E-2</c:v>
                </c:pt>
                <c:pt idx="126">
                  <c:v>5.6718990366674778E-2</c:v>
                </c:pt>
                <c:pt idx="127">
                  <c:v>7.1702003175538806E-2</c:v>
                </c:pt>
                <c:pt idx="128">
                  <c:v>6.568771051094302E-2</c:v>
                </c:pt>
                <c:pt idx="129">
                  <c:v>7.8515560157578559E-2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B-4850-A1AE-9E93C4F2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335360"/>
        <c:axId val="334337152"/>
      </c:lineChart>
      <c:dateAx>
        <c:axId val="3343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337152"/>
        <c:crosses val="autoZero"/>
        <c:auto val="1"/>
        <c:lblOffset val="100"/>
        <c:baseTimeUnit val="days"/>
      </c:dateAx>
      <c:valAx>
        <c:axId val="334337152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33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2.0408163265306121E-2</c:v>
                </c:pt>
                <c:pt idx="11">
                  <c:v>0</c:v>
                </c:pt>
                <c:pt idx="12">
                  <c:v>0</c:v>
                </c:pt>
                <c:pt idx="13">
                  <c:v>5.4200542005420054E-3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1.3280212483399733E-3</c:v>
                </c:pt>
                <c:pt idx="18">
                  <c:v>2.1929824561403508E-3</c:v>
                </c:pt>
                <c:pt idx="19">
                  <c:v>9.7847358121330719E-4</c:v>
                </c:pt>
                <c:pt idx="20">
                  <c:v>7.9491255961844202E-4</c:v>
                </c:pt>
                <c:pt idx="21">
                  <c:v>3.9814200398142008E-3</c:v>
                </c:pt>
                <c:pt idx="22">
                  <c:v>6.1145080600333518E-3</c:v>
                </c:pt>
                <c:pt idx="23">
                  <c:v>3.7825059101654845E-3</c:v>
                </c:pt>
                <c:pt idx="24">
                  <c:v>3.4978624174115819E-3</c:v>
                </c:pt>
                <c:pt idx="25">
                  <c:v>2.4005486968449933E-3</c:v>
                </c:pt>
                <c:pt idx="26">
                  <c:v>2.7829313543599257E-3</c:v>
                </c:pt>
                <c:pt idx="27">
                  <c:v>7.8926598263614842E-3</c:v>
                </c:pt>
                <c:pt idx="28">
                  <c:v>3.7054191755442334E-3</c:v>
                </c:pt>
                <c:pt idx="29">
                  <c:v>6.3472563472563468E-3</c:v>
                </c:pt>
                <c:pt idx="30">
                  <c:v>5.7965594614809279E-3</c:v>
                </c:pt>
                <c:pt idx="31">
                  <c:v>4.4383748719699556E-3</c:v>
                </c:pt>
                <c:pt idx="32">
                  <c:v>5.1546391752577319E-3</c:v>
                </c:pt>
                <c:pt idx="33">
                  <c:v>5.3252734599884858E-3</c:v>
                </c:pt>
                <c:pt idx="34">
                  <c:v>4.9398353388220391E-3</c:v>
                </c:pt>
                <c:pt idx="35">
                  <c:v>3.1373460376481524E-3</c:v>
                </c:pt>
                <c:pt idx="36">
                  <c:v>5.2665520206362851E-3</c:v>
                </c:pt>
                <c:pt idx="37">
                  <c:v>4.3882028778446779E-3</c:v>
                </c:pt>
                <c:pt idx="38">
                  <c:v>3.7111047673422781E-3</c:v>
                </c:pt>
                <c:pt idx="39">
                  <c:v>3.3315325049522782E-3</c:v>
                </c:pt>
                <c:pt idx="40">
                  <c:v>2.9716420444897266E-3</c:v>
                </c:pt>
                <c:pt idx="41">
                  <c:v>2.8379145382307629E-3</c:v>
                </c:pt>
                <c:pt idx="42">
                  <c:v>3.0383592859855677E-3</c:v>
                </c:pt>
                <c:pt idx="43">
                  <c:v>2.2558579537185273E-3</c:v>
                </c:pt>
                <c:pt idx="44">
                  <c:v>3.3639983523273374E-3</c:v>
                </c:pt>
                <c:pt idx="45">
                  <c:v>2.4495200264812978E-3</c:v>
                </c:pt>
                <c:pt idx="46">
                  <c:v>2.0969689267331766E-3</c:v>
                </c:pt>
                <c:pt idx="47">
                  <c:v>2.6336266235709583E-3</c:v>
                </c:pt>
                <c:pt idx="48">
                  <c:v>1.5487252799618776E-3</c:v>
                </c:pt>
                <c:pt idx="49">
                  <c:v>2.964943898610546E-3</c:v>
                </c:pt>
                <c:pt idx="50">
                  <c:v>2.1658592191507553E-3</c:v>
                </c:pt>
                <c:pt idx="51">
                  <c:v>1.9137678712146796E-3</c:v>
                </c:pt>
                <c:pt idx="52">
                  <c:v>2.3768724780277488E-3</c:v>
                </c:pt>
                <c:pt idx="53">
                  <c:v>1.7316954380648304E-3</c:v>
                </c:pt>
                <c:pt idx="54">
                  <c:v>1.8440463645943098E-3</c:v>
                </c:pt>
                <c:pt idx="55">
                  <c:v>2.6087863925701765E-3</c:v>
                </c:pt>
                <c:pt idx="56">
                  <c:v>1.6906603821917107E-3</c:v>
                </c:pt>
                <c:pt idx="57">
                  <c:v>2.0624779918506967E-3</c:v>
                </c:pt>
                <c:pt idx="58">
                  <c:v>2.3219049501037449E-3</c:v>
                </c:pt>
                <c:pt idx="59">
                  <c:v>2.5566645361128864E-3</c:v>
                </c:pt>
                <c:pt idx="60">
                  <c:v>2.1724437578449357E-3</c:v>
                </c:pt>
                <c:pt idx="61">
                  <c:v>1.9834550819989357E-3</c:v>
                </c:pt>
                <c:pt idx="62">
                  <c:v>2.3831525704002725E-3</c:v>
                </c:pt>
                <c:pt idx="63">
                  <c:v>1.6918020108275329E-3</c:v>
                </c:pt>
                <c:pt idx="64">
                  <c:v>1.9904845130595205E-3</c:v>
                </c:pt>
                <c:pt idx="65">
                  <c:v>1.8463631504785968E-3</c:v>
                </c:pt>
                <c:pt idx="66">
                  <c:v>2.0387359836901123E-3</c:v>
                </c:pt>
                <c:pt idx="67">
                  <c:v>1.6219404305514598E-3</c:v>
                </c:pt>
                <c:pt idx="68">
                  <c:v>2.520385470719051E-3</c:v>
                </c:pt>
                <c:pt idx="69">
                  <c:v>1.6955914621982844E-3</c:v>
                </c:pt>
                <c:pt idx="70">
                  <c:v>1.6837593754783406E-3</c:v>
                </c:pt>
                <c:pt idx="71">
                  <c:v>1.6834158037035147E-3</c:v>
                </c:pt>
                <c:pt idx="72">
                  <c:v>1.5130171649188711E-3</c:v>
                </c:pt>
                <c:pt idx="73">
                  <c:v>2.5807839131136083E-3</c:v>
                </c:pt>
                <c:pt idx="74">
                  <c:v>1.3130539446328921E-3</c:v>
                </c:pt>
                <c:pt idx="75">
                  <c:v>1.7396346767178893E-3</c:v>
                </c:pt>
                <c:pt idx="76">
                  <c:v>1.8915883430868357E-3</c:v>
                </c:pt>
                <c:pt idx="77">
                  <c:v>1.5457788347205707E-3</c:v>
                </c:pt>
                <c:pt idx="78">
                  <c:v>1.1542433631006623E-3</c:v>
                </c:pt>
                <c:pt idx="79">
                  <c:v>1.6770947558537056E-3</c:v>
                </c:pt>
                <c:pt idx="80">
                  <c:v>1.4477494077388786E-3</c:v>
                </c:pt>
                <c:pt idx="81">
                  <c:v>1.4618911555585089E-3</c:v>
                </c:pt>
                <c:pt idx="82">
                  <c:v>1.2848255342169327E-3</c:v>
                </c:pt>
                <c:pt idx="83">
                  <c:v>8.900451869094893E-4</c:v>
                </c:pt>
                <c:pt idx="84">
                  <c:v>1.2674271229404308E-3</c:v>
                </c:pt>
                <c:pt idx="85">
                  <c:v>1.7724211272598369E-3</c:v>
                </c:pt>
                <c:pt idx="86">
                  <c:v>1.4335889900365566E-3</c:v>
                </c:pt>
                <c:pt idx="87">
                  <c:v>1.4598540145985401E-3</c:v>
                </c:pt>
                <c:pt idx="88">
                  <c:v>1.1195700850873264E-3</c:v>
                </c:pt>
                <c:pt idx="89">
                  <c:v>1.7051619903890869E-3</c:v>
                </c:pt>
                <c:pt idx="90">
                  <c:v>1.486232790988736E-3</c:v>
                </c:pt>
                <c:pt idx="91">
                  <c:v>8.7273881307521422E-4</c:v>
                </c:pt>
                <c:pt idx="92">
                  <c:v>1.608104848436118E-3</c:v>
                </c:pt>
                <c:pt idx="93">
                  <c:v>1.6913659793814434E-3</c:v>
                </c:pt>
                <c:pt idx="94">
                  <c:v>1.1251305955155509E-3</c:v>
                </c:pt>
                <c:pt idx="95">
                  <c:v>1.2178290168060404E-3</c:v>
                </c:pt>
                <c:pt idx="96">
                  <c:v>2.0840012824623277E-3</c:v>
                </c:pt>
                <c:pt idx="97">
                  <c:v>9.5655639697090472E-4</c:v>
                </c:pt>
                <c:pt idx="98">
                  <c:v>1.6599478302110505E-3</c:v>
                </c:pt>
                <c:pt idx="99">
                  <c:v>1.9226147560682527E-3</c:v>
                </c:pt>
                <c:pt idx="100">
                  <c:v>2.4063251976624267E-3</c:v>
                </c:pt>
                <c:pt idx="101">
                  <c:v>1.6818028927009755E-3</c:v>
                </c:pt>
                <c:pt idx="102">
                  <c:v>1.8632178868917141E-3</c:v>
                </c:pt>
                <c:pt idx="103">
                  <c:v>2.2079697192724213E-3</c:v>
                </c:pt>
                <c:pt idx="104">
                  <c:v>2.3314749113025851E-3</c:v>
                </c:pt>
                <c:pt idx="105">
                  <c:v>2.8204629449523439E-3</c:v>
                </c:pt>
                <c:pt idx="106">
                  <c:v>2.5983667409057165E-3</c:v>
                </c:pt>
                <c:pt idx="107">
                  <c:v>2.5195716728156213E-3</c:v>
                </c:pt>
                <c:pt idx="108">
                  <c:v>2.5226165622825331E-3</c:v>
                </c:pt>
                <c:pt idx="109">
                  <c:v>2.9607698001480384E-3</c:v>
                </c:pt>
                <c:pt idx="110">
                  <c:v>1.9750355506399117E-3</c:v>
                </c:pt>
                <c:pt idx="111">
                  <c:v>2.675840978593272E-3</c:v>
                </c:pt>
                <c:pt idx="112">
                  <c:v>1.4703720041170415E-3</c:v>
                </c:pt>
                <c:pt idx="113">
                  <c:v>2.2988505747126436E-3</c:v>
                </c:pt>
                <c:pt idx="114">
                  <c:v>1.7317816569686895E-3</c:v>
                </c:pt>
                <c:pt idx="115">
                  <c:v>1.967569034534229E-3</c:v>
                </c:pt>
                <c:pt idx="116">
                  <c:v>1.6361256544502618E-3</c:v>
                </c:pt>
                <c:pt idx="117">
                  <c:v>1.8371872030408616E-3</c:v>
                </c:pt>
                <c:pt idx="118">
                  <c:v>1.5839171489491319E-3</c:v>
                </c:pt>
                <c:pt idx="119">
                  <c:v>2.8441073650530306E-3</c:v>
                </c:pt>
                <c:pt idx="120">
                  <c:v>3.0064754856614245E-3</c:v>
                </c:pt>
                <c:pt idx="121">
                  <c:v>2.0972459848777525E-3</c:v>
                </c:pt>
                <c:pt idx="122">
                  <c:v>1.7866526537046769E-3</c:v>
                </c:pt>
                <c:pt idx="123">
                  <c:v>2.6025719534598897E-3</c:v>
                </c:pt>
                <c:pt idx="124">
                  <c:v>2.663180321518497E-3</c:v>
                </c:pt>
                <c:pt idx="125">
                  <c:v>2.1397339287375569E-3</c:v>
                </c:pt>
                <c:pt idx="126">
                  <c:v>2.0661157024793389E-3</c:v>
                </c:pt>
                <c:pt idx="127">
                  <c:v>2.2928834090417479E-3</c:v>
                </c:pt>
                <c:pt idx="128">
                  <c:v>2.9114503181799276E-3</c:v>
                </c:pt>
                <c:pt idx="129">
                  <c:v>2.0174306003873468E-3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97-4141-909D-54EAD513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358016"/>
        <c:axId val="334359552"/>
      </c:lineChart>
      <c:dateAx>
        <c:axId val="3343580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359552"/>
        <c:crosses val="autoZero"/>
        <c:auto val="1"/>
        <c:lblOffset val="100"/>
        <c:baseTimeUnit val="days"/>
      </c:dateAx>
      <c:valAx>
        <c:axId val="334359552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35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7.6923076923076927E-2</c:v>
                </c:pt>
                <c:pt idx="4">
                  <c:v>0</c:v>
                </c:pt>
                <c:pt idx="5">
                  <c:v>0</c:v>
                </c:pt>
                <c:pt idx="6">
                  <c:v>6.25E-2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3.0612244897959183E-2</c:v>
                </c:pt>
                <c:pt idx="11">
                  <c:v>0</c:v>
                </c:pt>
                <c:pt idx="12">
                  <c:v>1.3888888888888888E-2</c:v>
                </c:pt>
                <c:pt idx="13">
                  <c:v>5.4200542005420054E-3</c:v>
                </c:pt>
                <c:pt idx="14">
                  <c:v>0</c:v>
                </c:pt>
                <c:pt idx="15">
                  <c:v>3.5211267605633804E-3</c:v>
                </c:pt>
                <c:pt idx="16">
                  <c:v>1.6541353383458645E-2</c:v>
                </c:pt>
                <c:pt idx="17">
                  <c:v>3.9840637450199202E-3</c:v>
                </c:pt>
                <c:pt idx="18">
                  <c:v>7.6754385964912276E-3</c:v>
                </c:pt>
                <c:pt idx="19">
                  <c:v>0</c:v>
                </c:pt>
                <c:pt idx="20">
                  <c:v>2.5437201907790145E-2</c:v>
                </c:pt>
                <c:pt idx="21">
                  <c:v>7.9628400796284016E-3</c:v>
                </c:pt>
                <c:pt idx="22">
                  <c:v>0</c:v>
                </c:pt>
                <c:pt idx="23">
                  <c:v>1.7494089834515367E-2</c:v>
                </c:pt>
                <c:pt idx="24">
                  <c:v>1.6323357947920714E-2</c:v>
                </c:pt>
                <c:pt idx="25">
                  <c:v>-3.4293552812071328E-4</c:v>
                </c:pt>
                <c:pt idx="26">
                  <c:v>1.6697588126159554E-2</c:v>
                </c:pt>
                <c:pt idx="27">
                  <c:v>8.945014469876349E-3</c:v>
                </c:pt>
                <c:pt idx="28">
                  <c:v>1.8990273274664196E-2</c:v>
                </c:pt>
                <c:pt idx="29">
                  <c:v>1.0237510237510237E-2</c:v>
                </c:pt>
                <c:pt idx="30">
                  <c:v>3.5527299925205685E-3</c:v>
                </c:pt>
                <c:pt idx="31">
                  <c:v>1.0754523728234893E-2</c:v>
                </c:pt>
                <c:pt idx="32">
                  <c:v>1.640112464854733E-2</c:v>
                </c:pt>
                <c:pt idx="33">
                  <c:v>7.0523891767415086E-3</c:v>
                </c:pt>
                <c:pt idx="34">
                  <c:v>1.2539582013932869E-2</c:v>
                </c:pt>
                <c:pt idx="35">
                  <c:v>7.204276086451313E-3</c:v>
                </c:pt>
                <c:pt idx="36">
                  <c:v>1.053310404127257E-2</c:v>
                </c:pt>
                <c:pt idx="37">
                  <c:v>1.3572813552403307E-2</c:v>
                </c:pt>
                <c:pt idx="38">
                  <c:v>1.303644495194595E-2</c:v>
                </c:pt>
                <c:pt idx="39">
                  <c:v>1.8728615162974967E-2</c:v>
                </c:pt>
                <c:pt idx="40">
                  <c:v>1.3414841229410767E-2</c:v>
                </c:pt>
                <c:pt idx="41">
                  <c:v>1.3459823238465904E-2</c:v>
                </c:pt>
                <c:pt idx="42">
                  <c:v>1.7166729965818459E-2</c:v>
                </c:pt>
                <c:pt idx="43">
                  <c:v>9.0962014262843845E-3</c:v>
                </c:pt>
                <c:pt idx="44">
                  <c:v>1.9978031031168474E-2</c:v>
                </c:pt>
                <c:pt idx="45">
                  <c:v>1.9993379675604106E-2</c:v>
                </c:pt>
                <c:pt idx="46">
                  <c:v>1.8745631314735972E-2</c:v>
                </c:pt>
                <c:pt idx="47">
                  <c:v>5.0398036751062428E-2</c:v>
                </c:pt>
                <c:pt idx="48">
                  <c:v>2.561353347629259E-2</c:v>
                </c:pt>
                <c:pt idx="49">
                  <c:v>2.4649729666879831E-2</c:v>
                </c:pt>
                <c:pt idx="50">
                  <c:v>2.348247363921345E-2</c:v>
                </c:pt>
                <c:pt idx="51">
                  <c:v>2.2008330518968815E-2</c:v>
                </c:pt>
                <c:pt idx="52">
                  <c:v>2.6421977779006137E-2</c:v>
                </c:pt>
                <c:pt idx="53">
                  <c:v>1.3204177715244332E-2</c:v>
                </c:pt>
                <c:pt idx="54">
                  <c:v>3.0031612223393046E-2</c:v>
                </c:pt>
                <c:pt idx="55">
                  <c:v>1.6748408640300531E-2</c:v>
                </c:pt>
                <c:pt idx="56">
                  <c:v>2.2439674163635431E-2</c:v>
                </c:pt>
                <c:pt idx="57">
                  <c:v>1.5795563157100456E-2</c:v>
                </c:pt>
                <c:pt idx="58">
                  <c:v>2.3614267364884894E-2</c:v>
                </c:pt>
                <c:pt idx="59">
                  <c:v>1.843748463542947E-2</c:v>
                </c:pt>
                <c:pt idx="60">
                  <c:v>3.6110842908178044E-2</c:v>
                </c:pt>
                <c:pt idx="61">
                  <c:v>2.5543031299888733E-2</c:v>
                </c:pt>
                <c:pt idx="62">
                  <c:v>2.3004717669374057E-2</c:v>
                </c:pt>
                <c:pt idx="63">
                  <c:v>3.1854215003866974E-2</c:v>
                </c:pt>
                <c:pt idx="64">
                  <c:v>2.7672589571803088E-2</c:v>
                </c:pt>
                <c:pt idx="65">
                  <c:v>2.4585783003741316E-2</c:v>
                </c:pt>
                <c:pt idx="66">
                  <c:v>3.6308917042861995E-2</c:v>
                </c:pt>
                <c:pt idx="67">
                  <c:v>3.3028605131229724E-2</c:v>
                </c:pt>
                <c:pt idx="68">
                  <c:v>3.3852236224363723E-2</c:v>
                </c:pt>
                <c:pt idx="69">
                  <c:v>4.7825653301416318E-2</c:v>
                </c:pt>
                <c:pt idx="70">
                  <c:v>1.6276340629623961E-2</c:v>
                </c:pt>
                <c:pt idx="71">
                  <c:v>4.458501249808703E-2</c:v>
                </c:pt>
                <c:pt idx="72">
                  <c:v>4.6068764021495276E-2</c:v>
                </c:pt>
                <c:pt idx="73">
                  <c:v>3.6238507446636918E-2</c:v>
                </c:pt>
                <c:pt idx="74">
                  <c:v>8.0151001203632777E-2</c:v>
                </c:pt>
                <c:pt idx="75">
                  <c:v>3.844592635546535E-2</c:v>
                </c:pt>
                <c:pt idx="76">
                  <c:v>3.0088077082224982E-2</c:v>
                </c:pt>
                <c:pt idx="77">
                  <c:v>4.4114149821640906E-2</c:v>
                </c:pt>
                <c:pt idx="78">
                  <c:v>7.6969807423607317E-2</c:v>
                </c:pt>
                <c:pt idx="79">
                  <c:v>3.4960975295104176E-2</c:v>
                </c:pt>
                <c:pt idx="80">
                  <c:v>3.3495656751776785E-2</c:v>
                </c:pt>
                <c:pt idx="81">
                  <c:v>4.2261944315236895E-2</c:v>
                </c:pt>
                <c:pt idx="82">
                  <c:v>3.3811198268866652E-2</c:v>
                </c:pt>
                <c:pt idx="83">
                  <c:v>4.8473230179378338E-2</c:v>
                </c:pt>
                <c:pt idx="84">
                  <c:v>3.1122377129981692E-2</c:v>
                </c:pt>
                <c:pt idx="85">
                  <c:v>2.9847571783055655E-2</c:v>
                </c:pt>
                <c:pt idx="86">
                  <c:v>3.3761020715360905E-2</c:v>
                </c:pt>
                <c:pt idx="87">
                  <c:v>4.2919708029197083E-2</c:v>
                </c:pt>
                <c:pt idx="88">
                  <c:v>6.082997462307807E-2</c:v>
                </c:pt>
                <c:pt idx="89">
                  <c:v>3.4955820802976281E-2</c:v>
                </c:pt>
                <c:pt idx="90">
                  <c:v>3.3870463078848563E-2</c:v>
                </c:pt>
                <c:pt idx="91">
                  <c:v>3.3640114249444623E-2</c:v>
                </c:pt>
                <c:pt idx="92">
                  <c:v>2.3156709817480099E-2</c:v>
                </c:pt>
                <c:pt idx="93">
                  <c:v>2.0215850515463919E-2</c:v>
                </c:pt>
                <c:pt idx="94">
                  <c:v>4.0745800851884596E-2</c:v>
                </c:pt>
                <c:pt idx="95">
                  <c:v>2.6954615571973695E-2</c:v>
                </c:pt>
                <c:pt idx="96">
                  <c:v>3.6229560756652776E-2</c:v>
                </c:pt>
                <c:pt idx="97">
                  <c:v>0.36707851733758468</c:v>
                </c:pt>
                <c:pt idx="98">
                  <c:v>6.4737965378230969E-2</c:v>
                </c:pt>
                <c:pt idx="99">
                  <c:v>1.7063205960105743E-2</c:v>
                </c:pt>
                <c:pt idx="100">
                  <c:v>2.9448836942821129E-2</c:v>
                </c:pt>
                <c:pt idx="101">
                  <c:v>4.1484471353290725E-2</c:v>
                </c:pt>
                <c:pt idx="102">
                  <c:v>3.2989916703200353E-2</c:v>
                </c:pt>
                <c:pt idx="103">
                  <c:v>3.2593838713069076E-2</c:v>
                </c:pt>
                <c:pt idx="104">
                  <c:v>2.9396857577293461E-2</c:v>
                </c:pt>
                <c:pt idx="105">
                  <c:v>1.5269402839914414E-2</c:v>
                </c:pt>
                <c:pt idx="106">
                  <c:v>2.5798069784706754E-2</c:v>
                </c:pt>
                <c:pt idx="107">
                  <c:v>3.7073697471429856E-2</c:v>
                </c:pt>
                <c:pt idx="108">
                  <c:v>2.4530271398747392E-2</c:v>
                </c:pt>
                <c:pt idx="109">
                  <c:v>3.223949337938975E-2</c:v>
                </c:pt>
                <c:pt idx="110">
                  <c:v>3.6814662663927952E-2</c:v>
                </c:pt>
                <c:pt idx="111">
                  <c:v>2.5458715596330277E-2</c:v>
                </c:pt>
                <c:pt idx="112">
                  <c:v>2.7201882076165269E-2</c:v>
                </c:pt>
                <c:pt idx="113">
                  <c:v>2.6508620689655173E-2</c:v>
                </c:pt>
                <c:pt idx="114">
                  <c:v>3.1102798559157662E-2</c:v>
                </c:pt>
                <c:pt idx="115">
                  <c:v>2.7342424859217042E-2</c:v>
                </c:pt>
                <c:pt idx="116">
                  <c:v>5.2486910994764401E-2</c:v>
                </c:pt>
                <c:pt idx="117">
                  <c:v>3.737725688945201E-2</c:v>
                </c:pt>
                <c:pt idx="118">
                  <c:v>3.5089856838257688E-2</c:v>
                </c:pt>
                <c:pt idx="119">
                  <c:v>3.4010783907092494E-2</c:v>
                </c:pt>
                <c:pt idx="120">
                  <c:v>2.9139685476410732E-2</c:v>
                </c:pt>
                <c:pt idx="121">
                  <c:v>2.378718472321872E-2</c:v>
                </c:pt>
                <c:pt idx="122">
                  <c:v>3.4419337887545982E-2</c:v>
                </c:pt>
                <c:pt idx="123">
                  <c:v>2.8220044907123903E-2</c:v>
                </c:pt>
                <c:pt idx="124">
                  <c:v>3.234553554135193E-2</c:v>
                </c:pt>
                <c:pt idx="125">
                  <c:v>2.823518466834124E-2</c:v>
                </c:pt>
                <c:pt idx="126">
                  <c:v>1.6349263384836506E-2</c:v>
                </c:pt>
                <c:pt idx="127">
                  <c:v>2.9158555050832792E-2</c:v>
                </c:pt>
                <c:pt idx="128">
                  <c:v>3.1859584910368922E-2</c:v>
                </c:pt>
                <c:pt idx="129">
                  <c:v>3.8331181407359589E-2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DD-473D-8953-9E26C235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396800"/>
        <c:axId val="334398592"/>
      </c:lineChart>
      <c:dateAx>
        <c:axId val="3343968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398592"/>
        <c:crosses val="autoZero"/>
        <c:auto val="1"/>
        <c:lblOffset val="100"/>
        <c:baseTimeUnit val="days"/>
      </c:dateAx>
      <c:valAx>
        <c:axId val="33439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39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BAL'!$M$33:$M$162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2.0000005020666025</c:v>
                </c:pt>
                <c:pt idx="4">
                  <c:v>0</c:v>
                </c:pt>
                <c:pt idx="5">
                  <c:v>0</c:v>
                </c:pt>
                <c:pt idx="6">
                  <c:v>1.0000006372386265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13.000025354406521</c:v>
                </c:pt>
                <c:pt idx="11">
                  <c:v>0</c:v>
                </c:pt>
                <c:pt idx="12">
                  <c:v>52.000224926754456</c:v>
                </c:pt>
                <c:pt idx="13">
                  <c:v>30.250221972942239</c:v>
                </c:pt>
                <c:pt idx="14">
                  <c:v>0</c:v>
                </c:pt>
                <c:pt idx="15">
                  <c:v>49.500557271097392</c:v>
                </c:pt>
                <c:pt idx="16">
                  <c:v>9.0001185278699527</c:v>
                </c:pt>
                <c:pt idx="17">
                  <c:v>40.750614572428915</c:v>
                </c:pt>
                <c:pt idx="18">
                  <c:v>13.222463252854062</c:v>
                </c:pt>
                <c:pt idx="19">
                  <c:v>237.00486495022838</c:v>
                </c:pt>
                <c:pt idx="20">
                  <c:v>8.545669070152579</c:v>
                </c:pt>
                <c:pt idx="21">
                  <c:v>17.222748356759706</c:v>
                </c:pt>
                <c:pt idx="22">
                  <c:v>29.728358852604799</c:v>
                </c:pt>
                <c:pt idx="23">
                  <c:v>11.178256759850937</c:v>
                </c:pt>
                <c:pt idx="24">
                  <c:v>7.7258962884870739</c:v>
                </c:pt>
                <c:pt idx="25">
                  <c:v>54.003249415274595</c:v>
                </c:pt>
                <c:pt idx="26">
                  <c:v>10.000664316697847</c:v>
                </c:pt>
                <c:pt idx="27">
                  <c:v>9.078838530558679</c:v>
                </c:pt>
                <c:pt idx="28">
                  <c:v>6.776118780648611</c:v>
                </c:pt>
                <c:pt idx="29">
                  <c:v>6.7290856945344588</c:v>
                </c:pt>
                <c:pt idx="30">
                  <c:v>11.201267513698454</c:v>
                </c:pt>
                <c:pt idx="31">
                  <c:v>7.1132413918955431</c:v>
                </c:pt>
                <c:pt idx="32">
                  <c:v>4.9571968854868356</c:v>
                </c:pt>
                <c:pt idx="33">
                  <c:v>12.013422753149293</c:v>
                </c:pt>
                <c:pt idx="34">
                  <c:v>6.1532159656105412</c:v>
                </c:pt>
                <c:pt idx="35">
                  <c:v>8.8443394235701884</c:v>
                </c:pt>
                <c:pt idx="36">
                  <c:v>4.3682247005584074</c:v>
                </c:pt>
                <c:pt idx="37">
                  <c:v>5.0351651093627972</c:v>
                </c:pt>
                <c:pt idx="38">
                  <c:v>4.3930578281885335</c:v>
                </c:pt>
                <c:pt idx="39">
                  <c:v>3.7437757730929015</c:v>
                </c:pt>
                <c:pt idx="40">
                  <c:v>3.8766675530792152</c:v>
                </c:pt>
                <c:pt idx="41">
                  <c:v>5.140730173496336</c:v>
                </c:pt>
                <c:pt idx="42">
                  <c:v>3.1701159606342566</c:v>
                </c:pt>
                <c:pt idx="43">
                  <c:v>6.2840229126360301</c:v>
                </c:pt>
                <c:pt idx="44">
                  <c:v>2.586154471684607</c:v>
                </c:pt>
                <c:pt idx="45">
                  <c:v>2.8653086417771787</c:v>
                </c:pt>
                <c:pt idx="46">
                  <c:v>3.9587754897521936</c:v>
                </c:pt>
                <c:pt idx="47">
                  <c:v>1.0918517280304252</c:v>
                </c:pt>
                <c:pt idx="48">
                  <c:v>1.9064874915604668</c:v>
                </c:pt>
                <c:pt idx="49">
                  <c:v>1.7249503907489447</c:v>
                </c:pt>
                <c:pt idx="50">
                  <c:v>1.4917745544935774</c:v>
                </c:pt>
                <c:pt idx="51">
                  <c:v>1.7655139431205928</c:v>
                </c:pt>
                <c:pt idx="52">
                  <c:v>1.7455458908133343</c:v>
                </c:pt>
                <c:pt idx="53">
                  <c:v>2.816596755424301</c:v>
                </c:pt>
                <c:pt idx="54">
                  <c:v>1.3080982546497872</c:v>
                </c:pt>
                <c:pt idx="55">
                  <c:v>1.952497789760508</c:v>
                </c:pt>
                <c:pt idx="56">
                  <c:v>1.7652738422711169</c:v>
                </c:pt>
                <c:pt idx="57">
                  <c:v>2.0236482848787292</c:v>
                </c:pt>
                <c:pt idx="58">
                  <c:v>1.1854303664493577</c:v>
                </c:pt>
                <c:pt idx="59">
                  <c:v>1.8793024474626607</c:v>
                </c:pt>
                <c:pt idx="60">
                  <c:v>0.94633519449384162</c:v>
                </c:pt>
                <c:pt idx="61">
                  <c:v>0.80716742841884448</c:v>
                </c:pt>
                <c:pt idx="62">
                  <c:v>1.2440597946899048</c:v>
                </c:pt>
                <c:pt idx="63">
                  <c:v>0.87086327288528631</c:v>
                </c:pt>
                <c:pt idx="64">
                  <c:v>0.97279831675699624</c:v>
                </c:pt>
                <c:pt idx="65">
                  <c:v>1.0374394646128031</c:v>
                </c:pt>
                <c:pt idx="66">
                  <c:v>0.67766332781263439</c:v>
                </c:pt>
                <c:pt idx="67">
                  <c:v>0.84311945561880863</c:v>
                </c:pt>
                <c:pt idx="68">
                  <c:v>0.75187229966668023</c:v>
                </c:pt>
                <c:pt idx="69">
                  <c:v>0.54418418988726458</c:v>
                </c:pt>
                <c:pt idx="70">
                  <c:v>1.012076346765723</c:v>
                </c:pt>
                <c:pt idx="71">
                  <c:v>0.51966389999177987</c:v>
                </c:pt>
                <c:pt idx="72">
                  <c:v>0.3774648234648012</c:v>
                </c:pt>
                <c:pt idx="73">
                  <c:v>0.55580563184656717</c:v>
                </c:pt>
                <c:pt idx="74">
                  <c:v>0.30647092440917306</c:v>
                </c:pt>
                <c:pt idx="75">
                  <c:v>0.52708734621900444</c:v>
                </c:pt>
                <c:pt idx="76">
                  <c:v>0.82131873333963379</c:v>
                </c:pt>
                <c:pt idx="77">
                  <c:v>0.53295659170562959</c:v>
                </c:pt>
                <c:pt idx="78">
                  <c:v>0.2552501804529359</c:v>
                </c:pt>
                <c:pt idx="79">
                  <c:v>0.45986261768412001</c:v>
                </c:pt>
                <c:pt idx="80">
                  <c:v>0.7237270903549452</c:v>
                </c:pt>
                <c:pt idx="81">
                  <c:v>0.60381787031820278</c:v>
                </c:pt>
                <c:pt idx="82">
                  <c:v>0.64984117267797981</c:v>
                </c:pt>
                <c:pt idx="83">
                  <c:v>0.44001907817153374</c:v>
                </c:pt>
                <c:pt idx="84">
                  <c:v>0.78976696419231041</c:v>
                </c:pt>
                <c:pt idx="85">
                  <c:v>0.65524121870787577</c:v>
                </c:pt>
                <c:pt idx="86">
                  <c:v>0.48919883832680655</c:v>
                </c:pt>
                <c:pt idx="87">
                  <c:v>0.50370415006499558</c:v>
                </c:pt>
                <c:pt idx="88">
                  <c:v>0.4027435785419215</c:v>
                </c:pt>
                <c:pt idx="89">
                  <c:v>0.75115621668226706</c:v>
                </c:pt>
                <c:pt idx="90">
                  <c:v>0.60227731059338974</c:v>
                </c:pt>
                <c:pt idx="91">
                  <c:v>0.61661467057180253</c:v>
                </c:pt>
                <c:pt idx="92">
                  <c:v>0.93261360337422139</c:v>
                </c:pt>
                <c:pt idx="93">
                  <c:v>1.1002091662746614</c:v>
                </c:pt>
                <c:pt idx="94">
                  <c:v>0.7588131642340421</c:v>
                </c:pt>
                <c:pt idx="95">
                  <c:v>1.4594856922084414</c:v>
                </c:pt>
                <c:pt idx="96">
                  <c:v>1.1453612256841652</c:v>
                </c:pt>
                <c:pt idx="97">
                  <c:v>0.10969283998663934</c:v>
                </c:pt>
                <c:pt idx="98">
                  <c:v>0.80072220588066756</c:v>
                </c:pt>
                <c:pt idx="99">
                  <c:v>3.5665388084606464</c:v>
                </c:pt>
                <c:pt idx="100">
                  <c:v>1.6922067926612623</c:v>
                </c:pt>
                <c:pt idx="101">
                  <c:v>1.5338948854592414</c:v>
                </c:pt>
                <c:pt idx="102">
                  <c:v>2.2190713522528926</c:v>
                </c:pt>
                <c:pt idx="103">
                  <c:v>2.0714657905864251</c:v>
                </c:pt>
                <c:pt idx="104">
                  <c:v>2.3345300069857395</c:v>
                </c:pt>
                <c:pt idx="105">
                  <c:v>3.6595108105545346</c:v>
                </c:pt>
                <c:pt idx="106">
                  <c:v>2.1034021851409515</c:v>
                </c:pt>
                <c:pt idx="107">
                  <c:v>1.8723426529116856</c:v>
                </c:pt>
                <c:pt idx="108">
                  <c:v>3.1350440611930064</c:v>
                </c:pt>
                <c:pt idx="109">
                  <c:v>2.1681494913153756</c:v>
                </c:pt>
                <c:pt idx="110">
                  <c:v>1.8614455011004354</c:v>
                </c:pt>
                <c:pt idx="111">
                  <c:v>2.4210897722688429</c:v>
                </c:pt>
                <c:pt idx="112">
                  <c:v>1.8173761640210604</c:v>
                </c:pt>
                <c:pt idx="113">
                  <c:v>2.2893230669009403</c:v>
                </c:pt>
                <c:pt idx="114">
                  <c:v>1.6410903704416193</c:v>
                </c:pt>
                <c:pt idx="115">
                  <c:v>2.2548903969521104</c:v>
                </c:pt>
                <c:pt idx="116">
                  <c:v>1.612513013410307</c:v>
                </c:pt>
                <c:pt idx="117">
                  <c:v>2.0201679930517979</c:v>
                </c:pt>
                <c:pt idx="118">
                  <c:v>1.7695845604612934</c:v>
                </c:pt>
                <c:pt idx="119">
                  <c:v>1.6756968857418821</c:v>
                </c:pt>
                <c:pt idx="120">
                  <c:v>2.4833237001055211</c:v>
                </c:pt>
                <c:pt idx="121">
                  <c:v>2.9461963139639691</c:v>
                </c:pt>
                <c:pt idx="122">
                  <c:v>1.8238601320701489</c:v>
                </c:pt>
                <c:pt idx="123">
                  <c:v>2.7520018048833443</c:v>
                </c:pt>
                <c:pt idx="124">
                  <c:v>2.1730821843837909</c:v>
                </c:pt>
                <c:pt idx="125">
                  <c:v>2.176075180163108</c:v>
                </c:pt>
                <c:pt idx="126">
                  <c:v>3.0799795159113352</c:v>
                </c:pt>
                <c:pt idx="127">
                  <c:v>2.2797686429196418</c:v>
                </c:pt>
                <c:pt idx="128">
                  <c:v>1.889150267720817</c:v>
                </c:pt>
                <c:pt idx="129">
                  <c:v>1.9459296429454269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5E-4716-BC7D-5531CBFF9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091200"/>
        <c:axId val="335092736"/>
      </c:lineChart>
      <c:dateAx>
        <c:axId val="3350912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092736"/>
        <c:crosses val="autoZero"/>
        <c:auto val="1"/>
        <c:lblOffset val="100"/>
        <c:baseTimeUnit val="days"/>
      </c:dateAx>
      <c:valAx>
        <c:axId val="335092736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091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BAL'!$F$3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6</c:v>
                </c:pt>
                <c:pt idx="34">
                  <c:v>12</c:v>
                </c:pt>
                <c:pt idx="35">
                  <c:v>2</c:v>
                </c:pt>
                <c:pt idx="36">
                  <c:v>19</c:v>
                </c:pt>
                <c:pt idx="37">
                  <c:v>2</c:v>
                </c:pt>
                <c:pt idx="38">
                  <c:v>45</c:v>
                </c:pt>
                <c:pt idx="39">
                  <c:v>65</c:v>
                </c:pt>
                <c:pt idx="40">
                  <c:v>58</c:v>
                </c:pt>
                <c:pt idx="41">
                  <c:v>156</c:v>
                </c:pt>
                <c:pt idx="42">
                  <c:v>121</c:v>
                </c:pt>
                <c:pt idx="43">
                  <c:v>82</c:v>
                </c:pt>
                <c:pt idx="44">
                  <c:v>99</c:v>
                </c:pt>
                <c:pt idx="45">
                  <c:v>99</c:v>
                </c:pt>
                <c:pt idx="46">
                  <c:v>163</c:v>
                </c:pt>
                <c:pt idx="47">
                  <c:v>119</c:v>
                </c:pt>
                <c:pt idx="48">
                  <c:v>237</c:v>
                </c:pt>
                <c:pt idx="49">
                  <c:v>282</c:v>
                </c:pt>
                <c:pt idx="50">
                  <c:v>310</c:v>
                </c:pt>
                <c:pt idx="51">
                  <c:v>327</c:v>
                </c:pt>
                <c:pt idx="52">
                  <c:v>503</c:v>
                </c:pt>
                <c:pt idx="53">
                  <c:v>394</c:v>
                </c:pt>
                <c:pt idx="54">
                  <c:v>324</c:v>
                </c:pt>
                <c:pt idx="55">
                  <c:v>630</c:v>
                </c:pt>
                <c:pt idx="56">
                  <c:v>581</c:v>
                </c:pt>
                <c:pt idx="57">
                  <c:v>664</c:v>
                </c:pt>
                <c:pt idx="58">
                  <c:v>545</c:v>
                </c:pt>
                <c:pt idx="59">
                  <c:v>560</c:v>
                </c:pt>
                <c:pt idx="60">
                  <c:v>633</c:v>
                </c:pt>
                <c:pt idx="61">
                  <c:v>684</c:v>
                </c:pt>
                <c:pt idx="62">
                  <c:v>1033</c:v>
                </c:pt>
                <c:pt idx="63">
                  <c:v>849</c:v>
                </c:pt>
                <c:pt idx="64">
                  <c:v>787</c:v>
                </c:pt>
                <c:pt idx="65">
                  <c:v>642</c:v>
                </c:pt>
                <c:pt idx="66">
                  <c:v>886</c:v>
                </c:pt>
                <c:pt idx="67">
                  <c:v>773</c:v>
                </c:pt>
                <c:pt idx="68">
                  <c:v>917</c:v>
                </c:pt>
                <c:pt idx="69">
                  <c:v>748</c:v>
                </c:pt>
                <c:pt idx="70">
                  <c:v>1033</c:v>
                </c:pt>
                <c:pt idx="71">
                  <c:v>843</c:v>
                </c:pt>
                <c:pt idx="72">
                  <c:v>980</c:v>
                </c:pt>
                <c:pt idx="73">
                  <c:v>879</c:v>
                </c:pt>
                <c:pt idx="74">
                  <c:v>971</c:v>
                </c:pt>
                <c:pt idx="75">
                  <c:v>1298</c:v>
                </c:pt>
                <c:pt idx="76">
                  <c:v>967</c:v>
                </c:pt>
                <c:pt idx="77">
                  <c:v>869</c:v>
                </c:pt>
                <c:pt idx="78">
                  <c:v>819</c:v>
                </c:pt>
                <c:pt idx="79">
                  <c:v>671</c:v>
                </c:pt>
                <c:pt idx="80">
                  <c:v>750</c:v>
                </c:pt>
                <c:pt idx="81">
                  <c:v>909</c:v>
                </c:pt>
                <c:pt idx="82">
                  <c:v>777</c:v>
                </c:pt>
                <c:pt idx="83">
                  <c:v>791</c:v>
                </c:pt>
                <c:pt idx="84">
                  <c:v>724</c:v>
                </c:pt>
                <c:pt idx="85">
                  <c:v>831</c:v>
                </c:pt>
                <c:pt idx="86">
                  <c:v>718</c:v>
                </c:pt>
                <c:pt idx="87">
                  <c:v>622</c:v>
                </c:pt>
                <c:pt idx="88">
                  <c:v>802</c:v>
                </c:pt>
                <c:pt idx="89">
                  <c:v>750</c:v>
                </c:pt>
                <c:pt idx="90">
                  <c:v>459</c:v>
                </c:pt>
                <c:pt idx="91">
                  <c:v>649</c:v>
                </c:pt>
                <c:pt idx="92">
                  <c:v>604</c:v>
                </c:pt>
                <c:pt idx="93">
                  <c:v>594</c:v>
                </c:pt>
                <c:pt idx="94">
                  <c:v>564</c:v>
                </c:pt>
                <c:pt idx="95">
                  <c:v>535</c:v>
                </c:pt>
                <c:pt idx="96">
                  <c:v>594</c:v>
                </c:pt>
                <c:pt idx="97">
                  <c:v>553</c:v>
                </c:pt>
                <c:pt idx="98">
                  <c:v>540</c:v>
                </c:pt>
                <c:pt idx="99">
                  <c:v>356</c:v>
                </c:pt>
                <c:pt idx="100">
                  <c:v>471</c:v>
                </c:pt>
                <c:pt idx="101">
                  <c:v>344</c:v>
                </c:pt>
                <c:pt idx="102">
                  <c:v>401</c:v>
                </c:pt>
                <c:pt idx="103">
                  <c:v>456</c:v>
                </c:pt>
                <c:pt idx="104">
                  <c:v>365</c:v>
                </c:pt>
                <c:pt idx="105">
                  <c:v>444</c:v>
                </c:pt>
                <c:pt idx="106">
                  <c:v>409</c:v>
                </c:pt>
                <c:pt idx="107">
                  <c:v>328</c:v>
                </c:pt>
                <c:pt idx="108">
                  <c:v>261</c:v>
                </c:pt>
                <c:pt idx="109">
                  <c:v>384</c:v>
                </c:pt>
                <c:pt idx="110">
                  <c:v>397</c:v>
                </c:pt>
                <c:pt idx="111">
                  <c:v>337</c:v>
                </c:pt>
                <c:pt idx="112">
                  <c:v>317</c:v>
                </c:pt>
                <c:pt idx="113">
                  <c:v>363</c:v>
                </c:pt>
                <c:pt idx="114">
                  <c:v>292</c:v>
                </c:pt>
                <c:pt idx="115">
                  <c:v>240</c:v>
                </c:pt>
                <c:pt idx="116">
                  <c:v>306</c:v>
                </c:pt>
                <c:pt idx="117">
                  <c:v>334</c:v>
                </c:pt>
                <c:pt idx="118">
                  <c:v>355</c:v>
                </c:pt>
                <c:pt idx="119">
                  <c:v>272</c:v>
                </c:pt>
                <c:pt idx="120">
                  <c:v>268</c:v>
                </c:pt>
                <c:pt idx="121">
                  <c:v>287</c:v>
                </c:pt>
                <c:pt idx="122">
                  <c:v>299</c:v>
                </c:pt>
                <c:pt idx="123">
                  <c:v>395</c:v>
                </c:pt>
                <c:pt idx="124">
                  <c:v>506</c:v>
                </c:pt>
                <c:pt idx="125">
                  <c:v>547</c:v>
                </c:pt>
                <c:pt idx="126">
                  <c:v>506</c:v>
                </c:pt>
                <c:pt idx="127">
                  <c:v>448</c:v>
                </c:pt>
                <c:pt idx="128">
                  <c:v>563</c:v>
                </c:pt>
                <c:pt idx="129">
                  <c:v>470</c:v>
                </c:pt>
                <c:pt idx="130">
                  <c:v>590</c:v>
                </c:pt>
                <c:pt idx="131">
                  <c:v>705</c:v>
                </c:pt>
                <c:pt idx="132">
                  <c:v>685</c:v>
                </c:pt>
                <c:pt idx="133">
                  <c:v>730</c:v>
                </c:pt>
                <c:pt idx="134">
                  <c:v>680</c:v>
                </c:pt>
                <c:pt idx="135">
                  <c:v>643</c:v>
                </c:pt>
                <c:pt idx="136">
                  <c:v>823</c:v>
                </c:pt>
                <c:pt idx="137">
                  <c:v>974</c:v>
                </c:pt>
                <c:pt idx="138">
                  <c:v>927</c:v>
                </c:pt>
                <c:pt idx="139">
                  <c:v>913</c:v>
                </c:pt>
                <c:pt idx="140">
                  <c:v>890</c:v>
                </c:pt>
                <c:pt idx="141">
                  <c:v>708</c:v>
                </c:pt>
                <c:pt idx="142">
                  <c:v>917</c:v>
                </c:pt>
                <c:pt idx="143">
                  <c:v>777</c:v>
                </c:pt>
                <c:pt idx="144">
                  <c:v>973</c:v>
                </c:pt>
                <c:pt idx="145">
                  <c:v>1332</c:v>
                </c:pt>
                <c:pt idx="146">
                  <c:v>1249</c:v>
                </c:pt>
                <c:pt idx="147">
                  <c:v>1064</c:v>
                </c:pt>
                <c:pt idx="148">
                  <c:v>1041</c:v>
                </c:pt>
                <c:pt idx="149">
                  <c:v>1379</c:v>
                </c:pt>
                <c:pt idx="150">
                  <c:v>1380</c:v>
                </c:pt>
                <c:pt idx="151">
                  <c:v>1255</c:v>
                </c:pt>
                <c:pt idx="152">
                  <c:v>1660</c:v>
                </c:pt>
                <c:pt idx="153">
                  <c:v>1569</c:v>
                </c:pt>
                <c:pt idx="154">
                  <c:v>1419</c:v>
                </c:pt>
                <c:pt idx="155">
                  <c:v>1261</c:v>
                </c:pt>
                <c:pt idx="156">
                  <c:v>1655</c:v>
                </c:pt>
                <c:pt idx="157">
                  <c:v>1577</c:v>
                </c:pt>
                <c:pt idx="158">
                  <c:v>1943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97-4747-90D6-C73B32BE98BA}"/>
            </c:ext>
          </c:extLst>
        </c:ser>
        <c:ser>
          <c:idx val="2"/>
          <c:order val="2"/>
          <c:tx>
            <c:strRef>
              <c:f>'data BAL'!$H$3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BAL'!$H$4:$H$162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11</c:v>
                </c:pt>
                <c:pt idx="46">
                  <c:v>3</c:v>
                </c:pt>
                <c:pt idx="47">
                  <c:v>7</c:v>
                </c:pt>
                <c:pt idx="48">
                  <c:v>0</c:v>
                </c:pt>
                <c:pt idx="49">
                  <c:v>32</c:v>
                </c:pt>
                <c:pt idx="50">
                  <c:v>12</c:v>
                </c:pt>
                <c:pt idx="51">
                  <c:v>0</c:v>
                </c:pt>
                <c:pt idx="52">
                  <c:v>37</c:v>
                </c:pt>
                <c:pt idx="53">
                  <c:v>42</c:v>
                </c:pt>
                <c:pt idx="54">
                  <c:v>-1</c:v>
                </c:pt>
                <c:pt idx="55">
                  <c:v>54</c:v>
                </c:pt>
                <c:pt idx="56">
                  <c:v>34</c:v>
                </c:pt>
                <c:pt idx="57">
                  <c:v>82</c:v>
                </c:pt>
                <c:pt idx="58">
                  <c:v>50</c:v>
                </c:pt>
                <c:pt idx="59">
                  <c:v>19</c:v>
                </c:pt>
                <c:pt idx="60">
                  <c:v>63</c:v>
                </c:pt>
                <c:pt idx="61">
                  <c:v>105</c:v>
                </c:pt>
                <c:pt idx="62">
                  <c:v>49</c:v>
                </c:pt>
                <c:pt idx="63">
                  <c:v>99</c:v>
                </c:pt>
                <c:pt idx="64">
                  <c:v>62</c:v>
                </c:pt>
                <c:pt idx="65">
                  <c:v>98</c:v>
                </c:pt>
                <c:pt idx="66">
                  <c:v>133</c:v>
                </c:pt>
                <c:pt idx="67">
                  <c:v>137</c:v>
                </c:pt>
                <c:pt idx="68">
                  <c:v>208</c:v>
                </c:pt>
                <c:pt idx="69">
                  <c:v>158</c:v>
                </c:pt>
                <c:pt idx="70">
                  <c:v>166</c:v>
                </c:pt>
                <c:pt idx="71">
                  <c:v>226</c:v>
                </c:pt>
                <c:pt idx="72">
                  <c:v>125</c:v>
                </c:pt>
                <c:pt idx="73">
                  <c:v>291</c:v>
                </c:pt>
                <c:pt idx="74">
                  <c:v>302</c:v>
                </c:pt>
                <c:pt idx="75">
                  <c:v>295</c:v>
                </c:pt>
                <c:pt idx="76">
                  <c:v>842</c:v>
                </c:pt>
                <c:pt idx="77">
                  <c:v>430</c:v>
                </c:pt>
                <c:pt idx="78">
                  <c:v>424</c:v>
                </c:pt>
                <c:pt idx="79">
                  <c:v>412</c:v>
                </c:pt>
                <c:pt idx="80">
                  <c:v>391</c:v>
                </c:pt>
                <c:pt idx="81">
                  <c:v>478</c:v>
                </c:pt>
                <c:pt idx="82">
                  <c:v>244</c:v>
                </c:pt>
                <c:pt idx="83">
                  <c:v>570</c:v>
                </c:pt>
                <c:pt idx="84">
                  <c:v>321</c:v>
                </c:pt>
                <c:pt idx="85">
                  <c:v>438</c:v>
                </c:pt>
                <c:pt idx="86">
                  <c:v>314</c:v>
                </c:pt>
                <c:pt idx="87">
                  <c:v>478</c:v>
                </c:pt>
                <c:pt idx="88">
                  <c:v>375</c:v>
                </c:pt>
                <c:pt idx="89">
                  <c:v>748</c:v>
                </c:pt>
                <c:pt idx="90">
                  <c:v>528</c:v>
                </c:pt>
                <c:pt idx="91">
                  <c:v>473</c:v>
                </c:pt>
                <c:pt idx="92">
                  <c:v>659</c:v>
                </c:pt>
                <c:pt idx="93">
                  <c:v>570</c:v>
                </c:pt>
                <c:pt idx="94">
                  <c:v>506</c:v>
                </c:pt>
                <c:pt idx="95">
                  <c:v>748</c:v>
                </c:pt>
                <c:pt idx="96">
                  <c:v>672</c:v>
                </c:pt>
                <c:pt idx="97">
                  <c:v>685</c:v>
                </c:pt>
                <c:pt idx="98">
                  <c:v>959</c:v>
                </c:pt>
                <c:pt idx="99">
                  <c:v>319</c:v>
                </c:pt>
                <c:pt idx="100">
                  <c:v>874</c:v>
                </c:pt>
                <c:pt idx="101">
                  <c:v>883</c:v>
                </c:pt>
                <c:pt idx="102">
                  <c:v>674</c:v>
                </c:pt>
                <c:pt idx="103">
                  <c:v>1465</c:v>
                </c:pt>
                <c:pt idx="104">
                  <c:v>663</c:v>
                </c:pt>
                <c:pt idx="105">
                  <c:v>509</c:v>
                </c:pt>
                <c:pt idx="106">
                  <c:v>742</c:v>
                </c:pt>
                <c:pt idx="107">
                  <c:v>1267</c:v>
                </c:pt>
                <c:pt idx="108">
                  <c:v>542</c:v>
                </c:pt>
                <c:pt idx="109">
                  <c:v>509</c:v>
                </c:pt>
                <c:pt idx="110">
                  <c:v>636</c:v>
                </c:pt>
                <c:pt idx="111">
                  <c:v>500</c:v>
                </c:pt>
                <c:pt idx="112">
                  <c:v>708</c:v>
                </c:pt>
                <c:pt idx="113">
                  <c:v>442</c:v>
                </c:pt>
                <c:pt idx="114">
                  <c:v>421</c:v>
                </c:pt>
                <c:pt idx="115">
                  <c:v>471</c:v>
                </c:pt>
                <c:pt idx="116">
                  <c:v>588</c:v>
                </c:pt>
                <c:pt idx="117">
                  <c:v>815</c:v>
                </c:pt>
                <c:pt idx="118">
                  <c:v>451</c:v>
                </c:pt>
                <c:pt idx="119">
                  <c:v>433</c:v>
                </c:pt>
                <c:pt idx="120">
                  <c:v>424</c:v>
                </c:pt>
                <c:pt idx="121">
                  <c:v>288</c:v>
                </c:pt>
                <c:pt idx="122">
                  <c:v>251</c:v>
                </c:pt>
                <c:pt idx="123">
                  <c:v>507</c:v>
                </c:pt>
                <c:pt idx="124">
                  <c:v>332</c:v>
                </c:pt>
                <c:pt idx="125">
                  <c:v>452</c:v>
                </c:pt>
                <c:pt idx="126">
                  <c:v>4605</c:v>
                </c:pt>
                <c:pt idx="127">
                  <c:v>546</c:v>
                </c:pt>
                <c:pt idx="128">
                  <c:v>142</c:v>
                </c:pt>
                <c:pt idx="129">
                  <c:v>257</c:v>
                </c:pt>
                <c:pt idx="130">
                  <c:v>370</c:v>
                </c:pt>
                <c:pt idx="131">
                  <c:v>301</c:v>
                </c:pt>
                <c:pt idx="132">
                  <c:v>310</c:v>
                </c:pt>
                <c:pt idx="133">
                  <c:v>290</c:v>
                </c:pt>
                <c:pt idx="134">
                  <c:v>157</c:v>
                </c:pt>
                <c:pt idx="135">
                  <c:v>278</c:v>
                </c:pt>
                <c:pt idx="136">
                  <c:v>412</c:v>
                </c:pt>
                <c:pt idx="137">
                  <c:v>282</c:v>
                </c:pt>
                <c:pt idx="138">
                  <c:v>392</c:v>
                </c:pt>
                <c:pt idx="139">
                  <c:v>466</c:v>
                </c:pt>
                <c:pt idx="140">
                  <c:v>333</c:v>
                </c:pt>
                <c:pt idx="141">
                  <c:v>370</c:v>
                </c:pt>
                <c:pt idx="142">
                  <c:v>369</c:v>
                </c:pt>
                <c:pt idx="143">
                  <c:v>449</c:v>
                </c:pt>
                <c:pt idx="144">
                  <c:v>403</c:v>
                </c:pt>
                <c:pt idx="145">
                  <c:v>802</c:v>
                </c:pt>
                <c:pt idx="146">
                  <c:v>590</c:v>
                </c:pt>
                <c:pt idx="147">
                  <c:v>576</c:v>
                </c:pt>
                <c:pt idx="148">
                  <c:v>574</c:v>
                </c:pt>
                <c:pt idx="149">
                  <c:v>504</c:v>
                </c:pt>
                <c:pt idx="150">
                  <c:v>431</c:v>
                </c:pt>
                <c:pt idx="151">
                  <c:v>655</c:v>
                </c:pt>
                <c:pt idx="152">
                  <c:v>553</c:v>
                </c:pt>
                <c:pt idx="153">
                  <c:v>668</c:v>
                </c:pt>
                <c:pt idx="154">
                  <c:v>607</c:v>
                </c:pt>
                <c:pt idx="155">
                  <c:v>364</c:v>
                </c:pt>
                <c:pt idx="156">
                  <c:v>674</c:v>
                </c:pt>
                <c:pt idx="157">
                  <c:v>766</c:v>
                </c:pt>
                <c:pt idx="158">
                  <c:v>950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37792"/>
        <c:axId val="334824192"/>
      </c:lineChart>
      <c:lineChart>
        <c:grouping val="standard"/>
        <c:varyColors val="0"/>
        <c:ser>
          <c:idx val="1"/>
          <c:order val="1"/>
          <c:tx>
            <c:strRef>
              <c:f>'data BAL'!$G$3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BAL'!$G$4:$G$162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6</c:v>
                </c:pt>
                <c:pt idx="51">
                  <c:v>11</c:v>
                </c:pt>
                <c:pt idx="52">
                  <c:v>8</c:v>
                </c:pt>
                <c:pt idx="53">
                  <c:v>9</c:v>
                </c:pt>
                <c:pt idx="54">
                  <c:v>7</c:v>
                </c:pt>
                <c:pt idx="55">
                  <c:v>9</c:v>
                </c:pt>
                <c:pt idx="56">
                  <c:v>30</c:v>
                </c:pt>
                <c:pt idx="57">
                  <c:v>16</c:v>
                </c:pt>
                <c:pt idx="58">
                  <c:v>31</c:v>
                </c:pt>
                <c:pt idx="59">
                  <c:v>31</c:v>
                </c:pt>
                <c:pt idx="60">
                  <c:v>26</c:v>
                </c:pt>
                <c:pt idx="61">
                  <c:v>33</c:v>
                </c:pt>
                <c:pt idx="62">
                  <c:v>37</c:v>
                </c:pt>
                <c:pt idx="63">
                  <c:v>39</c:v>
                </c:pt>
                <c:pt idx="64">
                  <c:v>27</c:v>
                </c:pt>
                <c:pt idx="65">
                  <c:v>49</c:v>
                </c:pt>
                <c:pt idx="66">
                  <c:v>43</c:v>
                </c:pt>
                <c:pt idx="67">
                  <c:v>39</c:v>
                </c:pt>
                <c:pt idx="68">
                  <c:v>37</c:v>
                </c:pt>
                <c:pt idx="69">
                  <c:v>35</c:v>
                </c:pt>
                <c:pt idx="70">
                  <c:v>35</c:v>
                </c:pt>
                <c:pt idx="71">
                  <c:v>40</c:v>
                </c:pt>
                <c:pt idx="72">
                  <c:v>31</c:v>
                </c:pt>
                <c:pt idx="73">
                  <c:v>49</c:v>
                </c:pt>
                <c:pt idx="74">
                  <c:v>37</c:v>
                </c:pt>
                <c:pt idx="75">
                  <c:v>33</c:v>
                </c:pt>
                <c:pt idx="76">
                  <c:v>44</c:v>
                </c:pt>
                <c:pt idx="77">
                  <c:v>26</c:v>
                </c:pt>
                <c:pt idx="78">
                  <c:v>51</c:v>
                </c:pt>
                <c:pt idx="79">
                  <c:v>38</c:v>
                </c:pt>
                <c:pt idx="80">
                  <c:v>34</c:v>
                </c:pt>
                <c:pt idx="81">
                  <c:v>43</c:v>
                </c:pt>
                <c:pt idx="82">
                  <c:v>32</c:v>
                </c:pt>
                <c:pt idx="83">
                  <c:v>35</c:v>
                </c:pt>
                <c:pt idx="84">
                  <c:v>50</c:v>
                </c:pt>
                <c:pt idx="85">
                  <c:v>33</c:v>
                </c:pt>
                <c:pt idx="86">
                  <c:v>41</c:v>
                </c:pt>
                <c:pt idx="87">
                  <c:v>47</c:v>
                </c:pt>
                <c:pt idx="88">
                  <c:v>52</c:v>
                </c:pt>
                <c:pt idx="89">
                  <c:v>45</c:v>
                </c:pt>
                <c:pt idx="90">
                  <c:v>41</c:v>
                </c:pt>
                <c:pt idx="91">
                  <c:v>49</c:v>
                </c:pt>
                <c:pt idx="92">
                  <c:v>35</c:v>
                </c:pt>
                <c:pt idx="93">
                  <c:v>41</c:v>
                </c:pt>
                <c:pt idx="94">
                  <c:v>38</c:v>
                </c:pt>
                <c:pt idx="95">
                  <c:v>42</c:v>
                </c:pt>
                <c:pt idx="96">
                  <c:v>33</c:v>
                </c:pt>
                <c:pt idx="97">
                  <c:v>51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29</c:v>
                </c:pt>
                <c:pt idx="102">
                  <c:v>48</c:v>
                </c:pt>
                <c:pt idx="103">
                  <c:v>24</c:v>
                </c:pt>
                <c:pt idx="104">
                  <c:v>30</c:v>
                </c:pt>
                <c:pt idx="105">
                  <c:v>32</c:v>
                </c:pt>
                <c:pt idx="106">
                  <c:v>26</c:v>
                </c:pt>
                <c:pt idx="107">
                  <c:v>19</c:v>
                </c:pt>
                <c:pt idx="108">
                  <c:v>26</c:v>
                </c:pt>
                <c:pt idx="109">
                  <c:v>22</c:v>
                </c:pt>
                <c:pt idx="110">
                  <c:v>22</c:v>
                </c:pt>
                <c:pt idx="111">
                  <c:v>19</c:v>
                </c:pt>
                <c:pt idx="112">
                  <c:v>13</c:v>
                </c:pt>
                <c:pt idx="113">
                  <c:v>18</c:v>
                </c:pt>
                <c:pt idx="114">
                  <c:v>25</c:v>
                </c:pt>
                <c:pt idx="115">
                  <c:v>20</c:v>
                </c:pt>
                <c:pt idx="116">
                  <c:v>20</c:v>
                </c:pt>
                <c:pt idx="117">
                  <c:v>15</c:v>
                </c:pt>
                <c:pt idx="118">
                  <c:v>22</c:v>
                </c:pt>
                <c:pt idx="119">
                  <c:v>19</c:v>
                </c:pt>
                <c:pt idx="120">
                  <c:v>11</c:v>
                </c:pt>
                <c:pt idx="121">
                  <c:v>20</c:v>
                </c:pt>
                <c:pt idx="122">
                  <c:v>21</c:v>
                </c:pt>
                <c:pt idx="123">
                  <c:v>14</c:v>
                </c:pt>
                <c:pt idx="124">
                  <c:v>15</c:v>
                </c:pt>
                <c:pt idx="125">
                  <c:v>26</c:v>
                </c:pt>
                <c:pt idx="126">
                  <c:v>12</c:v>
                </c:pt>
                <c:pt idx="127">
                  <c:v>14</c:v>
                </c:pt>
                <c:pt idx="128">
                  <c:v>16</c:v>
                </c:pt>
                <c:pt idx="129">
                  <c:v>21</c:v>
                </c:pt>
                <c:pt idx="130">
                  <c:v>15</c:v>
                </c:pt>
                <c:pt idx="131">
                  <c:v>17</c:v>
                </c:pt>
                <c:pt idx="132">
                  <c:v>21</c:v>
                </c:pt>
                <c:pt idx="133">
                  <c:v>23</c:v>
                </c:pt>
                <c:pt idx="134">
                  <c:v>29</c:v>
                </c:pt>
                <c:pt idx="135">
                  <c:v>28</c:v>
                </c:pt>
                <c:pt idx="136">
                  <c:v>28</c:v>
                </c:pt>
                <c:pt idx="137">
                  <c:v>29</c:v>
                </c:pt>
                <c:pt idx="138">
                  <c:v>36</c:v>
                </c:pt>
                <c:pt idx="139">
                  <c:v>25</c:v>
                </c:pt>
                <c:pt idx="140">
                  <c:v>35</c:v>
                </c:pt>
                <c:pt idx="141">
                  <c:v>20</c:v>
                </c:pt>
                <c:pt idx="142">
                  <c:v>32</c:v>
                </c:pt>
                <c:pt idx="143">
                  <c:v>25</c:v>
                </c:pt>
                <c:pt idx="144">
                  <c:v>29</c:v>
                </c:pt>
                <c:pt idx="145">
                  <c:v>25</c:v>
                </c:pt>
                <c:pt idx="146">
                  <c:v>29</c:v>
                </c:pt>
                <c:pt idx="147">
                  <c:v>26</c:v>
                </c:pt>
                <c:pt idx="148">
                  <c:v>48</c:v>
                </c:pt>
                <c:pt idx="149">
                  <c:v>52</c:v>
                </c:pt>
                <c:pt idx="150">
                  <c:v>38</c:v>
                </c:pt>
                <c:pt idx="151">
                  <c:v>34</c:v>
                </c:pt>
                <c:pt idx="152">
                  <c:v>51</c:v>
                </c:pt>
                <c:pt idx="153">
                  <c:v>55</c:v>
                </c:pt>
                <c:pt idx="154">
                  <c:v>46</c:v>
                </c:pt>
                <c:pt idx="155">
                  <c:v>46</c:v>
                </c:pt>
                <c:pt idx="156">
                  <c:v>53</c:v>
                </c:pt>
                <c:pt idx="157">
                  <c:v>70</c:v>
                </c:pt>
                <c:pt idx="158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97-4747-90D6-C73B32BE9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27520"/>
        <c:axId val="334825728"/>
      </c:lineChart>
      <c:dateAx>
        <c:axId val="335137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824192"/>
        <c:crosses val="autoZero"/>
        <c:auto val="1"/>
        <c:lblOffset val="100"/>
        <c:baseTimeUnit val="days"/>
      </c:dateAx>
      <c:valAx>
        <c:axId val="334824192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137792"/>
        <c:crosses val="autoZero"/>
        <c:crossBetween val="between"/>
      </c:valAx>
      <c:valAx>
        <c:axId val="33482572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827520"/>
        <c:crosses val="max"/>
        <c:crossBetween val="between"/>
      </c:valAx>
      <c:catAx>
        <c:axId val="33482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334825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ITA'!$K$33:$K$154</c:f>
              <c:numCache>
                <c:formatCode>0.0%</c:formatCode>
                <c:ptCount val="122"/>
                <c:pt idx="0">
                  <c:v>4.7483380816714148E-3</c:v>
                </c:pt>
                <c:pt idx="1">
                  <c:v>1.1414077362079899E-2</c:v>
                </c:pt>
                <c:pt idx="2">
                  <c:v>1.4713896457765668E-2</c:v>
                </c:pt>
                <c:pt idx="3">
                  <c:v>1.2372956252761821E-2</c:v>
                </c:pt>
                <c:pt idx="4">
                  <c:v>1.5151515151515152E-2</c:v>
                </c:pt>
                <c:pt idx="5">
                  <c:v>1.4866504854368932E-2</c:v>
                </c:pt>
                <c:pt idx="6">
                  <c:v>9.1930541368743617E-3</c:v>
                </c:pt>
                <c:pt idx="7">
                  <c:v>2.6279391424619641E-2</c:v>
                </c:pt>
                <c:pt idx="8">
                  <c:v>1.5187098794426179E-2</c:v>
                </c:pt>
                <c:pt idx="9">
                  <c:v>2.1039448966812774E-2</c:v>
                </c:pt>
                <c:pt idx="10">
                  <c:v>2.2287923584261998E-2</c:v>
                </c:pt>
                <c:pt idx="11">
                  <c:v>2.0727101038715768E-2</c:v>
                </c:pt>
                <c:pt idx="12">
                  <c:v>1.6817346000612934E-2</c:v>
                </c:pt>
                <c:pt idx="13">
                  <c:v>1.170177198261451E-2</c:v>
                </c:pt>
                <c:pt idx="14">
                  <c:v>2.0732394366197181E-2</c:v>
                </c:pt>
                <c:pt idx="15">
                  <c:v>1.6939280687278551E-2</c:v>
                </c:pt>
                <c:pt idx="16">
                  <c:v>1.4952541932128461E-2</c:v>
                </c:pt>
                <c:pt idx="17">
                  <c:v>1.822576931931548E-2</c:v>
                </c:pt>
                <c:pt idx="18">
                  <c:v>1.4872866597004528E-2</c:v>
                </c:pt>
                <c:pt idx="19">
                  <c:v>1.8891232298885206E-2</c:v>
                </c:pt>
                <c:pt idx="20">
                  <c:v>2.0571221043347427E-2</c:v>
                </c:pt>
                <c:pt idx="21">
                  <c:v>1.5252688549940255E-2</c:v>
                </c:pt>
                <c:pt idx="22">
                  <c:v>1.2886487413696985E-2</c:v>
                </c:pt>
                <c:pt idx="23">
                  <c:v>1.4618502341321371E-2</c:v>
                </c:pt>
                <c:pt idx="24">
                  <c:v>1.2641125300758838E-2</c:v>
                </c:pt>
                <c:pt idx="25">
                  <c:v>1.2378088002642514E-2</c:v>
                </c:pt>
                <c:pt idx="26">
                  <c:v>1.481947333623595E-2</c:v>
                </c:pt>
                <c:pt idx="27">
                  <c:v>1.338573192399193E-2</c:v>
                </c:pt>
                <c:pt idx="28">
                  <c:v>1.0789980732177264E-2</c:v>
                </c:pt>
                <c:pt idx="29">
                  <c:v>1.0990795885219274E-2</c:v>
                </c:pt>
                <c:pt idx="30">
                  <c:v>1.1081982840800763E-2</c:v>
                </c:pt>
                <c:pt idx="31">
                  <c:v>9.3643330971855485E-3</c:v>
                </c:pt>
                <c:pt idx="32">
                  <c:v>9.4325572159062697E-3</c:v>
                </c:pt>
                <c:pt idx="33">
                  <c:v>9.2234704812821349E-3</c:v>
                </c:pt>
                <c:pt idx="34">
                  <c:v>7.9753595352976998E-3</c:v>
                </c:pt>
                <c:pt idx="35">
                  <c:v>5.9473910777805465E-3</c:v>
                </c:pt>
                <c:pt idx="36">
                  <c:v>6.9701685553339322E-3</c:v>
                </c:pt>
                <c:pt idx="37">
                  <c:v>6.4815907798298046E-3</c:v>
                </c:pt>
                <c:pt idx="38">
                  <c:v>5.7618505958518928E-3</c:v>
                </c:pt>
                <c:pt idx="39">
                  <c:v>6.403392748420147E-3</c:v>
                </c:pt>
                <c:pt idx="40">
                  <c:v>5.8837494967845828E-3</c:v>
                </c:pt>
                <c:pt idx="41">
                  <c:v>6.2987799293803999E-3</c:v>
                </c:pt>
                <c:pt idx="42">
                  <c:v>4.2984372039214513E-3</c:v>
                </c:pt>
                <c:pt idx="43">
                  <c:v>5.5352899181442105E-3</c:v>
                </c:pt>
                <c:pt idx="44">
                  <c:v>5.8099135268684376E-3</c:v>
                </c:pt>
                <c:pt idx="45">
                  <c:v>5.5421848481652302E-3</c:v>
                </c:pt>
                <c:pt idx="46">
                  <c:v>4.9801741638050429E-3</c:v>
                </c:pt>
                <c:pt idx="47">
                  <c:v>5.3936420685320851E-3</c:v>
                </c:pt>
                <c:pt idx="48">
                  <c:v>4.506273255922664E-3</c:v>
                </c:pt>
                <c:pt idx="49">
                  <c:v>4.0177784376130869E-3</c:v>
                </c:pt>
                <c:pt idx="50">
                  <c:v>4.1937241933547023E-3</c:v>
                </c:pt>
                <c:pt idx="51">
                  <c:v>4.9336178940658001E-3</c:v>
                </c:pt>
                <c:pt idx="52">
                  <c:v>4.0572282724749094E-3</c:v>
                </c:pt>
                <c:pt idx="53">
                  <c:v>4.308303698270179E-3</c:v>
                </c:pt>
                <c:pt idx="54">
                  <c:v>3.9308176100628931E-3</c:v>
                </c:pt>
                <c:pt idx="55">
                  <c:v>3.895725966186976E-3</c:v>
                </c:pt>
                <c:pt idx="56">
                  <c:v>2.4563757121127665E-3</c:v>
                </c:pt>
                <c:pt idx="57">
                  <c:v>3.1384597984976861E-3</c:v>
                </c:pt>
                <c:pt idx="58">
                  <c:v>3.6101424210635744E-3</c:v>
                </c:pt>
                <c:pt idx="59">
                  <c:v>3.0701962834466042E-3</c:v>
                </c:pt>
                <c:pt idx="60">
                  <c:v>2.7231814403241065E-3</c:v>
                </c:pt>
                <c:pt idx="61">
                  <c:v>2.6489153233350731E-3</c:v>
                </c:pt>
                <c:pt idx="62">
                  <c:v>4.6957193663750832E-3</c:v>
                </c:pt>
                <c:pt idx="63">
                  <c:v>1.7278360343183986E-3</c:v>
                </c:pt>
                <c:pt idx="64">
                  <c:v>1.9465157368310723E-3</c:v>
                </c:pt>
                <c:pt idx="65">
                  <c:v>2.3604720944188839E-3</c:v>
                </c:pt>
                <c:pt idx="66">
                  <c:v>3.7474483837224653E-3</c:v>
                </c:pt>
                <c:pt idx="67">
                  <c:v>2.9936194388602397E-3</c:v>
                </c:pt>
                <c:pt idx="68">
                  <c:v>2.7113273230384718E-3</c:v>
                </c:pt>
                <c:pt idx="69">
                  <c:v>2.2055229021952913E-3</c:v>
                </c:pt>
                <c:pt idx="70">
                  <c:v>1.9447914947785295E-3</c:v>
                </c:pt>
                <c:pt idx="71">
                  <c:v>2.1482406029475301E-3</c:v>
                </c:pt>
                <c:pt idx="72">
                  <c:v>2.085151779652798E-3</c:v>
                </c:pt>
                <c:pt idx="73">
                  <c:v>2.3995274776659366E-3</c:v>
                </c:pt>
                <c:pt idx="74">
                  <c:v>3.3394088481588642E-3</c:v>
                </c:pt>
                <c:pt idx="75">
                  <c:v>3.1658817373103089E-3</c:v>
                </c:pt>
                <c:pt idx="76">
                  <c:v>2.1229360344109894E-3</c:v>
                </c:pt>
                <c:pt idx="77">
                  <c:v>2.0659096413865818E-3</c:v>
                </c:pt>
                <c:pt idx="78">
                  <c:v>1.4484060218577636E-3</c:v>
                </c:pt>
                <c:pt idx="79">
                  <c:v>2.4341502261355612E-3</c:v>
                </c:pt>
                <c:pt idx="80">
                  <c:v>2.4720170738073669E-3</c:v>
                </c:pt>
                <c:pt idx="81">
                  <c:v>2.4859765425803162E-3</c:v>
                </c:pt>
                <c:pt idx="82">
                  <c:v>2.1325459317585302E-3</c:v>
                </c:pt>
                <c:pt idx="83">
                  <c:v>2.0060011462863692E-3</c:v>
                </c:pt>
                <c:pt idx="84">
                  <c:v>8.6577088239368338E-4</c:v>
                </c:pt>
                <c:pt idx="85">
                  <c:v>1.6256140226879174E-3</c:v>
                </c:pt>
                <c:pt idx="86">
                  <c:v>1.4104882459312839E-3</c:v>
                </c:pt>
                <c:pt idx="87">
                  <c:v>2.2099656227569792E-3</c:v>
                </c:pt>
                <c:pt idx="88">
                  <c:v>1.3734646627163206E-3</c:v>
                </c:pt>
                <c:pt idx="89">
                  <c:v>1.813028800066686E-3</c:v>
                </c:pt>
                <c:pt idx="90">
                  <c:v>2.4038982133188953E-3</c:v>
                </c:pt>
                <c:pt idx="91">
                  <c:v>1.7166006729074637E-3</c:v>
                </c:pt>
                <c:pt idx="92">
                  <c:v>1.4260249554367201E-3</c:v>
                </c:pt>
                <c:pt idx="93">
                  <c:v>1.3295622114245654E-3</c:v>
                </c:pt>
                <c:pt idx="94">
                  <c:v>1.7797608603013059E-3</c:v>
                </c:pt>
                <c:pt idx="95">
                  <c:v>2.2393566938952083E-3</c:v>
                </c:pt>
                <c:pt idx="96">
                  <c:v>2.2118712430716386E-3</c:v>
                </c:pt>
                <c:pt idx="97">
                  <c:v>1.9472090004327132E-3</c:v>
                </c:pt>
                <c:pt idx="98">
                  <c:v>1.4772695598851632E-3</c:v>
                </c:pt>
                <c:pt idx="99">
                  <c:v>1.8433441098065907E-3</c:v>
                </c:pt>
                <c:pt idx="100">
                  <c:v>2.2746904693348689E-3</c:v>
                </c:pt>
                <c:pt idx="101">
                  <c:v>2.1598929179849112E-3</c:v>
                </c:pt>
                <c:pt idx="102">
                  <c:v>1.6713970356354462E-3</c:v>
                </c:pt>
                <c:pt idx="103">
                  <c:v>1.8278552077553285E-3</c:v>
                </c:pt>
                <c:pt idx="104">
                  <c:v>2.6899334413904886E-3</c:v>
                </c:pt>
                <c:pt idx="105">
                  <c:v>1.6008732035655813E-3</c:v>
                </c:pt>
                <c:pt idx="106">
                  <c:v>9.8957143944584003E-4</c:v>
                </c:pt>
                <c:pt idx="107">
                  <c:v>1.3122853062642326E-3</c:v>
                </c:pt>
                <c:pt idx="108">
                  <c:v>1.7501729822133583E-3</c:v>
                </c:pt>
                <c:pt idx="109">
                  <c:v>2.7586206896551722E-3</c:v>
                </c:pt>
                <c:pt idx="110">
                  <c:v>2.0345439591359683E-3</c:v>
                </c:pt>
                <c:pt idx="111">
                  <c:v>2.2745207259898806E-3</c:v>
                </c:pt>
                <c:pt idx="112">
                  <c:v>1.1314350367716388E-3</c:v>
                </c:pt>
                <c:pt idx="113">
                  <c:v>1.0967003623879458E-3</c:v>
                </c:pt>
                <c:pt idx="114">
                  <c:v>8.7221979938944616E-4</c:v>
                </c:pt>
                <c:pt idx="115">
                  <c:v>-1.5838144382567822E-3</c:v>
                </c:pt>
                <c:pt idx="116">
                  <c:v>1.8225676762262128E-3</c:v>
                </c:pt>
                <c:pt idx="117">
                  <c:v>1.6390755613833797E-3</c:v>
                </c:pt>
                <c:pt idx="118">
                  <c:v>4.5356616396416828E-4</c:v>
                </c:pt>
                <c:pt idx="119">
                  <c:v>1.3067236873366595E-3</c:v>
                </c:pt>
                <c:pt idx="120">
                  <c:v>3.5969066602721658E-4</c:v>
                </c:pt>
                <c:pt idx="121">
                  <c:v>1.3942774005819593E-3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D7-4493-8CEA-2BB0C5207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610496"/>
        <c:axId val="321612032"/>
      </c:lineChart>
      <c:catAx>
        <c:axId val="321610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612032"/>
        <c:crosses val="autoZero"/>
        <c:auto val="1"/>
        <c:lblAlgn val="ctr"/>
        <c:lblOffset val="100"/>
        <c:noMultiLvlLbl val="0"/>
      </c:catAx>
      <c:valAx>
        <c:axId val="32161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61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BAL'!$B$3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11</c:v>
                </c:pt>
                <c:pt idx="31">
                  <c:v>13</c:v>
                </c:pt>
                <c:pt idx="32">
                  <c:v>15</c:v>
                </c:pt>
                <c:pt idx="33">
                  <c:v>21</c:v>
                </c:pt>
                <c:pt idx="34">
                  <c:v>33</c:v>
                </c:pt>
                <c:pt idx="35">
                  <c:v>35</c:v>
                </c:pt>
                <c:pt idx="36">
                  <c:v>54</c:v>
                </c:pt>
                <c:pt idx="37">
                  <c:v>56</c:v>
                </c:pt>
                <c:pt idx="38">
                  <c:v>101</c:v>
                </c:pt>
                <c:pt idx="39">
                  <c:v>166</c:v>
                </c:pt>
                <c:pt idx="40">
                  <c:v>224</c:v>
                </c:pt>
                <c:pt idx="41">
                  <c:v>380</c:v>
                </c:pt>
                <c:pt idx="42">
                  <c:v>501</c:v>
                </c:pt>
                <c:pt idx="43">
                  <c:v>583</c:v>
                </c:pt>
                <c:pt idx="44">
                  <c:v>682</c:v>
                </c:pt>
                <c:pt idx="45">
                  <c:v>781</c:v>
                </c:pt>
                <c:pt idx="46">
                  <c:v>944</c:v>
                </c:pt>
                <c:pt idx="47">
                  <c:v>1063</c:v>
                </c:pt>
                <c:pt idx="48">
                  <c:v>1300</c:v>
                </c:pt>
                <c:pt idx="49">
                  <c:v>1582</c:v>
                </c:pt>
                <c:pt idx="50">
                  <c:v>1892</c:v>
                </c:pt>
                <c:pt idx="51">
                  <c:v>2219</c:v>
                </c:pt>
                <c:pt idx="52">
                  <c:v>2722</c:v>
                </c:pt>
                <c:pt idx="53">
                  <c:v>3116</c:v>
                </c:pt>
                <c:pt idx="54">
                  <c:v>3440</c:v>
                </c:pt>
                <c:pt idx="55">
                  <c:v>4070</c:v>
                </c:pt>
                <c:pt idx="56">
                  <c:v>4651</c:v>
                </c:pt>
                <c:pt idx="57">
                  <c:v>5315</c:v>
                </c:pt>
                <c:pt idx="58">
                  <c:v>5860</c:v>
                </c:pt>
                <c:pt idx="59">
                  <c:v>6420</c:v>
                </c:pt>
                <c:pt idx="60">
                  <c:v>7053</c:v>
                </c:pt>
                <c:pt idx="61">
                  <c:v>7737</c:v>
                </c:pt>
                <c:pt idx="62">
                  <c:v>8770</c:v>
                </c:pt>
                <c:pt idx="63">
                  <c:v>9619</c:v>
                </c:pt>
                <c:pt idx="64">
                  <c:v>10406</c:v>
                </c:pt>
                <c:pt idx="65">
                  <c:v>11048</c:v>
                </c:pt>
                <c:pt idx="66">
                  <c:v>11934</c:v>
                </c:pt>
                <c:pt idx="67">
                  <c:v>12707</c:v>
                </c:pt>
                <c:pt idx="68">
                  <c:v>13624</c:v>
                </c:pt>
                <c:pt idx="69">
                  <c:v>14372</c:v>
                </c:pt>
                <c:pt idx="70">
                  <c:v>15405</c:v>
                </c:pt>
                <c:pt idx="71">
                  <c:v>16248</c:v>
                </c:pt>
                <c:pt idx="72">
                  <c:v>17228</c:v>
                </c:pt>
                <c:pt idx="73">
                  <c:v>18107</c:v>
                </c:pt>
                <c:pt idx="74">
                  <c:v>19078</c:v>
                </c:pt>
                <c:pt idx="75">
                  <c:v>20376</c:v>
                </c:pt>
                <c:pt idx="76">
                  <c:v>21343</c:v>
                </c:pt>
                <c:pt idx="77">
                  <c:v>22212</c:v>
                </c:pt>
                <c:pt idx="78">
                  <c:v>23031</c:v>
                </c:pt>
                <c:pt idx="79">
                  <c:v>23702</c:v>
                </c:pt>
                <c:pt idx="80">
                  <c:v>24452</c:v>
                </c:pt>
                <c:pt idx="81">
                  <c:v>25361</c:v>
                </c:pt>
                <c:pt idx="82">
                  <c:v>26138</c:v>
                </c:pt>
                <c:pt idx="83">
                  <c:v>26929</c:v>
                </c:pt>
                <c:pt idx="84">
                  <c:v>27653</c:v>
                </c:pt>
                <c:pt idx="85">
                  <c:v>28484</c:v>
                </c:pt>
                <c:pt idx="86">
                  <c:v>29202</c:v>
                </c:pt>
                <c:pt idx="87">
                  <c:v>29824</c:v>
                </c:pt>
                <c:pt idx="88">
                  <c:v>30626</c:v>
                </c:pt>
                <c:pt idx="89">
                  <c:v>31376</c:v>
                </c:pt>
                <c:pt idx="90">
                  <c:v>31835</c:v>
                </c:pt>
                <c:pt idx="91">
                  <c:v>32484</c:v>
                </c:pt>
                <c:pt idx="92">
                  <c:v>33088</c:v>
                </c:pt>
                <c:pt idx="93">
                  <c:v>33682</c:v>
                </c:pt>
                <c:pt idx="94">
                  <c:v>34246</c:v>
                </c:pt>
                <c:pt idx="95">
                  <c:v>34781</c:v>
                </c:pt>
                <c:pt idx="96">
                  <c:v>35375</c:v>
                </c:pt>
                <c:pt idx="97">
                  <c:v>35928</c:v>
                </c:pt>
                <c:pt idx="98">
                  <c:v>36468</c:v>
                </c:pt>
                <c:pt idx="99">
                  <c:v>36824</c:v>
                </c:pt>
                <c:pt idx="100">
                  <c:v>37295</c:v>
                </c:pt>
                <c:pt idx="101">
                  <c:v>37639</c:v>
                </c:pt>
                <c:pt idx="102">
                  <c:v>38040</c:v>
                </c:pt>
                <c:pt idx="103">
                  <c:v>38496</c:v>
                </c:pt>
                <c:pt idx="104">
                  <c:v>38861</c:v>
                </c:pt>
                <c:pt idx="105">
                  <c:v>39305</c:v>
                </c:pt>
                <c:pt idx="106">
                  <c:v>39714</c:v>
                </c:pt>
                <c:pt idx="107">
                  <c:v>40042</c:v>
                </c:pt>
                <c:pt idx="108">
                  <c:v>40303</c:v>
                </c:pt>
                <c:pt idx="109">
                  <c:v>40687</c:v>
                </c:pt>
                <c:pt idx="110">
                  <c:v>41084</c:v>
                </c:pt>
                <c:pt idx="111">
                  <c:v>41421</c:v>
                </c:pt>
                <c:pt idx="112">
                  <c:v>41738</c:v>
                </c:pt>
                <c:pt idx="113">
                  <c:v>42101</c:v>
                </c:pt>
                <c:pt idx="114">
                  <c:v>42393</c:v>
                </c:pt>
                <c:pt idx="115">
                  <c:v>42633</c:v>
                </c:pt>
                <c:pt idx="116">
                  <c:v>42939</c:v>
                </c:pt>
                <c:pt idx="117">
                  <c:v>43273</c:v>
                </c:pt>
                <c:pt idx="118">
                  <c:v>43628</c:v>
                </c:pt>
                <c:pt idx="119">
                  <c:v>43900</c:v>
                </c:pt>
                <c:pt idx="120">
                  <c:v>44168</c:v>
                </c:pt>
                <c:pt idx="121">
                  <c:v>44455</c:v>
                </c:pt>
                <c:pt idx="122">
                  <c:v>44754</c:v>
                </c:pt>
                <c:pt idx="123">
                  <c:v>45149</c:v>
                </c:pt>
                <c:pt idx="124">
                  <c:v>45655</c:v>
                </c:pt>
                <c:pt idx="125">
                  <c:v>46202</c:v>
                </c:pt>
                <c:pt idx="126">
                  <c:v>46708</c:v>
                </c:pt>
                <c:pt idx="127">
                  <c:v>47156</c:v>
                </c:pt>
                <c:pt idx="128">
                  <c:v>47719</c:v>
                </c:pt>
                <c:pt idx="129">
                  <c:v>48189</c:v>
                </c:pt>
                <c:pt idx="130">
                  <c:v>48779</c:v>
                </c:pt>
                <c:pt idx="131">
                  <c:v>49484</c:v>
                </c:pt>
                <c:pt idx="132">
                  <c:v>50169</c:v>
                </c:pt>
                <c:pt idx="133">
                  <c:v>50899</c:v>
                </c:pt>
                <c:pt idx="134">
                  <c:v>51579</c:v>
                </c:pt>
                <c:pt idx="135">
                  <c:v>52222</c:v>
                </c:pt>
                <c:pt idx="136">
                  <c:v>53045</c:v>
                </c:pt>
                <c:pt idx="137">
                  <c:v>54019</c:v>
                </c:pt>
                <c:pt idx="138">
                  <c:v>54946</c:v>
                </c:pt>
                <c:pt idx="139">
                  <c:v>55859</c:v>
                </c:pt>
                <c:pt idx="140">
                  <c:v>56749</c:v>
                </c:pt>
                <c:pt idx="141">
                  <c:v>57457</c:v>
                </c:pt>
                <c:pt idx="142">
                  <c:v>58374</c:v>
                </c:pt>
                <c:pt idx="143">
                  <c:v>59151</c:v>
                </c:pt>
                <c:pt idx="144">
                  <c:v>60124</c:v>
                </c:pt>
                <c:pt idx="145">
                  <c:v>61456</c:v>
                </c:pt>
                <c:pt idx="146">
                  <c:v>62705</c:v>
                </c:pt>
                <c:pt idx="147">
                  <c:v>63769</c:v>
                </c:pt>
                <c:pt idx="148">
                  <c:v>64810</c:v>
                </c:pt>
                <c:pt idx="149">
                  <c:v>66189</c:v>
                </c:pt>
                <c:pt idx="150">
                  <c:v>67569</c:v>
                </c:pt>
                <c:pt idx="151">
                  <c:v>68824</c:v>
                </c:pt>
                <c:pt idx="152">
                  <c:v>70484</c:v>
                </c:pt>
                <c:pt idx="153">
                  <c:v>72053</c:v>
                </c:pt>
                <c:pt idx="154">
                  <c:v>73472</c:v>
                </c:pt>
                <c:pt idx="155">
                  <c:v>74733</c:v>
                </c:pt>
                <c:pt idx="156">
                  <c:v>76388</c:v>
                </c:pt>
                <c:pt idx="157">
                  <c:v>77965</c:v>
                </c:pt>
                <c:pt idx="158">
                  <c:v>79908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ser>
          <c:idx val="2"/>
          <c:order val="2"/>
          <c:tx>
            <c:strRef>
              <c:f>'data BAL'!$D$3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6</c:v>
                </c:pt>
                <c:pt idx="40">
                  <c:v>6</c:v>
                </c:pt>
                <c:pt idx="41">
                  <c:v>9</c:v>
                </c:pt>
                <c:pt idx="42">
                  <c:v>11</c:v>
                </c:pt>
                <c:pt idx="43">
                  <c:v>11</c:v>
                </c:pt>
                <c:pt idx="44">
                  <c:v>13</c:v>
                </c:pt>
                <c:pt idx="45">
                  <c:v>24</c:v>
                </c:pt>
                <c:pt idx="46">
                  <c:v>27</c:v>
                </c:pt>
                <c:pt idx="47">
                  <c:v>34</c:v>
                </c:pt>
                <c:pt idx="48">
                  <c:v>34</c:v>
                </c:pt>
                <c:pt idx="49">
                  <c:v>66</c:v>
                </c:pt>
                <c:pt idx="50">
                  <c:v>78</c:v>
                </c:pt>
                <c:pt idx="51">
                  <c:v>78</c:v>
                </c:pt>
                <c:pt idx="52">
                  <c:v>115</c:v>
                </c:pt>
                <c:pt idx="53">
                  <c:v>157</c:v>
                </c:pt>
                <c:pt idx="54">
                  <c:v>156</c:v>
                </c:pt>
                <c:pt idx="55">
                  <c:v>210</c:v>
                </c:pt>
                <c:pt idx="56">
                  <c:v>244</c:v>
                </c:pt>
                <c:pt idx="57">
                  <c:v>326</c:v>
                </c:pt>
                <c:pt idx="58">
                  <c:v>376</c:v>
                </c:pt>
                <c:pt idx="59">
                  <c:v>395</c:v>
                </c:pt>
                <c:pt idx="60">
                  <c:v>458</c:v>
                </c:pt>
                <c:pt idx="61">
                  <c:v>563</c:v>
                </c:pt>
                <c:pt idx="62">
                  <c:v>612</c:v>
                </c:pt>
                <c:pt idx="63">
                  <c:v>711</c:v>
                </c:pt>
                <c:pt idx="64">
                  <c:v>773</c:v>
                </c:pt>
                <c:pt idx="65">
                  <c:v>871</c:v>
                </c:pt>
                <c:pt idx="66">
                  <c:v>1004</c:v>
                </c:pt>
                <c:pt idx="67">
                  <c:v>1141</c:v>
                </c:pt>
                <c:pt idx="68">
                  <c:v>1349</c:v>
                </c:pt>
                <c:pt idx="69">
                  <c:v>1507</c:v>
                </c:pt>
                <c:pt idx="70">
                  <c:v>1673</c:v>
                </c:pt>
                <c:pt idx="71">
                  <c:v>1899</c:v>
                </c:pt>
                <c:pt idx="72">
                  <c:v>2024</c:v>
                </c:pt>
                <c:pt idx="73">
                  <c:v>2315</c:v>
                </c:pt>
                <c:pt idx="74">
                  <c:v>2617</c:v>
                </c:pt>
                <c:pt idx="75">
                  <c:v>2912</c:v>
                </c:pt>
                <c:pt idx="76">
                  <c:v>3754</c:v>
                </c:pt>
                <c:pt idx="77">
                  <c:v>4184</c:v>
                </c:pt>
                <c:pt idx="78">
                  <c:v>4608</c:v>
                </c:pt>
                <c:pt idx="79">
                  <c:v>5020</c:v>
                </c:pt>
                <c:pt idx="80">
                  <c:v>5411</c:v>
                </c:pt>
                <c:pt idx="81">
                  <c:v>5889</c:v>
                </c:pt>
                <c:pt idx="82">
                  <c:v>6133</c:v>
                </c:pt>
                <c:pt idx="83">
                  <c:v>6703</c:v>
                </c:pt>
                <c:pt idx="84">
                  <c:v>7024</c:v>
                </c:pt>
                <c:pt idx="85">
                  <c:v>7462</c:v>
                </c:pt>
                <c:pt idx="86">
                  <c:v>7776</c:v>
                </c:pt>
                <c:pt idx="87">
                  <c:v>8254</c:v>
                </c:pt>
                <c:pt idx="88">
                  <c:v>8629</c:v>
                </c:pt>
                <c:pt idx="89">
                  <c:v>9377</c:v>
                </c:pt>
                <c:pt idx="90">
                  <c:v>9905</c:v>
                </c:pt>
                <c:pt idx="91">
                  <c:v>10378</c:v>
                </c:pt>
                <c:pt idx="92">
                  <c:v>11037</c:v>
                </c:pt>
                <c:pt idx="93">
                  <c:v>11607</c:v>
                </c:pt>
                <c:pt idx="94">
                  <c:v>12113</c:v>
                </c:pt>
                <c:pt idx="95">
                  <c:v>12861</c:v>
                </c:pt>
                <c:pt idx="96">
                  <c:v>13533</c:v>
                </c:pt>
                <c:pt idx="97">
                  <c:v>14218</c:v>
                </c:pt>
                <c:pt idx="98">
                  <c:v>15177</c:v>
                </c:pt>
                <c:pt idx="99">
                  <c:v>15496</c:v>
                </c:pt>
                <c:pt idx="100">
                  <c:v>16370</c:v>
                </c:pt>
                <c:pt idx="101">
                  <c:v>17253</c:v>
                </c:pt>
                <c:pt idx="102">
                  <c:v>17927</c:v>
                </c:pt>
                <c:pt idx="103">
                  <c:v>19392</c:v>
                </c:pt>
                <c:pt idx="104">
                  <c:v>20055</c:v>
                </c:pt>
                <c:pt idx="105">
                  <c:v>20564</c:v>
                </c:pt>
                <c:pt idx="106">
                  <c:v>21306</c:v>
                </c:pt>
                <c:pt idx="107">
                  <c:v>22573</c:v>
                </c:pt>
                <c:pt idx="108">
                  <c:v>23115</c:v>
                </c:pt>
                <c:pt idx="109">
                  <c:v>23624</c:v>
                </c:pt>
                <c:pt idx="110">
                  <c:v>24260</c:v>
                </c:pt>
                <c:pt idx="111">
                  <c:v>24760</c:v>
                </c:pt>
                <c:pt idx="112">
                  <c:v>25468</c:v>
                </c:pt>
                <c:pt idx="113">
                  <c:v>25910</c:v>
                </c:pt>
                <c:pt idx="114">
                  <c:v>26331</c:v>
                </c:pt>
                <c:pt idx="115">
                  <c:v>26802</c:v>
                </c:pt>
                <c:pt idx="116">
                  <c:v>27390</c:v>
                </c:pt>
                <c:pt idx="117">
                  <c:v>28205</c:v>
                </c:pt>
                <c:pt idx="118">
                  <c:v>28656</c:v>
                </c:pt>
                <c:pt idx="119">
                  <c:v>29089</c:v>
                </c:pt>
                <c:pt idx="120">
                  <c:v>29513</c:v>
                </c:pt>
                <c:pt idx="121">
                  <c:v>29801</c:v>
                </c:pt>
                <c:pt idx="122">
                  <c:v>30052</c:v>
                </c:pt>
                <c:pt idx="123">
                  <c:v>30559</c:v>
                </c:pt>
                <c:pt idx="124">
                  <c:v>30891</c:v>
                </c:pt>
                <c:pt idx="125">
                  <c:v>31343</c:v>
                </c:pt>
                <c:pt idx="126">
                  <c:v>35948</c:v>
                </c:pt>
                <c:pt idx="127">
                  <c:v>36494</c:v>
                </c:pt>
                <c:pt idx="128">
                  <c:v>36636</c:v>
                </c:pt>
                <c:pt idx="129">
                  <c:v>36893</c:v>
                </c:pt>
                <c:pt idx="130">
                  <c:v>37263</c:v>
                </c:pt>
                <c:pt idx="131">
                  <c:v>37564</c:v>
                </c:pt>
                <c:pt idx="132">
                  <c:v>37874</c:v>
                </c:pt>
                <c:pt idx="133">
                  <c:v>38164</c:v>
                </c:pt>
                <c:pt idx="134">
                  <c:v>38321</c:v>
                </c:pt>
                <c:pt idx="135">
                  <c:v>38599</c:v>
                </c:pt>
                <c:pt idx="136">
                  <c:v>39011</c:v>
                </c:pt>
                <c:pt idx="137">
                  <c:v>39293</c:v>
                </c:pt>
                <c:pt idx="138">
                  <c:v>39685</c:v>
                </c:pt>
                <c:pt idx="139">
                  <c:v>40151</c:v>
                </c:pt>
                <c:pt idx="140">
                  <c:v>40484</c:v>
                </c:pt>
                <c:pt idx="141">
                  <c:v>40854</c:v>
                </c:pt>
                <c:pt idx="142">
                  <c:v>41223</c:v>
                </c:pt>
                <c:pt idx="143">
                  <c:v>41672</c:v>
                </c:pt>
                <c:pt idx="144">
                  <c:v>42075</c:v>
                </c:pt>
                <c:pt idx="145">
                  <c:v>42877</c:v>
                </c:pt>
                <c:pt idx="146">
                  <c:v>43467</c:v>
                </c:pt>
                <c:pt idx="147">
                  <c:v>44043</c:v>
                </c:pt>
                <c:pt idx="148">
                  <c:v>44617</c:v>
                </c:pt>
                <c:pt idx="149">
                  <c:v>45121</c:v>
                </c:pt>
                <c:pt idx="150">
                  <c:v>45552</c:v>
                </c:pt>
                <c:pt idx="151">
                  <c:v>46207</c:v>
                </c:pt>
                <c:pt idx="152">
                  <c:v>46760</c:v>
                </c:pt>
                <c:pt idx="153">
                  <c:v>47428</c:v>
                </c:pt>
                <c:pt idx="154">
                  <c:v>48035</c:v>
                </c:pt>
                <c:pt idx="155">
                  <c:v>48399</c:v>
                </c:pt>
                <c:pt idx="156">
                  <c:v>49073</c:v>
                </c:pt>
                <c:pt idx="157">
                  <c:v>49839</c:v>
                </c:pt>
                <c:pt idx="158">
                  <c:v>50789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81152"/>
        <c:axId val="334882688"/>
      </c:lineChart>
      <c:lineChart>
        <c:grouping val="standard"/>
        <c:varyColors val="0"/>
        <c:ser>
          <c:idx val="1"/>
          <c:order val="1"/>
          <c:tx>
            <c:strRef>
              <c:f>'data BAL'!$C$3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BAL'!$C$4:$C$162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15</c:v>
                </c:pt>
                <c:pt idx="51">
                  <c:v>26</c:v>
                </c:pt>
                <c:pt idx="52">
                  <c:v>34</c:v>
                </c:pt>
                <c:pt idx="53">
                  <c:v>43</c:v>
                </c:pt>
                <c:pt idx="54">
                  <c:v>50</c:v>
                </c:pt>
                <c:pt idx="55">
                  <c:v>59</c:v>
                </c:pt>
                <c:pt idx="56">
                  <c:v>89</c:v>
                </c:pt>
                <c:pt idx="57">
                  <c:v>105</c:v>
                </c:pt>
                <c:pt idx="58">
                  <c:v>136</c:v>
                </c:pt>
                <c:pt idx="59">
                  <c:v>167</c:v>
                </c:pt>
                <c:pt idx="60">
                  <c:v>193</c:v>
                </c:pt>
                <c:pt idx="61">
                  <c:v>226</c:v>
                </c:pt>
                <c:pt idx="62">
                  <c:v>263</c:v>
                </c:pt>
                <c:pt idx="63">
                  <c:v>302</c:v>
                </c:pt>
                <c:pt idx="64">
                  <c:v>329</c:v>
                </c:pt>
                <c:pt idx="65">
                  <c:v>378</c:v>
                </c:pt>
                <c:pt idx="66">
                  <c:v>421</c:v>
                </c:pt>
                <c:pt idx="67">
                  <c:v>460</c:v>
                </c:pt>
                <c:pt idx="68">
                  <c:v>497</c:v>
                </c:pt>
                <c:pt idx="69">
                  <c:v>532</c:v>
                </c:pt>
                <c:pt idx="70">
                  <c:v>567</c:v>
                </c:pt>
                <c:pt idx="71">
                  <c:v>607</c:v>
                </c:pt>
                <c:pt idx="72">
                  <c:v>638</c:v>
                </c:pt>
                <c:pt idx="73">
                  <c:v>687</c:v>
                </c:pt>
                <c:pt idx="74">
                  <c:v>724</c:v>
                </c:pt>
                <c:pt idx="75">
                  <c:v>757</c:v>
                </c:pt>
                <c:pt idx="76">
                  <c:v>801</c:v>
                </c:pt>
                <c:pt idx="77">
                  <c:v>827</c:v>
                </c:pt>
                <c:pt idx="78">
                  <c:v>878</c:v>
                </c:pt>
                <c:pt idx="79">
                  <c:v>916</c:v>
                </c:pt>
                <c:pt idx="80">
                  <c:v>950</c:v>
                </c:pt>
                <c:pt idx="81">
                  <c:v>993</c:v>
                </c:pt>
                <c:pt idx="82">
                  <c:v>1025</c:v>
                </c:pt>
                <c:pt idx="83">
                  <c:v>1060</c:v>
                </c:pt>
                <c:pt idx="84">
                  <c:v>1110</c:v>
                </c:pt>
                <c:pt idx="85">
                  <c:v>1143</c:v>
                </c:pt>
                <c:pt idx="86">
                  <c:v>1184</c:v>
                </c:pt>
                <c:pt idx="87">
                  <c:v>1231</c:v>
                </c:pt>
                <c:pt idx="88">
                  <c:v>1283</c:v>
                </c:pt>
                <c:pt idx="89">
                  <c:v>1328</c:v>
                </c:pt>
                <c:pt idx="90">
                  <c:v>1369</c:v>
                </c:pt>
                <c:pt idx="91">
                  <c:v>1418</c:v>
                </c:pt>
                <c:pt idx="92">
                  <c:v>1453</c:v>
                </c:pt>
                <c:pt idx="93">
                  <c:v>1494</c:v>
                </c:pt>
                <c:pt idx="94">
                  <c:v>1532</c:v>
                </c:pt>
                <c:pt idx="95">
                  <c:v>1574</c:v>
                </c:pt>
                <c:pt idx="96">
                  <c:v>1607</c:v>
                </c:pt>
                <c:pt idx="97">
                  <c:v>1658</c:v>
                </c:pt>
                <c:pt idx="98">
                  <c:v>1692</c:v>
                </c:pt>
                <c:pt idx="99">
                  <c:v>1725</c:v>
                </c:pt>
                <c:pt idx="100">
                  <c:v>1758</c:v>
                </c:pt>
                <c:pt idx="101">
                  <c:v>1787</c:v>
                </c:pt>
                <c:pt idx="102">
                  <c:v>1835</c:v>
                </c:pt>
                <c:pt idx="103">
                  <c:v>1859</c:v>
                </c:pt>
                <c:pt idx="104">
                  <c:v>1889</c:v>
                </c:pt>
                <c:pt idx="105">
                  <c:v>1921</c:v>
                </c:pt>
                <c:pt idx="106">
                  <c:v>1947</c:v>
                </c:pt>
                <c:pt idx="107">
                  <c:v>1966</c:v>
                </c:pt>
                <c:pt idx="108">
                  <c:v>1992</c:v>
                </c:pt>
                <c:pt idx="109">
                  <c:v>2014</c:v>
                </c:pt>
                <c:pt idx="110">
                  <c:v>2036</c:v>
                </c:pt>
                <c:pt idx="111">
                  <c:v>2055</c:v>
                </c:pt>
                <c:pt idx="112">
                  <c:v>2068</c:v>
                </c:pt>
                <c:pt idx="113">
                  <c:v>2086</c:v>
                </c:pt>
                <c:pt idx="114">
                  <c:v>2111</c:v>
                </c:pt>
                <c:pt idx="115">
                  <c:v>2131</c:v>
                </c:pt>
                <c:pt idx="116">
                  <c:v>2151</c:v>
                </c:pt>
                <c:pt idx="117">
                  <c:v>2166</c:v>
                </c:pt>
                <c:pt idx="118">
                  <c:v>2188</c:v>
                </c:pt>
                <c:pt idx="119">
                  <c:v>2207</c:v>
                </c:pt>
                <c:pt idx="120">
                  <c:v>2218</c:v>
                </c:pt>
                <c:pt idx="121">
                  <c:v>2238</c:v>
                </c:pt>
                <c:pt idx="122">
                  <c:v>2259</c:v>
                </c:pt>
                <c:pt idx="123">
                  <c:v>2273</c:v>
                </c:pt>
                <c:pt idx="124">
                  <c:v>2288</c:v>
                </c:pt>
                <c:pt idx="125">
                  <c:v>2314</c:v>
                </c:pt>
                <c:pt idx="126">
                  <c:v>2326</c:v>
                </c:pt>
                <c:pt idx="127">
                  <c:v>2340</c:v>
                </c:pt>
                <c:pt idx="128">
                  <c:v>2356</c:v>
                </c:pt>
                <c:pt idx="129">
                  <c:v>2377</c:v>
                </c:pt>
                <c:pt idx="130">
                  <c:v>2392</c:v>
                </c:pt>
                <c:pt idx="131">
                  <c:v>2409</c:v>
                </c:pt>
                <c:pt idx="132">
                  <c:v>2430</c:v>
                </c:pt>
                <c:pt idx="133">
                  <c:v>2453</c:v>
                </c:pt>
                <c:pt idx="134">
                  <c:v>2482</c:v>
                </c:pt>
                <c:pt idx="135">
                  <c:v>2510</c:v>
                </c:pt>
                <c:pt idx="136">
                  <c:v>2538</c:v>
                </c:pt>
                <c:pt idx="137">
                  <c:v>2567</c:v>
                </c:pt>
                <c:pt idx="138">
                  <c:v>2603</c:v>
                </c:pt>
                <c:pt idx="139">
                  <c:v>2628</c:v>
                </c:pt>
                <c:pt idx="140">
                  <c:v>2663</c:v>
                </c:pt>
                <c:pt idx="141">
                  <c:v>2683</c:v>
                </c:pt>
                <c:pt idx="142">
                  <c:v>2715</c:v>
                </c:pt>
                <c:pt idx="143">
                  <c:v>2740</c:v>
                </c:pt>
                <c:pt idx="144">
                  <c:v>2769</c:v>
                </c:pt>
                <c:pt idx="145">
                  <c:v>2794</c:v>
                </c:pt>
                <c:pt idx="146">
                  <c:v>2823</c:v>
                </c:pt>
                <c:pt idx="147">
                  <c:v>2849</c:v>
                </c:pt>
                <c:pt idx="148">
                  <c:v>2897</c:v>
                </c:pt>
                <c:pt idx="149">
                  <c:v>2949</c:v>
                </c:pt>
                <c:pt idx="150">
                  <c:v>2987</c:v>
                </c:pt>
                <c:pt idx="151">
                  <c:v>3021</c:v>
                </c:pt>
                <c:pt idx="152">
                  <c:v>3072</c:v>
                </c:pt>
                <c:pt idx="153">
                  <c:v>3127</c:v>
                </c:pt>
                <c:pt idx="154">
                  <c:v>3173</c:v>
                </c:pt>
                <c:pt idx="155">
                  <c:v>3219</c:v>
                </c:pt>
                <c:pt idx="156">
                  <c:v>3272</c:v>
                </c:pt>
                <c:pt idx="157">
                  <c:v>3342</c:v>
                </c:pt>
                <c:pt idx="158">
                  <c:v>3392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886016"/>
        <c:axId val="334884224"/>
      </c:lineChart>
      <c:dateAx>
        <c:axId val="3348811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882688"/>
        <c:crosses val="autoZero"/>
        <c:auto val="1"/>
        <c:lblOffset val="100"/>
        <c:baseTimeUnit val="days"/>
      </c:dateAx>
      <c:valAx>
        <c:axId val="33488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881152"/>
        <c:crosses val="autoZero"/>
        <c:crossBetween val="between"/>
      </c:valAx>
      <c:valAx>
        <c:axId val="334884224"/>
        <c:scaling>
          <c:orientation val="minMax"/>
          <c:max val="5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886016"/>
        <c:crosses val="max"/>
        <c:crossBetween val="between"/>
      </c:valAx>
      <c:catAx>
        <c:axId val="33488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33488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BAL'!$AB$3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BAL'!$A$4:$A$182</c:f>
              <c:numCache>
                <c:formatCode>m/d/yyyy</c:formatCode>
                <c:ptCount val="17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</c:numCache>
            </c:numRef>
          </c:cat>
          <c:val>
            <c:numRef>
              <c:f>'data BAL'!$AB$4:$AB$182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0.7142857142857143</c:v>
                </c:pt>
                <c:pt idx="26" formatCode="#,##0">
                  <c:v>0.7142857142857143</c:v>
                </c:pt>
                <c:pt idx="27" formatCode="#,##0">
                  <c:v>1.2857142857142858</c:v>
                </c:pt>
                <c:pt idx="28" formatCode="#,##0">
                  <c:v>1.4285714285714286</c:v>
                </c:pt>
                <c:pt idx="29" formatCode="#,##0">
                  <c:v>1.5714285714285714</c:v>
                </c:pt>
                <c:pt idx="30" formatCode="#,##0">
                  <c:v>1.5714285714285714</c:v>
                </c:pt>
                <c:pt idx="31" formatCode="#,##0">
                  <c:v>1.7142857142857142</c:v>
                </c:pt>
                <c:pt idx="32" formatCode="#,##0">
                  <c:v>1.4285714285714286</c:v>
                </c:pt>
                <c:pt idx="33" formatCode="#,##0">
                  <c:v>2.2857142857142856</c:v>
                </c:pt>
                <c:pt idx="34" formatCode="#,##0">
                  <c:v>3.4285714285714284</c:v>
                </c:pt>
                <c:pt idx="35" formatCode="#,##0">
                  <c:v>3.5714285714285716</c:v>
                </c:pt>
                <c:pt idx="36" formatCode="#,##0">
                  <c:v>6.1428571428571432</c:v>
                </c:pt>
                <c:pt idx="37" formatCode="#,##0">
                  <c:v>6.4285714285714288</c:v>
                </c:pt>
                <c:pt idx="38" formatCode="#,##0">
                  <c:v>12.571428571428571</c:v>
                </c:pt>
                <c:pt idx="39" formatCode="#,##0">
                  <c:v>21.571428571428573</c:v>
                </c:pt>
                <c:pt idx="40" formatCode="#,##0">
                  <c:v>29</c:v>
                </c:pt>
                <c:pt idx="41" formatCode="#,##0">
                  <c:v>49.571428571428569</c:v>
                </c:pt>
                <c:pt idx="42" formatCode="#,##0">
                  <c:v>66.571428571428569</c:v>
                </c:pt>
                <c:pt idx="43" formatCode="#,##0">
                  <c:v>75.571428571428569</c:v>
                </c:pt>
                <c:pt idx="44" formatCode="#,##0">
                  <c:v>89.428571428571431</c:v>
                </c:pt>
                <c:pt idx="45" formatCode="#,##0">
                  <c:v>97.142857142857139</c:v>
                </c:pt>
                <c:pt idx="46" formatCode="#,##0">
                  <c:v>111.14285714285714</c:v>
                </c:pt>
                <c:pt idx="47" formatCode="#,##0">
                  <c:v>119.85714285714286</c:v>
                </c:pt>
                <c:pt idx="48" formatCode="#,##0">
                  <c:v>131.42857142857142</c:v>
                </c:pt>
                <c:pt idx="49" formatCode="#,##0">
                  <c:v>154.42857142857142</c:v>
                </c:pt>
                <c:pt idx="50" formatCode="#,##0">
                  <c:v>187</c:v>
                </c:pt>
                <c:pt idx="51" formatCode="#,##0">
                  <c:v>219.57142857142858</c:v>
                </c:pt>
                <c:pt idx="52" formatCode="#,##0">
                  <c:v>277.28571428571428</c:v>
                </c:pt>
                <c:pt idx="53" formatCode="#,##0">
                  <c:v>310.28571428571428</c:v>
                </c:pt>
                <c:pt idx="54" formatCode="#,##0">
                  <c:v>339.57142857142856</c:v>
                </c:pt>
                <c:pt idx="55" formatCode="#,##0">
                  <c:v>395.71428571428572</c:v>
                </c:pt>
                <c:pt idx="56" formatCode="#,##0">
                  <c:v>438.42857142857144</c:v>
                </c:pt>
                <c:pt idx="57" formatCode="#,##0">
                  <c:v>489</c:v>
                </c:pt>
                <c:pt idx="58" formatCode="#,##0">
                  <c:v>520.14285714285711</c:v>
                </c:pt>
                <c:pt idx="59" formatCode="#,##0">
                  <c:v>528.28571428571433</c:v>
                </c:pt>
                <c:pt idx="60" formatCode="#,##0">
                  <c:v>562.42857142857144</c:v>
                </c:pt>
                <c:pt idx="61" formatCode="#,##0">
                  <c:v>613.85714285714289</c:v>
                </c:pt>
                <c:pt idx="62" formatCode="#,##0">
                  <c:v>671.42857142857144</c:v>
                </c:pt>
                <c:pt idx="63" formatCode="#,##0">
                  <c:v>709.71428571428567</c:v>
                </c:pt>
                <c:pt idx="64" formatCode="#,##0">
                  <c:v>727.28571428571433</c:v>
                </c:pt>
                <c:pt idx="65" formatCode="#,##0">
                  <c:v>741.14285714285711</c:v>
                </c:pt>
                <c:pt idx="66" formatCode="#,##0">
                  <c:v>787.71428571428567</c:v>
                </c:pt>
                <c:pt idx="67" formatCode="#,##0">
                  <c:v>807.71428571428567</c:v>
                </c:pt>
                <c:pt idx="68" formatCode="#,##0">
                  <c:v>841</c:v>
                </c:pt>
                <c:pt idx="69" formatCode="#,##0">
                  <c:v>800.28571428571433</c:v>
                </c:pt>
                <c:pt idx="70" formatCode="#,##0">
                  <c:v>826.57142857142856</c:v>
                </c:pt>
                <c:pt idx="71" formatCode="#,##0">
                  <c:v>834.57142857142856</c:v>
                </c:pt>
                <c:pt idx="72" formatCode="#,##0">
                  <c:v>882.85714285714289</c:v>
                </c:pt>
                <c:pt idx="73" formatCode="#,##0">
                  <c:v>881.85714285714289</c:v>
                </c:pt>
                <c:pt idx="74" formatCode="#,##0">
                  <c:v>910.14285714285711</c:v>
                </c:pt>
                <c:pt idx="75" formatCode="#,##0">
                  <c:v>964.57142857142856</c:v>
                </c:pt>
                <c:pt idx="76" formatCode="#,##0">
                  <c:v>995.85714285714289</c:v>
                </c:pt>
                <c:pt idx="77" formatCode="#,##0">
                  <c:v>972.42857142857144</c:v>
                </c:pt>
                <c:pt idx="78" formatCode="#,##0">
                  <c:v>969</c:v>
                </c:pt>
                <c:pt idx="79" formatCode="#,##0">
                  <c:v>924.85714285714289</c:v>
                </c:pt>
                <c:pt idx="80" formatCode="#,##0">
                  <c:v>906.42857142857144</c:v>
                </c:pt>
                <c:pt idx="81" formatCode="#,##0">
                  <c:v>897.57142857142856</c:v>
                </c:pt>
                <c:pt idx="82" formatCode="#,##0">
                  <c:v>823.14285714285711</c:v>
                </c:pt>
                <c:pt idx="83" formatCode="#,##0">
                  <c:v>798</c:v>
                </c:pt>
                <c:pt idx="84" formatCode="#,##0">
                  <c:v>777.28571428571433</c:v>
                </c:pt>
                <c:pt idx="85" formatCode="#,##0">
                  <c:v>779</c:v>
                </c:pt>
                <c:pt idx="86" formatCode="#,##0">
                  <c:v>785.71428571428567</c:v>
                </c:pt>
                <c:pt idx="87" formatCode="#,##0">
                  <c:v>767.42857142857144</c:v>
                </c:pt>
                <c:pt idx="88" formatCode="#,##0">
                  <c:v>752.14285714285711</c:v>
                </c:pt>
                <c:pt idx="89" formatCode="#,##0">
                  <c:v>748.28571428571433</c:v>
                </c:pt>
                <c:pt idx="90" formatCode="#,##0">
                  <c:v>700.85714285714289</c:v>
                </c:pt>
                <c:pt idx="91" formatCode="#,##0">
                  <c:v>690.14285714285711</c:v>
                </c:pt>
                <c:pt idx="92" formatCode="#,##0">
                  <c:v>657.71428571428567</c:v>
                </c:pt>
                <c:pt idx="93" formatCode="#,##0">
                  <c:v>640</c:v>
                </c:pt>
                <c:pt idx="94" formatCode="#,##0">
                  <c:v>631.71428571428567</c:v>
                </c:pt>
                <c:pt idx="95" formatCode="#,##0">
                  <c:v>593.57142857142856</c:v>
                </c:pt>
                <c:pt idx="96" formatCode="#,##0">
                  <c:v>571.28571428571433</c:v>
                </c:pt>
                <c:pt idx="97" formatCode="#,##0">
                  <c:v>584.71428571428567</c:v>
                </c:pt>
                <c:pt idx="98" formatCode="#,##0">
                  <c:v>569.14285714285711</c:v>
                </c:pt>
                <c:pt idx="99" formatCode="#,##0">
                  <c:v>533.71428571428567</c:v>
                </c:pt>
                <c:pt idx="100" formatCode="#,##0">
                  <c:v>516.14285714285711</c:v>
                </c:pt>
                <c:pt idx="101" formatCode="#,##0">
                  <c:v>484.71428571428572</c:v>
                </c:pt>
                <c:pt idx="102" formatCode="#,##0">
                  <c:v>465.57142857142856</c:v>
                </c:pt>
                <c:pt idx="103" formatCode="#,##0">
                  <c:v>445.85714285714283</c:v>
                </c:pt>
                <c:pt idx="104" formatCode="#,##0">
                  <c:v>419</c:v>
                </c:pt>
                <c:pt idx="105" formatCode="#,##0">
                  <c:v>405.28571428571428</c:v>
                </c:pt>
                <c:pt idx="106" formatCode="#,##0">
                  <c:v>412.85714285714283</c:v>
                </c:pt>
                <c:pt idx="107" formatCode="#,##0">
                  <c:v>392.42857142857144</c:v>
                </c:pt>
                <c:pt idx="108" formatCode="#,##0">
                  <c:v>380.57142857142856</c:v>
                </c:pt>
                <c:pt idx="109" formatCode="#,##0">
                  <c:v>378.14285714285717</c:v>
                </c:pt>
                <c:pt idx="110" formatCode="#,##0">
                  <c:v>369.71428571428572</c:v>
                </c:pt>
                <c:pt idx="111" formatCode="#,##0">
                  <c:v>365.71428571428572</c:v>
                </c:pt>
                <c:pt idx="112" formatCode="#,##0">
                  <c:v>347.57142857142856</c:v>
                </c:pt>
                <c:pt idx="113" formatCode="#,##0">
                  <c:v>341</c:v>
                </c:pt>
                <c:pt idx="114" formatCode="#,##0">
                  <c:v>335.85714285714283</c:v>
                </c:pt>
                <c:pt idx="115" formatCode="#,##0">
                  <c:v>332.85714285714283</c:v>
                </c:pt>
                <c:pt idx="116" formatCode="#,##0">
                  <c:v>321.71428571428572</c:v>
                </c:pt>
                <c:pt idx="117" formatCode="#,##0">
                  <c:v>312.71428571428572</c:v>
                </c:pt>
                <c:pt idx="118" formatCode="#,##0">
                  <c:v>315.28571428571428</c:v>
                </c:pt>
                <c:pt idx="119" formatCode="#,##0">
                  <c:v>308.85714285714283</c:v>
                </c:pt>
                <c:pt idx="120" formatCode="#,##0">
                  <c:v>295.28571428571428</c:v>
                </c:pt>
                <c:pt idx="121" formatCode="#,##0">
                  <c:v>294.57142857142856</c:v>
                </c:pt>
                <c:pt idx="122" formatCode="#,##0">
                  <c:v>303</c:v>
                </c:pt>
                <c:pt idx="123" formatCode="#,##0">
                  <c:v>315.71428571428572</c:v>
                </c:pt>
                <c:pt idx="124" formatCode="#,##0">
                  <c:v>340.28571428571428</c:v>
                </c:pt>
                <c:pt idx="125" formatCode="#,##0">
                  <c:v>367.71428571428572</c:v>
                </c:pt>
                <c:pt idx="126" formatCode="#,##0">
                  <c:v>401.14285714285717</c:v>
                </c:pt>
                <c:pt idx="127" formatCode="#,##0">
                  <c:v>426.85714285714283</c:v>
                </c:pt>
                <c:pt idx="128" formatCode="#,##0">
                  <c:v>466.28571428571428</c:v>
                </c:pt>
                <c:pt idx="129" formatCode="#,##0">
                  <c:v>490.71428571428572</c:v>
                </c:pt>
                <c:pt idx="130" formatCode="#,##0">
                  <c:v>518.57142857142856</c:v>
                </c:pt>
                <c:pt idx="131" formatCode="#,##0">
                  <c:v>547</c:v>
                </c:pt>
                <c:pt idx="132" formatCode="#,##0">
                  <c:v>566.71428571428567</c:v>
                </c:pt>
                <c:pt idx="133" formatCode="#,##0">
                  <c:v>598.71428571428567</c:v>
                </c:pt>
                <c:pt idx="134" formatCode="#,##0">
                  <c:v>631.85714285714289</c:v>
                </c:pt>
                <c:pt idx="135" formatCode="#,##0">
                  <c:v>643.28571428571433</c:v>
                </c:pt>
                <c:pt idx="136" formatCode="#,##0">
                  <c:v>693.71428571428567</c:v>
                </c:pt>
                <c:pt idx="137" formatCode="#,##0">
                  <c:v>748.57142857142856</c:v>
                </c:pt>
                <c:pt idx="138" formatCode="#,##0">
                  <c:v>780.28571428571433</c:v>
                </c:pt>
                <c:pt idx="139" formatCode="#,##0">
                  <c:v>812.85714285714289</c:v>
                </c:pt>
                <c:pt idx="140" formatCode="#,##0">
                  <c:v>835.71428571428567</c:v>
                </c:pt>
                <c:pt idx="141" formatCode="#,##0">
                  <c:v>839.71428571428567</c:v>
                </c:pt>
                <c:pt idx="142" formatCode="#,##0">
                  <c:v>878.85714285714289</c:v>
                </c:pt>
                <c:pt idx="143" formatCode="#,##0">
                  <c:v>872.28571428571433</c:v>
                </c:pt>
                <c:pt idx="144" formatCode="#,##0">
                  <c:v>872.14285714285711</c:v>
                </c:pt>
                <c:pt idx="145" formatCode="#,##0">
                  <c:v>930</c:v>
                </c:pt>
                <c:pt idx="146" formatCode="#,##0">
                  <c:v>978</c:v>
                </c:pt>
                <c:pt idx="147" formatCode="#,##0">
                  <c:v>1002.8571428571429</c:v>
                </c:pt>
                <c:pt idx="148" formatCode="#,##0">
                  <c:v>1050.4285714285713</c:v>
                </c:pt>
                <c:pt idx="149" formatCode="#,##0">
                  <c:v>1116.4285714285713</c:v>
                </c:pt>
                <c:pt idx="150" formatCode="#,##0">
                  <c:v>1202.5714285714287</c:v>
                </c:pt>
                <c:pt idx="151" formatCode="#,##0">
                  <c:v>1242.8571428571429</c:v>
                </c:pt>
                <c:pt idx="152" formatCode="#,##0">
                  <c:v>1289.7142857142858</c:v>
                </c:pt>
                <c:pt idx="153" formatCode="#,##0">
                  <c:v>1335.4285714285713</c:v>
                </c:pt>
                <c:pt idx="154" formatCode="#,##0">
                  <c:v>1386.1428571428571</c:v>
                </c:pt>
                <c:pt idx="155" formatCode="#,##0">
                  <c:v>1417.5714285714287</c:v>
                </c:pt>
                <c:pt idx="156" formatCode="#,##0">
                  <c:v>1457</c:v>
                </c:pt>
                <c:pt idx="157" formatCode="#,##0">
                  <c:v>1485.1428571428571</c:v>
                </c:pt>
                <c:pt idx="158" formatCode="#,##0">
                  <c:v>1583.4285714285713</c:v>
                </c:pt>
                <c:pt idx="159" formatCode="#,##0">
                  <c:v>1639.4285714285713</c:v>
                </c:pt>
                <c:pt idx="160" formatCode="#,##0">
                  <c:v>1732.5714285714287</c:v>
                </c:pt>
                <c:pt idx="161" formatCode="#,##0">
                  <c:v>1870.7142857142858</c:v>
                </c:pt>
                <c:pt idx="162" formatCode="#,##0">
                  <c:v>1907.8571428571429</c:v>
                </c:pt>
                <c:pt idx="163" formatCode="#,##0">
                  <c:v>1885.8571428571429</c:v>
                </c:pt>
                <c:pt idx="164" formatCode="#,##0">
                  <c:v>1902.7142857142858</c:v>
                </c:pt>
                <c:pt idx="165" formatCode="#,##0">
                  <c:v>1939.5714285714287</c:v>
                </c:pt>
                <c:pt idx="166" formatCode="#,##0">
                  <c:v>1950.1428571428571</c:v>
                </c:pt>
                <c:pt idx="167" formatCode="#,##0">
                  <c:v>2037.4285714285713</c:v>
                </c:pt>
                <c:pt idx="168" formatCode="#,##0">
                  <c:v>2048.1428571428573</c:v>
                </c:pt>
                <c:pt idx="169" formatCode="#,##0">
                  <c:v>2113.4285714285716</c:v>
                </c:pt>
                <c:pt idx="170" formatCode="#,##0">
                  <c:v>2145.5714285714284</c:v>
                </c:pt>
                <c:pt idx="171" formatCode="#,##0">
                  <c:v>2288.8571428571427</c:v>
                </c:pt>
                <c:pt idx="172" formatCode="#,##0">
                  <c:v>2372.4285714285716</c:v>
                </c:pt>
                <c:pt idx="173" formatCode="#,##0">
                  <c:v>2465.7142857142858</c:v>
                </c:pt>
                <c:pt idx="174" formatCode="#,##0">
                  <c:v>2453.1428571428573</c:v>
                </c:pt>
                <c:pt idx="175" formatCode="#,##0">
                  <c:v>2399.7142857142858</c:v>
                </c:pt>
                <c:pt idx="176" formatCode="#,##0">
                  <c:v>2509.1428571428573</c:v>
                </c:pt>
                <c:pt idx="177" formatCode="#,##0">
                  <c:v>2703</c:v>
                </c:pt>
                <c:pt idx="178" formatCode="#,##0">
                  <c:v>2691.5714285714284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43360"/>
        <c:axId val="334944896"/>
      </c:lineChart>
      <c:lineChart>
        <c:grouping val="standard"/>
        <c:varyColors val="0"/>
        <c:ser>
          <c:idx val="1"/>
          <c:order val="1"/>
          <c:tx>
            <c:strRef>
              <c:f>'data BAL'!$AC$3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BAL'!$AC$4:$AC$182</c:f>
              <c:numCache>
                <c:formatCode>General</c:formatCode>
                <c:ptCount val="17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0.2857142857142857</c:v>
                </c:pt>
                <c:pt idx="40" formatCode="#,##0">
                  <c:v>0.2857142857142857</c:v>
                </c:pt>
                <c:pt idx="41" formatCode="#,##0">
                  <c:v>0.2857142857142857</c:v>
                </c:pt>
                <c:pt idx="42" formatCode="#,##0">
                  <c:v>0.5714285714285714</c:v>
                </c:pt>
                <c:pt idx="43" formatCode="#,##0">
                  <c:v>0.5714285714285714</c:v>
                </c:pt>
                <c:pt idx="44" formatCode="#,##0">
                  <c:v>0.5714285714285714</c:v>
                </c:pt>
                <c:pt idx="45" formatCode="#,##0">
                  <c:v>0.5714285714285714</c:v>
                </c:pt>
                <c:pt idx="46" formatCode="#,##0">
                  <c:v>0.42857142857142855</c:v>
                </c:pt>
                <c:pt idx="47" formatCode="#,##0">
                  <c:v>0.7142857142857143</c:v>
                </c:pt>
                <c:pt idx="48" formatCode="#,##0">
                  <c:v>0.8571428571428571</c:v>
                </c:pt>
                <c:pt idx="49" formatCode="#,##0">
                  <c:v>0.7142857142857143</c:v>
                </c:pt>
                <c:pt idx="50" formatCode="#,##0">
                  <c:v>1.5714285714285714</c:v>
                </c:pt>
                <c:pt idx="51" formatCode="#,##0">
                  <c:v>3.1428571428571428</c:v>
                </c:pt>
                <c:pt idx="52" formatCode="#,##0">
                  <c:v>4.2857142857142856</c:v>
                </c:pt>
                <c:pt idx="53" formatCode="#,##0">
                  <c:v>5.4285714285714288</c:v>
                </c:pt>
                <c:pt idx="54" formatCode="#,##0">
                  <c:v>6.1428571428571432</c:v>
                </c:pt>
                <c:pt idx="55" formatCode="#,##0">
                  <c:v>7.2857142857142856</c:v>
                </c:pt>
                <c:pt idx="56" formatCode="#,##0">
                  <c:v>11.428571428571429</c:v>
                </c:pt>
                <c:pt idx="57" formatCode="#,##0">
                  <c:v>12.857142857142858</c:v>
                </c:pt>
                <c:pt idx="58" formatCode="#,##0">
                  <c:v>15.714285714285714</c:v>
                </c:pt>
                <c:pt idx="59" formatCode="#,##0">
                  <c:v>19</c:v>
                </c:pt>
                <c:pt idx="60" formatCode="#,##0">
                  <c:v>21.428571428571427</c:v>
                </c:pt>
                <c:pt idx="61" formatCode="#,##0">
                  <c:v>25.142857142857142</c:v>
                </c:pt>
                <c:pt idx="62" formatCode="#,##0">
                  <c:v>29.142857142857142</c:v>
                </c:pt>
                <c:pt idx="63" formatCode="#,##0">
                  <c:v>30.428571428571427</c:v>
                </c:pt>
                <c:pt idx="64" formatCode="#,##0">
                  <c:v>32</c:v>
                </c:pt>
                <c:pt idx="65" formatCode="#,##0">
                  <c:v>34.571428571428569</c:v>
                </c:pt>
                <c:pt idx="66" formatCode="#,##0">
                  <c:v>36.285714285714285</c:v>
                </c:pt>
                <c:pt idx="67" formatCode="#,##0">
                  <c:v>38.142857142857146</c:v>
                </c:pt>
                <c:pt idx="68" formatCode="#,##0">
                  <c:v>38.714285714285715</c:v>
                </c:pt>
                <c:pt idx="69" formatCode="#,##0">
                  <c:v>38.428571428571431</c:v>
                </c:pt>
                <c:pt idx="70" formatCode="#,##0">
                  <c:v>37.857142857142854</c:v>
                </c:pt>
                <c:pt idx="71" formatCode="#,##0">
                  <c:v>39.714285714285715</c:v>
                </c:pt>
                <c:pt idx="72" formatCode="#,##0">
                  <c:v>37.142857142857146</c:v>
                </c:pt>
                <c:pt idx="73" formatCode="#,##0">
                  <c:v>38</c:v>
                </c:pt>
                <c:pt idx="74" formatCode="#,##0">
                  <c:v>37.714285714285715</c:v>
                </c:pt>
                <c:pt idx="75" formatCode="#,##0">
                  <c:v>37.142857142857146</c:v>
                </c:pt>
                <c:pt idx="76" formatCode="#,##0">
                  <c:v>38.428571428571431</c:v>
                </c:pt>
                <c:pt idx="77" formatCode="#,##0">
                  <c:v>37.142857142857146</c:v>
                </c:pt>
                <c:pt idx="78" formatCode="#,##0">
                  <c:v>38.714285714285715</c:v>
                </c:pt>
                <c:pt idx="79" formatCode="#,##0">
                  <c:v>39.714285714285715</c:v>
                </c:pt>
                <c:pt idx="80" formatCode="#,##0">
                  <c:v>37.571428571428569</c:v>
                </c:pt>
                <c:pt idx="81" formatCode="#,##0">
                  <c:v>38.428571428571431</c:v>
                </c:pt>
                <c:pt idx="82" formatCode="#,##0">
                  <c:v>38.285714285714285</c:v>
                </c:pt>
                <c:pt idx="83" formatCode="#,##0">
                  <c:v>37</c:v>
                </c:pt>
                <c:pt idx="84" formatCode="#,##0">
                  <c:v>40.428571428571431</c:v>
                </c:pt>
                <c:pt idx="85" formatCode="#,##0">
                  <c:v>37.857142857142854</c:v>
                </c:pt>
                <c:pt idx="86" formatCode="#,##0">
                  <c:v>38.285714285714285</c:v>
                </c:pt>
                <c:pt idx="87" formatCode="#,##0">
                  <c:v>40.142857142857146</c:v>
                </c:pt>
                <c:pt idx="88" formatCode="#,##0">
                  <c:v>41.428571428571431</c:v>
                </c:pt>
                <c:pt idx="89" formatCode="#,##0">
                  <c:v>43.285714285714285</c:v>
                </c:pt>
                <c:pt idx="90" formatCode="#,##0">
                  <c:v>44.142857142857146</c:v>
                </c:pt>
                <c:pt idx="91" formatCode="#,##0">
                  <c:v>44</c:v>
                </c:pt>
                <c:pt idx="92" formatCode="#,##0">
                  <c:v>44.285714285714285</c:v>
                </c:pt>
                <c:pt idx="93" formatCode="#,##0">
                  <c:v>44.285714285714285</c:v>
                </c:pt>
                <c:pt idx="94" formatCode="#,##0">
                  <c:v>43</c:v>
                </c:pt>
                <c:pt idx="95" formatCode="#,##0">
                  <c:v>41.571428571428569</c:v>
                </c:pt>
                <c:pt idx="96" formatCode="#,##0">
                  <c:v>39.857142857142854</c:v>
                </c:pt>
                <c:pt idx="97" formatCode="#,##0">
                  <c:v>41.285714285714285</c:v>
                </c:pt>
                <c:pt idx="98" formatCode="#,##0">
                  <c:v>39.142857142857146</c:v>
                </c:pt>
                <c:pt idx="99" formatCode="#,##0">
                  <c:v>38.857142857142854</c:v>
                </c:pt>
                <c:pt idx="100" formatCode="#,##0">
                  <c:v>37.714285714285715</c:v>
                </c:pt>
                <c:pt idx="101" formatCode="#,##0">
                  <c:v>36.428571428571431</c:v>
                </c:pt>
                <c:pt idx="102" formatCode="#,##0">
                  <c:v>37.285714285714285</c:v>
                </c:pt>
                <c:pt idx="103" formatCode="#,##0">
                  <c:v>36</c:v>
                </c:pt>
                <c:pt idx="104" formatCode="#,##0">
                  <c:v>33</c:v>
                </c:pt>
                <c:pt idx="105" formatCode="#,##0">
                  <c:v>32.714285714285715</c:v>
                </c:pt>
                <c:pt idx="106" formatCode="#,##0">
                  <c:v>31.714285714285715</c:v>
                </c:pt>
                <c:pt idx="107" formatCode="#,##0">
                  <c:v>29.714285714285715</c:v>
                </c:pt>
                <c:pt idx="108" formatCode="#,##0">
                  <c:v>29.285714285714285</c:v>
                </c:pt>
                <c:pt idx="109" formatCode="#,##0">
                  <c:v>25.571428571428573</c:v>
                </c:pt>
                <c:pt idx="110" formatCode="#,##0">
                  <c:v>25.285714285714285</c:v>
                </c:pt>
                <c:pt idx="111" formatCode="#,##0">
                  <c:v>23.714285714285715</c:v>
                </c:pt>
                <c:pt idx="112" formatCode="#,##0">
                  <c:v>21</c:v>
                </c:pt>
                <c:pt idx="113" formatCode="#,##0">
                  <c:v>19.857142857142858</c:v>
                </c:pt>
                <c:pt idx="114" formatCode="#,##0">
                  <c:v>20.714285714285715</c:v>
                </c:pt>
                <c:pt idx="115" formatCode="#,##0">
                  <c:v>19.857142857142858</c:v>
                </c:pt>
                <c:pt idx="116" formatCode="#,##0">
                  <c:v>19.571428571428573</c:v>
                </c:pt>
                <c:pt idx="117" formatCode="#,##0">
                  <c:v>18.571428571428573</c:v>
                </c:pt>
                <c:pt idx="118" formatCode="#,##0">
                  <c:v>19</c:v>
                </c:pt>
                <c:pt idx="119" formatCode="#,##0">
                  <c:v>19.857142857142858</c:v>
                </c:pt>
                <c:pt idx="120" formatCode="#,##0">
                  <c:v>18.857142857142858</c:v>
                </c:pt>
                <c:pt idx="121" formatCode="#,##0">
                  <c:v>18.142857142857142</c:v>
                </c:pt>
                <c:pt idx="122" formatCode="#,##0">
                  <c:v>18.285714285714285</c:v>
                </c:pt>
                <c:pt idx="123" formatCode="#,##0">
                  <c:v>17.428571428571427</c:v>
                </c:pt>
                <c:pt idx="124" formatCode="#,##0">
                  <c:v>17.428571428571427</c:v>
                </c:pt>
                <c:pt idx="125" formatCode="#,##0">
                  <c:v>18</c:v>
                </c:pt>
                <c:pt idx="126" formatCode="#,##0">
                  <c:v>17</c:v>
                </c:pt>
                <c:pt idx="127" formatCode="#,##0">
                  <c:v>17.428571428571427</c:v>
                </c:pt>
                <c:pt idx="128" formatCode="#,##0">
                  <c:v>16.857142857142858</c:v>
                </c:pt>
                <c:pt idx="129" formatCode="#,##0">
                  <c:v>16.857142857142858</c:v>
                </c:pt>
                <c:pt idx="130" formatCode="#,##0">
                  <c:v>17</c:v>
                </c:pt>
                <c:pt idx="131" formatCode="#,##0">
                  <c:v>17.285714285714285</c:v>
                </c:pt>
                <c:pt idx="132" formatCode="#,##0">
                  <c:v>16.571428571428573</c:v>
                </c:pt>
                <c:pt idx="133" formatCode="#,##0">
                  <c:v>18.142857142857142</c:v>
                </c:pt>
                <c:pt idx="134" formatCode="#,##0">
                  <c:v>20.285714285714285</c:v>
                </c:pt>
                <c:pt idx="135" formatCode="#,##0">
                  <c:v>22</c:v>
                </c:pt>
                <c:pt idx="136" formatCode="#,##0">
                  <c:v>23</c:v>
                </c:pt>
                <c:pt idx="137" formatCode="#,##0">
                  <c:v>25</c:v>
                </c:pt>
                <c:pt idx="138" formatCode="#,##0">
                  <c:v>27.714285714285715</c:v>
                </c:pt>
                <c:pt idx="139" formatCode="#,##0">
                  <c:v>28.285714285714285</c:v>
                </c:pt>
                <c:pt idx="140" formatCode="#,##0">
                  <c:v>30</c:v>
                </c:pt>
                <c:pt idx="141" formatCode="#,##0">
                  <c:v>28.714285714285715</c:v>
                </c:pt>
                <c:pt idx="142" formatCode="#,##0">
                  <c:v>29.285714285714285</c:v>
                </c:pt>
                <c:pt idx="143" formatCode="#,##0">
                  <c:v>28.857142857142858</c:v>
                </c:pt>
                <c:pt idx="144" formatCode="#,##0">
                  <c:v>28.857142857142858</c:v>
                </c:pt>
                <c:pt idx="145" formatCode="#,##0">
                  <c:v>27.285714285714285</c:v>
                </c:pt>
                <c:pt idx="146" formatCode="#,##0">
                  <c:v>27.857142857142858</c:v>
                </c:pt>
                <c:pt idx="147" formatCode="#,##0">
                  <c:v>26.571428571428573</c:v>
                </c:pt>
                <c:pt idx="148" formatCode="#,##0">
                  <c:v>30.571428571428573</c:v>
                </c:pt>
                <c:pt idx="149" formatCode="#,##0">
                  <c:v>33.428571428571431</c:v>
                </c:pt>
                <c:pt idx="150" formatCode="#,##0">
                  <c:v>35.285714285714285</c:v>
                </c:pt>
                <c:pt idx="151" formatCode="#,##0">
                  <c:v>36</c:v>
                </c:pt>
                <c:pt idx="152" formatCode="#,##0">
                  <c:v>39.714285714285715</c:v>
                </c:pt>
                <c:pt idx="153" formatCode="#,##0">
                  <c:v>43.428571428571431</c:v>
                </c:pt>
                <c:pt idx="154" formatCode="#,##0">
                  <c:v>46.285714285714285</c:v>
                </c:pt>
                <c:pt idx="155" formatCode="#,##0">
                  <c:v>46</c:v>
                </c:pt>
                <c:pt idx="156" formatCode="#,##0">
                  <c:v>46.142857142857146</c:v>
                </c:pt>
                <c:pt idx="157" formatCode="#,##0">
                  <c:v>50.714285714285715</c:v>
                </c:pt>
                <c:pt idx="158" formatCode="#,##0">
                  <c:v>53</c:v>
                </c:pt>
                <c:pt idx="159" formatCode="#,##0">
                  <c:v>52.285714285714285</c:v>
                </c:pt>
                <c:pt idx="160" formatCode="#,##0">
                  <c:v>52.428571428571431</c:v>
                </c:pt>
                <c:pt idx="161" formatCode="#,##0">
                  <c:v>54.285714285714285</c:v>
                </c:pt>
                <c:pt idx="162" formatCode="#,##0">
                  <c:v>53.714285714285715</c:v>
                </c:pt>
                <c:pt idx="163" formatCode="#,##0">
                  <c:v>53.142857142857146</c:v>
                </c:pt>
                <c:pt idx="164" formatCode="#,##0">
                  <c:v>52.142857142857146</c:v>
                </c:pt>
                <c:pt idx="165" formatCode="#,##0">
                  <c:v>53.428571428571431</c:v>
                </c:pt>
                <c:pt idx="166" formatCode="#,##0">
                  <c:v>55.142857142857146</c:v>
                </c:pt>
                <c:pt idx="167" formatCode="#,##0">
                  <c:v>54.571428571428569</c:v>
                </c:pt>
                <c:pt idx="168" formatCode="#,##0">
                  <c:v>54</c:v>
                </c:pt>
                <c:pt idx="169" formatCode="#,##0">
                  <c:v>55</c:v>
                </c:pt>
                <c:pt idx="170" formatCode="#,##0">
                  <c:v>55.714285714285715</c:v>
                </c:pt>
                <c:pt idx="171" formatCode="#,##0">
                  <c:v>57.142857142857146</c:v>
                </c:pt>
                <c:pt idx="172" formatCode="#,##0">
                  <c:v>59.142857142857146</c:v>
                </c:pt>
                <c:pt idx="173" formatCode="#,##0">
                  <c:v>60.285714285714285</c:v>
                </c:pt>
                <c:pt idx="174" formatCode="#,##0">
                  <c:v>62.571428571428569</c:v>
                </c:pt>
                <c:pt idx="175" formatCode="#,##0">
                  <c:v>60.714285714285715</c:v>
                </c:pt>
                <c:pt idx="176" formatCode="#,##0">
                  <c:v>61.571428571428569</c:v>
                </c:pt>
                <c:pt idx="177" formatCode="#,##0">
                  <c:v>64.428571428571431</c:v>
                </c:pt>
                <c:pt idx="178" formatCode="#,##0">
                  <c:v>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BAL'!$AC$2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BAL'!$A$4:$A$162</c:f>
              <c:numCache>
                <c:formatCode>m/d/yyyy</c:formatCode>
                <c:ptCount val="15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</c:numCache>
            </c:numRef>
          </c:cat>
          <c:val>
            <c:numRef>
              <c:f>'data BAL'!$AD$4:$AD$182</c:f>
              <c:numCache>
                <c:formatCode>General</c:formatCode>
                <c:ptCount val="179"/>
                <c:pt idx="38">
                  <c:v>7.857142857142857E-2</c:v>
                </c:pt>
                <c:pt idx="39">
                  <c:v>0.1257142857142857</c:v>
                </c:pt>
                <c:pt idx="40">
                  <c:v>0.18857142857142856</c:v>
                </c:pt>
                <c:pt idx="41">
                  <c:v>0.19642857142857145</c:v>
                </c:pt>
                <c:pt idx="42">
                  <c:v>0.33785714285714286</c:v>
                </c:pt>
                <c:pt idx="43">
                  <c:v>0.35357142857142859</c:v>
                </c:pt>
                <c:pt idx="44">
                  <c:v>0.69142857142857139</c:v>
                </c:pt>
                <c:pt idx="45">
                  <c:v>1.1864285714285716</c:v>
                </c:pt>
                <c:pt idx="46">
                  <c:v>1.595</c:v>
                </c:pt>
                <c:pt idx="47">
                  <c:v>2.7264285714285714</c:v>
                </c:pt>
                <c:pt idx="48">
                  <c:v>3.6614285714285715</c:v>
                </c:pt>
                <c:pt idx="49">
                  <c:v>4.1564285714285711</c:v>
                </c:pt>
                <c:pt idx="50">
                  <c:v>4.918571428571429</c:v>
                </c:pt>
                <c:pt idx="51">
                  <c:v>5.3428571428571425</c:v>
                </c:pt>
                <c:pt idx="52">
                  <c:v>6.112857142857143</c:v>
                </c:pt>
                <c:pt idx="53">
                  <c:v>6.5921428571428571</c:v>
                </c:pt>
                <c:pt idx="54">
                  <c:v>7.2285714285714278</c:v>
                </c:pt>
                <c:pt idx="55">
                  <c:v>8.4935714285714283</c:v>
                </c:pt>
                <c:pt idx="56">
                  <c:v>10.285</c:v>
                </c:pt>
                <c:pt idx="57">
                  <c:v>12.076428571428572</c:v>
                </c:pt>
                <c:pt idx="58">
                  <c:v>15.250714285714285</c:v>
                </c:pt>
                <c:pt idx="59">
                  <c:v>17.065714285714286</c:v>
                </c:pt>
                <c:pt idx="60">
                  <c:v>18.67642857142857</c:v>
                </c:pt>
                <c:pt idx="61">
                  <c:v>21.764285714285716</c:v>
                </c:pt>
                <c:pt idx="62">
                  <c:v>24.113571428571429</c:v>
                </c:pt>
                <c:pt idx="63">
                  <c:v>26.895</c:v>
                </c:pt>
                <c:pt idx="64">
                  <c:v>28.607857142857142</c:v>
                </c:pt>
                <c:pt idx="65">
                  <c:v>29.055714285714288</c:v>
                </c:pt>
                <c:pt idx="66">
                  <c:v>30.93357142857143</c:v>
                </c:pt>
                <c:pt idx="67">
                  <c:v>33.762142857142862</c:v>
                </c:pt>
                <c:pt idx="68">
                  <c:v>36.928571428571431</c:v>
                </c:pt>
                <c:pt idx="69">
                  <c:v>39.034285714285708</c:v>
                </c:pt>
                <c:pt idx="70">
                  <c:v>40.000714285714288</c:v>
                </c:pt>
                <c:pt idx="71">
                  <c:v>40.762857142857143</c:v>
                </c:pt>
                <c:pt idx="72">
                  <c:v>43.324285714285715</c:v>
                </c:pt>
                <c:pt idx="73">
                  <c:v>44.424285714285709</c:v>
                </c:pt>
                <c:pt idx="74">
                  <c:v>46.255000000000003</c:v>
                </c:pt>
                <c:pt idx="75">
                  <c:v>44.015714285714289</c:v>
                </c:pt>
                <c:pt idx="76">
                  <c:v>45.46142857142857</c:v>
                </c:pt>
                <c:pt idx="77">
                  <c:v>45.901428571428568</c:v>
                </c:pt>
                <c:pt idx="78">
                  <c:v>48.557142857142857</c:v>
                </c:pt>
                <c:pt idx="79">
                  <c:v>48.502142857142857</c:v>
                </c:pt>
                <c:pt idx="80">
                  <c:v>50.057857142857138</c:v>
                </c:pt>
                <c:pt idx="81">
                  <c:v>53.051428571428573</c:v>
                </c:pt>
                <c:pt idx="82">
                  <c:v>54.77214285714286</c:v>
                </c:pt>
                <c:pt idx="83">
                  <c:v>53.48357142857143</c:v>
                </c:pt>
                <c:pt idx="84">
                  <c:v>53.295000000000002</c:v>
                </c:pt>
                <c:pt idx="85">
                  <c:v>50.867142857142859</c:v>
                </c:pt>
                <c:pt idx="86">
                  <c:v>49.853571428571428</c:v>
                </c:pt>
                <c:pt idx="87">
                  <c:v>49.366428571428571</c:v>
                </c:pt>
                <c:pt idx="88">
                  <c:v>45.272857142857141</c:v>
                </c:pt>
                <c:pt idx="89">
                  <c:v>43.89</c:v>
                </c:pt>
                <c:pt idx="90">
                  <c:v>42.750714285714288</c:v>
                </c:pt>
                <c:pt idx="91">
                  <c:v>42.844999999999999</c:v>
                </c:pt>
                <c:pt idx="92">
                  <c:v>43.214285714285715</c:v>
                </c:pt>
                <c:pt idx="93">
                  <c:v>42.208571428571432</c:v>
                </c:pt>
                <c:pt idx="94">
                  <c:v>41.36785714285714</c:v>
                </c:pt>
                <c:pt idx="95">
                  <c:v>41.155714285714289</c:v>
                </c:pt>
                <c:pt idx="96">
                  <c:v>38.547142857142859</c:v>
                </c:pt>
                <c:pt idx="97">
                  <c:v>37.957857142857144</c:v>
                </c:pt>
                <c:pt idx="98">
                  <c:v>36.174285714285709</c:v>
                </c:pt>
                <c:pt idx="99">
                  <c:v>35.200000000000003</c:v>
                </c:pt>
                <c:pt idx="100">
                  <c:v>34.744285714285709</c:v>
                </c:pt>
                <c:pt idx="101">
                  <c:v>32.646428571428572</c:v>
                </c:pt>
                <c:pt idx="102">
                  <c:v>31.42071428571429</c:v>
                </c:pt>
                <c:pt idx="103">
                  <c:v>32.159285714285708</c:v>
                </c:pt>
                <c:pt idx="104">
                  <c:v>31.302857142857142</c:v>
                </c:pt>
                <c:pt idx="105">
                  <c:v>29.354285714285712</c:v>
                </c:pt>
                <c:pt idx="106">
                  <c:v>28.38785714285714</c:v>
                </c:pt>
                <c:pt idx="107">
                  <c:v>26.659285714285716</c:v>
                </c:pt>
                <c:pt idx="108">
                  <c:v>25.60642857142857</c:v>
                </c:pt>
                <c:pt idx="109">
                  <c:v>24.522142857142857</c:v>
                </c:pt>
                <c:pt idx="110">
                  <c:v>23.045000000000002</c:v>
                </c:pt>
                <c:pt idx="111">
                  <c:v>22.290714285714284</c:v>
                </c:pt>
                <c:pt idx="112">
                  <c:v>22.707142857142856</c:v>
                </c:pt>
                <c:pt idx="113">
                  <c:v>21.583571428571428</c:v>
                </c:pt>
                <c:pt idx="114">
                  <c:v>20.931428571428572</c:v>
                </c:pt>
                <c:pt idx="115">
                  <c:v>20.797857142857143</c:v>
                </c:pt>
                <c:pt idx="116">
                  <c:v>20.334285714285716</c:v>
                </c:pt>
                <c:pt idx="117">
                  <c:v>20.114285714285714</c:v>
                </c:pt>
                <c:pt idx="118">
                  <c:v>19.116428571428571</c:v>
                </c:pt>
                <c:pt idx="119">
                  <c:v>18.754999999999999</c:v>
                </c:pt>
                <c:pt idx="120">
                  <c:v>18.472142857142856</c:v>
                </c:pt>
                <c:pt idx="121">
                  <c:v>18.307142857142857</c:v>
                </c:pt>
                <c:pt idx="122">
                  <c:v>17.694285714285716</c:v>
                </c:pt>
                <c:pt idx="123">
                  <c:v>17.199285714285715</c:v>
                </c:pt>
                <c:pt idx="124">
                  <c:v>17.340714285714284</c:v>
                </c:pt>
                <c:pt idx="125">
                  <c:v>16.987142857142857</c:v>
                </c:pt>
                <c:pt idx="126">
                  <c:v>16.240714285714287</c:v>
                </c:pt>
                <c:pt idx="127">
                  <c:v>16.201428571428572</c:v>
                </c:pt>
                <c:pt idx="128">
                  <c:v>16.664999999999999</c:v>
                </c:pt>
                <c:pt idx="129">
                  <c:v>17.364285714285714</c:v>
                </c:pt>
                <c:pt idx="130">
                  <c:v>18.715714285714284</c:v>
                </c:pt>
                <c:pt idx="131">
                  <c:v>20.224285714285713</c:v>
                </c:pt>
                <c:pt idx="132">
                  <c:v>22.062857142857144</c:v>
                </c:pt>
                <c:pt idx="133">
                  <c:v>23.477142857142855</c:v>
                </c:pt>
                <c:pt idx="134">
                  <c:v>25.645714285714284</c:v>
                </c:pt>
                <c:pt idx="135">
                  <c:v>26.989285714285714</c:v>
                </c:pt>
                <c:pt idx="136">
                  <c:v>28.521428571428572</c:v>
                </c:pt>
                <c:pt idx="137">
                  <c:v>30.085000000000001</c:v>
                </c:pt>
                <c:pt idx="138">
                  <c:v>31.16928571428571</c:v>
                </c:pt>
                <c:pt idx="139">
                  <c:v>32.929285714285712</c:v>
                </c:pt>
                <c:pt idx="140">
                  <c:v>34.752142857142857</c:v>
                </c:pt>
                <c:pt idx="141">
                  <c:v>35.380714285714291</c:v>
                </c:pt>
                <c:pt idx="142">
                  <c:v>38.154285714285713</c:v>
                </c:pt>
                <c:pt idx="143">
                  <c:v>41.171428571428571</c:v>
                </c:pt>
                <c:pt idx="144">
                  <c:v>42.915714285714287</c:v>
                </c:pt>
                <c:pt idx="145">
                  <c:v>44.707142857142863</c:v>
                </c:pt>
                <c:pt idx="146">
                  <c:v>45.964285714285715</c:v>
                </c:pt>
                <c:pt idx="147">
                  <c:v>46.184285714285714</c:v>
                </c:pt>
                <c:pt idx="148">
                  <c:v>48.337142857142858</c:v>
                </c:pt>
                <c:pt idx="149">
                  <c:v>47.97571428571429</c:v>
                </c:pt>
                <c:pt idx="150">
                  <c:v>47.967857142857142</c:v>
                </c:pt>
                <c:pt idx="151">
                  <c:v>51.15</c:v>
                </c:pt>
                <c:pt idx="152">
                  <c:v>53.79</c:v>
                </c:pt>
                <c:pt idx="153">
                  <c:v>55.157142857142858</c:v>
                </c:pt>
                <c:pt idx="154">
                  <c:v>57.773571428571422</c:v>
                </c:pt>
                <c:pt idx="155">
                  <c:v>61.403571428571425</c:v>
                </c:pt>
                <c:pt idx="156">
                  <c:v>66.141428571428577</c:v>
                </c:pt>
                <c:pt idx="157">
                  <c:v>68.357142857142861</c:v>
                </c:pt>
                <c:pt idx="158">
                  <c:v>70.934285714285721</c:v>
                </c:pt>
                <c:pt idx="159">
                  <c:v>73.448571428571427</c:v>
                </c:pt>
                <c:pt idx="160">
                  <c:v>76.237857142857138</c:v>
                </c:pt>
                <c:pt idx="161">
                  <c:v>77.96642857142858</c:v>
                </c:pt>
                <c:pt idx="162">
                  <c:v>80.135000000000005</c:v>
                </c:pt>
                <c:pt idx="163">
                  <c:v>81.682857142857145</c:v>
                </c:pt>
                <c:pt idx="164">
                  <c:v>87.088571428571427</c:v>
                </c:pt>
                <c:pt idx="165">
                  <c:v>90.168571428571425</c:v>
                </c:pt>
                <c:pt idx="166">
                  <c:v>95.291428571428582</c:v>
                </c:pt>
                <c:pt idx="167">
                  <c:v>102.88928571428572</c:v>
                </c:pt>
                <c:pt idx="168">
                  <c:v>104.93214285714286</c:v>
                </c:pt>
                <c:pt idx="169">
                  <c:v>103.72214285714286</c:v>
                </c:pt>
                <c:pt idx="170">
                  <c:v>104.64928571428572</c:v>
                </c:pt>
                <c:pt idx="171">
                  <c:v>106.67642857142857</c:v>
                </c:pt>
                <c:pt idx="172">
                  <c:v>107.25785714285715</c:v>
                </c:pt>
                <c:pt idx="173">
                  <c:v>112.05857142857143</c:v>
                </c:pt>
                <c:pt idx="174">
                  <c:v>112.64785714285715</c:v>
                </c:pt>
                <c:pt idx="175">
                  <c:v>116.23857142857143</c:v>
                </c:pt>
                <c:pt idx="176">
                  <c:v>118.00642857142857</c:v>
                </c:pt>
                <c:pt idx="177">
                  <c:v>125.88714285714285</c:v>
                </c:pt>
                <c:pt idx="178">
                  <c:v>130.48357142857142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952320"/>
        <c:axId val="334950784"/>
      </c:lineChart>
      <c:dateAx>
        <c:axId val="334943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944896"/>
        <c:crosses val="autoZero"/>
        <c:auto val="1"/>
        <c:lblOffset val="100"/>
        <c:baseTimeUnit val="days"/>
      </c:dateAx>
      <c:valAx>
        <c:axId val="33494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943360"/>
        <c:crosses val="autoZero"/>
        <c:crossBetween val="between"/>
      </c:valAx>
      <c:valAx>
        <c:axId val="334950784"/>
        <c:scaling>
          <c:orientation val="minMax"/>
          <c:max val="13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4952320"/>
        <c:crosses val="max"/>
        <c:crossBetween val="between"/>
      </c:valAx>
      <c:dateAx>
        <c:axId val="334952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495078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BAL'!$A$58:$A$362</c:f>
              <c:numCache>
                <c:formatCode>m/d/yyyy</c:formatCode>
                <c:ptCount val="305"/>
                <c:pt idx="0">
                  <c:v>43916</c:v>
                </c:pt>
                <c:pt idx="1">
                  <c:v>43917</c:v>
                </c:pt>
                <c:pt idx="2">
                  <c:v>43918</c:v>
                </c:pt>
                <c:pt idx="3">
                  <c:v>43919</c:v>
                </c:pt>
                <c:pt idx="4">
                  <c:v>43920</c:v>
                </c:pt>
                <c:pt idx="5">
                  <c:v>43921</c:v>
                </c:pt>
                <c:pt idx="6">
                  <c:v>43922</c:v>
                </c:pt>
                <c:pt idx="7">
                  <c:v>43923</c:v>
                </c:pt>
                <c:pt idx="8">
                  <c:v>43924</c:v>
                </c:pt>
                <c:pt idx="9">
                  <c:v>43925</c:v>
                </c:pt>
                <c:pt idx="10">
                  <c:v>43926</c:v>
                </c:pt>
                <c:pt idx="11">
                  <c:v>43927</c:v>
                </c:pt>
                <c:pt idx="12">
                  <c:v>43928</c:v>
                </c:pt>
                <c:pt idx="13">
                  <c:v>43929</c:v>
                </c:pt>
                <c:pt idx="14">
                  <c:v>43930</c:v>
                </c:pt>
                <c:pt idx="15">
                  <c:v>43931</c:v>
                </c:pt>
                <c:pt idx="16">
                  <c:v>43932</c:v>
                </c:pt>
                <c:pt idx="17">
                  <c:v>43933</c:v>
                </c:pt>
                <c:pt idx="18">
                  <c:v>43934</c:v>
                </c:pt>
                <c:pt idx="19">
                  <c:v>43935</c:v>
                </c:pt>
                <c:pt idx="20">
                  <c:v>43936</c:v>
                </c:pt>
                <c:pt idx="21">
                  <c:v>43937</c:v>
                </c:pt>
                <c:pt idx="22">
                  <c:v>43938</c:v>
                </c:pt>
                <c:pt idx="23">
                  <c:v>43939</c:v>
                </c:pt>
                <c:pt idx="24">
                  <c:v>43940</c:v>
                </c:pt>
                <c:pt idx="25">
                  <c:v>43941</c:v>
                </c:pt>
                <c:pt idx="26">
                  <c:v>43942</c:v>
                </c:pt>
                <c:pt idx="27">
                  <c:v>43943</c:v>
                </c:pt>
                <c:pt idx="28">
                  <c:v>43944</c:v>
                </c:pt>
                <c:pt idx="29">
                  <c:v>43945</c:v>
                </c:pt>
                <c:pt idx="30">
                  <c:v>43946</c:v>
                </c:pt>
                <c:pt idx="31">
                  <c:v>43947</c:v>
                </c:pt>
                <c:pt idx="32">
                  <c:v>43948</c:v>
                </c:pt>
                <c:pt idx="33">
                  <c:v>43949</c:v>
                </c:pt>
                <c:pt idx="34">
                  <c:v>43950</c:v>
                </c:pt>
                <c:pt idx="35">
                  <c:v>43951</c:v>
                </c:pt>
                <c:pt idx="36">
                  <c:v>43952</c:v>
                </c:pt>
                <c:pt idx="37">
                  <c:v>43953</c:v>
                </c:pt>
                <c:pt idx="38">
                  <c:v>43954</c:v>
                </c:pt>
                <c:pt idx="39">
                  <c:v>43955</c:v>
                </c:pt>
                <c:pt idx="40">
                  <c:v>43956</c:v>
                </c:pt>
                <c:pt idx="41">
                  <c:v>43957</c:v>
                </c:pt>
                <c:pt idx="42">
                  <c:v>43958</c:v>
                </c:pt>
                <c:pt idx="43">
                  <c:v>43959</c:v>
                </c:pt>
                <c:pt idx="44">
                  <c:v>43960</c:v>
                </c:pt>
                <c:pt idx="45">
                  <c:v>43961</c:v>
                </c:pt>
                <c:pt idx="46">
                  <c:v>43962</c:v>
                </c:pt>
                <c:pt idx="47">
                  <c:v>43963</c:v>
                </c:pt>
                <c:pt idx="48">
                  <c:v>43964</c:v>
                </c:pt>
                <c:pt idx="49">
                  <c:v>43965</c:v>
                </c:pt>
                <c:pt idx="50">
                  <c:v>43966</c:v>
                </c:pt>
                <c:pt idx="51">
                  <c:v>43967</c:v>
                </c:pt>
                <c:pt idx="52">
                  <c:v>43968</c:v>
                </c:pt>
                <c:pt idx="53">
                  <c:v>43969</c:v>
                </c:pt>
                <c:pt idx="54">
                  <c:v>43970</c:v>
                </c:pt>
                <c:pt idx="55">
                  <c:v>43971</c:v>
                </c:pt>
                <c:pt idx="56">
                  <c:v>43972</c:v>
                </c:pt>
                <c:pt idx="57">
                  <c:v>43973</c:v>
                </c:pt>
                <c:pt idx="58">
                  <c:v>43974</c:v>
                </c:pt>
                <c:pt idx="59">
                  <c:v>43975</c:v>
                </c:pt>
                <c:pt idx="60">
                  <c:v>43976</c:v>
                </c:pt>
                <c:pt idx="61">
                  <c:v>43977</c:v>
                </c:pt>
                <c:pt idx="62">
                  <c:v>43978</c:v>
                </c:pt>
                <c:pt idx="63">
                  <c:v>43979</c:v>
                </c:pt>
                <c:pt idx="64">
                  <c:v>43980</c:v>
                </c:pt>
                <c:pt idx="65">
                  <c:v>43981</c:v>
                </c:pt>
                <c:pt idx="66">
                  <c:v>43982</c:v>
                </c:pt>
                <c:pt idx="67">
                  <c:v>43983</c:v>
                </c:pt>
                <c:pt idx="68">
                  <c:v>43984</c:v>
                </c:pt>
                <c:pt idx="69">
                  <c:v>43985</c:v>
                </c:pt>
                <c:pt idx="70">
                  <c:v>43986</c:v>
                </c:pt>
                <c:pt idx="71">
                  <c:v>43987</c:v>
                </c:pt>
                <c:pt idx="72">
                  <c:v>43988</c:v>
                </c:pt>
                <c:pt idx="73">
                  <c:v>43989</c:v>
                </c:pt>
                <c:pt idx="74">
                  <c:v>43990</c:v>
                </c:pt>
                <c:pt idx="75">
                  <c:v>43991</c:v>
                </c:pt>
                <c:pt idx="76">
                  <c:v>43992</c:v>
                </c:pt>
                <c:pt idx="77">
                  <c:v>43993</c:v>
                </c:pt>
                <c:pt idx="78">
                  <c:v>43994</c:v>
                </c:pt>
                <c:pt idx="79">
                  <c:v>43995</c:v>
                </c:pt>
                <c:pt idx="80">
                  <c:v>43996</c:v>
                </c:pt>
                <c:pt idx="81">
                  <c:v>43997</c:v>
                </c:pt>
                <c:pt idx="82">
                  <c:v>43998</c:v>
                </c:pt>
                <c:pt idx="83">
                  <c:v>43999</c:v>
                </c:pt>
                <c:pt idx="84">
                  <c:v>44000</c:v>
                </c:pt>
                <c:pt idx="85">
                  <c:v>44001</c:v>
                </c:pt>
                <c:pt idx="86">
                  <c:v>44002</c:v>
                </c:pt>
                <c:pt idx="87">
                  <c:v>44003</c:v>
                </c:pt>
                <c:pt idx="88">
                  <c:v>44004</c:v>
                </c:pt>
                <c:pt idx="89">
                  <c:v>44005</c:v>
                </c:pt>
                <c:pt idx="90">
                  <c:v>44006</c:v>
                </c:pt>
                <c:pt idx="91">
                  <c:v>44007</c:v>
                </c:pt>
                <c:pt idx="92">
                  <c:v>44008</c:v>
                </c:pt>
                <c:pt idx="93">
                  <c:v>44009</c:v>
                </c:pt>
                <c:pt idx="94">
                  <c:v>44010</c:v>
                </c:pt>
                <c:pt idx="95">
                  <c:v>44011</c:v>
                </c:pt>
                <c:pt idx="96">
                  <c:v>44012</c:v>
                </c:pt>
                <c:pt idx="97">
                  <c:v>44013</c:v>
                </c:pt>
                <c:pt idx="98">
                  <c:v>44014</c:v>
                </c:pt>
                <c:pt idx="99">
                  <c:v>44015</c:v>
                </c:pt>
                <c:pt idx="100">
                  <c:v>44016</c:v>
                </c:pt>
                <c:pt idx="101">
                  <c:v>44017</c:v>
                </c:pt>
                <c:pt idx="102">
                  <c:v>44018</c:v>
                </c:pt>
                <c:pt idx="103">
                  <c:v>44019</c:v>
                </c:pt>
                <c:pt idx="104">
                  <c:v>44020</c:v>
                </c:pt>
                <c:pt idx="105">
                  <c:v>44021</c:v>
                </c:pt>
                <c:pt idx="106">
                  <c:v>44022</c:v>
                </c:pt>
                <c:pt idx="107">
                  <c:v>44023</c:v>
                </c:pt>
                <c:pt idx="108">
                  <c:v>44024</c:v>
                </c:pt>
                <c:pt idx="109">
                  <c:v>44025</c:v>
                </c:pt>
                <c:pt idx="110">
                  <c:v>44026</c:v>
                </c:pt>
                <c:pt idx="111">
                  <c:v>44027</c:v>
                </c:pt>
                <c:pt idx="112">
                  <c:v>44028</c:v>
                </c:pt>
                <c:pt idx="113">
                  <c:v>44029</c:v>
                </c:pt>
                <c:pt idx="114">
                  <c:v>44030</c:v>
                </c:pt>
                <c:pt idx="115">
                  <c:v>44031</c:v>
                </c:pt>
                <c:pt idx="116">
                  <c:v>44032</c:v>
                </c:pt>
                <c:pt idx="117">
                  <c:v>44033</c:v>
                </c:pt>
                <c:pt idx="118">
                  <c:v>44034</c:v>
                </c:pt>
                <c:pt idx="119">
                  <c:v>44035</c:v>
                </c:pt>
                <c:pt idx="120">
                  <c:v>44036</c:v>
                </c:pt>
                <c:pt idx="121">
                  <c:v>44037</c:v>
                </c:pt>
                <c:pt idx="122">
                  <c:v>44038</c:v>
                </c:pt>
                <c:pt idx="123">
                  <c:v>44039</c:v>
                </c:pt>
                <c:pt idx="124">
                  <c:v>44040</c:v>
                </c:pt>
                <c:pt idx="125">
                  <c:v>44041</c:v>
                </c:pt>
                <c:pt idx="126">
                  <c:v>44042</c:v>
                </c:pt>
                <c:pt idx="127">
                  <c:v>44043</c:v>
                </c:pt>
                <c:pt idx="128">
                  <c:v>44044</c:v>
                </c:pt>
                <c:pt idx="129">
                  <c:v>44045</c:v>
                </c:pt>
                <c:pt idx="130">
                  <c:v>44046</c:v>
                </c:pt>
                <c:pt idx="131">
                  <c:v>44047</c:v>
                </c:pt>
                <c:pt idx="132">
                  <c:v>44048</c:v>
                </c:pt>
                <c:pt idx="133">
                  <c:v>44049</c:v>
                </c:pt>
                <c:pt idx="134">
                  <c:v>44050</c:v>
                </c:pt>
                <c:pt idx="135">
                  <c:v>44051</c:v>
                </c:pt>
                <c:pt idx="136">
                  <c:v>44052</c:v>
                </c:pt>
                <c:pt idx="137">
                  <c:v>44053</c:v>
                </c:pt>
                <c:pt idx="138">
                  <c:v>44054</c:v>
                </c:pt>
                <c:pt idx="139">
                  <c:v>44055</c:v>
                </c:pt>
                <c:pt idx="140">
                  <c:v>44056</c:v>
                </c:pt>
                <c:pt idx="141">
                  <c:v>44057</c:v>
                </c:pt>
                <c:pt idx="142">
                  <c:v>44058</c:v>
                </c:pt>
                <c:pt idx="143">
                  <c:v>44059</c:v>
                </c:pt>
                <c:pt idx="144">
                  <c:v>44060</c:v>
                </c:pt>
                <c:pt idx="145">
                  <c:v>44061</c:v>
                </c:pt>
                <c:pt idx="146">
                  <c:v>44062</c:v>
                </c:pt>
                <c:pt idx="147">
                  <c:v>44063</c:v>
                </c:pt>
                <c:pt idx="148">
                  <c:v>44064</c:v>
                </c:pt>
                <c:pt idx="149">
                  <c:v>44065</c:v>
                </c:pt>
                <c:pt idx="150">
                  <c:v>44066</c:v>
                </c:pt>
                <c:pt idx="151">
                  <c:v>44067</c:v>
                </c:pt>
                <c:pt idx="152">
                  <c:v>44068</c:v>
                </c:pt>
                <c:pt idx="153">
                  <c:v>44069</c:v>
                </c:pt>
                <c:pt idx="154">
                  <c:v>44070</c:v>
                </c:pt>
                <c:pt idx="155">
                  <c:v>44071</c:v>
                </c:pt>
                <c:pt idx="156">
                  <c:v>44072</c:v>
                </c:pt>
                <c:pt idx="157">
                  <c:v>44073</c:v>
                </c:pt>
                <c:pt idx="158">
                  <c:v>44074</c:v>
                </c:pt>
                <c:pt idx="159">
                  <c:v>44075</c:v>
                </c:pt>
                <c:pt idx="160">
                  <c:v>44076</c:v>
                </c:pt>
                <c:pt idx="161">
                  <c:v>44077</c:v>
                </c:pt>
                <c:pt idx="162">
                  <c:v>44078</c:v>
                </c:pt>
                <c:pt idx="163">
                  <c:v>44079</c:v>
                </c:pt>
                <c:pt idx="164">
                  <c:v>44080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44086</c:v>
                </c:pt>
                <c:pt idx="171">
                  <c:v>44087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44093</c:v>
                </c:pt>
                <c:pt idx="178">
                  <c:v>44094</c:v>
                </c:pt>
                <c:pt idx="179">
                  <c:v>44095</c:v>
                </c:pt>
                <c:pt idx="180">
                  <c:v>44096</c:v>
                </c:pt>
                <c:pt idx="181">
                  <c:v>44097</c:v>
                </c:pt>
                <c:pt idx="182">
                  <c:v>44098</c:v>
                </c:pt>
                <c:pt idx="183">
                  <c:v>44099</c:v>
                </c:pt>
                <c:pt idx="184">
                  <c:v>44100</c:v>
                </c:pt>
                <c:pt idx="185">
                  <c:v>44101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44107</c:v>
                </c:pt>
                <c:pt idx="192">
                  <c:v>44108</c:v>
                </c:pt>
                <c:pt idx="193">
                  <c:v>44109</c:v>
                </c:pt>
                <c:pt idx="194">
                  <c:v>44110</c:v>
                </c:pt>
                <c:pt idx="195">
                  <c:v>44111</c:v>
                </c:pt>
                <c:pt idx="196">
                  <c:v>44112</c:v>
                </c:pt>
                <c:pt idx="197">
                  <c:v>44113</c:v>
                </c:pt>
                <c:pt idx="198">
                  <c:v>44114</c:v>
                </c:pt>
                <c:pt idx="199">
                  <c:v>44115</c:v>
                </c:pt>
                <c:pt idx="200">
                  <c:v>44116</c:v>
                </c:pt>
                <c:pt idx="201">
                  <c:v>44117</c:v>
                </c:pt>
                <c:pt idx="202">
                  <c:v>44118</c:v>
                </c:pt>
                <c:pt idx="203">
                  <c:v>44119</c:v>
                </c:pt>
                <c:pt idx="204">
                  <c:v>44120</c:v>
                </c:pt>
                <c:pt idx="205">
                  <c:v>44121</c:v>
                </c:pt>
                <c:pt idx="206">
                  <c:v>44122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44128</c:v>
                </c:pt>
                <c:pt idx="213">
                  <c:v>44129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44135</c:v>
                </c:pt>
                <c:pt idx="220">
                  <c:v>44136</c:v>
                </c:pt>
                <c:pt idx="221">
                  <c:v>44137</c:v>
                </c:pt>
                <c:pt idx="222">
                  <c:v>44138</c:v>
                </c:pt>
                <c:pt idx="223">
                  <c:v>44139</c:v>
                </c:pt>
                <c:pt idx="224">
                  <c:v>44140</c:v>
                </c:pt>
                <c:pt idx="225">
                  <c:v>44141</c:v>
                </c:pt>
                <c:pt idx="226">
                  <c:v>44142</c:v>
                </c:pt>
              </c:numCache>
            </c:numRef>
          </c:cat>
          <c:val>
            <c:numRef>
              <c:f>'data BAL'!$AE$58:$AE$362</c:f>
              <c:numCache>
                <c:formatCode>0%</c:formatCode>
                <c:ptCount val="305"/>
                <c:pt idx="0">
                  <c:v>0.84980237154150218</c:v>
                </c:pt>
                <c:pt idx="1">
                  <c:v>0.85779160709780511</c:v>
                </c:pt>
                <c:pt idx="2">
                  <c:v>1.1111882769636781</c:v>
                </c:pt>
                <c:pt idx="3">
                  <c:v>1.0646477790264388</c:v>
                </c:pt>
                <c:pt idx="4">
                  <c:v>1.0303967027305514</c:v>
                </c:pt>
                <c:pt idx="5">
                  <c:v>1.1133433785367486</c:v>
                </c:pt>
                <c:pt idx="6">
                  <c:v>1.147359161662906</c:v>
                </c:pt>
                <c:pt idx="7">
                  <c:v>1.1552346570397112</c:v>
                </c:pt>
                <c:pt idx="8">
                  <c:v>1.2085666044610326</c:v>
                </c:pt>
                <c:pt idx="9">
                  <c:v>1.1313839534698431</c:v>
                </c:pt>
                <c:pt idx="10">
                  <c:v>1.1185738183815634</c:v>
                </c:pt>
                <c:pt idx="11">
                  <c:v>1.1898323418063816</c:v>
                </c:pt>
                <c:pt idx="12">
                  <c:v>1.1730205278592374</c:v>
                </c:pt>
                <c:pt idx="13">
                  <c:v>1.1297522584466964</c:v>
                </c:pt>
                <c:pt idx="14">
                  <c:v>1.0483558994197293</c:v>
                </c:pt>
                <c:pt idx="15">
                  <c:v>0.9844825062216368</c:v>
                </c:pt>
                <c:pt idx="16">
                  <c:v>0.94641167122015668</c:v>
                </c:pt>
                <c:pt idx="17">
                  <c:v>0.97427630195556181</c:v>
                </c:pt>
                <c:pt idx="18">
                  <c:v>0.85732185840999775</c:v>
                </c:pt>
                <c:pt idx="19">
                  <c:v>0.85538797954786649</c:v>
                </c:pt>
                <c:pt idx="20">
                  <c:v>0.81535586886359779</c:v>
                </c:pt>
                <c:pt idx="21">
                  <c:v>0.84385446756028692</c:v>
                </c:pt>
                <c:pt idx="22">
                  <c:v>0.84530056877101478</c:v>
                </c:pt>
                <c:pt idx="23">
                  <c:v>0.80918738912576649</c:v>
                </c:pt>
                <c:pt idx="24">
                  <c:v>0.7972933215651663</c:v>
                </c:pt>
                <c:pt idx="25">
                  <c:v>0.81881507444442814</c:v>
                </c:pt>
                <c:pt idx="26">
                  <c:v>0.75056006620910098</c:v>
                </c:pt>
                <c:pt idx="27">
                  <c:v>0.72436449806118053</c:v>
                </c:pt>
                <c:pt idx="28">
                  <c:v>0.69899975222023703</c:v>
                </c:pt>
                <c:pt idx="29">
                  <c:v>0.69180122066856309</c:v>
                </c:pt>
                <c:pt idx="30">
                  <c:v>0.75858094433945833</c:v>
                </c:pt>
                <c:pt idx="31">
                  <c:v>0.74423568399472007</c:v>
                </c:pt>
                <c:pt idx="32">
                  <c:v>0.76796332115481047</c:v>
                </c:pt>
                <c:pt idx="33">
                  <c:v>0.81316105508370362</c:v>
                </c:pt>
                <c:pt idx="34">
                  <c:v>0.91508630210469855</c:v>
                </c:pt>
                <c:pt idx="35">
                  <c:v>0.9862318132994824</c:v>
                </c:pt>
                <c:pt idx="36">
                  <c:v>1.0325642010993969</c:v>
                </c:pt>
                <c:pt idx="37">
                  <c:v>1.0269576379974326</c:v>
                </c:pt>
                <c:pt idx="38">
                  <c:v>1.024793388429752</c:v>
                </c:pt>
                <c:pt idx="39">
                  <c:v>1.0492113991741689</c:v>
                </c:pt>
                <c:pt idx="40">
                  <c:v>1.0394543727877061</c:v>
                </c:pt>
                <c:pt idx="41">
                  <c:v>1.0101010101010099</c:v>
                </c:pt>
                <c:pt idx="42">
                  <c:v>1.0339843605232923</c:v>
                </c:pt>
                <c:pt idx="43">
                  <c:v>1.0876724186597919</c:v>
                </c:pt>
                <c:pt idx="44">
                  <c:v>1.0820630281968251</c:v>
                </c:pt>
                <c:pt idx="45">
                  <c:v>1.1038961038961037</c:v>
                </c:pt>
                <c:pt idx="46">
                  <c:v>1.085481682496608</c:v>
                </c:pt>
                <c:pt idx="47">
                  <c:v>1.1158516573679029</c:v>
                </c:pt>
                <c:pt idx="48">
                  <c:v>1.186660301438996</c:v>
                </c:pt>
                <c:pt idx="49">
                  <c:v>1.119427847988806</c:v>
                </c:pt>
                <c:pt idx="50">
                  <c:v>1.0542168674698795</c:v>
                </c:pt>
                <c:pt idx="51">
                  <c:v>1.1144636947634807</c:v>
                </c:pt>
                <c:pt idx="52">
                  <c:v>1.1171778678006192</c:v>
                </c:pt>
                <c:pt idx="53">
                  <c:v>1.1145942180424939</c:v>
                </c:pt>
                <c:pt idx="54">
                  <c:v>1.1436860163463416</c:v>
                </c:pt>
                <c:pt idx="55">
                  <c:v>1.0427893157787422</c:v>
                </c:pt>
                <c:pt idx="56">
                  <c:v>1.0972321234851066</c:v>
                </c:pt>
                <c:pt idx="57">
                  <c:v>1.0638638766943316</c:v>
                </c:pt>
                <c:pt idx="58">
                  <c:v>0.92481912551116707</c:v>
                </c:pt>
                <c:pt idx="59">
                  <c:v>0.92001191382334446</c:v>
                </c:pt>
                <c:pt idx="60">
                  <c:v>0.98962598962598958</c:v>
                </c:pt>
                <c:pt idx="61">
                  <c:v>0.9547686918295154</c:v>
                </c:pt>
                <c:pt idx="62">
                  <c:v>0.9624841927778558</c:v>
                </c:pt>
                <c:pt idx="63">
                  <c:v>0.92329545454545459</c:v>
                </c:pt>
                <c:pt idx="64">
                  <c:v>0.9939095019242985</c:v>
                </c:pt>
                <c:pt idx="65">
                  <c:v>1.0587652816391819</c:v>
                </c:pt>
                <c:pt idx="66">
                  <c:v>1.0208421948107189</c:v>
                </c:pt>
                <c:pt idx="67">
                  <c:v>0.99102614124073352</c:v>
                </c:pt>
                <c:pt idx="68">
                  <c:v>1.0334248344905537</c:v>
                </c:pt>
                <c:pt idx="69">
                  <c:v>1.0133311184019269</c:v>
                </c:pt>
                <c:pt idx="70">
                  <c:v>1.00506652387033</c:v>
                </c:pt>
                <c:pt idx="71">
                  <c:v>1.0596249264149358</c:v>
                </c:pt>
                <c:pt idx="72">
                  <c:v>1.0467519901482165</c:v>
                </c:pt>
                <c:pt idx="73">
                  <c:v>1.0757428798165944</c:v>
                </c:pt>
                <c:pt idx="74">
                  <c:v>1.0115297244010115</c:v>
                </c:pt>
                <c:pt idx="75">
                  <c:v>0.97079391197038256</c:v>
                </c:pt>
                <c:pt idx="76">
                  <c:v>0.90832760857949779</c:v>
                </c:pt>
                <c:pt idx="77">
                  <c:v>0.85470085470085466</c:v>
                </c:pt>
                <c:pt idx="78">
                  <c:v>0.75110075110075114</c:v>
                </c:pt>
                <c:pt idx="79">
                  <c:v>0.77278812218571258</c:v>
                </c:pt>
                <c:pt idx="80">
                  <c:v>0.79099821746880572</c:v>
                </c:pt>
                <c:pt idx="81">
                  <c:v>0.81513828238719066</c:v>
                </c:pt>
                <c:pt idx="82">
                  <c:v>0.80641121963436013</c:v>
                </c:pt>
                <c:pt idx="83">
                  <c:v>0.83097889313611428</c:v>
                </c:pt>
                <c:pt idx="84">
                  <c:v>0.88915369984187742</c:v>
                </c:pt>
                <c:pt idx="85">
                  <c:v>0.85898353614889056</c:v>
                </c:pt>
                <c:pt idx="86">
                  <c:v>0.8632561198692783</c:v>
                </c:pt>
                <c:pt idx="87">
                  <c:v>0.81158015868209066</c:v>
                </c:pt>
                <c:pt idx="88">
                  <c:v>0.76756028156357647</c:v>
                </c:pt>
                <c:pt idx="89">
                  <c:v>0.70090215128383071</c:v>
                </c:pt>
                <c:pt idx="90">
                  <c:v>0.6724143670317233</c:v>
                </c:pt>
                <c:pt idx="91">
                  <c:v>0.61032113756191075</c:v>
                </c:pt>
                <c:pt idx="92">
                  <c:v>0.60606060606060608</c:v>
                </c:pt>
                <c:pt idx="93">
                  <c:v>0.57533483868972135</c:v>
                </c:pt>
                <c:pt idx="94">
                  <c:v>0.63246246601253109</c:v>
                </c:pt>
                <c:pt idx="95">
                  <c:v>0.69678110948992045</c:v>
                </c:pt>
                <c:pt idx="96">
                  <c:v>0.7356116447025538</c:v>
                </c:pt>
                <c:pt idx="97">
                  <c:v>0.70381231671554256</c:v>
                </c:pt>
                <c:pt idx="98">
                  <c:v>0.73832098371975674</c:v>
                </c:pt>
                <c:pt idx="99">
                  <c:v>0.78736078736078741</c:v>
                </c:pt>
                <c:pt idx="100">
                  <c:v>0.8011572271058196</c:v>
                </c:pt>
                <c:pt idx="101">
                  <c:v>0.74914209271215038</c:v>
                </c:pt>
                <c:pt idx="102">
                  <c:v>0.69763925786734049</c:v>
                </c:pt>
                <c:pt idx="103">
                  <c:v>0.74190177638453503</c:v>
                </c:pt>
                <c:pt idx="104">
                  <c:v>0.7471704193015668</c:v>
                </c:pt>
                <c:pt idx="105">
                  <c:v>0.71186836270276577</c:v>
                </c:pt>
                <c:pt idx="106">
                  <c:v>0.68769733821779588</c:v>
                </c:pt>
                <c:pt idx="107">
                  <c:v>0.69627037277949289</c:v>
                </c:pt>
                <c:pt idx="108">
                  <c:v>0.67029744449099282</c:v>
                </c:pt>
                <c:pt idx="109">
                  <c:v>0.65059988107314004</c:v>
                </c:pt>
                <c:pt idx="110">
                  <c:v>0.59873363734785612</c:v>
                </c:pt>
                <c:pt idx="111">
                  <c:v>0.5925409550365982</c:v>
                </c:pt>
                <c:pt idx="112">
                  <c:v>0.57867594147277523</c:v>
                </c:pt>
                <c:pt idx="113">
                  <c:v>0.53038980874032415</c:v>
                </c:pt>
                <c:pt idx="114">
                  <c:v>0.51461829073210574</c:v>
                </c:pt>
                <c:pt idx="115">
                  <c:v>0.53026285887432767</c:v>
                </c:pt>
                <c:pt idx="116">
                  <c:v>0.53239050160740975</c:v>
                </c:pt>
                <c:pt idx="117">
                  <c:v>0.53566526277729054</c:v>
                </c:pt>
                <c:pt idx="118">
                  <c:v>0.55140815524670184</c:v>
                </c:pt>
                <c:pt idx="119">
                  <c:v>0.53798396246860702</c:v>
                </c:pt>
                <c:pt idx="120">
                  <c:v>0.55546044246609216</c:v>
                </c:pt>
                <c:pt idx="121">
                  <c:v>0.52232477540034661</c:v>
                </c:pt>
                <c:pt idx="122">
                  <c:v>0.52176334219080067</c:v>
                </c:pt>
                <c:pt idx="123">
                  <c:v>0.51179628011484213</c:v>
                </c:pt>
                <c:pt idx="124">
                  <c:v>0.49048320259255407</c:v>
                </c:pt>
                <c:pt idx="125">
                  <c:v>0.48246076056041293</c:v>
                </c:pt>
                <c:pt idx="126">
                  <c:v>0.50716811723101018</c:v>
                </c:pt>
                <c:pt idx="127">
                  <c:v>0.54768424812477678</c:v>
                </c:pt>
                <c:pt idx="128">
                  <c:v>0.55174841100598326</c:v>
                </c:pt>
                <c:pt idx="129">
                  <c:v>0.54196635772662416</c:v>
                </c:pt>
                <c:pt idx="130">
                  <c:v>0.54619760580166088</c:v>
                </c:pt>
                <c:pt idx="131">
                  <c:v>0.57542880511919936</c:v>
                </c:pt>
                <c:pt idx="132">
                  <c:v>0.58747018252852168</c:v>
                </c:pt>
                <c:pt idx="133">
                  <c:v>0.59537679457122883</c:v>
                </c:pt>
                <c:pt idx="134">
                  <c:v>0.57060807176565775</c:v>
                </c:pt>
                <c:pt idx="135">
                  <c:v>0.58358593727867647</c:v>
                </c:pt>
                <c:pt idx="136">
                  <c:v>0.61090909090909096</c:v>
                </c:pt>
                <c:pt idx="137">
                  <c:v>0.63047355458192411</c:v>
                </c:pt>
                <c:pt idx="138">
                  <c:v>0.63128525261446433</c:v>
                </c:pt>
                <c:pt idx="139">
                  <c:v>0.62000655291478679</c:v>
                </c:pt>
                <c:pt idx="140">
                  <c:v>0.6014134743076367</c:v>
                </c:pt>
                <c:pt idx="141">
                  <c:v>0.61139331441410683</c:v>
                </c:pt>
                <c:pt idx="142">
                  <c:v>0.63992228006631535</c:v>
                </c:pt>
                <c:pt idx="143">
                  <c:v>0.61251170978268699</c:v>
                </c:pt>
                <c:pt idx="144">
                  <c:v>0.60835234434409413</c:v>
                </c:pt>
                <c:pt idx="145">
                  <c:v>0.58097841337809331</c:v>
                </c:pt>
                <c:pt idx="146">
                  <c:v>0.57007423494158305</c:v>
                </c:pt>
                <c:pt idx="147">
                  <c:v>0.56866124256572592</c:v>
                </c:pt>
                <c:pt idx="148">
                  <c:v>0.5555949116007004</c:v>
                </c:pt>
                <c:pt idx="149">
                  <c:v>0.54298275827136977</c:v>
                </c:pt>
                <c:pt idx="150">
                  <c:v>0.56145874327692513</c:v>
                </c:pt>
                <c:pt idx="151">
                  <c:v>0.58146036005814594</c:v>
                </c:pt>
                <c:pt idx="152">
                  <c:v>0.61615214054238454</c:v>
                </c:pt>
                <c:pt idx="153">
                  <c:v>0.63879487057253193</c:v>
                </c:pt>
                <c:pt idx="154">
                  <c:v>0.63599836703121981</c:v>
                </c:pt>
                <c:pt idx="155">
                  <c:v>0.64158458474621882</c:v>
                </c:pt>
                <c:pt idx="156">
                  <c:v>0.63014272142216876</c:v>
                </c:pt>
                <c:pt idx="157">
                  <c:v>0.63861537062690199</c:v>
                </c:pt>
                <c:pt idx="158">
                  <c:v>0.62637449988076632</c:v>
                </c:pt>
                <c:pt idx="159">
                  <c:v>0.62457843611083075</c:v>
                </c:pt>
                <c:pt idx="160">
                  <c:v>0.59951658697740207</c:v>
                </c:pt>
                <c:pt idx="161">
                  <c:v>0.60956507425755724</c:v>
                </c:pt>
                <c:pt idx="162">
                  <c:v>0.59513742071881592</c:v>
                </c:pt>
                <c:pt idx="163">
                  <c:v>0.61482360922659429</c:v>
                </c:pt>
                <c:pt idx="164">
                  <c:v>0.61999427531418261</c:v>
                </c:pt>
                <c:pt idx="165">
                  <c:v>0.59390591394914671</c:v>
                </c:pt>
                <c:pt idx="166">
                  <c:v>0.56736035049288058</c:v>
                </c:pt>
                <c:pt idx="167">
                  <c:v>0.57789814270568385</c:v>
                </c:pt>
                <c:pt idx="168">
                  <c:v>0.56502753823535856</c:v>
                </c:pt>
                <c:pt idx="169">
                  <c:v>0.55618328817315188</c:v>
                </c:pt>
                <c:pt idx="170">
                  <c:v>0.52617589463463321</c:v>
                </c:pt>
                <c:pt idx="171">
                  <c:v>0.5225653206650831</c:v>
                </c:pt>
                <c:pt idx="172">
                  <c:v>0.50844843450003463</c:v>
                </c:pt>
                <c:pt idx="173">
                  <c:v>0.52810260279139942</c:v>
                </c:pt>
                <c:pt idx="174">
                  <c:v>0.53441356127853101</c:v>
                </c:pt>
                <c:pt idx="175">
                  <c:v>0.53356429503218494</c:v>
                </c:pt>
                <c:pt idx="176">
                  <c:v>0.5577506545305243</c:v>
                </c:pt>
                <c:pt idx="177">
                  <c:v>0.5612191276931161</c:v>
                </c:pt>
                <c:pt idx="178">
                  <c:v>0.55297116875607766</c:v>
                </c:pt>
                <c:pt idx="179">
                  <c:v>0.55343329700214816</c:v>
                </c:pt>
                <c:pt idx="180">
                  <c:v>0.51082299829555056</c:v>
                </c:pt>
                <c:pt idx="181">
                  <c:v>0.49963174552620576</c:v>
                </c:pt>
                <c:pt idx="182">
                  <c:v>0.49555429669219969</c:v>
                </c:pt>
                <c:pt idx="183">
                  <c:v>0.47712270415441072</c:v>
                </c:pt>
                <c:pt idx="184">
                  <c:v>0.4720819671351002</c:v>
                </c:pt>
                <c:pt idx="185">
                  <c:v>0.46265853623922004</c:v>
                </c:pt>
                <c:pt idx="186">
                  <c:v>0.47724301841948891</c:v>
                </c:pt>
                <c:pt idx="187">
                  <c:v>0.48333214869571395</c:v>
                </c:pt>
                <c:pt idx="188">
                  <c:v>0.46906759785271274</c:v>
                </c:pt>
                <c:pt idx="189">
                  <c:v>0.45098259825982595</c:v>
                </c:pt>
                <c:pt idx="190">
                  <c:v>0.46624790697244139</c:v>
                </c:pt>
                <c:pt idx="191">
                  <c:v>0.4541891346176688</c:v>
                </c:pt>
                <c:pt idx="192">
                  <c:v>0.47635504329226724</c:v>
                </c:pt>
                <c:pt idx="193">
                  <c:v>0.48135326945735868</c:v>
                </c:pt>
                <c:pt idx="194">
                  <c:v>0.50965340881100285</c:v>
                </c:pt>
                <c:pt idx="195">
                  <c:v>0.54218548590716409</c:v>
                </c:pt>
                <c:pt idx="196">
                  <c:v>0.51049045595893139</c:v>
                </c:pt>
                <c:pt idx="197">
                  <c:v>0.49801155099022759</c:v>
                </c:pt>
                <c:pt idx="198">
                  <c:v>0.50522139001245747</c:v>
                </c:pt>
                <c:pt idx="199">
                  <c:v>0.48504686802559138</c:v>
                </c:pt>
                <c:pt idx="200">
                  <c:v>0.48250904704463204</c:v>
                </c:pt>
                <c:pt idx="201">
                  <c:v>0.44360519137967208</c:v>
                </c:pt>
                <c:pt idx="202">
                  <c:v>0.40159907229393638</c:v>
                </c:pt>
                <c:pt idx="203">
                  <c:v>0.42088895254184777</c:v>
                </c:pt>
                <c:pt idx="204">
                  <c:v>0.40057730258313456</c:v>
                </c:pt>
                <c:pt idx="205">
                  <c:v>0.38848298159415495</c:v>
                </c:pt>
                <c:pt idx="206">
                  <c:v>0.39446072220462469</c:v>
                </c:pt>
                <c:pt idx="207">
                  <c:v>0.38477790288961128</c:v>
                </c:pt>
                <c:pt idx="208">
                  <c:v>0.36797958420960686</c:v>
                </c:pt>
                <c:pt idx="209">
                  <c:v>0.36514210427253901</c:v>
                </c:pt>
                <c:pt idx="210">
                  <c:v>0.35953408749702659</c:v>
                </c:pt>
                <c:pt idx="211">
                  <c:v>0.34859974765540658</c:v>
                </c:pt>
                <c:pt idx="212">
                  <c:v>0.35149819481831607</c:v>
                </c:pt>
                <c:pt idx="213">
                  <c:v>0.34785686813093308</c:v>
                </c:pt>
                <c:pt idx="214">
                  <c:v>0.34950085188808194</c:v>
                </c:pt>
                <c:pt idx="215">
                  <c:v>0.35320355320355323</c:v>
                </c:pt>
                <c:pt idx="216">
                  <c:v>0.36116819229092717</c:v>
                </c:pt>
                <c:pt idx="217">
                  <c:v>0.34628214641450905</c:v>
                </c:pt>
                <c:pt idx="218">
                  <c:v>0.34712112845740678</c:v>
                </c:pt>
                <c:pt idx="219">
                  <c:v>0.3451108695574186</c:v>
                </c:pt>
                <c:pt idx="220">
                  <c:v>0.34821539609501306</c:v>
                </c:pt>
                <c:pt idx="221">
                  <c:v>0.34540157239543745</c:v>
                </c:pt>
                <c:pt idx="222">
                  <c:v>0.34648457512028208</c:v>
                </c:pt>
                <c:pt idx="223">
                  <c:v>0.33784729153180448</c:v>
                </c:pt>
                <c:pt idx="224">
                  <c:v>0.33800545226637213</c:v>
                </c:pt>
                <c:pt idx="225">
                  <c:v>0.34258036847991524</c:v>
                </c:pt>
                <c:pt idx="226">
                  <c:v>0.34986698360947466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042816"/>
        <c:axId val="335052800"/>
      </c:lineChart>
      <c:dateAx>
        <c:axId val="335042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35052800"/>
        <c:crosses val="autoZero"/>
        <c:auto val="1"/>
        <c:lblOffset val="100"/>
        <c:baseTimeUnit val="days"/>
      </c:dateAx>
      <c:valAx>
        <c:axId val="33505280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3350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Balkánské země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2103312167046718E-2"/>
          <c:y val="0.10221992772328345"/>
          <c:w val="0.88503923913975702"/>
          <c:h val="0.81939438778206419"/>
        </c:manualLayout>
      </c:layout>
      <c:lineChart>
        <c:grouping val="standard"/>
        <c:varyColors val="0"/>
        <c:ser>
          <c:idx val="0"/>
          <c:order val="0"/>
          <c:tx>
            <c:strRef>
              <c:f>'data BAL'!$AB$3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BAL'!$A$4:$A$392</c:f>
              <c:numCache>
                <c:formatCode>m/d/yyyy</c:formatCode>
                <c:ptCount val="3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BAL'!$AB$4:$AB$392</c:f>
              <c:numCache>
                <c:formatCode>General</c:formatCode>
                <c:ptCount val="3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0.7142857142857143</c:v>
                </c:pt>
                <c:pt idx="26" formatCode="#,##0">
                  <c:v>0.7142857142857143</c:v>
                </c:pt>
                <c:pt idx="27" formatCode="#,##0">
                  <c:v>1.2857142857142858</c:v>
                </c:pt>
                <c:pt idx="28" formatCode="#,##0">
                  <c:v>1.4285714285714286</c:v>
                </c:pt>
                <c:pt idx="29" formatCode="#,##0">
                  <c:v>1.5714285714285714</c:v>
                </c:pt>
                <c:pt idx="30" formatCode="#,##0">
                  <c:v>1.5714285714285714</c:v>
                </c:pt>
                <c:pt idx="31" formatCode="#,##0">
                  <c:v>1.7142857142857142</c:v>
                </c:pt>
                <c:pt idx="32" formatCode="#,##0">
                  <c:v>1.4285714285714286</c:v>
                </c:pt>
                <c:pt idx="33" formatCode="#,##0">
                  <c:v>2.2857142857142856</c:v>
                </c:pt>
                <c:pt idx="34" formatCode="#,##0">
                  <c:v>3.4285714285714284</c:v>
                </c:pt>
                <c:pt idx="35" formatCode="#,##0">
                  <c:v>3.5714285714285716</c:v>
                </c:pt>
                <c:pt idx="36" formatCode="#,##0">
                  <c:v>6.1428571428571432</c:v>
                </c:pt>
                <c:pt idx="37" formatCode="#,##0">
                  <c:v>6.4285714285714288</c:v>
                </c:pt>
                <c:pt idx="38" formatCode="#,##0">
                  <c:v>12.571428571428571</c:v>
                </c:pt>
                <c:pt idx="39" formatCode="#,##0">
                  <c:v>21.571428571428573</c:v>
                </c:pt>
                <c:pt idx="40" formatCode="#,##0">
                  <c:v>29</c:v>
                </c:pt>
                <c:pt idx="41" formatCode="#,##0">
                  <c:v>49.571428571428569</c:v>
                </c:pt>
                <c:pt idx="42" formatCode="#,##0">
                  <c:v>66.571428571428569</c:v>
                </c:pt>
                <c:pt idx="43" formatCode="#,##0">
                  <c:v>75.571428571428569</c:v>
                </c:pt>
                <c:pt idx="44" formatCode="#,##0">
                  <c:v>89.428571428571431</c:v>
                </c:pt>
                <c:pt idx="45" formatCode="#,##0">
                  <c:v>97.142857142857139</c:v>
                </c:pt>
                <c:pt idx="46" formatCode="#,##0">
                  <c:v>111.14285714285714</c:v>
                </c:pt>
                <c:pt idx="47" formatCode="#,##0">
                  <c:v>119.85714285714286</c:v>
                </c:pt>
                <c:pt idx="48" formatCode="#,##0">
                  <c:v>131.42857142857142</c:v>
                </c:pt>
                <c:pt idx="49" formatCode="#,##0">
                  <c:v>154.42857142857142</c:v>
                </c:pt>
                <c:pt idx="50" formatCode="#,##0">
                  <c:v>187</c:v>
                </c:pt>
                <c:pt idx="51" formatCode="#,##0">
                  <c:v>219.57142857142858</c:v>
                </c:pt>
                <c:pt idx="52" formatCode="#,##0">
                  <c:v>277.28571428571428</c:v>
                </c:pt>
                <c:pt idx="53" formatCode="#,##0">
                  <c:v>310.28571428571428</c:v>
                </c:pt>
                <c:pt idx="54" formatCode="#,##0">
                  <c:v>339.57142857142856</c:v>
                </c:pt>
                <c:pt idx="55" formatCode="#,##0">
                  <c:v>395.71428571428572</c:v>
                </c:pt>
                <c:pt idx="56" formatCode="#,##0">
                  <c:v>438.42857142857144</c:v>
                </c:pt>
                <c:pt idx="57" formatCode="#,##0">
                  <c:v>489</c:v>
                </c:pt>
                <c:pt idx="58" formatCode="#,##0">
                  <c:v>520.14285714285711</c:v>
                </c:pt>
                <c:pt idx="59" formatCode="#,##0">
                  <c:v>528.28571428571433</c:v>
                </c:pt>
                <c:pt idx="60" formatCode="#,##0">
                  <c:v>562.42857142857144</c:v>
                </c:pt>
                <c:pt idx="61" formatCode="#,##0">
                  <c:v>613.85714285714289</c:v>
                </c:pt>
                <c:pt idx="62" formatCode="#,##0">
                  <c:v>671.42857142857144</c:v>
                </c:pt>
                <c:pt idx="63" formatCode="#,##0">
                  <c:v>709.71428571428567</c:v>
                </c:pt>
                <c:pt idx="64" formatCode="#,##0">
                  <c:v>727.28571428571433</c:v>
                </c:pt>
                <c:pt idx="65" formatCode="#,##0">
                  <c:v>741.14285714285711</c:v>
                </c:pt>
                <c:pt idx="66" formatCode="#,##0">
                  <c:v>787.71428571428567</c:v>
                </c:pt>
                <c:pt idx="67" formatCode="#,##0">
                  <c:v>807.71428571428567</c:v>
                </c:pt>
                <c:pt idx="68" formatCode="#,##0">
                  <c:v>841</c:v>
                </c:pt>
                <c:pt idx="69" formatCode="#,##0">
                  <c:v>800.28571428571433</c:v>
                </c:pt>
                <c:pt idx="70" formatCode="#,##0">
                  <c:v>826.57142857142856</c:v>
                </c:pt>
                <c:pt idx="71" formatCode="#,##0">
                  <c:v>834.57142857142856</c:v>
                </c:pt>
                <c:pt idx="72" formatCode="#,##0">
                  <c:v>882.85714285714289</c:v>
                </c:pt>
                <c:pt idx="73" formatCode="#,##0">
                  <c:v>881.85714285714289</c:v>
                </c:pt>
                <c:pt idx="74" formatCode="#,##0">
                  <c:v>910.14285714285711</c:v>
                </c:pt>
                <c:pt idx="75" formatCode="#,##0">
                  <c:v>964.57142857142856</c:v>
                </c:pt>
                <c:pt idx="76" formatCode="#,##0">
                  <c:v>995.85714285714289</c:v>
                </c:pt>
                <c:pt idx="77" formatCode="#,##0">
                  <c:v>972.42857142857144</c:v>
                </c:pt>
                <c:pt idx="78" formatCode="#,##0">
                  <c:v>969</c:v>
                </c:pt>
                <c:pt idx="79" formatCode="#,##0">
                  <c:v>924.85714285714289</c:v>
                </c:pt>
                <c:pt idx="80" formatCode="#,##0">
                  <c:v>906.42857142857144</c:v>
                </c:pt>
                <c:pt idx="81" formatCode="#,##0">
                  <c:v>897.57142857142856</c:v>
                </c:pt>
                <c:pt idx="82" formatCode="#,##0">
                  <c:v>823.14285714285711</c:v>
                </c:pt>
                <c:pt idx="83" formatCode="#,##0">
                  <c:v>798</c:v>
                </c:pt>
                <c:pt idx="84" formatCode="#,##0">
                  <c:v>777.28571428571433</c:v>
                </c:pt>
                <c:pt idx="85" formatCode="#,##0">
                  <c:v>779</c:v>
                </c:pt>
                <c:pt idx="86" formatCode="#,##0">
                  <c:v>785.71428571428567</c:v>
                </c:pt>
                <c:pt idx="87" formatCode="#,##0">
                  <c:v>767.42857142857144</c:v>
                </c:pt>
                <c:pt idx="88" formatCode="#,##0">
                  <c:v>752.14285714285711</c:v>
                </c:pt>
                <c:pt idx="89" formatCode="#,##0">
                  <c:v>748.28571428571433</c:v>
                </c:pt>
                <c:pt idx="90" formatCode="#,##0">
                  <c:v>700.85714285714289</c:v>
                </c:pt>
                <c:pt idx="91" formatCode="#,##0">
                  <c:v>690.14285714285711</c:v>
                </c:pt>
                <c:pt idx="92" formatCode="#,##0">
                  <c:v>657.71428571428567</c:v>
                </c:pt>
                <c:pt idx="93" formatCode="#,##0">
                  <c:v>640</c:v>
                </c:pt>
                <c:pt idx="94" formatCode="#,##0">
                  <c:v>631.71428571428567</c:v>
                </c:pt>
                <c:pt idx="95" formatCode="#,##0">
                  <c:v>593.57142857142856</c:v>
                </c:pt>
                <c:pt idx="96" formatCode="#,##0">
                  <c:v>571.28571428571433</c:v>
                </c:pt>
                <c:pt idx="97" formatCode="#,##0">
                  <c:v>584.71428571428567</c:v>
                </c:pt>
                <c:pt idx="98" formatCode="#,##0">
                  <c:v>569.14285714285711</c:v>
                </c:pt>
                <c:pt idx="99" formatCode="#,##0">
                  <c:v>533.71428571428567</c:v>
                </c:pt>
                <c:pt idx="100" formatCode="#,##0">
                  <c:v>516.14285714285711</c:v>
                </c:pt>
                <c:pt idx="101" formatCode="#,##0">
                  <c:v>484.71428571428572</c:v>
                </c:pt>
                <c:pt idx="102" formatCode="#,##0">
                  <c:v>465.57142857142856</c:v>
                </c:pt>
                <c:pt idx="103" formatCode="#,##0">
                  <c:v>445.85714285714283</c:v>
                </c:pt>
                <c:pt idx="104" formatCode="#,##0">
                  <c:v>419</c:v>
                </c:pt>
                <c:pt idx="105" formatCode="#,##0">
                  <c:v>405.28571428571428</c:v>
                </c:pt>
                <c:pt idx="106" formatCode="#,##0">
                  <c:v>412.85714285714283</c:v>
                </c:pt>
                <c:pt idx="107" formatCode="#,##0">
                  <c:v>392.42857142857144</c:v>
                </c:pt>
                <c:pt idx="108" formatCode="#,##0">
                  <c:v>380.57142857142856</c:v>
                </c:pt>
                <c:pt idx="109" formatCode="#,##0">
                  <c:v>378.14285714285717</c:v>
                </c:pt>
                <c:pt idx="110" formatCode="#,##0">
                  <c:v>369.71428571428572</c:v>
                </c:pt>
                <c:pt idx="111" formatCode="#,##0">
                  <c:v>365.71428571428572</c:v>
                </c:pt>
                <c:pt idx="112" formatCode="#,##0">
                  <c:v>347.57142857142856</c:v>
                </c:pt>
                <c:pt idx="113" formatCode="#,##0">
                  <c:v>341</c:v>
                </c:pt>
                <c:pt idx="114" formatCode="#,##0">
                  <c:v>335.85714285714283</c:v>
                </c:pt>
                <c:pt idx="115" formatCode="#,##0">
                  <c:v>332.85714285714283</c:v>
                </c:pt>
                <c:pt idx="116" formatCode="#,##0">
                  <c:v>321.71428571428572</c:v>
                </c:pt>
                <c:pt idx="117" formatCode="#,##0">
                  <c:v>312.71428571428572</c:v>
                </c:pt>
                <c:pt idx="118" formatCode="#,##0">
                  <c:v>315.28571428571428</c:v>
                </c:pt>
                <c:pt idx="119" formatCode="#,##0">
                  <c:v>308.85714285714283</c:v>
                </c:pt>
                <c:pt idx="120" formatCode="#,##0">
                  <c:v>295.28571428571428</c:v>
                </c:pt>
                <c:pt idx="121" formatCode="#,##0">
                  <c:v>294.57142857142856</c:v>
                </c:pt>
                <c:pt idx="122" formatCode="#,##0">
                  <c:v>303</c:v>
                </c:pt>
                <c:pt idx="123" formatCode="#,##0">
                  <c:v>315.71428571428572</c:v>
                </c:pt>
                <c:pt idx="124" formatCode="#,##0">
                  <c:v>340.28571428571428</c:v>
                </c:pt>
                <c:pt idx="125" formatCode="#,##0">
                  <c:v>367.71428571428572</c:v>
                </c:pt>
                <c:pt idx="126" formatCode="#,##0">
                  <c:v>401.14285714285717</c:v>
                </c:pt>
                <c:pt idx="127" formatCode="#,##0">
                  <c:v>426.85714285714283</c:v>
                </c:pt>
                <c:pt idx="128" formatCode="#,##0">
                  <c:v>466.28571428571428</c:v>
                </c:pt>
                <c:pt idx="129" formatCode="#,##0">
                  <c:v>490.71428571428572</c:v>
                </c:pt>
                <c:pt idx="130" formatCode="#,##0">
                  <c:v>518.57142857142856</c:v>
                </c:pt>
                <c:pt idx="131" formatCode="#,##0">
                  <c:v>547</c:v>
                </c:pt>
                <c:pt idx="132" formatCode="#,##0">
                  <c:v>566.71428571428567</c:v>
                </c:pt>
                <c:pt idx="133" formatCode="#,##0">
                  <c:v>598.71428571428567</c:v>
                </c:pt>
                <c:pt idx="134" formatCode="#,##0">
                  <c:v>631.85714285714289</c:v>
                </c:pt>
                <c:pt idx="135" formatCode="#,##0">
                  <c:v>643.28571428571433</c:v>
                </c:pt>
                <c:pt idx="136" formatCode="#,##0">
                  <c:v>693.71428571428567</c:v>
                </c:pt>
                <c:pt idx="137" formatCode="#,##0">
                  <c:v>748.57142857142856</c:v>
                </c:pt>
                <c:pt idx="138" formatCode="#,##0">
                  <c:v>780.28571428571433</c:v>
                </c:pt>
                <c:pt idx="139" formatCode="#,##0">
                  <c:v>812.85714285714289</c:v>
                </c:pt>
                <c:pt idx="140" formatCode="#,##0">
                  <c:v>835.71428571428567</c:v>
                </c:pt>
                <c:pt idx="141" formatCode="#,##0">
                  <c:v>839.71428571428567</c:v>
                </c:pt>
                <c:pt idx="142" formatCode="#,##0">
                  <c:v>878.85714285714289</c:v>
                </c:pt>
                <c:pt idx="143" formatCode="#,##0">
                  <c:v>872.28571428571433</c:v>
                </c:pt>
                <c:pt idx="144" formatCode="#,##0">
                  <c:v>872.14285714285711</c:v>
                </c:pt>
                <c:pt idx="145" formatCode="#,##0">
                  <c:v>930</c:v>
                </c:pt>
                <c:pt idx="146" formatCode="#,##0">
                  <c:v>978</c:v>
                </c:pt>
                <c:pt idx="147" formatCode="#,##0">
                  <c:v>1002.8571428571429</c:v>
                </c:pt>
                <c:pt idx="148" formatCode="#,##0">
                  <c:v>1050.4285714285713</c:v>
                </c:pt>
                <c:pt idx="149" formatCode="#,##0">
                  <c:v>1116.4285714285713</c:v>
                </c:pt>
                <c:pt idx="150" formatCode="#,##0">
                  <c:v>1202.5714285714287</c:v>
                </c:pt>
                <c:pt idx="151" formatCode="#,##0">
                  <c:v>1242.8571428571429</c:v>
                </c:pt>
                <c:pt idx="152" formatCode="#,##0">
                  <c:v>1289.7142857142858</c:v>
                </c:pt>
                <c:pt idx="153" formatCode="#,##0">
                  <c:v>1335.4285714285713</c:v>
                </c:pt>
                <c:pt idx="154" formatCode="#,##0">
                  <c:v>1386.1428571428571</c:v>
                </c:pt>
                <c:pt idx="155" formatCode="#,##0">
                  <c:v>1417.5714285714287</c:v>
                </c:pt>
                <c:pt idx="156" formatCode="#,##0">
                  <c:v>1457</c:v>
                </c:pt>
                <c:pt idx="157" formatCode="#,##0">
                  <c:v>1485.1428571428571</c:v>
                </c:pt>
                <c:pt idx="158" formatCode="#,##0">
                  <c:v>1583.4285714285713</c:v>
                </c:pt>
                <c:pt idx="159" formatCode="#,##0">
                  <c:v>1639.4285714285713</c:v>
                </c:pt>
                <c:pt idx="160" formatCode="#,##0">
                  <c:v>1732.5714285714287</c:v>
                </c:pt>
                <c:pt idx="161" formatCode="#,##0">
                  <c:v>1870.7142857142858</c:v>
                </c:pt>
                <c:pt idx="162" formatCode="#,##0">
                  <c:v>1907.8571428571429</c:v>
                </c:pt>
                <c:pt idx="163" formatCode="#,##0">
                  <c:v>1885.8571428571429</c:v>
                </c:pt>
                <c:pt idx="164" formatCode="#,##0">
                  <c:v>1902.7142857142858</c:v>
                </c:pt>
                <c:pt idx="165" formatCode="#,##0">
                  <c:v>1939.5714285714287</c:v>
                </c:pt>
                <c:pt idx="166" formatCode="#,##0">
                  <c:v>1950.1428571428571</c:v>
                </c:pt>
                <c:pt idx="167" formatCode="#,##0">
                  <c:v>2037.4285714285713</c:v>
                </c:pt>
                <c:pt idx="168" formatCode="#,##0">
                  <c:v>2048.1428571428573</c:v>
                </c:pt>
                <c:pt idx="169" formatCode="#,##0">
                  <c:v>2113.4285714285716</c:v>
                </c:pt>
                <c:pt idx="170" formatCode="#,##0">
                  <c:v>2145.5714285714284</c:v>
                </c:pt>
                <c:pt idx="171" formatCode="#,##0">
                  <c:v>2288.8571428571427</c:v>
                </c:pt>
                <c:pt idx="172" formatCode="#,##0">
                  <c:v>2372.4285714285716</c:v>
                </c:pt>
                <c:pt idx="173" formatCode="#,##0">
                  <c:v>2465.7142857142858</c:v>
                </c:pt>
                <c:pt idx="174" formatCode="#,##0">
                  <c:v>2453.1428571428573</c:v>
                </c:pt>
                <c:pt idx="175" formatCode="#,##0">
                  <c:v>2399.7142857142858</c:v>
                </c:pt>
                <c:pt idx="176" formatCode="#,##0">
                  <c:v>2509.1428571428573</c:v>
                </c:pt>
                <c:pt idx="177" formatCode="#,##0">
                  <c:v>2703</c:v>
                </c:pt>
                <c:pt idx="178" formatCode="#,##0">
                  <c:v>2691.5714285714284</c:v>
                </c:pt>
                <c:pt idx="179" formatCode="#,##0">
                  <c:v>2699.2857142857142</c:v>
                </c:pt>
                <c:pt idx="180" formatCode="#,##0">
                  <c:v>2705.8571428571427</c:v>
                </c:pt>
                <c:pt idx="181" formatCode="#,##0">
                  <c:v>2731</c:v>
                </c:pt>
                <c:pt idx="182" formatCode="#,##0">
                  <c:v>2776.7142857142858</c:v>
                </c:pt>
                <c:pt idx="183" formatCode="#,##0">
                  <c:v>2750.5714285714284</c:v>
                </c:pt>
                <c:pt idx="184" formatCode="#,##0">
                  <c:v>2589.2857142857142</c:v>
                </c:pt>
                <c:pt idx="185" formatCode="#,##0">
                  <c:v>2599.5714285714284</c:v>
                </c:pt>
                <c:pt idx="186" formatCode="#,##0">
                  <c:v>2588</c:v>
                </c:pt>
                <c:pt idx="187" formatCode="#,##0">
                  <c:v>2576.4285714285716</c:v>
                </c:pt>
                <c:pt idx="188" formatCode="#,##0">
                  <c:v>2552.4285714285716</c:v>
                </c:pt>
                <c:pt idx="189" formatCode="#,##0">
                  <c:v>2549</c:v>
                </c:pt>
                <c:pt idx="190" formatCode="#,##0">
                  <c:v>2459.7142857142858</c:v>
                </c:pt>
                <c:pt idx="191" formatCode="#,##0">
                  <c:v>2523.1428571428573</c:v>
                </c:pt>
                <c:pt idx="192" formatCode="#,##0">
                  <c:v>2493.4285714285716</c:v>
                </c:pt>
                <c:pt idx="193" formatCode="#,##0">
                  <c:v>2499.1428571428573</c:v>
                </c:pt>
                <c:pt idx="194" formatCode="#,##0">
                  <c:v>2487.7142857142858</c:v>
                </c:pt>
                <c:pt idx="195" formatCode="#,##0">
                  <c:v>2539.5714285714284</c:v>
                </c:pt>
                <c:pt idx="196" formatCode="#,##0">
                  <c:v>2566.5714285714284</c:v>
                </c:pt>
                <c:pt idx="197" formatCode="#,##0">
                  <c:v>2564</c:v>
                </c:pt>
                <c:pt idx="198" formatCode="#,##0">
                  <c:v>2475</c:v>
                </c:pt>
                <c:pt idx="199" formatCode="#,##0">
                  <c:v>2439</c:v>
                </c:pt>
                <c:pt idx="200" formatCode="#,##0">
                  <c:v>2436.5714285714284</c:v>
                </c:pt>
                <c:pt idx="201" formatCode="#,##0">
                  <c:v>2451.8571428571427</c:v>
                </c:pt>
                <c:pt idx="202" formatCode="#,##0">
                  <c:v>2417.7142857142858</c:v>
                </c:pt>
                <c:pt idx="203" formatCode="#,##0">
                  <c:v>2412.8571428571427</c:v>
                </c:pt>
                <c:pt idx="204" formatCode="#,##0">
                  <c:v>2419.5714285714284</c:v>
                </c:pt>
                <c:pt idx="205" formatCode="#,##0">
                  <c:v>2428.1428571428573</c:v>
                </c:pt>
                <c:pt idx="206" formatCode="#,##0">
                  <c:v>2450.7142857142858</c:v>
                </c:pt>
                <c:pt idx="207" formatCode="#,##0">
                  <c:v>2445.2857142857142</c:v>
                </c:pt>
                <c:pt idx="208" formatCode="#,##0">
                  <c:v>2460.8571428571427</c:v>
                </c:pt>
                <c:pt idx="209" formatCode="#,##0">
                  <c:v>2445.8571428571427</c:v>
                </c:pt>
                <c:pt idx="210" formatCode="#,##0">
                  <c:v>2457.1428571428573</c:v>
                </c:pt>
                <c:pt idx="211" formatCode="#,##0">
                  <c:v>2450.2857142857142</c:v>
                </c:pt>
                <c:pt idx="212" formatCode="#,##0">
                  <c:v>2404.7142857142858</c:v>
                </c:pt>
                <c:pt idx="213" formatCode="#,##0">
                  <c:v>2379.1428571428573</c:v>
                </c:pt>
                <c:pt idx="214" formatCode="#,##0">
                  <c:v>2371.4285714285716</c:v>
                </c:pt>
                <c:pt idx="215" formatCode="#,##0">
                  <c:v>2364.1428571428573</c:v>
                </c:pt>
                <c:pt idx="216" formatCode="#,##0">
                  <c:v>2367.4285714285716</c:v>
                </c:pt>
                <c:pt idx="217" formatCode="#,##0">
                  <c:v>2367.7142857142858</c:v>
                </c:pt>
                <c:pt idx="218" formatCode="#,##0">
                  <c:v>2394.1428571428573</c:v>
                </c:pt>
                <c:pt idx="219" formatCode="#,##0">
                  <c:v>2405.7142857142858</c:v>
                </c:pt>
                <c:pt idx="220" formatCode="#,##0">
                  <c:v>2441.8571428571427</c:v>
                </c:pt>
                <c:pt idx="221" formatCode="#,##0">
                  <c:v>2444.4285714285716</c:v>
                </c:pt>
                <c:pt idx="222" formatCode="#,##0">
                  <c:v>2430.1428571428573</c:v>
                </c:pt>
                <c:pt idx="223" formatCode="#,##0">
                  <c:v>2429.1428571428573</c:v>
                </c:pt>
                <c:pt idx="224" formatCode="#,##0">
                  <c:v>2435.5714285714284</c:v>
                </c:pt>
                <c:pt idx="225" formatCode="#,##0">
                  <c:v>2471.4285714285716</c:v>
                </c:pt>
                <c:pt idx="226" formatCode="#,##0">
                  <c:v>2470.7142857142858</c:v>
                </c:pt>
                <c:pt idx="227" formatCode="#,##0">
                  <c:v>2454.5714285714284</c:v>
                </c:pt>
                <c:pt idx="228" formatCode="#,##0">
                  <c:v>2537.2857142857142</c:v>
                </c:pt>
                <c:pt idx="229" formatCode="#,##0">
                  <c:v>2609.7142857142858</c:v>
                </c:pt>
                <c:pt idx="230" formatCode="#,##0">
                  <c:v>2636.4285714285716</c:v>
                </c:pt>
                <c:pt idx="231" formatCode="#,##0">
                  <c:v>2640.2857142857142</c:v>
                </c:pt>
                <c:pt idx="232" formatCode="#,##0">
                  <c:v>2729</c:v>
                </c:pt>
                <c:pt idx="233" formatCode="#,##0">
                  <c:v>2745.2857142857142</c:v>
                </c:pt>
                <c:pt idx="234" formatCode="#,##0">
                  <c:v>2732.1428571428573</c:v>
                </c:pt>
                <c:pt idx="235" formatCode="#,##0">
                  <c:v>2740.7142857142858</c:v>
                </c:pt>
                <c:pt idx="236" formatCode="#,##0">
                  <c:v>2741</c:v>
                </c:pt>
                <c:pt idx="237" formatCode="#,##0">
                  <c:v>2770.2857142857142</c:v>
                </c:pt>
                <c:pt idx="238" formatCode="#,##0">
                  <c:v>2807.7142857142858</c:v>
                </c:pt>
                <c:pt idx="239" formatCode="#,##0">
                  <c:v>2733.5714285714284</c:v>
                </c:pt>
                <c:pt idx="240" formatCode="#,##0">
                  <c:v>2780.8571428571427</c:v>
                </c:pt>
                <c:pt idx="241" formatCode="#,##0">
                  <c:v>2843.7142857142858</c:v>
                </c:pt>
                <c:pt idx="242" formatCode="#,##0">
                  <c:v>2899.8571428571427</c:v>
                </c:pt>
                <c:pt idx="243" formatCode="#,##0">
                  <c:v>2931.8571428571427</c:v>
                </c:pt>
                <c:pt idx="244" formatCode="#,##0">
                  <c:v>3169.8571428571427</c:v>
                </c:pt>
                <c:pt idx="245" formatCode="#,##0">
                  <c:v>3249.2857142857142</c:v>
                </c:pt>
                <c:pt idx="246" formatCode="#,##0">
                  <c:v>3377.7142857142858</c:v>
                </c:pt>
                <c:pt idx="247" formatCode="#,##0">
                  <c:v>3491.4285714285716</c:v>
                </c:pt>
                <c:pt idx="248" formatCode="#,##0">
                  <c:v>3671.2857142857142</c:v>
                </c:pt>
                <c:pt idx="249" formatCode="#,##0">
                  <c:v>3899.5714285714284</c:v>
                </c:pt>
                <c:pt idx="250" formatCode="#,##0">
                  <c:v>4255.7142857142853</c:v>
                </c:pt>
                <c:pt idx="251" formatCode="#,##0">
                  <c:v>4443.2857142857147</c:v>
                </c:pt>
                <c:pt idx="252" formatCode="#,##0">
                  <c:v>4850.1428571428569</c:v>
                </c:pt>
                <c:pt idx="253" formatCode="#,##0">
                  <c:v>5101.4285714285716</c:v>
                </c:pt>
                <c:pt idx="254" formatCode="#,##0">
                  <c:v>5248</c:v>
                </c:pt>
                <c:pt idx="255" formatCode="#,##0">
                  <c:v>5501.5714285714284</c:v>
                </c:pt>
                <c:pt idx="256" formatCode="#,##0">
                  <c:v>5872.7142857142853</c:v>
                </c:pt>
                <c:pt idx="257" formatCode="#,##0">
                  <c:v>6210</c:v>
                </c:pt>
                <c:pt idx="258" formatCode="#,##0">
                  <c:v>6660.8571428571431</c:v>
                </c:pt>
                <c:pt idx="259" formatCode="#,##0">
                  <c:v>6989</c:v>
                </c:pt>
                <c:pt idx="260" formatCode="#,##0">
                  <c:v>7352.5714285714284</c:v>
                </c:pt>
                <c:pt idx="261" formatCode="#,##0">
                  <c:v>7631.1428571428569</c:v>
                </c:pt>
                <c:pt idx="262" formatCode="#,##0">
                  <c:v>8018.8571428571431</c:v>
                </c:pt>
                <c:pt idx="263" formatCode="#,##0">
                  <c:v>8589.2857142857138</c:v>
                </c:pt>
                <c:pt idx="264" formatCode="#,##0">
                  <c:v>9176.5714285714294</c:v>
                </c:pt>
                <c:pt idx="265" formatCode="#,##0">
                  <c:v>9713.5714285714294</c:v>
                </c:pt>
                <c:pt idx="266" formatCode="#,##0">
                  <c:v>10348.571428571429</c:v>
                </c:pt>
                <c:pt idx="267" formatCode="#,##0">
                  <c:v>10860.428571428571</c:v>
                </c:pt>
                <c:pt idx="268" formatCode="#,##0">
                  <c:v>11278.285714285714</c:v>
                </c:pt>
                <c:pt idx="269" formatCode="#,##0">
                  <c:v>12062</c:v>
                </c:pt>
                <c:pt idx="270" formatCode="#,##0">
                  <c:v>12953.857142857143</c:v>
                </c:pt>
                <c:pt idx="271" formatCode="#,##0">
                  <c:v>13923.142857142857</c:v>
                </c:pt>
                <c:pt idx="272" formatCode="#,##0">
                  <c:v>14815.714285714286</c:v>
                </c:pt>
                <c:pt idx="273" formatCode="#,##0">
                  <c:v>15444.285714285714</c:v>
                </c:pt>
                <c:pt idx="274" formatCode="#,##0">
                  <c:v>15909.571428571429</c:v>
                </c:pt>
                <c:pt idx="275" formatCode="#,##0">
                  <c:v>16374</c:v>
                </c:pt>
                <c:pt idx="276" formatCode="#,##0">
                  <c:v>17339.142857142859</c:v>
                </c:pt>
                <c:pt idx="277" formatCode="#,##0">
                  <c:v>18229.428571428572</c:v>
                </c:pt>
                <c:pt idx="278" formatCode="#,##0">
                  <c:v>19074.857142857141</c:v>
                </c:pt>
                <c:pt idx="279" formatCode="#,##0">
                  <c:v>19978.428571428572</c:v>
                </c:pt>
                <c:pt idx="280" formatCode="#,##0">
                  <c:v>20734.142857142859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BF-4DB5-8656-ACCC73C6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084928"/>
        <c:axId val="335156352"/>
      </c:lineChart>
      <c:lineChart>
        <c:grouping val="standard"/>
        <c:varyColors val="0"/>
        <c:ser>
          <c:idx val="1"/>
          <c:order val="1"/>
          <c:tx>
            <c:strRef>
              <c:f>'data BAL'!$AC$3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BAL'!$A$4:$A$392</c:f>
              <c:numCache>
                <c:formatCode>m/d/yyyy</c:formatCode>
                <c:ptCount val="3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BAL'!$AC$4:$AC$392</c:f>
              <c:numCache>
                <c:formatCode>General</c:formatCode>
                <c:ptCount val="3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0.2857142857142857</c:v>
                </c:pt>
                <c:pt idx="40" formatCode="#,##0">
                  <c:v>0.2857142857142857</c:v>
                </c:pt>
                <c:pt idx="41" formatCode="#,##0">
                  <c:v>0.2857142857142857</c:v>
                </c:pt>
                <c:pt idx="42" formatCode="#,##0">
                  <c:v>0.5714285714285714</c:v>
                </c:pt>
                <c:pt idx="43" formatCode="#,##0">
                  <c:v>0.5714285714285714</c:v>
                </c:pt>
                <c:pt idx="44" formatCode="#,##0">
                  <c:v>0.5714285714285714</c:v>
                </c:pt>
                <c:pt idx="45" formatCode="#,##0">
                  <c:v>0.5714285714285714</c:v>
                </c:pt>
                <c:pt idx="46" formatCode="#,##0">
                  <c:v>0.42857142857142855</c:v>
                </c:pt>
                <c:pt idx="47" formatCode="#,##0">
                  <c:v>0.7142857142857143</c:v>
                </c:pt>
                <c:pt idx="48" formatCode="#,##0">
                  <c:v>0.8571428571428571</c:v>
                </c:pt>
                <c:pt idx="49" formatCode="#,##0">
                  <c:v>0.7142857142857143</c:v>
                </c:pt>
                <c:pt idx="50" formatCode="#,##0">
                  <c:v>1.5714285714285714</c:v>
                </c:pt>
                <c:pt idx="51" formatCode="#,##0">
                  <c:v>3.1428571428571428</c:v>
                </c:pt>
                <c:pt idx="52" formatCode="#,##0">
                  <c:v>4.2857142857142856</c:v>
                </c:pt>
                <c:pt idx="53" formatCode="#,##0">
                  <c:v>5.4285714285714288</c:v>
                </c:pt>
                <c:pt idx="54" formatCode="#,##0">
                  <c:v>6.1428571428571432</c:v>
                </c:pt>
                <c:pt idx="55" formatCode="#,##0">
                  <c:v>7.2857142857142856</c:v>
                </c:pt>
                <c:pt idx="56" formatCode="#,##0">
                  <c:v>11.428571428571429</c:v>
                </c:pt>
                <c:pt idx="57" formatCode="#,##0">
                  <c:v>12.857142857142858</c:v>
                </c:pt>
                <c:pt idx="58" formatCode="#,##0">
                  <c:v>15.714285714285714</c:v>
                </c:pt>
                <c:pt idx="59" formatCode="#,##0">
                  <c:v>19</c:v>
                </c:pt>
                <c:pt idx="60" formatCode="#,##0">
                  <c:v>21.428571428571427</c:v>
                </c:pt>
                <c:pt idx="61" formatCode="#,##0">
                  <c:v>25.142857142857142</c:v>
                </c:pt>
                <c:pt idx="62" formatCode="#,##0">
                  <c:v>29.142857142857142</c:v>
                </c:pt>
                <c:pt idx="63" formatCode="#,##0">
                  <c:v>30.428571428571427</c:v>
                </c:pt>
                <c:pt idx="64" formatCode="#,##0">
                  <c:v>32</c:v>
                </c:pt>
                <c:pt idx="65" formatCode="#,##0">
                  <c:v>34.571428571428569</c:v>
                </c:pt>
                <c:pt idx="66" formatCode="#,##0">
                  <c:v>36.285714285714285</c:v>
                </c:pt>
                <c:pt idx="67" formatCode="#,##0">
                  <c:v>38.142857142857146</c:v>
                </c:pt>
                <c:pt idx="68" formatCode="#,##0">
                  <c:v>38.714285714285715</c:v>
                </c:pt>
                <c:pt idx="69" formatCode="#,##0">
                  <c:v>38.428571428571431</c:v>
                </c:pt>
                <c:pt idx="70" formatCode="#,##0">
                  <c:v>37.857142857142854</c:v>
                </c:pt>
                <c:pt idx="71" formatCode="#,##0">
                  <c:v>39.714285714285715</c:v>
                </c:pt>
                <c:pt idx="72" formatCode="#,##0">
                  <c:v>37.142857142857146</c:v>
                </c:pt>
                <c:pt idx="73" formatCode="#,##0">
                  <c:v>38</c:v>
                </c:pt>
                <c:pt idx="74" formatCode="#,##0">
                  <c:v>37.714285714285715</c:v>
                </c:pt>
                <c:pt idx="75" formatCode="#,##0">
                  <c:v>37.142857142857146</c:v>
                </c:pt>
                <c:pt idx="76" formatCode="#,##0">
                  <c:v>38.428571428571431</c:v>
                </c:pt>
                <c:pt idx="77" formatCode="#,##0">
                  <c:v>37.142857142857146</c:v>
                </c:pt>
                <c:pt idx="78" formatCode="#,##0">
                  <c:v>38.714285714285715</c:v>
                </c:pt>
                <c:pt idx="79" formatCode="#,##0">
                  <c:v>39.714285714285715</c:v>
                </c:pt>
                <c:pt idx="80" formatCode="#,##0">
                  <c:v>37.571428571428569</c:v>
                </c:pt>
                <c:pt idx="81" formatCode="#,##0">
                  <c:v>38.428571428571431</c:v>
                </c:pt>
                <c:pt idx="82" formatCode="#,##0">
                  <c:v>38.285714285714285</c:v>
                </c:pt>
                <c:pt idx="83" formatCode="#,##0">
                  <c:v>37</c:v>
                </c:pt>
                <c:pt idx="84" formatCode="#,##0">
                  <c:v>40.428571428571431</c:v>
                </c:pt>
                <c:pt idx="85" formatCode="#,##0">
                  <c:v>37.857142857142854</c:v>
                </c:pt>
                <c:pt idx="86" formatCode="#,##0">
                  <c:v>38.285714285714285</c:v>
                </c:pt>
                <c:pt idx="87" formatCode="#,##0">
                  <c:v>40.142857142857146</c:v>
                </c:pt>
                <c:pt idx="88" formatCode="#,##0">
                  <c:v>41.428571428571431</c:v>
                </c:pt>
                <c:pt idx="89" formatCode="#,##0">
                  <c:v>43.285714285714285</c:v>
                </c:pt>
                <c:pt idx="90" formatCode="#,##0">
                  <c:v>44.142857142857146</c:v>
                </c:pt>
                <c:pt idx="91" formatCode="#,##0">
                  <c:v>44</c:v>
                </c:pt>
                <c:pt idx="92" formatCode="#,##0">
                  <c:v>44.285714285714285</c:v>
                </c:pt>
                <c:pt idx="93" formatCode="#,##0">
                  <c:v>44.285714285714285</c:v>
                </c:pt>
                <c:pt idx="94" formatCode="#,##0">
                  <c:v>43</c:v>
                </c:pt>
                <c:pt idx="95" formatCode="#,##0">
                  <c:v>41.571428571428569</c:v>
                </c:pt>
                <c:pt idx="96" formatCode="#,##0">
                  <c:v>39.857142857142854</c:v>
                </c:pt>
                <c:pt idx="97" formatCode="#,##0">
                  <c:v>41.285714285714285</c:v>
                </c:pt>
                <c:pt idx="98" formatCode="#,##0">
                  <c:v>39.142857142857146</c:v>
                </c:pt>
                <c:pt idx="99" formatCode="#,##0">
                  <c:v>38.857142857142854</c:v>
                </c:pt>
                <c:pt idx="100" formatCode="#,##0">
                  <c:v>37.714285714285715</c:v>
                </c:pt>
                <c:pt idx="101" formatCode="#,##0">
                  <c:v>36.428571428571431</c:v>
                </c:pt>
                <c:pt idx="102" formatCode="#,##0">
                  <c:v>37.285714285714285</c:v>
                </c:pt>
                <c:pt idx="103" formatCode="#,##0">
                  <c:v>36</c:v>
                </c:pt>
                <c:pt idx="104" formatCode="#,##0">
                  <c:v>33</c:v>
                </c:pt>
                <c:pt idx="105" formatCode="#,##0">
                  <c:v>32.714285714285715</c:v>
                </c:pt>
                <c:pt idx="106" formatCode="#,##0">
                  <c:v>31.714285714285715</c:v>
                </c:pt>
                <c:pt idx="107" formatCode="#,##0">
                  <c:v>29.714285714285715</c:v>
                </c:pt>
                <c:pt idx="108" formatCode="#,##0">
                  <c:v>29.285714285714285</c:v>
                </c:pt>
                <c:pt idx="109" formatCode="#,##0">
                  <c:v>25.571428571428573</c:v>
                </c:pt>
                <c:pt idx="110" formatCode="#,##0">
                  <c:v>25.285714285714285</c:v>
                </c:pt>
                <c:pt idx="111" formatCode="#,##0">
                  <c:v>23.714285714285715</c:v>
                </c:pt>
                <c:pt idx="112" formatCode="#,##0">
                  <c:v>21</c:v>
                </c:pt>
                <c:pt idx="113" formatCode="#,##0">
                  <c:v>19.857142857142858</c:v>
                </c:pt>
                <c:pt idx="114" formatCode="#,##0">
                  <c:v>20.714285714285715</c:v>
                </c:pt>
                <c:pt idx="115" formatCode="#,##0">
                  <c:v>19.857142857142858</c:v>
                </c:pt>
                <c:pt idx="116" formatCode="#,##0">
                  <c:v>19.571428571428573</c:v>
                </c:pt>
                <c:pt idx="117" formatCode="#,##0">
                  <c:v>18.571428571428573</c:v>
                </c:pt>
                <c:pt idx="118" formatCode="#,##0">
                  <c:v>19</c:v>
                </c:pt>
                <c:pt idx="119" formatCode="#,##0">
                  <c:v>19.857142857142858</c:v>
                </c:pt>
                <c:pt idx="120" formatCode="#,##0">
                  <c:v>18.857142857142858</c:v>
                </c:pt>
                <c:pt idx="121" formatCode="#,##0">
                  <c:v>18.142857142857142</c:v>
                </c:pt>
                <c:pt idx="122" formatCode="#,##0">
                  <c:v>18.285714285714285</c:v>
                </c:pt>
                <c:pt idx="123" formatCode="#,##0">
                  <c:v>17.428571428571427</c:v>
                </c:pt>
                <c:pt idx="124" formatCode="#,##0">
                  <c:v>17.428571428571427</c:v>
                </c:pt>
                <c:pt idx="125" formatCode="#,##0">
                  <c:v>18</c:v>
                </c:pt>
                <c:pt idx="126" formatCode="#,##0">
                  <c:v>17</c:v>
                </c:pt>
                <c:pt idx="127" formatCode="#,##0">
                  <c:v>17.428571428571427</c:v>
                </c:pt>
                <c:pt idx="128" formatCode="#,##0">
                  <c:v>16.857142857142858</c:v>
                </c:pt>
                <c:pt idx="129" formatCode="#,##0">
                  <c:v>16.857142857142858</c:v>
                </c:pt>
                <c:pt idx="130" formatCode="#,##0">
                  <c:v>17</c:v>
                </c:pt>
                <c:pt idx="131" formatCode="#,##0">
                  <c:v>17.285714285714285</c:v>
                </c:pt>
                <c:pt idx="132" formatCode="#,##0">
                  <c:v>16.571428571428573</c:v>
                </c:pt>
                <c:pt idx="133" formatCode="#,##0">
                  <c:v>18.142857142857142</c:v>
                </c:pt>
                <c:pt idx="134" formatCode="#,##0">
                  <c:v>20.285714285714285</c:v>
                </c:pt>
                <c:pt idx="135" formatCode="#,##0">
                  <c:v>22</c:v>
                </c:pt>
                <c:pt idx="136" formatCode="#,##0">
                  <c:v>23</c:v>
                </c:pt>
                <c:pt idx="137" formatCode="#,##0">
                  <c:v>25</c:v>
                </c:pt>
                <c:pt idx="138" formatCode="#,##0">
                  <c:v>27.714285714285715</c:v>
                </c:pt>
                <c:pt idx="139" formatCode="#,##0">
                  <c:v>28.285714285714285</c:v>
                </c:pt>
                <c:pt idx="140" formatCode="#,##0">
                  <c:v>30</c:v>
                </c:pt>
                <c:pt idx="141" formatCode="#,##0">
                  <c:v>28.714285714285715</c:v>
                </c:pt>
                <c:pt idx="142" formatCode="#,##0">
                  <c:v>29.285714285714285</c:v>
                </c:pt>
                <c:pt idx="143" formatCode="#,##0">
                  <c:v>28.857142857142858</c:v>
                </c:pt>
                <c:pt idx="144" formatCode="#,##0">
                  <c:v>28.857142857142858</c:v>
                </c:pt>
                <c:pt idx="145" formatCode="#,##0">
                  <c:v>27.285714285714285</c:v>
                </c:pt>
                <c:pt idx="146" formatCode="#,##0">
                  <c:v>27.857142857142858</c:v>
                </c:pt>
                <c:pt idx="147" formatCode="#,##0">
                  <c:v>26.571428571428573</c:v>
                </c:pt>
                <c:pt idx="148" formatCode="#,##0">
                  <c:v>30.571428571428573</c:v>
                </c:pt>
                <c:pt idx="149" formatCode="#,##0">
                  <c:v>33.428571428571431</c:v>
                </c:pt>
                <c:pt idx="150" formatCode="#,##0">
                  <c:v>35.285714285714285</c:v>
                </c:pt>
                <c:pt idx="151" formatCode="#,##0">
                  <c:v>36</c:v>
                </c:pt>
                <c:pt idx="152" formatCode="#,##0">
                  <c:v>39.714285714285715</c:v>
                </c:pt>
                <c:pt idx="153" formatCode="#,##0">
                  <c:v>43.428571428571431</c:v>
                </c:pt>
                <c:pt idx="154" formatCode="#,##0">
                  <c:v>46.285714285714285</c:v>
                </c:pt>
                <c:pt idx="155" formatCode="#,##0">
                  <c:v>46</c:v>
                </c:pt>
                <c:pt idx="156" formatCode="#,##0">
                  <c:v>46.142857142857146</c:v>
                </c:pt>
                <c:pt idx="157" formatCode="#,##0">
                  <c:v>50.714285714285715</c:v>
                </c:pt>
                <c:pt idx="158" formatCode="#,##0">
                  <c:v>53</c:v>
                </c:pt>
                <c:pt idx="159" formatCode="#,##0">
                  <c:v>52.285714285714285</c:v>
                </c:pt>
                <c:pt idx="160" formatCode="#,##0">
                  <c:v>52.428571428571431</c:v>
                </c:pt>
                <c:pt idx="161" formatCode="#,##0">
                  <c:v>54.285714285714285</c:v>
                </c:pt>
                <c:pt idx="162" formatCode="#,##0">
                  <c:v>53.714285714285715</c:v>
                </c:pt>
                <c:pt idx="163" formatCode="#,##0">
                  <c:v>53.142857142857146</c:v>
                </c:pt>
                <c:pt idx="164" formatCode="#,##0">
                  <c:v>52.142857142857146</c:v>
                </c:pt>
                <c:pt idx="165" formatCode="#,##0">
                  <c:v>53.428571428571431</c:v>
                </c:pt>
                <c:pt idx="166" formatCode="#,##0">
                  <c:v>55.142857142857146</c:v>
                </c:pt>
                <c:pt idx="167" formatCode="#,##0">
                  <c:v>54.571428571428569</c:v>
                </c:pt>
                <c:pt idx="168" formatCode="#,##0">
                  <c:v>54</c:v>
                </c:pt>
                <c:pt idx="169" formatCode="#,##0">
                  <c:v>55</c:v>
                </c:pt>
                <c:pt idx="170" formatCode="#,##0">
                  <c:v>55.714285714285715</c:v>
                </c:pt>
                <c:pt idx="171" formatCode="#,##0">
                  <c:v>57.142857142857146</c:v>
                </c:pt>
                <c:pt idx="172" formatCode="#,##0">
                  <c:v>59.142857142857146</c:v>
                </c:pt>
                <c:pt idx="173" formatCode="#,##0">
                  <c:v>60.285714285714285</c:v>
                </c:pt>
                <c:pt idx="174" formatCode="#,##0">
                  <c:v>62.571428571428569</c:v>
                </c:pt>
                <c:pt idx="175" formatCode="#,##0">
                  <c:v>60.714285714285715</c:v>
                </c:pt>
                <c:pt idx="176" formatCode="#,##0">
                  <c:v>61.571428571428569</c:v>
                </c:pt>
                <c:pt idx="177" formatCode="#,##0">
                  <c:v>64.428571428571431</c:v>
                </c:pt>
                <c:pt idx="178" formatCode="#,##0">
                  <c:v>64</c:v>
                </c:pt>
                <c:pt idx="179" formatCode="#,##0">
                  <c:v>65.428571428571431</c:v>
                </c:pt>
                <c:pt idx="180" formatCode="#,##0">
                  <c:v>68.428571428571431</c:v>
                </c:pt>
                <c:pt idx="181" formatCode="#,##0">
                  <c:v>72.285714285714292</c:v>
                </c:pt>
                <c:pt idx="182" formatCode="#,##0">
                  <c:v>76.142857142857139</c:v>
                </c:pt>
                <c:pt idx="183" formatCode="#,##0">
                  <c:v>80.571428571428569</c:v>
                </c:pt>
                <c:pt idx="184" formatCode="#,##0">
                  <c:v>80.857142857142861</c:v>
                </c:pt>
                <c:pt idx="185" formatCode="#,##0">
                  <c:v>85.428571428571431</c:v>
                </c:pt>
                <c:pt idx="186" formatCode="#,##0">
                  <c:v>87.428571428571431</c:v>
                </c:pt>
                <c:pt idx="187" formatCode="#,##0">
                  <c:v>89.428571428571431</c:v>
                </c:pt>
                <c:pt idx="188" formatCode="#,##0">
                  <c:v>87.142857142857139</c:v>
                </c:pt>
                <c:pt idx="189" formatCode="#,##0">
                  <c:v>88.285714285714292</c:v>
                </c:pt>
                <c:pt idx="190" formatCode="#,##0">
                  <c:v>87</c:v>
                </c:pt>
                <c:pt idx="191" formatCode="#,##0">
                  <c:v>90.142857142857139</c:v>
                </c:pt>
                <c:pt idx="192" formatCode="#,##0">
                  <c:v>89.857142857142861</c:v>
                </c:pt>
                <c:pt idx="193" formatCode="#,##0">
                  <c:v>87.857142857142861</c:v>
                </c:pt>
                <c:pt idx="194" formatCode="#,##0">
                  <c:v>84.428571428571431</c:v>
                </c:pt>
                <c:pt idx="195" formatCode="#,##0">
                  <c:v>85.714285714285708</c:v>
                </c:pt>
                <c:pt idx="196" formatCode="#,##0">
                  <c:v>86.571428571428569</c:v>
                </c:pt>
                <c:pt idx="197" formatCode="#,##0">
                  <c:v>85</c:v>
                </c:pt>
                <c:pt idx="198" formatCode="#,##0">
                  <c:v>83.428571428571431</c:v>
                </c:pt>
                <c:pt idx="199" formatCode="#,##0">
                  <c:v>79.857142857142861</c:v>
                </c:pt>
                <c:pt idx="200" formatCode="#,##0">
                  <c:v>78</c:v>
                </c:pt>
                <c:pt idx="201" formatCode="#,##0">
                  <c:v>79.428571428571431</c:v>
                </c:pt>
                <c:pt idx="202" formatCode="#,##0">
                  <c:v>78.428571428571431</c:v>
                </c:pt>
                <c:pt idx="203" formatCode="#,##0">
                  <c:v>76.571428571428569</c:v>
                </c:pt>
                <c:pt idx="204" formatCode="#,##0">
                  <c:v>76.428571428571431</c:v>
                </c:pt>
                <c:pt idx="205" formatCode="#,##0">
                  <c:v>78</c:v>
                </c:pt>
                <c:pt idx="206" formatCode="#,##0">
                  <c:v>82.571428571428569</c:v>
                </c:pt>
                <c:pt idx="207" formatCode="#,##0">
                  <c:v>86.142857142857139</c:v>
                </c:pt>
                <c:pt idx="208" formatCode="#,##0">
                  <c:v>84.571428571428569</c:v>
                </c:pt>
                <c:pt idx="209" formatCode="#,##0">
                  <c:v>85.142857142857139</c:v>
                </c:pt>
                <c:pt idx="210" formatCode="#,##0">
                  <c:v>83.857142857142861</c:v>
                </c:pt>
                <c:pt idx="211" formatCode="#,##0">
                  <c:v>85.285714285714292</c:v>
                </c:pt>
                <c:pt idx="212" formatCode="#,##0">
                  <c:v>84.428571428571431</c:v>
                </c:pt>
                <c:pt idx="213" formatCode="#,##0">
                  <c:v>84</c:v>
                </c:pt>
                <c:pt idx="214" formatCode="#,##0">
                  <c:v>81.142857142857139</c:v>
                </c:pt>
                <c:pt idx="215" formatCode="#,##0">
                  <c:v>82</c:v>
                </c:pt>
                <c:pt idx="216" formatCode="#,##0">
                  <c:v>80.428571428571431</c:v>
                </c:pt>
                <c:pt idx="217" formatCode="#,##0">
                  <c:v>82.857142857142861</c:v>
                </c:pt>
                <c:pt idx="218" formatCode="#,##0">
                  <c:v>82</c:v>
                </c:pt>
                <c:pt idx="219" formatCode="#,##0">
                  <c:v>77.714285714285708</c:v>
                </c:pt>
                <c:pt idx="220" formatCode="#,##0">
                  <c:v>74</c:v>
                </c:pt>
                <c:pt idx="221" formatCode="#,##0">
                  <c:v>75.142857142857139</c:v>
                </c:pt>
                <c:pt idx="222" formatCode="#,##0">
                  <c:v>73.571428571428569</c:v>
                </c:pt>
                <c:pt idx="223" formatCode="#,##0">
                  <c:v>72.428571428571431</c:v>
                </c:pt>
                <c:pt idx="224" formatCode="#,##0">
                  <c:v>69.285714285714292</c:v>
                </c:pt>
                <c:pt idx="225" formatCode="#,##0">
                  <c:v>69.142857142857139</c:v>
                </c:pt>
                <c:pt idx="226" formatCode="#,##0">
                  <c:v>68.285714285714292</c:v>
                </c:pt>
                <c:pt idx="227" formatCode="#,##0">
                  <c:v>71</c:v>
                </c:pt>
                <c:pt idx="228" formatCode="#,##0">
                  <c:v>71.428571428571431</c:v>
                </c:pt>
                <c:pt idx="229" formatCode="#,##0">
                  <c:v>71.285714285714292</c:v>
                </c:pt>
                <c:pt idx="230" formatCode="#,##0">
                  <c:v>74.714285714285708</c:v>
                </c:pt>
                <c:pt idx="231" formatCode="#,##0">
                  <c:v>76.285714285714292</c:v>
                </c:pt>
                <c:pt idx="232" formatCode="#,##0">
                  <c:v>75.142857142857139</c:v>
                </c:pt>
                <c:pt idx="233" formatCode="#,##0">
                  <c:v>74.714285714285708</c:v>
                </c:pt>
                <c:pt idx="234" formatCode="#,##0">
                  <c:v>71.285714285714292</c:v>
                </c:pt>
                <c:pt idx="235" formatCode="#,##0">
                  <c:v>71.714285714285708</c:v>
                </c:pt>
                <c:pt idx="236" formatCode="#,##0">
                  <c:v>71.857142857142861</c:v>
                </c:pt>
                <c:pt idx="237" formatCode="#,##0">
                  <c:v>69.285714285714292</c:v>
                </c:pt>
                <c:pt idx="238" formatCode="#,##0">
                  <c:v>70.857142857142861</c:v>
                </c:pt>
                <c:pt idx="239" formatCode="#,##0">
                  <c:v>69.857142857142861</c:v>
                </c:pt>
                <c:pt idx="240" formatCode="#,##0">
                  <c:v>71.714285714285708</c:v>
                </c:pt>
                <c:pt idx="241" formatCode="#,##0">
                  <c:v>72.857142857142861</c:v>
                </c:pt>
                <c:pt idx="242" formatCode="#,##0">
                  <c:v>70.714285714285708</c:v>
                </c:pt>
                <c:pt idx="243" formatCode="#,##0">
                  <c:v>68.714285714285708</c:v>
                </c:pt>
                <c:pt idx="244" formatCode="#,##0">
                  <c:v>72</c:v>
                </c:pt>
                <c:pt idx="245" formatCode="#,##0">
                  <c:v>68.285714285714292</c:v>
                </c:pt>
                <c:pt idx="246" formatCode="#,##0">
                  <c:v>72.857142857142861</c:v>
                </c:pt>
                <c:pt idx="247" formatCode="#,##0">
                  <c:v>75.285714285714292</c:v>
                </c:pt>
                <c:pt idx="248" formatCode="#,##0">
                  <c:v>81.285714285714292</c:v>
                </c:pt>
                <c:pt idx="249" formatCode="#,##0">
                  <c:v>87.428571428571431</c:v>
                </c:pt>
                <c:pt idx="250" formatCode="#,##0">
                  <c:v>89</c:v>
                </c:pt>
                <c:pt idx="251" formatCode="#,##0">
                  <c:v>89</c:v>
                </c:pt>
                <c:pt idx="252" formatCode="#,##0">
                  <c:v>93.857142857142861</c:v>
                </c:pt>
                <c:pt idx="253" formatCode="#,##0">
                  <c:v>93.142857142857139</c:v>
                </c:pt>
                <c:pt idx="254" formatCode="#,##0">
                  <c:v>97.428571428571431</c:v>
                </c:pt>
                <c:pt idx="255" formatCode="#,##0">
                  <c:v>95.142857142857139</c:v>
                </c:pt>
                <c:pt idx="256" formatCode="#,##0">
                  <c:v>94</c:v>
                </c:pt>
                <c:pt idx="257" formatCode="#,##0">
                  <c:v>102.85714285714286</c:v>
                </c:pt>
                <c:pt idx="258" formatCode="#,##0">
                  <c:v>106.85714285714286</c:v>
                </c:pt>
                <c:pt idx="259" formatCode="#,##0">
                  <c:v>109</c:v>
                </c:pt>
                <c:pt idx="260" formatCode="#,##0">
                  <c:v>113.85714285714286</c:v>
                </c:pt>
                <c:pt idx="261" formatCode="#,##0">
                  <c:v>116.42857142857143</c:v>
                </c:pt>
                <c:pt idx="262" formatCode="#,##0">
                  <c:v>118.85714285714286</c:v>
                </c:pt>
                <c:pt idx="263" formatCode="#,##0">
                  <c:v>124.71428571428571</c:v>
                </c:pt>
                <c:pt idx="264" formatCode="#,##0">
                  <c:v>131.71428571428572</c:v>
                </c:pt>
                <c:pt idx="265" formatCode="#,##0">
                  <c:v>134</c:v>
                </c:pt>
                <c:pt idx="266" formatCode="#,##0">
                  <c:v>142.14285714285714</c:v>
                </c:pt>
                <c:pt idx="267" formatCode="#,##0">
                  <c:v>146</c:v>
                </c:pt>
                <c:pt idx="268" formatCode="#,##0">
                  <c:v>154.14285714285714</c:v>
                </c:pt>
                <c:pt idx="269" formatCode="#,##0">
                  <c:v>166.85714285714286</c:v>
                </c:pt>
                <c:pt idx="270" formatCode="#,##0">
                  <c:v>182.28571428571428</c:v>
                </c:pt>
                <c:pt idx="271" formatCode="#,##0">
                  <c:v>185</c:v>
                </c:pt>
                <c:pt idx="272" formatCode="#,##0">
                  <c:v>197.57142857142858</c:v>
                </c:pt>
                <c:pt idx="273" formatCode="#,##0">
                  <c:v>206.14285714285714</c:v>
                </c:pt>
                <c:pt idx="274" formatCode="#,##0">
                  <c:v>216</c:v>
                </c:pt>
                <c:pt idx="275" formatCode="#,##0">
                  <c:v>229.14285714285714</c:v>
                </c:pt>
                <c:pt idx="276" formatCode="#,##0">
                  <c:v>246.85714285714286</c:v>
                </c:pt>
                <c:pt idx="277" formatCode="#,##0">
                  <c:v>258.71428571428572</c:v>
                </c:pt>
                <c:pt idx="278" formatCode="#,##0">
                  <c:v>275.42857142857144</c:v>
                </c:pt>
                <c:pt idx="279" formatCode="#,##0">
                  <c:v>291</c:v>
                </c:pt>
                <c:pt idx="280" formatCode="#,##0">
                  <c:v>306.14285714285717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BF-4DB5-8656-ACCC73C6F058}"/>
            </c:ext>
          </c:extLst>
        </c:ser>
        <c:ser>
          <c:idx val="2"/>
          <c:order val="2"/>
          <c:tx>
            <c:strRef>
              <c:f>'data BAL'!$AC$2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'data BAL'!$A$4:$A$392</c:f>
              <c:numCache>
                <c:formatCode>m/d/yyyy</c:formatCode>
                <c:ptCount val="3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BAL'!$AD$4:$AD$392</c:f>
              <c:numCache>
                <c:formatCode>General</c:formatCode>
                <c:ptCount val="389"/>
                <c:pt idx="38">
                  <c:v>7.857142857142857E-2</c:v>
                </c:pt>
                <c:pt idx="39">
                  <c:v>0.1257142857142857</c:v>
                </c:pt>
                <c:pt idx="40">
                  <c:v>0.18857142857142856</c:v>
                </c:pt>
                <c:pt idx="41">
                  <c:v>0.19642857142857145</c:v>
                </c:pt>
                <c:pt idx="42">
                  <c:v>0.33785714285714286</c:v>
                </c:pt>
                <c:pt idx="43">
                  <c:v>0.35357142857142859</c:v>
                </c:pt>
                <c:pt idx="44">
                  <c:v>0.69142857142857139</c:v>
                </c:pt>
                <c:pt idx="45">
                  <c:v>1.1864285714285716</c:v>
                </c:pt>
                <c:pt idx="46">
                  <c:v>1.595</c:v>
                </c:pt>
                <c:pt idx="47">
                  <c:v>2.7264285714285714</c:v>
                </c:pt>
                <c:pt idx="48">
                  <c:v>3.6614285714285715</c:v>
                </c:pt>
                <c:pt idx="49">
                  <c:v>4.1564285714285711</c:v>
                </c:pt>
                <c:pt idx="50">
                  <c:v>4.918571428571429</c:v>
                </c:pt>
                <c:pt idx="51">
                  <c:v>5.3428571428571425</c:v>
                </c:pt>
                <c:pt idx="52">
                  <c:v>6.112857142857143</c:v>
                </c:pt>
                <c:pt idx="53">
                  <c:v>6.5921428571428571</c:v>
                </c:pt>
                <c:pt idx="54">
                  <c:v>7.2285714285714278</c:v>
                </c:pt>
                <c:pt idx="55">
                  <c:v>8.4935714285714283</c:v>
                </c:pt>
                <c:pt idx="56">
                  <c:v>10.285</c:v>
                </c:pt>
                <c:pt idx="57">
                  <c:v>12.076428571428572</c:v>
                </c:pt>
                <c:pt idx="58">
                  <c:v>15.250714285714285</c:v>
                </c:pt>
                <c:pt idx="59">
                  <c:v>17.065714285714286</c:v>
                </c:pt>
                <c:pt idx="60">
                  <c:v>18.67642857142857</c:v>
                </c:pt>
                <c:pt idx="61">
                  <c:v>21.764285714285716</c:v>
                </c:pt>
                <c:pt idx="62">
                  <c:v>24.113571428571429</c:v>
                </c:pt>
                <c:pt idx="63">
                  <c:v>26.895</c:v>
                </c:pt>
                <c:pt idx="64">
                  <c:v>28.607857142857142</c:v>
                </c:pt>
                <c:pt idx="65">
                  <c:v>29.055714285714288</c:v>
                </c:pt>
                <c:pt idx="66">
                  <c:v>30.93357142857143</c:v>
                </c:pt>
                <c:pt idx="67">
                  <c:v>33.762142857142862</c:v>
                </c:pt>
                <c:pt idx="68">
                  <c:v>36.928571428571431</c:v>
                </c:pt>
                <c:pt idx="69">
                  <c:v>39.034285714285708</c:v>
                </c:pt>
                <c:pt idx="70">
                  <c:v>40.000714285714288</c:v>
                </c:pt>
                <c:pt idx="71">
                  <c:v>40.762857142857143</c:v>
                </c:pt>
                <c:pt idx="72">
                  <c:v>43.324285714285715</c:v>
                </c:pt>
                <c:pt idx="73">
                  <c:v>44.424285714285709</c:v>
                </c:pt>
                <c:pt idx="74">
                  <c:v>46.255000000000003</c:v>
                </c:pt>
                <c:pt idx="75">
                  <c:v>44.015714285714289</c:v>
                </c:pt>
                <c:pt idx="76">
                  <c:v>45.46142857142857</c:v>
                </c:pt>
                <c:pt idx="77">
                  <c:v>45.901428571428568</c:v>
                </c:pt>
                <c:pt idx="78">
                  <c:v>48.557142857142857</c:v>
                </c:pt>
                <c:pt idx="79">
                  <c:v>48.502142857142857</c:v>
                </c:pt>
                <c:pt idx="80">
                  <c:v>50.057857142857138</c:v>
                </c:pt>
                <c:pt idx="81">
                  <c:v>53.051428571428573</c:v>
                </c:pt>
                <c:pt idx="82">
                  <c:v>54.77214285714286</c:v>
                </c:pt>
                <c:pt idx="83">
                  <c:v>53.48357142857143</c:v>
                </c:pt>
                <c:pt idx="84">
                  <c:v>53.295000000000002</c:v>
                </c:pt>
                <c:pt idx="85">
                  <c:v>50.867142857142859</c:v>
                </c:pt>
                <c:pt idx="86">
                  <c:v>49.853571428571428</c:v>
                </c:pt>
                <c:pt idx="87">
                  <c:v>49.366428571428571</c:v>
                </c:pt>
                <c:pt idx="88">
                  <c:v>45.272857142857141</c:v>
                </c:pt>
                <c:pt idx="89">
                  <c:v>43.89</c:v>
                </c:pt>
                <c:pt idx="90">
                  <c:v>42.750714285714288</c:v>
                </c:pt>
                <c:pt idx="91">
                  <c:v>42.844999999999999</c:v>
                </c:pt>
                <c:pt idx="92">
                  <c:v>43.214285714285715</c:v>
                </c:pt>
                <c:pt idx="93">
                  <c:v>42.208571428571432</c:v>
                </c:pt>
                <c:pt idx="94">
                  <c:v>41.36785714285714</c:v>
                </c:pt>
                <c:pt idx="95">
                  <c:v>41.155714285714289</c:v>
                </c:pt>
                <c:pt idx="96">
                  <c:v>38.547142857142859</c:v>
                </c:pt>
                <c:pt idx="97">
                  <c:v>37.957857142857144</c:v>
                </c:pt>
                <c:pt idx="98">
                  <c:v>36.174285714285709</c:v>
                </c:pt>
                <c:pt idx="99">
                  <c:v>35.200000000000003</c:v>
                </c:pt>
                <c:pt idx="100">
                  <c:v>34.744285714285709</c:v>
                </c:pt>
                <c:pt idx="101">
                  <c:v>32.646428571428572</c:v>
                </c:pt>
                <c:pt idx="102">
                  <c:v>31.42071428571429</c:v>
                </c:pt>
                <c:pt idx="103">
                  <c:v>32.159285714285708</c:v>
                </c:pt>
                <c:pt idx="104">
                  <c:v>31.302857142857142</c:v>
                </c:pt>
                <c:pt idx="105">
                  <c:v>29.354285714285712</c:v>
                </c:pt>
                <c:pt idx="106">
                  <c:v>28.38785714285714</c:v>
                </c:pt>
                <c:pt idx="107">
                  <c:v>26.659285714285716</c:v>
                </c:pt>
                <c:pt idx="108">
                  <c:v>25.60642857142857</c:v>
                </c:pt>
                <c:pt idx="109">
                  <c:v>24.522142857142857</c:v>
                </c:pt>
                <c:pt idx="110">
                  <c:v>23.045000000000002</c:v>
                </c:pt>
                <c:pt idx="111">
                  <c:v>22.290714285714284</c:v>
                </c:pt>
                <c:pt idx="112">
                  <c:v>22.707142857142856</c:v>
                </c:pt>
                <c:pt idx="113">
                  <c:v>21.583571428571428</c:v>
                </c:pt>
                <c:pt idx="114">
                  <c:v>20.931428571428572</c:v>
                </c:pt>
                <c:pt idx="115">
                  <c:v>20.797857142857143</c:v>
                </c:pt>
                <c:pt idx="116">
                  <c:v>20.334285714285716</c:v>
                </c:pt>
                <c:pt idx="117">
                  <c:v>20.114285714285714</c:v>
                </c:pt>
                <c:pt idx="118">
                  <c:v>19.116428571428571</c:v>
                </c:pt>
                <c:pt idx="119">
                  <c:v>18.754999999999999</c:v>
                </c:pt>
                <c:pt idx="120">
                  <c:v>18.472142857142856</c:v>
                </c:pt>
                <c:pt idx="121">
                  <c:v>18.307142857142857</c:v>
                </c:pt>
                <c:pt idx="122">
                  <c:v>17.694285714285716</c:v>
                </c:pt>
                <c:pt idx="123">
                  <c:v>17.199285714285715</c:v>
                </c:pt>
                <c:pt idx="124">
                  <c:v>17.340714285714284</c:v>
                </c:pt>
                <c:pt idx="125">
                  <c:v>16.987142857142857</c:v>
                </c:pt>
                <c:pt idx="126">
                  <c:v>16.240714285714287</c:v>
                </c:pt>
                <c:pt idx="127">
                  <c:v>16.201428571428572</c:v>
                </c:pt>
                <c:pt idx="128">
                  <c:v>16.664999999999999</c:v>
                </c:pt>
                <c:pt idx="129">
                  <c:v>17.364285714285714</c:v>
                </c:pt>
                <c:pt idx="130">
                  <c:v>18.715714285714284</c:v>
                </c:pt>
                <c:pt idx="131">
                  <c:v>20.224285714285713</c:v>
                </c:pt>
                <c:pt idx="132">
                  <c:v>22.062857142857144</c:v>
                </c:pt>
                <c:pt idx="133">
                  <c:v>23.477142857142855</c:v>
                </c:pt>
                <c:pt idx="134">
                  <c:v>25.645714285714284</c:v>
                </c:pt>
                <c:pt idx="135">
                  <c:v>26.989285714285714</c:v>
                </c:pt>
                <c:pt idx="136">
                  <c:v>28.521428571428572</c:v>
                </c:pt>
                <c:pt idx="137">
                  <c:v>30.085000000000001</c:v>
                </c:pt>
                <c:pt idx="138">
                  <c:v>31.16928571428571</c:v>
                </c:pt>
                <c:pt idx="139">
                  <c:v>32.929285714285712</c:v>
                </c:pt>
                <c:pt idx="140">
                  <c:v>34.752142857142857</c:v>
                </c:pt>
                <c:pt idx="141">
                  <c:v>35.380714285714291</c:v>
                </c:pt>
                <c:pt idx="142">
                  <c:v>38.154285714285713</c:v>
                </c:pt>
                <c:pt idx="143">
                  <c:v>41.171428571428571</c:v>
                </c:pt>
                <c:pt idx="144">
                  <c:v>42.915714285714287</c:v>
                </c:pt>
                <c:pt idx="145">
                  <c:v>44.707142857142863</c:v>
                </c:pt>
                <c:pt idx="146">
                  <c:v>45.964285714285715</c:v>
                </c:pt>
                <c:pt idx="147">
                  <c:v>46.184285714285714</c:v>
                </c:pt>
                <c:pt idx="148">
                  <c:v>48.337142857142858</c:v>
                </c:pt>
                <c:pt idx="149">
                  <c:v>47.97571428571429</c:v>
                </c:pt>
                <c:pt idx="150">
                  <c:v>47.967857142857142</c:v>
                </c:pt>
                <c:pt idx="151">
                  <c:v>51.15</c:v>
                </c:pt>
                <c:pt idx="152">
                  <c:v>53.79</c:v>
                </c:pt>
                <c:pt idx="153">
                  <c:v>55.157142857142858</c:v>
                </c:pt>
                <c:pt idx="154">
                  <c:v>57.773571428571422</c:v>
                </c:pt>
                <c:pt idx="155">
                  <c:v>61.403571428571425</c:v>
                </c:pt>
                <c:pt idx="156">
                  <c:v>66.141428571428577</c:v>
                </c:pt>
                <c:pt idx="157">
                  <c:v>68.357142857142861</c:v>
                </c:pt>
                <c:pt idx="158">
                  <c:v>70.934285714285721</c:v>
                </c:pt>
                <c:pt idx="159">
                  <c:v>73.448571428571427</c:v>
                </c:pt>
                <c:pt idx="160">
                  <c:v>76.237857142857138</c:v>
                </c:pt>
                <c:pt idx="161">
                  <c:v>77.96642857142858</c:v>
                </c:pt>
                <c:pt idx="162">
                  <c:v>80.135000000000005</c:v>
                </c:pt>
                <c:pt idx="163">
                  <c:v>81.682857142857145</c:v>
                </c:pt>
                <c:pt idx="164">
                  <c:v>87.088571428571427</c:v>
                </c:pt>
                <c:pt idx="165">
                  <c:v>90.168571428571425</c:v>
                </c:pt>
                <c:pt idx="166">
                  <c:v>95.291428571428582</c:v>
                </c:pt>
                <c:pt idx="167">
                  <c:v>102.88928571428572</c:v>
                </c:pt>
                <c:pt idx="168">
                  <c:v>104.93214285714286</c:v>
                </c:pt>
                <c:pt idx="169">
                  <c:v>103.72214285714286</c:v>
                </c:pt>
                <c:pt idx="170">
                  <c:v>104.64928571428572</c:v>
                </c:pt>
                <c:pt idx="171">
                  <c:v>106.67642857142857</c:v>
                </c:pt>
                <c:pt idx="172">
                  <c:v>107.25785714285715</c:v>
                </c:pt>
                <c:pt idx="173">
                  <c:v>112.05857142857143</c:v>
                </c:pt>
                <c:pt idx="174">
                  <c:v>112.64785714285715</c:v>
                </c:pt>
                <c:pt idx="175">
                  <c:v>116.23857142857143</c:v>
                </c:pt>
                <c:pt idx="176">
                  <c:v>118.00642857142857</c:v>
                </c:pt>
                <c:pt idx="177">
                  <c:v>125.88714285714285</c:v>
                </c:pt>
                <c:pt idx="178">
                  <c:v>130.48357142857142</c:v>
                </c:pt>
                <c:pt idx="179">
                  <c:v>135.61428571428573</c:v>
                </c:pt>
                <c:pt idx="180">
                  <c:v>134.92285714285717</c:v>
                </c:pt>
                <c:pt idx="181">
                  <c:v>131.98428571428573</c:v>
                </c:pt>
                <c:pt idx="182">
                  <c:v>138.00285714285715</c:v>
                </c:pt>
                <c:pt idx="183">
                  <c:v>148.66499999999999</c:v>
                </c:pt>
                <c:pt idx="184">
                  <c:v>148.03642857142856</c:v>
                </c:pt>
                <c:pt idx="185">
                  <c:v>148.46071428571429</c:v>
                </c:pt>
                <c:pt idx="186">
                  <c:v>148.82214285714284</c:v>
                </c:pt>
                <c:pt idx="187">
                  <c:v>150.20500000000001</c:v>
                </c:pt>
                <c:pt idx="188">
                  <c:v>152.71928571428572</c:v>
                </c:pt>
                <c:pt idx="189">
                  <c:v>151.28142857142856</c:v>
                </c:pt>
                <c:pt idx="190">
                  <c:v>142.41071428571428</c:v>
                </c:pt>
                <c:pt idx="191">
                  <c:v>142.97642857142856</c:v>
                </c:pt>
                <c:pt idx="192">
                  <c:v>142.34</c:v>
                </c:pt>
                <c:pt idx="193">
                  <c:v>141.70357142857145</c:v>
                </c:pt>
                <c:pt idx="194">
                  <c:v>140.38357142857143</c:v>
                </c:pt>
                <c:pt idx="195">
                  <c:v>140.19499999999999</c:v>
                </c:pt>
                <c:pt idx="196">
                  <c:v>135.28428571428572</c:v>
                </c:pt>
                <c:pt idx="197">
                  <c:v>138.77285714285716</c:v>
                </c:pt>
                <c:pt idx="198">
                  <c:v>137.13857142857142</c:v>
                </c:pt>
                <c:pt idx="199">
                  <c:v>137.45285714285714</c:v>
                </c:pt>
                <c:pt idx="200">
                  <c:v>136.82428571428571</c:v>
                </c:pt>
                <c:pt idx="201">
                  <c:v>139.67642857142857</c:v>
                </c:pt>
                <c:pt idx="202">
                  <c:v>141.16142857142856</c:v>
                </c:pt>
                <c:pt idx="203">
                  <c:v>141.02000000000001</c:v>
                </c:pt>
                <c:pt idx="204">
                  <c:v>136.125</c:v>
                </c:pt>
                <c:pt idx="205">
                  <c:v>134.14500000000001</c:v>
                </c:pt>
                <c:pt idx="206">
                  <c:v>134.01142857142855</c:v>
                </c:pt>
                <c:pt idx="207">
                  <c:v>134.85214285714284</c:v>
                </c:pt>
                <c:pt idx="208">
                  <c:v>132.97428571428571</c:v>
                </c:pt>
                <c:pt idx="209">
                  <c:v>132.70714285714286</c:v>
                </c:pt>
                <c:pt idx="210">
                  <c:v>133.07642857142858</c:v>
                </c:pt>
                <c:pt idx="211">
                  <c:v>133.54785714285717</c:v>
                </c:pt>
                <c:pt idx="212">
                  <c:v>134.78928571428571</c:v>
                </c:pt>
                <c:pt idx="213">
                  <c:v>134.49071428571429</c:v>
                </c:pt>
                <c:pt idx="214">
                  <c:v>135.34714285714284</c:v>
                </c:pt>
                <c:pt idx="215">
                  <c:v>134.52214285714285</c:v>
                </c:pt>
                <c:pt idx="216">
                  <c:v>135.14285714285717</c:v>
                </c:pt>
                <c:pt idx="217">
                  <c:v>134.7657142857143</c:v>
                </c:pt>
                <c:pt idx="218">
                  <c:v>132.25928571428571</c:v>
                </c:pt>
                <c:pt idx="219">
                  <c:v>130.85285714285715</c:v>
                </c:pt>
                <c:pt idx="220">
                  <c:v>130.42857142857144</c:v>
                </c:pt>
                <c:pt idx="221">
                  <c:v>130.02785714285716</c:v>
                </c:pt>
                <c:pt idx="222">
                  <c:v>130.20857142857145</c:v>
                </c:pt>
                <c:pt idx="223">
                  <c:v>130.22428571428571</c:v>
                </c:pt>
                <c:pt idx="224">
                  <c:v>131.67785714285716</c:v>
                </c:pt>
                <c:pt idx="225">
                  <c:v>132.31428571428572</c:v>
                </c:pt>
                <c:pt idx="226">
                  <c:v>134.30214285714285</c:v>
                </c:pt>
                <c:pt idx="227">
                  <c:v>134.44357142857143</c:v>
                </c:pt>
                <c:pt idx="228">
                  <c:v>133.65785714285715</c:v>
                </c:pt>
                <c:pt idx="229">
                  <c:v>133.60285714285715</c:v>
                </c:pt>
                <c:pt idx="230">
                  <c:v>133.95642857142857</c:v>
                </c:pt>
                <c:pt idx="231">
                  <c:v>135.92857142857144</c:v>
                </c:pt>
                <c:pt idx="232">
                  <c:v>135.88928571428571</c:v>
                </c:pt>
                <c:pt idx="233">
                  <c:v>135.00142857142856</c:v>
                </c:pt>
                <c:pt idx="234">
                  <c:v>139.55071428571429</c:v>
                </c:pt>
                <c:pt idx="235">
                  <c:v>143.53428571428572</c:v>
                </c:pt>
                <c:pt idx="236">
                  <c:v>145.00357142857143</c:v>
                </c:pt>
                <c:pt idx="237">
                  <c:v>145.21571428571428</c:v>
                </c:pt>
                <c:pt idx="238">
                  <c:v>150.095</c:v>
                </c:pt>
                <c:pt idx="239">
                  <c:v>150.99071428571429</c:v>
                </c:pt>
                <c:pt idx="240">
                  <c:v>150.26785714285717</c:v>
                </c:pt>
                <c:pt idx="241">
                  <c:v>150.73928571428573</c:v>
                </c:pt>
                <c:pt idx="242">
                  <c:v>150.755</c:v>
                </c:pt>
                <c:pt idx="243">
                  <c:v>152.36571428571429</c:v>
                </c:pt>
                <c:pt idx="244">
                  <c:v>154.42428571428573</c:v>
                </c:pt>
                <c:pt idx="245">
                  <c:v>150.34642857142856</c:v>
                </c:pt>
                <c:pt idx="246">
                  <c:v>152.94714285714284</c:v>
                </c:pt>
                <c:pt idx="247">
                  <c:v>156.40428571428572</c:v>
                </c:pt>
                <c:pt idx="248">
                  <c:v>159.49214285714285</c:v>
                </c:pt>
                <c:pt idx="249">
                  <c:v>161.25214285714284</c:v>
                </c:pt>
                <c:pt idx="250">
                  <c:v>174.34214285714285</c:v>
                </c:pt>
                <c:pt idx="251">
                  <c:v>178.71071428571429</c:v>
                </c:pt>
                <c:pt idx="252">
                  <c:v>185.77428571428572</c:v>
                </c:pt>
                <c:pt idx="253">
                  <c:v>192.02857142857144</c:v>
                </c:pt>
                <c:pt idx="254">
                  <c:v>201.9207142857143</c:v>
                </c:pt>
                <c:pt idx="255">
                  <c:v>214.47642857142856</c:v>
                </c:pt>
                <c:pt idx="256">
                  <c:v>234.06428571428569</c:v>
                </c:pt>
                <c:pt idx="257">
                  <c:v>244.3807142857143</c:v>
                </c:pt>
                <c:pt idx="258">
                  <c:v>266.75785714285712</c:v>
                </c:pt>
                <c:pt idx="259">
                  <c:v>280.57857142857142</c:v>
                </c:pt>
                <c:pt idx="260">
                  <c:v>288.64</c:v>
                </c:pt>
                <c:pt idx="261">
                  <c:v>302.58642857142854</c:v>
                </c:pt>
                <c:pt idx="262">
                  <c:v>322.99928571428569</c:v>
                </c:pt>
                <c:pt idx="263">
                  <c:v>341.55</c:v>
                </c:pt>
                <c:pt idx="264">
                  <c:v>366.3471428571429</c:v>
                </c:pt>
                <c:pt idx="265">
                  <c:v>384.39499999999998</c:v>
                </c:pt>
                <c:pt idx="266">
                  <c:v>404.39142857142855</c:v>
                </c:pt>
                <c:pt idx="267">
                  <c:v>419.7128571428571</c:v>
                </c:pt>
                <c:pt idx="268">
                  <c:v>441.0371428571429</c:v>
                </c:pt>
                <c:pt idx="269">
                  <c:v>472.41071428571428</c:v>
                </c:pt>
                <c:pt idx="270">
                  <c:v>504.7114285714286</c:v>
                </c:pt>
                <c:pt idx="271">
                  <c:v>534.24642857142862</c:v>
                </c:pt>
                <c:pt idx="272">
                  <c:v>569.17142857142858</c:v>
                </c:pt>
                <c:pt idx="273">
                  <c:v>597.32357142857143</c:v>
                </c:pt>
                <c:pt idx="274">
                  <c:v>620.30571428571432</c:v>
                </c:pt>
                <c:pt idx="275">
                  <c:v>663.41</c:v>
                </c:pt>
                <c:pt idx="276">
                  <c:v>712.46214285714291</c:v>
                </c:pt>
                <c:pt idx="277">
                  <c:v>765.77285714285711</c:v>
                </c:pt>
                <c:pt idx="278">
                  <c:v>814.86428571428576</c:v>
                </c:pt>
                <c:pt idx="279">
                  <c:v>849.43571428571431</c:v>
                </c:pt>
                <c:pt idx="280">
                  <c:v>875.0264285714286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63776"/>
        <c:axId val="335157888"/>
      </c:lineChart>
      <c:dateAx>
        <c:axId val="335084928"/>
        <c:scaling>
          <c:orientation val="minMax"/>
          <c:min val="43891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335156352"/>
        <c:crosses val="autoZero"/>
        <c:auto val="1"/>
        <c:lblOffset val="100"/>
        <c:baseTimeUnit val="days"/>
        <c:majorUnit val="30"/>
        <c:majorTimeUnit val="days"/>
      </c:dateAx>
      <c:valAx>
        <c:axId val="33515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335084928"/>
        <c:crosses val="autoZero"/>
        <c:crossBetween val="between"/>
      </c:valAx>
      <c:valAx>
        <c:axId val="335157888"/>
        <c:scaling>
          <c:orientation val="minMax"/>
          <c:max val="14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335163776"/>
        <c:crosses val="max"/>
        <c:crossBetween val="between"/>
      </c:valAx>
      <c:dateAx>
        <c:axId val="335163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51578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65349420496786E-2"/>
          <c:y val="0.10836954621766753"/>
          <c:w val="0.60779244076156735"/>
          <c:h val="5.872733900002303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CFR by Age Compared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'Case Fatality Rates'!$B$5</c:f>
              <c:strCache>
                <c:ptCount val="1"/>
                <c:pt idx="0">
                  <c:v>SARS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'Case Fatality Rates'!$A$7:$A$41</c:f>
              <c:numCache>
                <c:formatCode>General</c:formatCode>
                <c:ptCount val="35"/>
                <c:pt idx="0">
                  <c:v>4</c:v>
                </c:pt>
                <c:pt idx="1">
                  <c:v>4.01</c:v>
                </c:pt>
                <c:pt idx="2">
                  <c:v>9</c:v>
                </c:pt>
                <c:pt idx="3">
                  <c:v>9.01</c:v>
                </c:pt>
                <c:pt idx="4">
                  <c:v>14</c:v>
                </c:pt>
                <c:pt idx="5">
                  <c:v>14.01</c:v>
                </c:pt>
                <c:pt idx="6">
                  <c:v>17</c:v>
                </c:pt>
                <c:pt idx="7">
                  <c:v>17.010000000000002</c:v>
                </c:pt>
                <c:pt idx="8">
                  <c:v>19</c:v>
                </c:pt>
                <c:pt idx="9">
                  <c:v>19.010000000000002</c:v>
                </c:pt>
                <c:pt idx="10">
                  <c:v>24</c:v>
                </c:pt>
                <c:pt idx="11">
                  <c:v>24.01</c:v>
                </c:pt>
                <c:pt idx="12">
                  <c:v>29</c:v>
                </c:pt>
                <c:pt idx="13">
                  <c:v>29.01</c:v>
                </c:pt>
                <c:pt idx="14">
                  <c:v>34</c:v>
                </c:pt>
                <c:pt idx="15">
                  <c:v>34.01</c:v>
                </c:pt>
                <c:pt idx="16">
                  <c:v>39</c:v>
                </c:pt>
                <c:pt idx="17">
                  <c:v>39.01</c:v>
                </c:pt>
                <c:pt idx="18">
                  <c:v>44</c:v>
                </c:pt>
                <c:pt idx="19">
                  <c:v>44.01</c:v>
                </c:pt>
                <c:pt idx="20">
                  <c:v>49</c:v>
                </c:pt>
                <c:pt idx="21">
                  <c:v>49.01</c:v>
                </c:pt>
                <c:pt idx="22">
                  <c:v>54</c:v>
                </c:pt>
                <c:pt idx="23">
                  <c:v>54.01</c:v>
                </c:pt>
                <c:pt idx="24">
                  <c:v>59</c:v>
                </c:pt>
                <c:pt idx="25">
                  <c:v>59.01</c:v>
                </c:pt>
                <c:pt idx="26">
                  <c:v>64</c:v>
                </c:pt>
                <c:pt idx="27">
                  <c:v>64.010000000000005</c:v>
                </c:pt>
                <c:pt idx="28">
                  <c:v>69</c:v>
                </c:pt>
                <c:pt idx="29">
                  <c:v>69.010000000000005</c:v>
                </c:pt>
                <c:pt idx="30">
                  <c:v>74</c:v>
                </c:pt>
                <c:pt idx="31">
                  <c:v>74.010000000000005</c:v>
                </c:pt>
                <c:pt idx="32">
                  <c:v>79</c:v>
                </c:pt>
                <c:pt idx="33">
                  <c:v>79.010000000000005</c:v>
                </c:pt>
                <c:pt idx="34">
                  <c:v>95</c:v>
                </c:pt>
              </c:numCache>
            </c:numRef>
          </c:xVal>
          <c:yVal>
            <c:numRef>
              <c:f>'Case Fatality Rates'!$B$7:$B$41</c:f>
              <c:numCache>
                <c:formatCode>0.0%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1.6E-2</c:v>
                </c:pt>
                <c:pt idx="12">
                  <c:v>1.6E-2</c:v>
                </c:pt>
                <c:pt idx="13">
                  <c:v>1.6E-2</c:v>
                </c:pt>
                <c:pt idx="14">
                  <c:v>1.6E-2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0.253</c:v>
                </c:pt>
                <c:pt idx="24">
                  <c:v>0.253</c:v>
                </c:pt>
                <c:pt idx="25">
                  <c:v>0.253</c:v>
                </c:pt>
                <c:pt idx="26">
                  <c:v>0.253</c:v>
                </c:pt>
                <c:pt idx="27">
                  <c:v>0.52500000000000002</c:v>
                </c:pt>
                <c:pt idx="28">
                  <c:v>0.52500000000000002</c:v>
                </c:pt>
                <c:pt idx="29">
                  <c:v>0.52500000000000002</c:v>
                </c:pt>
                <c:pt idx="30">
                  <c:v>0.52500000000000002</c:v>
                </c:pt>
                <c:pt idx="31">
                  <c:v>0.69599999999999995</c:v>
                </c:pt>
                <c:pt idx="32">
                  <c:v>0.69599999999999995</c:v>
                </c:pt>
                <c:pt idx="33">
                  <c:v>0.69599999999999995</c:v>
                </c:pt>
                <c:pt idx="34">
                  <c:v>0.69599999999999995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34-4249-B1CA-3BE371C4F8CA}"/>
            </c:ext>
          </c:extLst>
        </c:ser>
        <c:ser>
          <c:idx val="2"/>
          <c:order val="1"/>
          <c:tx>
            <c:strRef>
              <c:f>'Case Fatality Rates'!$C$5</c:f>
              <c:strCache>
                <c:ptCount val="1"/>
                <c:pt idx="0">
                  <c:v>COVID-19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'Case Fatality Rates'!$A$7:$A$41</c:f>
              <c:numCache>
                <c:formatCode>General</c:formatCode>
                <c:ptCount val="35"/>
                <c:pt idx="0">
                  <c:v>4</c:v>
                </c:pt>
                <c:pt idx="1">
                  <c:v>4.01</c:v>
                </c:pt>
                <c:pt idx="2">
                  <c:v>9</c:v>
                </c:pt>
                <c:pt idx="3">
                  <c:v>9.01</c:v>
                </c:pt>
                <c:pt idx="4">
                  <c:v>14</c:v>
                </c:pt>
                <c:pt idx="5">
                  <c:v>14.01</c:v>
                </c:pt>
                <c:pt idx="6">
                  <c:v>17</c:v>
                </c:pt>
                <c:pt idx="7">
                  <c:v>17.010000000000002</c:v>
                </c:pt>
                <c:pt idx="8">
                  <c:v>19</c:v>
                </c:pt>
                <c:pt idx="9">
                  <c:v>19.010000000000002</c:v>
                </c:pt>
                <c:pt idx="10">
                  <c:v>24</c:v>
                </c:pt>
                <c:pt idx="11">
                  <c:v>24.01</c:v>
                </c:pt>
                <c:pt idx="12">
                  <c:v>29</c:v>
                </c:pt>
                <c:pt idx="13">
                  <c:v>29.01</c:v>
                </c:pt>
                <c:pt idx="14">
                  <c:v>34</c:v>
                </c:pt>
                <c:pt idx="15">
                  <c:v>34.01</c:v>
                </c:pt>
                <c:pt idx="16">
                  <c:v>39</c:v>
                </c:pt>
                <c:pt idx="17">
                  <c:v>39.01</c:v>
                </c:pt>
                <c:pt idx="18">
                  <c:v>44</c:v>
                </c:pt>
                <c:pt idx="19">
                  <c:v>44.01</c:v>
                </c:pt>
                <c:pt idx="20">
                  <c:v>49</c:v>
                </c:pt>
                <c:pt idx="21">
                  <c:v>49.01</c:v>
                </c:pt>
                <c:pt idx="22">
                  <c:v>54</c:v>
                </c:pt>
                <c:pt idx="23">
                  <c:v>54.01</c:v>
                </c:pt>
                <c:pt idx="24">
                  <c:v>59</c:v>
                </c:pt>
                <c:pt idx="25">
                  <c:v>59.01</c:v>
                </c:pt>
                <c:pt idx="26">
                  <c:v>64</c:v>
                </c:pt>
                <c:pt idx="27">
                  <c:v>64.010000000000005</c:v>
                </c:pt>
                <c:pt idx="28">
                  <c:v>69</c:v>
                </c:pt>
                <c:pt idx="29">
                  <c:v>69.010000000000005</c:v>
                </c:pt>
                <c:pt idx="30">
                  <c:v>74</c:v>
                </c:pt>
                <c:pt idx="31">
                  <c:v>74.010000000000005</c:v>
                </c:pt>
                <c:pt idx="32">
                  <c:v>79</c:v>
                </c:pt>
                <c:pt idx="33">
                  <c:v>79.010000000000005</c:v>
                </c:pt>
                <c:pt idx="34">
                  <c:v>95</c:v>
                </c:pt>
              </c:numCache>
            </c:numRef>
          </c:xVal>
          <c:yVal>
            <c:numRef>
              <c:f>'Case Fatality Rates'!$C$7:$C$41</c:f>
              <c:numCache>
                <c:formatCode>0.000%</c:formatCode>
                <c:ptCount val="35"/>
                <c:pt idx="0">
                  <c:v>2.5999999999999998E-5</c:v>
                </c:pt>
                <c:pt idx="1">
                  <c:v>2.5999999999999998E-5</c:v>
                </c:pt>
                <c:pt idx="2">
                  <c:v>2.5999999999999998E-5</c:v>
                </c:pt>
                <c:pt idx="3">
                  <c:v>1.4799999999999999E-4</c:v>
                </c:pt>
                <c:pt idx="4">
                  <c:v>1.4799999999999999E-4</c:v>
                </c:pt>
                <c:pt idx="5">
                  <c:v>1.4799999999999999E-4</c:v>
                </c:pt>
                <c:pt idx="6">
                  <c:v>1.4799999999999999E-4</c:v>
                </c:pt>
                <c:pt idx="7">
                  <c:v>1.4799999999999999E-4</c:v>
                </c:pt>
                <c:pt idx="8">
                  <c:v>1.4799999999999999E-4</c:v>
                </c:pt>
                <c:pt idx="9">
                  <c:v>5.9999999999999995E-4</c:v>
                </c:pt>
                <c:pt idx="10">
                  <c:v>5.9999999999999995E-4</c:v>
                </c:pt>
                <c:pt idx="11">
                  <c:v>5.9999999999999995E-4</c:v>
                </c:pt>
                <c:pt idx="12">
                  <c:v>5.9999999999999995E-4</c:v>
                </c:pt>
                <c:pt idx="13">
                  <c:v>1.4599999999999999E-3</c:v>
                </c:pt>
                <c:pt idx="14">
                  <c:v>1.4599999999999999E-3</c:v>
                </c:pt>
                <c:pt idx="15">
                  <c:v>1.4599999999999999E-3</c:v>
                </c:pt>
                <c:pt idx="16">
                  <c:v>1.4599999999999999E-3</c:v>
                </c:pt>
                <c:pt idx="17">
                  <c:v>3.0000000000000001E-3</c:v>
                </c:pt>
                <c:pt idx="18">
                  <c:v>3.0000000000000001E-3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1.2999999999999999E-2</c:v>
                </c:pt>
                <c:pt idx="22">
                  <c:v>1.2999999999999999E-2</c:v>
                </c:pt>
                <c:pt idx="23">
                  <c:v>1.2999999999999999E-2</c:v>
                </c:pt>
                <c:pt idx="24">
                  <c:v>1.2999999999999999E-2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8.5999999999999993E-2</c:v>
                </c:pt>
                <c:pt idx="30">
                  <c:v>8.5999999999999993E-2</c:v>
                </c:pt>
                <c:pt idx="31">
                  <c:v>8.5999999999999993E-2</c:v>
                </c:pt>
                <c:pt idx="32">
                  <c:v>8.5999999999999993E-2</c:v>
                </c:pt>
                <c:pt idx="33">
                  <c:v>0.13400000000000001</c:v>
                </c:pt>
                <c:pt idx="34">
                  <c:v>0.13400000000000001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34-4249-B1CA-3BE371C4F8CA}"/>
            </c:ext>
          </c:extLst>
        </c:ser>
        <c:ser>
          <c:idx val="3"/>
          <c:order val="2"/>
          <c:tx>
            <c:strRef>
              <c:f>'Case Fatality Rates'!$D$5</c:f>
              <c:strCache>
                <c:ptCount val="1"/>
                <c:pt idx="0">
                  <c:v>Influenza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'Case Fatality Rates'!$A$7:$A$41</c:f>
              <c:numCache>
                <c:formatCode>General</c:formatCode>
                <c:ptCount val="35"/>
                <c:pt idx="0">
                  <c:v>4</c:v>
                </c:pt>
                <c:pt idx="1">
                  <c:v>4.01</c:v>
                </c:pt>
                <c:pt idx="2">
                  <c:v>9</c:v>
                </c:pt>
                <c:pt idx="3">
                  <c:v>9.01</c:v>
                </c:pt>
                <c:pt idx="4">
                  <c:v>14</c:v>
                </c:pt>
                <c:pt idx="5">
                  <c:v>14.01</c:v>
                </c:pt>
                <c:pt idx="6">
                  <c:v>17</c:v>
                </c:pt>
                <c:pt idx="7">
                  <c:v>17.010000000000002</c:v>
                </c:pt>
                <c:pt idx="8">
                  <c:v>19</c:v>
                </c:pt>
                <c:pt idx="9">
                  <c:v>19.010000000000002</c:v>
                </c:pt>
                <c:pt idx="10">
                  <c:v>24</c:v>
                </c:pt>
                <c:pt idx="11">
                  <c:v>24.01</c:v>
                </c:pt>
                <c:pt idx="12">
                  <c:v>29</c:v>
                </c:pt>
                <c:pt idx="13">
                  <c:v>29.01</c:v>
                </c:pt>
                <c:pt idx="14">
                  <c:v>34</c:v>
                </c:pt>
                <c:pt idx="15">
                  <c:v>34.01</c:v>
                </c:pt>
                <c:pt idx="16">
                  <c:v>39</c:v>
                </c:pt>
                <c:pt idx="17">
                  <c:v>39.01</c:v>
                </c:pt>
                <c:pt idx="18">
                  <c:v>44</c:v>
                </c:pt>
                <c:pt idx="19">
                  <c:v>44.01</c:v>
                </c:pt>
                <c:pt idx="20">
                  <c:v>49</c:v>
                </c:pt>
                <c:pt idx="21">
                  <c:v>49.01</c:v>
                </c:pt>
                <c:pt idx="22">
                  <c:v>54</c:v>
                </c:pt>
                <c:pt idx="23">
                  <c:v>54.01</c:v>
                </c:pt>
                <c:pt idx="24">
                  <c:v>59</c:v>
                </c:pt>
                <c:pt idx="25">
                  <c:v>59.01</c:v>
                </c:pt>
                <c:pt idx="26">
                  <c:v>64</c:v>
                </c:pt>
                <c:pt idx="27">
                  <c:v>64.010000000000005</c:v>
                </c:pt>
                <c:pt idx="28">
                  <c:v>69</c:v>
                </c:pt>
                <c:pt idx="29">
                  <c:v>69.010000000000005</c:v>
                </c:pt>
                <c:pt idx="30">
                  <c:v>74</c:v>
                </c:pt>
                <c:pt idx="31">
                  <c:v>74.010000000000005</c:v>
                </c:pt>
                <c:pt idx="32">
                  <c:v>79</c:v>
                </c:pt>
                <c:pt idx="33">
                  <c:v>79.010000000000005</c:v>
                </c:pt>
                <c:pt idx="34">
                  <c:v>95</c:v>
                </c:pt>
              </c:numCache>
            </c:numRef>
          </c:xVal>
          <c:yVal>
            <c:numRef>
              <c:f>'Case Fatality Rates'!$D$7:$D$41</c:f>
              <c:numCache>
                <c:formatCode>0.0000%</c:formatCode>
                <c:ptCount val="35"/>
                <c:pt idx="0">
                  <c:v>1.2999999999999999E-5</c:v>
                </c:pt>
                <c:pt idx="1">
                  <c:v>3.9999999999999998E-6</c:v>
                </c:pt>
                <c:pt idx="2">
                  <c:v>3.9999999999999998E-6</c:v>
                </c:pt>
                <c:pt idx="3">
                  <c:v>3.9999999999999998E-6</c:v>
                </c:pt>
                <c:pt idx="4">
                  <c:v>3.9999999999999998E-6</c:v>
                </c:pt>
                <c:pt idx="5">
                  <c:v>3.9999999999999998E-6</c:v>
                </c:pt>
                <c:pt idx="6">
                  <c:v>3.9999999999999998E-6</c:v>
                </c:pt>
                <c:pt idx="7">
                  <c:v>1.8E-5</c:v>
                </c:pt>
                <c:pt idx="8">
                  <c:v>1.8E-5</c:v>
                </c:pt>
                <c:pt idx="9">
                  <c:v>1.8E-5</c:v>
                </c:pt>
                <c:pt idx="10">
                  <c:v>1.8E-5</c:v>
                </c:pt>
                <c:pt idx="11">
                  <c:v>1.8E-5</c:v>
                </c:pt>
                <c:pt idx="12">
                  <c:v>1.8E-5</c:v>
                </c:pt>
                <c:pt idx="13">
                  <c:v>1.8E-5</c:v>
                </c:pt>
                <c:pt idx="14">
                  <c:v>1.8E-5</c:v>
                </c:pt>
                <c:pt idx="15">
                  <c:v>1.8E-5</c:v>
                </c:pt>
                <c:pt idx="16">
                  <c:v>1.8E-5</c:v>
                </c:pt>
                <c:pt idx="17">
                  <c:v>1.8E-5</c:v>
                </c:pt>
                <c:pt idx="18">
                  <c:v>1.8E-5</c:v>
                </c:pt>
                <c:pt idx="19">
                  <c:v>1.8E-5</c:v>
                </c:pt>
                <c:pt idx="20">
                  <c:v>1.8E-5</c:v>
                </c:pt>
                <c:pt idx="21">
                  <c:v>9.0000000000000006E-5</c:v>
                </c:pt>
                <c:pt idx="22">
                  <c:v>9.0000000000000006E-5</c:v>
                </c:pt>
                <c:pt idx="23">
                  <c:v>9.0000000000000006E-5</c:v>
                </c:pt>
                <c:pt idx="24">
                  <c:v>9.0000000000000006E-5</c:v>
                </c:pt>
                <c:pt idx="25">
                  <c:v>9.0000000000000006E-5</c:v>
                </c:pt>
                <c:pt idx="26">
                  <c:v>9.0000000000000006E-5</c:v>
                </c:pt>
                <c:pt idx="27">
                  <c:v>4.8700000000000002E-4</c:v>
                </c:pt>
                <c:pt idx="28">
                  <c:v>4.8700000000000002E-4</c:v>
                </c:pt>
                <c:pt idx="29">
                  <c:v>4.8700000000000002E-4</c:v>
                </c:pt>
                <c:pt idx="30">
                  <c:v>4.8700000000000002E-4</c:v>
                </c:pt>
                <c:pt idx="31">
                  <c:v>4.8700000000000002E-4</c:v>
                </c:pt>
                <c:pt idx="32">
                  <c:v>4.8700000000000002E-4</c:v>
                </c:pt>
                <c:pt idx="33">
                  <c:v>4.8700000000000002E-4</c:v>
                </c:pt>
                <c:pt idx="34">
                  <c:v>4.8700000000000002E-4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34-4249-B1CA-3BE371C4F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331712"/>
        <c:axId val="335333248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'Case Fatality Rates'!$A$5</c15:sqref>
                        </c15:formulaRef>
                      </c:ext>
                    </c:extLst>
                    <c:strCache>
                      <c:ptCount val="1"/>
                      <c:pt idx="0">
                        <c:v>Age Band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'Case Fatality Rates'!$A$7:$A$41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0">
                        <c:v>4</c:v>
                      </c:pt>
                      <c:pt idx="1">
                        <c:v>4.01</c:v>
                      </c:pt>
                      <c:pt idx="2">
                        <c:v>9</c:v>
                      </c:pt>
                      <c:pt idx="3">
                        <c:v>9.01</c:v>
                      </c:pt>
                      <c:pt idx="4">
                        <c:v>14</c:v>
                      </c:pt>
                      <c:pt idx="5">
                        <c:v>14.01</c:v>
                      </c:pt>
                      <c:pt idx="6">
                        <c:v>17</c:v>
                      </c:pt>
                      <c:pt idx="7">
                        <c:v>17.010000000000002</c:v>
                      </c:pt>
                      <c:pt idx="8">
                        <c:v>19</c:v>
                      </c:pt>
                      <c:pt idx="9">
                        <c:v>19.010000000000002</c:v>
                      </c:pt>
                      <c:pt idx="10">
                        <c:v>24</c:v>
                      </c:pt>
                      <c:pt idx="11">
                        <c:v>24.01</c:v>
                      </c:pt>
                      <c:pt idx="12">
                        <c:v>29</c:v>
                      </c:pt>
                      <c:pt idx="13">
                        <c:v>29.01</c:v>
                      </c:pt>
                      <c:pt idx="14">
                        <c:v>34</c:v>
                      </c:pt>
                      <c:pt idx="15">
                        <c:v>34.01</c:v>
                      </c:pt>
                      <c:pt idx="16">
                        <c:v>39</c:v>
                      </c:pt>
                      <c:pt idx="17">
                        <c:v>39.01</c:v>
                      </c:pt>
                      <c:pt idx="18">
                        <c:v>44</c:v>
                      </c:pt>
                      <c:pt idx="19">
                        <c:v>44.01</c:v>
                      </c:pt>
                      <c:pt idx="20">
                        <c:v>49</c:v>
                      </c:pt>
                      <c:pt idx="21">
                        <c:v>49.01</c:v>
                      </c:pt>
                      <c:pt idx="22">
                        <c:v>54</c:v>
                      </c:pt>
                      <c:pt idx="23">
                        <c:v>54.01</c:v>
                      </c:pt>
                      <c:pt idx="24">
                        <c:v>59</c:v>
                      </c:pt>
                      <c:pt idx="25">
                        <c:v>59.01</c:v>
                      </c:pt>
                      <c:pt idx="26">
                        <c:v>64</c:v>
                      </c:pt>
                      <c:pt idx="27">
                        <c:v>64.010000000000005</c:v>
                      </c:pt>
                      <c:pt idx="28">
                        <c:v>69</c:v>
                      </c:pt>
                      <c:pt idx="29">
                        <c:v>69.010000000000005</c:v>
                      </c:pt>
                      <c:pt idx="30">
                        <c:v>74</c:v>
                      </c:pt>
                      <c:pt idx="31">
                        <c:v>74.010000000000005</c:v>
                      </c:pt>
                      <c:pt idx="32">
                        <c:v>79</c:v>
                      </c:pt>
                      <c:pt idx="33">
                        <c:v>79.010000000000005</c:v>
                      </c:pt>
                      <c:pt idx="34">
                        <c:v>95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'Case Fatality Rates'!$A$7:$A$41</c15:sqref>
                        </c15:formulaRef>
                      </c:ext>
                    </c:extLst>
                    <c:numCache>
                      <c:formatCode>General</c:formatCode>
                      <c:ptCount val="35"/>
                      <c:pt idx="0">
                        <c:v>4</c:v>
                      </c:pt>
                      <c:pt idx="1">
                        <c:v>4.01</c:v>
                      </c:pt>
                      <c:pt idx="2">
                        <c:v>9</c:v>
                      </c:pt>
                      <c:pt idx="3">
                        <c:v>9.01</c:v>
                      </c:pt>
                      <c:pt idx="4">
                        <c:v>14</c:v>
                      </c:pt>
                      <c:pt idx="5">
                        <c:v>14.01</c:v>
                      </c:pt>
                      <c:pt idx="6">
                        <c:v>17</c:v>
                      </c:pt>
                      <c:pt idx="7">
                        <c:v>17.010000000000002</c:v>
                      </c:pt>
                      <c:pt idx="8">
                        <c:v>19</c:v>
                      </c:pt>
                      <c:pt idx="9">
                        <c:v>19.010000000000002</c:v>
                      </c:pt>
                      <c:pt idx="10">
                        <c:v>24</c:v>
                      </c:pt>
                      <c:pt idx="11">
                        <c:v>24.01</c:v>
                      </c:pt>
                      <c:pt idx="12">
                        <c:v>29</c:v>
                      </c:pt>
                      <c:pt idx="13">
                        <c:v>29.01</c:v>
                      </c:pt>
                      <c:pt idx="14">
                        <c:v>34</c:v>
                      </c:pt>
                      <c:pt idx="15">
                        <c:v>34.01</c:v>
                      </c:pt>
                      <c:pt idx="16">
                        <c:v>39</c:v>
                      </c:pt>
                      <c:pt idx="17">
                        <c:v>39.01</c:v>
                      </c:pt>
                      <c:pt idx="18">
                        <c:v>44</c:v>
                      </c:pt>
                      <c:pt idx="19">
                        <c:v>44.01</c:v>
                      </c:pt>
                      <c:pt idx="20">
                        <c:v>49</c:v>
                      </c:pt>
                      <c:pt idx="21">
                        <c:v>49.01</c:v>
                      </c:pt>
                      <c:pt idx="22">
                        <c:v>54</c:v>
                      </c:pt>
                      <c:pt idx="23">
                        <c:v>54.01</c:v>
                      </c:pt>
                      <c:pt idx="24">
                        <c:v>59</c:v>
                      </c:pt>
                      <c:pt idx="25">
                        <c:v>59.01</c:v>
                      </c:pt>
                      <c:pt idx="26">
                        <c:v>64</c:v>
                      </c:pt>
                      <c:pt idx="27">
                        <c:v>64.010000000000005</c:v>
                      </c:pt>
                      <c:pt idx="28">
                        <c:v>69</c:v>
                      </c:pt>
                      <c:pt idx="29">
                        <c:v>69.010000000000005</c:v>
                      </c:pt>
                      <c:pt idx="30">
                        <c:v>74</c:v>
                      </c:pt>
                      <c:pt idx="31">
                        <c:v>74.010000000000005</c:v>
                      </c:pt>
                      <c:pt idx="32">
                        <c:v>79</c:v>
                      </c:pt>
                      <c:pt idx="33">
                        <c:v>79.010000000000005</c:v>
                      </c:pt>
                      <c:pt idx="34">
                        <c:v>95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3434-4249-B1CA-3BE371C4F8CA}"/>
                  </c:ext>
                </c:extLst>
              </c15:ser>
            </c15:filteredScatterSeries>
          </c:ext>
        </c:extLst>
      </c:scatterChart>
      <c:valAx>
        <c:axId val="3353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333248"/>
        <c:crosses val="autoZero"/>
        <c:crossBetween val="midCat"/>
      </c:valAx>
      <c:valAx>
        <c:axId val="33533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331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CFR by Preexisting Comorbid Conditions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'Case Fatality Rates'!$K$49</c:f>
              <c:strCache>
                <c:ptCount val="1"/>
                <c:pt idx="0">
                  <c:v>CFR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A9-44EF-978E-19E5A143B1E2}"/>
              </c:ext>
            </c:extLst>
          </c:dPt>
          <c:cat>
            <c:strRef>
              <c:f>'Case Fatality Rates'!$J$50:$J$56</c:f>
              <c:strCache>
                <c:ptCount val="7"/>
                <c:pt idx="0">
                  <c:v>Cardiovascular Desease</c:v>
                </c:pt>
                <c:pt idx="1">
                  <c:v>Diabetes</c:v>
                </c:pt>
                <c:pt idx="2">
                  <c:v>Chronic respiratory Disease</c:v>
                </c:pt>
                <c:pt idx="3">
                  <c:v>Hypertension</c:v>
                </c:pt>
                <c:pt idx="4">
                  <c:v>Cancer</c:v>
                </c:pt>
                <c:pt idx="5">
                  <c:v>None</c:v>
                </c:pt>
                <c:pt idx="6">
                  <c:v>Overall</c:v>
                </c:pt>
              </c:strCache>
            </c:strRef>
          </c:cat>
          <c:val>
            <c:numRef>
              <c:f>'Case Fatality Rates'!$K$50:$K$56</c:f>
              <c:numCache>
                <c:formatCode>0.0%</c:formatCode>
                <c:ptCount val="7"/>
                <c:pt idx="0">
                  <c:v>0.105</c:v>
                </c:pt>
                <c:pt idx="1">
                  <c:v>7.2999999999999995E-2</c:v>
                </c:pt>
                <c:pt idx="2">
                  <c:v>6.3E-2</c:v>
                </c:pt>
                <c:pt idx="3">
                  <c:v>0.06</c:v>
                </c:pt>
                <c:pt idx="4">
                  <c:v>5.6000000000000001E-2</c:v>
                </c:pt>
                <c:pt idx="5">
                  <c:v>8.9999999999999993E-3</c:v>
                </c:pt>
                <c:pt idx="6">
                  <c:v>2.3E-2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0E-4F19-9158-2CE5B7A5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367552"/>
        <c:axId val="335373440"/>
      </c:barChart>
      <c:catAx>
        <c:axId val="3353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373440"/>
        <c:crosses val="autoZero"/>
        <c:auto val="1"/>
        <c:lblAlgn val="ctr"/>
        <c:lblOffset val="100"/>
        <c:noMultiLvlLbl val="0"/>
      </c:catAx>
      <c:valAx>
        <c:axId val="33537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36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CFR compared for China</a:t>
            </a:r>
            <a:r>
              <a:rPr lang="de-DE" baseline="0"/>
              <a:t> and Italy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'Case Fatality Rates'!$B$76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'Case Fatality Rates'!$A$79:$A$88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80+</c:v>
                </c:pt>
                <c:pt idx="9">
                  <c:v>Overall</c:v>
                </c:pt>
              </c:strCache>
            </c:strRef>
          </c:cat>
          <c:val>
            <c:numRef>
              <c:f>'Case Fatality Rates'!$C$79:$C$88</c:f>
              <c:numCache>
                <c:formatCode>0.0%</c:formatCode>
                <c:ptCount val="10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4.0000000000000001E-3</c:v>
                </c:pt>
                <c:pt idx="5">
                  <c:v>1.2999999999999999E-2</c:v>
                </c:pt>
                <c:pt idx="6">
                  <c:v>3.5999999999999997E-2</c:v>
                </c:pt>
                <c:pt idx="7">
                  <c:v>0.08</c:v>
                </c:pt>
                <c:pt idx="8">
                  <c:v>0.14799999999999999</c:v>
                </c:pt>
                <c:pt idx="9">
                  <c:v>2.3E-2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ED-427E-A0BB-BCA768F8E900}"/>
            </c:ext>
          </c:extLst>
        </c:ser>
        <c:ser>
          <c:idx val="1"/>
          <c:order val="1"/>
          <c:tx>
            <c:strRef>
              <c:f>'Case Fatality Rates'!$D$76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'Case Fatality Rates'!$A$79:$A$88</c:f>
              <c:strCache>
                <c:ptCount val="10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70-79</c:v>
                </c:pt>
                <c:pt idx="8">
                  <c:v>80+</c:v>
                </c:pt>
                <c:pt idx="9">
                  <c:v>Overall</c:v>
                </c:pt>
              </c:strCache>
            </c:strRef>
          </c:cat>
          <c:val>
            <c:numRef>
              <c:f>'Case Fatality Rates'!$E$79:$E$88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0.01</c:v>
                </c:pt>
                <c:pt idx="6">
                  <c:v>3.5000000000000003E-2</c:v>
                </c:pt>
                <c:pt idx="7">
                  <c:v>0.128</c:v>
                </c:pt>
                <c:pt idx="8">
                  <c:v>0.20200000000000001</c:v>
                </c:pt>
                <c:pt idx="9">
                  <c:v>7.1999999999999995E-2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ED-427E-A0BB-BCA768F8E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415936"/>
        <c:axId val="335425920"/>
      </c:barChart>
      <c:catAx>
        <c:axId val="3354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425920"/>
        <c:crosses val="autoZero"/>
        <c:auto val="1"/>
        <c:lblAlgn val="ctr"/>
        <c:lblOffset val="100"/>
        <c:noMultiLvlLbl val="0"/>
      </c:catAx>
      <c:valAx>
        <c:axId val="33542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41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CFR by Age Compared</a:t>
            </a:r>
          </a:p>
        </c:rich>
      </c:tx>
      <c:layout>
        <c:manualLayout>
          <c:xMode val="edge"/>
          <c:yMode val="edge"/>
          <c:x val="0.3367255670711064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975038276465439E-2"/>
          <c:y val="9.5426457519581703E-2"/>
          <c:w val="0.88019625801983081"/>
          <c:h val="0.69787821797865823"/>
        </c:manualLayout>
      </c:layout>
      <c:lineChart>
        <c:grouping val="standard"/>
        <c:varyColors val="0"/>
        <c:ser>
          <c:idx val="1"/>
          <c:order val="0"/>
          <c:tx>
            <c:strRef>
              <c:f>'Case Fatality Rates'!$N$5</c:f>
              <c:strCache>
                <c:ptCount val="1"/>
                <c:pt idx="0">
                  <c:v>COVID-19 AAE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'Case Fatality Rates'!$M$6:$M$26</c:f>
              <c:strCache>
                <c:ptCount val="21"/>
                <c:pt idx="0">
                  <c:v>0-4</c:v>
                </c:pt>
                <c:pt idx="1">
                  <c:v>5-10</c:v>
                </c:pt>
                <c:pt idx="2">
                  <c:v>11-14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100+</c:v>
                </c:pt>
              </c:strCache>
            </c:strRef>
          </c:cat>
          <c:val>
            <c:numRef>
              <c:f>'Case Fatality Rates'!$N$6:$N$26</c:f>
              <c:numCache>
                <c:formatCode>0.000%</c:formatCode>
                <c:ptCount val="21"/>
                <c:pt idx="0">
                  <c:v>2.5999999999999998E-5</c:v>
                </c:pt>
                <c:pt idx="1">
                  <c:v>2.5999999999999998E-5</c:v>
                </c:pt>
                <c:pt idx="2">
                  <c:v>1.4799999999999999E-4</c:v>
                </c:pt>
                <c:pt idx="3">
                  <c:v>1.4799999999999999E-4</c:v>
                </c:pt>
                <c:pt idx="4">
                  <c:v>5.9999999999999995E-4</c:v>
                </c:pt>
                <c:pt idx="5">
                  <c:v>5.9999999999999995E-4</c:v>
                </c:pt>
                <c:pt idx="6">
                  <c:v>1.4599999999999999E-3</c:v>
                </c:pt>
                <c:pt idx="7">
                  <c:v>1.4599999999999999E-3</c:v>
                </c:pt>
                <c:pt idx="8">
                  <c:v>3.0000000000000001E-3</c:v>
                </c:pt>
                <c:pt idx="9">
                  <c:v>3.0000000000000001E-3</c:v>
                </c:pt>
                <c:pt idx="10">
                  <c:v>1.2999999999999999E-2</c:v>
                </c:pt>
                <c:pt idx="11">
                  <c:v>1.2999999999999999E-2</c:v>
                </c:pt>
                <c:pt idx="12">
                  <c:v>0.04</c:v>
                </c:pt>
                <c:pt idx="13">
                  <c:v>0.04</c:v>
                </c:pt>
                <c:pt idx="14">
                  <c:v>8.5999999999999993E-2</c:v>
                </c:pt>
                <c:pt idx="15">
                  <c:v>8.5999999999999993E-2</c:v>
                </c:pt>
                <c:pt idx="16">
                  <c:v>0.13400000000000001</c:v>
                </c:pt>
                <c:pt idx="17">
                  <c:v>0.13400000000000001</c:v>
                </c:pt>
                <c:pt idx="18">
                  <c:v>0.13400000000000001</c:v>
                </c:pt>
                <c:pt idx="19">
                  <c:v>0.13400000000000001</c:v>
                </c:pt>
                <c:pt idx="20">
                  <c:v>0.13400000000000001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34-4249-B1CA-3BE371C4F8CA}"/>
            </c:ext>
          </c:extLst>
        </c:ser>
        <c:ser>
          <c:idx val="2"/>
          <c:order val="1"/>
          <c:tx>
            <c:strRef>
              <c:f>'Case Fatality Rates'!$O$5</c:f>
              <c:strCache>
                <c:ptCount val="1"/>
                <c:pt idx="0">
                  <c:v>COVID-19 ČR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'Case Fatality Rates'!$M$6:$M$26</c:f>
              <c:strCache>
                <c:ptCount val="21"/>
                <c:pt idx="0">
                  <c:v>0-4</c:v>
                </c:pt>
                <c:pt idx="1">
                  <c:v>5-10</c:v>
                </c:pt>
                <c:pt idx="2">
                  <c:v>11-14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100+</c:v>
                </c:pt>
              </c:strCache>
            </c:strRef>
          </c:cat>
          <c:val>
            <c:numRef>
              <c:f>'Case Fatality Rates'!$O$6:$O$26</c:f>
              <c:numCache>
                <c:formatCode>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1.5552099533437014E-3</c:v>
                </c:pt>
                <c:pt idx="7">
                  <c:v>0</c:v>
                </c:pt>
                <c:pt idx="8">
                  <c:v>5.5066079295154188E-3</c:v>
                </c:pt>
                <c:pt idx="9">
                  <c:v>9.3196644920782849E-4</c:v>
                </c:pt>
                <c:pt idx="10">
                  <c:v>3.6945812807881772E-3</c:v>
                </c:pt>
                <c:pt idx="11">
                  <c:v>1.1267605633802818E-2</c:v>
                </c:pt>
                <c:pt idx="12">
                  <c:v>1.8691588785046728E-2</c:v>
                </c:pt>
                <c:pt idx="13">
                  <c:v>7.0981210855949897E-2</c:v>
                </c:pt>
                <c:pt idx="14">
                  <c:v>0.10926365795724466</c:v>
                </c:pt>
                <c:pt idx="15">
                  <c:v>0.15635179153094461</c:v>
                </c:pt>
                <c:pt idx="16">
                  <c:v>0.22996515679442509</c:v>
                </c:pt>
                <c:pt idx="17">
                  <c:v>0.2744186046511628</c:v>
                </c:pt>
                <c:pt idx="18">
                  <c:v>0.26956521739130435</c:v>
                </c:pt>
                <c:pt idx="19">
                  <c:v>0.443</c:v>
                </c:pt>
                <c:pt idx="20" formatCode="0.00%">
                  <c:v>0.443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34-4249-B1CA-3BE371C4F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453184"/>
        <c:axId val="335467264"/>
      </c:lineChart>
      <c:catAx>
        <c:axId val="3354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467264"/>
        <c:crosses val="autoZero"/>
        <c:auto val="1"/>
        <c:lblAlgn val="ctr"/>
        <c:lblOffset val="100"/>
        <c:noMultiLvlLbl val="0"/>
      </c:catAx>
      <c:valAx>
        <c:axId val="33546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545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876509368367786"/>
          <c:y val="0.12565565131130269"/>
          <c:w val="0.40959880014998123"/>
          <c:h val="7.38194143054952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ITA'!$L$33:$L$154</c:f>
              <c:numCache>
                <c:formatCode>0.0%</c:formatCode>
                <c:ptCount val="122"/>
                <c:pt idx="0">
                  <c:v>3.5137701804368468E-2</c:v>
                </c:pt>
                <c:pt idx="1">
                  <c:v>4.1851616994292962E-2</c:v>
                </c:pt>
                <c:pt idx="2">
                  <c:v>5.9945504087193461E-3</c:v>
                </c:pt>
                <c:pt idx="3">
                  <c:v>5.1259390190013257E-2</c:v>
                </c:pt>
                <c:pt idx="4">
                  <c:v>5.0997782705099776E-2</c:v>
                </c:pt>
                <c:pt idx="5">
                  <c:v>3.3070388349514562E-2</c:v>
                </c:pt>
                <c:pt idx="6">
                  <c:v>1.6853932584269662E-2</c:v>
                </c:pt>
                <c:pt idx="7">
                  <c:v>6.5204505038529937E-3</c:v>
                </c:pt>
                <c:pt idx="8">
                  <c:v>1.5969938938468764E-2</c:v>
                </c:pt>
                <c:pt idx="9">
                  <c:v>2.0100187852222919E-2</c:v>
                </c:pt>
                <c:pt idx="10">
                  <c:v>1.8251080282010463E-2</c:v>
                </c:pt>
                <c:pt idx="11">
                  <c:v>1.8602455146364494E-2</c:v>
                </c:pt>
                <c:pt idx="12">
                  <c:v>1.5093472264787005E-2</c:v>
                </c:pt>
                <c:pt idx="13">
                  <c:v>3.5239050484787697E-2</c:v>
                </c:pt>
                <c:pt idx="14">
                  <c:v>2.0788732394366197E-2</c:v>
                </c:pt>
                <c:pt idx="15">
                  <c:v>2.0094161044508081E-2</c:v>
                </c:pt>
                <c:pt idx="16">
                  <c:v>8.3214146404888834E-3</c:v>
                </c:pt>
                <c:pt idx="17">
                  <c:v>4.1593124088711533E-2</c:v>
                </c:pt>
                <c:pt idx="18">
                  <c:v>1.4454893765238593E-2</c:v>
                </c:pt>
                <c:pt idx="19">
                  <c:v>2.4585718589936727E-2</c:v>
                </c:pt>
                <c:pt idx="20">
                  <c:v>2.1167864276634932E-2</c:v>
                </c:pt>
                <c:pt idx="21">
                  <c:v>2.2305006911740588E-2</c:v>
                </c:pt>
                <c:pt idx="22">
                  <c:v>0</c:v>
                </c:pt>
                <c:pt idx="23">
                  <c:v>2.5616810293944043E-2</c:v>
                </c:pt>
                <c:pt idx="24">
                  <c:v>1.9174532667036833E-2</c:v>
                </c:pt>
                <c:pt idx="25">
                  <c:v>1.7367570104831278E-2</c:v>
                </c:pt>
                <c:pt idx="26">
                  <c:v>9.4980084820924637E-3</c:v>
                </c:pt>
                <c:pt idx="27">
                  <c:v>2.1591833047249074E-2</c:v>
                </c:pt>
                <c:pt idx="28">
                  <c:v>9.2200099907229008E-3</c:v>
                </c:pt>
                <c:pt idx="29">
                  <c:v>2.1521386031402273E-2</c:v>
                </c:pt>
                <c:pt idx="30">
                  <c:v>1.4683296260989302E-2</c:v>
                </c:pt>
                <c:pt idx="31">
                  <c:v>1.4400721324145037E-2</c:v>
                </c:pt>
                <c:pt idx="32">
                  <c:v>1.7760512336791937E-2</c:v>
                </c:pt>
                <c:pt idx="33">
                  <c:v>1.7820804585244855E-2</c:v>
                </c:pt>
                <c:pt idx="34">
                  <c:v>1.4498524382817258E-2</c:v>
                </c:pt>
                <c:pt idx="35">
                  <c:v>9.2779300813376538E-3</c:v>
                </c:pt>
                <c:pt idx="36">
                  <c:v>1.1200490980426539E-2</c:v>
                </c:pt>
                <c:pt idx="37">
                  <c:v>1.6686876924892957E-2</c:v>
                </c:pt>
                <c:pt idx="38">
                  <c:v>2.2313882658105393E-2</c:v>
                </c:pt>
                <c:pt idx="39">
                  <c:v>2.077428565430077E-2</c:v>
                </c:pt>
                <c:pt idx="40">
                  <c:v>2.0489899563363854E-2</c:v>
                </c:pt>
                <c:pt idx="41">
                  <c:v>2.1155352945366478E-2</c:v>
                </c:pt>
                <c:pt idx="42">
                  <c:v>1.6725009723842863E-2</c:v>
                </c:pt>
                <c:pt idx="43">
                  <c:v>1.1970308939591015E-2</c:v>
                </c:pt>
                <c:pt idx="44">
                  <c:v>1.6358477455219272E-2</c:v>
                </c:pt>
                <c:pt idx="45">
                  <c:v>9.2241900068078739E-3</c:v>
                </c:pt>
                <c:pt idx="46">
                  <c:v>1.9655087366483904E-2</c:v>
                </c:pt>
                <c:pt idx="47">
                  <c:v>2.4041573255039538E-2</c:v>
                </c:pt>
                <c:pt idx="48">
                  <c:v>2.0568052205456145E-2</c:v>
                </c:pt>
                <c:pt idx="49">
                  <c:v>1.9745571628731293E-2</c:v>
                </c:pt>
                <c:pt idx="50">
                  <c:v>1.6830320441172397E-2</c:v>
                </c:pt>
                <c:pt idx="51">
                  <c:v>2.5157755665807441E-2</c:v>
                </c:pt>
                <c:pt idx="52">
                  <c:v>2.7323621981450018E-2</c:v>
                </c:pt>
                <c:pt idx="53">
                  <c:v>2.8161821372528994E-2</c:v>
                </c:pt>
                <c:pt idx="54">
                  <c:v>2.7347259658580415E-2</c:v>
                </c:pt>
                <c:pt idx="55">
                  <c:v>2.4613478273113859E-2</c:v>
                </c:pt>
                <c:pt idx="56">
                  <c:v>1.7081258798076468E-2</c:v>
                </c:pt>
                <c:pt idx="57">
                  <c:v>1.5984467922678908E-2</c:v>
                </c:pt>
                <c:pt idx="58">
                  <c:v>2.1897120391634297E-2</c:v>
                </c:pt>
                <c:pt idx="59">
                  <c:v>2.1966636566703102E-2</c:v>
                </c:pt>
                <c:pt idx="60">
                  <c:v>4.4841721050670282E-2</c:v>
                </c:pt>
                <c:pt idx="61">
                  <c:v>2.2688107453397801E-2</c:v>
                </c:pt>
                <c:pt idx="62">
                  <c:v>1.6494457267963107E-2</c:v>
                </c:pt>
                <c:pt idx="63">
                  <c:v>1.7278360343183984E-2</c:v>
                </c:pt>
                <c:pt idx="64">
                  <c:v>1.2228111680092635E-2</c:v>
                </c:pt>
                <c:pt idx="65">
                  <c:v>2.3524704940988198E-2</c:v>
                </c:pt>
                <c:pt idx="66">
                  <c:v>8.138767302751175E-2</c:v>
                </c:pt>
                <c:pt idx="67">
                  <c:v>3.311554934009265E-2</c:v>
                </c:pt>
                <c:pt idx="68">
                  <c:v>3.0650272248504865E-2</c:v>
                </c:pt>
                <c:pt idx="69">
                  <c:v>4.5565648412364573E-2</c:v>
                </c:pt>
                <c:pt idx="70">
                  <c:v>2.5400155583319581E-2</c:v>
                </c:pt>
                <c:pt idx="71">
                  <c:v>1.6813883154913351E-2</c:v>
                </c:pt>
                <c:pt idx="72">
                  <c:v>2.972553583551547E-2</c:v>
                </c:pt>
                <c:pt idx="73">
                  <c:v>4.309305244505697E-2</c:v>
                </c:pt>
                <c:pt idx="74">
                  <c:v>3.5012809564474806E-2</c:v>
                </c:pt>
                <c:pt idx="75">
                  <c:v>6.4324960753532182E-2</c:v>
                </c:pt>
                <c:pt idx="76">
                  <c:v>3.6145414180657691E-2</c:v>
                </c:pt>
                <c:pt idx="77">
                  <c:v>3.3709946286349324E-2</c:v>
                </c:pt>
                <c:pt idx="78">
                  <c:v>3.1455282292870625E-2</c:v>
                </c:pt>
                <c:pt idx="79">
                  <c:v>3.1178158760686973E-2</c:v>
                </c:pt>
                <c:pt idx="80">
                  <c:v>4.4235286892167852E-2</c:v>
                </c:pt>
                <c:pt idx="81">
                  <c:v>3.6301631820499745E-2</c:v>
                </c:pt>
                <c:pt idx="82">
                  <c:v>3.5433070866141732E-2</c:v>
                </c:pt>
                <c:pt idx="83">
                  <c:v>3.5737163278379017E-2</c:v>
                </c:pt>
                <c:pt idx="84">
                  <c:v>2.8379969524864941E-2</c:v>
                </c:pt>
                <c:pt idx="85">
                  <c:v>2.6539915892144043E-2</c:v>
                </c:pt>
                <c:pt idx="86">
                  <c:v>4.8408679927667272E-2</c:v>
                </c:pt>
                <c:pt idx="87">
                  <c:v>4.6144837746968377E-2</c:v>
                </c:pt>
                <c:pt idx="88">
                  <c:v>6.8732095907075311E-2</c:v>
                </c:pt>
                <c:pt idx="89">
                  <c:v>4.6680281748843415E-2</c:v>
                </c:pt>
                <c:pt idx="90">
                  <c:v>6.0400649702219818E-2</c:v>
                </c:pt>
                <c:pt idx="91">
                  <c:v>4.2892128813714493E-2</c:v>
                </c:pt>
                <c:pt idx="92">
                  <c:v>2.0154486036838979E-2</c:v>
                </c:pt>
                <c:pt idx="93">
                  <c:v>4.1989992022626731E-2</c:v>
                </c:pt>
                <c:pt idx="94">
                  <c:v>2.1206727997393027E-2</c:v>
                </c:pt>
                <c:pt idx="95">
                  <c:v>2.4353004046110391E-2</c:v>
                </c:pt>
                <c:pt idx="96">
                  <c:v>4.9077519581566004E-2</c:v>
                </c:pt>
                <c:pt idx="97">
                  <c:v>3.5076806577239293E-2</c:v>
                </c:pt>
                <c:pt idx="98">
                  <c:v>2.115561501797809E-2</c:v>
                </c:pt>
                <c:pt idx="99">
                  <c:v>2.1184277692700357E-2</c:v>
                </c:pt>
                <c:pt idx="100">
                  <c:v>5.9372300604664557E-2</c:v>
                </c:pt>
                <c:pt idx="101">
                  <c:v>3.9334387928936482E-2</c:v>
                </c:pt>
                <c:pt idx="102">
                  <c:v>4.4118574582150738E-2</c:v>
                </c:pt>
                <c:pt idx="103">
                  <c:v>5.702255442765284E-2</c:v>
                </c:pt>
                <c:pt idx="104">
                  <c:v>6.1385660585577817E-2</c:v>
                </c:pt>
                <c:pt idx="105">
                  <c:v>5.475714025832272E-2</c:v>
                </c:pt>
                <c:pt idx="106">
                  <c:v>2.4358681586359138E-2</c:v>
                </c:pt>
                <c:pt idx="107">
                  <c:v>5.8512486008722837E-2</c:v>
                </c:pt>
                <c:pt idx="108">
                  <c:v>3.7811876755260695E-2</c:v>
                </c:pt>
                <c:pt idx="109">
                  <c:v>4.5517241379310347E-2</c:v>
                </c:pt>
                <c:pt idx="110">
                  <c:v>5.9001774814943078E-2</c:v>
                </c:pt>
                <c:pt idx="111">
                  <c:v>2.5344659518172958E-2</c:v>
                </c:pt>
                <c:pt idx="112">
                  <c:v>2.0742975674146711E-2</c:v>
                </c:pt>
                <c:pt idx="113">
                  <c:v>2.5414838832729353E-2</c:v>
                </c:pt>
                <c:pt idx="114">
                  <c:v>5.6161263749576001E-2</c:v>
                </c:pt>
                <c:pt idx="115">
                  <c:v>7.7964542992898386E-2</c:v>
                </c:pt>
                <c:pt idx="116">
                  <c:v>3.2913428035379257E-2</c:v>
                </c:pt>
                <c:pt idx="117">
                  <c:v>4.8625908321040266E-2</c:v>
                </c:pt>
                <c:pt idx="118">
                  <c:v>5.493820161015988E-2</c:v>
                </c:pt>
                <c:pt idx="119">
                  <c:v>1.8234735091470659E-2</c:v>
                </c:pt>
                <c:pt idx="120">
                  <c:v>1.8284275523050175E-2</c:v>
                </c:pt>
                <c:pt idx="121">
                  <c:v>6.3773035887487881E-2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31-4663-BBF5-ECC1BC4FB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657472"/>
        <c:axId val="321667456"/>
      </c:lineChart>
      <c:catAx>
        <c:axId val="321657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667456"/>
        <c:crosses val="autoZero"/>
        <c:auto val="1"/>
        <c:lblAlgn val="ctr"/>
        <c:lblOffset val="100"/>
        <c:noMultiLvlLbl val="0"/>
      </c:catAx>
      <c:valAx>
        <c:axId val="32166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65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ITA'!$M$33:$M$154</c:f>
              <c:numCache>
                <c:formatCode>General</c:formatCode>
                <c:ptCount val="122"/>
                <c:pt idx="0">
                  <c:v>13.476441898078741</c:v>
                </c:pt>
                <c:pt idx="1">
                  <c:v>4.0715426466012818</c:v>
                </c:pt>
                <c:pt idx="2">
                  <c:v>12.26357085994022</c:v>
                </c:pt>
                <c:pt idx="3">
                  <c:v>4.0765575828855338</c:v>
                </c:pt>
                <c:pt idx="4">
                  <c:v>4.2963088842730528</c:v>
                </c:pt>
                <c:pt idx="5">
                  <c:v>4.9243648510032374</c:v>
                </c:pt>
                <c:pt idx="6">
                  <c:v>12.22642767551717</c:v>
                </c:pt>
                <c:pt idx="7">
                  <c:v>8.9888264296044511</c:v>
                </c:pt>
                <c:pt idx="8">
                  <c:v>9.0312523659860986</c:v>
                </c:pt>
                <c:pt idx="9">
                  <c:v>2.9745760500251723</c:v>
                </c:pt>
                <c:pt idx="10">
                  <c:v>6.489167799975462</c:v>
                </c:pt>
                <c:pt idx="11">
                  <c:v>6.2413824717487385</c:v>
                </c:pt>
                <c:pt idx="12">
                  <c:v>6.2416561988731996</c:v>
                </c:pt>
                <c:pt idx="13">
                  <c:v>4.9829369232351644</c:v>
                </c:pt>
                <c:pt idx="14">
                  <c:v>4.8728041577794405</c:v>
                </c:pt>
                <c:pt idx="15">
                  <c:v>4.2389564972170302</c:v>
                </c:pt>
                <c:pt idx="16">
                  <c:v>6.5691480208553221</c:v>
                </c:pt>
                <c:pt idx="17">
                  <c:v>2.6999316003123992</c:v>
                </c:pt>
                <c:pt idx="18">
                  <c:v>6.3244007182922326</c:v>
                </c:pt>
                <c:pt idx="19">
                  <c:v>4.1511194827964211</c:v>
                </c:pt>
                <c:pt idx="20">
                  <c:v>4.0783737291291624</c:v>
                </c:pt>
                <c:pt idx="21">
                  <c:v>3.4715728890604334</c:v>
                </c:pt>
                <c:pt idx="22">
                  <c:v>7.976187570348932</c:v>
                </c:pt>
                <c:pt idx="23">
                  <c:v>2.5694648917205041</c:v>
                </c:pt>
                <c:pt idx="24">
                  <c:v>3.0343035071869813</c:v>
                </c:pt>
                <c:pt idx="25">
                  <c:v>3.6298310535269764</c:v>
                </c:pt>
                <c:pt idx="26">
                  <c:v>3.9236648292612979</c:v>
                </c:pt>
                <c:pt idx="27">
                  <c:v>2.5753589231082503</c:v>
                </c:pt>
                <c:pt idx="28">
                  <c:v>3.7268125870770956</c:v>
                </c:pt>
                <c:pt idx="29">
                  <c:v>1.6888235762716906</c:v>
                </c:pt>
                <c:pt idx="30">
                  <c:v>2.0862443323330151</c:v>
                </c:pt>
                <c:pt idx="31">
                  <c:v>2.5964129458709033</c:v>
                </c:pt>
                <c:pt idx="32">
                  <c:v>2.1344375119286214</c:v>
                </c:pt>
                <c:pt idx="33">
                  <c:v>2.0453053572173836</c:v>
                </c:pt>
                <c:pt idx="34">
                  <c:v>2.508880540762553</c:v>
                </c:pt>
                <c:pt idx="35">
                  <c:v>3.2179427777286804</c:v>
                </c:pt>
                <c:pt idx="36">
                  <c:v>2.1753269334129119</c:v>
                </c:pt>
                <c:pt idx="37">
                  <c:v>1.410688681351058</c:v>
                </c:pt>
                <c:pt idx="38">
                  <c:v>1.4557446370669083</c:v>
                </c:pt>
                <c:pt idx="39">
                  <c:v>1.6275460113925495</c:v>
                </c:pt>
                <c:pt idx="40">
                  <c:v>1.5500617921650881</c:v>
                </c:pt>
                <c:pt idx="41">
                  <c:v>1.7440642278117118</c:v>
                </c:pt>
                <c:pt idx="42">
                  <c:v>1.9460775991466028</c:v>
                </c:pt>
                <c:pt idx="43">
                  <c:v>1.7660196955407492</c:v>
                </c:pt>
                <c:pt idx="44">
                  <c:v>1.2972841740460563</c:v>
                </c:pt>
                <c:pt idx="45">
                  <c:v>1.7364848942906683</c:v>
                </c:pt>
                <c:pt idx="46">
                  <c:v>1.4618290357463701</c:v>
                </c:pt>
                <c:pt idx="47">
                  <c:v>1.1162483765070443</c:v>
                </c:pt>
                <c:pt idx="48">
                  <c:v>1.3053633956177584</c:v>
                </c:pt>
                <c:pt idx="49">
                  <c:v>1.1932415809726675</c:v>
                </c:pt>
                <c:pt idx="50">
                  <c:v>0.99415543600104705</c:v>
                </c:pt>
                <c:pt idx="51">
                  <c:v>0.84040665771236867</c:v>
                </c:pt>
                <c:pt idx="52">
                  <c:v>1.0000842076548555</c:v>
                </c:pt>
                <c:pt idx="53">
                  <c:v>0.75900014250277048</c:v>
                </c:pt>
                <c:pt idx="54">
                  <c:v>0.90679892204975199</c:v>
                </c:pt>
                <c:pt idx="55">
                  <c:v>0.77858005605022196</c:v>
                </c:pt>
                <c:pt idx="56">
                  <c:v>1.1274338195585567</c:v>
                </c:pt>
                <c:pt idx="57">
                  <c:v>0.85988376920808063</c:v>
                </c:pt>
                <c:pt idx="58">
                  <c:v>0.77729504114140524</c:v>
                </c:pt>
                <c:pt idx="59">
                  <c:v>0.79459961774665389</c:v>
                </c:pt>
                <c:pt idx="60">
                  <c:v>0.37732519439767731</c:v>
                </c:pt>
                <c:pt idx="61">
                  <c:v>0.76630403607902442</c:v>
                </c:pt>
                <c:pt idx="62">
                  <c:v>0.89132343173097572</c:v>
                </c:pt>
                <c:pt idx="63">
                  <c:v>0.72822655981098072</c:v>
                </c:pt>
                <c:pt idx="64">
                  <c:v>0.86286635171908876</c:v>
                </c:pt>
                <c:pt idx="65">
                  <c:v>0.41683982744184794</c:v>
                </c:pt>
                <c:pt idx="66">
                  <c:v>0.17286238120131581</c:v>
                </c:pt>
                <c:pt idx="67">
                  <c:v>0.42541210602732887</c:v>
                </c:pt>
                <c:pt idx="68">
                  <c:v>0.4454028656318802</c:v>
                </c:pt>
                <c:pt idx="69">
                  <c:v>0.25866355787101519</c:v>
                </c:pt>
                <c:pt idx="70">
                  <c:v>0.34694212086601001</c:v>
                </c:pt>
                <c:pt idx="71">
                  <c:v>0.47259843141760338</c:v>
                </c:pt>
                <c:pt idx="72">
                  <c:v>0.53624835601217735</c:v>
                </c:pt>
                <c:pt idx="73">
                  <c:v>0.24107679739449392</c:v>
                </c:pt>
                <c:pt idx="74">
                  <c:v>0.33089315599453734</c:v>
                </c:pt>
                <c:pt idx="75">
                  <c:v>0.15350302111013561</c:v>
                </c:pt>
                <c:pt idx="76">
                  <c:v>0.31843803220198191</c:v>
                </c:pt>
                <c:pt idx="77">
                  <c:v>0.26982023049160569</c:v>
                </c:pt>
                <c:pt idx="78">
                  <c:v>0.20128406838425231</c:v>
                </c:pt>
                <c:pt idx="79">
                  <c:v>0.36479605119970221</c:v>
                </c:pt>
                <c:pt idx="80">
                  <c:v>0.21942891938170858</c:v>
                </c:pt>
                <c:pt idx="81">
                  <c:v>0.26475896679220395</c:v>
                </c:pt>
                <c:pt idx="82">
                  <c:v>0.28579390708296232</c:v>
                </c:pt>
                <c:pt idx="83">
                  <c:v>0.29992839089530221</c:v>
                </c:pt>
                <c:pt idx="84">
                  <c:v>0.31558419766607188</c:v>
                </c:pt>
                <c:pt idx="85">
                  <c:v>0.18892400489578773</c:v>
                </c:pt>
                <c:pt idx="86">
                  <c:v>0.14465227635026648</c:v>
                </c:pt>
                <c:pt idx="87">
                  <c:v>0.2289982234685036</c:v>
                </c:pt>
                <c:pt idx="88">
                  <c:v>0.16660388309786714</c:v>
                </c:pt>
                <c:pt idx="89">
                  <c:v>0.22259788648159068</c:v>
                </c:pt>
                <c:pt idx="90">
                  <c:v>0.14400141895685228</c:v>
                </c:pt>
                <c:pt idx="91">
                  <c:v>0.17151686612282299</c:v>
                </c:pt>
                <c:pt idx="92">
                  <c:v>0.22111641618307504</c:v>
                </c:pt>
                <c:pt idx="93">
                  <c:v>0.17814243997384177</c:v>
                </c:pt>
                <c:pt idx="94">
                  <c:v>0.35141174420406579</c:v>
                </c:pt>
                <c:pt idx="95">
                  <c:v>0.17003560280935712</c:v>
                </c:pt>
                <c:pt idx="96">
                  <c:v>0.26383189769598808</c:v>
                </c:pt>
                <c:pt idx="97">
                  <c:v>0.19799226187676489</c:v>
                </c:pt>
                <c:pt idx="98">
                  <c:v>0.24355667972834885</c:v>
                </c:pt>
                <c:pt idx="99">
                  <c:v>0.3461730628955153</c:v>
                </c:pt>
                <c:pt idx="100">
                  <c:v>0.13269759624049626</c:v>
                </c:pt>
                <c:pt idx="101">
                  <c:v>0.14867307619099387</c:v>
                </c:pt>
                <c:pt idx="102">
                  <c:v>0.26204107873577803</c:v>
                </c:pt>
                <c:pt idx="103">
                  <c:v>9.0759353928087191E-2</c:v>
                </c:pt>
                <c:pt idx="104">
                  <c:v>0.18695241626369641</c:v>
                </c:pt>
                <c:pt idx="105">
                  <c:v>0.21906271758047233</c:v>
                </c:pt>
                <c:pt idx="106">
                  <c:v>0.45373041489974114</c:v>
                </c:pt>
                <c:pt idx="107">
                  <c:v>0.13601768940582729</c:v>
                </c:pt>
                <c:pt idx="108">
                  <c:v>0.33877931815734114</c:v>
                </c:pt>
                <c:pt idx="109">
                  <c:v>0.28771180767291682</c:v>
                </c:pt>
                <c:pt idx="110">
                  <c:v>-0.10537962913512093</c:v>
                </c:pt>
                <c:pt idx="111">
                  <c:v>0.44545101919279895</c:v>
                </c:pt>
                <c:pt idx="112">
                  <c:v>0.48466865934454667</c:v>
                </c:pt>
                <c:pt idx="113">
                  <c:v>0.39905613969295206</c:v>
                </c:pt>
                <c:pt idx="114">
                  <c:v>9.6387360882496345E-2</c:v>
                </c:pt>
                <c:pt idx="115">
                  <c:v>0.38748379456151633</c:v>
                </c:pt>
                <c:pt idx="116">
                  <c:v>0.45860606062305703</c:v>
                </c:pt>
                <c:pt idx="117">
                  <c:v>0.27827716629992288</c:v>
                </c:pt>
                <c:pt idx="118">
                  <c:v>0.17983347776883923</c:v>
                </c:pt>
                <c:pt idx="119">
                  <c:v>0.53098428817870091</c:v>
                </c:pt>
                <c:pt idx="120">
                  <c:v>0.40676139779881126</c:v>
                </c:pt>
                <c:pt idx="121">
                  <c:v>0.13262040925835447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F1-4D49-B7A9-773DFF32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676032"/>
        <c:axId val="321677568"/>
      </c:lineChart>
      <c:catAx>
        <c:axId val="32167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677568"/>
        <c:crosses val="autoZero"/>
        <c:auto val="1"/>
        <c:lblAlgn val="ctr"/>
        <c:lblOffset val="100"/>
        <c:noMultiLvlLbl val="0"/>
      </c:catAx>
      <c:valAx>
        <c:axId val="32167756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67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CHN'!$J$5:$J$89</c:f>
              <c:numCache>
                <c:formatCode>General</c:formatCode>
                <c:ptCount val="85"/>
                <c:pt idx="0">
                  <c:v>0.60886669692843087</c:v>
                </c:pt>
                <c:pt idx="1">
                  <c:v>0.22459534527344124</c:v>
                </c:pt>
                <c:pt idx="2">
                  <c:v>0.25075480692833307</c:v>
                </c:pt>
                <c:pt idx="3">
                  <c:v>0.19189258640627008</c:v>
                </c:pt>
                <c:pt idx="4">
                  <c:v>0.13372315427072518</c:v>
                </c:pt>
                <c:pt idx="5">
                  <c:v>0.13940821433828943</c:v>
                </c:pt>
                <c:pt idx="6">
                  <c:v>9.4104755643217186E-2</c:v>
                </c:pt>
                <c:pt idx="7">
                  <c:v>0.10320081549439347</c:v>
                </c:pt>
                <c:pt idx="8">
                  <c:v>7.9018765543748593E-2</c:v>
                </c:pt>
                <c:pt idx="9">
                  <c:v>5.8260714920860754E-2</c:v>
                </c:pt>
                <c:pt idx="10">
                  <c:v>0.25057409158449279</c:v>
                </c:pt>
                <c:pt idx="11">
                  <c:v>0.20532403564115337</c:v>
                </c:pt>
                <c:pt idx="12">
                  <c:v>0.14719149138217558</c:v>
                </c:pt>
                <c:pt idx="13">
                  <c:v>3.8942653087098003E-2</c:v>
                </c:pt>
                <c:pt idx="14">
                  <c:v>4.0259091098429622E-2</c:v>
                </c:pt>
                <c:pt idx="15">
                  <c:v>3.7162717999341892E-2</c:v>
                </c:pt>
                <c:pt idx="16">
                  <c:v>3.4500326051516136E-2</c:v>
                </c:pt>
                <c:pt idx="17">
                  <c:v>7.0613467141469729E-3</c:v>
                </c:pt>
                <c:pt idx="18">
                  <c:v>8.5244949599701334E-3</c:v>
                </c:pt>
                <c:pt idx="19">
                  <c:v>4.5438585620753043E-3</c:v>
                </c:pt>
                <c:pt idx="20">
                  <c:v>3.1446958137066279E-2</c:v>
                </c:pt>
                <c:pt idx="21">
                  <c:v>0</c:v>
                </c:pt>
                <c:pt idx="22">
                  <c:v>4.5121138030673486E-3</c:v>
                </c:pt>
                <c:pt idx="23">
                  <c:v>1.1653160832301907E-2</c:v>
                </c:pt>
                <c:pt idx="24">
                  <c:v>9.7202695496194317E-3</c:v>
                </c:pt>
                <c:pt idx="25">
                  <c:v>1.0436602107734312E-2</c:v>
                </c:pt>
                <c:pt idx="26">
                  <c:v>8.6999343401181883E-3</c:v>
                </c:pt>
                <c:pt idx="27">
                  <c:v>1.2354332778410585E-2</c:v>
                </c:pt>
                <c:pt idx="28">
                  <c:v>1.7771403629107688E-2</c:v>
                </c:pt>
                <c:pt idx="29">
                  <c:v>6.4874884151992582E-3</c:v>
                </c:pt>
                <c:pt idx="30">
                  <c:v>4.0580948312686884E-3</c:v>
                </c:pt>
                <c:pt idx="31">
                  <c:v>4.4530493707647632E-3</c:v>
                </c:pt>
                <c:pt idx="32">
                  <c:v>5.6139762872344885E-3</c:v>
                </c:pt>
                <c:pt idx="33">
                  <c:v>5.5922950601393637E-3</c:v>
                </c:pt>
                <c:pt idx="34">
                  <c:v>3.4969991966353198E-3</c:v>
                </c:pt>
                <c:pt idx="35">
                  <c:v>2.1055875102711586E-3</c:v>
                </c:pt>
                <c:pt idx="36">
                  <c:v>1.974441945922229E-3</c:v>
                </c:pt>
                <c:pt idx="37">
                  <c:v>1.0004708097928437E-3</c:v>
                </c:pt>
                <c:pt idx="38">
                  <c:v>8.3322650942186901E-4</c:v>
                </c:pt>
                <c:pt idx="39">
                  <c:v>5.5520855021167327E-4</c:v>
                </c:pt>
                <c:pt idx="40">
                  <c:v>3.7959307622228972E-4</c:v>
                </c:pt>
                <c:pt idx="41">
                  <c:v>3.4002040122407346E-4</c:v>
                </c:pt>
                <c:pt idx="42">
                  <c:v>3.8361944950608998E-4</c:v>
                </c:pt>
                <c:pt idx="43">
                  <c:v>4.1810389881885649E-4</c:v>
                </c:pt>
                <c:pt idx="44">
                  <c:v>1.1499540018399264E-4</c:v>
                </c:pt>
                <c:pt idx="45">
                  <c:v>1.2884937508053087E-4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2.3132084200786491E-4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7.7639751552795026E-4</c:v>
                </c:pt>
                <c:pt idx="60">
                  <c:v>0</c:v>
                </c:pt>
                <c:pt idx="61">
                  <c:v>0</c:v>
                </c:pt>
                <c:pt idx="62">
                  <c:v>1.1947431302270011E-3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2.5193798449612403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01-41CB-A3EE-52E58166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14656"/>
        <c:axId val="316232832"/>
      </c:lineChart>
      <c:catAx>
        <c:axId val="316214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232832"/>
        <c:crosses val="autoZero"/>
        <c:auto val="1"/>
        <c:lblAlgn val="ctr"/>
        <c:lblOffset val="100"/>
        <c:noMultiLvlLbl val="0"/>
      </c:catAx>
      <c:valAx>
        <c:axId val="316232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21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ITA'!$F$3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ITA'!$F$4:$F$134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</c:v>
                </c:pt>
                <c:pt idx="21">
                  <c:v>42</c:v>
                </c:pt>
                <c:pt idx="22">
                  <c:v>93</c:v>
                </c:pt>
                <c:pt idx="23">
                  <c:v>74</c:v>
                </c:pt>
                <c:pt idx="24">
                  <c:v>93</c:v>
                </c:pt>
                <c:pt idx="25">
                  <c:v>131</c:v>
                </c:pt>
                <c:pt idx="26">
                  <c:v>202</c:v>
                </c:pt>
                <c:pt idx="27">
                  <c:v>233</c:v>
                </c:pt>
                <c:pt idx="28">
                  <c:v>240</c:v>
                </c:pt>
                <c:pt idx="29">
                  <c:v>566</c:v>
                </c:pt>
                <c:pt idx="30">
                  <c:v>342</c:v>
                </c:pt>
                <c:pt idx="31">
                  <c:v>466</c:v>
                </c:pt>
                <c:pt idx="32">
                  <c:v>587</c:v>
                </c:pt>
                <c:pt idx="33">
                  <c:v>769</c:v>
                </c:pt>
                <c:pt idx="34">
                  <c:v>778</c:v>
                </c:pt>
                <c:pt idx="35">
                  <c:v>1247</c:v>
                </c:pt>
                <c:pt idx="36">
                  <c:v>1492</c:v>
                </c:pt>
                <c:pt idx="37">
                  <c:v>1797</c:v>
                </c:pt>
                <c:pt idx="38">
                  <c:v>977</c:v>
                </c:pt>
                <c:pt idx="39">
                  <c:v>2313</c:v>
                </c:pt>
                <c:pt idx="40">
                  <c:v>2599</c:v>
                </c:pt>
                <c:pt idx="41">
                  <c:v>2599</c:v>
                </c:pt>
                <c:pt idx="42">
                  <c:v>3497</c:v>
                </c:pt>
                <c:pt idx="43">
                  <c:v>3590</c:v>
                </c:pt>
                <c:pt idx="44">
                  <c:v>3233</c:v>
                </c:pt>
                <c:pt idx="45">
                  <c:v>3526</c:v>
                </c:pt>
                <c:pt idx="46">
                  <c:v>4207</c:v>
                </c:pt>
                <c:pt idx="47">
                  <c:v>5322</c:v>
                </c:pt>
                <c:pt idx="48">
                  <c:v>5986</c:v>
                </c:pt>
                <c:pt idx="49">
                  <c:v>6557</c:v>
                </c:pt>
                <c:pt idx="50">
                  <c:v>5560</c:v>
                </c:pt>
                <c:pt idx="51">
                  <c:v>4789</c:v>
                </c:pt>
                <c:pt idx="52">
                  <c:v>5249</c:v>
                </c:pt>
                <c:pt idx="53">
                  <c:v>5210</c:v>
                </c:pt>
                <c:pt idx="54">
                  <c:v>6203</c:v>
                </c:pt>
                <c:pt idx="55">
                  <c:v>5909</c:v>
                </c:pt>
                <c:pt idx="56">
                  <c:v>5974</c:v>
                </c:pt>
                <c:pt idx="57">
                  <c:v>5217</c:v>
                </c:pt>
                <c:pt idx="58">
                  <c:v>4050</c:v>
                </c:pt>
                <c:pt idx="59">
                  <c:v>4053</c:v>
                </c:pt>
                <c:pt idx="60">
                  <c:v>4782</c:v>
                </c:pt>
                <c:pt idx="61">
                  <c:v>4668</c:v>
                </c:pt>
                <c:pt idx="62">
                  <c:v>4585</c:v>
                </c:pt>
                <c:pt idx="63">
                  <c:v>4805</c:v>
                </c:pt>
                <c:pt idx="64">
                  <c:v>4316</c:v>
                </c:pt>
                <c:pt idx="65">
                  <c:v>3599</c:v>
                </c:pt>
                <c:pt idx="66">
                  <c:v>3039</c:v>
                </c:pt>
                <c:pt idx="67">
                  <c:v>3836</c:v>
                </c:pt>
                <c:pt idx="68">
                  <c:v>4204</c:v>
                </c:pt>
                <c:pt idx="69">
                  <c:v>3951</c:v>
                </c:pt>
                <c:pt idx="70">
                  <c:v>4694</c:v>
                </c:pt>
                <c:pt idx="71">
                  <c:v>4092</c:v>
                </c:pt>
                <c:pt idx="72">
                  <c:v>3153</c:v>
                </c:pt>
                <c:pt idx="73">
                  <c:v>2972</c:v>
                </c:pt>
                <c:pt idx="74">
                  <c:v>2667</c:v>
                </c:pt>
                <c:pt idx="75">
                  <c:v>3786</c:v>
                </c:pt>
                <c:pt idx="76">
                  <c:v>3493</c:v>
                </c:pt>
                <c:pt idx="77">
                  <c:v>3491</c:v>
                </c:pt>
                <c:pt idx="78">
                  <c:v>3047</c:v>
                </c:pt>
                <c:pt idx="79">
                  <c:v>2256</c:v>
                </c:pt>
                <c:pt idx="80">
                  <c:v>2729</c:v>
                </c:pt>
                <c:pt idx="81">
                  <c:v>3370</c:v>
                </c:pt>
                <c:pt idx="82">
                  <c:v>2646</c:v>
                </c:pt>
                <c:pt idx="83">
                  <c:v>3021</c:v>
                </c:pt>
                <c:pt idx="84">
                  <c:v>2357</c:v>
                </c:pt>
                <c:pt idx="85">
                  <c:v>2324</c:v>
                </c:pt>
                <c:pt idx="86">
                  <c:v>1739</c:v>
                </c:pt>
                <c:pt idx="87">
                  <c:v>2091</c:v>
                </c:pt>
                <c:pt idx="88">
                  <c:v>2086</c:v>
                </c:pt>
                <c:pt idx="89">
                  <c:v>1872</c:v>
                </c:pt>
                <c:pt idx="90">
                  <c:v>1965</c:v>
                </c:pt>
                <c:pt idx="91">
                  <c:v>1900</c:v>
                </c:pt>
                <c:pt idx="92">
                  <c:v>1389</c:v>
                </c:pt>
                <c:pt idx="93">
                  <c:v>1221</c:v>
                </c:pt>
                <c:pt idx="94">
                  <c:v>1075</c:v>
                </c:pt>
                <c:pt idx="95">
                  <c:v>1444</c:v>
                </c:pt>
                <c:pt idx="96">
                  <c:v>1401</c:v>
                </c:pt>
                <c:pt idx="97">
                  <c:v>1327</c:v>
                </c:pt>
                <c:pt idx="98">
                  <c:v>1083</c:v>
                </c:pt>
                <c:pt idx="99">
                  <c:v>802</c:v>
                </c:pt>
                <c:pt idx="100">
                  <c:v>744</c:v>
                </c:pt>
                <c:pt idx="101">
                  <c:v>1402</c:v>
                </c:pt>
                <c:pt idx="102">
                  <c:v>888</c:v>
                </c:pt>
                <c:pt idx="103">
                  <c:v>992</c:v>
                </c:pt>
                <c:pt idx="104">
                  <c:v>789</c:v>
                </c:pt>
                <c:pt idx="105">
                  <c:v>875</c:v>
                </c:pt>
                <c:pt idx="106">
                  <c:v>675</c:v>
                </c:pt>
                <c:pt idx="107">
                  <c:v>451</c:v>
                </c:pt>
                <c:pt idx="108">
                  <c:v>813</c:v>
                </c:pt>
                <c:pt idx="109">
                  <c:v>665</c:v>
                </c:pt>
                <c:pt idx="110">
                  <c:v>642</c:v>
                </c:pt>
                <c:pt idx="111">
                  <c:v>652</c:v>
                </c:pt>
                <c:pt idx="112">
                  <c:v>669</c:v>
                </c:pt>
                <c:pt idx="113">
                  <c:v>531</c:v>
                </c:pt>
                <c:pt idx="114">
                  <c:v>300</c:v>
                </c:pt>
                <c:pt idx="115">
                  <c:v>397</c:v>
                </c:pt>
                <c:pt idx="116">
                  <c:v>584</c:v>
                </c:pt>
                <c:pt idx="117">
                  <c:v>593</c:v>
                </c:pt>
                <c:pt idx="118">
                  <c:v>516</c:v>
                </c:pt>
                <c:pt idx="119">
                  <c:v>416</c:v>
                </c:pt>
                <c:pt idx="120">
                  <c:v>333</c:v>
                </c:pt>
                <c:pt idx="121">
                  <c:v>200</c:v>
                </c:pt>
                <c:pt idx="122">
                  <c:v>318</c:v>
                </c:pt>
                <c:pt idx="123">
                  <c:v>321</c:v>
                </c:pt>
                <c:pt idx="124">
                  <c:v>177</c:v>
                </c:pt>
                <c:pt idx="125">
                  <c:v>518</c:v>
                </c:pt>
                <c:pt idx="126">
                  <c:v>270</c:v>
                </c:pt>
                <c:pt idx="127">
                  <c:v>197</c:v>
                </c:pt>
                <c:pt idx="128">
                  <c:v>280</c:v>
                </c:pt>
                <c:pt idx="129">
                  <c:v>283</c:v>
                </c:pt>
                <c:pt idx="130">
                  <c:v>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A5-4D32-9CA2-115FA2B06971}"/>
            </c:ext>
          </c:extLst>
        </c:ser>
        <c:ser>
          <c:idx val="2"/>
          <c:order val="2"/>
          <c:tx>
            <c:strRef>
              <c:f>'Data ITA'!$H$3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ITA'!$H$4:$H$134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-1</c:v>
                </c:pt>
                <c:pt idx="24">
                  <c:v>0</c:v>
                </c:pt>
                <c:pt idx="25">
                  <c:v>2</c:v>
                </c:pt>
                <c:pt idx="26">
                  <c:v>42</c:v>
                </c:pt>
                <c:pt idx="27">
                  <c:v>1</c:v>
                </c:pt>
                <c:pt idx="28">
                  <c:v>0</c:v>
                </c:pt>
                <c:pt idx="29">
                  <c:v>37</c:v>
                </c:pt>
                <c:pt idx="30">
                  <c:v>66</c:v>
                </c:pt>
                <c:pt idx="31">
                  <c:v>11</c:v>
                </c:pt>
                <c:pt idx="32">
                  <c:v>116</c:v>
                </c:pt>
                <c:pt idx="33">
                  <c:v>138</c:v>
                </c:pt>
                <c:pt idx="34">
                  <c:v>109</c:v>
                </c:pt>
                <c:pt idx="35">
                  <c:v>66</c:v>
                </c:pt>
                <c:pt idx="36">
                  <c:v>33</c:v>
                </c:pt>
                <c:pt idx="37">
                  <c:v>102</c:v>
                </c:pt>
                <c:pt idx="38">
                  <c:v>160.5</c:v>
                </c:pt>
                <c:pt idx="39">
                  <c:v>160.5</c:v>
                </c:pt>
                <c:pt idx="40">
                  <c:v>197</c:v>
                </c:pt>
                <c:pt idx="41">
                  <c:v>197</c:v>
                </c:pt>
                <c:pt idx="42">
                  <c:v>527</c:v>
                </c:pt>
                <c:pt idx="43">
                  <c:v>369</c:v>
                </c:pt>
                <c:pt idx="44">
                  <c:v>414</c:v>
                </c:pt>
                <c:pt idx="45">
                  <c:v>192</c:v>
                </c:pt>
                <c:pt idx="46">
                  <c:v>1084</c:v>
                </c:pt>
                <c:pt idx="47">
                  <c:v>415</c:v>
                </c:pt>
                <c:pt idx="48">
                  <c:v>816</c:v>
                </c:pt>
                <c:pt idx="49">
                  <c:v>816</c:v>
                </c:pt>
                <c:pt idx="50">
                  <c:v>952</c:v>
                </c:pt>
                <c:pt idx="51">
                  <c:v>0</c:v>
                </c:pt>
                <c:pt idx="52">
                  <c:v>1302</c:v>
                </c:pt>
                <c:pt idx="53">
                  <c:v>1036</c:v>
                </c:pt>
                <c:pt idx="54">
                  <c:v>999</c:v>
                </c:pt>
                <c:pt idx="55">
                  <c:v>589</c:v>
                </c:pt>
                <c:pt idx="56">
                  <c:v>1434</c:v>
                </c:pt>
                <c:pt idx="57">
                  <c:v>646</c:v>
                </c:pt>
                <c:pt idx="58">
                  <c:v>1590</c:v>
                </c:pt>
                <c:pt idx="59">
                  <c:v>1109</c:v>
                </c:pt>
                <c:pt idx="60">
                  <c:v>1118</c:v>
                </c:pt>
                <c:pt idx="61">
                  <c:v>1431</c:v>
                </c:pt>
                <c:pt idx="62">
                  <c:v>1480</c:v>
                </c:pt>
                <c:pt idx="63">
                  <c:v>1238</c:v>
                </c:pt>
                <c:pt idx="64">
                  <c:v>819</c:v>
                </c:pt>
                <c:pt idx="65">
                  <c:v>1022</c:v>
                </c:pt>
                <c:pt idx="66">
                  <c:v>1555</c:v>
                </c:pt>
                <c:pt idx="67">
                  <c:v>2099</c:v>
                </c:pt>
                <c:pt idx="68">
                  <c:v>1979</c:v>
                </c:pt>
                <c:pt idx="69">
                  <c:v>1985</c:v>
                </c:pt>
                <c:pt idx="70">
                  <c:v>2079</c:v>
                </c:pt>
                <c:pt idx="71">
                  <c:v>1677</c:v>
                </c:pt>
                <c:pt idx="72">
                  <c:v>1224</c:v>
                </c:pt>
                <c:pt idx="73">
                  <c:v>1695</c:v>
                </c:pt>
                <c:pt idx="74">
                  <c:v>962</c:v>
                </c:pt>
                <c:pt idx="75">
                  <c:v>2072</c:v>
                </c:pt>
                <c:pt idx="76">
                  <c:v>2563</c:v>
                </c:pt>
                <c:pt idx="77">
                  <c:v>2200</c:v>
                </c:pt>
                <c:pt idx="78">
                  <c:v>2128</c:v>
                </c:pt>
                <c:pt idx="79">
                  <c:v>1822</c:v>
                </c:pt>
                <c:pt idx="80">
                  <c:v>2723</c:v>
                </c:pt>
                <c:pt idx="81">
                  <c:v>2943</c:v>
                </c:pt>
                <c:pt idx="82">
                  <c:v>3033</c:v>
                </c:pt>
                <c:pt idx="83">
                  <c:v>2922</c:v>
                </c:pt>
                <c:pt idx="84">
                  <c:v>2622</c:v>
                </c:pt>
                <c:pt idx="85">
                  <c:v>1808</c:v>
                </c:pt>
                <c:pt idx="86">
                  <c:v>1696</c:v>
                </c:pt>
                <c:pt idx="87">
                  <c:v>2317</c:v>
                </c:pt>
                <c:pt idx="88">
                  <c:v>2311</c:v>
                </c:pt>
                <c:pt idx="89">
                  <c:v>4693</c:v>
                </c:pt>
                <c:pt idx="90">
                  <c:v>2304</c:v>
                </c:pt>
                <c:pt idx="91">
                  <c:v>1665</c:v>
                </c:pt>
                <c:pt idx="92">
                  <c:v>1740</c:v>
                </c:pt>
                <c:pt idx="93">
                  <c:v>1225</c:v>
                </c:pt>
                <c:pt idx="94">
                  <c:v>2352</c:v>
                </c:pt>
                <c:pt idx="95">
                  <c:v>8014</c:v>
                </c:pt>
                <c:pt idx="96">
                  <c:v>3031</c:v>
                </c:pt>
                <c:pt idx="97">
                  <c:v>2747</c:v>
                </c:pt>
                <c:pt idx="98">
                  <c:v>4008</c:v>
                </c:pt>
                <c:pt idx="99">
                  <c:v>2155</c:v>
                </c:pt>
                <c:pt idx="100">
                  <c:v>1401</c:v>
                </c:pt>
                <c:pt idx="101">
                  <c:v>2452</c:v>
                </c:pt>
                <c:pt idx="102">
                  <c:v>3502</c:v>
                </c:pt>
                <c:pt idx="103">
                  <c:v>2747</c:v>
                </c:pt>
                <c:pt idx="104">
                  <c:v>4917</c:v>
                </c:pt>
                <c:pt idx="105">
                  <c:v>2605</c:v>
                </c:pt>
                <c:pt idx="106">
                  <c:v>2366</c:v>
                </c:pt>
                <c:pt idx="107">
                  <c:v>2150</c:v>
                </c:pt>
                <c:pt idx="108">
                  <c:v>2075</c:v>
                </c:pt>
                <c:pt idx="109">
                  <c:v>2881</c:v>
                </c:pt>
                <c:pt idx="110">
                  <c:v>2278</c:v>
                </c:pt>
                <c:pt idx="111">
                  <c:v>2160</c:v>
                </c:pt>
                <c:pt idx="112">
                  <c:v>2120</c:v>
                </c:pt>
                <c:pt idx="113">
                  <c:v>1639</c:v>
                </c:pt>
                <c:pt idx="114">
                  <c:v>1502</c:v>
                </c:pt>
                <c:pt idx="115">
                  <c:v>2677</c:v>
                </c:pt>
                <c:pt idx="116">
                  <c:v>2443</c:v>
                </c:pt>
                <c:pt idx="117">
                  <c:v>3503</c:v>
                </c:pt>
                <c:pt idx="118">
                  <c:v>2240</c:v>
                </c:pt>
                <c:pt idx="119">
                  <c:v>2789</c:v>
                </c:pt>
                <c:pt idx="120">
                  <c:v>1874</c:v>
                </c:pt>
                <c:pt idx="121">
                  <c:v>848</c:v>
                </c:pt>
                <c:pt idx="122">
                  <c:v>1737</c:v>
                </c:pt>
                <c:pt idx="123">
                  <c:v>846</c:v>
                </c:pt>
                <c:pt idx="124">
                  <c:v>957</c:v>
                </c:pt>
                <c:pt idx="125">
                  <c:v>1886</c:v>
                </c:pt>
                <c:pt idx="126">
                  <c:v>1297</c:v>
                </c:pt>
                <c:pt idx="127">
                  <c:v>759</c:v>
                </c:pt>
                <c:pt idx="128">
                  <c:v>747</c:v>
                </c:pt>
                <c:pt idx="129">
                  <c:v>2062</c:v>
                </c:pt>
                <c:pt idx="130">
                  <c:v>1293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A5-4D32-9CA2-115FA2B0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759488"/>
        <c:axId val="321761280"/>
      </c:lineChart>
      <c:lineChart>
        <c:grouping val="standard"/>
        <c:varyColors val="0"/>
        <c:ser>
          <c:idx val="1"/>
          <c:order val="1"/>
          <c:tx>
            <c:strRef>
              <c:f>'Data ITA'!$G$3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ITA'!$G$4:$G$134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8</c:v>
                </c:pt>
                <c:pt idx="29">
                  <c:v>5</c:v>
                </c:pt>
                <c:pt idx="30">
                  <c:v>18</c:v>
                </c:pt>
                <c:pt idx="31">
                  <c:v>27</c:v>
                </c:pt>
                <c:pt idx="32">
                  <c:v>28</c:v>
                </c:pt>
                <c:pt idx="33">
                  <c:v>41</c:v>
                </c:pt>
                <c:pt idx="34">
                  <c:v>49</c:v>
                </c:pt>
                <c:pt idx="35">
                  <c:v>36</c:v>
                </c:pt>
                <c:pt idx="36">
                  <c:v>133</c:v>
                </c:pt>
                <c:pt idx="37">
                  <c:v>97</c:v>
                </c:pt>
                <c:pt idx="38">
                  <c:v>168</c:v>
                </c:pt>
                <c:pt idx="39">
                  <c:v>196</c:v>
                </c:pt>
                <c:pt idx="40">
                  <c:v>219.5</c:v>
                </c:pt>
                <c:pt idx="41">
                  <c:v>219.5</c:v>
                </c:pt>
                <c:pt idx="42">
                  <c:v>175</c:v>
                </c:pt>
                <c:pt idx="43">
                  <c:v>368</c:v>
                </c:pt>
                <c:pt idx="44">
                  <c:v>349</c:v>
                </c:pt>
                <c:pt idx="45">
                  <c:v>345</c:v>
                </c:pt>
                <c:pt idx="46">
                  <c:v>475</c:v>
                </c:pt>
                <c:pt idx="47">
                  <c:v>427</c:v>
                </c:pt>
                <c:pt idx="48">
                  <c:v>627</c:v>
                </c:pt>
                <c:pt idx="49">
                  <c:v>793</c:v>
                </c:pt>
                <c:pt idx="50">
                  <c:v>651</c:v>
                </c:pt>
                <c:pt idx="51">
                  <c:v>601</c:v>
                </c:pt>
                <c:pt idx="52">
                  <c:v>743</c:v>
                </c:pt>
                <c:pt idx="53">
                  <c:v>683</c:v>
                </c:pt>
                <c:pt idx="54">
                  <c:v>712</c:v>
                </c:pt>
                <c:pt idx="55">
                  <c:v>919</c:v>
                </c:pt>
                <c:pt idx="56">
                  <c:v>889</c:v>
                </c:pt>
                <c:pt idx="57">
                  <c:v>756</c:v>
                </c:pt>
                <c:pt idx="58">
                  <c:v>812</c:v>
                </c:pt>
                <c:pt idx="59">
                  <c:v>837</c:v>
                </c:pt>
                <c:pt idx="60">
                  <c:v>727</c:v>
                </c:pt>
                <c:pt idx="61">
                  <c:v>760</c:v>
                </c:pt>
                <c:pt idx="62">
                  <c:v>766</c:v>
                </c:pt>
                <c:pt idx="63">
                  <c:v>681</c:v>
                </c:pt>
                <c:pt idx="64">
                  <c:v>525</c:v>
                </c:pt>
                <c:pt idx="65">
                  <c:v>636</c:v>
                </c:pt>
                <c:pt idx="66">
                  <c:v>604</c:v>
                </c:pt>
                <c:pt idx="67">
                  <c:v>542</c:v>
                </c:pt>
                <c:pt idx="68">
                  <c:v>610</c:v>
                </c:pt>
                <c:pt idx="69">
                  <c:v>570</c:v>
                </c:pt>
                <c:pt idx="70">
                  <c:v>619</c:v>
                </c:pt>
                <c:pt idx="71">
                  <c:v>431</c:v>
                </c:pt>
                <c:pt idx="72">
                  <c:v>566</c:v>
                </c:pt>
                <c:pt idx="73">
                  <c:v>602</c:v>
                </c:pt>
                <c:pt idx="74">
                  <c:v>578</c:v>
                </c:pt>
                <c:pt idx="75">
                  <c:v>525</c:v>
                </c:pt>
                <c:pt idx="76">
                  <c:v>575</c:v>
                </c:pt>
                <c:pt idx="77">
                  <c:v>482</c:v>
                </c:pt>
                <c:pt idx="78">
                  <c:v>433</c:v>
                </c:pt>
                <c:pt idx="79">
                  <c:v>454</c:v>
                </c:pt>
                <c:pt idx="80">
                  <c:v>534</c:v>
                </c:pt>
                <c:pt idx="81">
                  <c:v>437</c:v>
                </c:pt>
                <c:pt idx="82">
                  <c:v>464</c:v>
                </c:pt>
                <c:pt idx="83">
                  <c:v>420</c:v>
                </c:pt>
                <c:pt idx="84">
                  <c:v>415</c:v>
                </c:pt>
                <c:pt idx="85">
                  <c:v>260</c:v>
                </c:pt>
                <c:pt idx="86">
                  <c:v>333</c:v>
                </c:pt>
                <c:pt idx="87">
                  <c:v>382</c:v>
                </c:pt>
                <c:pt idx="88">
                  <c:v>323</c:v>
                </c:pt>
                <c:pt idx="89">
                  <c:v>285</c:v>
                </c:pt>
                <c:pt idx="90">
                  <c:v>269</c:v>
                </c:pt>
                <c:pt idx="91">
                  <c:v>474</c:v>
                </c:pt>
                <c:pt idx="92">
                  <c:v>174</c:v>
                </c:pt>
                <c:pt idx="93">
                  <c:v>195</c:v>
                </c:pt>
                <c:pt idx="94">
                  <c:v>236</c:v>
                </c:pt>
                <c:pt idx="95">
                  <c:v>369</c:v>
                </c:pt>
                <c:pt idx="96">
                  <c:v>274</c:v>
                </c:pt>
                <c:pt idx="97">
                  <c:v>243</c:v>
                </c:pt>
                <c:pt idx="98">
                  <c:v>194</c:v>
                </c:pt>
                <c:pt idx="99">
                  <c:v>165</c:v>
                </c:pt>
                <c:pt idx="100">
                  <c:v>179</c:v>
                </c:pt>
                <c:pt idx="101">
                  <c:v>172</c:v>
                </c:pt>
                <c:pt idx="102">
                  <c:v>195</c:v>
                </c:pt>
                <c:pt idx="103">
                  <c:v>262</c:v>
                </c:pt>
                <c:pt idx="104">
                  <c:v>242</c:v>
                </c:pt>
                <c:pt idx="105">
                  <c:v>153</c:v>
                </c:pt>
                <c:pt idx="106">
                  <c:v>145</c:v>
                </c:pt>
                <c:pt idx="107">
                  <c:v>99</c:v>
                </c:pt>
                <c:pt idx="108">
                  <c:v>162</c:v>
                </c:pt>
                <c:pt idx="109">
                  <c:v>161</c:v>
                </c:pt>
                <c:pt idx="110">
                  <c:v>156</c:v>
                </c:pt>
                <c:pt idx="111">
                  <c:v>130</c:v>
                </c:pt>
                <c:pt idx="112">
                  <c:v>119</c:v>
                </c:pt>
                <c:pt idx="113">
                  <c:v>50</c:v>
                </c:pt>
                <c:pt idx="114">
                  <c:v>92</c:v>
                </c:pt>
                <c:pt idx="115">
                  <c:v>78</c:v>
                </c:pt>
                <c:pt idx="116">
                  <c:v>117</c:v>
                </c:pt>
                <c:pt idx="117">
                  <c:v>70</c:v>
                </c:pt>
                <c:pt idx="118">
                  <c:v>87</c:v>
                </c:pt>
                <c:pt idx="119">
                  <c:v>111</c:v>
                </c:pt>
                <c:pt idx="120">
                  <c:v>75</c:v>
                </c:pt>
                <c:pt idx="121">
                  <c:v>60</c:v>
                </c:pt>
                <c:pt idx="122">
                  <c:v>55</c:v>
                </c:pt>
                <c:pt idx="123">
                  <c:v>71</c:v>
                </c:pt>
                <c:pt idx="124">
                  <c:v>88</c:v>
                </c:pt>
                <c:pt idx="125">
                  <c:v>85</c:v>
                </c:pt>
                <c:pt idx="126">
                  <c:v>72</c:v>
                </c:pt>
                <c:pt idx="127">
                  <c:v>53</c:v>
                </c:pt>
                <c:pt idx="128">
                  <c:v>65</c:v>
                </c:pt>
                <c:pt idx="129">
                  <c:v>79</c:v>
                </c:pt>
                <c:pt idx="130">
                  <c:v>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A5-4D32-9CA2-115FA2B0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764352"/>
        <c:axId val="321762816"/>
      </c:lineChart>
      <c:catAx>
        <c:axId val="32175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761280"/>
        <c:crosses val="autoZero"/>
        <c:auto val="1"/>
        <c:lblAlgn val="ctr"/>
        <c:lblOffset val="100"/>
        <c:noMultiLvlLbl val="0"/>
      </c:catAx>
      <c:valAx>
        <c:axId val="32176128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759488"/>
        <c:crosses val="autoZero"/>
        <c:crossBetween val="between"/>
      </c:valAx>
      <c:valAx>
        <c:axId val="321762816"/>
        <c:scaling>
          <c:orientation val="minMax"/>
          <c:max val="1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1764352"/>
        <c:crosses val="max"/>
        <c:crossBetween val="between"/>
      </c:valAx>
      <c:catAx>
        <c:axId val="32176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21762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ITA'!$B$3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ITA'!$B$4:$B$162</c:f>
              <c:numCache>
                <c:formatCode>General</c:formatCode>
                <c:ptCount val="15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20</c:v>
                </c:pt>
                <c:pt idx="21">
                  <c:v>62</c:v>
                </c:pt>
                <c:pt idx="22">
                  <c:v>155</c:v>
                </c:pt>
                <c:pt idx="23">
                  <c:v>229</c:v>
                </c:pt>
                <c:pt idx="24">
                  <c:v>322</c:v>
                </c:pt>
                <c:pt idx="25">
                  <c:v>453</c:v>
                </c:pt>
                <c:pt idx="26">
                  <c:v>655</c:v>
                </c:pt>
                <c:pt idx="27">
                  <c:v>888</c:v>
                </c:pt>
                <c:pt idx="28">
                  <c:v>1128</c:v>
                </c:pt>
                <c:pt idx="29">
                  <c:v>1694</c:v>
                </c:pt>
                <c:pt idx="30">
                  <c:v>2036</c:v>
                </c:pt>
                <c:pt idx="31">
                  <c:v>2502</c:v>
                </c:pt>
                <c:pt idx="32">
                  <c:v>3089</c:v>
                </c:pt>
                <c:pt idx="33">
                  <c:v>3858</c:v>
                </c:pt>
                <c:pt idx="34">
                  <c:v>4636</c:v>
                </c:pt>
                <c:pt idx="35">
                  <c:v>5883</c:v>
                </c:pt>
                <c:pt idx="36">
                  <c:v>7375</c:v>
                </c:pt>
                <c:pt idx="37">
                  <c:v>9172</c:v>
                </c:pt>
                <c:pt idx="38">
                  <c:v>10149</c:v>
                </c:pt>
                <c:pt idx="39">
                  <c:v>12462</c:v>
                </c:pt>
                <c:pt idx="40">
                  <c:v>15113</c:v>
                </c:pt>
                <c:pt idx="41">
                  <c:v>17660</c:v>
                </c:pt>
                <c:pt idx="42">
                  <c:v>21157</c:v>
                </c:pt>
                <c:pt idx="43">
                  <c:v>24747</c:v>
                </c:pt>
                <c:pt idx="44">
                  <c:v>27980</c:v>
                </c:pt>
                <c:pt idx="45">
                  <c:v>31506</c:v>
                </c:pt>
                <c:pt idx="46">
                  <c:v>35713</c:v>
                </c:pt>
                <c:pt idx="47">
                  <c:v>41035</c:v>
                </c:pt>
                <c:pt idx="48">
                  <c:v>47021</c:v>
                </c:pt>
                <c:pt idx="49">
                  <c:v>53578</c:v>
                </c:pt>
                <c:pt idx="50">
                  <c:v>59138</c:v>
                </c:pt>
                <c:pt idx="51">
                  <c:v>63927</c:v>
                </c:pt>
                <c:pt idx="52">
                  <c:v>69176</c:v>
                </c:pt>
                <c:pt idx="53">
                  <c:v>74386</c:v>
                </c:pt>
                <c:pt idx="54">
                  <c:v>80589</c:v>
                </c:pt>
                <c:pt idx="55">
                  <c:v>86498</c:v>
                </c:pt>
                <c:pt idx="56">
                  <c:v>92472</c:v>
                </c:pt>
                <c:pt idx="57">
                  <c:v>97689</c:v>
                </c:pt>
                <c:pt idx="58">
                  <c:v>101739</c:v>
                </c:pt>
                <c:pt idx="59">
                  <c:v>105792</c:v>
                </c:pt>
                <c:pt idx="60">
                  <c:v>110574</c:v>
                </c:pt>
                <c:pt idx="61">
                  <c:v>115242</c:v>
                </c:pt>
                <c:pt idx="62">
                  <c:v>119827</c:v>
                </c:pt>
                <c:pt idx="63">
                  <c:v>124632</c:v>
                </c:pt>
                <c:pt idx="64">
                  <c:v>128948</c:v>
                </c:pt>
                <c:pt idx="65">
                  <c:v>132547</c:v>
                </c:pt>
                <c:pt idx="66">
                  <c:v>135586</c:v>
                </c:pt>
                <c:pt idx="67">
                  <c:v>139422</c:v>
                </c:pt>
                <c:pt idx="68">
                  <c:v>143626</c:v>
                </c:pt>
                <c:pt idx="69">
                  <c:v>147577</c:v>
                </c:pt>
                <c:pt idx="70">
                  <c:v>152271</c:v>
                </c:pt>
                <c:pt idx="71">
                  <c:v>156363</c:v>
                </c:pt>
                <c:pt idx="72">
                  <c:v>159516</c:v>
                </c:pt>
                <c:pt idx="73">
                  <c:v>162488</c:v>
                </c:pt>
                <c:pt idx="74">
                  <c:v>165155</c:v>
                </c:pt>
                <c:pt idx="75">
                  <c:v>168941</c:v>
                </c:pt>
                <c:pt idx="76">
                  <c:v>172434</c:v>
                </c:pt>
                <c:pt idx="77">
                  <c:v>175925</c:v>
                </c:pt>
                <c:pt idx="78">
                  <c:v>178972</c:v>
                </c:pt>
                <c:pt idx="79">
                  <c:v>181228</c:v>
                </c:pt>
                <c:pt idx="80">
                  <c:v>183957</c:v>
                </c:pt>
                <c:pt idx="81">
                  <c:v>187327</c:v>
                </c:pt>
                <c:pt idx="82">
                  <c:v>189973</c:v>
                </c:pt>
                <c:pt idx="83">
                  <c:v>192994</c:v>
                </c:pt>
                <c:pt idx="84">
                  <c:v>195351</c:v>
                </c:pt>
                <c:pt idx="85">
                  <c:v>197675</c:v>
                </c:pt>
                <c:pt idx="86">
                  <c:v>199414</c:v>
                </c:pt>
                <c:pt idx="87">
                  <c:v>201505</c:v>
                </c:pt>
                <c:pt idx="88">
                  <c:v>203591</c:v>
                </c:pt>
                <c:pt idx="89">
                  <c:v>205463</c:v>
                </c:pt>
                <c:pt idx="90">
                  <c:v>207428</c:v>
                </c:pt>
                <c:pt idx="91">
                  <c:v>209328</c:v>
                </c:pt>
                <c:pt idx="92">
                  <c:v>210717</c:v>
                </c:pt>
                <c:pt idx="93">
                  <c:v>211938</c:v>
                </c:pt>
                <c:pt idx="94">
                  <c:v>213013</c:v>
                </c:pt>
                <c:pt idx="95">
                  <c:v>214457</c:v>
                </c:pt>
                <c:pt idx="96">
                  <c:v>215858</c:v>
                </c:pt>
                <c:pt idx="97">
                  <c:v>217185</c:v>
                </c:pt>
                <c:pt idx="98">
                  <c:v>218268</c:v>
                </c:pt>
                <c:pt idx="99">
                  <c:v>219070</c:v>
                </c:pt>
                <c:pt idx="100">
                  <c:v>219814</c:v>
                </c:pt>
                <c:pt idx="101">
                  <c:v>221216</c:v>
                </c:pt>
                <c:pt idx="102">
                  <c:v>222104</c:v>
                </c:pt>
                <c:pt idx="103">
                  <c:v>223096</c:v>
                </c:pt>
                <c:pt idx="104">
                  <c:v>223885</c:v>
                </c:pt>
                <c:pt idx="105">
                  <c:v>224760</c:v>
                </c:pt>
                <c:pt idx="106">
                  <c:v>225435</c:v>
                </c:pt>
                <c:pt idx="107">
                  <c:v>225886</c:v>
                </c:pt>
                <c:pt idx="108">
                  <c:v>226699</c:v>
                </c:pt>
                <c:pt idx="109">
                  <c:v>227364</c:v>
                </c:pt>
                <c:pt idx="110">
                  <c:v>228006</c:v>
                </c:pt>
                <c:pt idx="111">
                  <c:v>228658</c:v>
                </c:pt>
                <c:pt idx="112">
                  <c:v>229327</c:v>
                </c:pt>
                <c:pt idx="113">
                  <c:v>229858</c:v>
                </c:pt>
                <c:pt idx="114">
                  <c:v>230158</c:v>
                </c:pt>
                <c:pt idx="115">
                  <c:v>230555</c:v>
                </c:pt>
                <c:pt idx="116">
                  <c:v>231139</c:v>
                </c:pt>
                <c:pt idx="117">
                  <c:v>231732</c:v>
                </c:pt>
                <c:pt idx="118">
                  <c:v>232248</c:v>
                </c:pt>
                <c:pt idx="119">
                  <c:v>232664</c:v>
                </c:pt>
                <c:pt idx="120">
                  <c:v>232997</c:v>
                </c:pt>
                <c:pt idx="121">
                  <c:v>233197</c:v>
                </c:pt>
                <c:pt idx="122">
                  <c:v>233515</c:v>
                </c:pt>
                <c:pt idx="123">
                  <c:v>233836</c:v>
                </c:pt>
                <c:pt idx="124">
                  <c:v>234013</c:v>
                </c:pt>
                <c:pt idx="125">
                  <c:v>234531</c:v>
                </c:pt>
                <c:pt idx="126">
                  <c:v>234801</c:v>
                </c:pt>
                <c:pt idx="127">
                  <c:v>234998</c:v>
                </c:pt>
                <c:pt idx="128">
                  <c:v>235278</c:v>
                </c:pt>
                <c:pt idx="129">
                  <c:v>235561</c:v>
                </c:pt>
                <c:pt idx="130">
                  <c:v>235763</c:v>
                </c:pt>
                <c:pt idx="131">
                  <c:v>236142</c:v>
                </c:pt>
                <c:pt idx="132">
                  <c:v>236305</c:v>
                </c:pt>
                <c:pt idx="133">
                  <c:v>236651</c:v>
                </c:pt>
                <c:pt idx="134">
                  <c:v>236989</c:v>
                </c:pt>
                <c:pt idx="135">
                  <c:v>237290</c:v>
                </c:pt>
                <c:pt idx="136">
                  <c:v>237500</c:v>
                </c:pt>
                <c:pt idx="137">
                  <c:v>237828</c:v>
                </c:pt>
                <c:pt idx="138">
                  <c:v>238159</c:v>
                </c:pt>
                <c:pt idx="139">
                  <c:v>238011</c:v>
                </c:pt>
                <c:pt idx="140">
                  <c:v>238275</c:v>
                </c:pt>
                <c:pt idx="141">
                  <c:v>238499</c:v>
                </c:pt>
                <c:pt idx="142">
                  <c:v>238720</c:v>
                </c:pt>
                <c:pt idx="143">
                  <c:v>238833</c:v>
                </c:pt>
                <c:pt idx="144">
                  <c:v>239410</c:v>
                </c:pt>
                <c:pt idx="145">
                  <c:v>239706</c:v>
                </c:pt>
                <c:pt idx="146">
                  <c:v>239961</c:v>
                </c:pt>
                <c:pt idx="147">
                  <c:v>240136</c:v>
                </c:pt>
                <c:pt idx="148">
                  <c:v>240310</c:v>
                </c:pt>
                <c:pt idx="149">
                  <c:v>240436</c:v>
                </c:pt>
                <c:pt idx="150">
                  <c:v>240578</c:v>
                </c:pt>
                <c:pt idx="151">
                  <c:v>240760</c:v>
                </c:pt>
                <c:pt idx="152">
                  <c:v>240961</c:v>
                </c:pt>
                <c:pt idx="153">
                  <c:v>241184</c:v>
                </c:pt>
                <c:pt idx="154">
                  <c:v>241419</c:v>
                </c:pt>
                <c:pt idx="155">
                  <c:v>241611</c:v>
                </c:pt>
                <c:pt idx="156">
                  <c:v>241819</c:v>
                </c:pt>
                <c:pt idx="157">
                  <c:v>241956</c:v>
                </c:pt>
                <c:pt idx="158">
                  <c:v>242149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2B-4A81-ADA2-06F2FAF844C6}"/>
            </c:ext>
          </c:extLst>
        </c:ser>
        <c:ser>
          <c:idx val="2"/>
          <c:order val="2"/>
          <c:tx>
            <c:strRef>
              <c:f>'Data ITA'!$D$3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ITA'!$D$4:$D$162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45</c:v>
                </c:pt>
                <c:pt idx="27">
                  <c:v>46</c:v>
                </c:pt>
                <c:pt idx="28">
                  <c:v>46</c:v>
                </c:pt>
                <c:pt idx="29">
                  <c:v>83</c:v>
                </c:pt>
                <c:pt idx="30">
                  <c:v>149</c:v>
                </c:pt>
                <c:pt idx="31">
                  <c:v>160</c:v>
                </c:pt>
                <c:pt idx="32">
                  <c:v>276</c:v>
                </c:pt>
                <c:pt idx="33">
                  <c:v>414</c:v>
                </c:pt>
                <c:pt idx="34">
                  <c:v>523</c:v>
                </c:pt>
                <c:pt idx="35">
                  <c:v>589</c:v>
                </c:pt>
                <c:pt idx="36">
                  <c:v>622</c:v>
                </c:pt>
                <c:pt idx="37">
                  <c:v>724</c:v>
                </c:pt>
                <c:pt idx="38">
                  <c:v>724</c:v>
                </c:pt>
                <c:pt idx="39">
                  <c:v>1045</c:v>
                </c:pt>
                <c:pt idx="40">
                  <c:v>1045</c:v>
                </c:pt>
                <c:pt idx="41">
                  <c:v>1439</c:v>
                </c:pt>
                <c:pt idx="42">
                  <c:v>1966</c:v>
                </c:pt>
                <c:pt idx="43">
                  <c:v>2335</c:v>
                </c:pt>
                <c:pt idx="44">
                  <c:v>2749</c:v>
                </c:pt>
                <c:pt idx="45">
                  <c:v>2941</c:v>
                </c:pt>
                <c:pt idx="46">
                  <c:v>4025</c:v>
                </c:pt>
                <c:pt idx="47">
                  <c:v>4440</c:v>
                </c:pt>
                <c:pt idx="48">
                  <c:v>4440</c:v>
                </c:pt>
                <c:pt idx="49">
                  <c:v>6072</c:v>
                </c:pt>
                <c:pt idx="50">
                  <c:v>7024</c:v>
                </c:pt>
                <c:pt idx="51">
                  <c:v>7024</c:v>
                </c:pt>
                <c:pt idx="52">
                  <c:v>8326</c:v>
                </c:pt>
                <c:pt idx="53">
                  <c:v>9362</c:v>
                </c:pt>
                <c:pt idx="54">
                  <c:v>10361</c:v>
                </c:pt>
                <c:pt idx="55">
                  <c:v>10950</c:v>
                </c:pt>
                <c:pt idx="56">
                  <c:v>12384</c:v>
                </c:pt>
                <c:pt idx="57">
                  <c:v>13030</c:v>
                </c:pt>
                <c:pt idx="58">
                  <c:v>14620</c:v>
                </c:pt>
                <c:pt idx="59">
                  <c:v>15729</c:v>
                </c:pt>
                <c:pt idx="60">
                  <c:v>16847</c:v>
                </c:pt>
                <c:pt idx="61">
                  <c:v>18278</c:v>
                </c:pt>
                <c:pt idx="62">
                  <c:v>19758</c:v>
                </c:pt>
                <c:pt idx="63">
                  <c:v>20996</c:v>
                </c:pt>
                <c:pt idx="64">
                  <c:v>21815</c:v>
                </c:pt>
                <c:pt idx="65">
                  <c:v>22837</c:v>
                </c:pt>
                <c:pt idx="66">
                  <c:v>24392</c:v>
                </c:pt>
                <c:pt idx="67">
                  <c:v>26491</c:v>
                </c:pt>
                <c:pt idx="68">
                  <c:v>28470</c:v>
                </c:pt>
                <c:pt idx="69">
                  <c:v>30455</c:v>
                </c:pt>
                <c:pt idx="70">
                  <c:v>32534</c:v>
                </c:pt>
                <c:pt idx="71">
                  <c:v>34211</c:v>
                </c:pt>
                <c:pt idx="72">
                  <c:v>35435</c:v>
                </c:pt>
                <c:pt idx="73">
                  <c:v>37130</c:v>
                </c:pt>
                <c:pt idx="74">
                  <c:v>38092</c:v>
                </c:pt>
                <c:pt idx="75">
                  <c:v>40164</c:v>
                </c:pt>
                <c:pt idx="76">
                  <c:v>42727</c:v>
                </c:pt>
                <c:pt idx="77">
                  <c:v>44927</c:v>
                </c:pt>
                <c:pt idx="78">
                  <c:v>47055</c:v>
                </c:pt>
                <c:pt idx="79">
                  <c:v>48877</c:v>
                </c:pt>
                <c:pt idx="80">
                  <c:v>51600</c:v>
                </c:pt>
                <c:pt idx="81">
                  <c:v>54543</c:v>
                </c:pt>
                <c:pt idx="82">
                  <c:v>57576</c:v>
                </c:pt>
                <c:pt idx="83">
                  <c:v>60498</c:v>
                </c:pt>
                <c:pt idx="84">
                  <c:v>63120</c:v>
                </c:pt>
                <c:pt idx="85">
                  <c:v>64928</c:v>
                </c:pt>
                <c:pt idx="86">
                  <c:v>66624</c:v>
                </c:pt>
                <c:pt idx="87">
                  <c:v>68941</c:v>
                </c:pt>
                <c:pt idx="88">
                  <c:v>71252</c:v>
                </c:pt>
                <c:pt idx="89">
                  <c:v>75945</c:v>
                </c:pt>
                <c:pt idx="90">
                  <c:v>78249</c:v>
                </c:pt>
                <c:pt idx="91">
                  <c:v>79914</c:v>
                </c:pt>
                <c:pt idx="92">
                  <c:v>81654</c:v>
                </c:pt>
                <c:pt idx="93">
                  <c:v>82879</c:v>
                </c:pt>
                <c:pt idx="94">
                  <c:v>85231</c:v>
                </c:pt>
                <c:pt idx="95">
                  <c:v>93245</c:v>
                </c:pt>
                <c:pt idx="96">
                  <c:v>96276</c:v>
                </c:pt>
                <c:pt idx="97">
                  <c:v>99023</c:v>
                </c:pt>
                <c:pt idx="98">
                  <c:v>103031</c:v>
                </c:pt>
                <c:pt idx="99">
                  <c:v>105186</c:v>
                </c:pt>
                <c:pt idx="100">
                  <c:v>106587</c:v>
                </c:pt>
                <c:pt idx="101">
                  <c:v>109039</c:v>
                </c:pt>
                <c:pt idx="102">
                  <c:v>112541</c:v>
                </c:pt>
                <c:pt idx="103">
                  <c:v>115288</c:v>
                </c:pt>
                <c:pt idx="104">
                  <c:v>120205</c:v>
                </c:pt>
                <c:pt idx="105">
                  <c:v>122810</c:v>
                </c:pt>
                <c:pt idx="106">
                  <c:v>125176</c:v>
                </c:pt>
                <c:pt idx="107">
                  <c:v>127326</c:v>
                </c:pt>
                <c:pt idx="108">
                  <c:v>129401</c:v>
                </c:pt>
                <c:pt idx="109">
                  <c:v>132282</c:v>
                </c:pt>
                <c:pt idx="110">
                  <c:v>134560</c:v>
                </c:pt>
                <c:pt idx="111">
                  <c:v>136720</c:v>
                </c:pt>
                <c:pt idx="112">
                  <c:v>138840</c:v>
                </c:pt>
                <c:pt idx="113">
                  <c:v>140479</c:v>
                </c:pt>
                <c:pt idx="114">
                  <c:v>141981</c:v>
                </c:pt>
                <c:pt idx="115">
                  <c:v>144658</c:v>
                </c:pt>
                <c:pt idx="116">
                  <c:v>147101</c:v>
                </c:pt>
                <c:pt idx="117">
                  <c:v>150604</c:v>
                </c:pt>
                <c:pt idx="118">
                  <c:v>152844</c:v>
                </c:pt>
                <c:pt idx="119">
                  <c:v>155633</c:v>
                </c:pt>
                <c:pt idx="120">
                  <c:v>157507</c:v>
                </c:pt>
                <c:pt idx="121">
                  <c:v>158355</c:v>
                </c:pt>
                <c:pt idx="122">
                  <c:v>160092</c:v>
                </c:pt>
                <c:pt idx="123">
                  <c:v>160938</c:v>
                </c:pt>
                <c:pt idx="124">
                  <c:v>161895</c:v>
                </c:pt>
                <c:pt idx="125">
                  <c:v>163781</c:v>
                </c:pt>
                <c:pt idx="126">
                  <c:v>165078</c:v>
                </c:pt>
                <c:pt idx="127">
                  <c:v>165837</c:v>
                </c:pt>
                <c:pt idx="128">
                  <c:v>166584</c:v>
                </c:pt>
                <c:pt idx="129">
                  <c:v>168646</c:v>
                </c:pt>
                <c:pt idx="130">
                  <c:v>169939</c:v>
                </c:pt>
                <c:pt idx="131">
                  <c:v>171338</c:v>
                </c:pt>
                <c:pt idx="132">
                  <c:v>173085</c:v>
                </c:pt>
                <c:pt idx="133">
                  <c:v>174865</c:v>
                </c:pt>
                <c:pt idx="134">
                  <c:v>176370</c:v>
                </c:pt>
                <c:pt idx="135">
                  <c:v>177010</c:v>
                </c:pt>
                <c:pt idx="136">
                  <c:v>178526</c:v>
                </c:pt>
                <c:pt idx="137">
                  <c:v>179455</c:v>
                </c:pt>
                <c:pt idx="138">
                  <c:v>180544</c:v>
                </c:pt>
                <c:pt idx="139">
                  <c:v>181907</c:v>
                </c:pt>
                <c:pt idx="140">
                  <c:v>182453</c:v>
                </c:pt>
                <c:pt idx="141">
                  <c:v>182893</c:v>
                </c:pt>
                <c:pt idx="142">
                  <c:v>183426</c:v>
                </c:pt>
                <c:pt idx="143">
                  <c:v>184585</c:v>
                </c:pt>
                <c:pt idx="144">
                  <c:v>186111</c:v>
                </c:pt>
                <c:pt idx="145">
                  <c:v>186725</c:v>
                </c:pt>
                <c:pt idx="146">
                  <c:v>187615</c:v>
                </c:pt>
                <c:pt idx="147">
                  <c:v>188584</c:v>
                </c:pt>
                <c:pt idx="148">
                  <c:v>188891</c:v>
                </c:pt>
                <c:pt idx="149">
                  <c:v>189196</c:v>
                </c:pt>
                <c:pt idx="150">
                  <c:v>190248</c:v>
                </c:pt>
                <c:pt idx="151">
                  <c:v>190717</c:v>
                </c:pt>
                <c:pt idx="152">
                  <c:v>191083</c:v>
                </c:pt>
                <c:pt idx="153">
                  <c:v>191467</c:v>
                </c:pt>
                <c:pt idx="154">
                  <c:v>191944</c:v>
                </c:pt>
                <c:pt idx="155">
                  <c:v>192108</c:v>
                </c:pt>
                <c:pt idx="156">
                  <c:v>192241</c:v>
                </c:pt>
                <c:pt idx="157">
                  <c:v>192815</c:v>
                </c:pt>
                <c:pt idx="158">
                  <c:v>193640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29280"/>
        <c:axId val="322143360"/>
      </c:lineChart>
      <c:lineChart>
        <c:grouping val="standard"/>
        <c:varyColors val="0"/>
        <c:ser>
          <c:idx val="1"/>
          <c:order val="1"/>
          <c:tx>
            <c:strRef>
              <c:f>'Data ITA'!$C$3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ITA'!$C$4:$C$162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7</c:v>
                </c:pt>
                <c:pt idx="24">
                  <c:v>10</c:v>
                </c:pt>
                <c:pt idx="25">
                  <c:v>12</c:v>
                </c:pt>
                <c:pt idx="26">
                  <c:v>17</c:v>
                </c:pt>
                <c:pt idx="27">
                  <c:v>21</c:v>
                </c:pt>
                <c:pt idx="28">
                  <c:v>29</c:v>
                </c:pt>
                <c:pt idx="29">
                  <c:v>34</c:v>
                </c:pt>
                <c:pt idx="30">
                  <c:v>52</c:v>
                </c:pt>
                <c:pt idx="31">
                  <c:v>79</c:v>
                </c:pt>
                <c:pt idx="32">
                  <c:v>107</c:v>
                </c:pt>
                <c:pt idx="33">
                  <c:v>148</c:v>
                </c:pt>
                <c:pt idx="34">
                  <c:v>197</c:v>
                </c:pt>
                <c:pt idx="35">
                  <c:v>233</c:v>
                </c:pt>
                <c:pt idx="36">
                  <c:v>366</c:v>
                </c:pt>
                <c:pt idx="37">
                  <c:v>463</c:v>
                </c:pt>
                <c:pt idx="38">
                  <c:v>631</c:v>
                </c:pt>
                <c:pt idx="39">
                  <c:v>827</c:v>
                </c:pt>
                <c:pt idx="40">
                  <c:v>1016</c:v>
                </c:pt>
                <c:pt idx="41">
                  <c:v>1266</c:v>
                </c:pt>
                <c:pt idx="42">
                  <c:v>1441</c:v>
                </c:pt>
                <c:pt idx="43">
                  <c:v>1809</c:v>
                </c:pt>
                <c:pt idx="44">
                  <c:v>2158</c:v>
                </c:pt>
                <c:pt idx="45">
                  <c:v>2503</c:v>
                </c:pt>
                <c:pt idx="46">
                  <c:v>2978</c:v>
                </c:pt>
                <c:pt idx="47">
                  <c:v>3405</c:v>
                </c:pt>
                <c:pt idx="48">
                  <c:v>4032</c:v>
                </c:pt>
                <c:pt idx="49">
                  <c:v>4825</c:v>
                </c:pt>
                <c:pt idx="50">
                  <c:v>5476</c:v>
                </c:pt>
                <c:pt idx="51">
                  <c:v>6077</c:v>
                </c:pt>
                <c:pt idx="52">
                  <c:v>6820</c:v>
                </c:pt>
                <c:pt idx="53">
                  <c:v>7503</c:v>
                </c:pt>
                <c:pt idx="54">
                  <c:v>8215</c:v>
                </c:pt>
                <c:pt idx="55">
                  <c:v>9134</c:v>
                </c:pt>
                <c:pt idx="56">
                  <c:v>10023</c:v>
                </c:pt>
                <c:pt idx="57">
                  <c:v>10779</c:v>
                </c:pt>
                <c:pt idx="58">
                  <c:v>11591</c:v>
                </c:pt>
                <c:pt idx="59">
                  <c:v>12428</c:v>
                </c:pt>
                <c:pt idx="60">
                  <c:v>13155</c:v>
                </c:pt>
                <c:pt idx="61">
                  <c:v>13915</c:v>
                </c:pt>
                <c:pt idx="62">
                  <c:v>14681</c:v>
                </c:pt>
                <c:pt idx="63">
                  <c:v>15362</c:v>
                </c:pt>
                <c:pt idx="64">
                  <c:v>15887</c:v>
                </c:pt>
                <c:pt idx="65">
                  <c:v>16523</c:v>
                </c:pt>
                <c:pt idx="66">
                  <c:v>17127</c:v>
                </c:pt>
                <c:pt idx="67">
                  <c:v>17669</c:v>
                </c:pt>
                <c:pt idx="68">
                  <c:v>18279</c:v>
                </c:pt>
                <c:pt idx="69">
                  <c:v>18849</c:v>
                </c:pt>
                <c:pt idx="70">
                  <c:v>19468</c:v>
                </c:pt>
                <c:pt idx="71">
                  <c:v>19899</c:v>
                </c:pt>
                <c:pt idx="72">
                  <c:v>20465</c:v>
                </c:pt>
                <c:pt idx="73">
                  <c:v>21067</c:v>
                </c:pt>
                <c:pt idx="74">
                  <c:v>21645</c:v>
                </c:pt>
                <c:pt idx="75">
                  <c:v>22170</c:v>
                </c:pt>
                <c:pt idx="76">
                  <c:v>22745</c:v>
                </c:pt>
                <c:pt idx="77">
                  <c:v>23227</c:v>
                </c:pt>
                <c:pt idx="78">
                  <c:v>23660</c:v>
                </c:pt>
                <c:pt idx="79">
                  <c:v>24114</c:v>
                </c:pt>
                <c:pt idx="80">
                  <c:v>24648</c:v>
                </c:pt>
                <c:pt idx="81">
                  <c:v>25085</c:v>
                </c:pt>
                <c:pt idx="82">
                  <c:v>25549</c:v>
                </c:pt>
                <c:pt idx="83">
                  <c:v>25969</c:v>
                </c:pt>
                <c:pt idx="84">
                  <c:v>26384</c:v>
                </c:pt>
                <c:pt idx="85">
                  <c:v>26644</c:v>
                </c:pt>
                <c:pt idx="86">
                  <c:v>26977</c:v>
                </c:pt>
                <c:pt idx="87">
                  <c:v>27359</c:v>
                </c:pt>
                <c:pt idx="88">
                  <c:v>27682</c:v>
                </c:pt>
                <c:pt idx="89">
                  <c:v>27967</c:v>
                </c:pt>
                <c:pt idx="90">
                  <c:v>28236</c:v>
                </c:pt>
                <c:pt idx="91">
                  <c:v>28710</c:v>
                </c:pt>
                <c:pt idx="92">
                  <c:v>28884</c:v>
                </c:pt>
                <c:pt idx="93">
                  <c:v>29079</c:v>
                </c:pt>
                <c:pt idx="94">
                  <c:v>29315</c:v>
                </c:pt>
                <c:pt idx="95">
                  <c:v>29684</c:v>
                </c:pt>
                <c:pt idx="96">
                  <c:v>29958</c:v>
                </c:pt>
                <c:pt idx="97">
                  <c:v>30201</c:v>
                </c:pt>
                <c:pt idx="98">
                  <c:v>30395</c:v>
                </c:pt>
                <c:pt idx="99">
                  <c:v>30560</c:v>
                </c:pt>
                <c:pt idx="100">
                  <c:v>30739</c:v>
                </c:pt>
                <c:pt idx="101">
                  <c:v>30911</c:v>
                </c:pt>
                <c:pt idx="102">
                  <c:v>31106</c:v>
                </c:pt>
                <c:pt idx="103">
                  <c:v>31368</c:v>
                </c:pt>
                <c:pt idx="104">
                  <c:v>31610</c:v>
                </c:pt>
                <c:pt idx="105">
                  <c:v>31763</c:v>
                </c:pt>
                <c:pt idx="106">
                  <c:v>31908</c:v>
                </c:pt>
                <c:pt idx="107">
                  <c:v>32007</c:v>
                </c:pt>
                <c:pt idx="108">
                  <c:v>32169</c:v>
                </c:pt>
                <c:pt idx="109">
                  <c:v>32330</c:v>
                </c:pt>
                <c:pt idx="110">
                  <c:v>32486</c:v>
                </c:pt>
                <c:pt idx="111">
                  <c:v>32616</c:v>
                </c:pt>
                <c:pt idx="112">
                  <c:v>32735</c:v>
                </c:pt>
                <c:pt idx="113">
                  <c:v>32785</c:v>
                </c:pt>
                <c:pt idx="114">
                  <c:v>32877</c:v>
                </c:pt>
                <c:pt idx="115">
                  <c:v>32955</c:v>
                </c:pt>
                <c:pt idx="116">
                  <c:v>33072</c:v>
                </c:pt>
                <c:pt idx="117">
                  <c:v>33142</c:v>
                </c:pt>
                <c:pt idx="118">
                  <c:v>33229</c:v>
                </c:pt>
                <c:pt idx="119">
                  <c:v>33340</c:v>
                </c:pt>
                <c:pt idx="120">
                  <c:v>33415</c:v>
                </c:pt>
                <c:pt idx="121">
                  <c:v>33475</c:v>
                </c:pt>
                <c:pt idx="122">
                  <c:v>33530</c:v>
                </c:pt>
                <c:pt idx="123">
                  <c:v>33601</c:v>
                </c:pt>
                <c:pt idx="124">
                  <c:v>33689</c:v>
                </c:pt>
                <c:pt idx="125">
                  <c:v>33774</c:v>
                </c:pt>
                <c:pt idx="126">
                  <c:v>33846</c:v>
                </c:pt>
                <c:pt idx="127">
                  <c:v>33899</c:v>
                </c:pt>
                <c:pt idx="128">
                  <c:v>33964</c:v>
                </c:pt>
                <c:pt idx="129">
                  <c:v>34043</c:v>
                </c:pt>
                <c:pt idx="130">
                  <c:v>34114</c:v>
                </c:pt>
                <c:pt idx="131">
                  <c:v>34167</c:v>
                </c:pt>
                <c:pt idx="132">
                  <c:v>34223</c:v>
                </c:pt>
                <c:pt idx="133">
                  <c:v>34301</c:v>
                </c:pt>
                <c:pt idx="134">
                  <c:v>34345</c:v>
                </c:pt>
                <c:pt idx="135">
                  <c:v>34371</c:v>
                </c:pt>
                <c:pt idx="136">
                  <c:v>34405</c:v>
                </c:pt>
                <c:pt idx="137">
                  <c:v>34448</c:v>
                </c:pt>
                <c:pt idx="138">
                  <c:v>34514</c:v>
                </c:pt>
                <c:pt idx="139">
                  <c:v>34561</c:v>
                </c:pt>
                <c:pt idx="140">
                  <c:v>34610</c:v>
                </c:pt>
                <c:pt idx="141">
                  <c:v>34634</c:v>
                </c:pt>
                <c:pt idx="142">
                  <c:v>34657</c:v>
                </c:pt>
                <c:pt idx="143">
                  <c:v>34675</c:v>
                </c:pt>
                <c:pt idx="144">
                  <c:v>34644</c:v>
                </c:pt>
                <c:pt idx="145">
                  <c:v>34678</c:v>
                </c:pt>
                <c:pt idx="146">
                  <c:v>34708</c:v>
                </c:pt>
                <c:pt idx="147">
                  <c:v>34716</c:v>
                </c:pt>
                <c:pt idx="148">
                  <c:v>34738</c:v>
                </c:pt>
                <c:pt idx="149">
                  <c:v>34744</c:v>
                </c:pt>
                <c:pt idx="150">
                  <c:v>34767</c:v>
                </c:pt>
                <c:pt idx="151">
                  <c:v>34788</c:v>
                </c:pt>
                <c:pt idx="152">
                  <c:v>34818</c:v>
                </c:pt>
                <c:pt idx="153">
                  <c:v>34833</c:v>
                </c:pt>
                <c:pt idx="154">
                  <c:v>34854</c:v>
                </c:pt>
                <c:pt idx="155">
                  <c:v>34861</c:v>
                </c:pt>
                <c:pt idx="156">
                  <c:v>34869</c:v>
                </c:pt>
                <c:pt idx="157">
                  <c:v>34899</c:v>
                </c:pt>
                <c:pt idx="158">
                  <c:v>34914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46688"/>
        <c:axId val="322144896"/>
      </c:lineChart>
      <c:catAx>
        <c:axId val="322129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143360"/>
        <c:crosses val="autoZero"/>
        <c:auto val="1"/>
        <c:lblAlgn val="ctr"/>
        <c:lblOffset val="100"/>
        <c:noMultiLvlLbl val="0"/>
      </c:catAx>
      <c:valAx>
        <c:axId val="32214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129280"/>
        <c:crosses val="autoZero"/>
        <c:crossBetween val="between"/>
      </c:valAx>
      <c:valAx>
        <c:axId val="322144896"/>
        <c:scaling>
          <c:orientation val="minMax"/>
          <c:max val="45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2146688"/>
        <c:crosses val="max"/>
        <c:crossBetween val="between"/>
        <c:majorUnit val="10000"/>
      </c:valAx>
      <c:catAx>
        <c:axId val="32214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2214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ITA'!$AB$3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ITA'!$A$4:$A$292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ITA'!$AB$4:$AB$292</c:f>
              <c:numCache>
                <c:formatCode>General</c:formatCode>
                <c:ptCount val="289"/>
                <c:pt idx="7" formatCode="#,##0">
                  <c:v>0.14285714285714285</c:v>
                </c:pt>
                <c:pt idx="8" formatCode="#,##0">
                  <c:v>0.14285714285714285</c:v>
                </c:pt>
                <c:pt idx="9" formatCode="#,##0">
                  <c:v>0.14285714285714285</c:v>
                </c:pt>
                <c:pt idx="10" formatCode="#,##0">
                  <c:v>0.14285714285714285</c:v>
                </c:pt>
                <c:pt idx="11" formatCode="#,##0">
                  <c:v>0.14285714285714285</c:v>
                </c:pt>
                <c:pt idx="12" formatCode="#,##0">
                  <c:v>0.14285714285714285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2.4285714285714284</c:v>
                </c:pt>
                <c:pt idx="21" formatCode="#,##0">
                  <c:v>8.4285714285714288</c:v>
                </c:pt>
                <c:pt idx="22" formatCode="#,##0">
                  <c:v>21.714285714285715</c:v>
                </c:pt>
                <c:pt idx="23" formatCode="#,##0">
                  <c:v>32.285714285714285</c:v>
                </c:pt>
                <c:pt idx="24" formatCode="#,##0">
                  <c:v>45.571428571428569</c:v>
                </c:pt>
                <c:pt idx="25" formatCode="#,##0">
                  <c:v>64.285714285714292</c:v>
                </c:pt>
                <c:pt idx="26" formatCode="#,##0">
                  <c:v>93.142857142857139</c:v>
                </c:pt>
                <c:pt idx="27" formatCode="#,##0">
                  <c:v>124</c:v>
                </c:pt>
                <c:pt idx="28" formatCode="#,##0">
                  <c:v>152.28571428571428</c:v>
                </c:pt>
                <c:pt idx="29" formatCode="#,##0">
                  <c:v>219.85714285714286</c:v>
                </c:pt>
                <c:pt idx="30" formatCode="#,##0">
                  <c:v>258.14285714285717</c:v>
                </c:pt>
                <c:pt idx="31" formatCode="#,##0">
                  <c:v>311.42857142857144</c:v>
                </c:pt>
                <c:pt idx="32" formatCode="#,##0">
                  <c:v>376.57142857142856</c:v>
                </c:pt>
                <c:pt idx="33" formatCode="#,##0">
                  <c:v>457.57142857142856</c:v>
                </c:pt>
                <c:pt idx="34" formatCode="#,##0">
                  <c:v>535.42857142857144</c:v>
                </c:pt>
                <c:pt idx="35" formatCode="#,##0">
                  <c:v>679.28571428571433</c:v>
                </c:pt>
                <c:pt idx="36" formatCode="#,##0">
                  <c:v>811.57142857142856</c:v>
                </c:pt>
                <c:pt idx="37" formatCode="#,##0">
                  <c:v>1019.4285714285714</c:v>
                </c:pt>
                <c:pt idx="38" formatCode="#,##0">
                  <c:v>1092.4285714285713</c:v>
                </c:pt>
                <c:pt idx="39" formatCode="#,##0">
                  <c:v>1339</c:v>
                </c:pt>
                <c:pt idx="40" formatCode="#,##0">
                  <c:v>1600.4285714285713</c:v>
                </c:pt>
                <c:pt idx="41" formatCode="#,##0">
                  <c:v>1860.5714285714287</c:v>
                </c:pt>
                <c:pt idx="42" formatCode="#,##0">
                  <c:v>2182</c:v>
                </c:pt>
                <c:pt idx="43" formatCode="#,##0">
                  <c:v>2481.7142857142858</c:v>
                </c:pt>
                <c:pt idx="44" formatCode="#,##0">
                  <c:v>2686.8571428571427</c:v>
                </c:pt>
                <c:pt idx="45" formatCode="#,##0">
                  <c:v>3051</c:v>
                </c:pt>
                <c:pt idx="46" formatCode="#,##0">
                  <c:v>3321.5714285714284</c:v>
                </c:pt>
                <c:pt idx="47" formatCode="#,##0">
                  <c:v>3710.5714285714284</c:v>
                </c:pt>
                <c:pt idx="48" formatCode="#,##0">
                  <c:v>4194.4285714285716</c:v>
                </c:pt>
                <c:pt idx="49" formatCode="#,##0">
                  <c:v>4631.5714285714284</c:v>
                </c:pt>
                <c:pt idx="50" formatCode="#,##0">
                  <c:v>4913</c:v>
                </c:pt>
                <c:pt idx="51" formatCode="#,##0">
                  <c:v>5135.2857142857147</c:v>
                </c:pt>
                <c:pt idx="52" formatCode="#,##0">
                  <c:v>5381.4285714285716</c:v>
                </c:pt>
                <c:pt idx="53" formatCode="#,##0">
                  <c:v>5524.7142857142853</c:v>
                </c:pt>
                <c:pt idx="54" formatCode="#,##0">
                  <c:v>5650.5714285714284</c:v>
                </c:pt>
                <c:pt idx="55" formatCode="#,##0">
                  <c:v>5639.5714285714284</c:v>
                </c:pt>
                <c:pt idx="56" formatCode="#,##0">
                  <c:v>5556.2857142857147</c:v>
                </c:pt>
                <c:pt idx="57" formatCode="#,##0">
                  <c:v>5507.2857142857147</c:v>
                </c:pt>
                <c:pt idx="58" formatCode="#,##0">
                  <c:v>5401.7142857142853</c:v>
                </c:pt>
                <c:pt idx="59" formatCode="#,##0">
                  <c:v>5230.8571428571431</c:v>
                </c:pt>
                <c:pt idx="60" formatCode="#,##0">
                  <c:v>5169.7142857142853</c:v>
                </c:pt>
                <c:pt idx="61" formatCode="#,##0">
                  <c:v>4950.4285714285716</c:v>
                </c:pt>
                <c:pt idx="62" formatCode="#,##0">
                  <c:v>4761.2857142857147</c:v>
                </c:pt>
                <c:pt idx="63" formatCode="#,##0">
                  <c:v>4594.2857142857147</c:v>
                </c:pt>
                <c:pt idx="64" formatCode="#,##0">
                  <c:v>4465.5714285714284</c:v>
                </c:pt>
                <c:pt idx="65" formatCode="#,##0">
                  <c:v>4401.1428571428569</c:v>
                </c:pt>
                <c:pt idx="66" formatCode="#,##0">
                  <c:v>4256.2857142857147</c:v>
                </c:pt>
                <c:pt idx="67" formatCode="#,##0">
                  <c:v>4121.1428571428569</c:v>
                </c:pt>
                <c:pt idx="68" formatCode="#,##0">
                  <c:v>4054.8571428571427</c:v>
                </c:pt>
                <c:pt idx="69" formatCode="#,##0">
                  <c:v>3964.2857142857142</c:v>
                </c:pt>
                <c:pt idx="70" formatCode="#,##0">
                  <c:v>3948.4285714285716</c:v>
                </c:pt>
                <c:pt idx="71" formatCode="#,##0">
                  <c:v>3916.4285714285716</c:v>
                </c:pt>
                <c:pt idx="72" formatCode="#,##0">
                  <c:v>3852.7142857142858</c:v>
                </c:pt>
                <c:pt idx="73" formatCode="#,##0">
                  <c:v>3843.1428571428573</c:v>
                </c:pt>
                <c:pt idx="74" formatCode="#,##0">
                  <c:v>3676.1428571428573</c:v>
                </c:pt>
                <c:pt idx="75" formatCode="#,##0">
                  <c:v>3616.4285714285716</c:v>
                </c:pt>
                <c:pt idx="76" formatCode="#,##0">
                  <c:v>3551</c:v>
                </c:pt>
                <c:pt idx="77" formatCode="#,##0">
                  <c:v>3379.1428571428573</c:v>
                </c:pt>
                <c:pt idx="78" formatCode="#,##0">
                  <c:v>3229.8571428571427</c:v>
                </c:pt>
                <c:pt idx="79" formatCode="#,##0">
                  <c:v>3101.7142857142858</c:v>
                </c:pt>
                <c:pt idx="80" formatCode="#,##0">
                  <c:v>3067</c:v>
                </c:pt>
                <c:pt idx="81" formatCode="#,##0">
                  <c:v>3167.4285714285716</c:v>
                </c:pt>
                <c:pt idx="82" formatCode="#,##0">
                  <c:v>3004.5714285714284</c:v>
                </c:pt>
                <c:pt idx="83" formatCode="#,##0">
                  <c:v>2937.1428571428573</c:v>
                </c:pt>
                <c:pt idx="84" formatCode="#,##0">
                  <c:v>2775.1428571428573</c:v>
                </c:pt>
                <c:pt idx="85" formatCode="#,##0">
                  <c:v>2671.8571428571427</c:v>
                </c:pt>
                <c:pt idx="86" formatCode="#,##0">
                  <c:v>2598</c:v>
                </c:pt>
                <c:pt idx="87" formatCode="#,##0">
                  <c:v>2506.8571428571427</c:v>
                </c:pt>
                <c:pt idx="88" formatCode="#,##0">
                  <c:v>2323.4285714285716</c:v>
                </c:pt>
                <c:pt idx="89" formatCode="#,##0">
                  <c:v>2212.8571428571427</c:v>
                </c:pt>
                <c:pt idx="90" formatCode="#,##0">
                  <c:v>2062</c:v>
                </c:pt>
                <c:pt idx="91" formatCode="#,##0">
                  <c:v>1996.7142857142858</c:v>
                </c:pt>
                <c:pt idx="92" formatCode="#,##0">
                  <c:v>1863.1428571428571</c:v>
                </c:pt>
                <c:pt idx="93" formatCode="#,##0">
                  <c:v>1789.1428571428571</c:v>
                </c:pt>
                <c:pt idx="94" formatCode="#,##0">
                  <c:v>1644</c:v>
                </c:pt>
                <c:pt idx="95" formatCode="#,##0">
                  <c:v>1552.2857142857142</c:v>
                </c:pt>
                <c:pt idx="96" formatCode="#,##0">
                  <c:v>1485</c:v>
                </c:pt>
                <c:pt idx="97" formatCode="#,##0">
                  <c:v>1393.8571428571429</c:v>
                </c:pt>
                <c:pt idx="98" formatCode="#,##0">
                  <c:v>1277.1428571428571</c:v>
                </c:pt>
                <c:pt idx="99" formatCode="#,##0">
                  <c:v>1193.2857142857142</c:v>
                </c:pt>
                <c:pt idx="100" formatCode="#,##0">
                  <c:v>1125.1428571428571</c:v>
                </c:pt>
                <c:pt idx="101" formatCode="#,##0">
                  <c:v>1171.8571428571429</c:v>
                </c:pt>
                <c:pt idx="102" formatCode="#,##0">
                  <c:v>1092.4285714285713</c:v>
                </c:pt>
                <c:pt idx="103" formatCode="#,##0">
                  <c:v>1034</c:v>
                </c:pt>
                <c:pt idx="104" formatCode="#,##0">
                  <c:v>957.14285714285711</c:v>
                </c:pt>
                <c:pt idx="105" formatCode="#,##0">
                  <c:v>927.42857142857144</c:v>
                </c:pt>
                <c:pt idx="106" formatCode="#,##0">
                  <c:v>909.28571428571433</c:v>
                </c:pt>
                <c:pt idx="107" formatCode="#,##0">
                  <c:v>867.42857142857144</c:v>
                </c:pt>
                <c:pt idx="108" formatCode="#,##0">
                  <c:v>783.28571428571433</c:v>
                </c:pt>
                <c:pt idx="109" formatCode="#,##0">
                  <c:v>751.42857142857144</c:v>
                </c:pt>
                <c:pt idx="110" formatCode="#,##0">
                  <c:v>701.42857142857144</c:v>
                </c:pt>
                <c:pt idx="111" formatCode="#,##0">
                  <c:v>681.85714285714289</c:v>
                </c:pt>
                <c:pt idx="112" formatCode="#,##0">
                  <c:v>652.42857142857144</c:v>
                </c:pt>
                <c:pt idx="113" formatCode="#,##0">
                  <c:v>631.85714285714289</c:v>
                </c:pt>
                <c:pt idx="114" formatCode="#,##0">
                  <c:v>610.28571428571433</c:v>
                </c:pt>
                <c:pt idx="115" formatCode="#,##0">
                  <c:v>550.85714285714289</c:v>
                </c:pt>
                <c:pt idx="116" formatCode="#,##0">
                  <c:v>539.28571428571433</c:v>
                </c:pt>
                <c:pt idx="117" formatCode="#,##0">
                  <c:v>532.28571428571433</c:v>
                </c:pt>
                <c:pt idx="118" formatCode="#,##0">
                  <c:v>512.85714285714289</c:v>
                </c:pt>
                <c:pt idx="119" formatCode="#,##0">
                  <c:v>476.71428571428572</c:v>
                </c:pt>
                <c:pt idx="120" formatCode="#,##0">
                  <c:v>448.42857142857144</c:v>
                </c:pt>
                <c:pt idx="121" formatCode="#,##0">
                  <c:v>434.14285714285717</c:v>
                </c:pt>
                <c:pt idx="122" formatCode="#,##0">
                  <c:v>422.85714285714283</c:v>
                </c:pt>
                <c:pt idx="123" formatCode="#,##0">
                  <c:v>385.28571428571428</c:v>
                </c:pt>
                <c:pt idx="124" formatCode="#,##0">
                  <c:v>325.85714285714283</c:v>
                </c:pt>
                <c:pt idx="125" formatCode="#,##0">
                  <c:v>326.14285714285717</c:v>
                </c:pt>
                <c:pt idx="126" formatCode="#,##0">
                  <c:v>305.28571428571428</c:v>
                </c:pt>
                <c:pt idx="127" formatCode="#,##0">
                  <c:v>285.85714285714283</c:v>
                </c:pt>
                <c:pt idx="128" formatCode="#,##0">
                  <c:v>297.28571428571428</c:v>
                </c:pt>
                <c:pt idx="129" formatCode="#,##0">
                  <c:v>292.28571428571428</c:v>
                </c:pt>
                <c:pt idx="130" formatCode="#,##0">
                  <c:v>275.28571428571428</c:v>
                </c:pt>
                <c:pt idx="131" formatCode="#,##0">
                  <c:v>304.14285714285717</c:v>
                </c:pt>
                <c:pt idx="132" formatCode="#,##0">
                  <c:v>253.42857142857142</c:v>
                </c:pt>
                <c:pt idx="133" formatCode="#,##0">
                  <c:v>264.28571428571428</c:v>
                </c:pt>
                <c:pt idx="134" formatCode="#,##0">
                  <c:v>284.42857142857144</c:v>
                </c:pt>
                <c:pt idx="135" formatCode="#,##0">
                  <c:v>287.42857142857144</c:v>
                </c:pt>
                <c:pt idx="136" formatCode="#,##0">
                  <c:v>277</c:v>
                </c:pt>
                <c:pt idx="137" formatCode="#,##0">
                  <c:v>295</c:v>
                </c:pt>
                <c:pt idx="138" formatCode="#,##0">
                  <c:v>288.14285714285717</c:v>
                </c:pt>
                <c:pt idx="139" formatCode="#,##0">
                  <c:v>243.71428571428572</c:v>
                </c:pt>
                <c:pt idx="140" formatCode="#,##0">
                  <c:v>232</c:v>
                </c:pt>
                <c:pt idx="141" formatCode="#,##0">
                  <c:v>215.71428571428572</c:v>
                </c:pt>
                <c:pt idx="142" formatCode="#,##0">
                  <c:v>204.28571428571428</c:v>
                </c:pt>
                <c:pt idx="143" formatCode="#,##0">
                  <c:v>190.42857142857142</c:v>
                </c:pt>
                <c:pt idx="144" formatCode="#,##0">
                  <c:v>226</c:v>
                </c:pt>
                <c:pt idx="145" formatCode="#,##0">
                  <c:v>221</c:v>
                </c:pt>
                <c:pt idx="146" formatCode="#,##0">
                  <c:v>278.57142857142856</c:v>
                </c:pt>
                <c:pt idx="147" formatCode="#,##0">
                  <c:v>265.85714285714283</c:v>
                </c:pt>
                <c:pt idx="148" formatCode="#,##0">
                  <c:v>258.71428571428572</c:v>
                </c:pt>
                <c:pt idx="149" formatCode="#,##0">
                  <c:v>245.14285714285714</c:v>
                </c:pt>
                <c:pt idx="150" formatCode="#,##0">
                  <c:v>249.28571428571428</c:v>
                </c:pt>
                <c:pt idx="151" formatCode="#,##0">
                  <c:v>192.85714285714286</c:v>
                </c:pt>
                <c:pt idx="152" formatCode="#,##0">
                  <c:v>179.28571428571428</c:v>
                </c:pt>
                <c:pt idx="153" formatCode="#,##0">
                  <c:v>174.71428571428572</c:v>
                </c:pt>
                <c:pt idx="154" formatCode="#,##0">
                  <c:v>183.28571428571428</c:v>
                </c:pt>
                <c:pt idx="155" formatCode="#,##0">
                  <c:v>185.85714285714286</c:v>
                </c:pt>
                <c:pt idx="156" formatCode="#,##0">
                  <c:v>197.57142857142858</c:v>
                </c:pt>
                <c:pt idx="157" formatCode="#,##0">
                  <c:v>196.85714285714286</c:v>
                </c:pt>
                <c:pt idx="158" formatCode="#,##0">
                  <c:v>198.42857142857142</c:v>
                </c:pt>
                <c:pt idx="159" formatCode="#,##0">
                  <c:v>200.28571428571428</c:v>
                </c:pt>
                <c:pt idx="160" formatCode="#,##0">
                  <c:v>207.85714285714286</c:v>
                </c:pt>
                <c:pt idx="161" formatCode="#,##0">
                  <c:v>201.14285714285714</c:v>
                </c:pt>
                <c:pt idx="162" formatCode="#,##0">
                  <c:v>207.14285714285714</c:v>
                </c:pt>
                <c:pt idx="163" formatCode="#,##0">
                  <c:v>201.57142857142858</c:v>
                </c:pt>
                <c:pt idx="164" formatCode="#,##0">
                  <c:v>198.28571428571428</c:v>
                </c:pt>
                <c:pt idx="165" formatCode="#,##0">
                  <c:v>193.85714285714286</c:v>
                </c:pt>
                <c:pt idx="166" formatCode="#,##0">
                  <c:v>196.14285714285714</c:v>
                </c:pt>
                <c:pt idx="167" formatCode="#,##0">
                  <c:v>189.71428571428572</c:v>
                </c:pt>
                <c:pt idx="168" formatCode="#,##0">
                  <c:v>198.42857142857142</c:v>
                </c:pt>
                <c:pt idx="169" formatCode="#,##0">
                  <c:v>196.14285714285714</c:v>
                </c:pt>
                <c:pt idx="170" formatCode="#,##0">
                  <c:v>199.14285714285714</c:v>
                </c:pt>
                <c:pt idx="171" formatCode="#,##0">
                  <c:v>201.14285714285714</c:v>
                </c:pt>
                <c:pt idx="172" formatCode="#,##0">
                  <c:v>218</c:v>
                </c:pt>
                <c:pt idx="173" formatCode="#,##0">
                  <c:v>228.85714285714286</c:v>
                </c:pt>
                <c:pt idx="174" formatCode="#,##0">
                  <c:v>231.85714285714286</c:v>
                </c:pt>
                <c:pt idx="175" formatCode="#,##0">
                  <c:v>235.42857142857142</c:v>
                </c:pt>
                <c:pt idx="176" formatCode="#,##0">
                  <c:v>240.57142857142858</c:v>
                </c:pt>
                <c:pt idx="177" formatCode="#,##0">
                  <c:v>237.42857142857142</c:v>
                </c:pt>
                <c:pt idx="178" formatCode="#,##0">
                  <c:v>248</c:v>
                </c:pt>
                <c:pt idx="179" formatCode="#,##0">
                  <c:v>249.14285714285714</c:v>
                </c:pt>
                <c:pt idx="180" formatCode="#,##0">
                  <c:v>260</c:v>
                </c:pt>
                <c:pt idx="181" formatCode="#,##0">
                  <c:v>278.14285714285717</c:v>
                </c:pt>
                <c:pt idx="182" formatCode="#,##0">
                  <c:v>281.14285714285717</c:v>
                </c:pt>
                <c:pt idx="183" formatCode="#,##0">
                  <c:v>278.85714285714283</c:v>
                </c:pt>
                <c:pt idx="184" formatCode="#,##0">
                  <c:v>277.57142857142856</c:v>
                </c:pt>
                <c:pt idx="185" formatCode="#,##0">
                  <c:v>275.85714285714283</c:v>
                </c:pt>
                <c:pt idx="186" formatCode="#,##0">
                  <c:v>289.57142857142856</c:v>
                </c:pt>
                <c:pt idx="187" formatCode="#,##0">
                  <c:v>292.28571428571428</c:v>
                </c:pt>
                <c:pt idx="188" formatCode="#,##0">
                  <c:v>317</c:v>
                </c:pt>
                <c:pt idx="189" formatCode="#,##0">
                  <c:v>324.42857142857144</c:v>
                </c:pt>
                <c:pt idx="190" formatCode="#,##0">
                  <c:v>356.57142857142856</c:v>
                </c:pt>
                <c:pt idx="191" formatCode="#,##0">
                  <c:v>370.85714285714283</c:v>
                </c:pt>
                <c:pt idx="192" formatCode="#,##0">
                  <c:v>402.57142857142856</c:v>
                </c:pt>
                <c:pt idx="193" formatCode="#,##0">
                  <c:v>415.71428571428572</c:v>
                </c:pt>
                <c:pt idx="194" formatCode="#,##0">
                  <c:v>433</c:v>
                </c:pt>
                <c:pt idx="195" formatCode="#,##0">
                  <c:v>436.14285714285717</c:v>
                </c:pt>
                <c:pt idx="196" formatCode="#,##0">
                  <c:v>476.42857142857144</c:v>
                </c:pt>
                <c:pt idx="197" formatCode="#,##0">
                  <c:v>478.42857142857144</c:v>
                </c:pt>
                <c:pt idx="198" formatCode="#,##0">
                  <c:v>487.14285714285717</c:v>
                </c:pt>
                <c:pt idx="199" formatCode="#,##0">
                  <c:v>485.57142857142856</c:v>
                </c:pt>
                <c:pt idx="200" formatCode="#,##0">
                  <c:v>509.28571428571428</c:v>
                </c:pt>
                <c:pt idx="201" formatCode="#,##0">
                  <c:v>554.71428571428567</c:v>
                </c:pt>
                <c:pt idx="202" formatCode="#,##0">
                  <c:v>608</c:v>
                </c:pt>
                <c:pt idx="203" formatCode="#,##0">
                  <c:v>671.14285714285711</c:v>
                </c:pt>
                <c:pt idx="204" formatCode="#,##0">
                  <c:v>775.71428571428567</c:v>
                </c:pt>
                <c:pt idx="205" formatCode="#,##0">
                  <c:v>866.14285714285711</c:v>
                </c:pt>
                <c:pt idx="206" formatCode="#,##0">
                  <c:v>934</c:v>
                </c:pt>
                <c:pt idx="207" formatCode="#,##0">
                  <c:v>1037.4285714285713</c:v>
                </c:pt>
                <c:pt idx="208" formatCode="#,##0">
                  <c:v>1118.7142857142858</c:v>
                </c:pt>
                <c:pt idx="209" formatCode="#,##0">
                  <c:v>1192</c:v>
                </c:pt>
                <c:pt idx="210" formatCode="#,##0">
                  <c:v>1245.2857142857142</c:v>
                </c:pt>
                <c:pt idx="211" formatCode="#,##0">
                  <c:v>1267.5714285714287</c:v>
                </c:pt>
                <c:pt idx="212" formatCode="#,##0">
                  <c:v>1273.7142857142858</c:v>
                </c:pt>
                <c:pt idx="213" formatCode="#,##0">
                  <c:v>1287.8571428571429</c:v>
                </c:pt>
                <c:pt idx="214" formatCode="#,##0">
                  <c:v>1282.1428571428571</c:v>
                </c:pt>
                <c:pt idx="215" formatCode="#,##0">
                  <c:v>1280.4285714285713</c:v>
                </c:pt>
                <c:pt idx="216" formatCode="#,##0">
                  <c:v>1319.2857142857142</c:v>
                </c:pt>
                <c:pt idx="217" formatCode="#,##0">
                  <c:v>1355</c:v>
                </c:pt>
                <c:pt idx="218" formatCode="#,##0">
                  <c:v>1345.1428571428571</c:v>
                </c:pt>
                <c:pt idx="219" formatCode="#,##0">
                  <c:v>1367.1428571428571</c:v>
                </c:pt>
                <c:pt idx="220" formatCode="#,##0">
                  <c:v>1423.4285714285713</c:v>
                </c:pt>
                <c:pt idx="221" formatCode="#,##0">
                  <c:v>1438.2857142857142</c:v>
                </c:pt>
                <c:pt idx="222" formatCode="#,##0">
                  <c:v>1466.8571428571429</c:v>
                </c:pt>
                <c:pt idx="223" formatCode="#,##0">
                  <c:v>1450.2857142857142</c:v>
                </c:pt>
                <c:pt idx="224" formatCode="#,##0">
                  <c:v>1422.7142857142858</c:v>
                </c:pt>
                <c:pt idx="225" formatCode="#,##0">
                  <c:v>1445.5714285714287</c:v>
                </c:pt>
                <c:pt idx="226" formatCode="#,##0">
                  <c:v>1425.2857142857142</c:v>
                </c:pt>
                <c:pt idx="227" formatCode="#,##0">
                  <c:v>1405.2857142857142</c:v>
                </c:pt>
                <c:pt idx="228" formatCode="#,##0">
                  <c:v>1408.4285714285713</c:v>
                </c:pt>
                <c:pt idx="229" formatCode="#,##0">
                  <c:v>1406.4285714285713</c:v>
                </c:pt>
                <c:pt idx="230" formatCode="#,##0">
                  <c:v>1448</c:v>
                </c:pt>
                <c:pt idx="231" formatCode="#,##0">
                  <c:v>1467.4285714285713</c:v>
                </c:pt>
                <c:pt idx="232" formatCode="#,##0">
                  <c:v>1486.1428571428571</c:v>
                </c:pt>
                <c:pt idx="233" formatCode="#,##0">
                  <c:v>1535</c:v>
                </c:pt>
                <c:pt idx="234" formatCode="#,##0">
                  <c:v>1558.1428571428571</c:v>
                </c:pt>
                <c:pt idx="235" formatCode="#,##0">
                  <c:v>1585</c:v>
                </c:pt>
                <c:pt idx="236" formatCode="#,##0">
                  <c:v>1614</c:v>
                </c:pt>
                <c:pt idx="237" formatCode="#,##0">
                  <c:v>1614.7142857142858</c:v>
                </c:pt>
                <c:pt idx="238" formatCode="#,##0">
                  <c:v>1647.8571428571429</c:v>
                </c:pt>
                <c:pt idx="239" formatCode="#,##0">
                  <c:v>1673.4285714285713</c:v>
                </c:pt>
                <c:pt idx="240" formatCode="#,##0">
                  <c:v>1694</c:v>
                </c:pt>
                <c:pt idx="241" formatCode="#,##0">
                  <c:v>1730.5714285714287</c:v>
                </c:pt>
                <c:pt idx="242" formatCode="#,##0">
                  <c:v>1760.5714285714287</c:v>
                </c:pt>
                <c:pt idx="243" formatCode="#,##0">
                  <c:v>1869.4285714285713</c:v>
                </c:pt>
                <c:pt idx="244" formatCode="#,##0">
                  <c:v>1953.2857142857142</c:v>
                </c:pt>
                <c:pt idx="245" formatCode="#,##0">
                  <c:v>2092.4285714285716</c:v>
                </c:pt>
                <c:pt idx="246" formatCode="#,##0">
                  <c:v>2208.4285714285716</c:v>
                </c:pt>
                <c:pt idx="247" formatCode="#,##0">
                  <c:v>2317.4285714285716</c:v>
                </c:pt>
                <c:pt idx="248" formatCode="#,##0">
                  <c:v>2464.5714285714284</c:v>
                </c:pt>
                <c:pt idx="249" formatCode="#,##0">
                  <c:v>2725.5714285714284</c:v>
                </c:pt>
                <c:pt idx="250" formatCode="#,##0">
                  <c:v>2998.4285714285716</c:v>
                </c:pt>
                <c:pt idx="251" formatCode="#,##0">
                  <c:v>3408.8571428571427</c:v>
                </c:pt>
                <c:pt idx="252" formatCode="#,##0">
                  <c:v>3820.4285714285716</c:v>
                </c:pt>
                <c:pt idx="253" formatCode="#,##0">
                  <c:v>4231.5714285714284</c:v>
                </c:pt>
                <c:pt idx="254" formatCode="#,##0">
                  <c:v>4569</c:v>
                </c:pt>
                <c:pt idx="255" formatCode="#,##0">
                  <c:v>5029.1428571428569</c:v>
                </c:pt>
                <c:pt idx="256" formatCode="#,##0">
                  <c:v>5551.2857142857147</c:v>
                </c:pt>
                <c:pt idx="257" formatCode="#,##0">
                  <c:v>6172</c:v>
                </c:pt>
                <c:pt idx="258" formatCode="#,##0">
                  <c:v>6834.4285714285716</c:v>
                </c:pt>
                <c:pt idx="259" formatCode="#,##0">
                  <c:v>7577.4285714285716</c:v>
                </c:pt>
                <c:pt idx="260" formatCode="#,##0">
                  <c:v>8470.1428571428569</c:v>
                </c:pt>
                <c:pt idx="261" formatCode="#,##0">
                  <c:v>9144.1428571428569</c:v>
                </c:pt>
                <c:pt idx="262" formatCode="#,##0">
                  <c:v>9854.5714285714294</c:v>
                </c:pt>
                <c:pt idx="263" formatCode="#,##0">
                  <c:v>10978.428571428571</c:v>
                </c:pt>
                <c:pt idx="264" formatCode="#,##0">
                  <c:v>12017.714285714286</c:v>
                </c:pt>
                <c:pt idx="265" formatCode="#,##0">
                  <c:v>13322.571428571429</c:v>
                </c:pt>
                <c:pt idx="266" formatCode="#,##0">
                  <c:v>14567.571428571429</c:v>
                </c:pt>
                <c:pt idx="267" formatCode="#,##0">
                  <c:v>15934.428571428571</c:v>
                </c:pt>
                <c:pt idx="268" formatCode="#,##0">
                  <c:v>17030.142857142859</c:v>
                </c:pt>
                <c:pt idx="269" formatCode="#,##0">
                  <c:v>18618.428571428572</c:v>
                </c:pt>
                <c:pt idx="270" formatCode="#,##0">
                  <c:v>20016.857142857141</c:v>
                </c:pt>
                <c:pt idx="271" formatCode="#,##0">
                  <c:v>21552.714285714286</c:v>
                </c:pt>
                <c:pt idx="272" formatCode="#,##0">
                  <c:v>23257.857142857141</c:v>
                </c:pt>
                <c:pt idx="273" formatCode="#,##0">
                  <c:v>24988.714285714286</c:v>
                </c:pt>
                <c:pt idx="274" formatCode="#,##0">
                  <c:v>26221.857142857141</c:v>
                </c:pt>
                <c:pt idx="275" formatCode="#,##0">
                  <c:v>26971.285714285714</c:v>
                </c:pt>
                <c:pt idx="276" formatCode="#,##0">
                  <c:v>27864.428571428572</c:v>
                </c:pt>
                <c:pt idx="277" formatCode="#,##0">
                  <c:v>28658.714285714286</c:v>
                </c:pt>
                <c:pt idx="278" formatCode="#,##0">
                  <c:v>29754.857142857141</c:v>
                </c:pt>
                <c:pt idx="279" formatCode="#,##0">
                  <c:v>30715.285714285714</c:v>
                </c:pt>
                <c:pt idx="280" formatCode="#,##0">
                  <c:v>31865.714285714286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23584"/>
        <c:axId val="326325376"/>
      </c:lineChart>
      <c:lineChart>
        <c:grouping val="standard"/>
        <c:varyColors val="0"/>
        <c:ser>
          <c:idx val="1"/>
          <c:order val="1"/>
          <c:tx>
            <c:strRef>
              <c:f>'Data ITA'!$AC$3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ITA'!$AC$4:$AC$292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0.14285714285714285</c:v>
                </c:pt>
                <c:pt idx="21" formatCode="#,##0">
                  <c:v>0.2857142857142857</c:v>
                </c:pt>
                <c:pt idx="22" formatCode="#,##0">
                  <c:v>0.42857142857142855</c:v>
                </c:pt>
                <c:pt idx="23" formatCode="#,##0">
                  <c:v>1</c:v>
                </c:pt>
                <c:pt idx="24" formatCode="#,##0">
                  <c:v>1.4285714285714286</c:v>
                </c:pt>
                <c:pt idx="25" formatCode="#,##0">
                  <c:v>1.7142857142857142</c:v>
                </c:pt>
                <c:pt idx="26" formatCode="#,##0">
                  <c:v>2.4285714285714284</c:v>
                </c:pt>
                <c:pt idx="27" formatCode="#,##0">
                  <c:v>2.8571428571428572</c:v>
                </c:pt>
                <c:pt idx="28" formatCode="#,##0">
                  <c:v>3.8571428571428572</c:v>
                </c:pt>
                <c:pt idx="29" formatCode="#,##0">
                  <c:v>4.4285714285714288</c:v>
                </c:pt>
                <c:pt idx="30" formatCode="#,##0">
                  <c:v>6.4285714285714288</c:v>
                </c:pt>
                <c:pt idx="31" formatCode="#,##0">
                  <c:v>9.8571428571428577</c:v>
                </c:pt>
                <c:pt idx="32" formatCode="#,##0">
                  <c:v>13.571428571428571</c:v>
                </c:pt>
                <c:pt idx="33" formatCode="#,##0">
                  <c:v>18.714285714285715</c:v>
                </c:pt>
                <c:pt idx="34" formatCode="#,##0">
                  <c:v>25.142857142857142</c:v>
                </c:pt>
                <c:pt idx="35" formatCode="#,##0">
                  <c:v>29.142857142857142</c:v>
                </c:pt>
                <c:pt idx="36" formatCode="#,##0">
                  <c:v>47.428571428571431</c:v>
                </c:pt>
                <c:pt idx="37" formatCode="#,##0">
                  <c:v>58.714285714285715</c:v>
                </c:pt>
                <c:pt idx="38" formatCode="#,##0">
                  <c:v>78.857142857142861</c:v>
                </c:pt>
                <c:pt idx="39" formatCode="#,##0">
                  <c:v>102.85714285714286</c:v>
                </c:pt>
                <c:pt idx="40" formatCode="#,##0">
                  <c:v>128.35714285714286</c:v>
                </c:pt>
                <c:pt idx="41" formatCode="#,##0">
                  <c:v>152.71428571428572</c:v>
                </c:pt>
                <c:pt idx="42" formatCode="#,##0">
                  <c:v>172.57142857142858</c:v>
                </c:pt>
                <c:pt idx="43" formatCode="#,##0">
                  <c:v>206.14285714285714</c:v>
                </c:pt>
                <c:pt idx="44" formatCode="#,##0">
                  <c:v>242.14285714285714</c:v>
                </c:pt>
                <c:pt idx="45" formatCode="#,##0">
                  <c:v>267.42857142857144</c:v>
                </c:pt>
                <c:pt idx="46" formatCode="#,##0">
                  <c:v>307.28571428571428</c:v>
                </c:pt>
                <c:pt idx="47" formatCode="#,##0">
                  <c:v>336.92857142857144</c:v>
                </c:pt>
                <c:pt idx="48" formatCode="#,##0">
                  <c:v>395.14285714285717</c:v>
                </c:pt>
                <c:pt idx="49" formatCode="#,##0">
                  <c:v>483.42857142857144</c:v>
                </c:pt>
                <c:pt idx="50" formatCode="#,##0">
                  <c:v>523.85714285714289</c:v>
                </c:pt>
                <c:pt idx="51" formatCode="#,##0">
                  <c:v>559.85714285714289</c:v>
                </c:pt>
                <c:pt idx="52" formatCode="#,##0">
                  <c:v>616.71428571428567</c:v>
                </c:pt>
                <c:pt idx="53" formatCode="#,##0">
                  <c:v>646.42857142857144</c:v>
                </c:pt>
                <c:pt idx="54" formatCode="#,##0">
                  <c:v>687.14285714285711</c:v>
                </c:pt>
                <c:pt idx="55" formatCode="#,##0">
                  <c:v>728.85714285714289</c:v>
                </c:pt>
                <c:pt idx="56" formatCode="#,##0">
                  <c:v>742.57142857142856</c:v>
                </c:pt>
                <c:pt idx="57" formatCode="#,##0">
                  <c:v>757.57142857142856</c:v>
                </c:pt>
                <c:pt idx="58" formatCode="#,##0">
                  <c:v>787.71428571428567</c:v>
                </c:pt>
                <c:pt idx="59" formatCode="#,##0">
                  <c:v>801.14285714285711</c:v>
                </c:pt>
                <c:pt idx="60" formatCode="#,##0">
                  <c:v>807.42857142857144</c:v>
                </c:pt>
                <c:pt idx="61" formatCode="#,##0">
                  <c:v>814.28571428571433</c:v>
                </c:pt>
                <c:pt idx="62" formatCode="#,##0">
                  <c:v>792.42857142857144</c:v>
                </c:pt>
                <c:pt idx="63" formatCode="#,##0">
                  <c:v>762.71428571428567</c:v>
                </c:pt>
                <c:pt idx="64" formatCode="#,##0">
                  <c:v>729.71428571428567</c:v>
                </c:pt>
                <c:pt idx="65" formatCode="#,##0">
                  <c:v>704.57142857142856</c:v>
                </c:pt>
                <c:pt idx="66" formatCode="#,##0">
                  <c:v>671.28571428571433</c:v>
                </c:pt>
                <c:pt idx="67" formatCode="#,##0">
                  <c:v>644.85714285714289</c:v>
                </c:pt>
                <c:pt idx="68" formatCode="#,##0">
                  <c:v>623.42857142857144</c:v>
                </c:pt>
                <c:pt idx="69" formatCode="#,##0">
                  <c:v>595.42857142857144</c:v>
                </c:pt>
                <c:pt idx="70" formatCode="#,##0">
                  <c:v>586.57142857142856</c:v>
                </c:pt>
                <c:pt idx="71" formatCode="#,##0">
                  <c:v>573.14285714285711</c:v>
                </c:pt>
                <c:pt idx="72" formatCode="#,##0">
                  <c:v>563.14285714285711</c:v>
                </c:pt>
                <c:pt idx="73" formatCode="#,##0">
                  <c:v>562.85714285714289</c:v>
                </c:pt>
                <c:pt idx="74" formatCode="#,##0">
                  <c:v>568</c:v>
                </c:pt>
                <c:pt idx="75" formatCode="#,##0">
                  <c:v>555.85714285714289</c:v>
                </c:pt>
                <c:pt idx="76" formatCode="#,##0">
                  <c:v>556.57142857142856</c:v>
                </c:pt>
                <c:pt idx="77" formatCode="#,##0">
                  <c:v>537</c:v>
                </c:pt>
                <c:pt idx="78" formatCode="#,##0">
                  <c:v>537.28571428571433</c:v>
                </c:pt>
                <c:pt idx="79" formatCode="#,##0">
                  <c:v>521.28571428571433</c:v>
                </c:pt>
                <c:pt idx="80" formatCode="#,##0">
                  <c:v>511.57142857142856</c:v>
                </c:pt>
                <c:pt idx="81" formatCode="#,##0">
                  <c:v>491.42857142857144</c:v>
                </c:pt>
                <c:pt idx="82" formatCode="#,##0">
                  <c:v>482.71428571428572</c:v>
                </c:pt>
                <c:pt idx="83" formatCode="#,##0">
                  <c:v>460.57142857142856</c:v>
                </c:pt>
                <c:pt idx="84" formatCode="#,##0">
                  <c:v>451</c:v>
                </c:pt>
                <c:pt idx="85" formatCode="#,##0">
                  <c:v>426.28571428571428</c:v>
                </c:pt>
                <c:pt idx="86" formatCode="#,##0">
                  <c:v>409</c:v>
                </c:pt>
                <c:pt idx="87" formatCode="#,##0">
                  <c:v>387.28571428571428</c:v>
                </c:pt>
                <c:pt idx="88" formatCode="#,##0">
                  <c:v>371</c:v>
                </c:pt>
                <c:pt idx="89" formatCode="#,##0">
                  <c:v>345.42857142857144</c:v>
                </c:pt>
                <c:pt idx="90" formatCode="#,##0">
                  <c:v>323.85714285714283</c:v>
                </c:pt>
                <c:pt idx="91" formatCode="#,##0">
                  <c:v>332.28571428571428</c:v>
                </c:pt>
                <c:pt idx="92" formatCode="#,##0">
                  <c:v>320</c:v>
                </c:pt>
                <c:pt idx="93" formatCode="#,##0">
                  <c:v>300.28571428571428</c:v>
                </c:pt>
                <c:pt idx="94" formatCode="#,##0">
                  <c:v>279.42857142857144</c:v>
                </c:pt>
                <c:pt idx="95" formatCode="#,##0">
                  <c:v>286</c:v>
                </c:pt>
                <c:pt idx="96" formatCode="#,##0">
                  <c:v>284.42857142857144</c:v>
                </c:pt>
                <c:pt idx="97" formatCode="#,##0">
                  <c:v>280.71428571428572</c:v>
                </c:pt>
                <c:pt idx="98" formatCode="#,##0">
                  <c:v>240.71428571428572</c:v>
                </c:pt>
                <c:pt idx="99" formatCode="#,##0">
                  <c:v>239.42857142857142</c:v>
                </c:pt>
                <c:pt idx="100" formatCode="#,##0">
                  <c:v>237.14285714285714</c:v>
                </c:pt>
                <c:pt idx="101" formatCode="#,##0">
                  <c:v>228</c:v>
                </c:pt>
                <c:pt idx="102" formatCode="#,##0">
                  <c:v>203.14285714285714</c:v>
                </c:pt>
                <c:pt idx="103" formatCode="#,##0">
                  <c:v>201.42857142857142</c:v>
                </c:pt>
                <c:pt idx="104" formatCode="#,##0">
                  <c:v>201.28571428571428</c:v>
                </c:pt>
                <c:pt idx="105" formatCode="#,##0">
                  <c:v>195.42857142857142</c:v>
                </c:pt>
                <c:pt idx="106" formatCode="#,##0">
                  <c:v>192.57142857142858</c:v>
                </c:pt>
                <c:pt idx="107" formatCode="#,##0">
                  <c:v>181.14285714285714</c:v>
                </c:pt>
                <c:pt idx="108" formatCode="#,##0">
                  <c:v>179.71428571428572</c:v>
                </c:pt>
                <c:pt idx="109" formatCode="#,##0">
                  <c:v>174.85714285714286</c:v>
                </c:pt>
                <c:pt idx="110" formatCode="#,##0">
                  <c:v>159.71428571428572</c:v>
                </c:pt>
                <c:pt idx="111" formatCode="#,##0">
                  <c:v>143.71428571428572</c:v>
                </c:pt>
                <c:pt idx="112" formatCode="#,##0">
                  <c:v>138.85714285714286</c:v>
                </c:pt>
                <c:pt idx="113" formatCode="#,##0">
                  <c:v>125.28571428571429</c:v>
                </c:pt>
                <c:pt idx="114" formatCode="#,##0">
                  <c:v>124.28571428571429</c:v>
                </c:pt>
                <c:pt idx="115" formatCode="#,##0">
                  <c:v>112.28571428571429</c:v>
                </c:pt>
                <c:pt idx="116" formatCode="#,##0">
                  <c:v>106</c:v>
                </c:pt>
                <c:pt idx="117" formatCode="#,##0">
                  <c:v>93.714285714285708</c:v>
                </c:pt>
                <c:pt idx="118" formatCode="#,##0">
                  <c:v>87.571428571428569</c:v>
                </c:pt>
                <c:pt idx="119" formatCode="#,##0">
                  <c:v>86.428571428571431</c:v>
                </c:pt>
                <c:pt idx="120" formatCode="#,##0">
                  <c:v>90</c:v>
                </c:pt>
                <c:pt idx="121" formatCode="#,##0">
                  <c:v>85.428571428571431</c:v>
                </c:pt>
                <c:pt idx="122" formatCode="#,##0">
                  <c:v>82.142857142857139</c:v>
                </c:pt>
                <c:pt idx="123" formatCode="#,##0">
                  <c:v>75.571428571428569</c:v>
                </c:pt>
                <c:pt idx="124" formatCode="#,##0">
                  <c:v>78.142857142857139</c:v>
                </c:pt>
                <c:pt idx="125" formatCode="#,##0">
                  <c:v>77.857142857142861</c:v>
                </c:pt>
                <c:pt idx="126" formatCode="#,##0">
                  <c:v>72.285714285714292</c:v>
                </c:pt>
                <c:pt idx="127" formatCode="#,##0">
                  <c:v>69.142857142857139</c:v>
                </c:pt>
                <c:pt idx="128" formatCode="#,##0">
                  <c:v>69.857142857142861</c:v>
                </c:pt>
                <c:pt idx="129" formatCode="#,##0">
                  <c:v>73.285714285714292</c:v>
                </c:pt>
                <c:pt idx="130" formatCode="#,##0">
                  <c:v>73.285714285714292</c:v>
                </c:pt>
                <c:pt idx="131" formatCode="#,##0">
                  <c:v>68.285714285714292</c:v>
                </c:pt>
                <c:pt idx="132" formatCode="#,##0">
                  <c:v>64.142857142857139</c:v>
                </c:pt>
                <c:pt idx="133" formatCode="#,##0">
                  <c:v>65</c:v>
                </c:pt>
                <c:pt idx="134" formatCode="#,##0">
                  <c:v>63.714285714285715</c:v>
                </c:pt>
                <c:pt idx="135" formatCode="#,##0">
                  <c:v>58.142857142857146</c:v>
                </c:pt>
                <c:pt idx="136" formatCode="#,##0">
                  <c:v>51.714285714285715</c:v>
                </c:pt>
                <c:pt idx="137" formatCode="#,##0">
                  <c:v>47.714285714285715</c:v>
                </c:pt>
                <c:pt idx="138" formatCode="#,##0">
                  <c:v>49.571428571428569</c:v>
                </c:pt>
                <c:pt idx="139" formatCode="#,##0">
                  <c:v>48.285714285714285</c:v>
                </c:pt>
                <c:pt idx="140" formatCode="#,##0">
                  <c:v>44.142857142857146</c:v>
                </c:pt>
                <c:pt idx="141" formatCode="#,##0">
                  <c:v>41.285714285714285</c:v>
                </c:pt>
                <c:pt idx="142" formatCode="#,##0">
                  <c:v>40.857142857142854</c:v>
                </c:pt>
                <c:pt idx="143" formatCode="#,##0">
                  <c:v>38.571428571428569</c:v>
                </c:pt>
                <c:pt idx="144" formatCode="#,##0">
                  <c:v>28</c:v>
                </c:pt>
                <c:pt idx="145" formatCode="#,##0">
                  <c:v>23.428571428571427</c:v>
                </c:pt>
                <c:pt idx="146" formatCode="#,##0">
                  <c:v>21</c:v>
                </c:pt>
                <c:pt idx="147" formatCode="#,##0">
                  <c:v>15.142857142857142</c:v>
                </c:pt>
                <c:pt idx="148" formatCode="#,##0">
                  <c:v>14.857142857142858</c:v>
                </c:pt>
                <c:pt idx="149" formatCode="#,##0">
                  <c:v>12.428571428571429</c:v>
                </c:pt>
                <c:pt idx="150" formatCode="#,##0">
                  <c:v>13.142857142857142</c:v>
                </c:pt>
                <c:pt idx="151" formatCode="#,##0">
                  <c:v>20.571428571428573</c:v>
                </c:pt>
                <c:pt idx="152" formatCode="#,##0">
                  <c:v>20</c:v>
                </c:pt>
                <c:pt idx="153" formatCode="#,##0">
                  <c:v>17.857142857142858</c:v>
                </c:pt>
                <c:pt idx="154" formatCode="#,##0">
                  <c:v>19.714285714285715</c:v>
                </c:pt>
                <c:pt idx="155" formatCode="#,##0">
                  <c:v>17.571428571428573</c:v>
                </c:pt>
                <c:pt idx="156" formatCode="#,##0">
                  <c:v>17.857142857142858</c:v>
                </c:pt>
                <c:pt idx="157" formatCode="#,##0">
                  <c:v>18.857142857142858</c:v>
                </c:pt>
                <c:pt idx="158" formatCode="#,##0">
                  <c:v>18</c:v>
                </c:pt>
                <c:pt idx="159" formatCode="#,##0">
                  <c:v>15.428571428571429</c:v>
                </c:pt>
                <c:pt idx="160" formatCode="#,##0">
                  <c:v>15</c:v>
                </c:pt>
                <c:pt idx="161" formatCode="#,##0">
                  <c:v>13</c:v>
                </c:pt>
                <c:pt idx="162" formatCode="#,##0">
                  <c:v>13.285714285714286</c:v>
                </c:pt>
                <c:pt idx="163" formatCode="#,##0">
                  <c:v>14</c:v>
                </c:pt>
                <c:pt idx="164" formatCode="#,##0">
                  <c:v>12.142857142857142</c:v>
                </c:pt>
                <c:pt idx="165" formatCode="#,##0">
                  <c:v>11.857142857142858</c:v>
                </c:pt>
                <c:pt idx="166" formatCode="#,##0">
                  <c:v>13</c:v>
                </c:pt>
                <c:pt idx="167" formatCode="#,##0">
                  <c:v>12.857142857142858</c:v>
                </c:pt>
                <c:pt idx="168" formatCode="#,##0">
                  <c:v>13.857142857142858</c:v>
                </c:pt>
                <c:pt idx="169" formatCode="#,##0">
                  <c:v>13</c:v>
                </c:pt>
                <c:pt idx="170" formatCode="#,##0">
                  <c:v>13</c:v>
                </c:pt>
                <c:pt idx="171" formatCode="#,##0">
                  <c:v>12.714285714285714</c:v>
                </c:pt>
                <c:pt idx="172" formatCode="#,##0">
                  <c:v>12.142857142857142</c:v>
                </c:pt>
                <c:pt idx="173" formatCode="#,##0">
                  <c:v>10.714285714285714</c:v>
                </c:pt>
                <c:pt idx="174" formatCode="#,##0">
                  <c:v>9.8571428571428577</c:v>
                </c:pt>
                <c:pt idx="175" formatCode="#,##0">
                  <c:v>8.5714285714285712</c:v>
                </c:pt>
                <c:pt idx="176" formatCode="#,##0">
                  <c:v>8.8571428571428577</c:v>
                </c:pt>
                <c:pt idx="177" formatCode="#,##0">
                  <c:v>7.7142857142857144</c:v>
                </c:pt>
                <c:pt idx="178" formatCode="#,##0">
                  <c:v>7.1428571428571432</c:v>
                </c:pt>
                <c:pt idx="179" formatCode="#,##0">
                  <c:v>6.7142857142857144</c:v>
                </c:pt>
                <c:pt idx="180" formatCode="#,##0">
                  <c:v>5.7142857142857144</c:v>
                </c:pt>
                <c:pt idx="181" formatCode="#,##0">
                  <c:v>6.2857142857142856</c:v>
                </c:pt>
                <c:pt idx="182" formatCode="#,##0">
                  <c:v>6.2857142857142856</c:v>
                </c:pt>
                <c:pt idx="183" formatCode="#,##0">
                  <c:v>6.7142857142857144</c:v>
                </c:pt>
                <c:pt idx="184" formatCode="#,##0">
                  <c:v>7.7142857142857144</c:v>
                </c:pt>
                <c:pt idx="185" formatCode="#,##0">
                  <c:v>6.8571428571428568</c:v>
                </c:pt>
                <c:pt idx="186" formatCode="#,##0">
                  <c:v>7.4285714285714288</c:v>
                </c:pt>
                <c:pt idx="187" formatCode="#,##0">
                  <c:v>7.8571428571428568</c:v>
                </c:pt>
                <c:pt idx="188" formatCode="#,##0">
                  <c:v>7</c:v>
                </c:pt>
                <c:pt idx="189" formatCode="#,##0">
                  <c:v>8.1428571428571423</c:v>
                </c:pt>
                <c:pt idx="190" formatCode="#,##0">
                  <c:v>7.2857142857142856</c:v>
                </c:pt>
                <c:pt idx="191" formatCode="#,##0">
                  <c:v>6.1428571428571432</c:v>
                </c:pt>
                <c:pt idx="192" formatCode="#,##0">
                  <c:v>6.2857142857142856</c:v>
                </c:pt>
                <c:pt idx="193" formatCode="#,##0">
                  <c:v>6.2857142857142856</c:v>
                </c:pt>
                <c:pt idx="194" formatCode="#,##0">
                  <c:v>6.2857142857142856</c:v>
                </c:pt>
                <c:pt idx="195" formatCode="#,##0">
                  <c:v>6.2857142857142856</c:v>
                </c:pt>
                <c:pt idx="196" formatCode="#,##0">
                  <c:v>27</c:v>
                </c:pt>
                <c:pt idx="197" formatCode="#,##0">
                  <c:v>27.285714285714285</c:v>
                </c:pt>
                <c:pt idx="198" formatCode="#,##0">
                  <c:v>27.285714285714285</c:v>
                </c:pt>
                <c:pt idx="199" formatCode="#,##0">
                  <c:v>27.142857142857142</c:v>
                </c:pt>
                <c:pt idx="200" formatCode="#,##0">
                  <c:v>26.714285714285715</c:v>
                </c:pt>
                <c:pt idx="201" formatCode="#,##0">
                  <c:v>26.714285714285715</c:v>
                </c:pt>
                <c:pt idx="202" formatCode="#,##0">
                  <c:v>27.571428571428573</c:v>
                </c:pt>
                <c:pt idx="203" formatCode="#,##0">
                  <c:v>5.4285714285714288</c:v>
                </c:pt>
                <c:pt idx="204" formatCode="#,##0">
                  <c:v>5.8571428571428568</c:v>
                </c:pt>
                <c:pt idx="205" formatCode="#,##0">
                  <c:v>5.8571428571428568</c:v>
                </c:pt>
                <c:pt idx="206" formatCode="#,##0">
                  <c:v>5.7142857142857144</c:v>
                </c:pt>
                <c:pt idx="207" formatCode="#,##0">
                  <c:v>6.5714285714285712</c:v>
                </c:pt>
                <c:pt idx="208" formatCode="#,##0">
                  <c:v>6.4285714285714288</c:v>
                </c:pt>
                <c:pt idx="209" formatCode="#,##0">
                  <c:v>6.4285714285714288</c:v>
                </c:pt>
                <c:pt idx="210" formatCode="#,##0">
                  <c:v>6.1428571428571432</c:v>
                </c:pt>
                <c:pt idx="211" formatCode="#,##0">
                  <c:v>5.7142857142857144</c:v>
                </c:pt>
                <c:pt idx="212" formatCode="#,##0">
                  <c:v>6</c:v>
                </c:pt>
                <c:pt idx="213" formatCode="#,##0">
                  <c:v>6.5714285714285712</c:v>
                </c:pt>
                <c:pt idx="214" formatCode="#,##0">
                  <c:v>5.5714285714285712</c:v>
                </c:pt>
                <c:pt idx="215" formatCode="#,##0">
                  <c:v>6.2857142857142856</c:v>
                </c:pt>
                <c:pt idx="216" formatCode="#,##0">
                  <c:v>6.5714285714285712</c:v>
                </c:pt>
                <c:pt idx="217" formatCode="#,##0">
                  <c:v>8.7142857142857135</c:v>
                </c:pt>
                <c:pt idx="218" formatCode="#,##0">
                  <c:v>9.1428571428571423</c:v>
                </c:pt>
                <c:pt idx="219" formatCode="#,##0">
                  <c:v>10</c:v>
                </c:pt>
                <c:pt idx="220" formatCode="#,##0">
                  <c:v>10.285714285714286</c:v>
                </c:pt>
                <c:pt idx="221" formatCode="#,##0">
                  <c:v>11.428571428571429</c:v>
                </c:pt>
                <c:pt idx="222" formatCode="#,##0">
                  <c:v>11.428571428571429</c:v>
                </c:pt>
                <c:pt idx="223" formatCode="#,##0">
                  <c:v>11.285714285714286</c:v>
                </c:pt>
                <c:pt idx="224" formatCode="#,##0">
                  <c:v>9.8571428571428577</c:v>
                </c:pt>
                <c:pt idx="225" formatCode="#,##0">
                  <c:v>9.8571428571428577</c:v>
                </c:pt>
                <c:pt idx="226" formatCode="#,##0">
                  <c:v>10.142857142857142</c:v>
                </c:pt>
                <c:pt idx="227" formatCode="#,##0">
                  <c:v>10</c:v>
                </c:pt>
                <c:pt idx="228" formatCode="#,##0">
                  <c:v>9.7142857142857135</c:v>
                </c:pt>
                <c:pt idx="229" formatCode="#,##0">
                  <c:v>10.142857142857142</c:v>
                </c:pt>
                <c:pt idx="230" formatCode="#,##0">
                  <c:v>10.142857142857142</c:v>
                </c:pt>
                <c:pt idx="231" formatCode="#,##0">
                  <c:v>12.714285714285714</c:v>
                </c:pt>
                <c:pt idx="232" formatCode="#,##0">
                  <c:v>13.857142857142858</c:v>
                </c:pt>
                <c:pt idx="233" formatCode="#,##0">
                  <c:v>14.285714285714286</c:v>
                </c:pt>
                <c:pt idx="234" formatCode="#,##0">
                  <c:v>15</c:v>
                </c:pt>
                <c:pt idx="235" formatCode="#,##0">
                  <c:v>16.142857142857142</c:v>
                </c:pt>
                <c:pt idx="236" formatCode="#,##0">
                  <c:v>17.571428571428573</c:v>
                </c:pt>
                <c:pt idx="237" formatCode="#,##0">
                  <c:v>19</c:v>
                </c:pt>
                <c:pt idx="238" formatCode="#,##0">
                  <c:v>18</c:v>
                </c:pt>
                <c:pt idx="239" formatCode="#,##0">
                  <c:v>18.285714285714285</c:v>
                </c:pt>
                <c:pt idx="240" formatCode="#,##0">
                  <c:v>18.142857142857142</c:v>
                </c:pt>
                <c:pt idx="241" formatCode="#,##0">
                  <c:v>19.571428571428573</c:v>
                </c:pt>
                <c:pt idx="242" formatCode="#,##0">
                  <c:v>19.428571428571427</c:v>
                </c:pt>
                <c:pt idx="243" formatCode="#,##0">
                  <c:v>19.571428571428573</c:v>
                </c:pt>
                <c:pt idx="244" formatCode="#,##0">
                  <c:v>20</c:v>
                </c:pt>
                <c:pt idx="245" formatCode="#,##0">
                  <c:v>21.428571428571427</c:v>
                </c:pt>
                <c:pt idx="246" formatCode="#,##0">
                  <c:v>21.571428571428573</c:v>
                </c:pt>
                <c:pt idx="247" formatCode="#,##0">
                  <c:v>21.571428571428573</c:v>
                </c:pt>
                <c:pt idx="248" formatCode="#,##0">
                  <c:v>22.142857142857142</c:v>
                </c:pt>
                <c:pt idx="249" formatCode="#,##0">
                  <c:v>23.857142857142858</c:v>
                </c:pt>
                <c:pt idx="250" formatCode="#,##0">
                  <c:v>23.571428571428573</c:v>
                </c:pt>
                <c:pt idx="251" formatCode="#,##0">
                  <c:v>24.285714285714285</c:v>
                </c:pt>
                <c:pt idx="252" formatCode="#,##0">
                  <c:v>24.571428571428573</c:v>
                </c:pt>
                <c:pt idx="253" formatCode="#,##0">
                  <c:v>25.714285714285715</c:v>
                </c:pt>
                <c:pt idx="254" formatCode="#,##0">
                  <c:v>29</c:v>
                </c:pt>
                <c:pt idx="255" formatCode="#,##0">
                  <c:v>30.857142857142858</c:v>
                </c:pt>
                <c:pt idx="256" formatCode="#,##0">
                  <c:v>32.571428571428569</c:v>
                </c:pt>
                <c:pt idx="257" formatCode="#,##0">
                  <c:v>41.285714285714285</c:v>
                </c:pt>
                <c:pt idx="258" formatCode="#,##0">
                  <c:v>45.142857142857146</c:v>
                </c:pt>
                <c:pt idx="259" formatCode="#,##0">
                  <c:v>47.714285714285715</c:v>
                </c:pt>
                <c:pt idx="260" formatCode="#,##0">
                  <c:v>53.857142857142854</c:v>
                </c:pt>
                <c:pt idx="261" formatCode="#,##0">
                  <c:v>58.714285714285715</c:v>
                </c:pt>
                <c:pt idx="262" formatCode="#,##0">
                  <c:v>65.571428571428569</c:v>
                </c:pt>
                <c:pt idx="263" formatCode="#,##0">
                  <c:v>77.571428571428569</c:v>
                </c:pt>
                <c:pt idx="264" formatCode="#,##0">
                  <c:v>85.142857142857139</c:v>
                </c:pt>
                <c:pt idx="265" formatCode="#,##0">
                  <c:v>90.285714285714292</c:v>
                </c:pt>
                <c:pt idx="266" formatCode="#,##0">
                  <c:v>105.14285714285714</c:v>
                </c:pt>
                <c:pt idx="267" formatCode="#,##0">
                  <c:v>113.57142857142857</c:v>
                </c:pt>
                <c:pt idx="268" formatCode="#,##0">
                  <c:v>123.28571428571429</c:v>
                </c:pt>
                <c:pt idx="269" formatCode="#,##0">
                  <c:v>142.14285714285714</c:v>
                </c:pt>
                <c:pt idx="270" formatCode="#,##0">
                  <c:v>153.28571428571428</c:v>
                </c:pt>
                <c:pt idx="271" formatCode="#,##0">
                  <c:v>164.85714285714286</c:v>
                </c:pt>
                <c:pt idx="272" formatCode="#,##0">
                  <c:v>180.28571428571428</c:v>
                </c:pt>
                <c:pt idx="273" formatCode="#,##0">
                  <c:v>201.14285714285714</c:v>
                </c:pt>
                <c:pt idx="274" formatCode="#,##0">
                  <c:v>212.57142857142858</c:v>
                </c:pt>
                <c:pt idx="275" formatCode="#,##0">
                  <c:v>225.71428571428572</c:v>
                </c:pt>
                <c:pt idx="276" formatCode="#,##0">
                  <c:v>244.57142857142858</c:v>
                </c:pt>
                <c:pt idx="277" formatCode="#,##0">
                  <c:v>265.57142857142856</c:v>
                </c:pt>
                <c:pt idx="278" formatCode="#,##0">
                  <c:v>295.71428571428572</c:v>
                </c:pt>
                <c:pt idx="279" formatCode="#,##0">
                  <c:v>331</c:v>
                </c:pt>
                <c:pt idx="280" formatCode="#,##0">
                  <c:v>349.28571428571428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2B-4A81-ADA2-06F2FAF8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32800"/>
        <c:axId val="326326912"/>
      </c:lineChart>
      <c:dateAx>
        <c:axId val="3263235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325376"/>
        <c:crosses val="autoZero"/>
        <c:auto val="1"/>
        <c:lblOffset val="100"/>
        <c:baseTimeUnit val="days"/>
      </c:dateAx>
      <c:valAx>
        <c:axId val="32632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323584"/>
        <c:crosses val="autoZero"/>
        <c:crossBetween val="between"/>
      </c:valAx>
      <c:valAx>
        <c:axId val="326326912"/>
        <c:scaling>
          <c:orientation val="minMax"/>
          <c:max val="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332800"/>
        <c:crosses val="max"/>
        <c:crossBetween val="between"/>
      </c:valAx>
      <c:catAx>
        <c:axId val="32633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2632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ITA'!$A$12:$A$196</c:f>
              <c:numCache>
                <c:formatCode>m/d/yyyy</c:formatCode>
                <c:ptCount val="185"/>
                <c:pt idx="0">
                  <c:v>43870</c:v>
                </c:pt>
                <c:pt idx="1">
                  <c:v>43871</c:v>
                </c:pt>
                <c:pt idx="2">
                  <c:v>43872</c:v>
                </c:pt>
                <c:pt idx="3">
                  <c:v>43873</c:v>
                </c:pt>
                <c:pt idx="4">
                  <c:v>43874</c:v>
                </c:pt>
                <c:pt idx="5">
                  <c:v>43875</c:v>
                </c:pt>
                <c:pt idx="6">
                  <c:v>43876</c:v>
                </c:pt>
                <c:pt idx="7">
                  <c:v>43877</c:v>
                </c:pt>
                <c:pt idx="8">
                  <c:v>43878</c:v>
                </c:pt>
                <c:pt idx="9">
                  <c:v>43879</c:v>
                </c:pt>
                <c:pt idx="10">
                  <c:v>43880</c:v>
                </c:pt>
                <c:pt idx="11">
                  <c:v>43881</c:v>
                </c:pt>
                <c:pt idx="12">
                  <c:v>43882</c:v>
                </c:pt>
                <c:pt idx="13">
                  <c:v>43883</c:v>
                </c:pt>
                <c:pt idx="14">
                  <c:v>43884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43890</c:v>
                </c:pt>
                <c:pt idx="21">
                  <c:v>43891</c:v>
                </c:pt>
                <c:pt idx="22">
                  <c:v>43892</c:v>
                </c:pt>
                <c:pt idx="23">
                  <c:v>43893</c:v>
                </c:pt>
                <c:pt idx="24">
                  <c:v>43894</c:v>
                </c:pt>
                <c:pt idx="25">
                  <c:v>43895</c:v>
                </c:pt>
                <c:pt idx="26">
                  <c:v>43896</c:v>
                </c:pt>
                <c:pt idx="27">
                  <c:v>43897</c:v>
                </c:pt>
                <c:pt idx="28">
                  <c:v>43898</c:v>
                </c:pt>
                <c:pt idx="29">
                  <c:v>43899</c:v>
                </c:pt>
                <c:pt idx="30">
                  <c:v>43900</c:v>
                </c:pt>
                <c:pt idx="31">
                  <c:v>43901</c:v>
                </c:pt>
                <c:pt idx="32">
                  <c:v>43902</c:v>
                </c:pt>
                <c:pt idx="33">
                  <c:v>43903</c:v>
                </c:pt>
                <c:pt idx="34">
                  <c:v>43904</c:v>
                </c:pt>
                <c:pt idx="35">
                  <c:v>43905</c:v>
                </c:pt>
                <c:pt idx="36">
                  <c:v>43906</c:v>
                </c:pt>
                <c:pt idx="37">
                  <c:v>43907</c:v>
                </c:pt>
                <c:pt idx="38">
                  <c:v>43908</c:v>
                </c:pt>
                <c:pt idx="39">
                  <c:v>43909</c:v>
                </c:pt>
                <c:pt idx="40">
                  <c:v>43910</c:v>
                </c:pt>
                <c:pt idx="41">
                  <c:v>43911</c:v>
                </c:pt>
                <c:pt idx="42">
                  <c:v>43912</c:v>
                </c:pt>
                <c:pt idx="43">
                  <c:v>43913</c:v>
                </c:pt>
                <c:pt idx="44">
                  <c:v>43914</c:v>
                </c:pt>
                <c:pt idx="45">
                  <c:v>43915</c:v>
                </c:pt>
                <c:pt idx="46">
                  <c:v>43916</c:v>
                </c:pt>
                <c:pt idx="47">
                  <c:v>43917</c:v>
                </c:pt>
                <c:pt idx="48">
                  <c:v>43918</c:v>
                </c:pt>
                <c:pt idx="49">
                  <c:v>43919</c:v>
                </c:pt>
                <c:pt idx="50">
                  <c:v>43920</c:v>
                </c:pt>
                <c:pt idx="51">
                  <c:v>43921</c:v>
                </c:pt>
                <c:pt idx="52">
                  <c:v>43922</c:v>
                </c:pt>
                <c:pt idx="53">
                  <c:v>43923</c:v>
                </c:pt>
                <c:pt idx="54">
                  <c:v>43924</c:v>
                </c:pt>
                <c:pt idx="55">
                  <c:v>43925</c:v>
                </c:pt>
                <c:pt idx="56">
                  <c:v>43926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43932</c:v>
                </c:pt>
                <c:pt idx="63">
                  <c:v>43933</c:v>
                </c:pt>
                <c:pt idx="64">
                  <c:v>43934</c:v>
                </c:pt>
                <c:pt idx="65">
                  <c:v>43935</c:v>
                </c:pt>
                <c:pt idx="66">
                  <c:v>43936</c:v>
                </c:pt>
                <c:pt idx="67">
                  <c:v>43937</c:v>
                </c:pt>
                <c:pt idx="68">
                  <c:v>43938</c:v>
                </c:pt>
                <c:pt idx="69">
                  <c:v>43939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43946</c:v>
                </c:pt>
                <c:pt idx="77">
                  <c:v>43947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43952</c:v>
                </c:pt>
                <c:pt idx="83">
                  <c:v>43953</c:v>
                </c:pt>
                <c:pt idx="84">
                  <c:v>43954</c:v>
                </c:pt>
                <c:pt idx="85">
                  <c:v>43955</c:v>
                </c:pt>
                <c:pt idx="86">
                  <c:v>43956</c:v>
                </c:pt>
                <c:pt idx="87">
                  <c:v>43957</c:v>
                </c:pt>
                <c:pt idx="88">
                  <c:v>43958</c:v>
                </c:pt>
                <c:pt idx="89">
                  <c:v>43959</c:v>
                </c:pt>
                <c:pt idx="90">
                  <c:v>43960</c:v>
                </c:pt>
                <c:pt idx="91">
                  <c:v>43961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43967</c:v>
                </c:pt>
                <c:pt idx="98">
                  <c:v>43968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43974</c:v>
                </c:pt>
                <c:pt idx="105">
                  <c:v>43975</c:v>
                </c:pt>
                <c:pt idx="106">
                  <c:v>43976</c:v>
                </c:pt>
                <c:pt idx="107">
                  <c:v>43977</c:v>
                </c:pt>
                <c:pt idx="108">
                  <c:v>43978</c:v>
                </c:pt>
                <c:pt idx="109">
                  <c:v>43979</c:v>
                </c:pt>
                <c:pt idx="110">
                  <c:v>43980</c:v>
                </c:pt>
                <c:pt idx="111">
                  <c:v>43981</c:v>
                </c:pt>
                <c:pt idx="112">
                  <c:v>43982</c:v>
                </c:pt>
                <c:pt idx="113">
                  <c:v>43983</c:v>
                </c:pt>
                <c:pt idx="114">
                  <c:v>43984</c:v>
                </c:pt>
                <c:pt idx="115">
                  <c:v>43985</c:v>
                </c:pt>
                <c:pt idx="116">
                  <c:v>43986</c:v>
                </c:pt>
                <c:pt idx="117">
                  <c:v>43987</c:v>
                </c:pt>
                <c:pt idx="118">
                  <c:v>43988</c:v>
                </c:pt>
                <c:pt idx="119">
                  <c:v>43989</c:v>
                </c:pt>
                <c:pt idx="120">
                  <c:v>43990</c:v>
                </c:pt>
                <c:pt idx="121">
                  <c:v>43991</c:v>
                </c:pt>
                <c:pt idx="122">
                  <c:v>43992</c:v>
                </c:pt>
                <c:pt idx="123">
                  <c:v>43993</c:v>
                </c:pt>
                <c:pt idx="124">
                  <c:v>43994</c:v>
                </c:pt>
                <c:pt idx="125">
                  <c:v>43995</c:v>
                </c:pt>
                <c:pt idx="126">
                  <c:v>43996</c:v>
                </c:pt>
                <c:pt idx="127">
                  <c:v>43997</c:v>
                </c:pt>
                <c:pt idx="128">
                  <c:v>43998</c:v>
                </c:pt>
                <c:pt idx="129">
                  <c:v>43999</c:v>
                </c:pt>
                <c:pt idx="130">
                  <c:v>44000</c:v>
                </c:pt>
                <c:pt idx="131">
                  <c:v>44001</c:v>
                </c:pt>
                <c:pt idx="132">
                  <c:v>44002</c:v>
                </c:pt>
                <c:pt idx="133">
                  <c:v>44003</c:v>
                </c:pt>
                <c:pt idx="134">
                  <c:v>44004</c:v>
                </c:pt>
                <c:pt idx="135">
                  <c:v>44005</c:v>
                </c:pt>
                <c:pt idx="136">
                  <c:v>44006</c:v>
                </c:pt>
                <c:pt idx="137">
                  <c:v>44007</c:v>
                </c:pt>
                <c:pt idx="138">
                  <c:v>44008</c:v>
                </c:pt>
                <c:pt idx="139">
                  <c:v>44009</c:v>
                </c:pt>
                <c:pt idx="140">
                  <c:v>44010</c:v>
                </c:pt>
                <c:pt idx="141">
                  <c:v>44011</c:v>
                </c:pt>
                <c:pt idx="142">
                  <c:v>44012</c:v>
                </c:pt>
                <c:pt idx="143">
                  <c:v>44013</c:v>
                </c:pt>
                <c:pt idx="144">
                  <c:v>44014</c:v>
                </c:pt>
                <c:pt idx="145">
                  <c:v>44015</c:v>
                </c:pt>
                <c:pt idx="146">
                  <c:v>44016</c:v>
                </c:pt>
                <c:pt idx="147">
                  <c:v>44017</c:v>
                </c:pt>
                <c:pt idx="148">
                  <c:v>44018</c:v>
                </c:pt>
                <c:pt idx="149">
                  <c:v>44019</c:v>
                </c:pt>
                <c:pt idx="150">
                  <c:v>44020</c:v>
                </c:pt>
                <c:pt idx="151">
                  <c:v>44021</c:v>
                </c:pt>
                <c:pt idx="152">
                  <c:v>44022</c:v>
                </c:pt>
                <c:pt idx="153">
                  <c:v>44023</c:v>
                </c:pt>
                <c:pt idx="154">
                  <c:v>44024</c:v>
                </c:pt>
                <c:pt idx="155">
                  <c:v>44025</c:v>
                </c:pt>
                <c:pt idx="156">
                  <c:v>44026</c:v>
                </c:pt>
                <c:pt idx="157">
                  <c:v>44027</c:v>
                </c:pt>
                <c:pt idx="158">
                  <c:v>44028</c:v>
                </c:pt>
                <c:pt idx="159">
                  <c:v>44029</c:v>
                </c:pt>
                <c:pt idx="160">
                  <c:v>44030</c:v>
                </c:pt>
                <c:pt idx="161">
                  <c:v>44031</c:v>
                </c:pt>
                <c:pt idx="162">
                  <c:v>44032</c:v>
                </c:pt>
                <c:pt idx="163">
                  <c:v>44033</c:v>
                </c:pt>
                <c:pt idx="164">
                  <c:v>44034</c:v>
                </c:pt>
                <c:pt idx="165">
                  <c:v>44035</c:v>
                </c:pt>
                <c:pt idx="166">
                  <c:v>44036</c:v>
                </c:pt>
                <c:pt idx="167">
                  <c:v>44037</c:v>
                </c:pt>
                <c:pt idx="168">
                  <c:v>44038</c:v>
                </c:pt>
                <c:pt idx="169">
                  <c:v>44039</c:v>
                </c:pt>
                <c:pt idx="170">
                  <c:v>44040</c:v>
                </c:pt>
                <c:pt idx="171">
                  <c:v>44041</c:v>
                </c:pt>
                <c:pt idx="172">
                  <c:v>44042</c:v>
                </c:pt>
                <c:pt idx="173">
                  <c:v>44043</c:v>
                </c:pt>
                <c:pt idx="174">
                  <c:v>44044</c:v>
                </c:pt>
                <c:pt idx="175">
                  <c:v>44045</c:v>
                </c:pt>
                <c:pt idx="176">
                  <c:v>44046</c:v>
                </c:pt>
                <c:pt idx="177">
                  <c:v>44047</c:v>
                </c:pt>
                <c:pt idx="178">
                  <c:v>44048</c:v>
                </c:pt>
                <c:pt idx="179">
                  <c:v>44049</c:v>
                </c:pt>
                <c:pt idx="180">
                  <c:v>44050</c:v>
                </c:pt>
                <c:pt idx="181">
                  <c:v>44051</c:v>
                </c:pt>
                <c:pt idx="182">
                  <c:v>44052</c:v>
                </c:pt>
                <c:pt idx="183">
                  <c:v>44053</c:v>
                </c:pt>
                <c:pt idx="184">
                  <c:v>44054</c:v>
                </c:pt>
              </c:numCache>
            </c:numRef>
          </c:cat>
          <c:val>
            <c:numRef>
              <c:f>'Data ITA'!$AO$12:$AO$196</c:f>
              <c:numCache>
                <c:formatCode>0.0%</c:formatCode>
                <c:ptCount val="185"/>
                <c:pt idx="30" formatCode="0.00%">
                  <c:v>8.2472344970669115E-5</c:v>
                </c:pt>
                <c:pt idx="31" formatCode="0.00%">
                  <c:v>1.0234793201817717E-4</c:v>
                </c:pt>
                <c:pt idx="32" formatCode="0.00%">
                  <c:v>1.2676002966140746E-4</c:v>
                </c:pt>
                <c:pt idx="33" formatCode="0.00%">
                  <c:v>1.4443351885724202E-4</c:v>
                </c:pt>
                <c:pt idx="34" formatCode="0.00%">
                  <c:v>1.585604963842333E-4</c:v>
                </c:pt>
                <c:pt idx="35" formatCode="0.00%">
                  <c:v>1.7711766003985959E-4</c:v>
                </c:pt>
                <c:pt idx="36" formatCode="0.00%">
                  <c:v>1.9879367473004487E-4</c:v>
                </c:pt>
                <c:pt idx="37" formatCode="0.00%">
                  <c:v>2.0767767464666763E-4</c:v>
                </c:pt>
                <c:pt idx="38" formatCode="0.00%">
                  <c:v>2.1828885646197414E-4</c:v>
                </c:pt>
                <c:pt idx="39" formatCode="0.00%">
                  <c:v>2.2863540849253026E-4</c:v>
                </c:pt>
                <c:pt idx="40" formatCode="0.00%">
                  <c:v>2.584818677868861E-4</c:v>
                </c:pt>
                <c:pt idx="41" formatCode="0.00%">
                  <c:v>2.9310583980236203E-4</c:v>
                </c:pt>
                <c:pt idx="42" formatCode="0.00%">
                  <c:v>3.1543634065661765E-4</c:v>
                </c:pt>
                <c:pt idx="43" formatCode="0.00%">
                  <c:v>3.248944926955115E-4</c:v>
                </c:pt>
                <c:pt idx="44" formatCode="0.00%">
                  <c:v>3.5041472756238432E-4</c:v>
                </c:pt>
                <c:pt idx="45" formatCode="0.00%">
                  <c:v>3.7545295817846167E-4</c:v>
                </c:pt>
                <c:pt idx="46" formatCode="0.00%">
                  <c:v>4.2124099923809778E-4</c:v>
                </c:pt>
                <c:pt idx="47" formatCode="0.00%">
                  <c:v>4.4229324372137128E-4</c:v>
                </c:pt>
                <c:pt idx="48" formatCode="0.00%">
                  <c:v>4.6382040415763448E-4</c:v>
                </c:pt>
                <c:pt idx="49" formatCode="0.00%">
                  <c:v>4.6222317438539056E-4</c:v>
                </c:pt>
                <c:pt idx="50" formatCode="0.00%">
                  <c:v>4.7702117743799908E-4</c:v>
                </c:pt>
                <c:pt idx="51" formatCode="0.00%">
                  <c:v>4.9619029747086086E-4</c:v>
                </c:pt>
                <c:pt idx="52" formatCode="0.00%">
                  <c:v>5.1266822710344779E-4</c:v>
                </c:pt>
                <c:pt idx="53" formatCode="0.00%">
                  <c:v>5.2021490150070651E-4</c:v>
                </c:pt>
                <c:pt idx="54" formatCode="0.00%">
                  <c:v>5.3344166520635913E-4</c:v>
                </c:pt>
                <c:pt idx="55" formatCode="0.00%">
                  <c:v>5.3799707792956354E-4</c:v>
                </c:pt>
                <c:pt idx="56" formatCode="0.00%">
                  <c:v>5.6099387877756588E-4</c:v>
                </c:pt>
                <c:pt idx="57" formatCode="0.00%">
                  <c:v>5.7739619990022418E-4</c:v>
                </c:pt>
                <c:pt idx="58" formatCode="0.00%">
                  <c:v>5.8709299129858044E-4</c:v>
                </c:pt>
                <c:pt idx="59" formatCode="0.00%">
                  <c:v>6.2779163453364063E-4</c:v>
                </c:pt>
                <c:pt idx="60" formatCode="0.00%">
                  <c:v>6.4299603332711587E-4</c:v>
                </c:pt>
                <c:pt idx="61" formatCode="0.00%">
                  <c:v>6.7814926491209277E-4</c:v>
                </c:pt>
                <c:pt idx="62" formatCode="0.00%">
                  <c:v>7.2359470491111444E-4</c:v>
                </c:pt>
                <c:pt idx="63" formatCode="0.00%">
                  <c:v>7.5308911208111465E-4</c:v>
                </c:pt>
                <c:pt idx="64" formatCode="0.00%">
                  <c:v>7.6831950129987807E-4</c:v>
                </c:pt>
                <c:pt idx="65" formatCode="0.00%">
                  <c:v>7.5193608230470204E-4</c:v>
                </c:pt>
                <c:pt idx="66" formatCode="0.00%">
                  <c:v>7.3311665163026051E-4</c:v>
                </c:pt>
                <c:pt idx="67" formatCode="0.00%">
                  <c:v>7.6797926300519891E-4</c:v>
                </c:pt>
                <c:pt idx="68" formatCode="0.00%">
                  <c:v>7.9682863507486994E-4</c:v>
                </c:pt>
                <c:pt idx="69" formatCode="0.00%">
                  <c:v>8.0891654559972156E-4</c:v>
                </c:pt>
                <c:pt idx="70" formatCode="0.00%">
                  <c:v>8.1833925614958631E-4</c:v>
                </c:pt>
                <c:pt idx="71" formatCode="0.00%">
                  <c:v>8.2960019859709255E-4</c:v>
                </c:pt>
                <c:pt idx="72" formatCode="0.00%">
                  <c:v>8.8948922675843194E-4</c:v>
                </c:pt>
                <c:pt idx="73" formatCode="0.00%">
                  <c:v>9.3529380717961494E-4</c:v>
                </c:pt>
                <c:pt idx="74" formatCode="0.00%">
                  <c:v>9.4866469960731912E-4</c:v>
                </c:pt>
                <c:pt idx="75" formatCode="0.00%">
                  <c:v>9.4096680819020302E-4</c:v>
                </c:pt>
                <c:pt idx="76" formatCode="0.00%">
                  <c:v>9.4961925704516897E-4</c:v>
                </c:pt>
                <c:pt idx="77" formatCode="0.00%">
                  <c:v>9.4774794642443359E-4</c:v>
                </c:pt>
                <c:pt idx="78" formatCode="0.00%">
                  <c:v>9.2534892535805515E-4</c:v>
                </c:pt>
                <c:pt idx="79" formatCode="0.00%">
                  <c:v>9.3750771886096486E-4</c:v>
                </c:pt>
                <c:pt idx="80" formatCode="0.00%">
                  <c:v>9.3922308692997222E-4</c:v>
                </c:pt>
                <c:pt idx="81" formatCode="0.00%">
                  <c:v>9.4347134008159134E-4</c:v>
                </c:pt>
                <c:pt idx="82" formatCode="0.00%">
                  <c:v>9.7125983024632528E-4</c:v>
                </c:pt>
                <c:pt idx="83" formatCode="0.00%">
                  <c:v>9.4769124004198712E-4</c:v>
                </c:pt>
                <c:pt idx="84" formatCode="0.00%">
                  <c:v>9.3592230291839724E-4</c:v>
                </c:pt>
                <c:pt idx="85" formatCode="0.00%">
                  <c:v>9.4921994960210805E-4</c:v>
                </c:pt>
                <c:pt idx="86" formatCode="0.00%">
                  <c:v>9.4447315283814658E-4</c:v>
                </c:pt>
                <c:pt idx="87" formatCode="0.00%">
                  <c:v>9.4550331878592527E-4</c:v>
                </c:pt>
                <c:pt idx="88" formatCode="0.00%">
                  <c:v>9.4999966236074783E-4</c:v>
                </c:pt>
                <c:pt idx="89" formatCode="0.00%">
                  <c:v>9.2534892535805515E-4</c:v>
                </c:pt>
                <c:pt idx="90" formatCode="0.00%">
                  <c:v>9.5785822186146259E-4</c:v>
                </c:pt>
                <c:pt idx="91" formatCode="0.00%">
                  <c:v>9.7379035256300157E-4</c:v>
                </c:pt>
                <c:pt idx="92" formatCode="0.00%">
                  <c:v>9.8113619185576225E-4</c:v>
                </c:pt>
                <c:pt idx="93" formatCode="0.00%">
                  <c:v>1.0088750639358555E-3</c:v>
                </c:pt>
                <c:pt idx="94" formatCode="0.00%">
                  <c:v>1.0034643299440826E-3</c:v>
                </c:pt>
                <c:pt idx="95" formatCode="0.00%">
                  <c:v>1.0070486458678902E-3</c:v>
                </c:pt>
                <c:pt idx="96" formatCode="0.00%">
                  <c:v>1.0174471787490222E-3</c:v>
                </c:pt>
                <c:pt idx="97" formatCode="0.00%">
                  <c:v>1.0174660808765046E-3</c:v>
                </c:pt>
                <c:pt idx="98" formatCode="0.00%">
                  <c:v>1.0373676583493006E-3</c:v>
                </c:pt>
                <c:pt idx="99" formatCode="0.00%">
                  <c:v>1.0271274307858318E-3</c:v>
                </c:pt>
                <c:pt idx="100" formatCode="0.00%">
                  <c:v>1.0180425957647108E-3</c:v>
                </c:pt>
                <c:pt idx="101" formatCode="0.00%">
                  <c:v>1.0303809594787011E-3</c:v>
                </c:pt>
                <c:pt idx="102" formatCode="0.00%">
                  <c:v>1.0299154945894527E-3</c:v>
                </c:pt>
                <c:pt idx="103" formatCode="0.00%">
                  <c:v>1.0469368603871522E-3</c:v>
                </c:pt>
                <c:pt idx="104" formatCode="0.00%">
                  <c:v>1.054570957124016E-3</c:v>
                </c:pt>
                <c:pt idx="105" formatCode="0.00%">
                  <c:v>1.0444654072188577E-3</c:v>
                </c:pt>
                <c:pt idx="106" formatCode="0.00%">
                  <c:v>1.0417127849042657E-3</c:v>
                </c:pt>
                <c:pt idx="107" formatCode="0.00%">
                  <c:v>1.028755376515234E-3</c:v>
                </c:pt>
                <c:pt idx="108" formatCode="0.00%">
                  <c:v>1.0290601733208842E-3</c:v>
                </c:pt>
                <c:pt idx="109" formatCode="0.00%">
                  <c:v>1.0390168689721204E-3</c:v>
                </c:pt>
                <c:pt idx="110" formatCode="0.00%">
                  <c:v>1.0313496935121628E-3</c:v>
                </c:pt>
                <c:pt idx="111" formatCode="0.00%">
                  <c:v>1.0241007276227483E-3</c:v>
                </c:pt>
                <c:pt idx="112" formatCode="0.00%">
                  <c:v>1.0200698489371742E-3</c:v>
                </c:pt>
                <c:pt idx="113" formatCode="0.00%">
                  <c:v>1.0109802883841827E-3</c:v>
                </c:pt>
                <c:pt idx="114" formatCode="0.00%">
                  <c:v>9.9794963425115782E-4</c:v>
                </c:pt>
                <c:pt idx="115" formatCode="0.00%">
                  <c:v>9.2700758704461603E-4</c:v>
                </c:pt>
                <c:pt idx="116" formatCode="0.00%">
                  <c:v>8.6571743868366037E-4</c:v>
                </c:pt>
                <c:pt idx="117" formatCode="0.00%">
                  <c:v>8.4892526118168223E-4</c:v>
                </c:pt>
                <c:pt idx="118" formatCode="0.00%">
                  <c:v>8.563514345162422E-4</c:v>
                </c:pt>
                <c:pt idx="119" formatCode="0.00%">
                  <c:v>8.4538820057658006E-4</c:v>
                </c:pt>
                <c:pt idx="120" formatCode="0.00%">
                  <c:v>8.3527083684174536E-4</c:v>
                </c:pt>
                <c:pt idx="121" formatCode="0.00%">
                  <c:v>8.4199054316165902E-4</c:v>
                </c:pt>
                <c:pt idx="122" formatCode="0.00%">
                  <c:v>9.0200479791756772E-4</c:v>
                </c:pt>
                <c:pt idx="123" formatCode="0.00%">
                  <c:v>9.3158426466123797E-4</c:v>
                </c:pt>
                <c:pt idx="124" formatCode="0.00%">
                  <c:v>9.4479685177127886E-4</c:v>
                </c:pt>
                <c:pt idx="125" formatCode="0.00%">
                  <c:v>8.9107936823287011E-4</c:v>
                </c:pt>
                <c:pt idx="126" formatCode="0.00%">
                  <c:v>9.0773450531060238E-4</c:v>
                </c:pt>
                <c:pt idx="127" formatCode="0.00%">
                  <c:v>9.1008545741619795E-4</c:v>
                </c:pt>
                <c:pt idx="128" formatCode="0.00%">
                  <c:v>8.9089743525585412E-4</c:v>
                </c:pt>
                <c:pt idx="129" formatCode="0.00%">
                  <c:v>9.2634364981680458E-4</c:v>
                </c:pt>
                <c:pt idx="130" formatCode="0.00%">
                  <c:v>9.1614122650830005E-4</c:v>
                </c:pt>
                <c:pt idx="131" formatCode="0.00%">
                  <c:v>8.8523861084087755E-4</c:v>
                </c:pt>
                <c:pt idx="132" formatCode="0.00%">
                  <c:v>8.9698628307105001E-4</c:v>
                </c:pt>
                <c:pt idx="133" formatCode="0.00%">
                  <c:v>8.5922455789353292E-4</c:v>
                </c:pt>
                <c:pt idx="134" formatCode="0.00%">
                  <c:v>8.6126835042754321E-4</c:v>
                </c:pt>
                <c:pt idx="135" formatCode="0.00%">
                  <c:v>8.4615373673960822E-4</c:v>
                </c:pt>
                <c:pt idx="136" formatCode="0.00%">
                  <c:v>7.88419551111237E-4</c:v>
                </c:pt>
                <c:pt idx="137" formatCode="0.00%">
                  <c:v>7.8347428200871265E-4</c:v>
                </c:pt>
                <c:pt idx="138" formatCode="0.00%">
                  <c:v>7.7219680019965941E-4</c:v>
                </c:pt>
                <c:pt idx="139" formatCode="0.00%">
                  <c:v>7.8785957558457752E-4</c:v>
                </c:pt>
                <c:pt idx="140" formatCode="0.00%">
                  <c:v>7.8030108735764234E-4</c:v>
                </c:pt>
                <c:pt idx="141" formatCode="0.00%">
                  <c:v>7.761567959071753E-4</c:v>
                </c:pt>
                <c:pt idx="142" formatCode="0.00%">
                  <c:v>7.9455801701107365E-4</c:v>
                </c:pt>
                <c:pt idx="143" formatCode="0.00%">
                  <c:v>7.9951982547514478E-4</c:v>
                </c:pt>
                <c:pt idx="144" formatCode="0.00%">
                  <c:v>7.9286155106954835E-4</c:v>
                </c:pt>
                <c:pt idx="145" formatCode="0.00%">
                  <c:v>7.8654824049050151E-4</c:v>
                </c:pt>
                <c:pt idx="146" formatCode="0.00%">
                  <c:v>7.6448000665506105E-4</c:v>
                </c:pt>
                <c:pt idx="147" formatCode="0.00%">
                  <c:v>7.6475408750355267E-4</c:v>
                </c:pt>
                <c:pt idx="148" formatCode="0.00%">
                  <c:v>7.5281739399855841E-4</c:v>
                </c:pt>
                <c:pt idx="149" formatCode="0.00%">
                  <c:v>7.4087597496169373E-4</c:v>
                </c:pt>
                <c:pt idx="150" formatCode="0.00%">
                  <c:v>7.2924407826234971E-4</c:v>
                </c:pt>
                <c:pt idx="151" formatCode="0.00%">
                  <c:v>7.2761140700107669E-4</c:v>
                </c:pt>
                <c:pt idx="152" formatCode="0.00%">
                  <c:v>7.2254799960178885E-4</c:v>
                </c:pt>
                <c:pt idx="153" formatCode="0.00%">
                  <c:v>7.0818238271533513E-4</c:v>
                </c:pt>
                <c:pt idx="154" formatCode="0.00%">
                  <c:v>7.1006550716574697E-4</c:v>
                </c:pt>
                <c:pt idx="155" formatCode="0.00%">
                  <c:v>7.1424051457337262E-4</c:v>
                </c:pt>
                <c:pt idx="156" formatCode="0.00%">
                  <c:v>7.1104605502888478E-4</c:v>
                </c:pt>
                <c:pt idx="157" formatCode="0.00%">
                  <c:v>7.0633469975395246E-4</c:v>
                </c:pt>
                <c:pt idx="158" formatCode="0.00%">
                  <c:v>7.0132563597117583E-4</c:v>
                </c:pt>
                <c:pt idx="159" formatCode="0.00%">
                  <c:v>7.0797445931303118E-4</c:v>
                </c:pt>
                <c:pt idx="160" formatCode="0.00%">
                  <c:v>7.1348915500595608E-4</c:v>
                </c:pt>
                <c:pt idx="161" formatCode="0.00%">
                  <c:v>7.0702935293892241E-4</c:v>
                </c:pt>
                <c:pt idx="162" formatCode="0.00%">
                  <c:v>7.0778543803820938E-4</c:v>
                </c:pt>
                <c:pt idx="163" formatCode="0.00%">
                  <c:v>7.107223560957525E-4</c:v>
                </c:pt>
                <c:pt idx="164" formatCode="0.00%">
                  <c:v>7.1277559969350386E-4</c:v>
                </c:pt>
                <c:pt idx="165" formatCode="0.00%">
                  <c:v>7.3611736436805602E-4</c:v>
                </c:pt>
                <c:pt idx="166" formatCode="0.00%">
                  <c:v>7.4218258452389909E-4</c:v>
                </c:pt>
                <c:pt idx="167" formatCode="0.00%">
                  <c:v>7.5023016529943566E-4</c:v>
                </c:pt>
                <c:pt idx="168" formatCode="0.00%">
                  <c:v>7.6204635774173083E-4</c:v>
                </c:pt>
                <c:pt idx="169" formatCode="0.00%">
                  <c:v>7.6511322792571388E-4</c:v>
                </c:pt>
                <c:pt idx="170" formatCode="0.00%">
                  <c:v>7.7706882355819029E-4</c:v>
                </c:pt>
                <c:pt idx="171" formatCode="0.00%">
                  <c:v>7.9289935532451266E-4</c:v>
                </c:pt>
                <c:pt idx="172" formatCode="0.00%">
                  <c:v>7.9655455422637843E-4</c:v>
                </c:pt>
                <c:pt idx="173" formatCode="0.00%">
                  <c:v>8.1453520299379844E-4</c:v>
                </c:pt>
                <c:pt idx="174" formatCode="0.00%">
                  <c:v>8.3511961982188799E-4</c:v>
                </c:pt>
                <c:pt idx="175" formatCode="0.00%">
                  <c:v>8.4160068678233908E-4</c:v>
                </c:pt>
                <c:pt idx="176" formatCode="0.00%">
                  <c:v>8.3802109639040205E-4</c:v>
                </c:pt>
                <c:pt idx="177" formatCode="0.00%">
                  <c:v>8.2766745606204016E-4</c:v>
                </c:pt>
                <c:pt idx="178" formatCode="0.00%">
                  <c:v>8.2869053371201283E-4</c:v>
                </c:pt>
                <c:pt idx="179" formatCode="0.00%">
                  <c:v>8.2116512420817153E-4</c:v>
                </c:pt>
                <c:pt idx="180" formatCode="0.00%">
                  <c:v>8.1703500935331611E-4</c:v>
                </c:pt>
                <c:pt idx="181" formatCode="0.00%">
                  <c:v>8.0029481270191402E-4</c:v>
                </c:pt>
                <c:pt idx="182" formatCode="0.00%">
                  <c:v>7.8698771495446201E-4</c:v>
                </c:pt>
                <c:pt idx="183" formatCode="0.00%">
                  <c:v>7.9264890213537385E-4</c:v>
                </c:pt>
                <c:pt idx="184" formatCode="0.00%">
                  <c:v>7.8521564050300808E-4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57760"/>
        <c:axId val="326359296"/>
      </c:lineChart>
      <c:dateAx>
        <c:axId val="3263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326359296"/>
        <c:crosses val="autoZero"/>
        <c:auto val="1"/>
        <c:lblOffset val="100"/>
        <c:baseTimeUnit val="days"/>
      </c:dateAx>
      <c:valAx>
        <c:axId val="32635929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326357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ESP'!$J$33:$J$134</c:f>
              <c:numCache>
                <c:formatCode>0.0%</c:formatCode>
                <c:ptCount val="102"/>
                <c:pt idx="0">
                  <c:v>0.90697761712341285</c:v>
                </c:pt>
                <c:pt idx="1">
                  <c:v>0.43902517899997429</c:v>
                </c:pt>
                <c:pt idx="2">
                  <c:v>0.38135691098740454</c:v>
                </c:pt>
                <c:pt idx="3">
                  <c:v>0.3518530935593932</c:v>
                </c:pt>
                <c:pt idx="4">
                  <c:v>0.16972557652942025</c:v>
                </c:pt>
                <c:pt idx="5">
                  <c:v>0.55512118535267185</c:v>
                </c:pt>
                <c:pt idx="6">
                  <c:v>0.25445510314212449</c:v>
                </c:pt>
                <c:pt idx="7">
                  <c:v>0.37609097847408884</c:v>
                </c:pt>
                <c:pt idx="8">
                  <c:v>0.6389868335194786</c:v>
                </c:pt>
                <c:pt idx="9">
                  <c:v>0.61403186074320193</c:v>
                </c:pt>
                <c:pt idx="10">
                  <c:v>0.35750681818114416</c:v>
                </c:pt>
                <c:pt idx="11">
                  <c:v>0.72429997994684181</c:v>
                </c:pt>
                <c:pt idx="12">
                  <c:v>0.72465520308560938</c:v>
                </c:pt>
                <c:pt idx="13">
                  <c:v>0.23626777621155096</c:v>
                </c:pt>
                <c:pt idx="14">
                  <c:v>0.24778875714265231</c:v>
                </c:pt>
                <c:pt idx="15">
                  <c:v>0.30668730647736026</c:v>
                </c:pt>
                <c:pt idx="16">
                  <c:v>0.19916032105738332</c:v>
                </c:pt>
                <c:pt idx="17">
                  <c:v>0.21228461557820816</c:v>
                </c:pt>
                <c:pt idx="18">
                  <c:v>0.3321486290072207</c:v>
                </c:pt>
                <c:pt idx="19">
                  <c:v>0.15274806495774265</c:v>
                </c:pt>
                <c:pt idx="20">
                  <c:v>0.27932774035647673</c:v>
                </c:pt>
                <c:pt idx="21">
                  <c:v>0.15524563121419674</c:v>
                </c:pt>
                <c:pt idx="22">
                  <c:v>0.26091972537838765</c:v>
                </c:pt>
                <c:pt idx="23">
                  <c:v>0.15710980282931178</c:v>
                </c:pt>
                <c:pt idx="24">
                  <c:v>0.28958393347330913</c:v>
                </c:pt>
                <c:pt idx="25">
                  <c:v>0.20443368248236549</c:v>
                </c:pt>
                <c:pt idx="26">
                  <c:v>0.17115926449139229</c:v>
                </c:pt>
                <c:pt idx="27">
                  <c:v>0.1469346290406694</c:v>
                </c:pt>
                <c:pt idx="28">
                  <c:v>0.12526898643917223</c:v>
                </c:pt>
                <c:pt idx="29">
                  <c:v>0.13412516589191631</c:v>
                </c:pt>
                <c:pt idx="30">
                  <c:v>0.12578026983910895</c:v>
                </c:pt>
                <c:pt idx="31">
                  <c:v>0.12040832234794031</c:v>
                </c:pt>
                <c:pt idx="32">
                  <c:v>0.11049243431782267</c:v>
                </c:pt>
                <c:pt idx="33">
                  <c:v>9.5381603417907593E-2</c:v>
                </c:pt>
                <c:pt idx="34">
                  <c:v>9.0166381038109797E-2</c:v>
                </c:pt>
                <c:pt idx="35">
                  <c:v>6.8658563641835327E-2</c:v>
                </c:pt>
                <c:pt idx="36">
                  <c:v>6.2319431376206005E-2</c:v>
                </c:pt>
                <c:pt idx="37">
                  <c:v>6.3722954941128784E-2</c:v>
                </c:pt>
                <c:pt idx="38">
                  <c:v>7.435578772416665E-2</c:v>
                </c:pt>
                <c:pt idx="39">
                  <c:v>5.8752883910985605E-2</c:v>
                </c:pt>
                <c:pt idx="40">
                  <c:v>5.9194104234819217E-2</c:v>
                </c:pt>
                <c:pt idx="41">
                  <c:v>5.5130920602562444E-2</c:v>
                </c:pt>
                <c:pt idx="42">
                  <c:v>4.3720340813553686E-2</c:v>
                </c:pt>
                <c:pt idx="43">
                  <c:v>3.759790300765941E-2</c:v>
                </c:pt>
                <c:pt idx="44">
                  <c:v>2.7973391883175127E-2</c:v>
                </c:pt>
                <c:pt idx="45">
                  <c:v>5.8885291674947861E-2</c:v>
                </c:pt>
                <c:pt idx="46">
                  <c:v>8.3238051264544533E-2</c:v>
                </c:pt>
                <c:pt idx="47">
                  <c:v>6.5110700497676283E-2</c:v>
                </c:pt>
                <c:pt idx="48">
                  <c:v>9.2735871153895866E-3</c:v>
                </c:pt>
                <c:pt idx="49">
                  <c:v>7.2008430350583325E-2</c:v>
                </c:pt>
                <c:pt idx="50">
                  <c:v>1.5293412340333979E-2</c:v>
                </c:pt>
                <c:pt idx="51">
                  <c:v>4.0346504149114844E-2</c:v>
                </c:pt>
                <c:pt idx="52">
                  <c:v>4.2133749929394046E-2</c:v>
                </c:pt>
                <c:pt idx="53">
                  <c:v>4.6207717342717856E-2</c:v>
                </c:pt>
                <c:pt idx="54">
                  <c:v>-9.9195273760119149E-2</c:v>
                </c:pt>
                <c:pt idx="55">
                  <c:v>3.3227530224791239E-2</c:v>
                </c:pt>
                <c:pt idx="56">
                  <c:v>1.9894015523960907E-2</c:v>
                </c:pt>
                <c:pt idx="57">
                  <c:v>2.1367780313274264E-2</c:v>
                </c:pt>
                <c:pt idx="58">
                  <c:v>1.5444948355916118E-2</c:v>
                </c:pt>
                <c:pt idx="59">
                  <c:v>2.5516972544540356E-2</c:v>
                </c:pt>
                <c:pt idx="60">
                  <c:v>6.5295152303929006E-3</c:v>
                </c:pt>
                <c:pt idx="61">
                  <c:v>2.0570989163774166E-2</c:v>
                </c:pt>
                <c:pt idx="62">
                  <c:v>2.0105776184796417E-2</c:v>
                </c:pt>
                <c:pt idx="63">
                  <c:v>1.1963709452721292E-2</c:v>
                </c:pt>
                <c:pt idx="64">
                  <c:v>7.4699420398149719E-3</c:v>
                </c:pt>
                <c:pt idx="65">
                  <c:v>1.8587513201580256E-2</c:v>
                </c:pt>
                <c:pt idx="66">
                  <c:v>1.4248815420763773E-2</c:v>
                </c:pt>
                <c:pt idx="67">
                  <c:v>1.6465286317631792E-2</c:v>
                </c:pt>
                <c:pt idx="68">
                  <c:v>2.1187300493405472E-2</c:v>
                </c:pt>
                <c:pt idx="69">
                  <c:v>1.1075571184649273E-2</c:v>
                </c:pt>
                <c:pt idx="70">
                  <c:v>1.228398978168845E-2</c:v>
                </c:pt>
                <c:pt idx="71">
                  <c:v>5.0369205267340442E-2</c:v>
                </c:pt>
                <c:pt idx="72">
                  <c:v>9.3922175847658204E-3</c:v>
                </c:pt>
                <c:pt idx="73">
                  <c:v>1.0691124983275544E-2</c:v>
                </c:pt>
                <c:pt idx="74">
                  <c:v>1.4040766142296501E-2</c:v>
                </c:pt>
                <c:pt idx="75">
                  <c:v>1.0980921870119927E-2</c:v>
                </c:pt>
                <c:pt idx="76">
                  <c:v>8.9323275557333347E-3</c:v>
                </c:pt>
                <c:pt idx="77">
                  <c:v>0</c:v>
                </c:pt>
                <c:pt idx="78">
                  <c:v>1.6096640987701312E-2</c:v>
                </c:pt>
                <c:pt idx="79">
                  <c:v>8.0930035771816251E-3</c:v>
                </c:pt>
                <c:pt idx="80">
                  <c:v>9.6613696113922575E-3</c:v>
                </c:pt>
                <c:pt idx="81">
                  <c:v>8.922462629398829E-3</c:v>
                </c:pt>
                <c:pt idx="82">
                  <c:v>3.2820150430930041E-2</c:v>
                </c:pt>
                <c:pt idx="83">
                  <c:v>8.3904027332838138E-3</c:v>
                </c:pt>
                <c:pt idx="84">
                  <c:v>8.6143733246442332E-3</c:v>
                </c:pt>
                <c:pt idx="85">
                  <c:v>-6.6006179891256022E-3</c:v>
                </c:pt>
                <c:pt idx="86">
                  <c:v>1.4836686039049999E-2</c:v>
                </c:pt>
                <c:pt idx="87">
                  <c:v>0</c:v>
                </c:pt>
                <c:pt idx="88">
                  <c:v>2.8168750808321093E-2</c:v>
                </c:pt>
                <c:pt idx="89">
                  <c:v>1.0947762439849969E-2</c:v>
                </c:pt>
                <c:pt idx="90">
                  <c:v>1.0929068136436557E-2</c:v>
                </c:pt>
                <c:pt idx="91">
                  <c:v>4.0872047086059314E-3</c:v>
                </c:pt>
                <c:pt idx="92">
                  <c:v>2.5787174769439096E-3</c:v>
                </c:pt>
                <c:pt idx="93">
                  <c:v>4.7560092931154393E-3</c:v>
                </c:pt>
                <c:pt idx="94">
                  <c:v>6.3437236437806025E-3</c:v>
                </c:pt>
                <c:pt idx="95">
                  <c:v>5.3440781291011251E-3</c:v>
                </c:pt>
                <c:pt idx="96">
                  <c:v>5.0616032103267053E-3</c:v>
                </c:pt>
                <c:pt idx="97">
                  <c:v>5.2580831385743388E-3</c:v>
                </c:pt>
                <c:pt idx="98">
                  <c:v>3.7813305904629336E-3</c:v>
                </c:pt>
                <c:pt idx="99">
                  <c:v>2.6213694281470123E-3</c:v>
                </c:pt>
                <c:pt idx="100">
                  <c:v>3.8983567025880029E-3</c:v>
                </c:pt>
                <c:pt idx="101">
                  <c:v>4.8970346430182495E-3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65-4658-9D0D-1D13CBAE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974464"/>
        <c:axId val="326996736"/>
      </c:lineChart>
      <c:catAx>
        <c:axId val="32697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996736"/>
        <c:crosses val="autoZero"/>
        <c:auto val="1"/>
        <c:lblAlgn val="ctr"/>
        <c:lblOffset val="100"/>
        <c:noMultiLvlLbl val="0"/>
      </c:catAx>
      <c:valAx>
        <c:axId val="3269967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97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ESP'!$K$33:$K$134</c:f>
              <c:numCache>
                <c:formatCode>0.0%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8.4745762711864406E-3</c:v>
                </c:pt>
                <c:pt idx="3">
                  <c:v>6.1728395061728392E-3</c:v>
                </c:pt>
                <c:pt idx="4">
                  <c:v>4.5871559633027525E-3</c:v>
                </c:pt>
                <c:pt idx="5">
                  <c:v>7.874015748031496E-3</c:v>
                </c:pt>
                <c:pt idx="6">
                  <c:v>1.2722646310432569E-2</c:v>
                </c:pt>
                <c:pt idx="7">
                  <c:v>1.5217391304347827E-2</c:v>
                </c:pt>
                <c:pt idx="8">
                  <c:v>1.7571884984025558E-2</c:v>
                </c:pt>
                <c:pt idx="9">
                  <c:v>6.9101678183613032E-3</c:v>
                </c:pt>
                <c:pt idx="10">
                  <c:v>1.167076167076167E-2</c:v>
                </c:pt>
                <c:pt idx="11">
                  <c:v>4.9019607843137254E-4</c:v>
                </c:pt>
                <c:pt idx="12">
                  <c:v>3.8254046101029913E-2</c:v>
                </c:pt>
                <c:pt idx="13">
                  <c:v>1.2637586628618018E-2</c:v>
                </c:pt>
                <c:pt idx="14">
                  <c:v>1.655220989610847E-2</c:v>
                </c:pt>
                <c:pt idx="15">
                  <c:v>7.5800915331807779E-3</c:v>
                </c:pt>
                <c:pt idx="16">
                  <c:v>2.1058434399117972E-2</c:v>
                </c:pt>
                <c:pt idx="17">
                  <c:v>8.8347894375184061E-3</c:v>
                </c:pt>
                <c:pt idx="18">
                  <c:v>1.6958872685564477E-2</c:v>
                </c:pt>
                <c:pt idx="19">
                  <c:v>1.3290902283788843E-2</c:v>
                </c:pt>
                <c:pt idx="20">
                  <c:v>1.8673716182012488E-2</c:v>
                </c:pt>
                <c:pt idx="21">
                  <c:v>1.8149401115479566E-2</c:v>
                </c:pt>
                <c:pt idx="22">
                  <c:v>2.2071168256828141E-2</c:v>
                </c:pt>
                <c:pt idx="23">
                  <c:v>1.6429752066115702E-2</c:v>
                </c:pt>
                <c:pt idx="24">
                  <c:v>2.520806417690713E-2</c:v>
                </c:pt>
                <c:pt idx="25">
                  <c:v>1.7727957334386805E-2</c:v>
                </c:pt>
                <c:pt idx="26">
                  <c:v>1.665732879369047E-2</c:v>
                </c:pt>
                <c:pt idx="27">
                  <c:v>1.6476651569576759E-2</c:v>
                </c:pt>
                <c:pt idx="28">
                  <c:v>1.4935962741958958E-2</c:v>
                </c:pt>
                <c:pt idx="29">
                  <c:v>1.5580736543909348E-2</c:v>
                </c:pt>
                <c:pt idx="30">
                  <c:v>1.1786952410967539E-2</c:v>
                </c:pt>
                <c:pt idx="31">
                  <c:v>1.3533724340175954E-2</c:v>
                </c:pt>
                <c:pt idx="32">
                  <c:v>1.3331668608845236E-2</c:v>
                </c:pt>
                <c:pt idx="33">
                  <c:v>1.1337263584709366E-2</c:v>
                </c:pt>
                <c:pt idx="34">
                  <c:v>9.6660128019822426E-3</c:v>
                </c:pt>
                <c:pt idx="35">
                  <c:v>8.6747831304217395E-3</c:v>
                </c:pt>
                <c:pt idx="36">
                  <c:v>8.6499845535990116E-3</c:v>
                </c:pt>
                <c:pt idx="37">
                  <c:v>8.4924665548813585E-3</c:v>
                </c:pt>
                <c:pt idx="38">
                  <c:v>8.8205079762424879E-3</c:v>
                </c:pt>
                <c:pt idx="39">
                  <c:v>7.6691606074443548E-3</c:v>
                </c:pt>
                <c:pt idx="40">
                  <c:v>7.4056769069033995E-3</c:v>
                </c:pt>
                <c:pt idx="41">
                  <c:v>6.0676806435208726E-3</c:v>
                </c:pt>
                <c:pt idx="42">
                  <c:v>6.9062671797691039E-3</c:v>
                </c:pt>
                <c:pt idx="43">
                  <c:v>6.2707065148857634E-3</c:v>
                </c:pt>
                <c:pt idx="44">
                  <c:v>3.4240321402483564E-3</c:v>
                </c:pt>
                <c:pt idx="45">
                  <c:v>7.4958899069911822E-3</c:v>
                </c:pt>
                <c:pt idx="46">
                  <c:v>6.8912275921573967E-3</c:v>
                </c:pt>
                <c:pt idx="47">
                  <c:v>7.5630807168963849E-3</c:v>
                </c:pt>
                <c:pt idx="48">
                  <c:v>4.2690545605997499E-4</c:v>
                </c:pt>
                <c:pt idx="49">
                  <c:v>4.2317775530004336E-3</c:v>
                </c:pt>
                <c:pt idx="50">
                  <c:v>3.9558217005076146E-3</c:v>
                </c:pt>
                <c:pt idx="51">
                  <c:v>4.3535045711797999E-3</c:v>
                </c:pt>
                <c:pt idx="52">
                  <c:v>4.3334462353808454E-3</c:v>
                </c:pt>
                <c:pt idx="53">
                  <c:v>4.3669422471887811E-3</c:v>
                </c:pt>
                <c:pt idx="54">
                  <c:v>3.6116004211893681E-3</c:v>
                </c:pt>
                <c:pt idx="55">
                  <c:v>4.2900432409120311E-3</c:v>
                </c:pt>
                <c:pt idx="56">
                  <c:v>3.2991580273784293E-3</c:v>
                </c:pt>
                <c:pt idx="57">
                  <c:v>3.8456176224556187E-3</c:v>
                </c:pt>
                <c:pt idx="58">
                  <c:v>3.5383042001199028E-3</c:v>
                </c:pt>
                <c:pt idx="59">
                  <c:v>5.3671078042249682E-3</c:v>
                </c:pt>
                <c:pt idx="60">
                  <c:v>3.3628207541251021E-3</c:v>
                </c:pt>
                <c:pt idx="61">
                  <c:v>3.624320033315114E-3</c:v>
                </c:pt>
                <c:pt idx="62">
                  <c:v>3.5422204698370707E-3</c:v>
                </c:pt>
                <c:pt idx="63">
                  <c:v>2.209230271843091E-3</c:v>
                </c:pt>
                <c:pt idx="64">
                  <c:v>2.237380627557981E-3</c:v>
                </c:pt>
                <c:pt idx="65">
                  <c:v>2.5968556990454803E-3</c:v>
                </c:pt>
                <c:pt idx="66">
                  <c:v>3.4742987327352984E-3</c:v>
                </c:pt>
                <c:pt idx="67">
                  <c:v>3.1110332135658573E-3</c:v>
                </c:pt>
                <c:pt idx="68">
                  <c:v>3.4247599676965872E-3</c:v>
                </c:pt>
                <c:pt idx="69">
                  <c:v>2.7365846200886716E-3</c:v>
                </c:pt>
                <c:pt idx="70">
                  <c:v>2.2645214416925318E-3</c:v>
                </c:pt>
                <c:pt idx="71">
                  <c:v>1.9979533161151989E-3</c:v>
                </c:pt>
                <c:pt idx="72">
                  <c:v>2.7693421238965902E-3</c:v>
                </c:pt>
                <c:pt idx="73">
                  <c:v>2.9615322710445841E-3</c:v>
                </c:pt>
                <c:pt idx="74">
                  <c:v>3.5711934698176551E-3</c:v>
                </c:pt>
                <c:pt idx="75">
                  <c:v>2.3451440224318124E-3</c:v>
                </c:pt>
                <c:pt idx="76">
                  <c:v>1.7949293246578416E-3</c:v>
                </c:pt>
                <c:pt idx="77">
                  <c:v>0</c:v>
                </c:pt>
                <c:pt idx="78">
                  <c:v>2.5754555557515567E-3</c:v>
                </c:pt>
                <c:pt idx="79">
                  <c:v>1.289213579716373E-3</c:v>
                </c:pt>
                <c:pt idx="80">
                  <c:v>2.0414602008054488E-3</c:v>
                </c:pt>
                <c:pt idx="81">
                  <c:v>9.5780147722458601E-4</c:v>
                </c:pt>
                <c:pt idx="82">
                  <c:v>1.2572869647850003E-2</c:v>
                </c:pt>
                <c:pt idx="83">
                  <c:v>8.957362952346829E-4</c:v>
                </c:pt>
                <c:pt idx="84">
                  <c:v>1.3158830642293192E-3</c:v>
                </c:pt>
                <c:pt idx="85">
                  <c:v>-3.3860603064755315E-2</c:v>
                </c:pt>
                <c:pt idx="86">
                  <c:v>4.8633785873861491E-3</c:v>
                </c:pt>
                <c:pt idx="87">
                  <c:v>0</c:v>
                </c:pt>
                <c:pt idx="88">
                  <c:v>3.4033284552292141E-5</c:v>
                </c:pt>
                <c:pt idx="89">
                  <c:v>3.3106553442253897E-5</c:v>
                </c:pt>
                <c:pt idx="90">
                  <c:v>6.5501825863395949E-5</c:v>
                </c:pt>
                <c:pt idx="91">
                  <c:v>3.2400732256548997E-5</c:v>
                </c:pt>
                <c:pt idx="92">
                  <c:v>0</c:v>
                </c:pt>
                <c:pt idx="93">
                  <c:v>0</c:v>
                </c:pt>
                <c:pt idx="94">
                  <c:v>1.6018196671418732E-5</c:v>
                </c:pt>
                <c:pt idx="95">
                  <c:v>7.9589952564388275E-5</c:v>
                </c:pt>
                <c:pt idx="96">
                  <c:v>1.5835061994267708E-5</c:v>
                </c:pt>
                <c:pt idx="97">
                  <c:v>1.5755971513203504E-5</c:v>
                </c:pt>
                <c:pt idx="98">
                  <c:v>1.5674226868759699E-5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B-4B87-8C58-5C4F37B00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99520"/>
        <c:axId val="327101056"/>
      </c:lineChart>
      <c:catAx>
        <c:axId val="327099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101056"/>
        <c:crosses val="autoZero"/>
        <c:auto val="1"/>
        <c:lblAlgn val="ctr"/>
        <c:lblOffset val="100"/>
        <c:noMultiLvlLbl val="0"/>
      </c:catAx>
      <c:valAx>
        <c:axId val="32710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09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ESP'!$L$33:$L$134</c:f>
              <c:numCache>
                <c:formatCode>0.0%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7.124681933842239E-2</c:v>
                </c:pt>
                <c:pt idx="7">
                  <c:v>0</c:v>
                </c:pt>
                <c:pt idx="8">
                  <c:v>3.1948881789137379E-3</c:v>
                </c:pt>
                <c:pt idx="9">
                  <c:v>0</c:v>
                </c:pt>
                <c:pt idx="10">
                  <c:v>9.2751842751842756E-2</c:v>
                </c:pt>
                <c:pt idx="11">
                  <c:v>0</c:v>
                </c:pt>
                <c:pt idx="12">
                  <c:v>4.9043648847474251E-3</c:v>
                </c:pt>
                <c:pt idx="13">
                  <c:v>6.6041581736649008E-2</c:v>
                </c:pt>
                <c:pt idx="14">
                  <c:v>0</c:v>
                </c:pt>
                <c:pt idx="15">
                  <c:v>1.8592677345537758E-3</c:v>
                </c:pt>
                <c:pt idx="16">
                  <c:v>5.490628445424476E-2</c:v>
                </c:pt>
                <c:pt idx="17">
                  <c:v>5.2027093354275059E-3</c:v>
                </c:pt>
                <c:pt idx="18">
                  <c:v>2.1300999508438471E-3</c:v>
                </c:pt>
                <c:pt idx="19">
                  <c:v>3.0013727692499687E-2</c:v>
                </c:pt>
                <c:pt idx="20">
                  <c:v>3.0204173463074413E-2</c:v>
                </c:pt>
                <c:pt idx="21">
                  <c:v>2.057236902258389E-2</c:v>
                </c:pt>
                <c:pt idx="22">
                  <c:v>0</c:v>
                </c:pt>
                <c:pt idx="23">
                  <c:v>4.0297520661157021E-2</c:v>
                </c:pt>
                <c:pt idx="24">
                  <c:v>4.7261364660637566E-2</c:v>
                </c:pt>
                <c:pt idx="25">
                  <c:v>4.0690353324609269E-2</c:v>
                </c:pt>
                <c:pt idx="26">
                  <c:v>5.0467611946731029E-2</c:v>
                </c:pt>
                <c:pt idx="27">
                  <c:v>5.716070591910042E-2</c:v>
                </c:pt>
                <c:pt idx="28">
                  <c:v>4.4098384514626693E-2</c:v>
                </c:pt>
                <c:pt idx="29">
                  <c:v>3.5342503157104341E-2</c:v>
                </c:pt>
                <c:pt idx="30">
                  <c:v>3.9063977308540811E-2</c:v>
                </c:pt>
                <c:pt idx="31">
                  <c:v>4.9677419354838707E-2</c:v>
                </c:pt>
                <c:pt idx="32">
                  <c:v>5.6822595860385107E-2</c:v>
                </c:pt>
                <c:pt idx="33">
                  <c:v>5.0284098487475656E-2</c:v>
                </c:pt>
                <c:pt idx="34">
                  <c:v>4.7826760272558333E-2</c:v>
                </c:pt>
                <c:pt idx="35">
                  <c:v>4.8261293467663308E-2</c:v>
                </c:pt>
                <c:pt idx="36">
                  <c:v>2.9125733704046957E-2</c:v>
                </c:pt>
                <c:pt idx="37">
                  <c:v>3.3427023897125346E-2</c:v>
                </c:pt>
                <c:pt idx="38">
                  <c:v>5.6831465715736398E-2</c:v>
                </c:pt>
                <c:pt idx="39">
                  <c:v>4.8520613064502907E-2</c:v>
                </c:pt>
                <c:pt idx="40">
                  <c:v>4.0918117042401586E-2</c:v>
                </c:pt>
                <c:pt idx="41">
                  <c:v>3.9769312560676805E-2</c:v>
                </c:pt>
                <c:pt idx="42">
                  <c:v>3.7589334799340297E-2</c:v>
                </c:pt>
                <c:pt idx="43">
                  <c:v>2.6779470601047791E-2</c:v>
                </c:pt>
                <c:pt idx="44">
                  <c:v>3.1695124178232288E-2</c:v>
                </c:pt>
                <c:pt idx="45">
                  <c:v>3.850266150078753E-2</c:v>
                </c:pt>
                <c:pt idx="46">
                  <c:v>4.4775949956291222E-2</c:v>
                </c:pt>
                <c:pt idx="47">
                  <c:v>0</c:v>
                </c:pt>
                <c:pt idx="48">
                  <c:v>0</c:v>
                </c:pt>
                <c:pt idx="49">
                  <c:v>2.6422806184588074E-2</c:v>
                </c:pt>
                <c:pt idx="50">
                  <c:v>3.202331852791878E-2</c:v>
                </c:pt>
                <c:pt idx="51">
                  <c:v>1.9509775136426682E-2</c:v>
                </c:pt>
                <c:pt idx="52">
                  <c:v>3.3880576198920126E-2</c:v>
                </c:pt>
                <c:pt idx="53">
                  <c:v>3.3099437259942237E-2</c:v>
                </c:pt>
                <c:pt idx="54">
                  <c:v>3.0555910920416859E-2</c:v>
                </c:pt>
                <c:pt idx="55">
                  <c:v>3.8054272451793762E-2</c:v>
                </c:pt>
                <c:pt idx="56">
                  <c:v>3.0517211753250471E-2</c:v>
                </c:pt>
                <c:pt idx="57">
                  <c:v>2.9080304861046565E-2</c:v>
                </c:pt>
                <c:pt idx="58">
                  <c:v>1.9666388461131553E-2</c:v>
                </c:pt>
                <c:pt idx="59">
                  <c:v>7.5814840704714281E-2</c:v>
                </c:pt>
                <c:pt idx="60">
                  <c:v>3.893594328376937E-2</c:v>
                </c:pt>
                <c:pt idx="61">
                  <c:v>3.382264907212202E-2</c:v>
                </c:pt>
                <c:pt idx="62">
                  <c:v>3.3056484743650076E-2</c:v>
                </c:pt>
                <c:pt idx="63">
                  <c:v>2.2280895546515075E-2</c:v>
                </c:pt>
                <c:pt idx="64">
                  <c:v>3.3301500682128241E-2</c:v>
                </c:pt>
                <c:pt idx="65">
                  <c:v>3.0081414935429533E-2</c:v>
                </c:pt>
                <c:pt idx="66">
                  <c:v>3.5825145949024632E-2</c:v>
                </c:pt>
                <c:pt idx="67">
                  <c:v>3.6645926445242893E-2</c:v>
                </c:pt>
                <c:pt idx="68">
                  <c:v>3.9437083121466814E-2</c:v>
                </c:pt>
                <c:pt idx="69">
                  <c:v>4.2868062987310808E-2</c:v>
                </c:pt>
                <c:pt idx="70">
                  <c:v>3.5060492810540321E-2</c:v>
                </c:pt>
                <c:pt idx="71">
                  <c:v>1.5804947777073891E-2</c:v>
                </c:pt>
                <c:pt idx="72">
                  <c:v>2.8967948011895582E-2</c:v>
                </c:pt>
                <c:pt idx="73">
                  <c:v>2.9663608562691131E-2</c:v>
                </c:pt>
                <c:pt idx="74">
                  <c:v>4.198209466131262E-2</c:v>
                </c:pt>
                <c:pt idx="75">
                  <c:v>2.3944260344974086E-2</c:v>
                </c:pt>
                <c:pt idx="76">
                  <c:v>2.8701610258711447E-2</c:v>
                </c:pt>
                <c:pt idx="77">
                  <c:v>0</c:v>
                </c:pt>
                <c:pt idx="78">
                  <c:v>6.9325618726737107E-2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EC-4A82-8981-BF2736AA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126016"/>
        <c:axId val="327140096"/>
      </c:lineChart>
      <c:catAx>
        <c:axId val="327126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140096"/>
        <c:crosses val="autoZero"/>
        <c:auto val="1"/>
        <c:lblAlgn val="ctr"/>
        <c:lblOffset val="100"/>
        <c:noMultiLvlLbl val="0"/>
      </c:catAx>
      <c:valAx>
        <c:axId val="3271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126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ESP'!$M$33:$M$134</c:f>
              <c:numCache>
                <c:formatCode>General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45.000115496513736</c:v>
                </c:pt>
                <c:pt idx="3">
                  <c:v>57.000201156621699</c:v>
                </c:pt>
                <c:pt idx="4">
                  <c:v>37.000175683413609</c:v>
                </c:pt>
                <c:pt idx="5">
                  <c:v>70.500390539789322</c:v>
                </c:pt>
                <c:pt idx="6">
                  <c:v>3.0303289556016644</c:v>
                </c:pt>
                <c:pt idx="7">
                  <c:v>24.71455001401155</c:v>
                </c:pt>
                <c:pt idx="8">
                  <c:v>30.76967367563028</c:v>
                </c:pt>
                <c:pt idx="9">
                  <c:v>88.859182133266216</c:v>
                </c:pt>
                <c:pt idx="10">
                  <c:v>3.4236535294053096</c:v>
                </c:pt>
                <c:pt idx="11">
                  <c:v>1477.5719590915573</c:v>
                </c:pt>
                <c:pt idx="12">
                  <c:v>16.790590444222246</c:v>
                </c:pt>
                <c:pt idx="13">
                  <c:v>3.0029267100877428</c:v>
                </c:pt>
                <c:pt idx="14">
                  <c:v>14.97013140226726</c:v>
                </c:pt>
                <c:pt idx="15">
                  <c:v>32.490267377116709</c:v>
                </c:pt>
                <c:pt idx="16">
                  <c:v>2.6217476226276735</c:v>
                </c:pt>
                <c:pt idx="17">
                  <c:v>15.12268097129515</c:v>
                </c:pt>
                <c:pt idx="18">
                  <c:v>17.400026462069253</c:v>
                </c:pt>
                <c:pt idx="19">
                  <c:v>3.5272917709117921</c:v>
                </c:pt>
                <c:pt idx="20">
                  <c:v>5.7148077051758337</c:v>
                </c:pt>
                <c:pt idx="21">
                  <c:v>4.0092596660913102</c:v>
                </c:pt>
                <c:pt idx="22">
                  <c:v>11.821745108470509</c:v>
                </c:pt>
                <c:pt idx="23">
                  <c:v>2.7695638319269706</c:v>
                </c:pt>
                <c:pt idx="24">
                  <c:v>3.9959461267794967</c:v>
                </c:pt>
                <c:pt idx="25">
                  <c:v>3.4994795326366375</c:v>
                </c:pt>
                <c:pt idx="26">
                  <c:v>2.5498609399639007</c:v>
                </c:pt>
                <c:pt idx="27">
                  <c:v>1.9953816113412643</c:v>
                </c:pt>
                <c:pt idx="28">
                  <c:v>2.1219678417837962</c:v>
                </c:pt>
                <c:pt idx="29">
                  <c:v>2.6338694607689384</c:v>
                </c:pt>
                <c:pt idx="30">
                  <c:v>2.4735097378338562</c:v>
                </c:pt>
                <c:pt idx="31">
                  <c:v>1.9048591009347089</c:v>
                </c:pt>
                <c:pt idx="32">
                  <c:v>1.5749924135586177</c:v>
                </c:pt>
                <c:pt idx="33">
                  <c:v>1.5478658733017758</c:v>
                </c:pt>
                <c:pt idx="34">
                  <c:v>1.568308088413255</c:v>
                </c:pt>
                <c:pt idx="35">
                  <c:v>1.2058885638801558</c:v>
                </c:pt>
                <c:pt idx="36">
                  <c:v>1.6497219444290059</c:v>
                </c:pt>
                <c:pt idx="37">
                  <c:v>1.5201271354689936</c:v>
                </c:pt>
                <c:pt idx="38">
                  <c:v>1.1325750551388398</c:v>
                </c:pt>
                <c:pt idx="39">
                  <c:v>1.0456152440478323</c:v>
                </c:pt>
                <c:pt idx="40">
                  <c:v>1.2249473685141101</c:v>
                </c:pt>
                <c:pt idx="41">
                  <c:v>1.2027604070136442</c:v>
                </c:pt>
                <c:pt idx="42">
                  <c:v>0.98257667879356481</c:v>
                </c:pt>
                <c:pt idx="43">
                  <c:v>1.1376006511485044</c:v>
                </c:pt>
                <c:pt idx="44">
                  <c:v>0.79652801535140461</c:v>
                </c:pt>
                <c:pt idx="45">
                  <c:v>1.2801553499571707</c:v>
                </c:pt>
                <c:pt idx="46">
                  <c:v>1.6110431266831193</c:v>
                </c:pt>
                <c:pt idx="47">
                  <c:v>8.6090183266476306</c:v>
                </c:pt>
                <c:pt idx="48">
                  <c:v>21.722812355171122</c:v>
                </c:pt>
                <c:pt idx="49">
                  <c:v>2.3490265262446517</c:v>
                </c:pt>
                <c:pt idx="50">
                  <c:v>0.42506330732858816</c:v>
                </c:pt>
                <c:pt idx="51">
                  <c:v>1.6907359190972517</c:v>
                </c:pt>
                <c:pt idx="52">
                  <c:v>1.1025730149667448</c:v>
                </c:pt>
                <c:pt idx="53">
                  <c:v>1.2333115169007214</c:v>
                </c:pt>
                <c:pt idx="54">
                  <c:v>-2.9032045315904456</c:v>
                </c:pt>
                <c:pt idx="55">
                  <c:v>0.78469871767262944</c:v>
                </c:pt>
                <c:pt idx="56">
                  <c:v>0.58829542180357974</c:v>
                </c:pt>
                <c:pt idx="57">
                  <c:v>0.64896527421458794</c:v>
                </c:pt>
                <c:pt idx="58">
                  <c:v>0.66559590257823109</c:v>
                </c:pt>
                <c:pt idx="59">
                  <c:v>0.31431830614081141</c:v>
                </c:pt>
                <c:pt idx="60">
                  <c:v>0.15436657261529582</c:v>
                </c:pt>
                <c:pt idx="61">
                  <c:v>0.54933655927810054</c:v>
                </c:pt>
                <c:pt idx="62">
                  <c:v>0.54935758157332704</c:v>
                </c:pt>
                <c:pt idx="63">
                  <c:v>0.48851155528785056</c:v>
                </c:pt>
                <c:pt idx="64">
                  <c:v>0.21019069156178019</c:v>
                </c:pt>
                <c:pt idx="65">
                  <c:v>0.568803453814681</c:v>
                </c:pt>
                <c:pt idx="66">
                  <c:v>0.36257040108704341</c:v>
                </c:pt>
                <c:pt idx="67">
                  <c:v>0.41414852792908824</c:v>
                </c:pt>
                <c:pt idx="68">
                  <c:v>0.49431613216749837</c:v>
                </c:pt>
                <c:pt idx="69">
                  <c:v>0.24286058035129365</c:v>
                </c:pt>
                <c:pt idx="70">
                  <c:v>0.32910877672213079</c:v>
                </c:pt>
                <c:pt idx="71">
                  <c:v>2.8292695108332842</c:v>
                </c:pt>
                <c:pt idx="72">
                  <c:v>0.29593634316540518</c:v>
                </c:pt>
                <c:pt idx="73">
                  <c:v>0.32769590291608758</c:v>
                </c:pt>
                <c:pt idx="74">
                  <c:v>0.30822728102258112</c:v>
                </c:pt>
                <c:pt idx="75">
                  <c:v>0.41769382511131675</c:v>
                </c:pt>
                <c:pt idx="76">
                  <c:v>0.29289642948882011</c:v>
                </c:pt>
                <c:pt idx="77">
                  <c:v>0</c:v>
                </c:pt>
                <c:pt idx="78">
                  <c:v>0.22387205126393514</c:v>
                </c:pt>
                <c:pt idx="79">
                  <c:v>6.277473108033881</c:v>
                </c:pt>
                <c:pt idx="80">
                  <c:v>4.7325779888240822</c:v>
                </c:pt>
                <c:pt idx="81">
                  <c:v>9.3155657425517653</c:v>
                </c:pt>
                <c:pt idx="82">
                  <c:v>2.6103945519344807</c:v>
                </c:pt>
                <c:pt idx="83">
                  <c:v>9.3670456114380496</c:v>
                </c:pt>
                <c:pt idx="84">
                  <c:v>6.5464580849282852</c:v>
                </c:pt>
                <c:pt idx="85">
                  <c:v>0.19493503929928602</c:v>
                </c:pt>
                <c:pt idx="86">
                  <c:v>3.0506952671813408</c:v>
                </c:pt>
                <c:pt idx="87">
                  <c:v>0</c:v>
                </c:pt>
                <c:pt idx="88">
                  <c:v>827.68240500089871</c:v>
                </c:pt>
                <c:pt idx="89">
                  <c:v>330.68263837688818</c:v>
                </c:pt>
                <c:pt idx="90">
                  <c:v>166.85135097194279</c:v>
                </c:pt>
                <c:pt idx="91">
                  <c:v>126.14544252405916</c:v>
                </c:pt>
                <c:pt idx="92">
                  <c:v>0</c:v>
                </c:pt>
                <c:pt idx="93">
                  <c:v>0</c:v>
                </c:pt>
                <c:pt idx="94">
                  <c:v>396.03232335757923</c:v>
                </c:pt>
                <c:pt idx="95">
                  <c:v>67.145135245278169</c:v>
                </c:pt>
                <c:pt idx="96">
                  <c:v>319.64530433534179</c:v>
                </c:pt>
                <c:pt idx="97">
                  <c:v>333.72002063903614</c:v>
                </c:pt>
                <c:pt idx="98">
                  <c:v>241.24511034094471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2C-47D9-BD85-83499CFD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369856"/>
        <c:axId val="327371392"/>
      </c:lineChart>
      <c:catAx>
        <c:axId val="327369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371392"/>
        <c:crosses val="autoZero"/>
        <c:auto val="1"/>
        <c:lblAlgn val="ctr"/>
        <c:lblOffset val="100"/>
        <c:noMultiLvlLbl val="0"/>
      </c:catAx>
      <c:valAx>
        <c:axId val="32737139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369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ESP'!$F$3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ESP'!$F$4:$F$134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7</c:v>
                </c:pt>
                <c:pt idx="26">
                  <c:v>2</c:v>
                </c:pt>
                <c:pt idx="27">
                  <c:v>17</c:v>
                </c:pt>
                <c:pt idx="28">
                  <c:v>13</c:v>
                </c:pt>
                <c:pt idx="29">
                  <c:v>39</c:v>
                </c:pt>
                <c:pt idx="30">
                  <c:v>36</c:v>
                </c:pt>
                <c:pt idx="31">
                  <c:v>45</c:v>
                </c:pt>
                <c:pt idx="32">
                  <c:v>57</c:v>
                </c:pt>
                <c:pt idx="33">
                  <c:v>37</c:v>
                </c:pt>
                <c:pt idx="34">
                  <c:v>141</c:v>
                </c:pt>
                <c:pt idx="35">
                  <c:v>100</c:v>
                </c:pt>
                <c:pt idx="36">
                  <c:v>173</c:v>
                </c:pt>
                <c:pt idx="37">
                  <c:v>400</c:v>
                </c:pt>
                <c:pt idx="38">
                  <c:v>622</c:v>
                </c:pt>
                <c:pt idx="39">
                  <c:v>582</c:v>
                </c:pt>
                <c:pt idx="40">
                  <c:v>1477.5</c:v>
                </c:pt>
                <c:pt idx="41">
                  <c:v>1477.5</c:v>
                </c:pt>
                <c:pt idx="42">
                  <c:v>1159</c:v>
                </c:pt>
                <c:pt idx="43">
                  <c:v>1407</c:v>
                </c:pt>
                <c:pt idx="44">
                  <c:v>2144</c:v>
                </c:pt>
                <c:pt idx="45">
                  <c:v>1806</c:v>
                </c:pt>
                <c:pt idx="46">
                  <c:v>2162</c:v>
                </c:pt>
                <c:pt idx="47">
                  <c:v>4053</c:v>
                </c:pt>
                <c:pt idx="48">
                  <c:v>2447</c:v>
                </c:pt>
                <c:pt idx="49">
                  <c:v>4964</c:v>
                </c:pt>
                <c:pt idx="50">
                  <c:v>3394</c:v>
                </c:pt>
                <c:pt idx="51">
                  <c:v>6368</c:v>
                </c:pt>
                <c:pt idx="52">
                  <c:v>4749</c:v>
                </c:pt>
                <c:pt idx="53">
                  <c:v>9630</c:v>
                </c:pt>
                <c:pt idx="54">
                  <c:v>8271</c:v>
                </c:pt>
                <c:pt idx="55">
                  <c:v>7933</c:v>
                </c:pt>
                <c:pt idx="56">
                  <c:v>7516</c:v>
                </c:pt>
                <c:pt idx="57">
                  <c:v>6875</c:v>
                </c:pt>
                <c:pt idx="58">
                  <c:v>7846</c:v>
                </c:pt>
                <c:pt idx="59">
                  <c:v>7967</c:v>
                </c:pt>
                <c:pt idx="60">
                  <c:v>8195</c:v>
                </c:pt>
                <c:pt idx="61">
                  <c:v>7947</c:v>
                </c:pt>
                <c:pt idx="62">
                  <c:v>7134</c:v>
                </c:pt>
                <c:pt idx="63">
                  <c:v>6969</c:v>
                </c:pt>
                <c:pt idx="64">
                  <c:v>5478</c:v>
                </c:pt>
                <c:pt idx="65">
                  <c:v>5029</c:v>
                </c:pt>
                <c:pt idx="66">
                  <c:v>5267</c:v>
                </c:pt>
                <c:pt idx="67">
                  <c:v>6278</c:v>
                </c:pt>
                <c:pt idx="68">
                  <c:v>5002</c:v>
                </c:pt>
                <c:pt idx="69">
                  <c:v>5051</c:v>
                </c:pt>
                <c:pt idx="70">
                  <c:v>4754</c:v>
                </c:pt>
                <c:pt idx="71">
                  <c:v>3804</c:v>
                </c:pt>
                <c:pt idx="72">
                  <c:v>3268</c:v>
                </c:pt>
                <c:pt idx="73">
                  <c:v>2442</c:v>
                </c:pt>
                <c:pt idx="74">
                  <c:v>5103</c:v>
                </c:pt>
                <c:pt idx="75">
                  <c:v>7304</c:v>
                </c:pt>
                <c:pt idx="76">
                  <c:v>5891</c:v>
                </c:pt>
                <c:pt idx="77">
                  <c:v>887</c:v>
                </c:pt>
                <c:pt idx="78">
                  <c:v>6948</c:v>
                </c:pt>
                <c:pt idx="79">
                  <c:v>1536</c:v>
                </c:pt>
                <c:pt idx="80">
                  <c:v>3968</c:v>
                </c:pt>
                <c:pt idx="81">
                  <c:v>4211</c:v>
                </c:pt>
                <c:pt idx="82">
                  <c:v>4635</c:v>
                </c:pt>
                <c:pt idx="83">
                  <c:v>-10034</c:v>
                </c:pt>
                <c:pt idx="84">
                  <c:v>2915</c:v>
                </c:pt>
                <c:pt idx="85">
                  <c:v>1729</c:v>
                </c:pt>
                <c:pt idx="86">
                  <c:v>1831</c:v>
                </c:pt>
                <c:pt idx="87">
                  <c:v>1308</c:v>
                </c:pt>
                <c:pt idx="88">
                  <c:v>2144</c:v>
                </c:pt>
                <c:pt idx="89">
                  <c:v>518</c:v>
                </c:pt>
                <c:pt idx="90">
                  <c:v>1573.5</c:v>
                </c:pt>
                <c:pt idx="91">
                  <c:v>1573.5</c:v>
                </c:pt>
                <c:pt idx="92">
                  <c:v>884</c:v>
                </c:pt>
                <c:pt idx="93">
                  <c:v>545</c:v>
                </c:pt>
                <c:pt idx="94">
                  <c:v>1318</c:v>
                </c:pt>
                <c:pt idx="95">
                  <c:v>996</c:v>
                </c:pt>
                <c:pt idx="96">
                  <c:v>1122</c:v>
                </c:pt>
                <c:pt idx="97">
                  <c:v>1410</c:v>
                </c:pt>
                <c:pt idx="98">
                  <c:v>721</c:v>
                </c:pt>
                <c:pt idx="99">
                  <c:v>772</c:v>
                </c:pt>
                <c:pt idx="100">
                  <c:v>3086</c:v>
                </c:pt>
                <c:pt idx="101">
                  <c:v>594</c:v>
                </c:pt>
                <c:pt idx="102">
                  <c:v>661</c:v>
                </c:pt>
                <c:pt idx="103">
                  <c:v>849</c:v>
                </c:pt>
                <c:pt idx="104">
                  <c:v>643</c:v>
                </c:pt>
                <c:pt idx="105">
                  <c:v>515</c:v>
                </c:pt>
                <c:pt idx="106">
                  <c:v>0</c:v>
                </c:pt>
                <c:pt idx="107">
                  <c:v>908</c:v>
                </c:pt>
                <c:pt idx="108">
                  <c:v>431</c:v>
                </c:pt>
                <c:pt idx="109">
                  <c:v>518</c:v>
                </c:pt>
                <c:pt idx="110">
                  <c:v>482</c:v>
                </c:pt>
                <c:pt idx="111">
                  <c:v>1787</c:v>
                </c:pt>
                <c:pt idx="112">
                  <c:v>466</c:v>
                </c:pt>
                <c:pt idx="113">
                  <c:v>482</c:v>
                </c:pt>
                <c:pt idx="114">
                  <c:v>-372</c:v>
                </c:pt>
                <c:pt idx="115">
                  <c:v>859</c:v>
                </c:pt>
                <c:pt idx="116">
                  <c:v>0</c:v>
                </c:pt>
                <c:pt idx="117">
                  <c:v>1647</c:v>
                </c:pt>
                <c:pt idx="118">
                  <c:v>658</c:v>
                </c:pt>
                <c:pt idx="119">
                  <c:v>664</c:v>
                </c:pt>
                <c:pt idx="120">
                  <c:v>251</c:v>
                </c:pt>
                <c:pt idx="121">
                  <c:v>159</c:v>
                </c:pt>
                <c:pt idx="122">
                  <c:v>294</c:v>
                </c:pt>
                <c:pt idx="123">
                  <c:v>394</c:v>
                </c:pt>
                <c:pt idx="124">
                  <c:v>334</c:v>
                </c:pt>
                <c:pt idx="125">
                  <c:v>318</c:v>
                </c:pt>
                <c:pt idx="126">
                  <c:v>332</c:v>
                </c:pt>
                <c:pt idx="127">
                  <c:v>240</c:v>
                </c:pt>
                <c:pt idx="128">
                  <c:v>167</c:v>
                </c:pt>
                <c:pt idx="129">
                  <c:v>249</c:v>
                </c:pt>
                <c:pt idx="130">
                  <c:v>314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10-481F-B26C-CD3E374822AD}"/>
            </c:ext>
          </c:extLst>
        </c:ser>
        <c:ser>
          <c:idx val="2"/>
          <c:order val="2"/>
          <c:tx>
            <c:strRef>
              <c:f>'Data ESP'!$H$3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ESP'!$H$4:$H$134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28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151</c:v>
                </c:pt>
                <c:pt idx="40">
                  <c:v>0</c:v>
                </c:pt>
                <c:pt idx="41">
                  <c:v>10</c:v>
                </c:pt>
                <c:pt idx="42">
                  <c:v>324</c:v>
                </c:pt>
                <c:pt idx="43">
                  <c:v>0</c:v>
                </c:pt>
                <c:pt idx="44">
                  <c:v>13</c:v>
                </c:pt>
                <c:pt idx="45">
                  <c:v>498</c:v>
                </c:pt>
                <c:pt idx="46">
                  <c:v>53</c:v>
                </c:pt>
                <c:pt idx="47">
                  <c:v>26</c:v>
                </c:pt>
                <c:pt idx="48">
                  <c:v>481</c:v>
                </c:pt>
                <c:pt idx="49">
                  <c:v>537</c:v>
                </c:pt>
                <c:pt idx="50">
                  <c:v>450</c:v>
                </c:pt>
                <c:pt idx="51">
                  <c:v>0</c:v>
                </c:pt>
                <c:pt idx="52">
                  <c:v>1219</c:v>
                </c:pt>
                <c:pt idx="53">
                  <c:v>1573</c:v>
                </c:pt>
                <c:pt idx="54">
                  <c:v>1648</c:v>
                </c:pt>
                <c:pt idx="55">
                  <c:v>2342</c:v>
                </c:pt>
                <c:pt idx="56">
                  <c:v>2928</c:v>
                </c:pt>
                <c:pt idx="57">
                  <c:v>2424</c:v>
                </c:pt>
                <c:pt idx="58">
                  <c:v>2071</c:v>
                </c:pt>
                <c:pt idx="59">
                  <c:v>2479</c:v>
                </c:pt>
                <c:pt idx="60">
                  <c:v>3388</c:v>
                </c:pt>
                <c:pt idx="61">
                  <c:v>4096</c:v>
                </c:pt>
                <c:pt idx="62">
                  <c:v>3770</c:v>
                </c:pt>
                <c:pt idx="63">
                  <c:v>3706</c:v>
                </c:pt>
                <c:pt idx="64">
                  <c:v>3861</c:v>
                </c:pt>
                <c:pt idx="65">
                  <c:v>2357</c:v>
                </c:pt>
                <c:pt idx="66">
                  <c:v>2771</c:v>
                </c:pt>
                <c:pt idx="67">
                  <c:v>4813</c:v>
                </c:pt>
                <c:pt idx="68">
                  <c:v>4144</c:v>
                </c:pt>
                <c:pt idx="69">
                  <c:v>3503</c:v>
                </c:pt>
                <c:pt idx="70">
                  <c:v>3441</c:v>
                </c:pt>
                <c:pt idx="71">
                  <c:v>3282</c:v>
                </c:pt>
                <c:pt idx="72">
                  <c:v>2336</c:v>
                </c:pt>
                <c:pt idx="73">
                  <c:v>2777</c:v>
                </c:pt>
                <c:pt idx="74">
                  <c:v>3349</c:v>
                </c:pt>
                <c:pt idx="75">
                  <c:v>3944</c:v>
                </c:pt>
                <c:pt idx="76">
                  <c:v>0</c:v>
                </c:pt>
                <c:pt idx="77">
                  <c:v>0</c:v>
                </c:pt>
                <c:pt idx="78">
                  <c:v>2560</c:v>
                </c:pt>
                <c:pt idx="79">
                  <c:v>3230</c:v>
                </c:pt>
                <c:pt idx="80">
                  <c:v>1927</c:v>
                </c:pt>
                <c:pt idx="81">
                  <c:v>3401</c:v>
                </c:pt>
                <c:pt idx="82">
                  <c:v>3335</c:v>
                </c:pt>
                <c:pt idx="83">
                  <c:v>3105</c:v>
                </c:pt>
                <c:pt idx="84">
                  <c:v>3353</c:v>
                </c:pt>
                <c:pt idx="85">
                  <c:v>2664</c:v>
                </c:pt>
                <c:pt idx="86">
                  <c:v>2503</c:v>
                </c:pt>
                <c:pt idx="87">
                  <c:v>1673</c:v>
                </c:pt>
                <c:pt idx="88">
                  <c:v>6399</c:v>
                </c:pt>
                <c:pt idx="89">
                  <c:v>3103</c:v>
                </c:pt>
                <c:pt idx="90">
                  <c:v>2599</c:v>
                </c:pt>
                <c:pt idx="91">
                  <c:v>2599</c:v>
                </c:pt>
                <c:pt idx="92">
                  <c:v>1654</c:v>
                </c:pt>
                <c:pt idx="93">
                  <c:v>2441</c:v>
                </c:pt>
                <c:pt idx="94">
                  <c:v>2143</c:v>
                </c:pt>
                <c:pt idx="95">
                  <c:v>2516</c:v>
                </c:pt>
                <c:pt idx="96">
                  <c:v>2509</c:v>
                </c:pt>
                <c:pt idx="97">
                  <c:v>2637</c:v>
                </c:pt>
                <c:pt idx="98">
                  <c:v>2804</c:v>
                </c:pt>
                <c:pt idx="99">
                  <c:v>2214</c:v>
                </c:pt>
                <c:pt idx="100">
                  <c:v>973</c:v>
                </c:pt>
                <c:pt idx="101">
                  <c:v>1841</c:v>
                </c:pt>
                <c:pt idx="102">
                  <c:v>1843</c:v>
                </c:pt>
                <c:pt idx="103">
                  <c:v>2551</c:v>
                </c:pt>
                <c:pt idx="104">
                  <c:v>1409</c:v>
                </c:pt>
                <c:pt idx="105">
                  <c:v>1663</c:v>
                </c:pt>
                <c:pt idx="106">
                  <c:v>0</c:v>
                </c:pt>
                <c:pt idx="107">
                  <c:v>3930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10-481F-B26C-CD3E3748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461504"/>
        <c:axId val="327467392"/>
      </c:lineChart>
      <c:lineChart>
        <c:grouping val="standard"/>
        <c:varyColors val="0"/>
        <c:ser>
          <c:idx val="1"/>
          <c:order val="1"/>
          <c:tx>
            <c:strRef>
              <c:f>'Data ESP'!$G$3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ESP'!$G$4:$G$134</c:f>
              <c:numCache>
                <c:formatCode>General</c:formatCode>
                <c:ptCount val="13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5</c:v>
                </c:pt>
                <c:pt idx="36">
                  <c:v>7</c:v>
                </c:pt>
                <c:pt idx="37">
                  <c:v>11</c:v>
                </c:pt>
                <c:pt idx="38">
                  <c:v>7</c:v>
                </c:pt>
                <c:pt idx="39">
                  <c:v>19</c:v>
                </c:pt>
                <c:pt idx="40">
                  <c:v>1</c:v>
                </c:pt>
                <c:pt idx="41">
                  <c:v>78</c:v>
                </c:pt>
                <c:pt idx="42">
                  <c:v>62</c:v>
                </c:pt>
                <c:pt idx="43">
                  <c:v>94</c:v>
                </c:pt>
                <c:pt idx="44">
                  <c:v>53</c:v>
                </c:pt>
                <c:pt idx="45">
                  <c:v>191</c:v>
                </c:pt>
                <c:pt idx="46">
                  <c:v>90</c:v>
                </c:pt>
                <c:pt idx="47">
                  <c:v>207</c:v>
                </c:pt>
                <c:pt idx="48">
                  <c:v>213</c:v>
                </c:pt>
                <c:pt idx="49">
                  <c:v>332</c:v>
                </c:pt>
                <c:pt idx="50">
                  <c:v>397</c:v>
                </c:pt>
                <c:pt idx="51">
                  <c:v>539</c:v>
                </c:pt>
                <c:pt idx="52">
                  <c:v>497</c:v>
                </c:pt>
                <c:pt idx="53">
                  <c:v>839</c:v>
                </c:pt>
                <c:pt idx="54">
                  <c:v>718</c:v>
                </c:pt>
                <c:pt idx="55">
                  <c:v>773</c:v>
                </c:pt>
                <c:pt idx="56">
                  <c:v>844</c:v>
                </c:pt>
                <c:pt idx="57">
                  <c:v>821</c:v>
                </c:pt>
                <c:pt idx="58">
                  <c:v>913</c:v>
                </c:pt>
                <c:pt idx="59">
                  <c:v>748</c:v>
                </c:pt>
                <c:pt idx="60">
                  <c:v>923</c:v>
                </c:pt>
                <c:pt idx="61">
                  <c:v>961</c:v>
                </c:pt>
                <c:pt idx="62">
                  <c:v>850</c:v>
                </c:pt>
                <c:pt idx="63">
                  <c:v>749</c:v>
                </c:pt>
                <c:pt idx="64">
                  <c:v>694</c:v>
                </c:pt>
                <c:pt idx="65">
                  <c:v>700</c:v>
                </c:pt>
                <c:pt idx="66">
                  <c:v>704</c:v>
                </c:pt>
                <c:pt idx="67">
                  <c:v>747</c:v>
                </c:pt>
                <c:pt idx="68">
                  <c:v>655</c:v>
                </c:pt>
                <c:pt idx="69">
                  <c:v>634</c:v>
                </c:pt>
                <c:pt idx="70">
                  <c:v>525</c:v>
                </c:pt>
                <c:pt idx="71">
                  <c:v>603</c:v>
                </c:pt>
                <c:pt idx="72">
                  <c:v>547</c:v>
                </c:pt>
                <c:pt idx="73">
                  <c:v>300</c:v>
                </c:pt>
                <c:pt idx="74">
                  <c:v>652</c:v>
                </c:pt>
                <c:pt idx="75">
                  <c:v>607</c:v>
                </c:pt>
                <c:pt idx="76">
                  <c:v>687</c:v>
                </c:pt>
                <c:pt idx="77">
                  <c:v>41</c:v>
                </c:pt>
                <c:pt idx="78">
                  <c:v>410</c:v>
                </c:pt>
                <c:pt idx="79">
                  <c:v>399</c:v>
                </c:pt>
                <c:pt idx="80">
                  <c:v>430</c:v>
                </c:pt>
                <c:pt idx="81">
                  <c:v>435</c:v>
                </c:pt>
                <c:pt idx="82">
                  <c:v>440</c:v>
                </c:pt>
                <c:pt idx="83">
                  <c:v>367</c:v>
                </c:pt>
                <c:pt idx="84">
                  <c:v>378</c:v>
                </c:pt>
                <c:pt idx="85">
                  <c:v>288</c:v>
                </c:pt>
                <c:pt idx="86">
                  <c:v>331</c:v>
                </c:pt>
                <c:pt idx="87">
                  <c:v>301</c:v>
                </c:pt>
                <c:pt idx="88">
                  <c:v>453</c:v>
                </c:pt>
                <c:pt idx="89">
                  <c:v>268</c:v>
                </c:pt>
                <c:pt idx="90">
                  <c:v>278.5</c:v>
                </c:pt>
                <c:pt idx="91">
                  <c:v>278.5</c:v>
                </c:pt>
                <c:pt idx="92">
                  <c:v>164</c:v>
                </c:pt>
                <c:pt idx="93">
                  <c:v>164</c:v>
                </c:pt>
                <c:pt idx="94">
                  <c:v>185</c:v>
                </c:pt>
                <c:pt idx="95">
                  <c:v>244</c:v>
                </c:pt>
                <c:pt idx="96">
                  <c:v>213</c:v>
                </c:pt>
                <c:pt idx="97">
                  <c:v>229</c:v>
                </c:pt>
                <c:pt idx="98">
                  <c:v>179</c:v>
                </c:pt>
                <c:pt idx="99">
                  <c:v>143</c:v>
                </c:pt>
                <c:pt idx="100">
                  <c:v>123</c:v>
                </c:pt>
                <c:pt idx="101">
                  <c:v>176</c:v>
                </c:pt>
                <c:pt idx="102">
                  <c:v>184</c:v>
                </c:pt>
                <c:pt idx="103">
                  <c:v>217</c:v>
                </c:pt>
                <c:pt idx="104">
                  <c:v>138</c:v>
                </c:pt>
                <c:pt idx="105">
                  <c:v>104</c:v>
                </c:pt>
                <c:pt idx="106">
                  <c:v>0</c:v>
                </c:pt>
                <c:pt idx="107">
                  <c:v>146</c:v>
                </c:pt>
                <c:pt idx="108">
                  <c:v>69</c:v>
                </c:pt>
                <c:pt idx="109">
                  <c:v>110</c:v>
                </c:pt>
                <c:pt idx="110">
                  <c:v>52</c:v>
                </c:pt>
                <c:pt idx="111">
                  <c:v>688</c:v>
                </c:pt>
                <c:pt idx="112">
                  <c:v>50</c:v>
                </c:pt>
                <c:pt idx="113">
                  <c:v>74</c:v>
                </c:pt>
                <c:pt idx="114">
                  <c:v>-1918</c:v>
                </c:pt>
                <c:pt idx="115">
                  <c:v>283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2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5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10-481F-B26C-CD3E3748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470464"/>
        <c:axId val="327468928"/>
      </c:lineChart>
      <c:catAx>
        <c:axId val="327461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467392"/>
        <c:crosses val="autoZero"/>
        <c:auto val="1"/>
        <c:lblAlgn val="ctr"/>
        <c:lblOffset val="100"/>
        <c:noMultiLvlLbl val="0"/>
      </c:catAx>
      <c:valAx>
        <c:axId val="327467392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461504"/>
        <c:crosses val="autoZero"/>
        <c:crossBetween val="between"/>
      </c:valAx>
      <c:valAx>
        <c:axId val="327468928"/>
        <c:scaling>
          <c:orientation val="minMax"/>
          <c:max val="1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470464"/>
        <c:crosses val="max"/>
        <c:crossBetween val="between"/>
        <c:majorUnit val="150"/>
      </c:valAx>
      <c:catAx>
        <c:axId val="32747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2746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ESP'!$B$3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ESP'!$B$4:$B$162</c:f>
              <c:numCache>
                <c:formatCode>General</c:formatCode>
                <c:ptCount val="15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6</c:v>
                </c:pt>
                <c:pt idx="25">
                  <c:v>13</c:v>
                </c:pt>
                <c:pt idx="26">
                  <c:v>15</c:v>
                </c:pt>
                <c:pt idx="27">
                  <c:v>32</c:v>
                </c:pt>
                <c:pt idx="28">
                  <c:v>45</c:v>
                </c:pt>
                <c:pt idx="29">
                  <c:v>84</c:v>
                </c:pt>
                <c:pt idx="30">
                  <c:v>120</c:v>
                </c:pt>
                <c:pt idx="31">
                  <c:v>165</c:v>
                </c:pt>
                <c:pt idx="32">
                  <c:v>222</c:v>
                </c:pt>
                <c:pt idx="33">
                  <c:v>259</c:v>
                </c:pt>
                <c:pt idx="34">
                  <c:v>400</c:v>
                </c:pt>
                <c:pt idx="35">
                  <c:v>500</c:v>
                </c:pt>
                <c:pt idx="36">
                  <c:v>673</c:v>
                </c:pt>
                <c:pt idx="37">
                  <c:v>1073</c:v>
                </c:pt>
                <c:pt idx="38">
                  <c:v>1695</c:v>
                </c:pt>
                <c:pt idx="39">
                  <c:v>2277</c:v>
                </c:pt>
                <c:pt idx="40">
                  <c:v>2277</c:v>
                </c:pt>
                <c:pt idx="41">
                  <c:v>5232</c:v>
                </c:pt>
                <c:pt idx="42">
                  <c:v>6391</c:v>
                </c:pt>
                <c:pt idx="43">
                  <c:v>7798</c:v>
                </c:pt>
                <c:pt idx="44">
                  <c:v>9942</c:v>
                </c:pt>
                <c:pt idx="45">
                  <c:v>11748</c:v>
                </c:pt>
                <c:pt idx="46">
                  <c:v>13910</c:v>
                </c:pt>
                <c:pt idx="47">
                  <c:v>17963</c:v>
                </c:pt>
                <c:pt idx="48">
                  <c:v>20410</c:v>
                </c:pt>
                <c:pt idx="49">
                  <c:v>25374</c:v>
                </c:pt>
                <c:pt idx="50">
                  <c:v>28768</c:v>
                </c:pt>
                <c:pt idx="51">
                  <c:v>35136</c:v>
                </c:pt>
                <c:pt idx="52">
                  <c:v>39885</c:v>
                </c:pt>
                <c:pt idx="53">
                  <c:v>49515</c:v>
                </c:pt>
                <c:pt idx="54">
                  <c:v>57786</c:v>
                </c:pt>
                <c:pt idx="55">
                  <c:v>65719</c:v>
                </c:pt>
                <c:pt idx="56">
                  <c:v>73235</c:v>
                </c:pt>
                <c:pt idx="57">
                  <c:v>80110</c:v>
                </c:pt>
                <c:pt idx="58">
                  <c:v>87956</c:v>
                </c:pt>
                <c:pt idx="59">
                  <c:v>95923</c:v>
                </c:pt>
                <c:pt idx="60">
                  <c:v>104118</c:v>
                </c:pt>
                <c:pt idx="61">
                  <c:v>112065</c:v>
                </c:pt>
                <c:pt idx="62">
                  <c:v>119199</c:v>
                </c:pt>
                <c:pt idx="63">
                  <c:v>126168</c:v>
                </c:pt>
                <c:pt idx="64">
                  <c:v>131646</c:v>
                </c:pt>
                <c:pt idx="65">
                  <c:v>136675</c:v>
                </c:pt>
                <c:pt idx="66">
                  <c:v>141942</c:v>
                </c:pt>
                <c:pt idx="67">
                  <c:v>148220</c:v>
                </c:pt>
                <c:pt idx="68">
                  <c:v>153222</c:v>
                </c:pt>
                <c:pt idx="69">
                  <c:v>158273</c:v>
                </c:pt>
                <c:pt idx="70">
                  <c:v>163027</c:v>
                </c:pt>
                <c:pt idx="71">
                  <c:v>166831</c:v>
                </c:pt>
                <c:pt idx="72">
                  <c:v>170099</c:v>
                </c:pt>
                <c:pt idx="73">
                  <c:v>172541</c:v>
                </c:pt>
                <c:pt idx="74">
                  <c:v>177644</c:v>
                </c:pt>
                <c:pt idx="75">
                  <c:v>184948</c:v>
                </c:pt>
                <c:pt idx="76">
                  <c:v>190839</c:v>
                </c:pt>
                <c:pt idx="77">
                  <c:v>191726</c:v>
                </c:pt>
                <c:pt idx="78">
                  <c:v>198674</c:v>
                </c:pt>
                <c:pt idx="79">
                  <c:v>200210</c:v>
                </c:pt>
                <c:pt idx="80">
                  <c:v>204178</c:v>
                </c:pt>
                <c:pt idx="81">
                  <c:v>208389</c:v>
                </c:pt>
                <c:pt idx="82">
                  <c:v>213024</c:v>
                </c:pt>
                <c:pt idx="83">
                  <c:v>202990</c:v>
                </c:pt>
                <c:pt idx="84">
                  <c:v>205905</c:v>
                </c:pt>
                <c:pt idx="85">
                  <c:v>207634</c:v>
                </c:pt>
                <c:pt idx="86">
                  <c:v>209465</c:v>
                </c:pt>
                <c:pt idx="87">
                  <c:v>210773</c:v>
                </c:pt>
                <c:pt idx="88">
                  <c:v>212917</c:v>
                </c:pt>
                <c:pt idx="89">
                  <c:v>213435</c:v>
                </c:pt>
                <c:pt idx="90">
                  <c:v>215216</c:v>
                </c:pt>
                <c:pt idx="91">
                  <c:v>216582</c:v>
                </c:pt>
                <c:pt idx="92">
                  <c:v>217466</c:v>
                </c:pt>
                <c:pt idx="93">
                  <c:v>218011</c:v>
                </c:pt>
                <c:pt idx="94">
                  <c:v>219329</c:v>
                </c:pt>
                <c:pt idx="95">
                  <c:v>220325</c:v>
                </c:pt>
                <c:pt idx="96">
                  <c:v>221447</c:v>
                </c:pt>
                <c:pt idx="97">
                  <c:v>222857</c:v>
                </c:pt>
                <c:pt idx="98">
                  <c:v>223578</c:v>
                </c:pt>
                <c:pt idx="99">
                  <c:v>224350</c:v>
                </c:pt>
                <c:pt idx="100">
                  <c:v>227436</c:v>
                </c:pt>
                <c:pt idx="101">
                  <c:v>228030</c:v>
                </c:pt>
                <c:pt idx="102">
                  <c:v>228691</c:v>
                </c:pt>
                <c:pt idx="103">
                  <c:v>229540</c:v>
                </c:pt>
                <c:pt idx="104">
                  <c:v>230183</c:v>
                </c:pt>
                <c:pt idx="105">
                  <c:v>230698</c:v>
                </c:pt>
                <c:pt idx="106">
                  <c:v>230698</c:v>
                </c:pt>
                <c:pt idx="107">
                  <c:v>231606</c:v>
                </c:pt>
                <c:pt idx="108">
                  <c:v>232037</c:v>
                </c:pt>
                <c:pt idx="109">
                  <c:v>232555</c:v>
                </c:pt>
                <c:pt idx="110">
                  <c:v>233037</c:v>
                </c:pt>
                <c:pt idx="111">
                  <c:v>234824</c:v>
                </c:pt>
                <c:pt idx="112">
                  <c:v>235290</c:v>
                </c:pt>
                <c:pt idx="113">
                  <c:v>235772</c:v>
                </c:pt>
                <c:pt idx="114">
                  <c:v>235400</c:v>
                </c:pt>
                <c:pt idx="115">
                  <c:v>236259</c:v>
                </c:pt>
                <c:pt idx="116">
                  <c:v>236259</c:v>
                </c:pt>
                <c:pt idx="117">
                  <c:v>237906</c:v>
                </c:pt>
                <c:pt idx="118">
                  <c:v>238564</c:v>
                </c:pt>
                <c:pt idx="119">
                  <c:v>239228</c:v>
                </c:pt>
                <c:pt idx="120">
                  <c:v>239479</c:v>
                </c:pt>
                <c:pt idx="121">
                  <c:v>239638</c:v>
                </c:pt>
                <c:pt idx="122">
                  <c:v>239932</c:v>
                </c:pt>
                <c:pt idx="123">
                  <c:v>240326</c:v>
                </c:pt>
                <c:pt idx="124">
                  <c:v>240660</c:v>
                </c:pt>
                <c:pt idx="125">
                  <c:v>240978</c:v>
                </c:pt>
                <c:pt idx="126">
                  <c:v>241310</c:v>
                </c:pt>
                <c:pt idx="127">
                  <c:v>241550</c:v>
                </c:pt>
                <c:pt idx="128">
                  <c:v>241717</c:v>
                </c:pt>
                <c:pt idx="129">
                  <c:v>241966</c:v>
                </c:pt>
                <c:pt idx="130">
                  <c:v>242280</c:v>
                </c:pt>
                <c:pt idx="131">
                  <c:v>242707</c:v>
                </c:pt>
                <c:pt idx="132">
                  <c:v>243209</c:v>
                </c:pt>
                <c:pt idx="133">
                  <c:v>243605</c:v>
                </c:pt>
                <c:pt idx="134">
                  <c:v>243928</c:v>
                </c:pt>
                <c:pt idx="135">
                  <c:v>244109</c:v>
                </c:pt>
                <c:pt idx="136">
                  <c:v>244328</c:v>
                </c:pt>
                <c:pt idx="137">
                  <c:v>244683</c:v>
                </c:pt>
                <c:pt idx="138">
                  <c:v>245268</c:v>
                </c:pt>
                <c:pt idx="139">
                  <c:v>245575</c:v>
                </c:pt>
                <c:pt idx="140">
                  <c:v>245938</c:v>
                </c:pt>
                <c:pt idx="141">
                  <c:v>246272</c:v>
                </c:pt>
                <c:pt idx="142">
                  <c:v>246504</c:v>
                </c:pt>
                <c:pt idx="143">
                  <c:v>246752</c:v>
                </c:pt>
                <c:pt idx="144">
                  <c:v>247086</c:v>
                </c:pt>
                <c:pt idx="145">
                  <c:v>247486</c:v>
                </c:pt>
                <c:pt idx="146">
                  <c:v>247905</c:v>
                </c:pt>
                <c:pt idx="147">
                  <c:v>248469</c:v>
                </c:pt>
                <c:pt idx="148">
                  <c:v>248770</c:v>
                </c:pt>
                <c:pt idx="149">
                  <c:v>248970</c:v>
                </c:pt>
                <c:pt idx="150">
                  <c:v>249271</c:v>
                </c:pt>
                <c:pt idx="151">
                  <c:v>249659</c:v>
                </c:pt>
                <c:pt idx="152">
                  <c:v>250103</c:v>
                </c:pt>
                <c:pt idx="153">
                  <c:v>250545</c:v>
                </c:pt>
                <c:pt idx="154">
                  <c:v>250545</c:v>
                </c:pt>
                <c:pt idx="155">
                  <c:v>250545</c:v>
                </c:pt>
                <c:pt idx="156">
                  <c:v>251789</c:v>
                </c:pt>
                <c:pt idx="157">
                  <c:v>252130</c:v>
                </c:pt>
                <c:pt idx="158">
                  <c:v>252513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1-4EBF-B5C7-382709AD0B7F}"/>
            </c:ext>
          </c:extLst>
        </c:ser>
        <c:ser>
          <c:idx val="2"/>
          <c:order val="2"/>
          <c:tx>
            <c:strRef>
              <c:f>'Data ESP'!$D$3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ESP'!$D$4:$D$162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30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39">
                  <c:v>183</c:v>
                </c:pt>
                <c:pt idx="40">
                  <c:v>183</c:v>
                </c:pt>
                <c:pt idx="41">
                  <c:v>193</c:v>
                </c:pt>
                <c:pt idx="42">
                  <c:v>517</c:v>
                </c:pt>
                <c:pt idx="43">
                  <c:v>517</c:v>
                </c:pt>
                <c:pt idx="44">
                  <c:v>530</c:v>
                </c:pt>
                <c:pt idx="45">
                  <c:v>1028</c:v>
                </c:pt>
                <c:pt idx="46">
                  <c:v>1081</c:v>
                </c:pt>
                <c:pt idx="47">
                  <c:v>1107</c:v>
                </c:pt>
                <c:pt idx="48">
                  <c:v>1588</c:v>
                </c:pt>
                <c:pt idx="49">
                  <c:v>2125</c:v>
                </c:pt>
                <c:pt idx="50">
                  <c:v>2575</c:v>
                </c:pt>
                <c:pt idx="51">
                  <c:v>2575</c:v>
                </c:pt>
                <c:pt idx="52">
                  <c:v>3794</c:v>
                </c:pt>
                <c:pt idx="53">
                  <c:v>5367</c:v>
                </c:pt>
                <c:pt idx="54">
                  <c:v>7015</c:v>
                </c:pt>
                <c:pt idx="55">
                  <c:v>9357</c:v>
                </c:pt>
                <c:pt idx="56">
                  <c:v>12285</c:v>
                </c:pt>
                <c:pt idx="57">
                  <c:v>14709</c:v>
                </c:pt>
                <c:pt idx="58">
                  <c:v>16780</c:v>
                </c:pt>
                <c:pt idx="59">
                  <c:v>19259</c:v>
                </c:pt>
                <c:pt idx="60">
                  <c:v>22647</c:v>
                </c:pt>
                <c:pt idx="61">
                  <c:v>26743</c:v>
                </c:pt>
                <c:pt idx="62">
                  <c:v>30513</c:v>
                </c:pt>
                <c:pt idx="63">
                  <c:v>34219</c:v>
                </c:pt>
                <c:pt idx="64">
                  <c:v>38080</c:v>
                </c:pt>
                <c:pt idx="65">
                  <c:v>40437</c:v>
                </c:pt>
                <c:pt idx="66">
                  <c:v>43208</c:v>
                </c:pt>
                <c:pt idx="67">
                  <c:v>48021</c:v>
                </c:pt>
                <c:pt idx="68">
                  <c:v>52165</c:v>
                </c:pt>
                <c:pt idx="69">
                  <c:v>55668</c:v>
                </c:pt>
                <c:pt idx="70">
                  <c:v>59109</c:v>
                </c:pt>
                <c:pt idx="71">
                  <c:v>62391</c:v>
                </c:pt>
                <c:pt idx="72">
                  <c:v>64727</c:v>
                </c:pt>
                <c:pt idx="73">
                  <c:v>67504</c:v>
                </c:pt>
                <c:pt idx="74">
                  <c:v>70853</c:v>
                </c:pt>
                <c:pt idx="75">
                  <c:v>74797</c:v>
                </c:pt>
                <c:pt idx="76">
                  <c:v>74797</c:v>
                </c:pt>
                <c:pt idx="77">
                  <c:v>74797</c:v>
                </c:pt>
                <c:pt idx="78">
                  <c:v>77357</c:v>
                </c:pt>
                <c:pt idx="79">
                  <c:v>80587</c:v>
                </c:pt>
                <c:pt idx="80">
                  <c:v>82514</c:v>
                </c:pt>
                <c:pt idx="81">
                  <c:v>85915</c:v>
                </c:pt>
                <c:pt idx="82">
                  <c:v>89250</c:v>
                </c:pt>
                <c:pt idx="83">
                  <c:v>92355</c:v>
                </c:pt>
                <c:pt idx="84">
                  <c:v>95708</c:v>
                </c:pt>
                <c:pt idx="85">
                  <c:v>98372</c:v>
                </c:pt>
                <c:pt idx="86">
                  <c:v>100875</c:v>
                </c:pt>
                <c:pt idx="87">
                  <c:v>102548</c:v>
                </c:pt>
                <c:pt idx="88">
                  <c:v>108947</c:v>
                </c:pt>
                <c:pt idx="89">
                  <c:v>112050</c:v>
                </c:pt>
                <c:pt idx="90">
                  <c:v>112050</c:v>
                </c:pt>
                <c:pt idx="91">
                  <c:v>117248</c:v>
                </c:pt>
                <c:pt idx="92">
                  <c:v>118902</c:v>
                </c:pt>
                <c:pt idx="93">
                  <c:v>121343</c:v>
                </c:pt>
                <c:pt idx="94">
                  <c:v>123486</c:v>
                </c:pt>
                <c:pt idx="95">
                  <c:v>126002</c:v>
                </c:pt>
                <c:pt idx="96">
                  <c:v>128511</c:v>
                </c:pt>
                <c:pt idx="97">
                  <c:v>131148</c:v>
                </c:pt>
                <c:pt idx="98">
                  <c:v>133952</c:v>
                </c:pt>
                <c:pt idx="99">
                  <c:v>136166</c:v>
                </c:pt>
                <c:pt idx="100">
                  <c:v>137139</c:v>
                </c:pt>
                <c:pt idx="101">
                  <c:v>138980</c:v>
                </c:pt>
                <c:pt idx="102">
                  <c:v>140823</c:v>
                </c:pt>
                <c:pt idx="103">
                  <c:v>143374</c:v>
                </c:pt>
                <c:pt idx="104">
                  <c:v>144783</c:v>
                </c:pt>
                <c:pt idx="105">
                  <c:v>146446</c:v>
                </c:pt>
                <c:pt idx="106">
                  <c:v>146446</c:v>
                </c:pt>
                <c:pt idx="107">
                  <c:v>150376</c:v>
                </c:pt>
                <c:pt idx="108">
                  <c:v>150376</c:v>
                </c:pt>
                <c:pt idx="109">
                  <c:v>150376</c:v>
                </c:pt>
                <c:pt idx="110">
                  <c:v>150376</c:v>
                </c:pt>
                <c:pt idx="111">
                  <c:v>150376</c:v>
                </c:pt>
                <c:pt idx="112">
                  <c:v>150376</c:v>
                </c:pt>
                <c:pt idx="113">
                  <c:v>150376</c:v>
                </c:pt>
                <c:pt idx="114">
                  <c:v>150376</c:v>
                </c:pt>
                <c:pt idx="115">
                  <c:v>150376</c:v>
                </c:pt>
                <c:pt idx="116">
                  <c:v>150376</c:v>
                </c:pt>
                <c:pt idx="117">
                  <c:v>150376</c:v>
                </c:pt>
                <c:pt idx="118">
                  <c:v>150376</c:v>
                </c:pt>
                <c:pt idx="119">
                  <c:v>150376</c:v>
                </c:pt>
                <c:pt idx="120">
                  <c:v>150376</c:v>
                </c:pt>
                <c:pt idx="121">
                  <c:v>150376</c:v>
                </c:pt>
                <c:pt idx="122">
                  <c:v>150376</c:v>
                </c:pt>
                <c:pt idx="123">
                  <c:v>150376</c:v>
                </c:pt>
                <c:pt idx="124">
                  <c:v>150376</c:v>
                </c:pt>
                <c:pt idx="125">
                  <c:v>150376</c:v>
                </c:pt>
                <c:pt idx="126">
                  <c:v>150376</c:v>
                </c:pt>
                <c:pt idx="127">
                  <c:v>150376</c:v>
                </c:pt>
                <c:pt idx="128">
                  <c:v>150376</c:v>
                </c:pt>
                <c:pt idx="129">
                  <c:v>150376</c:v>
                </c:pt>
                <c:pt idx="130">
                  <c:v>150376</c:v>
                </c:pt>
                <c:pt idx="131">
                  <c:v>150376</c:v>
                </c:pt>
                <c:pt idx="132">
                  <c:v>150376</c:v>
                </c:pt>
                <c:pt idx="133">
                  <c:v>150376</c:v>
                </c:pt>
                <c:pt idx="134">
                  <c:v>150376</c:v>
                </c:pt>
                <c:pt idx="135">
                  <c:v>150376</c:v>
                </c:pt>
                <c:pt idx="136">
                  <c:v>150376</c:v>
                </c:pt>
                <c:pt idx="137">
                  <c:v>150376</c:v>
                </c:pt>
                <c:pt idx="138">
                  <c:v>150376</c:v>
                </c:pt>
                <c:pt idx="139">
                  <c:v>150376</c:v>
                </c:pt>
                <c:pt idx="140">
                  <c:v>150376</c:v>
                </c:pt>
                <c:pt idx="141">
                  <c:v>150376</c:v>
                </c:pt>
                <c:pt idx="142">
                  <c:v>150376</c:v>
                </c:pt>
                <c:pt idx="143">
                  <c:v>150376</c:v>
                </c:pt>
                <c:pt idx="144">
                  <c:v>150376</c:v>
                </c:pt>
                <c:pt idx="145">
                  <c:v>150376</c:v>
                </c:pt>
                <c:pt idx="146">
                  <c:v>150376</c:v>
                </c:pt>
                <c:pt idx="147">
                  <c:v>150376</c:v>
                </c:pt>
                <c:pt idx="148">
                  <c:v>150376</c:v>
                </c:pt>
                <c:pt idx="149">
                  <c:v>150376</c:v>
                </c:pt>
                <c:pt idx="150">
                  <c:v>150376</c:v>
                </c:pt>
                <c:pt idx="151">
                  <c:v>150376</c:v>
                </c:pt>
                <c:pt idx="152">
                  <c:v>150376</c:v>
                </c:pt>
                <c:pt idx="153">
                  <c:v>150376</c:v>
                </c:pt>
                <c:pt idx="154">
                  <c:v>150376</c:v>
                </c:pt>
                <c:pt idx="155">
                  <c:v>150376</c:v>
                </c:pt>
                <c:pt idx="156">
                  <c:v>150376</c:v>
                </c:pt>
                <c:pt idx="157">
                  <c:v>150376</c:v>
                </c:pt>
                <c:pt idx="158">
                  <c:v>150376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593984"/>
        <c:axId val="327595520"/>
      </c:lineChart>
      <c:lineChart>
        <c:grouping val="standard"/>
        <c:varyColors val="0"/>
        <c:ser>
          <c:idx val="1"/>
          <c:order val="1"/>
          <c:tx>
            <c:strRef>
              <c:f>'Data ESP'!$C$3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ESP'!$C$4:$C$162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10</c:v>
                </c:pt>
                <c:pt idx="36">
                  <c:v>17</c:v>
                </c:pt>
                <c:pt idx="37">
                  <c:v>28</c:v>
                </c:pt>
                <c:pt idx="38">
                  <c:v>35</c:v>
                </c:pt>
                <c:pt idx="39">
                  <c:v>54</c:v>
                </c:pt>
                <c:pt idx="40">
                  <c:v>55</c:v>
                </c:pt>
                <c:pt idx="41">
                  <c:v>133</c:v>
                </c:pt>
                <c:pt idx="42">
                  <c:v>195</c:v>
                </c:pt>
                <c:pt idx="43">
                  <c:v>289</c:v>
                </c:pt>
                <c:pt idx="44">
                  <c:v>342</c:v>
                </c:pt>
                <c:pt idx="45">
                  <c:v>533</c:v>
                </c:pt>
                <c:pt idx="46">
                  <c:v>623</c:v>
                </c:pt>
                <c:pt idx="47">
                  <c:v>830</c:v>
                </c:pt>
                <c:pt idx="48">
                  <c:v>1043</c:v>
                </c:pt>
                <c:pt idx="49">
                  <c:v>1375</c:v>
                </c:pt>
                <c:pt idx="50">
                  <c:v>1772</c:v>
                </c:pt>
                <c:pt idx="51">
                  <c:v>2311</c:v>
                </c:pt>
                <c:pt idx="52">
                  <c:v>2808</c:v>
                </c:pt>
                <c:pt idx="53">
                  <c:v>3647</c:v>
                </c:pt>
                <c:pt idx="54">
                  <c:v>4365</c:v>
                </c:pt>
                <c:pt idx="55">
                  <c:v>5138</c:v>
                </c:pt>
                <c:pt idx="56">
                  <c:v>5982</c:v>
                </c:pt>
                <c:pt idx="57">
                  <c:v>6803</c:v>
                </c:pt>
                <c:pt idx="58">
                  <c:v>7716</c:v>
                </c:pt>
                <c:pt idx="59">
                  <c:v>8464</c:v>
                </c:pt>
                <c:pt idx="60">
                  <c:v>9387</c:v>
                </c:pt>
                <c:pt idx="61">
                  <c:v>10348</c:v>
                </c:pt>
                <c:pt idx="62">
                  <c:v>11198</c:v>
                </c:pt>
                <c:pt idx="63">
                  <c:v>11947</c:v>
                </c:pt>
                <c:pt idx="64">
                  <c:v>12641</c:v>
                </c:pt>
                <c:pt idx="65">
                  <c:v>13341</c:v>
                </c:pt>
                <c:pt idx="66">
                  <c:v>14045</c:v>
                </c:pt>
                <c:pt idx="67">
                  <c:v>14792</c:v>
                </c:pt>
                <c:pt idx="68">
                  <c:v>15447</c:v>
                </c:pt>
                <c:pt idx="69">
                  <c:v>16081</c:v>
                </c:pt>
                <c:pt idx="70">
                  <c:v>16606</c:v>
                </c:pt>
                <c:pt idx="71">
                  <c:v>17209</c:v>
                </c:pt>
                <c:pt idx="72">
                  <c:v>17756</c:v>
                </c:pt>
                <c:pt idx="73">
                  <c:v>18056</c:v>
                </c:pt>
                <c:pt idx="74">
                  <c:v>18708</c:v>
                </c:pt>
                <c:pt idx="75">
                  <c:v>19315</c:v>
                </c:pt>
                <c:pt idx="76">
                  <c:v>20002</c:v>
                </c:pt>
                <c:pt idx="77">
                  <c:v>20043</c:v>
                </c:pt>
                <c:pt idx="78">
                  <c:v>20453</c:v>
                </c:pt>
                <c:pt idx="79">
                  <c:v>20852</c:v>
                </c:pt>
                <c:pt idx="80">
                  <c:v>21282</c:v>
                </c:pt>
                <c:pt idx="81">
                  <c:v>21717</c:v>
                </c:pt>
                <c:pt idx="82">
                  <c:v>22157</c:v>
                </c:pt>
                <c:pt idx="83">
                  <c:v>22524</c:v>
                </c:pt>
                <c:pt idx="84">
                  <c:v>22902</c:v>
                </c:pt>
                <c:pt idx="85">
                  <c:v>23190</c:v>
                </c:pt>
                <c:pt idx="86">
                  <c:v>23521</c:v>
                </c:pt>
                <c:pt idx="87">
                  <c:v>23822</c:v>
                </c:pt>
                <c:pt idx="88">
                  <c:v>24275</c:v>
                </c:pt>
                <c:pt idx="89">
                  <c:v>24543</c:v>
                </c:pt>
                <c:pt idx="90">
                  <c:v>24543</c:v>
                </c:pt>
                <c:pt idx="91">
                  <c:v>25100</c:v>
                </c:pt>
                <c:pt idx="92">
                  <c:v>25264</c:v>
                </c:pt>
                <c:pt idx="93">
                  <c:v>25428</c:v>
                </c:pt>
                <c:pt idx="94">
                  <c:v>25613</c:v>
                </c:pt>
                <c:pt idx="95">
                  <c:v>25857</c:v>
                </c:pt>
                <c:pt idx="96">
                  <c:v>26070</c:v>
                </c:pt>
                <c:pt idx="97">
                  <c:v>26299</c:v>
                </c:pt>
                <c:pt idx="98">
                  <c:v>26478</c:v>
                </c:pt>
                <c:pt idx="99">
                  <c:v>26621</c:v>
                </c:pt>
                <c:pt idx="100">
                  <c:v>26744</c:v>
                </c:pt>
                <c:pt idx="101">
                  <c:v>26920</c:v>
                </c:pt>
                <c:pt idx="102">
                  <c:v>27104</c:v>
                </c:pt>
                <c:pt idx="103">
                  <c:v>27321</c:v>
                </c:pt>
                <c:pt idx="104">
                  <c:v>27459</c:v>
                </c:pt>
                <c:pt idx="105">
                  <c:v>27563</c:v>
                </c:pt>
                <c:pt idx="106">
                  <c:v>27563</c:v>
                </c:pt>
                <c:pt idx="107">
                  <c:v>27709</c:v>
                </c:pt>
                <c:pt idx="108">
                  <c:v>27778</c:v>
                </c:pt>
                <c:pt idx="109">
                  <c:v>27888</c:v>
                </c:pt>
                <c:pt idx="110">
                  <c:v>27940</c:v>
                </c:pt>
                <c:pt idx="111">
                  <c:v>28628</c:v>
                </c:pt>
                <c:pt idx="112">
                  <c:v>28678</c:v>
                </c:pt>
                <c:pt idx="113">
                  <c:v>28752</c:v>
                </c:pt>
                <c:pt idx="114">
                  <c:v>26834</c:v>
                </c:pt>
                <c:pt idx="115">
                  <c:v>27117</c:v>
                </c:pt>
                <c:pt idx="116">
                  <c:v>27117</c:v>
                </c:pt>
                <c:pt idx="117">
                  <c:v>27119</c:v>
                </c:pt>
                <c:pt idx="118">
                  <c:v>27121</c:v>
                </c:pt>
                <c:pt idx="119">
                  <c:v>27125</c:v>
                </c:pt>
                <c:pt idx="120">
                  <c:v>27127</c:v>
                </c:pt>
                <c:pt idx="121">
                  <c:v>27127</c:v>
                </c:pt>
                <c:pt idx="122">
                  <c:v>27127</c:v>
                </c:pt>
                <c:pt idx="123">
                  <c:v>27128</c:v>
                </c:pt>
                <c:pt idx="124">
                  <c:v>27133</c:v>
                </c:pt>
                <c:pt idx="125">
                  <c:v>27134</c:v>
                </c:pt>
                <c:pt idx="126">
                  <c:v>27135</c:v>
                </c:pt>
                <c:pt idx="127">
                  <c:v>27136</c:v>
                </c:pt>
                <c:pt idx="128">
                  <c:v>27136</c:v>
                </c:pt>
                <c:pt idx="129">
                  <c:v>27136</c:v>
                </c:pt>
                <c:pt idx="130">
                  <c:v>27136</c:v>
                </c:pt>
                <c:pt idx="131">
                  <c:v>27136</c:v>
                </c:pt>
                <c:pt idx="132">
                  <c:v>27136</c:v>
                </c:pt>
                <c:pt idx="133">
                  <c:v>27136</c:v>
                </c:pt>
                <c:pt idx="134">
                  <c:v>27136</c:v>
                </c:pt>
                <c:pt idx="135">
                  <c:v>27136</c:v>
                </c:pt>
                <c:pt idx="136">
                  <c:v>27136</c:v>
                </c:pt>
                <c:pt idx="137">
                  <c:v>27136</c:v>
                </c:pt>
                <c:pt idx="138">
                  <c:v>27136</c:v>
                </c:pt>
                <c:pt idx="139">
                  <c:v>28315</c:v>
                </c:pt>
                <c:pt idx="140">
                  <c:v>28322</c:v>
                </c:pt>
                <c:pt idx="141">
                  <c:v>28323</c:v>
                </c:pt>
                <c:pt idx="142">
                  <c:v>28324</c:v>
                </c:pt>
                <c:pt idx="143">
                  <c:v>28325</c:v>
                </c:pt>
                <c:pt idx="144">
                  <c:v>28327</c:v>
                </c:pt>
                <c:pt idx="145">
                  <c:v>28330</c:v>
                </c:pt>
                <c:pt idx="146">
                  <c:v>28338</c:v>
                </c:pt>
                <c:pt idx="147">
                  <c:v>28341</c:v>
                </c:pt>
                <c:pt idx="148">
                  <c:v>28343</c:v>
                </c:pt>
                <c:pt idx="149">
                  <c:v>28346</c:v>
                </c:pt>
                <c:pt idx="150">
                  <c:v>28355</c:v>
                </c:pt>
                <c:pt idx="151">
                  <c:v>28364</c:v>
                </c:pt>
                <c:pt idx="152">
                  <c:v>28368</c:v>
                </c:pt>
                <c:pt idx="153">
                  <c:v>28385</c:v>
                </c:pt>
                <c:pt idx="154">
                  <c:v>28385</c:v>
                </c:pt>
                <c:pt idx="155">
                  <c:v>28385</c:v>
                </c:pt>
                <c:pt idx="156">
                  <c:v>28388</c:v>
                </c:pt>
                <c:pt idx="157">
                  <c:v>28392</c:v>
                </c:pt>
                <c:pt idx="158">
                  <c:v>28396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602944"/>
        <c:axId val="327597056"/>
      </c:lineChart>
      <c:catAx>
        <c:axId val="327593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595520"/>
        <c:crosses val="autoZero"/>
        <c:auto val="1"/>
        <c:lblAlgn val="ctr"/>
        <c:lblOffset val="100"/>
        <c:noMultiLvlLbl val="0"/>
      </c:catAx>
      <c:valAx>
        <c:axId val="32759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593984"/>
        <c:crosses val="autoZero"/>
        <c:crossBetween val="between"/>
      </c:valAx>
      <c:valAx>
        <c:axId val="32759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602944"/>
        <c:crosses val="max"/>
        <c:crossBetween val="between"/>
        <c:majorUnit val="10000"/>
      </c:valAx>
      <c:catAx>
        <c:axId val="32760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27597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CHN'!$K$5:$K$89</c:f>
              <c:numCache>
                <c:formatCode>General</c:formatCode>
                <c:ptCount val="85"/>
                <c:pt idx="0">
                  <c:v>1.5282190951732486E-2</c:v>
                </c:pt>
                <c:pt idx="1">
                  <c:v>6.1296810650320853E-3</c:v>
                </c:pt>
                <c:pt idx="2">
                  <c:v>5.1644684570157319E-3</c:v>
                </c:pt>
                <c:pt idx="3">
                  <c:v>4.4969805987408453E-3</c:v>
                </c:pt>
                <c:pt idx="4">
                  <c:v>3.7706978523416581E-3</c:v>
                </c:pt>
                <c:pt idx="5">
                  <c:v>3.974679817459149E-3</c:v>
                </c:pt>
                <c:pt idx="6">
                  <c:v>3.5502958579881655E-3</c:v>
                </c:pt>
                <c:pt idx="7">
                  <c:v>3.7104994903160043E-3</c:v>
                </c:pt>
                <c:pt idx="8">
                  <c:v>3.8812269198884616E-3</c:v>
                </c:pt>
                <c:pt idx="9">
                  <c:v>3.3434109905744265E-3</c:v>
                </c:pt>
                <c:pt idx="10">
                  <c:v>4.0861812778603271E-3</c:v>
                </c:pt>
                <c:pt idx="11">
                  <c:v>3.3482760529082961E-3</c:v>
                </c:pt>
                <c:pt idx="12">
                  <c:v>3.489862779545131E-3</c:v>
                </c:pt>
                <c:pt idx="13">
                  <c:v>2.9370747580611083E-3</c:v>
                </c:pt>
                <c:pt idx="14">
                  <c:v>2.0827258716207774E-3</c:v>
                </c:pt>
                <c:pt idx="15">
                  <c:v>1.9126357354392893E-3</c:v>
                </c:pt>
                <c:pt idx="16">
                  <c:v>2.6899250081512879E-3</c:v>
                </c:pt>
                <c:pt idx="17">
                  <c:v>2.1851731952088056E-3</c:v>
                </c:pt>
                <c:pt idx="18">
                  <c:v>2.3851993196996723E-3</c:v>
                </c:pt>
                <c:pt idx="19">
                  <c:v>0</c:v>
                </c:pt>
                <c:pt idx="20">
                  <c:v>4.4671487648997102E-3</c:v>
                </c:pt>
                <c:pt idx="21">
                  <c:v>0</c:v>
                </c:pt>
                <c:pt idx="22">
                  <c:v>3.3118470771282505E-3</c:v>
                </c:pt>
                <c:pt idx="23">
                  <c:v>1.5880058849629855E-3</c:v>
                </c:pt>
                <c:pt idx="24">
                  <c:v>1.2604838318708489E-3</c:v>
                </c:pt>
                <c:pt idx="25">
                  <c:v>6.6345147873127664E-4</c:v>
                </c:pt>
                <c:pt idx="26">
                  <c:v>1.121689647625301E-3</c:v>
                </c:pt>
                <c:pt idx="27">
                  <c:v>1.3142907211075091E-3</c:v>
                </c:pt>
                <c:pt idx="28">
                  <c:v>1.0600486375257217E-3</c:v>
                </c:pt>
                <c:pt idx="29">
                  <c:v>1.3901760889712697E-3</c:v>
                </c:pt>
                <c:pt idx="30">
                  <c:v>1.1391143386017372E-3</c:v>
                </c:pt>
                <c:pt idx="31">
                  <c:v>1.393998063891578E-3</c:v>
                </c:pt>
                <c:pt idx="32">
                  <c:v>1.2987557082408145E-3</c:v>
                </c:pt>
                <c:pt idx="33">
                  <c:v>1.2871155297146154E-3</c:v>
                </c:pt>
                <c:pt idx="34">
                  <c:v>1.3231888852133643E-3</c:v>
                </c:pt>
                <c:pt idx="35">
                  <c:v>1.3866064092029581E-3</c:v>
                </c:pt>
                <c:pt idx="36">
                  <c:v>1.2066034113969177E-3</c:v>
                </c:pt>
                <c:pt idx="37">
                  <c:v>9.4161958568738226E-4</c:v>
                </c:pt>
                <c:pt idx="38">
                  <c:v>1.4100756313293167E-3</c:v>
                </c:pt>
                <c:pt idx="39">
                  <c:v>6.9401068776459159E-4</c:v>
                </c:pt>
                <c:pt idx="40">
                  <c:v>4.5551169146674765E-4</c:v>
                </c:pt>
                <c:pt idx="41">
                  <c:v>1.1050663039782387E-3</c:v>
                </c:pt>
                <c:pt idx="42">
                  <c:v>9.5904862376522491E-4</c:v>
                </c:pt>
                <c:pt idx="43">
                  <c:v>1.4633636458659977E-3</c:v>
                </c:pt>
                <c:pt idx="44">
                  <c:v>1.3799448022079118E-3</c:v>
                </c:pt>
                <c:pt idx="45">
                  <c:v>1.4173431258858395E-3</c:v>
                </c:pt>
                <c:pt idx="46">
                  <c:v>1.1435105774728416E-3</c:v>
                </c:pt>
                <c:pt idx="47">
                  <c:v>4.7709923664122136E-4</c:v>
                </c:pt>
                <c:pt idx="48">
                  <c:v>1.048767697954903E-3</c:v>
                </c:pt>
                <c:pt idx="49">
                  <c:v>2.6778882938026014E-3</c:v>
                </c:pt>
                <c:pt idx="50">
                  <c:v>0</c:v>
                </c:pt>
                <c:pt idx="51">
                  <c:v>1.6192458940550544E-3</c:v>
                </c:pt>
                <c:pt idx="52">
                  <c:v>7.8328981723237601E-4</c:v>
                </c:pt>
                <c:pt idx="53">
                  <c:v>1.7457084666860634E-3</c:v>
                </c:pt>
                <c:pt idx="54">
                  <c:v>1.7241379310344827E-3</c:v>
                </c:pt>
                <c:pt idx="55">
                  <c:v>1.1862396204033216E-3</c:v>
                </c:pt>
                <c:pt idx="56">
                  <c:v>2.4342745861733205E-3</c:v>
                </c:pt>
                <c:pt idx="57">
                  <c:v>2.3028209556706968E-3</c:v>
                </c:pt>
                <c:pt idx="58">
                  <c:v>6.8399452804377564E-4</c:v>
                </c:pt>
                <c:pt idx="59">
                  <c:v>4.658385093167702E-3</c:v>
                </c:pt>
                <c:pt idx="60">
                  <c:v>5.263157894736842E-3</c:v>
                </c:pt>
                <c:pt idx="61">
                  <c:v>4.0363269424823411E-3</c:v>
                </c:pt>
                <c:pt idx="62">
                  <c:v>4.7789725209080045E-3</c:v>
                </c:pt>
                <c:pt idx="63">
                  <c:v>4.608294930875576E-3</c:v>
                </c:pt>
                <c:pt idx="64">
                  <c:v>3.4542314335060447E-3</c:v>
                </c:pt>
                <c:pt idx="65">
                  <c:v>0</c:v>
                </c:pt>
                <c:pt idx="66">
                  <c:v>2.2271714922048997E-3</c:v>
                </c:pt>
                <c:pt idx="67">
                  <c:v>4.9627791563275434E-3</c:v>
                </c:pt>
                <c:pt idx="68">
                  <c:v>2.840909090909091E-3</c:v>
                </c:pt>
                <c:pt idx="69">
                  <c:v>9.2879256965944269E-3</c:v>
                </c:pt>
                <c:pt idx="70">
                  <c:v>0</c:v>
                </c:pt>
                <c:pt idx="71">
                  <c:v>8.130081300813009E-3</c:v>
                </c:pt>
                <c:pt idx="72">
                  <c:v>0</c:v>
                </c:pt>
                <c:pt idx="73">
                  <c:v>5.5555555555555558E-3</c:v>
                </c:pt>
                <c:pt idx="74">
                  <c:v>0</c:v>
                </c:pt>
                <c:pt idx="75">
                  <c:v>10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7F-45CF-BB83-912D4DCDF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34304"/>
        <c:axId val="316435840"/>
      </c:lineChart>
      <c:catAx>
        <c:axId val="316434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435840"/>
        <c:crosses val="autoZero"/>
        <c:auto val="1"/>
        <c:lblAlgn val="ctr"/>
        <c:lblOffset val="100"/>
        <c:noMultiLvlLbl val="0"/>
      </c:catAx>
      <c:valAx>
        <c:axId val="316435840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43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ESP'!$AB$3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ESP'!$A$4:$A$296</c:f>
              <c:numCache>
                <c:formatCode>m/d/yyyy</c:formatCode>
                <c:ptCount val="293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ESP'!$AB$4:$AB$296</c:f>
              <c:numCache>
                <c:formatCode>General</c:formatCode>
                <c:ptCount val="293"/>
                <c:pt idx="7" formatCode="#,##0">
                  <c:v>0</c:v>
                </c:pt>
                <c:pt idx="8" formatCode="#,##0">
                  <c:v>0.14285714285714285</c:v>
                </c:pt>
                <c:pt idx="9" formatCode="#,##0">
                  <c:v>0.14285714285714285</c:v>
                </c:pt>
                <c:pt idx="10" formatCode="#,##0">
                  <c:v>0.14285714285714285</c:v>
                </c:pt>
                <c:pt idx="11" formatCode="#,##0">
                  <c:v>0.14285714285714285</c:v>
                </c:pt>
                <c:pt idx="12" formatCode="#,##0">
                  <c:v>0.14285714285714285</c:v>
                </c:pt>
                <c:pt idx="13" formatCode="#,##0">
                  <c:v>0.14285714285714285</c:v>
                </c:pt>
                <c:pt idx="14" formatCode="#,##0">
                  <c:v>0.14285714285714285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0.5714285714285714</c:v>
                </c:pt>
                <c:pt idx="25" formatCode="#,##0">
                  <c:v>1.5714285714285714</c:v>
                </c:pt>
                <c:pt idx="26" formatCode="#,##0">
                  <c:v>1.8571428571428572</c:v>
                </c:pt>
                <c:pt idx="27" formatCode="#,##0">
                  <c:v>4.2857142857142856</c:v>
                </c:pt>
                <c:pt idx="28" formatCode="#,##0">
                  <c:v>6.1428571428571432</c:v>
                </c:pt>
                <c:pt idx="29" formatCode="#,##0">
                  <c:v>11.714285714285714</c:v>
                </c:pt>
                <c:pt idx="30" formatCode="#,##0">
                  <c:v>16.857142857142858</c:v>
                </c:pt>
                <c:pt idx="31" formatCode="#,##0">
                  <c:v>22.714285714285715</c:v>
                </c:pt>
                <c:pt idx="32" formatCode="#,##0">
                  <c:v>29.857142857142858</c:v>
                </c:pt>
                <c:pt idx="33" formatCode="#,##0">
                  <c:v>34.857142857142854</c:v>
                </c:pt>
                <c:pt idx="34" formatCode="#,##0">
                  <c:v>52.571428571428569</c:v>
                </c:pt>
                <c:pt idx="35" formatCode="#,##0">
                  <c:v>65</c:v>
                </c:pt>
                <c:pt idx="36" formatCode="#,##0">
                  <c:v>84.142857142857139</c:v>
                </c:pt>
                <c:pt idx="37" formatCode="#,##0">
                  <c:v>136.14285714285714</c:v>
                </c:pt>
                <c:pt idx="38" formatCode="#,##0">
                  <c:v>218.57142857142858</c:v>
                </c:pt>
                <c:pt idx="39" formatCode="#,##0">
                  <c:v>293.57142857142856</c:v>
                </c:pt>
                <c:pt idx="40" formatCode="#,##0">
                  <c:v>499.35714285714283</c:v>
                </c:pt>
                <c:pt idx="41" formatCode="#,##0">
                  <c:v>690.28571428571433</c:v>
                </c:pt>
                <c:pt idx="42" formatCode="#,##0">
                  <c:v>841.57142857142856</c:v>
                </c:pt>
                <c:pt idx="43" formatCode="#,##0">
                  <c:v>1017.8571428571429</c:v>
                </c:pt>
                <c:pt idx="44" formatCode="#,##0">
                  <c:v>1267</c:v>
                </c:pt>
                <c:pt idx="45" formatCode="#,##0">
                  <c:v>1436.1428571428571</c:v>
                </c:pt>
                <c:pt idx="46" formatCode="#,##0">
                  <c:v>1661.8571428571429</c:v>
                </c:pt>
                <c:pt idx="47" formatCode="#,##0">
                  <c:v>2029.7857142857142</c:v>
                </c:pt>
                <c:pt idx="48" formatCode="#,##0">
                  <c:v>2168.2857142857142</c:v>
                </c:pt>
                <c:pt idx="49" formatCode="#,##0">
                  <c:v>2711.8571428571427</c:v>
                </c:pt>
                <c:pt idx="50" formatCode="#,##0">
                  <c:v>2995.7142857142858</c:v>
                </c:pt>
                <c:pt idx="51" formatCode="#,##0">
                  <c:v>3599.1428571428573</c:v>
                </c:pt>
                <c:pt idx="52" formatCode="#,##0">
                  <c:v>4019.5714285714284</c:v>
                </c:pt>
                <c:pt idx="53" formatCode="#,##0">
                  <c:v>5086.4285714285716</c:v>
                </c:pt>
                <c:pt idx="54" formatCode="#,##0">
                  <c:v>5689</c:v>
                </c:pt>
                <c:pt idx="55" formatCode="#,##0">
                  <c:v>6472.7142857142853</c:v>
                </c:pt>
                <c:pt idx="56" formatCode="#,##0">
                  <c:v>6837.2857142857147</c:v>
                </c:pt>
                <c:pt idx="57" formatCode="#,##0">
                  <c:v>7334.5714285714284</c:v>
                </c:pt>
                <c:pt idx="58" formatCode="#,##0">
                  <c:v>7545.7142857142853</c:v>
                </c:pt>
                <c:pt idx="59" formatCode="#,##0">
                  <c:v>8005.4285714285716</c:v>
                </c:pt>
                <c:pt idx="60" formatCode="#,##0">
                  <c:v>7800.4285714285716</c:v>
                </c:pt>
                <c:pt idx="61" formatCode="#,##0">
                  <c:v>7754.1428571428569</c:v>
                </c:pt>
                <c:pt idx="62" formatCode="#,##0">
                  <c:v>7640</c:v>
                </c:pt>
                <c:pt idx="63" formatCode="#,##0">
                  <c:v>7561.8571428571431</c:v>
                </c:pt>
                <c:pt idx="64" formatCode="#,##0">
                  <c:v>7362.2857142857147</c:v>
                </c:pt>
                <c:pt idx="65" formatCode="#,##0">
                  <c:v>6959.8571428571431</c:v>
                </c:pt>
                <c:pt idx="66" formatCode="#,##0">
                  <c:v>6574.1428571428569</c:v>
                </c:pt>
                <c:pt idx="67" formatCode="#,##0">
                  <c:v>6300.2857142857147</c:v>
                </c:pt>
                <c:pt idx="68" formatCode="#,##0">
                  <c:v>5879.5714285714284</c:v>
                </c:pt>
                <c:pt idx="69" formatCode="#,##0">
                  <c:v>5582</c:v>
                </c:pt>
                <c:pt idx="70" formatCode="#,##0">
                  <c:v>5265.5714285714284</c:v>
                </c:pt>
                <c:pt idx="71" formatCode="#,##0">
                  <c:v>5026.4285714285716</c:v>
                </c:pt>
                <c:pt idx="72" formatCode="#,##0">
                  <c:v>4774.8571428571431</c:v>
                </c:pt>
                <c:pt idx="73" formatCode="#,##0">
                  <c:v>4371.2857142857147</c:v>
                </c:pt>
                <c:pt idx="74" formatCode="#,##0">
                  <c:v>4203.4285714285716</c:v>
                </c:pt>
                <c:pt idx="75" formatCode="#,##0">
                  <c:v>4532.2857142857147</c:v>
                </c:pt>
                <c:pt idx="76" formatCode="#,##0">
                  <c:v>4652.2857142857147</c:v>
                </c:pt>
                <c:pt idx="77" formatCode="#,##0">
                  <c:v>4099.8571428571431</c:v>
                </c:pt>
                <c:pt idx="78" formatCode="#,##0">
                  <c:v>4549</c:v>
                </c:pt>
                <c:pt idx="79" formatCode="#,##0">
                  <c:v>4301.5714285714284</c:v>
                </c:pt>
                <c:pt idx="80" formatCode="#,##0">
                  <c:v>4519.5714285714284</c:v>
                </c:pt>
                <c:pt idx="81" formatCode="#,##0">
                  <c:v>4392.1428571428569</c:v>
                </c:pt>
                <c:pt idx="82" formatCode="#,##0">
                  <c:v>4010.8571428571427</c:v>
                </c:pt>
                <c:pt idx="83" formatCode="#,##0">
                  <c:v>1735.8571428571429</c:v>
                </c:pt>
                <c:pt idx="84" formatCode="#,##0">
                  <c:v>2025.5714285714287</c:v>
                </c:pt>
                <c:pt idx="85" formatCode="#,##0">
                  <c:v>1280</c:v>
                </c:pt>
                <c:pt idx="86" formatCode="#,##0">
                  <c:v>1322.1428571428571</c:v>
                </c:pt>
                <c:pt idx="87" formatCode="#,##0">
                  <c:v>942.14285714285711</c:v>
                </c:pt>
                <c:pt idx="88" formatCode="#,##0">
                  <c:v>646.85714285714289</c:v>
                </c:pt>
                <c:pt idx="89" formatCode="#,##0">
                  <c:v>58.714285714285715</c:v>
                </c:pt>
                <c:pt idx="90" formatCode="#,##0">
                  <c:v>1716.9285714285713</c:v>
                </c:pt>
                <c:pt idx="91" formatCode="#,##0">
                  <c:v>1525.2857142857142</c:v>
                </c:pt>
                <c:pt idx="92" formatCode="#,##0">
                  <c:v>1404.5714285714287</c:v>
                </c:pt>
                <c:pt idx="93" formatCode="#,##0">
                  <c:v>1220.8571428571429</c:v>
                </c:pt>
                <c:pt idx="94" formatCode="#,##0">
                  <c:v>1222.2857142857142</c:v>
                </c:pt>
                <c:pt idx="95" formatCode="#,##0">
                  <c:v>1058.2857142857142</c:v>
                </c:pt>
                <c:pt idx="96" formatCode="#,##0">
                  <c:v>1144.5714285714287</c:v>
                </c:pt>
                <c:pt idx="97" formatCode="#,##0">
                  <c:v>1121.2142857142858</c:v>
                </c:pt>
                <c:pt idx="98" formatCode="#,##0">
                  <c:v>999.42857142857144</c:v>
                </c:pt>
                <c:pt idx="99" formatCode="#,##0">
                  <c:v>983.42857142857144</c:v>
                </c:pt>
                <c:pt idx="100" formatCode="#,##0">
                  <c:v>1346.4285714285713</c:v>
                </c:pt>
                <c:pt idx="101" formatCode="#,##0">
                  <c:v>1243</c:v>
                </c:pt>
                <c:pt idx="102" formatCode="#,##0">
                  <c:v>1195.1428571428571</c:v>
                </c:pt>
                <c:pt idx="103" formatCode="#,##0">
                  <c:v>1156.1428571428571</c:v>
                </c:pt>
                <c:pt idx="104" formatCode="#,##0">
                  <c:v>1046.5714285714287</c:v>
                </c:pt>
                <c:pt idx="105" formatCode="#,##0">
                  <c:v>1017.1428571428571</c:v>
                </c:pt>
                <c:pt idx="106" formatCode="#,##0">
                  <c:v>906.85714285714289</c:v>
                </c:pt>
                <c:pt idx="107" formatCode="#,##0">
                  <c:v>595.71428571428567</c:v>
                </c:pt>
                <c:pt idx="108" formatCode="#,##0">
                  <c:v>572.42857142857144</c:v>
                </c:pt>
                <c:pt idx="109" formatCode="#,##0">
                  <c:v>552</c:v>
                </c:pt>
                <c:pt idx="110" formatCode="#,##0">
                  <c:v>499.57142857142856</c:v>
                </c:pt>
                <c:pt idx="111" formatCode="#,##0">
                  <c:v>663</c:v>
                </c:pt>
                <c:pt idx="112" formatCode="#,##0">
                  <c:v>656</c:v>
                </c:pt>
                <c:pt idx="113" formatCode="#,##0">
                  <c:v>724.85714285714289</c:v>
                </c:pt>
                <c:pt idx="114" formatCode="#,##0">
                  <c:v>542</c:v>
                </c:pt>
                <c:pt idx="115" formatCode="#,##0">
                  <c:v>603.14285714285711</c:v>
                </c:pt>
                <c:pt idx="116" formatCode="#,##0">
                  <c:v>529.14285714285711</c:v>
                </c:pt>
                <c:pt idx="117" formatCode="#,##0">
                  <c:v>695.57142857142856</c:v>
                </c:pt>
                <c:pt idx="118" formatCode="#,##0">
                  <c:v>534.28571428571433</c:v>
                </c:pt>
                <c:pt idx="119" formatCode="#,##0">
                  <c:v>562.57142857142856</c:v>
                </c:pt>
                <c:pt idx="120" formatCode="#,##0">
                  <c:v>529.57142857142856</c:v>
                </c:pt>
                <c:pt idx="121" formatCode="#,##0">
                  <c:v>605.42857142857144</c:v>
                </c:pt>
                <c:pt idx="122" formatCode="#,##0">
                  <c:v>524.71428571428567</c:v>
                </c:pt>
                <c:pt idx="123" formatCode="#,##0">
                  <c:v>581</c:v>
                </c:pt>
                <c:pt idx="124" formatCode="#,##0">
                  <c:v>393.42857142857144</c:v>
                </c:pt>
                <c:pt idx="125" formatCode="#,##0">
                  <c:v>344.85714285714283</c:v>
                </c:pt>
                <c:pt idx="126" formatCode="#,##0">
                  <c:v>297.42857142857144</c:v>
                </c:pt>
                <c:pt idx="127" formatCode="#,##0">
                  <c:v>295.85714285714283</c:v>
                </c:pt>
                <c:pt idx="128" formatCode="#,##0">
                  <c:v>297</c:v>
                </c:pt>
                <c:pt idx="129" formatCode="#,##0">
                  <c:v>290.57142857142856</c:v>
                </c:pt>
                <c:pt idx="130" formatCode="#,##0">
                  <c:v>279.14285714285717</c:v>
                </c:pt>
                <c:pt idx="131" formatCode="#,##0">
                  <c:v>292.42857142857144</c:v>
                </c:pt>
                <c:pt idx="132" formatCode="#,##0">
                  <c:v>318.71428571428572</c:v>
                </c:pt>
                <c:pt idx="133" formatCode="#,##0">
                  <c:v>327.85714285714283</c:v>
                </c:pt>
                <c:pt idx="134" formatCode="#,##0">
                  <c:v>339.71428571428572</c:v>
                </c:pt>
                <c:pt idx="135" formatCode="#,##0">
                  <c:v>341.71428571428572</c:v>
                </c:pt>
                <c:pt idx="136" formatCode="#,##0">
                  <c:v>337.42857142857144</c:v>
                </c:pt>
                <c:pt idx="137" formatCode="#,##0">
                  <c:v>343.28571428571428</c:v>
                </c:pt>
                <c:pt idx="138" formatCode="#,##0">
                  <c:v>365.85714285714283</c:v>
                </c:pt>
                <c:pt idx="139" formatCode="#,##0">
                  <c:v>338</c:v>
                </c:pt>
                <c:pt idx="140" formatCode="#,##0">
                  <c:v>333.28571428571428</c:v>
                </c:pt>
                <c:pt idx="141" formatCode="#,##0">
                  <c:v>334.85714285714283</c:v>
                </c:pt>
                <c:pt idx="142" formatCode="#,##0">
                  <c:v>342.14285714285717</c:v>
                </c:pt>
                <c:pt idx="143" formatCode="#,##0">
                  <c:v>346.28571428571428</c:v>
                </c:pt>
                <c:pt idx="144" formatCode="#,##0">
                  <c:v>343.28571428571428</c:v>
                </c:pt>
                <c:pt idx="145" formatCode="#,##0">
                  <c:v>316.85714285714283</c:v>
                </c:pt>
                <c:pt idx="146" formatCode="#,##0">
                  <c:v>332.85714285714283</c:v>
                </c:pt>
                <c:pt idx="147" formatCode="#,##0">
                  <c:v>361.57142857142856</c:v>
                </c:pt>
                <c:pt idx="148" formatCode="#,##0">
                  <c:v>356.85714285714283</c:v>
                </c:pt>
                <c:pt idx="149" formatCode="#,##0">
                  <c:v>352.28571428571428</c:v>
                </c:pt>
                <c:pt idx="150" formatCode="#,##0">
                  <c:v>359.85714285714283</c:v>
                </c:pt>
                <c:pt idx="151" formatCode="#,##0">
                  <c:v>367.57142857142856</c:v>
                </c:pt>
                <c:pt idx="152" formatCode="#,##0">
                  <c:v>373.85714285714283</c:v>
                </c:pt>
                <c:pt idx="153" formatCode="#,##0">
                  <c:v>377.14285714285717</c:v>
                </c:pt>
                <c:pt idx="154" formatCode="#,##0">
                  <c:v>296.57142857142856</c:v>
                </c:pt>
                <c:pt idx="155" formatCode="#,##0">
                  <c:v>253.57142857142858</c:v>
                </c:pt>
                <c:pt idx="156" formatCode="#,##0">
                  <c:v>402.71428571428572</c:v>
                </c:pt>
                <c:pt idx="157" formatCode="#,##0">
                  <c:v>408.42857142857144</c:v>
                </c:pt>
                <c:pt idx="158" formatCode="#,##0">
                  <c:v>407.71428571428572</c:v>
                </c:pt>
                <c:pt idx="159" formatCode="#,##0">
                  <c:v>421.85714285714283</c:v>
                </c:pt>
                <c:pt idx="160" formatCode="#,##0">
                  <c:v>480.42857142857144</c:v>
                </c:pt>
                <c:pt idx="161" formatCode="#,##0">
                  <c:v>480.42857142857144</c:v>
                </c:pt>
                <c:pt idx="162" formatCode="#,##0">
                  <c:v>480.42857142857144</c:v>
                </c:pt>
                <c:pt idx="163" formatCode="#,##0">
                  <c:v>594.85714285714289</c:v>
                </c:pt>
                <c:pt idx="164" formatCode="#,##0">
                  <c:v>641.28571428571433</c:v>
                </c:pt>
                <c:pt idx="165" formatCode="#,##0">
                  <c:v>711.57142857142856</c:v>
                </c:pt>
                <c:pt idx="166" formatCode="#,##0">
                  <c:v>828.42857142857144</c:v>
                </c:pt>
                <c:pt idx="167" formatCode="#,##0">
                  <c:v>906.71428571428567</c:v>
                </c:pt>
                <c:pt idx="168" formatCode="#,##0">
                  <c:v>906.71428571428567</c:v>
                </c:pt>
                <c:pt idx="169" formatCode="#,##0">
                  <c:v>906.71428571428567</c:v>
                </c:pt>
                <c:pt idx="170" formatCode="#,##0">
                  <c:v>1269</c:v>
                </c:pt>
                <c:pt idx="171" formatCode="#,##0">
                  <c:v>1367.8571428571429</c:v>
                </c:pt>
                <c:pt idx="172" formatCode="#,##0">
                  <c:v>1436.7142857142858</c:v>
                </c:pt>
                <c:pt idx="173" formatCode="#,##0">
                  <c:v>1615.8571428571429</c:v>
                </c:pt>
                <c:pt idx="174" formatCode="#,##0">
                  <c:v>1738</c:v>
                </c:pt>
                <c:pt idx="175" formatCode="#,##0">
                  <c:v>1738</c:v>
                </c:pt>
                <c:pt idx="176" formatCode="#,##0">
                  <c:v>1738</c:v>
                </c:pt>
                <c:pt idx="177" formatCode="#,##0">
                  <c:v>1992.2857142857142</c:v>
                </c:pt>
                <c:pt idx="178" formatCode="#,##0">
                  <c:v>2059.4285714285716</c:v>
                </c:pt>
                <c:pt idx="179" formatCode="#,##0">
                  <c:v>2155.7142857142858</c:v>
                </c:pt>
                <c:pt idx="180" formatCode="#,##0">
                  <c:v>2180.5714285714284</c:v>
                </c:pt>
                <c:pt idx="181" formatCode="#,##0">
                  <c:v>2300.1428571428573</c:v>
                </c:pt>
                <c:pt idx="182" formatCode="#,##0">
                  <c:v>2300.1428571428573</c:v>
                </c:pt>
                <c:pt idx="183" formatCode="#,##0">
                  <c:v>2300.1428571428573</c:v>
                </c:pt>
                <c:pt idx="184" formatCode="#,##0">
                  <c:v>2610.2857142857142</c:v>
                </c:pt>
                <c:pt idx="185" formatCode="#,##0">
                  <c:v>3172</c:v>
                </c:pt>
                <c:pt idx="186" formatCode="#,##0">
                  <c:v>3303.7142857142858</c:v>
                </c:pt>
                <c:pt idx="187" formatCode="#,##0">
                  <c:v>3489.2857142857142</c:v>
                </c:pt>
                <c:pt idx="188" formatCode="#,##0">
                  <c:v>3691.4285714285716</c:v>
                </c:pt>
                <c:pt idx="189" formatCode="#,##0">
                  <c:v>3691.4285714285716</c:v>
                </c:pt>
                <c:pt idx="190" formatCode="#,##0">
                  <c:v>3691.4285714285716</c:v>
                </c:pt>
                <c:pt idx="191" formatCode="#,##0">
                  <c:v>3703.7142857142858</c:v>
                </c:pt>
                <c:pt idx="192" formatCode="#,##0">
                  <c:v>3399.7142857142858</c:v>
                </c:pt>
                <c:pt idx="193" formatCode="#,##0">
                  <c:v>3431</c:v>
                </c:pt>
                <c:pt idx="194" formatCode="#,##0">
                  <c:v>3925.5714285714284</c:v>
                </c:pt>
                <c:pt idx="195" formatCode="#,##0">
                  <c:v>4064.4285714285716</c:v>
                </c:pt>
                <c:pt idx="196" formatCode="#,##0">
                  <c:v>4064.4285714285716</c:v>
                </c:pt>
                <c:pt idx="197" formatCode="#,##0">
                  <c:v>4064.4285714285716</c:v>
                </c:pt>
                <c:pt idx="198" formatCode="#,##0">
                  <c:v>5157.4285714285716</c:v>
                </c:pt>
                <c:pt idx="199" formatCode="#,##0">
                  <c:v>5369.1428571428569</c:v>
                </c:pt>
                <c:pt idx="200" formatCode="#,##0">
                  <c:v>5869</c:v>
                </c:pt>
                <c:pt idx="201" formatCode="#,##0">
                  <c:v>5796</c:v>
                </c:pt>
                <c:pt idx="202" formatCode="#,##0">
                  <c:v>6177.2857142857147</c:v>
                </c:pt>
                <c:pt idx="203" formatCode="#,##0">
                  <c:v>6177.2857142857147</c:v>
                </c:pt>
                <c:pt idx="204" formatCode="#,##0">
                  <c:v>6177.2857142857147</c:v>
                </c:pt>
                <c:pt idx="205" formatCode="#,##0">
                  <c:v>6622</c:v>
                </c:pt>
                <c:pt idx="206" formatCode="#,##0">
                  <c:v>6908.1428571428569</c:v>
                </c:pt>
                <c:pt idx="207" formatCode="#,##0">
                  <c:v>6997.4285714285716</c:v>
                </c:pt>
                <c:pt idx="208" formatCode="#,##0">
                  <c:v>7371.5714285714284</c:v>
                </c:pt>
                <c:pt idx="209" formatCode="#,##0">
                  <c:v>7604.5714285714284</c:v>
                </c:pt>
                <c:pt idx="210" formatCode="#,##0">
                  <c:v>7604.5714285714284</c:v>
                </c:pt>
                <c:pt idx="211" formatCode="#,##0">
                  <c:v>7604.5714285714284</c:v>
                </c:pt>
                <c:pt idx="212" formatCode="#,##0">
                  <c:v>8203.1428571428569</c:v>
                </c:pt>
                <c:pt idx="213" formatCode="#,##0">
                  <c:v>8345.7142857142862</c:v>
                </c:pt>
                <c:pt idx="214" formatCode="#,##0">
                  <c:v>8529.2857142857138</c:v>
                </c:pt>
                <c:pt idx="215" formatCode="#,##0">
                  <c:v>8429.4285714285706</c:v>
                </c:pt>
                <c:pt idx="216" formatCode="#,##0">
                  <c:v>8529</c:v>
                </c:pt>
                <c:pt idx="217" formatCode="#,##0">
                  <c:v>8529</c:v>
                </c:pt>
                <c:pt idx="218" formatCode="#,##0">
                  <c:v>8529</c:v>
                </c:pt>
                <c:pt idx="219" formatCode="#,##0">
                  <c:v>8955.8571428571431</c:v>
                </c:pt>
                <c:pt idx="220" formatCode="#,##0">
                  <c:v>9077.1428571428569</c:v>
                </c:pt>
                <c:pt idx="221" formatCode="#,##0">
                  <c:v>9117.8571428571431</c:v>
                </c:pt>
                <c:pt idx="222" formatCode="#,##0">
                  <c:v>9375.7142857142862</c:v>
                </c:pt>
                <c:pt idx="223" formatCode="#,##0">
                  <c:v>9619.5714285714294</c:v>
                </c:pt>
                <c:pt idx="224" formatCode="#,##0">
                  <c:v>9619.5714285714294</c:v>
                </c:pt>
                <c:pt idx="225" formatCode="#,##0">
                  <c:v>9619.5714285714294</c:v>
                </c:pt>
                <c:pt idx="226" formatCode="#,##0">
                  <c:v>9740.1428571428569</c:v>
                </c:pt>
                <c:pt idx="227" formatCode="#,##0">
                  <c:v>9807.7142857142862</c:v>
                </c:pt>
                <c:pt idx="228" formatCode="#,##0">
                  <c:v>10140.142857142857</c:v>
                </c:pt>
                <c:pt idx="229" formatCode="#,##0">
                  <c:v>10215.428571428571</c:v>
                </c:pt>
                <c:pt idx="230" formatCode="#,##0">
                  <c:v>10530.571428571429</c:v>
                </c:pt>
                <c:pt idx="231" formatCode="#,##0">
                  <c:v>10530.571428571429</c:v>
                </c:pt>
                <c:pt idx="232" formatCode="#,##0">
                  <c:v>10530.571428571429</c:v>
                </c:pt>
                <c:pt idx="233" formatCode="#,##0">
                  <c:v>11105.428571428571</c:v>
                </c:pt>
                <c:pt idx="234" formatCode="#,##0">
                  <c:v>11300</c:v>
                </c:pt>
                <c:pt idx="235" formatCode="#,##0">
                  <c:v>11313.714285714286</c:v>
                </c:pt>
                <c:pt idx="236" formatCode="#,##0">
                  <c:v>11222.571428571429</c:v>
                </c:pt>
                <c:pt idx="237" formatCode="#,##0">
                  <c:v>10920.142857142857</c:v>
                </c:pt>
                <c:pt idx="238" formatCode="#,##0">
                  <c:v>10920.142857142857</c:v>
                </c:pt>
                <c:pt idx="239" formatCode="#,##0">
                  <c:v>10920.142857142857</c:v>
                </c:pt>
                <c:pt idx="240" formatCode="#,##0">
                  <c:v>10971.142857142857</c:v>
                </c:pt>
                <c:pt idx="241" formatCode="#,##0">
                  <c:v>9428.4285714285706</c:v>
                </c:pt>
                <c:pt idx="242" formatCode="#,##0">
                  <c:v>10804.571428571429</c:v>
                </c:pt>
                <c:pt idx="243" formatCode="#,##0">
                  <c:v>10628.285714285714</c:v>
                </c:pt>
                <c:pt idx="244" formatCode="#,##0">
                  <c:v>10493</c:v>
                </c:pt>
                <c:pt idx="245" formatCode="#,##0">
                  <c:v>10493</c:v>
                </c:pt>
                <c:pt idx="246" formatCode="#,##0">
                  <c:v>10493</c:v>
                </c:pt>
                <c:pt idx="247" formatCode="#,##0">
                  <c:v>9306.5714285714294</c:v>
                </c:pt>
                <c:pt idx="248" formatCode="#,##0">
                  <c:v>11020.571428571429</c:v>
                </c:pt>
                <c:pt idx="249" formatCode="#,##0">
                  <c:v>9530.4285714285706</c:v>
                </c:pt>
                <c:pt idx="250" formatCode="#,##0">
                  <c:v>9959.5714285714294</c:v>
                </c:pt>
                <c:pt idx="251" formatCode="#,##0">
                  <c:v>10168.571428571429</c:v>
                </c:pt>
                <c:pt idx="252" formatCode="#,##0">
                  <c:v>10168.571428571429</c:v>
                </c:pt>
                <c:pt idx="253" formatCode="#,##0">
                  <c:v>10168.571428571429</c:v>
                </c:pt>
                <c:pt idx="254" formatCode="#,##0">
                  <c:v>10793.714285714286</c:v>
                </c:pt>
                <c:pt idx="255" formatCode="#,##0">
                  <c:v>10096.571428571429</c:v>
                </c:pt>
                <c:pt idx="256" formatCode="#,##0">
                  <c:v>10307.857142857143</c:v>
                </c:pt>
                <c:pt idx="257" formatCode="#,##0">
                  <c:v>10435.714285714286</c:v>
                </c:pt>
                <c:pt idx="258" formatCode="#,##0">
                  <c:v>10778.285714285714</c:v>
                </c:pt>
                <c:pt idx="259" formatCode="#,##0">
                  <c:v>10778.285714285714</c:v>
                </c:pt>
                <c:pt idx="260" formatCode="#,##0">
                  <c:v>10778.285714285714</c:v>
                </c:pt>
                <c:pt idx="261" formatCode="#,##0">
                  <c:v>12211.571428571429</c:v>
                </c:pt>
                <c:pt idx="262" formatCode="#,##0">
                  <c:v>13176.571428571429</c:v>
                </c:pt>
                <c:pt idx="263" formatCode="#,##0">
                  <c:v>13891.285714285714</c:v>
                </c:pt>
                <c:pt idx="264" formatCode="#,##0">
                  <c:v>14986.714285714286</c:v>
                </c:pt>
                <c:pt idx="265" formatCode="#,##0">
                  <c:v>15653.142857142857</c:v>
                </c:pt>
                <c:pt idx="266" formatCode="#,##0">
                  <c:v>15653.142857142857</c:v>
                </c:pt>
                <c:pt idx="267" formatCode="#,##0">
                  <c:v>15653.142857142857</c:v>
                </c:pt>
                <c:pt idx="268" formatCode="#,##0">
                  <c:v>17695.857142857141</c:v>
                </c:pt>
                <c:pt idx="269" formatCode="#,##0">
                  <c:v>18345.142857142859</c:v>
                </c:pt>
                <c:pt idx="270" formatCode="#,##0">
                  <c:v>18744</c:v>
                </c:pt>
                <c:pt idx="271" formatCode="#,##0">
                  <c:v>19114.571428571428</c:v>
                </c:pt>
                <c:pt idx="272" formatCode="#,##0">
                  <c:v>19935.142857142859</c:v>
                </c:pt>
                <c:pt idx="273" formatCode="#,##0">
                  <c:v>19935.142857142859</c:v>
                </c:pt>
                <c:pt idx="274" formatCode="#,##0">
                  <c:v>19935.142857142859</c:v>
                </c:pt>
                <c:pt idx="275" formatCode="#,##0">
                  <c:v>20339.571428571428</c:v>
                </c:pt>
                <c:pt idx="276" formatCode="#,##0">
                  <c:v>20375.428571428572</c:v>
                </c:pt>
                <c:pt idx="277" formatCode="#,##0">
                  <c:v>21129.285714285714</c:v>
                </c:pt>
                <c:pt idx="278" formatCode="#,##0">
                  <c:v>20890.428571428572</c:v>
                </c:pt>
                <c:pt idx="279" formatCode="#,##0">
                  <c:v>20450.571428571428</c:v>
                </c:pt>
                <c:pt idx="280" formatCode="#,##0">
                  <c:v>20450.571428571428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99488"/>
        <c:axId val="328001024"/>
      </c:lineChart>
      <c:lineChart>
        <c:grouping val="standard"/>
        <c:varyColors val="0"/>
        <c:ser>
          <c:idx val="1"/>
          <c:order val="1"/>
          <c:tx>
            <c:strRef>
              <c:f>'Data ESP'!$AC$3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ESP'!$AC$4:$AC$296</c:f>
              <c:numCache>
                <c:formatCode>General</c:formatCode>
                <c:ptCount val="293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0.14285714285714285</c:v>
                </c:pt>
                <c:pt idx="32" formatCode="#,##0">
                  <c:v>0.2857142857142857</c:v>
                </c:pt>
                <c:pt idx="33" formatCode="#,##0">
                  <c:v>0.42857142857142855</c:v>
                </c:pt>
                <c:pt idx="34" formatCode="#,##0">
                  <c:v>0.7142857142857143</c:v>
                </c:pt>
                <c:pt idx="35" formatCode="#,##0">
                  <c:v>1.4285714285714286</c:v>
                </c:pt>
                <c:pt idx="36" formatCode="#,##0">
                  <c:v>2.4285714285714284</c:v>
                </c:pt>
                <c:pt idx="37" formatCode="#,##0">
                  <c:v>4</c:v>
                </c:pt>
                <c:pt idx="38" formatCode="#,##0">
                  <c:v>4.8571428571428568</c:v>
                </c:pt>
                <c:pt idx="39" formatCode="#,##0">
                  <c:v>7.4285714285714288</c:v>
                </c:pt>
                <c:pt idx="40" formatCode="#,##0">
                  <c:v>7.4285714285714288</c:v>
                </c:pt>
                <c:pt idx="41" formatCode="#,##0">
                  <c:v>18.285714285714285</c:v>
                </c:pt>
                <c:pt idx="42" formatCode="#,##0">
                  <c:v>26.428571428571427</c:v>
                </c:pt>
                <c:pt idx="43" formatCode="#,##0">
                  <c:v>38.857142857142854</c:v>
                </c:pt>
                <c:pt idx="44" formatCode="#,##0">
                  <c:v>44.857142857142854</c:v>
                </c:pt>
                <c:pt idx="45" formatCode="#,##0">
                  <c:v>71.142857142857139</c:v>
                </c:pt>
                <c:pt idx="46" formatCode="#,##0">
                  <c:v>81.285714285714292</c:v>
                </c:pt>
                <c:pt idx="47" formatCode="#,##0">
                  <c:v>110.71428571428571</c:v>
                </c:pt>
                <c:pt idx="48" formatCode="#,##0">
                  <c:v>130</c:v>
                </c:pt>
                <c:pt idx="49" formatCode="#,##0">
                  <c:v>168.57142857142858</c:v>
                </c:pt>
                <c:pt idx="50" formatCode="#,##0">
                  <c:v>211.85714285714286</c:v>
                </c:pt>
                <c:pt idx="51" formatCode="#,##0">
                  <c:v>281.28571428571428</c:v>
                </c:pt>
                <c:pt idx="52" formatCode="#,##0">
                  <c:v>325</c:v>
                </c:pt>
                <c:pt idx="53" formatCode="#,##0">
                  <c:v>432</c:v>
                </c:pt>
                <c:pt idx="54" formatCode="#,##0">
                  <c:v>505</c:v>
                </c:pt>
                <c:pt idx="55" formatCode="#,##0">
                  <c:v>585</c:v>
                </c:pt>
                <c:pt idx="56" formatCode="#,##0">
                  <c:v>658.14285714285711</c:v>
                </c:pt>
                <c:pt idx="57" formatCode="#,##0">
                  <c:v>718.71428571428567</c:v>
                </c:pt>
                <c:pt idx="58" formatCode="#,##0">
                  <c:v>772.14285714285711</c:v>
                </c:pt>
                <c:pt idx="59" formatCode="#,##0">
                  <c:v>808</c:v>
                </c:pt>
                <c:pt idx="60" formatCode="#,##0">
                  <c:v>820</c:v>
                </c:pt>
                <c:pt idx="61" formatCode="#,##0">
                  <c:v>854.71428571428567</c:v>
                </c:pt>
                <c:pt idx="62" formatCode="#,##0">
                  <c:v>865.71428571428567</c:v>
                </c:pt>
                <c:pt idx="63" formatCode="#,##0">
                  <c:v>852.14285714285711</c:v>
                </c:pt>
                <c:pt idx="64" formatCode="#,##0">
                  <c:v>834</c:v>
                </c:pt>
                <c:pt idx="65" formatCode="#,##0">
                  <c:v>803.57142857142856</c:v>
                </c:pt>
                <c:pt idx="66" formatCode="#,##0">
                  <c:v>797.28571428571433</c:v>
                </c:pt>
                <c:pt idx="67" formatCode="#,##0">
                  <c:v>772.14285714285711</c:v>
                </c:pt>
                <c:pt idx="68" formatCode="#,##0">
                  <c:v>728.42857142857144</c:v>
                </c:pt>
                <c:pt idx="69" formatCode="#,##0">
                  <c:v>697.57142857142856</c:v>
                </c:pt>
                <c:pt idx="70" formatCode="#,##0">
                  <c:v>665.57142857142856</c:v>
                </c:pt>
                <c:pt idx="71" formatCode="#,##0">
                  <c:v>652.57142857142856</c:v>
                </c:pt>
                <c:pt idx="72" formatCode="#,##0">
                  <c:v>630.71428571428567</c:v>
                </c:pt>
                <c:pt idx="73" formatCode="#,##0">
                  <c:v>573</c:v>
                </c:pt>
                <c:pt idx="74" formatCode="#,##0">
                  <c:v>559.42857142857144</c:v>
                </c:pt>
                <c:pt idx="75" formatCode="#,##0">
                  <c:v>552.57142857142856</c:v>
                </c:pt>
                <c:pt idx="76" formatCode="#,##0">
                  <c:v>560.14285714285711</c:v>
                </c:pt>
                <c:pt idx="77" formatCode="#,##0">
                  <c:v>491</c:v>
                </c:pt>
                <c:pt idx="78" formatCode="#,##0">
                  <c:v>463.42857142857144</c:v>
                </c:pt>
                <c:pt idx="79" formatCode="#,##0">
                  <c:v>442.28571428571428</c:v>
                </c:pt>
                <c:pt idx="80" formatCode="#,##0">
                  <c:v>460.85714285714283</c:v>
                </c:pt>
                <c:pt idx="81" formatCode="#,##0">
                  <c:v>429.85714285714283</c:v>
                </c:pt>
                <c:pt idx="82" formatCode="#,##0">
                  <c:v>406</c:v>
                </c:pt>
                <c:pt idx="83" formatCode="#,##0">
                  <c:v>360.28571428571428</c:v>
                </c:pt>
                <c:pt idx="84" formatCode="#,##0">
                  <c:v>408.42857142857144</c:v>
                </c:pt>
                <c:pt idx="85" formatCode="#,##0">
                  <c:v>391</c:v>
                </c:pt>
                <c:pt idx="86" formatCode="#,##0">
                  <c:v>381.28571428571428</c:v>
                </c:pt>
                <c:pt idx="87" formatCode="#,##0">
                  <c:v>362.85714285714283</c:v>
                </c:pt>
                <c:pt idx="88" formatCode="#,##0">
                  <c:v>365.42857142857144</c:v>
                </c:pt>
                <c:pt idx="89" formatCode="#,##0">
                  <c:v>340.85714285714283</c:v>
                </c:pt>
                <c:pt idx="90" formatCode="#,##0">
                  <c:v>328.21428571428572</c:v>
                </c:pt>
                <c:pt idx="91" formatCode="#,##0">
                  <c:v>314</c:v>
                </c:pt>
                <c:pt idx="92" formatCode="#,##0">
                  <c:v>296.28571428571428</c:v>
                </c:pt>
                <c:pt idx="93" formatCode="#,##0">
                  <c:v>272.42857142857144</c:v>
                </c:pt>
                <c:pt idx="94" formatCode="#,##0">
                  <c:v>255.85714285714286</c:v>
                </c:pt>
                <c:pt idx="95" formatCode="#,##0">
                  <c:v>226</c:v>
                </c:pt>
                <c:pt idx="96" formatCode="#,##0">
                  <c:v>218.14285714285714</c:v>
                </c:pt>
                <c:pt idx="97" formatCode="#,##0">
                  <c:v>211.07142857142858</c:v>
                </c:pt>
                <c:pt idx="98" formatCode="#,##0">
                  <c:v>196.85714285714286</c:v>
                </c:pt>
                <c:pt idx="99" formatCode="#,##0">
                  <c:v>193.85714285714286</c:v>
                </c:pt>
                <c:pt idx="100" formatCode="#,##0">
                  <c:v>188</c:v>
                </c:pt>
                <c:pt idx="101" formatCode="#,##0">
                  <c:v>186.71428571428572</c:v>
                </c:pt>
                <c:pt idx="102" formatCode="#,##0">
                  <c:v>178.14285714285714</c:v>
                </c:pt>
                <c:pt idx="103" formatCode="#,##0">
                  <c:v>178.71428571428572</c:v>
                </c:pt>
                <c:pt idx="104" formatCode="#,##0">
                  <c:v>165.71428571428572</c:v>
                </c:pt>
                <c:pt idx="105" formatCode="#,##0">
                  <c:v>155</c:v>
                </c:pt>
                <c:pt idx="106" formatCode="#,##0">
                  <c:v>134.57142857142858</c:v>
                </c:pt>
                <c:pt idx="107" formatCode="#,##0">
                  <c:v>137.85714285714286</c:v>
                </c:pt>
                <c:pt idx="108" formatCode="#,##0">
                  <c:v>122.57142857142857</c:v>
                </c:pt>
                <c:pt idx="109" formatCode="#,##0">
                  <c:v>112</c:v>
                </c:pt>
                <c:pt idx="110" formatCode="#,##0">
                  <c:v>88.428571428571431</c:v>
                </c:pt>
                <c:pt idx="111" formatCode="#,##0">
                  <c:v>167</c:v>
                </c:pt>
                <c:pt idx="112" formatCode="#,##0">
                  <c:v>159.28571428571428</c:v>
                </c:pt>
                <c:pt idx="113" formatCode="#,##0">
                  <c:v>169.85714285714286</c:v>
                </c:pt>
                <c:pt idx="114" formatCode="#,##0">
                  <c:v>-125</c:v>
                </c:pt>
                <c:pt idx="115" formatCode="#,##0">
                  <c:v>-94.428571428571431</c:v>
                </c:pt>
                <c:pt idx="116" formatCode="#,##0">
                  <c:v>-110.14285714285714</c:v>
                </c:pt>
                <c:pt idx="117" formatCode="#,##0">
                  <c:v>-117.28571428571429</c:v>
                </c:pt>
                <c:pt idx="118" formatCode="#,##0">
                  <c:v>-215.28571428571428</c:v>
                </c:pt>
                <c:pt idx="119" formatCode="#,##0">
                  <c:v>-221.85714285714286</c:v>
                </c:pt>
                <c:pt idx="120" formatCode="#,##0">
                  <c:v>-232.14285714285714</c:v>
                </c:pt>
                <c:pt idx="121" formatCode="#,##0">
                  <c:v>41.857142857142854</c:v>
                </c:pt>
                <c:pt idx="122" formatCode="#,##0">
                  <c:v>1.4285714285714286</c:v>
                </c:pt>
                <c:pt idx="123" formatCode="#,##0">
                  <c:v>1.5714285714285714</c:v>
                </c:pt>
                <c:pt idx="124" formatCode="#,##0">
                  <c:v>2</c:v>
                </c:pt>
                <c:pt idx="125" formatCode="#,##0">
                  <c:v>1.8571428571428572</c:v>
                </c:pt>
                <c:pt idx="126" formatCode="#,##0">
                  <c:v>1.4285714285714286</c:v>
                </c:pt>
                <c:pt idx="127" formatCode="#,##0">
                  <c:v>1.2857142857142858</c:v>
                </c:pt>
                <c:pt idx="128" formatCode="#,##0">
                  <c:v>1.2857142857142858</c:v>
                </c:pt>
                <c:pt idx="129" formatCode="#,##0">
                  <c:v>1.2857142857142858</c:v>
                </c:pt>
                <c:pt idx="130" formatCode="#,##0">
                  <c:v>1.1428571428571428</c:v>
                </c:pt>
                <c:pt idx="131" formatCode="#,##0">
                  <c:v>0.42857142857142855</c:v>
                </c:pt>
                <c:pt idx="132" formatCode="#,##0">
                  <c:v>0.2857142857142857</c:v>
                </c:pt>
                <c:pt idx="133" formatCode="#,##0">
                  <c:v>0.14285714285714285</c:v>
                </c:pt>
                <c:pt idx="134" formatCode="#,##0">
                  <c:v>0</c:v>
                </c:pt>
                <c:pt idx="135" formatCode="#,##0">
                  <c:v>0</c:v>
                </c:pt>
                <c:pt idx="136" formatCode="#,##0">
                  <c:v>0</c:v>
                </c:pt>
                <c:pt idx="137" formatCode="#,##0">
                  <c:v>0</c:v>
                </c:pt>
                <c:pt idx="138" formatCode="#,##0">
                  <c:v>0</c:v>
                </c:pt>
                <c:pt idx="139" formatCode="#,##0">
                  <c:v>168.42857142857142</c:v>
                </c:pt>
                <c:pt idx="140" formatCode="#,##0">
                  <c:v>169.42857142857142</c:v>
                </c:pt>
                <c:pt idx="141" formatCode="#,##0">
                  <c:v>169.57142857142858</c:v>
                </c:pt>
                <c:pt idx="142" formatCode="#,##0">
                  <c:v>169.71428571428572</c:v>
                </c:pt>
                <c:pt idx="143" formatCode="#,##0">
                  <c:v>169.85714285714286</c:v>
                </c:pt>
                <c:pt idx="144" formatCode="#,##0">
                  <c:v>170.14285714285714</c:v>
                </c:pt>
                <c:pt idx="145" formatCode="#,##0">
                  <c:v>170.57142857142858</c:v>
                </c:pt>
                <c:pt idx="146" formatCode="#,##0">
                  <c:v>3.2857142857142856</c:v>
                </c:pt>
                <c:pt idx="147" formatCode="#,##0">
                  <c:v>2.7142857142857144</c:v>
                </c:pt>
                <c:pt idx="148" formatCode="#,##0">
                  <c:v>2.8571428571428572</c:v>
                </c:pt>
                <c:pt idx="149" formatCode="#,##0">
                  <c:v>3.1428571428571428</c:v>
                </c:pt>
                <c:pt idx="150" formatCode="#,##0">
                  <c:v>4.2857142857142856</c:v>
                </c:pt>
                <c:pt idx="151" formatCode="#,##0">
                  <c:v>5.2857142857142856</c:v>
                </c:pt>
                <c:pt idx="152" formatCode="#,##0">
                  <c:v>5.4285714285714288</c:v>
                </c:pt>
                <c:pt idx="153" formatCode="#,##0">
                  <c:v>6.7142857142857144</c:v>
                </c:pt>
                <c:pt idx="154" formatCode="#,##0">
                  <c:v>6.2857142857142856</c:v>
                </c:pt>
                <c:pt idx="155" formatCode="#,##0">
                  <c:v>6</c:v>
                </c:pt>
                <c:pt idx="156" formatCode="#,##0">
                  <c:v>6</c:v>
                </c:pt>
                <c:pt idx="157" formatCode="#,##0">
                  <c:v>5.2857142857142856</c:v>
                </c:pt>
                <c:pt idx="158" formatCode="#,##0">
                  <c:v>4.5714285714285712</c:v>
                </c:pt>
                <c:pt idx="159" formatCode="#,##0">
                  <c:v>4.7142857142857144</c:v>
                </c:pt>
                <c:pt idx="160" formatCode="#,##0">
                  <c:v>2.5714285714285716</c:v>
                </c:pt>
                <c:pt idx="161" formatCode="#,##0">
                  <c:v>2.5714285714285716</c:v>
                </c:pt>
                <c:pt idx="162" formatCode="#,##0">
                  <c:v>2.5714285714285716</c:v>
                </c:pt>
                <c:pt idx="163" formatCode="#,##0">
                  <c:v>2.5714285714285716</c:v>
                </c:pt>
                <c:pt idx="164" formatCode="#,##0">
                  <c:v>2.4285714285714284</c:v>
                </c:pt>
                <c:pt idx="165" formatCode="#,##0">
                  <c:v>2.4285714285714284</c:v>
                </c:pt>
                <c:pt idx="166" formatCode="#,##0">
                  <c:v>2.1428571428571428</c:v>
                </c:pt>
                <c:pt idx="167" formatCode="#,##0">
                  <c:v>2.4285714285714284</c:v>
                </c:pt>
                <c:pt idx="168" formatCode="#,##0">
                  <c:v>2.4285714285714284</c:v>
                </c:pt>
                <c:pt idx="169" formatCode="#,##0">
                  <c:v>2.4285714285714284</c:v>
                </c:pt>
                <c:pt idx="170" formatCode="#,##0">
                  <c:v>2.2857142857142856</c:v>
                </c:pt>
                <c:pt idx="171" formatCode="#,##0">
                  <c:v>2.1428571428571428</c:v>
                </c:pt>
                <c:pt idx="172" formatCode="#,##0">
                  <c:v>1.8571428571428572</c:v>
                </c:pt>
                <c:pt idx="173" formatCode="#,##0">
                  <c:v>1.8571428571428572</c:v>
                </c:pt>
                <c:pt idx="174" formatCode="#,##0">
                  <c:v>1.7142857142857142</c:v>
                </c:pt>
                <c:pt idx="175" formatCode="#,##0">
                  <c:v>1.7142857142857142</c:v>
                </c:pt>
                <c:pt idx="176" formatCode="#,##0">
                  <c:v>1.7142857142857142</c:v>
                </c:pt>
                <c:pt idx="177" formatCode="#,##0">
                  <c:v>1.7142857142857142</c:v>
                </c:pt>
                <c:pt idx="178" formatCode="#,##0">
                  <c:v>1.7142857142857142</c:v>
                </c:pt>
                <c:pt idx="179" formatCode="#,##0">
                  <c:v>2.1428571428571428</c:v>
                </c:pt>
                <c:pt idx="180" formatCode="#,##0">
                  <c:v>2</c:v>
                </c:pt>
                <c:pt idx="181" formatCode="#,##0">
                  <c:v>1.8571428571428572</c:v>
                </c:pt>
                <c:pt idx="182" formatCode="#,##0">
                  <c:v>1.8571428571428572</c:v>
                </c:pt>
                <c:pt idx="183" formatCode="#,##0">
                  <c:v>1.8571428571428572</c:v>
                </c:pt>
                <c:pt idx="184" formatCode="#,##0">
                  <c:v>5.4285714285714288</c:v>
                </c:pt>
                <c:pt idx="185" formatCode="#,##0">
                  <c:v>8.8571428571428577</c:v>
                </c:pt>
                <c:pt idx="186" formatCode="#,##0">
                  <c:v>8.2857142857142865</c:v>
                </c:pt>
                <c:pt idx="187" formatCode="#,##0">
                  <c:v>8.1428571428571423</c:v>
                </c:pt>
                <c:pt idx="188" formatCode="#,##0">
                  <c:v>8.2857142857142865</c:v>
                </c:pt>
                <c:pt idx="189" formatCode="#,##0">
                  <c:v>8.2857142857142865</c:v>
                </c:pt>
                <c:pt idx="190" formatCode="#,##0">
                  <c:v>8.2857142857142865</c:v>
                </c:pt>
                <c:pt idx="191" formatCode="#,##0">
                  <c:v>14.857142857142858</c:v>
                </c:pt>
                <c:pt idx="192" formatCode="#,##0">
                  <c:v>11.857142857142858</c:v>
                </c:pt>
                <c:pt idx="193" formatCode="#,##0">
                  <c:v>11.428571428571429</c:v>
                </c:pt>
                <c:pt idx="194" formatCode="#,##0">
                  <c:v>15</c:v>
                </c:pt>
                <c:pt idx="195" formatCode="#,##0">
                  <c:v>16.285714285714285</c:v>
                </c:pt>
                <c:pt idx="196" formatCode="#,##0">
                  <c:v>16.285714285714285</c:v>
                </c:pt>
                <c:pt idx="197" formatCode="#,##0">
                  <c:v>16.285714285714285</c:v>
                </c:pt>
                <c:pt idx="198" formatCode="#,##0">
                  <c:v>10</c:v>
                </c:pt>
                <c:pt idx="199" formatCode="#,##0">
                  <c:v>12.714285714285714</c:v>
                </c:pt>
                <c:pt idx="200" formatCode="#,##0">
                  <c:v>31.142857142857142</c:v>
                </c:pt>
                <c:pt idx="201" formatCode="#,##0">
                  <c:v>29.714285714285715</c:v>
                </c:pt>
                <c:pt idx="202" formatCode="#,##0">
                  <c:v>31.571428571428573</c:v>
                </c:pt>
                <c:pt idx="203" formatCode="#,##0">
                  <c:v>31.571428571428573</c:v>
                </c:pt>
                <c:pt idx="204" formatCode="#,##0">
                  <c:v>31.571428571428573</c:v>
                </c:pt>
                <c:pt idx="205" formatCode="#,##0">
                  <c:v>32.285714285714285</c:v>
                </c:pt>
                <c:pt idx="206" formatCode="#,##0">
                  <c:v>36.285714285714285</c:v>
                </c:pt>
                <c:pt idx="207" formatCode="#,##0">
                  <c:v>24.857142857142858</c:v>
                </c:pt>
                <c:pt idx="208" formatCode="#,##0">
                  <c:v>26.142857142857142</c:v>
                </c:pt>
                <c:pt idx="209" formatCode="#,##0">
                  <c:v>24.714285714285715</c:v>
                </c:pt>
                <c:pt idx="210" formatCode="#,##0">
                  <c:v>24.714285714285715</c:v>
                </c:pt>
                <c:pt idx="211" formatCode="#,##0">
                  <c:v>24.714285714285715</c:v>
                </c:pt>
                <c:pt idx="212" formatCode="#,##0">
                  <c:v>31.714285714285715</c:v>
                </c:pt>
                <c:pt idx="213" formatCode="#,##0">
                  <c:v>32.571428571428569</c:v>
                </c:pt>
                <c:pt idx="214" formatCode="#,##0">
                  <c:v>31.857142857142858</c:v>
                </c:pt>
                <c:pt idx="215" formatCode="#,##0">
                  <c:v>34</c:v>
                </c:pt>
                <c:pt idx="216" formatCode="#,##0">
                  <c:v>58.142857142857146</c:v>
                </c:pt>
                <c:pt idx="217" formatCode="#,##0">
                  <c:v>58.142857142857146</c:v>
                </c:pt>
                <c:pt idx="218" formatCode="#,##0">
                  <c:v>58.142857142857146</c:v>
                </c:pt>
                <c:pt idx="219" formatCode="#,##0">
                  <c:v>60.285714285714285</c:v>
                </c:pt>
                <c:pt idx="220" formatCode="#,##0">
                  <c:v>63.142857142857146</c:v>
                </c:pt>
                <c:pt idx="221" formatCode="#,##0">
                  <c:v>62</c:v>
                </c:pt>
                <c:pt idx="222" formatCode="#,##0">
                  <c:v>66.428571428571431</c:v>
                </c:pt>
                <c:pt idx="223" formatCode="#,##0">
                  <c:v>47</c:v>
                </c:pt>
                <c:pt idx="224" formatCode="#,##0">
                  <c:v>47</c:v>
                </c:pt>
                <c:pt idx="225" formatCode="#,##0">
                  <c:v>47</c:v>
                </c:pt>
                <c:pt idx="226" formatCode="#,##0">
                  <c:v>47.428571428571431</c:v>
                </c:pt>
                <c:pt idx="227" formatCode="#,##0">
                  <c:v>58.571428571428569</c:v>
                </c:pt>
                <c:pt idx="228" formatCode="#,##0">
                  <c:v>87.857142857142861</c:v>
                </c:pt>
                <c:pt idx="229" formatCode="#,##0">
                  <c:v>100.85714285714286</c:v>
                </c:pt>
                <c:pt idx="230" formatCode="#,##0">
                  <c:v>106.85714285714286</c:v>
                </c:pt>
                <c:pt idx="231" formatCode="#,##0">
                  <c:v>106.85714285714286</c:v>
                </c:pt>
                <c:pt idx="232" formatCode="#,##0">
                  <c:v>106.85714285714286</c:v>
                </c:pt>
                <c:pt idx="233" formatCode="#,##0">
                  <c:v>116.42857142857143</c:v>
                </c:pt>
                <c:pt idx="234" formatCode="#,##0">
                  <c:v>128.57142857142858</c:v>
                </c:pt>
                <c:pt idx="235" formatCode="#,##0">
                  <c:v>113</c:v>
                </c:pt>
                <c:pt idx="236" formatCode="#,##0">
                  <c:v>101.85714285714286</c:v>
                </c:pt>
                <c:pt idx="237" formatCode="#,##0">
                  <c:v>105.28571428571429</c:v>
                </c:pt>
                <c:pt idx="238" formatCode="#,##0">
                  <c:v>105.28571428571429</c:v>
                </c:pt>
                <c:pt idx="239" formatCode="#,##0">
                  <c:v>105.28571428571429</c:v>
                </c:pt>
                <c:pt idx="240" formatCode="#,##0">
                  <c:v>106.85714285714286</c:v>
                </c:pt>
                <c:pt idx="241" formatCode="#,##0">
                  <c:v>72.428571428571431</c:v>
                </c:pt>
                <c:pt idx="242" formatCode="#,##0">
                  <c:v>108.14285714285714</c:v>
                </c:pt>
                <c:pt idx="243" formatCode="#,##0">
                  <c:v>122.14285714285714</c:v>
                </c:pt>
                <c:pt idx="244" formatCode="#,##0">
                  <c:v>122</c:v>
                </c:pt>
                <c:pt idx="245" formatCode="#,##0">
                  <c:v>122</c:v>
                </c:pt>
                <c:pt idx="246" formatCode="#,##0">
                  <c:v>122</c:v>
                </c:pt>
                <c:pt idx="247" formatCode="#,##0">
                  <c:v>116.28571428571429</c:v>
                </c:pt>
                <c:pt idx="248" formatCode="#,##0">
                  <c:v>153.57142857142858</c:v>
                </c:pt>
                <c:pt idx="249" formatCode="#,##0">
                  <c:v>110.14285714285714</c:v>
                </c:pt>
                <c:pt idx="250" formatCode="#,##0">
                  <c:v>102.14285714285714</c:v>
                </c:pt>
                <c:pt idx="251" formatCode="#,##0">
                  <c:v>120.42857142857143</c:v>
                </c:pt>
                <c:pt idx="252" formatCode="#,##0">
                  <c:v>120.42857142857143</c:v>
                </c:pt>
                <c:pt idx="253" formatCode="#,##0">
                  <c:v>120.42857142857143</c:v>
                </c:pt>
                <c:pt idx="254" formatCode="#,##0">
                  <c:v>128.42857142857142</c:v>
                </c:pt>
                <c:pt idx="255" formatCode="#,##0">
                  <c:v>102.57142857142857</c:v>
                </c:pt>
                <c:pt idx="256" formatCode="#,##0">
                  <c:v>121.57142857142857</c:v>
                </c:pt>
                <c:pt idx="257" formatCode="#,##0">
                  <c:v>123.57142857142857</c:v>
                </c:pt>
                <c:pt idx="258" formatCode="#,##0">
                  <c:v>120.85714285714286</c:v>
                </c:pt>
                <c:pt idx="259" formatCode="#,##0">
                  <c:v>120.85714285714286</c:v>
                </c:pt>
                <c:pt idx="260" formatCode="#,##0">
                  <c:v>120.85714285714286</c:v>
                </c:pt>
                <c:pt idx="261" formatCode="#,##0">
                  <c:v>124</c:v>
                </c:pt>
                <c:pt idx="262" formatCode="#,##0">
                  <c:v>143.71428571428572</c:v>
                </c:pt>
                <c:pt idx="263" formatCode="#,##0">
                  <c:v>136.14285714285714</c:v>
                </c:pt>
                <c:pt idx="264" formatCode="#,##0">
                  <c:v>138.28571428571428</c:v>
                </c:pt>
                <c:pt idx="265" formatCode="#,##0">
                  <c:v>139.57142857142858</c:v>
                </c:pt>
                <c:pt idx="266" formatCode="#,##0">
                  <c:v>139.57142857142858</c:v>
                </c:pt>
                <c:pt idx="267" formatCode="#,##0">
                  <c:v>139.57142857142858</c:v>
                </c:pt>
                <c:pt idx="268" formatCode="#,##0">
                  <c:v>148.42857142857142</c:v>
                </c:pt>
                <c:pt idx="269" formatCode="#,##0">
                  <c:v>155.42857142857142</c:v>
                </c:pt>
                <c:pt idx="270" formatCode="#,##0">
                  <c:v>157.14285714285714</c:v>
                </c:pt>
                <c:pt idx="271" formatCode="#,##0">
                  <c:v>159.71428571428572</c:v>
                </c:pt>
                <c:pt idx="272" formatCode="#,##0">
                  <c:v>160.85714285714286</c:v>
                </c:pt>
                <c:pt idx="273" formatCode="#,##0">
                  <c:v>160.85714285714286</c:v>
                </c:pt>
                <c:pt idx="274" formatCode="#,##0">
                  <c:v>160.85714285714286</c:v>
                </c:pt>
                <c:pt idx="275" formatCode="#,##0">
                  <c:v>175.14285714285714</c:v>
                </c:pt>
                <c:pt idx="276" formatCode="#,##0">
                  <c:v>171</c:v>
                </c:pt>
                <c:pt idx="277" formatCode="#,##0">
                  <c:v>378.85714285714283</c:v>
                </c:pt>
                <c:pt idx="278" formatCode="#,##0">
                  <c:v>406.71428571428572</c:v>
                </c:pt>
                <c:pt idx="279" formatCode="#,##0">
                  <c:v>422.14285714285717</c:v>
                </c:pt>
                <c:pt idx="280" formatCode="#,##0">
                  <c:v>422.14285714285717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1-4EBF-B5C7-382709AD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004352"/>
        <c:axId val="328002560"/>
      </c:lineChart>
      <c:dateAx>
        <c:axId val="3279994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8001024"/>
        <c:crosses val="autoZero"/>
        <c:auto val="1"/>
        <c:lblOffset val="100"/>
        <c:baseTimeUnit val="days"/>
      </c:dateAx>
      <c:valAx>
        <c:axId val="3280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7999488"/>
        <c:crosses val="autoZero"/>
        <c:crossBetween val="between"/>
      </c:valAx>
      <c:valAx>
        <c:axId val="328002560"/>
        <c:scaling>
          <c:orientation val="minMax"/>
          <c:max val="26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8004352"/>
        <c:crosses val="max"/>
        <c:crossBetween val="between"/>
      </c:valAx>
      <c:catAx>
        <c:axId val="32800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28002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ESP'!$A$12:$A$223</c:f>
              <c:numCache>
                <c:formatCode>m/d/yyyy</c:formatCode>
                <c:ptCount val="212"/>
                <c:pt idx="0">
                  <c:v>43870</c:v>
                </c:pt>
                <c:pt idx="1">
                  <c:v>43871</c:v>
                </c:pt>
                <c:pt idx="2">
                  <c:v>43872</c:v>
                </c:pt>
                <c:pt idx="3">
                  <c:v>43873</c:v>
                </c:pt>
                <c:pt idx="4">
                  <c:v>43874</c:v>
                </c:pt>
                <c:pt idx="5">
                  <c:v>43875</c:v>
                </c:pt>
                <c:pt idx="6">
                  <c:v>43876</c:v>
                </c:pt>
                <c:pt idx="7">
                  <c:v>43877</c:v>
                </c:pt>
                <c:pt idx="8">
                  <c:v>43878</c:v>
                </c:pt>
                <c:pt idx="9">
                  <c:v>43879</c:v>
                </c:pt>
                <c:pt idx="10">
                  <c:v>43880</c:v>
                </c:pt>
                <c:pt idx="11">
                  <c:v>43881</c:v>
                </c:pt>
                <c:pt idx="12">
                  <c:v>43882</c:v>
                </c:pt>
                <c:pt idx="13">
                  <c:v>43883</c:v>
                </c:pt>
                <c:pt idx="14">
                  <c:v>43884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43890</c:v>
                </c:pt>
                <c:pt idx="21">
                  <c:v>43891</c:v>
                </c:pt>
                <c:pt idx="22">
                  <c:v>43892</c:v>
                </c:pt>
                <c:pt idx="23">
                  <c:v>43893</c:v>
                </c:pt>
                <c:pt idx="24">
                  <c:v>43894</c:v>
                </c:pt>
                <c:pt idx="25">
                  <c:v>43895</c:v>
                </c:pt>
                <c:pt idx="26">
                  <c:v>43896</c:v>
                </c:pt>
                <c:pt idx="27">
                  <c:v>43897</c:v>
                </c:pt>
                <c:pt idx="28">
                  <c:v>43898</c:v>
                </c:pt>
                <c:pt idx="29">
                  <c:v>43899</c:v>
                </c:pt>
                <c:pt idx="30">
                  <c:v>43900</c:v>
                </c:pt>
                <c:pt idx="31">
                  <c:v>43901</c:v>
                </c:pt>
                <c:pt idx="32">
                  <c:v>43902</c:v>
                </c:pt>
                <c:pt idx="33">
                  <c:v>43903</c:v>
                </c:pt>
                <c:pt idx="34">
                  <c:v>43904</c:v>
                </c:pt>
                <c:pt idx="35">
                  <c:v>43905</c:v>
                </c:pt>
                <c:pt idx="36">
                  <c:v>43906</c:v>
                </c:pt>
                <c:pt idx="37">
                  <c:v>43907</c:v>
                </c:pt>
                <c:pt idx="38">
                  <c:v>43908</c:v>
                </c:pt>
                <c:pt idx="39">
                  <c:v>43909</c:v>
                </c:pt>
                <c:pt idx="40">
                  <c:v>43910</c:v>
                </c:pt>
                <c:pt idx="41">
                  <c:v>43911</c:v>
                </c:pt>
                <c:pt idx="42">
                  <c:v>43912</c:v>
                </c:pt>
                <c:pt idx="43">
                  <c:v>43913</c:v>
                </c:pt>
                <c:pt idx="44">
                  <c:v>43914</c:v>
                </c:pt>
                <c:pt idx="45">
                  <c:v>43915</c:v>
                </c:pt>
                <c:pt idx="46">
                  <c:v>43916</c:v>
                </c:pt>
                <c:pt idx="47">
                  <c:v>43917</c:v>
                </c:pt>
                <c:pt idx="48">
                  <c:v>43918</c:v>
                </c:pt>
                <c:pt idx="49">
                  <c:v>43919</c:v>
                </c:pt>
                <c:pt idx="50">
                  <c:v>43920</c:v>
                </c:pt>
                <c:pt idx="51">
                  <c:v>43921</c:v>
                </c:pt>
                <c:pt idx="52">
                  <c:v>43922</c:v>
                </c:pt>
                <c:pt idx="53">
                  <c:v>43923</c:v>
                </c:pt>
                <c:pt idx="54">
                  <c:v>43924</c:v>
                </c:pt>
                <c:pt idx="55">
                  <c:v>43925</c:v>
                </c:pt>
                <c:pt idx="56">
                  <c:v>43926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43932</c:v>
                </c:pt>
                <c:pt idx="63">
                  <c:v>43933</c:v>
                </c:pt>
                <c:pt idx="64">
                  <c:v>43934</c:v>
                </c:pt>
                <c:pt idx="65">
                  <c:v>43935</c:v>
                </c:pt>
                <c:pt idx="66">
                  <c:v>43936</c:v>
                </c:pt>
                <c:pt idx="67">
                  <c:v>43937</c:v>
                </c:pt>
                <c:pt idx="68">
                  <c:v>43938</c:v>
                </c:pt>
                <c:pt idx="69">
                  <c:v>43939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43946</c:v>
                </c:pt>
                <c:pt idx="77">
                  <c:v>43947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43952</c:v>
                </c:pt>
                <c:pt idx="83">
                  <c:v>43953</c:v>
                </c:pt>
                <c:pt idx="84">
                  <c:v>43954</c:v>
                </c:pt>
                <c:pt idx="85">
                  <c:v>43955</c:v>
                </c:pt>
                <c:pt idx="86">
                  <c:v>43956</c:v>
                </c:pt>
                <c:pt idx="87">
                  <c:v>43957</c:v>
                </c:pt>
                <c:pt idx="88">
                  <c:v>43958</c:v>
                </c:pt>
                <c:pt idx="89">
                  <c:v>43959</c:v>
                </c:pt>
                <c:pt idx="90">
                  <c:v>43960</c:v>
                </c:pt>
                <c:pt idx="91">
                  <c:v>43961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43967</c:v>
                </c:pt>
                <c:pt idx="98">
                  <c:v>43968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43974</c:v>
                </c:pt>
                <c:pt idx="105">
                  <c:v>43975</c:v>
                </c:pt>
                <c:pt idx="106">
                  <c:v>43976</c:v>
                </c:pt>
                <c:pt idx="107">
                  <c:v>43977</c:v>
                </c:pt>
                <c:pt idx="108">
                  <c:v>43978</c:v>
                </c:pt>
                <c:pt idx="109">
                  <c:v>43979</c:v>
                </c:pt>
                <c:pt idx="110">
                  <c:v>43980</c:v>
                </c:pt>
                <c:pt idx="111">
                  <c:v>43981</c:v>
                </c:pt>
                <c:pt idx="112">
                  <c:v>43982</c:v>
                </c:pt>
                <c:pt idx="113">
                  <c:v>43983</c:v>
                </c:pt>
                <c:pt idx="114">
                  <c:v>43984</c:v>
                </c:pt>
                <c:pt idx="115">
                  <c:v>43985</c:v>
                </c:pt>
                <c:pt idx="116">
                  <c:v>43986</c:v>
                </c:pt>
                <c:pt idx="117">
                  <c:v>43987</c:v>
                </c:pt>
                <c:pt idx="118">
                  <c:v>43988</c:v>
                </c:pt>
                <c:pt idx="119">
                  <c:v>43989</c:v>
                </c:pt>
                <c:pt idx="120">
                  <c:v>43990</c:v>
                </c:pt>
                <c:pt idx="121">
                  <c:v>43991</c:v>
                </c:pt>
                <c:pt idx="122">
                  <c:v>43992</c:v>
                </c:pt>
                <c:pt idx="123">
                  <c:v>43993</c:v>
                </c:pt>
                <c:pt idx="124">
                  <c:v>43994</c:v>
                </c:pt>
                <c:pt idx="125">
                  <c:v>43995</c:v>
                </c:pt>
                <c:pt idx="126">
                  <c:v>43996</c:v>
                </c:pt>
                <c:pt idx="127">
                  <c:v>43997</c:v>
                </c:pt>
                <c:pt idx="128">
                  <c:v>43998</c:v>
                </c:pt>
                <c:pt idx="129">
                  <c:v>43999</c:v>
                </c:pt>
                <c:pt idx="130">
                  <c:v>44000</c:v>
                </c:pt>
                <c:pt idx="131">
                  <c:v>44001</c:v>
                </c:pt>
                <c:pt idx="132">
                  <c:v>44002</c:v>
                </c:pt>
                <c:pt idx="133">
                  <c:v>44003</c:v>
                </c:pt>
                <c:pt idx="134">
                  <c:v>44004</c:v>
                </c:pt>
                <c:pt idx="135">
                  <c:v>44005</c:v>
                </c:pt>
                <c:pt idx="136">
                  <c:v>44006</c:v>
                </c:pt>
                <c:pt idx="137">
                  <c:v>44007</c:v>
                </c:pt>
                <c:pt idx="138">
                  <c:v>44008</c:v>
                </c:pt>
                <c:pt idx="139">
                  <c:v>44009</c:v>
                </c:pt>
                <c:pt idx="140">
                  <c:v>44010</c:v>
                </c:pt>
                <c:pt idx="141">
                  <c:v>44011</c:v>
                </c:pt>
                <c:pt idx="142">
                  <c:v>44012</c:v>
                </c:pt>
                <c:pt idx="143">
                  <c:v>44013</c:v>
                </c:pt>
                <c:pt idx="144">
                  <c:v>44014</c:v>
                </c:pt>
                <c:pt idx="145">
                  <c:v>44015</c:v>
                </c:pt>
                <c:pt idx="146">
                  <c:v>44016</c:v>
                </c:pt>
                <c:pt idx="147">
                  <c:v>44017</c:v>
                </c:pt>
                <c:pt idx="148">
                  <c:v>44018</c:v>
                </c:pt>
                <c:pt idx="149">
                  <c:v>44019</c:v>
                </c:pt>
                <c:pt idx="150">
                  <c:v>44020</c:v>
                </c:pt>
                <c:pt idx="151">
                  <c:v>44021</c:v>
                </c:pt>
                <c:pt idx="152">
                  <c:v>44022</c:v>
                </c:pt>
                <c:pt idx="153">
                  <c:v>44023</c:v>
                </c:pt>
                <c:pt idx="154">
                  <c:v>44024</c:v>
                </c:pt>
                <c:pt idx="155">
                  <c:v>44025</c:v>
                </c:pt>
                <c:pt idx="156">
                  <c:v>44026</c:v>
                </c:pt>
                <c:pt idx="157">
                  <c:v>44027</c:v>
                </c:pt>
                <c:pt idx="158">
                  <c:v>44028</c:v>
                </c:pt>
                <c:pt idx="159">
                  <c:v>44029</c:v>
                </c:pt>
                <c:pt idx="160">
                  <c:v>44030</c:v>
                </c:pt>
                <c:pt idx="161">
                  <c:v>44031</c:v>
                </c:pt>
                <c:pt idx="162">
                  <c:v>44032</c:v>
                </c:pt>
                <c:pt idx="163">
                  <c:v>44033</c:v>
                </c:pt>
                <c:pt idx="164">
                  <c:v>44034</c:v>
                </c:pt>
                <c:pt idx="165">
                  <c:v>44035</c:v>
                </c:pt>
                <c:pt idx="166">
                  <c:v>44036</c:v>
                </c:pt>
                <c:pt idx="167">
                  <c:v>44037</c:v>
                </c:pt>
                <c:pt idx="168">
                  <c:v>44038</c:v>
                </c:pt>
                <c:pt idx="169">
                  <c:v>44039</c:v>
                </c:pt>
                <c:pt idx="170">
                  <c:v>44040</c:v>
                </c:pt>
                <c:pt idx="171">
                  <c:v>44041</c:v>
                </c:pt>
                <c:pt idx="172">
                  <c:v>44042</c:v>
                </c:pt>
                <c:pt idx="173">
                  <c:v>44043</c:v>
                </c:pt>
                <c:pt idx="174">
                  <c:v>44044</c:v>
                </c:pt>
                <c:pt idx="175">
                  <c:v>44045</c:v>
                </c:pt>
                <c:pt idx="176">
                  <c:v>44046</c:v>
                </c:pt>
                <c:pt idx="177">
                  <c:v>44047</c:v>
                </c:pt>
                <c:pt idx="178">
                  <c:v>44048</c:v>
                </c:pt>
                <c:pt idx="179">
                  <c:v>44049</c:v>
                </c:pt>
                <c:pt idx="180">
                  <c:v>44050</c:v>
                </c:pt>
                <c:pt idx="181">
                  <c:v>44051</c:v>
                </c:pt>
                <c:pt idx="182">
                  <c:v>44052</c:v>
                </c:pt>
                <c:pt idx="183">
                  <c:v>44053</c:v>
                </c:pt>
                <c:pt idx="184">
                  <c:v>44054</c:v>
                </c:pt>
                <c:pt idx="185">
                  <c:v>44055</c:v>
                </c:pt>
                <c:pt idx="186">
                  <c:v>44056</c:v>
                </c:pt>
                <c:pt idx="187">
                  <c:v>44057</c:v>
                </c:pt>
                <c:pt idx="188">
                  <c:v>44058</c:v>
                </c:pt>
                <c:pt idx="189">
                  <c:v>44059</c:v>
                </c:pt>
                <c:pt idx="190">
                  <c:v>44060</c:v>
                </c:pt>
                <c:pt idx="191">
                  <c:v>44061</c:v>
                </c:pt>
                <c:pt idx="192">
                  <c:v>44062</c:v>
                </c:pt>
                <c:pt idx="193">
                  <c:v>44063</c:v>
                </c:pt>
                <c:pt idx="194">
                  <c:v>44064</c:v>
                </c:pt>
                <c:pt idx="195">
                  <c:v>44065</c:v>
                </c:pt>
                <c:pt idx="196">
                  <c:v>44066</c:v>
                </c:pt>
                <c:pt idx="197">
                  <c:v>44067</c:v>
                </c:pt>
                <c:pt idx="198">
                  <c:v>44068</c:v>
                </c:pt>
                <c:pt idx="199">
                  <c:v>44069</c:v>
                </c:pt>
                <c:pt idx="200">
                  <c:v>44070</c:v>
                </c:pt>
                <c:pt idx="201">
                  <c:v>44071</c:v>
                </c:pt>
                <c:pt idx="202">
                  <c:v>44072</c:v>
                </c:pt>
                <c:pt idx="203">
                  <c:v>44073</c:v>
                </c:pt>
                <c:pt idx="204">
                  <c:v>44074</c:v>
                </c:pt>
                <c:pt idx="205">
                  <c:v>44075</c:v>
                </c:pt>
                <c:pt idx="206">
                  <c:v>44076</c:v>
                </c:pt>
                <c:pt idx="207">
                  <c:v>44077</c:v>
                </c:pt>
                <c:pt idx="208">
                  <c:v>44078</c:v>
                </c:pt>
                <c:pt idx="209">
                  <c:v>44079</c:v>
                </c:pt>
                <c:pt idx="210">
                  <c:v>44080</c:v>
                </c:pt>
                <c:pt idx="211">
                  <c:v>44081</c:v>
                </c:pt>
              </c:numCache>
            </c:numRef>
          </c:cat>
          <c:val>
            <c:numRef>
              <c:f>'Data ESP'!$AO$12:$AO$223</c:f>
              <c:numCache>
                <c:formatCode>0.0%</c:formatCode>
                <c:ptCount val="212"/>
                <c:pt idx="65" formatCode="0.00%">
                  <c:v>0</c:v>
                </c:pt>
                <c:pt idx="66" formatCode="0.00%">
                  <c:v>0</c:v>
                </c:pt>
                <c:pt idx="67" formatCode="0.00%">
                  <c:v>0</c:v>
                </c:pt>
                <c:pt idx="68" formatCode="0.00%">
                  <c:v>0</c:v>
                </c:pt>
                <c:pt idx="69" formatCode="0.00%">
                  <c:v>0</c:v>
                </c:pt>
                <c:pt idx="70" formatCode="0.00%">
                  <c:v>0</c:v>
                </c:pt>
                <c:pt idx="71" formatCode="0.00%">
                  <c:v>0</c:v>
                </c:pt>
                <c:pt idx="72" formatCode="0.00%">
                  <c:v>0</c:v>
                </c:pt>
                <c:pt idx="73" formatCode="0.00%">
                  <c:v>0</c:v>
                </c:pt>
                <c:pt idx="74" formatCode="0.00%">
                  <c:v>3.1639913740091822E-3</c:v>
                </c:pt>
                <c:pt idx="75" formatCode="0.00%">
                  <c:v>3.1639913740091822E-3</c:v>
                </c:pt>
                <c:pt idx="76" formatCode="0.00%">
                  <c:v>3.1639913740091822E-3</c:v>
                </c:pt>
                <c:pt idx="77" formatCode="0.00%">
                  <c:v>3.1639913740091822E-3</c:v>
                </c:pt>
                <c:pt idx="78" formatCode="0.00%">
                  <c:v>3.1639913740091822E-3</c:v>
                </c:pt>
                <c:pt idx="79" formatCode="0.00%">
                  <c:v>3.1639913740091822E-3</c:v>
                </c:pt>
                <c:pt idx="80" formatCode="0.00%">
                  <c:v>3.1639913740091822E-3</c:v>
                </c:pt>
                <c:pt idx="81" formatCode="0.00%">
                  <c:v>9.6432619448769802E-4</c:v>
                </c:pt>
                <c:pt idx="82" formatCode="0.00%">
                  <c:v>9.6432619448769802E-4</c:v>
                </c:pt>
                <c:pt idx="83" formatCode="0.00%">
                  <c:v>9.6432619448769802E-4</c:v>
                </c:pt>
                <c:pt idx="84" formatCode="0.00%">
                  <c:v>9.6432619448769802E-4</c:v>
                </c:pt>
                <c:pt idx="85" formatCode="0.00%">
                  <c:v>9.6432619448769802E-4</c:v>
                </c:pt>
                <c:pt idx="86" formatCode="0.00%">
                  <c:v>9.6432619448769802E-4</c:v>
                </c:pt>
                <c:pt idx="87" formatCode="0.00%">
                  <c:v>9.6432619448769802E-4</c:v>
                </c:pt>
                <c:pt idx="88" formatCode="0.00%">
                  <c:v>8.374422945913372E-4</c:v>
                </c:pt>
                <c:pt idx="89" formatCode="0.00%">
                  <c:v>8.374422945913372E-4</c:v>
                </c:pt>
                <c:pt idx="90" formatCode="0.00%">
                  <c:v>8.374422945913372E-4</c:v>
                </c:pt>
                <c:pt idx="91" formatCode="0.00%">
                  <c:v>8.374422945913372E-4</c:v>
                </c:pt>
                <c:pt idx="92" formatCode="0.00%">
                  <c:v>8.374422945913372E-4</c:v>
                </c:pt>
                <c:pt idx="93" formatCode="0.00%">
                  <c:v>8.374422945913372E-4</c:v>
                </c:pt>
                <c:pt idx="94" formatCode="0.00%">
                  <c:v>8.374422945913372E-4</c:v>
                </c:pt>
                <c:pt idx="95" formatCode="0.00%">
                  <c:v>8.9891500347988882E-4</c:v>
                </c:pt>
                <c:pt idx="96" formatCode="0.00%">
                  <c:v>8.9891500347988882E-4</c:v>
                </c:pt>
                <c:pt idx="97" formatCode="0.00%">
                  <c:v>8.9891500347988882E-4</c:v>
                </c:pt>
                <c:pt idx="98" formatCode="0.00%">
                  <c:v>8.9891500347988882E-4</c:v>
                </c:pt>
                <c:pt idx="99" formatCode="0.00%">
                  <c:v>8.9891500347988882E-4</c:v>
                </c:pt>
                <c:pt idx="100" formatCode="0.00%">
                  <c:v>8.9891500347988882E-4</c:v>
                </c:pt>
                <c:pt idx="101" formatCode="0.00%">
                  <c:v>8.9891500347988882E-4</c:v>
                </c:pt>
                <c:pt idx="102" formatCode="0.00%">
                  <c:v>9.2301032542904714E-4</c:v>
                </c:pt>
                <c:pt idx="103" formatCode="0.00%">
                  <c:v>9.2301032542904714E-4</c:v>
                </c:pt>
                <c:pt idx="104" formatCode="0.00%">
                  <c:v>9.2301032542904714E-4</c:v>
                </c:pt>
                <c:pt idx="105" formatCode="0.00%">
                  <c:v>9.2301032542904714E-4</c:v>
                </c:pt>
                <c:pt idx="106" formatCode="0.00%">
                  <c:v>9.2301032542904714E-4</c:v>
                </c:pt>
                <c:pt idx="107" formatCode="0.00%">
                  <c:v>9.2301032542904714E-4</c:v>
                </c:pt>
                <c:pt idx="108" formatCode="0.00%">
                  <c:v>9.2301032542904714E-4</c:v>
                </c:pt>
                <c:pt idx="109" formatCode="0.00%">
                  <c:v>9.6166489276087617E-4</c:v>
                </c:pt>
                <c:pt idx="110" formatCode="0.00%">
                  <c:v>9.6166489276087617E-4</c:v>
                </c:pt>
                <c:pt idx="111" formatCode="0.00%">
                  <c:v>9.6166489276087617E-4</c:v>
                </c:pt>
                <c:pt idx="112" formatCode="0.00%">
                  <c:v>9.6166489276087617E-4</c:v>
                </c:pt>
                <c:pt idx="113" formatCode="0.00%">
                  <c:v>9.6166489276087617E-4</c:v>
                </c:pt>
                <c:pt idx="114" formatCode="0.00%">
                  <c:v>9.6166489276087617E-4</c:v>
                </c:pt>
                <c:pt idx="115" formatCode="0.00%">
                  <c:v>9.6166489276087617E-4</c:v>
                </c:pt>
                <c:pt idx="116" formatCode="0.00%">
                  <c:v>8.7583409275151668E-4</c:v>
                </c:pt>
                <c:pt idx="117" formatCode="0.00%">
                  <c:v>8.7583409275151668E-4</c:v>
                </c:pt>
                <c:pt idx="118" formatCode="0.00%">
                  <c:v>8.7583409275151668E-4</c:v>
                </c:pt>
                <c:pt idx="119" formatCode="0.00%">
                  <c:v>8.7583409275151668E-4</c:v>
                </c:pt>
                <c:pt idx="120" formatCode="0.00%">
                  <c:v>8.7583409275151668E-4</c:v>
                </c:pt>
                <c:pt idx="121" formatCode="0.00%">
                  <c:v>8.7583409275151668E-4</c:v>
                </c:pt>
                <c:pt idx="122" formatCode="0.00%">
                  <c:v>8.7583409275151668E-4</c:v>
                </c:pt>
                <c:pt idx="123" formatCode="0.00%">
                  <c:v>7.298199860679785E-4</c:v>
                </c:pt>
                <c:pt idx="124" formatCode="0.00%">
                  <c:v>7.298199860679785E-4</c:v>
                </c:pt>
                <c:pt idx="125" formatCode="0.00%">
                  <c:v>7.298199860679785E-4</c:v>
                </c:pt>
                <c:pt idx="126" formatCode="0.00%">
                  <c:v>7.298199860679785E-4</c:v>
                </c:pt>
                <c:pt idx="127" formatCode="0.00%">
                  <c:v>7.298199860679785E-4</c:v>
                </c:pt>
                <c:pt idx="128" formatCode="0.00%">
                  <c:v>7.298199860679785E-4</c:v>
                </c:pt>
                <c:pt idx="129" formatCode="0.00%">
                  <c:v>7.298199860679785E-4</c:v>
                </c:pt>
                <c:pt idx="130" formatCode="0.00%">
                  <c:v>6.9862989648428479E-4</c:v>
                </c:pt>
                <c:pt idx="131" formatCode="0.00%">
                  <c:v>6.9862989648428479E-4</c:v>
                </c:pt>
                <c:pt idx="132" formatCode="0.00%">
                  <c:v>6.9862989648428479E-4</c:v>
                </c:pt>
                <c:pt idx="133" formatCode="0.00%">
                  <c:v>6.9862989648428479E-4</c:v>
                </c:pt>
                <c:pt idx="134" formatCode="0.00%">
                  <c:v>6.9862989648428479E-4</c:v>
                </c:pt>
                <c:pt idx="135" formatCode="0.00%">
                  <c:v>6.9862989648428479E-4</c:v>
                </c:pt>
                <c:pt idx="136" formatCode="0.00%">
                  <c:v>6.9862989648428479E-4</c:v>
                </c:pt>
                <c:pt idx="137" formatCode="0.00%">
                  <c:v>5.4919367965833505E-4</c:v>
                </c:pt>
                <c:pt idx="138" formatCode="0.00%">
                  <c:v>5.4919367965833505E-4</c:v>
                </c:pt>
                <c:pt idx="139" formatCode="0.00%">
                  <c:v>5.4919367965833505E-4</c:v>
                </c:pt>
                <c:pt idx="140" formatCode="0.00%">
                  <c:v>5.4919367965833505E-4</c:v>
                </c:pt>
                <c:pt idx="141" formatCode="0.00%">
                  <c:v>5.4919367965833505E-4</c:v>
                </c:pt>
                <c:pt idx="142" formatCode="0.00%">
                  <c:v>5.4919367965833505E-4</c:v>
                </c:pt>
                <c:pt idx="143" formatCode="0.00%">
                  <c:v>5.4919367965833505E-4</c:v>
                </c:pt>
                <c:pt idx="144" formatCode="0.00%">
                  <c:v>5.3265144366635645E-4</c:v>
                </c:pt>
                <c:pt idx="145" formatCode="0.00%">
                  <c:v>5.3265144366635645E-4</c:v>
                </c:pt>
                <c:pt idx="146" formatCode="0.00%">
                  <c:v>5.3265144366635645E-4</c:v>
                </c:pt>
                <c:pt idx="147" formatCode="0.00%">
                  <c:v>5.3265144366635645E-4</c:v>
                </c:pt>
                <c:pt idx="148" formatCode="0.00%">
                  <c:v>5.3265144366635645E-4</c:v>
                </c:pt>
                <c:pt idx="149" formatCode="0.00%">
                  <c:v>5.3265144366635645E-4</c:v>
                </c:pt>
                <c:pt idx="150" formatCode="0.00%">
                  <c:v>5.3265144366635645E-4</c:v>
                </c:pt>
                <c:pt idx="151" formatCode="0.00%">
                  <c:v>6.2711084996336787E-4</c:v>
                </c:pt>
                <c:pt idx="152" formatCode="0.00%">
                  <c:v>6.2711084996336787E-4</c:v>
                </c:pt>
                <c:pt idx="153" formatCode="0.00%">
                  <c:v>6.2711084996336787E-4</c:v>
                </c:pt>
                <c:pt idx="154" formatCode="0.00%">
                  <c:v>6.2711084996336787E-4</c:v>
                </c:pt>
                <c:pt idx="155" formatCode="0.00%">
                  <c:v>6.2711084996336787E-4</c:v>
                </c:pt>
                <c:pt idx="156" formatCode="0.00%">
                  <c:v>6.2711084996336787E-4</c:v>
                </c:pt>
                <c:pt idx="157" formatCode="0.00%">
                  <c:v>6.2711084996336787E-4</c:v>
                </c:pt>
                <c:pt idx="158" formatCode="0.00%">
                  <c:v>6.8430897662938935E-4</c:v>
                </c:pt>
                <c:pt idx="159" formatCode="0.00%">
                  <c:v>6.8430897662938935E-4</c:v>
                </c:pt>
                <c:pt idx="160" formatCode="0.00%">
                  <c:v>6.8430897662938935E-4</c:v>
                </c:pt>
                <c:pt idx="161" formatCode="0.00%">
                  <c:v>6.8430897662938935E-4</c:v>
                </c:pt>
                <c:pt idx="162" formatCode="0.00%">
                  <c:v>6.8430897662938935E-4</c:v>
                </c:pt>
                <c:pt idx="163" formatCode="0.00%">
                  <c:v>6.8430897662938935E-4</c:v>
                </c:pt>
                <c:pt idx="164" formatCode="0.00%">
                  <c:v>6.8430897662938935E-4</c:v>
                </c:pt>
                <c:pt idx="165" formatCode="0.00%">
                  <c:v>8.3523320027619114E-4</c:v>
                </c:pt>
                <c:pt idx="166" formatCode="0.00%">
                  <c:v>8.3523320027619114E-4</c:v>
                </c:pt>
                <c:pt idx="167" formatCode="0.00%">
                  <c:v>8.3523320027619114E-4</c:v>
                </c:pt>
                <c:pt idx="168" formatCode="0.00%">
                  <c:v>8.3523320027619114E-4</c:v>
                </c:pt>
                <c:pt idx="169" formatCode="0.00%">
                  <c:v>8.3523320027619114E-4</c:v>
                </c:pt>
                <c:pt idx="170" formatCode="0.00%">
                  <c:v>8.3523320027619114E-4</c:v>
                </c:pt>
                <c:pt idx="171" formatCode="0.00%">
                  <c:v>8.3523320027619114E-4</c:v>
                </c:pt>
                <c:pt idx="172" formatCode="0.00%">
                  <c:v>9.3335304224338917E-4</c:v>
                </c:pt>
                <c:pt idx="173" formatCode="0.00%">
                  <c:v>9.3335304224338917E-4</c:v>
                </c:pt>
                <c:pt idx="174" formatCode="0.00%">
                  <c:v>9.3335304224338917E-4</c:v>
                </c:pt>
                <c:pt idx="175" formatCode="0.00%">
                  <c:v>9.3335304224338917E-4</c:v>
                </c:pt>
                <c:pt idx="176" formatCode="0.00%">
                  <c:v>9.3335304224338917E-4</c:v>
                </c:pt>
                <c:pt idx="177" formatCode="0.00%">
                  <c:v>9.3335304224338917E-4</c:v>
                </c:pt>
                <c:pt idx="178" formatCode="0.00%">
                  <c:v>9.3335304224338917E-4</c:v>
                </c:pt>
                <c:pt idx="179" formatCode="0.00%">
                  <c:v>1.0127062766260412E-3</c:v>
                </c:pt>
                <c:pt idx="180" formatCode="0.00%">
                  <c:v>1.0127062766260412E-3</c:v>
                </c:pt>
                <c:pt idx="181" formatCode="0.00%">
                  <c:v>1.0127062766260412E-3</c:v>
                </c:pt>
                <c:pt idx="182" formatCode="0.00%">
                  <c:v>1.0127062766260412E-3</c:v>
                </c:pt>
                <c:pt idx="183" formatCode="0.00%">
                  <c:v>1.0127062766260412E-3</c:v>
                </c:pt>
                <c:pt idx="184" formatCode="0.00%">
                  <c:v>1.0127062766260412E-3</c:v>
                </c:pt>
                <c:pt idx="185" formatCode="0.00%">
                  <c:v>1.0127062766260412E-3</c:v>
                </c:pt>
                <c:pt idx="186" formatCode="0.00%">
                  <c:v>1.1713883017474705E-3</c:v>
                </c:pt>
                <c:pt idx="187" formatCode="0.00%">
                  <c:v>1.1713883017474705E-3</c:v>
                </c:pt>
                <c:pt idx="188" formatCode="0.00%">
                  <c:v>1.1713883017474705E-3</c:v>
                </c:pt>
                <c:pt idx="189" formatCode="0.00%">
                  <c:v>1.1713883017474705E-3</c:v>
                </c:pt>
                <c:pt idx="190" formatCode="0.00%">
                  <c:v>1.1713883017474705E-3</c:v>
                </c:pt>
                <c:pt idx="191" formatCode="0.00%">
                  <c:v>1.1713883017474705E-3</c:v>
                </c:pt>
                <c:pt idx="192" formatCode="0.00%">
                  <c:v>1.1713883017474705E-3</c:v>
                </c:pt>
                <c:pt idx="193" formatCode="0.00%">
                  <c:v>1.4746483694748191E-3</c:v>
                </c:pt>
                <c:pt idx="194" formatCode="0.00%">
                  <c:v>1.4746483694748191E-3</c:v>
                </c:pt>
                <c:pt idx="195" formatCode="0.00%">
                  <c:v>1.4746483694748191E-3</c:v>
                </c:pt>
                <c:pt idx="196" formatCode="0.00%">
                  <c:v>1.4746483694748191E-3</c:v>
                </c:pt>
                <c:pt idx="197" formatCode="0.00%">
                  <c:v>1.4746483694748191E-3</c:v>
                </c:pt>
                <c:pt idx="198" formatCode="0.00%">
                  <c:v>1.4746483694748191E-3</c:v>
                </c:pt>
                <c:pt idx="199" formatCode="0.00%">
                  <c:v>1.4746483694748191E-3</c:v>
                </c:pt>
                <c:pt idx="200" formatCode="0.00%">
                  <c:v>1.7312027446692187E-3</c:v>
                </c:pt>
                <c:pt idx="201" formatCode="0.00%">
                  <c:v>1.7312027446692187E-3</c:v>
                </c:pt>
                <c:pt idx="202" formatCode="0.00%">
                  <c:v>1.7312027446692187E-3</c:v>
                </c:pt>
                <c:pt idx="203" formatCode="0.00%">
                  <c:v>1.7312027446692187E-3</c:v>
                </c:pt>
                <c:pt idx="204" formatCode="0.00%">
                  <c:v>1.7312027446692187E-3</c:v>
                </c:pt>
                <c:pt idx="205" formatCode="0.00%">
                  <c:v>1.7312027446692187E-3</c:v>
                </c:pt>
                <c:pt idx="206" formatCode="0.00%">
                  <c:v>1.7312027446692187E-3</c:v>
                </c:pt>
                <c:pt idx="207" formatCode="0.00%">
                  <c:v>1.9135156625061935E-3</c:v>
                </c:pt>
                <c:pt idx="208" formatCode="0.00%">
                  <c:v>2.2134819492214707E-3</c:v>
                </c:pt>
                <c:pt idx="209" formatCode="0.00%">
                  <c:v>2.436322428602148E-3</c:v>
                </c:pt>
                <c:pt idx="210" formatCode="0.00%">
                  <c:v>2.6038347200731931E-3</c:v>
                </c:pt>
                <c:pt idx="211" formatCode="0.00%">
                  <c:v>2.8402811427254405E-3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275072"/>
        <c:axId val="328276608"/>
      </c:lineChart>
      <c:dateAx>
        <c:axId val="3282750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328276608"/>
        <c:crosses val="autoZero"/>
        <c:auto val="1"/>
        <c:lblOffset val="100"/>
        <c:baseTimeUnit val="days"/>
      </c:dateAx>
      <c:valAx>
        <c:axId val="32827660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328275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FRA'!$J$33:$J$149</c:f>
              <c:numCache>
                <c:formatCode>0.0%</c:formatCode>
                <c:ptCount val="117"/>
                <c:pt idx="0">
                  <c:v>0.3488377437269925</c:v>
                </c:pt>
                <c:pt idx="1">
                  <c:v>0.52586311628477544</c:v>
                </c:pt>
                <c:pt idx="2">
                  <c:v>7.3863852500253069E-2</c:v>
                </c:pt>
                <c:pt idx="3">
                  <c:v>0.43085241037741995</c:v>
                </c:pt>
                <c:pt idx="4">
                  <c:v>0.34200892823827184</c:v>
                </c:pt>
                <c:pt idx="5">
                  <c:v>0.76880666880637172</c:v>
                </c:pt>
                <c:pt idx="6">
                  <c:v>0.46835911587157925</c:v>
                </c:pt>
                <c:pt idx="7">
                  <c:v>0.1911474874827461</c:v>
                </c:pt>
                <c:pt idx="8">
                  <c:v>7.5800394351878991E-2</c:v>
                </c:pt>
                <c:pt idx="9">
                  <c:v>0.48812449098706379</c:v>
                </c:pt>
                <c:pt idx="10">
                  <c:v>0.28580424609079935</c:v>
                </c:pt>
                <c:pt idx="11">
                  <c:v>0.31068172583251435</c:v>
                </c:pt>
                <c:pt idx="12">
                  <c:v>0.31068172583251435</c:v>
                </c:pt>
                <c:pt idx="13">
                  <c:v>0.22634322714137714</c:v>
                </c:pt>
                <c:pt idx="14">
                  <c:v>6.871748537148171E-3</c:v>
                </c:pt>
                <c:pt idx="15">
                  <c:v>0.48547477180367632</c:v>
                </c:pt>
                <c:pt idx="16">
                  <c:v>0.15743914102166118</c:v>
                </c:pt>
                <c:pt idx="17">
                  <c:v>0.1856864770097002</c:v>
                </c:pt>
                <c:pt idx="18">
                  <c:v>0.20581484705936987</c:v>
                </c:pt>
                <c:pt idx="19">
                  <c:v>0.16402505687266308</c:v>
                </c:pt>
                <c:pt idx="20">
                  <c:v>0.13747512230263545</c:v>
                </c:pt>
                <c:pt idx="21">
                  <c:v>0.12666909279776301</c:v>
                </c:pt>
                <c:pt idx="22">
                  <c:v>0.29206802110086721</c:v>
                </c:pt>
                <c:pt idx="23">
                  <c:v>0.14579333773630487</c:v>
                </c:pt>
                <c:pt idx="24">
                  <c:v>0.16313129465273679</c:v>
                </c:pt>
                <c:pt idx="25">
                  <c:v>0.19615622072873476</c:v>
                </c:pt>
                <c:pt idx="26">
                  <c:v>0.16928177710075765</c:v>
                </c:pt>
                <c:pt idx="27">
                  <c:v>0.18256875196982425</c:v>
                </c:pt>
                <c:pt idx="28">
                  <c:v>8.7970535102953801E-2</c:v>
                </c:pt>
                <c:pt idx="29">
                  <c:v>0.14419729180380814</c:v>
                </c:pt>
                <c:pt idx="30">
                  <c:v>0.22569646756259978</c:v>
                </c:pt>
                <c:pt idx="31">
                  <c:v>0.12422780674809421</c:v>
                </c:pt>
                <c:pt idx="32">
                  <c:v>5.0846275130797092E-2</c:v>
                </c:pt>
                <c:pt idx="33">
                  <c:v>0.12685257357459573</c:v>
                </c:pt>
                <c:pt idx="34">
                  <c:v>9.7465029648591384E-2</c:v>
                </c:pt>
                <c:pt idx="35">
                  <c:v>4.1111466817165709E-2</c:v>
                </c:pt>
                <c:pt idx="36">
                  <c:v>8.4735670495655321E-2</c:v>
                </c:pt>
                <c:pt idx="37">
                  <c:v>7.8403231037835183E-2</c:v>
                </c:pt>
                <c:pt idx="38">
                  <c:v>8.0113256917189513E-2</c:v>
                </c:pt>
                <c:pt idx="39">
                  <c:v>8.5956819824380498E-2</c:v>
                </c:pt>
                <c:pt idx="40">
                  <c:v>8.5387300201226868E-2</c:v>
                </c:pt>
                <c:pt idx="41">
                  <c:v>5.9343671245917801E-2</c:v>
                </c:pt>
                <c:pt idx="42">
                  <c:v>0.50183182905115742</c:v>
                </c:pt>
                <c:pt idx="43">
                  <c:v>4.644655406576137E-2</c:v>
                </c:pt>
                <c:pt idx="44">
                  <c:v>6.0878306913527774E-2</c:v>
                </c:pt>
                <c:pt idx="45">
                  <c:v>3.7895653183713074E-2</c:v>
                </c:pt>
                <c:pt idx="46">
                  <c:v>0.14721519048045464</c:v>
                </c:pt>
                <c:pt idx="47">
                  <c:v>2.093391041171852E-2</c:v>
                </c:pt>
                <c:pt idx="48">
                  <c:v>-1.8043749021352194E-4</c:v>
                </c:pt>
                <c:pt idx="49">
                  <c:v>5.3273089815669798E-2</c:v>
                </c:pt>
                <c:pt idx="50">
                  <c:v>2.4813015469605872E-2</c:v>
                </c:pt>
                <c:pt idx="51">
                  <c:v>2.8193721394946591E-2</c:v>
                </c:pt>
                <c:pt idx="52">
                  <c:v>-2.2653910051286537E-2</c:v>
                </c:pt>
                <c:pt idx="53">
                  <c:v>2.4797048517148194E-2</c:v>
                </c:pt>
                <c:pt idx="54">
                  <c:v>1.7207954786609386E-2</c:v>
                </c:pt>
                <c:pt idx="55">
                  <c:v>1.7715159242054399E-2</c:v>
                </c:pt>
                <c:pt idx="56">
                  <c:v>5.9255351013446393E-3</c:v>
                </c:pt>
                <c:pt idx="57">
                  <c:v>3.9950624789148452E-2</c:v>
                </c:pt>
                <c:pt idx="58">
                  <c:v>3.1302401325442784E-2</c:v>
                </c:pt>
                <c:pt idx="59">
                  <c:v>-2.5704148360228354E-2</c:v>
                </c:pt>
                <c:pt idx="60">
                  <c:v>7.1793875047321421E-3</c:v>
                </c:pt>
                <c:pt idx="61">
                  <c:v>6.5434841511907383E-3</c:v>
                </c:pt>
                <c:pt idx="62">
                  <c:v>6.6108407197484958E-3</c:v>
                </c:pt>
                <c:pt idx="63">
                  <c:v>3.2083456450756015E-3</c:v>
                </c:pt>
                <c:pt idx="64">
                  <c:v>6.6595715768859786E-3</c:v>
                </c:pt>
                <c:pt idx="65">
                  <c:v>1.13968901829915E-2</c:v>
                </c:pt>
                <c:pt idx="66">
                  <c:v>3.862277902587969E-2</c:v>
                </c:pt>
                <c:pt idx="67">
                  <c:v>6.1547681128229356E-3</c:v>
                </c:pt>
                <c:pt idx="68">
                  <c:v>1.3776240196466923E-2</c:v>
                </c:pt>
                <c:pt idx="69">
                  <c:v>4.7257616091141577E-3</c:v>
                </c:pt>
                <c:pt idx="70">
                  <c:v>2.881615924432842E-3</c:v>
                </c:pt>
                <c:pt idx="71">
                  <c:v>4.8408022465304245E-3</c:v>
                </c:pt>
                <c:pt idx="72">
                  <c:v>7.8233168834884424E-3</c:v>
                </c:pt>
                <c:pt idx="73">
                  <c:v>-2.4461807922757216E-3</c:v>
                </c:pt>
                <c:pt idx="74">
                  <c:v>8.0035831042631796E-3</c:v>
                </c:pt>
                <c:pt idx="75">
                  <c:v>6.6861592681545868E-3</c:v>
                </c:pt>
                <c:pt idx="76">
                  <c:v>-1.2383266563599437E-3</c:v>
                </c:pt>
                <c:pt idx="77">
                  <c:v>3.6530252736091207E-4</c:v>
                </c:pt>
                <c:pt idx="78">
                  <c:v>3.5269565625393354E-3</c:v>
                </c:pt>
                <c:pt idx="79">
                  <c:v>9.8530990965359048E-3</c:v>
                </c:pt>
                <c:pt idx="80">
                  <c:v>7.2053113513836668E-3</c:v>
                </c:pt>
                <c:pt idx="81">
                  <c:v>2.6621109177210351E-3</c:v>
                </c:pt>
                <c:pt idx="82">
                  <c:v>3.8227882144726004E-3</c:v>
                </c:pt>
                <c:pt idx="83">
                  <c:v>3.600350839618194E-3</c:v>
                </c:pt>
                <c:pt idx="84">
                  <c:v>-1.1858751088704915E-3</c:v>
                </c:pt>
                <c:pt idx="85">
                  <c:v>3.4753306658433657E-3</c:v>
                </c:pt>
                <c:pt idx="86">
                  <c:v>-3.1714093535473924E-3</c:v>
                </c:pt>
                <c:pt idx="87">
                  <c:v>1.8057449258169918E-3</c:v>
                </c:pt>
                <c:pt idx="88">
                  <c:v>3.7634700417211217E-2</c:v>
                </c:pt>
                <c:pt idx="89">
                  <c:v>5.6744177317976261E-3</c:v>
                </c:pt>
                <c:pt idx="90">
                  <c:v>2.0156366825632585E-2</c:v>
                </c:pt>
                <c:pt idx="91">
                  <c:v>2.5942007486412831E-3</c:v>
                </c:pt>
                <c:pt idx="92">
                  <c:v>1.1133406787177211E-3</c:v>
                </c:pt>
                <c:pt idx="93">
                  <c:v>-9.2517527074212E-3</c:v>
                </c:pt>
                <c:pt idx="94">
                  <c:v>3.6653573616243942E-3</c:v>
                </c:pt>
                <c:pt idx="95">
                  <c:v>7.6019282278968195E-3</c:v>
                </c:pt>
                <c:pt idx="96">
                  <c:v>6.1784688172296107E-3</c:v>
                </c:pt>
                <c:pt idx="97">
                  <c:v>5.9204881274905344E-3</c:v>
                </c:pt>
                <c:pt idx="98">
                  <c:v>3.2710978121847536E-3</c:v>
                </c:pt>
                <c:pt idx="99">
                  <c:v>1.09070466490827E-3</c:v>
                </c:pt>
                <c:pt idx="100">
                  <c:v>3.7280624702960602E-3</c:v>
                </c:pt>
                <c:pt idx="101">
                  <c:v>4.4262081861754987E-3</c:v>
                </c:pt>
                <c:pt idx="102">
                  <c:v>3.9879580365432933E-3</c:v>
                </c:pt>
                <c:pt idx="103">
                  <c:v>6.281413763436678E-3</c:v>
                </c:pt>
                <c:pt idx="104">
                  <c:v>4.3623503547574301E-3</c:v>
                </c:pt>
                <c:pt idx="105">
                  <c:v>3.2243042165654265E-3</c:v>
                </c:pt>
                <c:pt idx="106">
                  <c:v>7.5139858902235565E-4</c:v>
                </c:pt>
                <c:pt idx="107">
                  <c:v>2.5044847534639075E-3</c:v>
                </c:pt>
                <c:pt idx="108">
                  <c:v>3.4352722495303123E-3</c:v>
                </c:pt>
                <c:pt idx="109">
                  <c:v>2.2201614397875736E-3</c:v>
                </c:pt>
                <c:pt idx="110">
                  <c:v>6.2798360488905084E-3</c:v>
                </c:pt>
                <c:pt idx="111">
                  <c:v>4.7919169298433414E-3</c:v>
                </c:pt>
                <c:pt idx="112">
                  <c:v>5.4787238196052234E-5</c:v>
                </c:pt>
                <c:pt idx="113">
                  <c:v>3.5619879848993296E-3</c:v>
                </c:pt>
                <c:pt idx="114">
                  <c:v>4.176321350940081E-3</c:v>
                </c:pt>
                <c:pt idx="115">
                  <c:v>-2.0419930755150965E-3</c:v>
                </c:pt>
                <c:pt idx="116">
                  <c:v>-2.796157356504183E-3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8A-4337-B663-FD145940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36992"/>
        <c:axId val="330879744"/>
      </c:lineChart>
      <c:catAx>
        <c:axId val="330836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0879744"/>
        <c:crosses val="autoZero"/>
        <c:auto val="1"/>
        <c:lblAlgn val="ctr"/>
        <c:lblOffset val="100"/>
        <c:noMultiLvlLbl val="0"/>
      </c:catAx>
      <c:valAx>
        <c:axId val="33087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3083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FRA'!$K$33:$K$149</c:f>
              <c:numCache>
                <c:formatCode>0.0%</c:formatCode>
                <c:ptCount val="117"/>
                <c:pt idx="0">
                  <c:v>0</c:v>
                </c:pt>
                <c:pt idx="1">
                  <c:v>8.6206896551724137E-3</c:v>
                </c:pt>
                <c:pt idx="2">
                  <c:v>5.681818181818182E-3</c:v>
                </c:pt>
                <c:pt idx="3">
                  <c:v>0</c:v>
                </c:pt>
                <c:pt idx="4">
                  <c:v>7.4349442379182153E-3</c:v>
                </c:pt>
                <c:pt idx="5">
                  <c:v>8.356545961002786E-3</c:v>
                </c:pt>
                <c:pt idx="6">
                  <c:v>3.1645569620253164E-3</c:v>
                </c:pt>
                <c:pt idx="7">
                  <c:v>8.6393088552915772E-3</c:v>
                </c:pt>
                <c:pt idx="8">
                  <c:v>0</c:v>
                </c:pt>
                <c:pt idx="9">
                  <c:v>1.1884550084889643E-2</c:v>
                </c:pt>
                <c:pt idx="10">
                  <c:v>8.6256469235192635E-3</c:v>
                </c:pt>
                <c:pt idx="11">
                  <c:v>6.9788383610986044E-3</c:v>
                </c:pt>
                <c:pt idx="12">
                  <c:v>6.9788383610986044E-3</c:v>
                </c:pt>
                <c:pt idx="13">
                  <c:v>3.3613445378151263E-3</c:v>
                </c:pt>
                <c:pt idx="14">
                  <c:v>6.5277141548327989E-3</c:v>
                </c:pt>
                <c:pt idx="15">
                  <c:v>6.4831665150136492E-3</c:v>
                </c:pt>
                <c:pt idx="16">
                  <c:v>4.8921159688964421E-3</c:v>
                </c:pt>
                <c:pt idx="17">
                  <c:v>4.2267307350062292E-3</c:v>
                </c:pt>
                <c:pt idx="18">
                  <c:v>3.5648617208900897E-3</c:v>
                </c:pt>
                <c:pt idx="19">
                  <c:v>1.9498869630746044E-2</c:v>
                </c:pt>
                <c:pt idx="20">
                  <c:v>9.2181069958847742E-3</c:v>
                </c:pt>
                <c:pt idx="21">
                  <c:v>8.1704114385760147E-3</c:v>
                </c:pt>
                <c:pt idx="22">
                  <c:v>1.4150943396226415E-2</c:v>
                </c:pt>
                <c:pt idx="23">
                  <c:v>1.4289116456299119E-2</c:v>
                </c:pt>
                <c:pt idx="24">
                  <c:v>1.2861199265074327E-2</c:v>
                </c:pt>
                <c:pt idx="25">
                  <c:v>1.824817518248175E-2</c:v>
                </c:pt>
                <c:pt idx="26">
                  <c:v>1.3282395273421883E-2</c:v>
                </c:pt>
                <c:pt idx="27">
                  <c:v>1.2624163995409395E-2</c:v>
                </c:pt>
                <c:pt idx="28">
                  <c:v>9.87787963871317E-3</c:v>
                </c:pt>
                <c:pt idx="29">
                  <c:v>1.3765395508134097E-2</c:v>
                </c:pt>
                <c:pt idx="30">
                  <c:v>1.4851632489062174E-2</c:v>
                </c:pt>
                <c:pt idx="31">
                  <c:v>2.2471336278440286E-2</c:v>
                </c:pt>
                <c:pt idx="32">
                  <c:v>2.3624315759147221E-2</c:v>
                </c:pt>
                <c:pt idx="33">
                  <c:v>2.7125211915718091E-2</c:v>
                </c:pt>
                <c:pt idx="34">
                  <c:v>2.4028478196380897E-2</c:v>
                </c:pt>
                <c:pt idx="35">
                  <c:v>1.135790558466902E-2</c:v>
                </c:pt>
                <c:pt idx="36">
                  <c:v>1.8023670943592186E-2</c:v>
                </c:pt>
                <c:pt idx="37">
                  <c:v>2.9380663086524705E-2</c:v>
                </c:pt>
                <c:pt idx="38">
                  <c:v>1.1154179209104779E-2</c:v>
                </c:pt>
                <c:pt idx="39">
                  <c:v>2.6860290435653481E-2</c:v>
                </c:pt>
                <c:pt idx="40">
                  <c:v>1.9384107781138301E-2</c:v>
                </c:pt>
                <c:pt idx="41">
                  <c:v>1.2084419662397473E-2</c:v>
                </c:pt>
                <c:pt idx="42">
                  <c:v>1.0472865756902571E-2</c:v>
                </c:pt>
                <c:pt idx="43">
                  <c:v>7.2608596655450702E-3</c:v>
                </c:pt>
                <c:pt idx="44">
                  <c:v>9.1284476737774622E-3</c:v>
                </c:pt>
                <c:pt idx="45">
                  <c:v>1.6887561299730694E-2</c:v>
                </c:pt>
                <c:pt idx="46">
                  <c:v>8.8708252341403067E-3</c:v>
                </c:pt>
                <c:pt idx="47">
                  <c:v>8.0214468156967044E-3</c:v>
                </c:pt>
                <c:pt idx="48">
                  <c:v>6.7988308552547972E-3</c:v>
                </c:pt>
                <c:pt idx="49">
                  <c:v>4.2396773074253992E-3</c:v>
                </c:pt>
                <c:pt idx="50">
                  <c:v>5.6791587356070771E-3</c:v>
                </c:pt>
                <c:pt idx="51">
                  <c:v>5.4031245497396206E-3</c:v>
                </c:pt>
                <c:pt idx="52">
                  <c:v>5.5730281827215634E-3</c:v>
                </c:pt>
                <c:pt idx="53">
                  <c:v>5.5235607698730441E-3</c:v>
                </c:pt>
                <c:pt idx="54">
                  <c:v>4.1476963758303393E-3</c:v>
                </c:pt>
                <c:pt idx="55">
                  <c:v>3.9378061404164045E-3</c:v>
                </c:pt>
                <c:pt idx="56">
                  <c:v>2.5774019362465785E-3</c:v>
                </c:pt>
                <c:pt idx="57">
                  <c:v>4.6540358051907942E-3</c:v>
                </c:pt>
                <c:pt idx="58">
                  <c:v>3.7994078307141232E-3</c:v>
                </c:pt>
                <c:pt idx="59">
                  <c:v>4.3580767307280135E-3</c:v>
                </c:pt>
                <c:pt idx="60">
                  <c:v>3.0843445501019221E-3</c:v>
                </c:pt>
                <c:pt idx="61">
                  <c:v>2.3479487759432184E-3</c:v>
                </c:pt>
                <c:pt idx="62">
                  <c:v>1.8062915528666717E-3</c:v>
                </c:pt>
                <c:pt idx="63">
                  <c:v>1.4595225739491438E-3</c:v>
                </c:pt>
                <c:pt idx="64">
                  <c:v>3.28879753340185E-3</c:v>
                </c:pt>
                <c:pt idx="65">
                  <c:v>3.5760728218465539E-3</c:v>
                </c:pt>
                <c:pt idx="66">
                  <c:v>2.9901564921317415E-3</c:v>
                </c:pt>
                <c:pt idx="67">
                  <c:v>1.8895922964418017E-3</c:v>
                </c:pt>
                <c:pt idx="68">
                  <c:v>2.6124818577648768E-3</c:v>
                </c:pt>
                <c:pt idx="69">
                  <c:v>8.4622306011397229E-4</c:v>
                </c:pt>
                <c:pt idx="70">
                  <c:v>7.478552579566458E-4</c:v>
                </c:pt>
                <c:pt idx="71">
                  <c:v>2.8091087755276424E-3</c:v>
                </c:pt>
                <c:pt idx="72">
                  <c:v>3.7189462628341159E-3</c:v>
                </c:pt>
                <c:pt idx="73">
                  <c:v>8.7436176988093563E-4</c:v>
                </c:pt>
                <c:pt idx="74">
                  <c:v>3.8108341249822562E-3</c:v>
                </c:pt>
                <c:pt idx="75">
                  <c:v>1.1424679504784085E-3</c:v>
                </c:pt>
                <c:pt idx="76">
                  <c:v>-2.2052904918900441E-5</c:v>
                </c:pt>
                <c:pt idx="77">
                  <c:v>6.3919984102801877E-3</c:v>
                </c:pt>
                <c:pt idx="78">
                  <c:v>1.4674418344143114E-3</c:v>
                </c:pt>
                <c:pt idx="79">
                  <c:v>-2.4397099331047276E-3</c:v>
                </c:pt>
                <c:pt idx="80">
                  <c:v>1.210680895903863E-3</c:v>
                </c:pt>
                <c:pt idx="81">
                  <c:v>9.297428084953849E-4</c:v>
                </c:pt>
                <c:pt idx="82">
                  <c:v>8.3218065067530332E-4</c:v>
                </c:pt>
                <c:pt idx="83">
                  <c:v>4.8397807466768716E-4</c:v>
                </c:pt>
                <c:pt idx="84">
                  <c:v>3.7167603365357541E-4</c:v>
                </c:pt>
                <c:pt idx="85">
                  <c:v>1.0160192366308802E-3</c:v>
                </c:pt>
                <c:pt idx="86">
                  <c:v>8.2750490268315626E-4</c:v>
                </c:pt>
                <c:pt idx="87">
                  <c:v>7.5701095371910306E-4</c:v>
                </c:pt>
                <c:pt idx="88">
                  <c:v>7.4716937755043395E-4</c:v>
                </c:pt>
                <c:pt idx="89">
                  <c:v>5.8035714285714288E-4</c:v>
                </c:pt>
                <c:pt idx="90">
                  <c:v>6.3648748241284592E-4</c:v>
                </c:pt>
                <c:pt idx="91">
                  <c:v>3.4124057460509661E-4</c:v>
                </c:pt>
                <c:pt idx="92">
                  <c:v>3.0777009573848335E-4</c:v>
                </c:pt>
                <c:pt idx="93">
                  <c:v>1.1751397537697824E-3</c:v>
                </c:pt>
                <c:pt idx="94">
                  <c:v>9.0259747495570583E-4</c:v>
                </c:pt>
                <c:pt idx="95">
                  <c:v>4.8075848035598488E-4</c:v>
                </c:pt>
                <c:pt idx="96">
                  <c:v>5.1340431706064864E-4</c:v>
                </c:pt>
                <c:pt idx="97">
                  <c:v>3.4595511511377458E-4</c:v>
                </c:pt>
                <c:pt idx="98">
                  <c:v>1.447178002894356E-4</c:v>
                </c:pt>
                <c:pt idx="99">
                  <c:v>5.8817654174388796E-4</c:v>
                </c:pt>
                <c:pt idx="100">
                  <c:v>9.3211123194034487E-4</c:v>
                </c:pt>
                <c:pt idx="101">
                  <c:v>2.5569192458199929E-4</c:v>
                </c:pt>
                <c:pt idx="102">
                  <c:v>2.9990003332222592E-4</c:v>
                </c:pt>
                <c:pt idx="103">
                  <c:v>3.1094182056435942E-4</c:v>
                </c:pt>
                <c:pt idx="104">
                  <c:v>2.6563070690971874E-4</c:v>
                </c:pt>
                <c:pt idx="105">
                  <c:v>7.7335248301386509E-5</c:v>
                </c:pt>
                <c:pt idx="106">
                  <c:v>3.1951697847116634E-4</c:v>
                </c:pt>
                <c:pt idx="107">
                  <c:v>1.1990935292952849E-3</c:v>
                </c:pt>
                <c:pt idx="108">
                  <c:v>3.0838362923476804E-4</c:v>
                </c:pt>
                <c:pt idx="109">
                  <c:v>3.0837344023612595E-4</c:v>
                </c:pt>
                <c:pt idx="110">
                  <c:v>1.5406116228142573E-4</c:v>
                </c:pt>
                <c:pt idx="111">
                  <c:v>1.5341793236460868E-4</c:v>
                </c:pt>
                <c:pt idx="112">
                  <c:v>6.5551561765959078E-5</c:v>
                </c:pt>
                <c:pt idx="113">
                  <c:v>2.2948311659927876E-4</c:v>
                </c:pt>
                <c:pt idx="114">
                  <c:v>6.2133467047461243E-4</c:v>
                </c:pt>
                <c:pt idx="115">
                  <c:v>9.7987980141102688E-5</c:v>
                </c:pt>
                <c:pt idx="116">
                  <c:v>2.0772746157041961E-4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6D-42A3-AACC-4254913EA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94080"/>
        <c:axId val="103295616"/>
      </c:lineChart>
      <c:catAx>
        <c:axId val="103294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3295616"/>
        <c:crosses val="autoZero"/>
        <c:auto val="1"/>
        <c:lblAlgn val="ctr"/>
        <c:lblOffset val="100"/>
        <c:noMultiLvlLbl val="0"/>
      </c:catAx>
      <c:valAx>
        <c:axId val="1032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32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0.15961482346075284</c:v>
                </c:pt>
                <c:pt idx="22">
                  <c:v>4.1121424223980525E-2</c:v>
                </c:pt>
                <c:pt idx="23">
                  <c:v>3.218028101929031E-2</c:v>
                </c:pt>
                <c:pt idx="24">
                  <c:v>3.6579255052613995E-2</c:v>
                </c:pt>
                <c:pt idx="25">
                  <c:v>5.2394760523947606E-2</c:v>
                </c:pt>
                <c:pt idx="26">
                  <c:v>3.3405890453556041E-2</c:v>
                </c:pt>
                <c:pt idx="27">
                  <c:v>2.9720210534647195E-2</c:v>
                </c:pt>
                <c:pt idx="28">
                  <c:v>2.5405094550252021E-2</c:v>
                </c:pt>
                <c:pt idx="29">
                  <c:v>2.3875386945926363E-2</c:v>
                </c:pt>
                <c:pt idx="30">
                  <c:v>4.515015327837138E-2</c:v>
                </c:pt>
                <c:pt idx="31">
                  <c:v>3.8048058016904571E-2</c:v>
                </c:pt>
                <c:pt idx="32">
                  <c:v>3.5868625756266204E-2</c:v>
                </c:pt>
                <c:pt idx="33">
                  <c:v>3.8265923952530881E-2</c:v>
                </c:pt>
                <c:pt idx="34">
                  <c:v>3.2631266686443193E-2</c:v>
                </c:pt>
                <c:pt idx="35">
                  <c:v>1.633521169995834E-2</c:v>
                </c:pt>
                <c:pt idx="36">
                  <c:v>2.3086742973364778E-2</c:v>
                </c:pt>
                <c:pt idx="37">
                  <c:v>4.3272719732940765E-2</c:v>
                </c:pt>
                <c:pt idx="38">
                  <c:v>3.9524143334295492E-2</c:v>
                </c:pt>
                <c:pt idx="39">
                  <c:v>3.9098647971957938E-2</c:v>
                </c:pt>
                <c:pt idx="40">
                  <c:v>3.3897639341686631E-2</c:v>
                </c:pt>
                <c:pt idx="41">
                  <c:v>2.7765619350295926E-2</c:v>
                </c:pt>
                <c:pt idx="42">
                  <c:v>1.4841226874754979E-2</c:v>
                </c:pt>
                <c:pt idx="43">
                  <c:v>6.7295772509929925E-3</c:v>
                </c:pt>
                <c:pt idx="44">
                  <c:v>9.7288422187641679E-3</c:v>
                </c:pt>
                <c:pt idx="45">
                  <c:v>2.2673550268719204E-2</c:v>
                </c:pt>
                <c:pt idx="46">
                  <c:v>2.1876656653118925E-2</c:v>
                </c:pt>
                <c:pt idx="47">
                  <c:v>1.6222320731218206E-2</c:v>
                </c:pt>
                <c:pt idx="48">
                  <c:v>1.6361672385309441E-2</c:v>
                </c:pt>
                <c:pt idx="49">
                  <c:v>6.4408396946564889E-3</c:v>
                </c:pt>
                <c:pt idx="50">
                  <c:v>8.4147242071540753E-3</c:v>
                </c:pt>
                <c:pt idx="51">
                  <c:v>1.8123623489698041E-2</c:v>
                </c:pt>
                <c:pt idx="52">
                  <c:v>1.4803356110354153E-2</c:v>
                </c:pt>
                <c:pt idx="53">
                  <c:v>1.5264724143098761E-2</c:v>
                </c:pt>
                <c:pt idx="54">
                  <c:v>1.3871858573149798E-2</c:v>
                </c:pt>
                <c:pt idx="55">
                  <c:v>1.1749389053112361E-2</c:v>
                </c:pt>
                <c:pt idx="56">
                  <c:v>3.2909801582652592E-3</c:v>
                </c:pt>
                <c:pt idx="57">
                  <c:v>6.4751802507002354E-3</c:v>
                </c:pt>
                <c:pt idx="58">
                  <c:v>1.3085698904693873E-2</c:v>
                </c:pt>
                <c:pt idx="59">
                  <c:v>1.3686606313597811E-2</c:v>
                </c:pt>
                <c:pt idx="60">
                  <c:v>1.3169831054760456E-2</c:v>
                </c:pt>
                <c:pt idx="61">
                  <c:v>7.8408564627828574E-3</c:v>
                </c:pt>
                <c:pt idx="62">
                  <c:v>4.9074547611016204E-3</c:v>
                </c:pt>
                <c:pt idx="63">
                  <c:v>2.4001037882719254E-3</c:v>
                </c:pt>
                <c:pt idx="64">
                  <c:v>5.0305620165521717E-3</c:v>
                </c:pt>
                <c:pt idx="65">
                  <c:v>1.4791937581274383E-2</c:v>
                </c:pt>
                <c:pt idx="66">
                  <c:v>1.3302922496016762E-2</c:v>
                </c:pt>
                <c:pt idx="67">
                  <c:v>1.1252148477116718E-2</c:v>
                </c:pt>
                <c:pt idx="68">
                  <c:v>7.4611621781433103E-3</c:v>
                </c:pt>
                <c:pt idx="69">
                  <c:v>1.242555379407858E-3</c:v>
                </c:pt>
                <c:pt idx="70">
                  <c:v>1.8803217914338522E-3</c:v>
                </c:pt>
                <c:pt idx="71">
                  <c:v>5.4152781338118435E-3</c:v>
                </c:pt>
                <c:pt idx="72">
                  <c:v>1.1231860759222344E-2</c:v>
                </c:pt>
                <c:pt idx="73">
                  <c:v>8.106736903463984E-3</c:v>
                </c:pt>
                <c:pt idx="74">
                  <c:v>1.0176783393935422E-2</c:v>
                </c:pt>
                <c:pt idx="75">
                  <c:v>9.2605815601278681E-3</c:v>
                </c:pt>
                <c:pt idx="76">
                  <c:v>-1.1026452459450221E-5</c:v>
                </c:pt>
                <c:pt idx="77">
                  <c:v>8.4453865006292646E-3</c:v>
                </c:pt>
                <c:pt idx="78">
                  <c:v>5.7017396466937749E-3</c:v>
                </c:pt>
                <c:pt idx="79">
                  <c:v>9.3316094215526446E-3</c:v>
                </c:pt>
                <c:pt idx="80">
                  <c:v>5.2350738739546671E-3</c:v>
                </c:pt>
                <c:pt idx="81">
                  <c:v>5.6344654538937177E-3</c:v>
                </c:pt>
                <c:pt idx="82">
                  <c:v>3.8347784037875464E-3</c:v>
                </c:pt>
                <c:pt idx="83">
                  <c:v>3.7817821648451831E-3</c:v>
                </c:pt>
                <c:pt idx="84">
                  <c:v>7.6587788752857959E-4</c:v>
                </c:pt>
                <c:pt idx="85">
                  <c:v>6.5589686275837932E-3</c:v>
                </c:pt>
                <c:pt idx="86">
                  <c:v>7.7082648469115932E-3</c:v>
                </c:pt>
                <c:pt idx="87">
                  <c:v>3.2230314847737571E-3</c:v>
                </c:pt>
                <c:pt idx="88">
                  <c:v>6.8394735329616648E-3</c:v>
                </c:pt>
                <c:pt idx="89">
                  <c:v>5.5915178571428574E-3</c:v>
                </c:pt>
                <c:pt idx="90">
                  <c:v>5.0472340710632693E-3</c:v>
                </c:pt>
                <c:pt idx="91">
                  <c:v>7.9255875392151469E-4</c:v>
                </c:pt>
                <c:pt idx="92">
                  <c:v>-3.297536740055179E-5</c:v>
                </c:pt>
                <c:pt idx="93">
                  <c:v>4.0086543002427156E-3</c:v>
                </c:pt>
                <c:pt idx="94">
                  <c:v>6.0841755719236472E-3</c:v>
                </c:pt>
                <c:pt idx="95">
                  <c:v>5.3554258625701573E-3</c:v>
                </c:pt>
                <c:pt idx="96">
                  <c:v>5.5469988169378785E-3</c:v>
                </c:pt>
                <c:pt idx="97">
                  <c:v>3.0689566663318715E-3</c:v>
                </c:pt>
                <c:pt idx="98">
                  <c:v>1.1132138483802738E-5</c:v>
                </c:pt>
                <c:pt idx="99">
                  <c:v>3.9951614156188617E-4</c:v>
                </c:pt>
                <c:pt idx="100">
                  <c:v>4.627266472846712E-3</c:v>
                </c:pt>
                <c:pt idx="101">
                  <c:v>3.2906438989683388E-3</c:v>
                </c:pt>
                <c:pt idx="102">
                  <c:v>3.4655114961679441E-3</c:v>
                </c:pt>
                <c:pt idx="103">
                  <c:v>2.5985852147164322E-3</c:v>
                </c:pt>
                <c:pt idx="104">
                  <c:v>2.2689289548538478E-3</c:v>
                </c:pt>
                <c:pt idx="105">
                  <c:v>4.0877202673590012E-4</c:v>
                </c:pt>
                <c:pt idx="106">
                  <c:v>-1.1128005112271656E-3</c:v>
                </c:pt>
                <c:pt idx="107">
                  <c:v>2.4641922069921452E-3</c:v>
                </c:pt>
                <c:pt idx="108">
                  <c:v>3.0838362923476803E-3</c:v>
                </c:pt>
                <c:pt idx="109">
                  <c:v>1.090320377977731E-3</c:v>
                </c:pt>
                <c:pt idx="110">
                  <c:v>1.914760159783434E-3</c:v>
                </c:pt>
                <c:pt idx="111">
                  <c:v>1.5889714423477327E-3</c:v>
                </c:pt>
                <c:pt idx="112">
                  <c:v>2.1850520588653026E-4</c:v>
                </c:pt>
                <c:pt idx="113">
                  <c:v>8.3051032674024696E-4</c:v>
                </c:pt>
                <c:pt idx="114">
                  <c:v>2.3436307745972225E-3</c:v>
                </c:pt>
                <c:pt idx="115">
                  <c:v>2.0250849229161223E-3</c:v>
                </c:pt>
                <c:pt idx="116">
                  <c:v>2.0116764699451162E-3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66-41D2-B791-B717F6EA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41056"/>
        <c:axId val="103346944"/>
      </c:lineChart>
      <c:catAx>
        <c:axId val="103341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3346944"/>
        <c:crosses val="autoZero"/>
        <c:auto val="1"/>
        <c:lblAlgn val="ctr"/>
        <c:lblOffset val="100"/>
        <c:noMultiLvlLbl val="0"/>
      </c:catAx>
      <c:valAx>
        <c:axId val="103346944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334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61.000121489033951</c:v>
                </c:pt>
                <c:pt idx="2">
                  <c:v>13.00003804004454</c:v>
                </c:pt>
                <c:pt idx="3">
                  <c:v>0</c:v>
                </c:pt>
                <c:pt idx="4">
                  <c:v>46.000200848047562</c:v>
                </c:pt>
                <c:pt idx="5">
                  <c:v>92.00053136716248</c:v>
                </c:pt>
                <c:pt idx="6">
                  <c:v>148.00148061541904</c:v>
                </c:pt>
                <c:pt idx="7">
                  <c:v>22.125321676127861</c:v>
                </c:pt>
                <c:pt idx="8">
                  <c:v>0</c:v>
                </c:pt>
                <c:pt idx="9">
                  <c:v>41.072189313054366</c:v>
                </c:pt>
                <c:pt idx="10">
                  <c:v>33.134238930126671</c:v>
                </c:pt>
                <c:pt idx="11">
                  <c:v>44.517684714452542</c:v>
                </c:pt>
                <c:pt idx="12">
                  <c:v>44.517684714452542</c:v>
                </c:pt>
                <c:pt idx="13">
                  <c:v>67.337110074559689</c:v>
                </c:pt>
                <c:pt idx="14">
                  <c:v>1.0527036530943479</c:v>
                </c:pt>
                <c:pt idx="15">
                  <c:v>74.882354275402136</c:v>
                </c:pt>
                <c:pt idx="16">
                  <c:v>32.182217678943559</c:v>
                </c:pt>
                <c:pt idx="17">
                  <c:v>43.931465866000224</c:v>
                </c:pt>
                <c:pt idx="18">
                  <c:v>57.734314308264707</c:v>
                </c:pt>
                <c:pt idx="19">
                  <c:v>8.412029003672421</c:v>
                </c:pt>
                <c:pt idx="20">
                  <c:v>14.913595856937684</c:v>
                </c:pt>
                <c:pt idx="21">
                  <c:v>0.75494779307466753</c:v>
                </c:pt>
                <c:pt idx="22">
                  <c:v>5.2841597651063985</c:v>
                </c:pt>
                <c:pt idx="23">
                  <c:v>3.1374053819589705</c:v>
                </c:pt>
                <c:pt idx="24">
                  <c:v>3.2995508820470785</c:v>
                </c:pt>
                <c:pt idx="25">
                  <c:v>2.776728044597419</c:v>
                </c:pt>
                <c:pt idx="26">
                  <c:v>3.6257869498716984</c:v>
                </c:pt>
                <c:pt idx="27">
                  <c:v>4.3115231715191493</c:v>
                </c:pt>
                <c:pt idx="28">
                  <c:v>2.4932857029515025</c:v>
                </c:pt>
                <c:pt idx="29">
                  <c:v>3.8308792326460526</c:v>
                </c:pt>
                <c:pt idx="30">
                  <c:v>3.7614958400971181</c:v>
                </c:pt>
                <c:pt idx="31">
                  <c:v>2.052694151924944</c:v>
                </c:pt>
                <c:pt idx="32">
                  <c:v>0.8546606342808557</c:v>
                </c:pt>
                <c:pt idx="33">
                  <c:v>1.9399047269981693</c:v>
                </c:pt>
                <c:pt idx="34">
                  <c:v>1.7201812300806363</c:v>
                </c:pt>
                <c:pt idx="35">
                  <c:v>1.4845373453131248</c:v>
                </c:pt>
                <c:pt idx="36">
                  <c:v>2.0611728859461587</c:v>
                </c:pt>
                <c:pt idx="37">
                  <c:v>1.0791408189850893</c:v>
                </c:pt>
                <c:pt idx="38">
                  <c:v>1.5808190345799538</c:v>
                </c:pt>
                <c:pt idx="39">
                  <c:v>1.3031868295573024</c:v>
                </c:pt>
                <c:pt idx="40">
                  <c:v>1.6025619431058127</c:v>
                </c:pt>
                <c:pt idx="41">
                  <c:v>1.4891747339824464</c:v>
                </c:pt>
                <c:pt idx="42">
                  <c:v>19.824207659869728</c:v>
                </c:pt>
                <c:pt idx="43">
                  <c:v>3.3198787388017172</c:v>
                </c:pt>
                <c:pt idx="44">
                  <c:v>3.2283698909251086</c:v>
                </c:pt>
                <c:pt idx="45">
                  <c:v>0.95790162817201963</c:v>
                </c:pt>
                <c:pt idx="46">
                  <c:v>4.7878779478672007</c:v>
                </c:pt>
                <c:pt idx="47">
                  <c:v>0.86347595814918721</c:v>
                </c:pt>
                <c:pt idx="48">
                  <c:v>-7.7907413469970052E-3</c:v>
                </c:pt>
                <c:pt idx="49">
                  <c:v>4.9878755686906917</c:v>
                </c:pt>
                <c:pt idx="50">
                  <c:v>1.7605521182755559</c:v>
                </c:pt>
                <c:pt idx="51">
                  <c:v>1.1983688246112776</c:v>
                </c:pt>
                <c:pt idx="52">
                  <c:v>-1.1117728113807104</c:v>
                </c:pt>
                <c:pt idx="53">
                  <c:v>1.1928376304711379</c:v>
                </c:pt>
                <c:pt idx="54">
                  <c:v>0.95496003288268305</c:v>
                </c:pt>
                <c:pt idx="55">
                  <c:v>1.1292751204729194</c:v>
                </c:pt>
                <c:pt idx="56">
                  <c:v>1.0097391420518189</c:v>
                </c:pt>
                <c:pt idx="57">
                  <c:v>3.5897070007910741</c:v>
                </c:pt>
                <c:pt idx="58">
                  <c:v>1.8538468139974376</c:v>
                </c:pt>
                <c:pt idx="59">
                  <c:v>-1.4244721449020439</c:v>
                </c:pt>
                <c:pt idx="60">
                  <c:v>0.4416949637596172</c:v>
                </c:pt>
                <c:pt idx="61">
                  <c:v>0.64222291013277644</c:v>
                </c:pt>
                <c:pt idx="62">
                  <c:v>0.984672403542312</c:v>
                </c:pt>
                <c:pt idx="63">
                  <c:v>0.83125809184009192</c:v>
                </c:pt>
                <c:pt idx="64">
                  <c:v>0.80049089559096931</c:v>
                </c:pt>
                <c:pt idx="65">
                  <c:v>0.62047494164392658</c:v>
                </c:pt>
                <c:pt idx="66">
                  <c:v>2.3705021656111587</c:v>
                </c:pt>
                <c:pt idx="67">
                  <c:v>0.46833735491164674</c:v>
                </c:pt>
                <c:pt idx="68">
                  <c:v>1.3675528088307052</c:v>
                </c:pt>
                <c:pt idx="69">
                  <c:v>2.2624523116946733</c:v>
                </c:pt>
                <c:pt idx="70">
                  <c:v>1.096431431474953</c:v>
                </c:pt>
                <c:pt idx="71">
                  <c:v>0.58859125912878496</c:v>
                </c:pt>
                <c:pt idx="72">
                  <c:v>0.52327054131238171</c:v>
                </c:pt>
                <c:pt idx="73">
                  <c:v>-0.27236988271109447</c:v>
                </c:pt>
                <c:pt idx="74">
                  <c:v>0.57219058881461848</c:v>
                </c:pt>
                <c:pt idx="75">
                  <c:v>0.64271147237526949</c:v>
                </c:pt>
                <c:pt idx="76">
                  <c:v>37.435027597313223</c:v>
                </c:pt>
                <c:pt idx="77">
                  <c:v>2.4620411855212899E-2</c:v>
                </c:pt>
                <c:pt idx="78">
                  <c:v>0.49196084264757661</c:v>
                </c:pt>
                <c:pt idx="79">
                  <c:v>1.4296637832649037</c:v>
                </c:pt>
                <c:pt idx="80">
                  <c:v>1.1178382685417936</c:v>
                </c:pt>
                <c:pt idx="81">
                  <c:v>0.40554942977268305</c:v>
                </c:pt>
                <c:pt idx="82">
                  <c:v>0.81911758167601689</c:v>
                </c:pt>
                <c:pt idx="83">
                  <c:v>0.84401153310701249</c:v>
                </c:pt>
                <c:pt idx="84">
                  <c:v>-1.0424781513988548</c:v>
                </c:pt>
                <c:pt idx="85">
                  <c:v>0.45879026186448757</c:v>
                </c:pt>
                <c:pt idx="86">
                  <c:v>-0.37154345145005352</c:v>
                </c:pt>
                <c:pt idx="87">
                  <c:v>0.45369991745635285</c:v>
                </c:pt>
                <c:pt idx="88">
                  <c:v>4.9606526709019541</c:v>
                </c:pt>
                <c:pt idx="89">
                  <c:v>0.91939932869632424</c:v>
                </c:pt>
                <c:pt idx="90">
                  <c:v>3.5463325632666023</c:v>
                </c:pt>
                <c:pt idx="91">
                  <c:v>2.2880598738865765</c:v>
                </c:pt>
                <c:pt idx="92">
                  <c:v>4.0515357971080848</c:v>
                </c:pt>
                <c:pt idx="93">
                  <c:v>-1.7847454221797088</c:v>
                </c:pt>
                <c:pt idx="94">
                  <c:v>0.52461377191313363</c:v>
                </c:pt>
                <c:pt idx="95">
                  <c:v>1.3025510815316999</c:v>
                </c:pt>
                <c:pt idx="96">
                  <c:v>1.0194814900297211</c:v>
                </c:pt>
                <c:pt idx="97">
                  <c:v>1.7337162733334781</c:v>
                </c:pt>
                <c:pt idx="98">
                  <c:v>20.988765462039748</c:v>
                </c:pt>
                <c:pt idx="99">
                  <c:v>1.1042955803395429</c:v>
                </c:pt>
                <c:pt idx="100">
                  <c:v>0.67058988762103866</c:v>
                </c:pt>
                <c:pt idx="101">
                  <c:v>1.2481074569368604</c:v>
                </c:pt>
                <c:pt idx="102">
                  <c:v>1.0591028378465861</c:v>
                </c:pt>
                <c:pt idx="103">
                  <c:v>2.158912320548509</c:v>
                </c:pt>
                <c:pt idx="104">
                  <c:v>1.7211472353829194</c:v>
                </c:pt>
                <c:pt idx="105">
                  <c:v>6.6329067309640815</c:v>
                </c:pt>
                <c:pt idx="106">
                  <c:v>-0.9472005380117644</c:v>
                </c:pt>
                <c:pt idx="107">
                  <c:v>0.68367169086899748</c:v>
                </c:pt>
                <c:pt idx="108">
                  <c:v>1.0126914908063449</c:v>
                </c:pt>
                <c:pt idx="109">
                  <c:v>1.5873105399312746</c:v>
                </c:pt>
                <c:pt idx="110">
                  <c:v>3.0354656450575912</c:v>
                </c:pt>
                <c:pt idx="111">
                  <c:v>2.7501986636221654</c:v>
                </c:pt>
                <c:pt idx="112">
                  <c:v>0.1928742576662637</c:v>
                </c:pt>
                <c:pt idx="113">
                  <c:v>3.3603868092591513</c:v>
                </c:pt>
                <c:pt idx="114">
                  <c:v>1.4085565003402249</c:v>
                </c:pt>
                <c:pt idx="115">
                  <c:v>-0.96181015384569524</c:v>
                </c:pt>
                <c:pt idx="116">
                  <c:v>-1.2598686146305991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CD-48A0-9FBA-8832CA62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50272"/>
        <c:axId val="105351808"/>
      </c:lineChart>
      <c:catAx>
        <c:axId val="105350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351808"/>
        <c:crosses val="autoZero"/>
        <c:auto val="1"/>
        <c:lblAlgn val="ctr"/>
        <c:lblOffset val="100"/>
        <c:noMultiLvlLbl val="0"/>
      </c:catAx>
      <c:valAx>
        <c:axId val="105351808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35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20</c:v>
                </c:pt>
                <c:pt idx="27">
                  <c:v>19</c:v>
                </c:pt>
                <c:pt idx="28">
                  <c:v>43</c:v>
                </c:pt>
                <c:pt idx="29">
                  <c:v>30</c:v>
                </c:pt>
                <c:pt idx="30">
                  <c:v>61</c:v>
                </c:pt>
                <c:pt idx="31">
                  <c:v>13</c:v>
                </c:pt>
                <c:pt idx="32">
                  <c:v>81</c:v>
                </c:pt>
                <c:pt idx="33">
                  <c:v>92</c:v>
                </c:pt>
                <c:pt idx="34">
                  <c:v>276</c:v>
                </c:pt>
                <c:pt idx="35">
                  <c:v>296</c:v>
                </c:pt>
                <c:pt idx="36">
                  <c:v>177</c:v>
                </c:pt>
                <c:pt idx="37">
                  <c:v>83</c:v>
                </c:pt>
                <c:pt idx="38">
                  <c:v>575</c:v>
                </c:pt>
                <c:pt idx="39">
                  <c:v>497</c:v>
                </c:pt>
                <c:pt idx="40">
                  <c:v>690</c:v>
                </c:pt>
                <c:pt idx="41">
                  <c:v>690</c:v>
                </c:pt>
                <c:pt idx="42">
                  <c:v>808</c:v>
                </c:pt>
                <c:pt idx="43">
                  <c:v>30</c:v>
                </c:pt>
                <c:pt idx="44">
                  <c:v>2134</c:v>
                </c:pt>
                <c:pt idx="45">
                  <c:v>1019</c:v>
                </c:pt>
                <c:pt idx="46">
                  <c:v>1391</c:v>
                </c:pt>
                <c:pt idx="47">
                  <c:v>1828</c:v>
                </c:pt>
                <c:pt idx="48">
                  <c:v>1741</c:v>
                </c:pt>
                <c:pt idx="49">
                  <c:v>1670</c:v>
                </c:pt>
                <c:pt idx="50">
                  <c:v>1736</c:v>
                </c:pt>
                <c:pt idx="51">
                  <c:v>3838</c:v>
                </c:pt>
                <c:pt idx="52">
                  <c:v>2448</c:v>
                </c:pt>
                <c:pt idx="53">
                  <c:v>2929</c:v>
                </c:pt>
                <c:pt idx="54">
                  <c:v>3922</c:v>
                </c:pt>
                <c:pt idx="55">
                  <c:v>3809</c:v>
                </c:pt>
                <c:pt idx="56">
                  <c:v>4611</c:v>
                </c:pt>
                <c:pt idx="57">
                  <c:v>2599</c:v>
                </c:pt>
                <c:pt idx="58">
                  <c:v>4376</c:v>
                </c:pt>
                <c:pt idx="59">
                  <c:v>7578</c:v>
                </c:pt>
                <c:pt idx="60">
                  <c:v>4861</c:v>
                </c:pt>
                <c:pt idx="61">
                  <c:v>2116</c:v>
                </c:pt>
                <c:pt idx="62">
                  <c:v>5233</c:v>
                </c:pt>
                <c:pt idx="63">
                  <c:v>4267</c:v>
                </c:pt>
                <c:pt idx="64">
                  <c:v>1873</c:v>
                </c:pt>
                <c:pt idx="65">
                  <c:v>3912</c:v>
                </c:pt>
                <c:pt idx="66">
                  <c:v>3777</c:v>
                </c:pt>
                <c:pt idx="67">
                  <c:v>3881</c:v>
                </c:pt>
                <c:pt idx="68">
                  <c:v>4286</c:v>
                </c:pt>
                <c:pt idx="69">
                  <c:v>4342</c:v>
                </c:pt>
                <c:pt idx="70">
                  <c:v>3114</c:v>
                </c:pt>
                <c:pt idx="71">
                  <c:v>26843</c:v>
                </c:pt>
                <c:pt idx="72">
                  <c:v>3665</c:v>
                </c:pt>
                <c:pt idx="73">
                  <c:v>4959</c:v>
                </c:pt>
                <c:pt idx="74">
                  <c:v>3216</c:v>
                </c:pt>
                <c:pt idx="75">
                  <c:v>12471</c:v>
                </c:pt>
                <c:pt idx="76">
                  <c:v>1979</c:v>
                </c:pt>
                <c:pt idx="77">
                  <c:v>-17</c:v>
                </c:pt>
                <c:pt idx="78">
                  <c:v>4902</c:v>
                </c:pt>
                <c:pt idx="79">
                  <c:v>2380</c:v>
                </c:pt>
                <c:pt idx="80">
                  <c:v>2733</c:v>
                </c:pt>
                <c:pt idx="81">
                  <c:v>-2206</c:v>
                </c:pt>
                <c:pt idx="82">
                  <c:v>2311</c:v>
                </c:pt>
                <c:pt idx="83">
                  <c:v>1610</c:v>
                </c:pt>
                <c:pt idx="84">
                  <c:v>1656</c:v>
                </c:pt>
                <c:pt idx="85">
                  <c:v>555</c:v>
                </c:pt>
                <c:pt idx="86">
                  <c:v>3742</c:v>
                </c:pt>
                <c:pt idx="87">
                  <c:v>3016</c:v>
                </c:pt>
                <c:pt idx="88">
                  <c:v>-2512</c:v>
                </c:pt>
                <c:pt idx="89">
                  <c:v>671</c:v>
                </c:pt>
                <c:pt idx="90">
                  <c:v>606</c:v>
                </c:pt>
                <c:pt idx="91">
                  <c:v>606</c:v>
                </c:pt>
                <c:pt idx="92">
                  <c:v>296</c:v>
                </c:pt>
                <c:pt idx="93">
                  <c:v>614</c:v>
                </c:pt>
                <c:pt idx="94">
                  <c:v>1049</c:v>
                </c:pt>
                <c:pt idx="95">
                  <c:v>3530</c:v>
                </c:pt>
                <c:pt idx="96">
                  <c:v>575</c:v>
                </c:pt>
                <c:pt idx="97">
                  <c:v>1278</c:v>
                </c:pt>
                <c:pt idx="98">
                  <c:v>440</c:v>
                </c:pt>
                <c:pt idx="99">
                  <c:v>269</c:v>
                </c:pt>
                <c:pt idx="100">
                  <c:v>452</c:v>
                </c:pt>
                <c:pt idx="101">
                  <c:v>728</c:v>
                </c:pt>
                <c:pt idx="102">
                  <c:v>-226</c:v>
                </c:pt>
                <c:pt idx="103">
                  <c:v>731</c:v>
                </c:pt>
                <c:pt idx="104">
                  <c:v>607</c:v>
                </c:pt>
                <c:pt idx="105">
                  <c:v>-112</c:v>
                </c:pt>
                <c:pt idx="106">
                  <c:v>33</c:v>
                </c:pt>
                <c:pt idx="107">
                  <c:v>314</c:v>
                </c:pt>
                <c:pt idx="108">
                  <c:v>874</c:v>
                </c:pt>
                <c:pt idx="109">
                  <c:v>641</c:v>
                </c:pt>
                <c:pt idx="110">
                  <c:v>237</c:v>
                </c:pt>
                <c:pt idx="111">
                  <c:v>339</c:v>
                </c:pt>
                <c:pt idx="112">
                  <c:v>319</c:v>
                </c:pt>
                <c:pt idx="113">
                  <c:v>-105</c:v>
                </c:pt>
                <c:pt idx="114">
                  <c:v>307</c:v>
                </c:pt>
                <c:pt idx="115">
                  <c:v>-279</c:v>
                </c:pt>
                <c:pt idx="116">
                  <c:v>157</c:v>
                </c:pt>
                <c:pt idx="117">
                  <c:v>3265</c:v>
                </c:pt>
                <c:pt idx="118">
                  <c:v>507</c:v>
                </c:pt>
                <c:pt idx="119">
                  <c:v>1800</c:v>
                </c:pt>
                <c:pt idx="120">
                  <c:v>235</c:v>
                </c:pt>
                <c:pt idx="121">
                  <c:v>101</c:v>
                </c:pt>
                <c:pt idx="122">
                  <c:v>-840</c:v>
                </c:pt>
                <c:pt idx="123">
                  <c:v>328</c:v>
                </c:pt>
                <c:pt idx="124">
                  <c:v>678</c:v>
                </c:pt>
                <c:pt idx="125">
                  <c:v>552</c:v>
                </c:pt>
                <c:pt idx="126">
                  <c:v>529</c:v>
                </c:pt>
                <c:pt idx="127">
                  <c:v>293</c:v>
                </c:pt>
                <c:pt idx="128">
                  <c:v>98</c:v>
                </c:pt>
                <c:pt idx="129">
                  <c:v>335</c:v>
                </c:pt>
                <c:pt idx="130">
                  <c:v>397</c:v>
                </c:pt>
                <c:pt idx="131">
                  <c:v>358</c:v>
                </c:pt>
                <c:pt idx="132">
                  <c:v>564</c:v>
                </c:pt>
                <c:pt idx="133">
                  <c:v>393</c:v>
                </c:pt>
                <c:pt idx="134">
                  <c:v>291</c:v>
                </c:pt>
                <c:pt idx="135">
                  <c:v>68</c:v>
                </c:pt>
                <c:pt idx="136">
                  <c:v>227</c:v>
                </c:pt>
                <c:pt idx="137">
                  <c:v>311</c:v>
                </c:pt>
                <c:pt idx="138">
                  <c:v>201</c:v>
                </c:pt>
                <c:pt idx="139">
                  <c:v>569</c:v>
                </c:pt>
                <c:pt idx="140">
                  <c:v>436</c:v>
                </c:pt>
                <c:pt idx="141">
                  <c:v>5</c:v>
                </c:pt>
                <c:pt idx="142">
                  <c:v>325</c:v>
                </c:pt>
                <c:pt idx="143">
                  <c:v>382</c:v>
                </c:pt>
                <c:pt idx="144">
                  <c:v>-187</c:v>
                </c:pt>
                <c:pt idx="145">
                  <c:v>-255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0-47C6-BBA7-BFBBA7E30F67}"/>
            </c:ext>
          </c:extLst>
        </c:ser>
        <c:ser>
          <c:idx val="2"/>
          <c:order val="2"/>
          <c:tx>
            <c:strRef>
              <c:f>'Data FRA'!$H$3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FRA'!$H$4:$H$149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2188</c:v>
                </c:pt>
                <c:pt idx="51">
                  <c:v>540.5</c:v>
                </c:pt>
                <c:pt idx="52">
                  <c:v>540.5</c:v>
                </c:pt>
                <c:pt idx="53">
                  <c:v>657</c:v>
                </c:pt>
                <c:pt idx="54">
                  <c:v>1048</c:v>
                </c:pt>
                <c:pt idx="55">
                  <c:v>752</c:v>
                </c:pt>
                <c:pt idx="56">
                  <c:v>751</c:v>
                </c:pt>
                <c:pt idx="57">
                  <c:v>751</c:v>
                </c:pt>
                <c:pt idx="58">
                  <c:v>725</c:v>
                </c:pt>
                <c:pt idx="59">
                  <c:v>1517</c:v>
                </c:pt>
                <c:pt idx="60">
                  <c:v>1490</c:v>
                </c:pt>
                <c:pt idx="61">
                  <c:v>1494</c:v>
                </c:pt>
                <c:pt idx="62">
                  <c:v>1580</c:v>
                </c:pt>
                <c:pt idx="63">
                  <c:v>1430</c:v>
                </c:pt>
                <c:pt idx="64">
                  <c:v>745</c:v>
                </c:pt>
                <c:pt idx="65">
                  <c:v>1067</c:v>
                </c:pt>
                <c:pt idx="66">
                  <c:v>2087</c:v>
                </c:pt>
                <c:pt idx="67">
                  <c:v>1917</c:v>
                </c:pt>
                <c:pt idx="68">
                  <c:v>1952</c:v>
                </c:pt>
                <c:pt idx="69">
                  <c:v>1726</c:v>
                </c:pt>
                <c:pt idx="70">
                  <c:v>1459</c:v>
                </c:pt>
                <c:pt idx="71">
                  <c:v>795</c:v>
                </c:pt>
                <c:pt idx="72">
                  <c:v>532</c:v>
                </c:pt>
                <c:pt idx="73">
                  <c:v>794</c:v>
                </c:pt>
                <c:pt idx="74">
                  <c:v>1928</c:v>
                </c:pt>
                <c:pt idx="75">
                  <c:v>1857</c:v>
                </c:pt>
                <c:pt idx="76">
                  <c:v>1537</c:v>
                </c:pt>
                <c:pt idx="77">
                  <c:v>1545</c:v>
                </c:pt>
                <c:pt idx="78">
                  <c:v>594</c:v>
                </c:pt>
                <c:pt idx="79">
                  <c:v>809</c:v>
                </c:pt>
                <c:pt idx="80">
                  <c:v>1761</c:v>
                </c:pt>
                <c:pt idx="81">
                  <c:v>1445</c:v>
                </c:pt>
                <c:pt idx="82">
                  <c:v>1426</c:v>
                </c:pt>
                <c:pt idx="83">
                  <c:v>1301</c:v>
                </c:pt>
                <c:pt idx="84">
                  <c:v>1101</c:v>
                </c:pt>
                <c:pt idx="85">
                  <c:v>309</c:v>
                </c:pt>
                <c:pt idx="86">
                  <c:v>608</c:v>
                </c:pt>
                <c:pt idx="87">
                  <c:v>1264</c:v>
                </c:pt>
                <c:pt idx="88">
                  <c:v>1341</c:v>
                </c:pt>
                <c:pt idx="89">
                  <c:v>1234</c:v>
                </c:pt>
                <c:pt idx="90">
                  <c:v>728</c:v>
                </c:pt>
                <c:pt idx="91">
                  <c:v>451</c:v>
                </c:pt>
                <c:pt idx="92">
                  <c:v>222</c:v>
                </c:pt>
                <c:pt idx="93">
                  <c:v>465</c:v>
                </c:pt>
                <c:pt idx="94">
                  <c:v>1365</c:v>
                </c:pt>
                <c:pt idx="95">
                  <c:v>1219</c:v>
                </c:pt>
                <c:pt idx="96">
                  <c:v>1054</c:v>
                </c:pt>
                <c:pt idx="97">
                  <c:v>694</c:v>
                </c:pt>
                <c:pt idx="98">
                  <c:v>116</c:v>
                </c:pt>
                <c:pt idx="99">
                  <c:v>176</c:v>
                </c:pt>
                <c:pt idx="100">
                  <c:v>507</c:v>
                </c:pt>
                <c:pt idx="101">
                  <c:v>1048</c:v>
                </c:pt>
                <c:pt idx="102">
                  <c:v>751</c:v>
                </c:pt>
                <c:pt idx="103">
                  <c:v>932</c:v>
                </c:pt>
                <c:pt idx="104">
                  <c:v>843</c:v>
                </c:pt>
                <c:pt idx="105">
                  <c:v>-1</c:v>
                </c:pt>
                <c:pt idx="106">
                  <c:v>765</c:v>
                </c:pt>
                <c:pt idx="107">
                  <c:v>509</c:v>
                </c:pt>
                <c:pt idx="108">
                  <c:v>830</c:v>
                </c:pt>
                <c:pt idx="109">
                  <c:v>467</c:v>
                </c:pt>
                <c:pt idx="110">
                  <c:v>503</c:v>
                </c:pt>
                <c:pt idx="111">
                  <c:v>341</c:v>
                </c:pt>
                <c:pt idx="112">
                  <c:v>336</c:v>
                </c:pt>
                <c:pt idx="113">
                  <c:v>68</c:v>
                </c:pt>
                <c:pt idx="114">
                  <c:v>581</c:v>
                </c:pt>
                <c:pt idx="115">
                  <c:v>680</c:v>
                </c:pt>
                <c:pt idx="116">
                  <c:v>281</c:v>
                </c:pt>
                <c:pt idx="117">
                  <c:v>595</c:v>
                </c:pt>
                <c:pt idx="118">
                  <c:v>501</c:v>
                </c:pt>
                <c:pt idx="119">
                  <c:v>452</c:v>
                </c:pt>
                <c:pt idx="120">
                  <c:v>72</c:v>
                </c:pt>
                <c:pt idx="121">
                  <c:v>-3</c:v>
                </c:pt>
                <c:pt idx="122">
                  <c:v>365</c:v>
                </c:pt>
                <c:pt idx="123">
                  <c:v>546</c:v>
                </c:pt>
                <c:pt idx="124">
                  <c:v>479</c:v>
                </c:pt>
                <c:pt idx="125">
                  <c:v>497</c:v>
                </c:pt>
                <c:pt idx="126">
                  <c:v>275</c:v>
                </c:pt>
                <c:pt idx="127">
                  <c:v>1</c:v>
                </c:pt>
                <c:pt idx="128">
                  <c:v>36</c:v>
                </c:pt>
                <c:pt idx="129">
                  <c:v>417</c:v>
                </c:pt>
                <c:pt idx="130">
                  <c:v>296</c:v>
                </c:pt>
                <c:pt idx="131">
                  <c:v>312</c:v>
                </c:pt>
                <c:pt idx="132">
                  <c:v>234</c:v>
                </c:pt>
                <c:pt idx="133">
                  <c:v>205</c:v>
                </c:pt>
                <c:pt idx="134">
                  <c:v>37</c:v>
                </c:pt>
                <c:pt idx="135">
                  <c:v>-101</c:v>
                </c:pt>
                <c:pt idx="136">
                  <c:v>224</c:v>
                </c:pt>
                <c:pt idx="137">
                  <c:v>280</c:v>
                </c:pt>
                <c:pt idx="138">
                  <c:v>99</c:v>
                </c:pt>
                <c:pt idx="139">
                  <c:v>174</c:v>
                </c:pt>
                <c:pt idx="140">
                  <c:v>145</c:v>
                </c:pt>
                <c:pt idx="141">
                  <c:v>20</c:v>
                </c:pt>
                <c:pt idx="142">
                  <c:v>76</c:v>
                </c:pt>
                <c:pt idx="143">
                  <c:v>215</c:v>
                </c:pt>
                <c:pt idx="144">
                  <c:v>186</c:v>
                </c:pt>
                <c:pt idx="145">
                  <c:v>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70-47C6-BBA7-BFBBA7E3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56896"/>
        <c:axId val="105066880"/>
      </c:lineChart>
      <c:lineChart>
        <c:grouping val="standard"/>
        <c:varyColors val="0"/>
        <c:ser>
          <c:idx val="1"/>
          <c:order val="1"/>
          <c:tx>
            <c:strRef>
              <c:f>'Data FRA'!$G$3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FRA'!$G$4:$G$149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8</c:v>
                </c:pt>
                <c:pt idx="37">
                  <c:v>0</c:v>
                </c:pt>
                <c:pt idx="38">
                  <c:v>14</c:v>
                </c:pt>
                <c:pt idx="39">
                  <c:v>15</c:v>
                </c:pt>
                <c:pt idx="40">
                  <c:v>15.5</c:v>
                </c:pt>
                <c:pt idx="41">
                  <c:v>15.5</c:v>
                </c:pt>
                <c:pt idx="42">
                  <c:v>12</c:v>
                </c:pt>
                <c:pt idx="43">
                  <c:v>28.5</c:v>
                </c:pt>
                <c:pt idx="44">
                  <c:v>28.5</c:v>
                </c:pt>
                <c:pt idx="45">
                  <c:v>31.666666666666668</c:v>
                </c:pt>
                <c:pt idx="46">
                  <c:v>31.666666666666668</c:v>
                </c:pt>
                <c:pt idx="47">
                  <c:v>31.666666666666668</c:v>
                </c:pt>
                <c:pt idx="48">
                  <c:v>207</c:v>
                </c:pt>
                <c:pt idx="49">
                  <c:v>112</c:v>
                </c:pt>
                <c:pt idx="50">
                  <c:v>112</c:v>
                </c:pt>
                <c:pt idx="51">
                  <c:v>186</c:v>
                </c:pt>
                <c:pt idx="52">
                  <c:v>240</c:v>
                </c:pt>
                <c:pt idx="53">
                  <c:v>231</c:v>
                </c:pt>
                <c:pt idx="54">
                  <c:v>365</c:v>
                </c:pt>
                <c:pt idx="55">
                  <c:v>299</c:v>
                </c:pt>
                <c:pt idx="56">
                  <c:v>319</c:v>
                </c:pt>
                <c:pt idx="57">
                  <c:v>292</c:v>
                </c:pt>
                <c:pt idx="58">
                  <c:v>418</c:v>
                </c:pt>
                <c:pt idx="59">
                  <c:v>499</c:v>
                </c:pt>
                <c:pt idx="60">
                  <c:v>880</c:v>
                </c:pt>
                <c:pt idx="61">
                  <c:v>984</c:v>
                </c:pt>
                <c:pt idx="62">
                  <c:v>1120</c:v>
                </c:pt>
                <c:pt idx="63">
                  <c:v>1053</c:v>
                </c:pt>
                <c:pt idx="64">
                  <c:v>518</c:v>
                </c:pt>
                <c:pt idx="65">
                  <c:v>833</c:v>
                </c:pt>
                <c:pt idx="66">
                  <c:v>1417</c:v>
                </c:pt>
                <c:pt idx="67">
                  <c:v>541</c:v>
                </c:pt>
                <c:pt idx="68">
                  <c:v>1341</c:v>
                </c:pt>
                <c:pt idx="69">
                  <c:v>987</c:v>
                </c:pt>
                <c:pt idx="70">
                  <c:v>635</c:v>
                </c:pt>
                <c:pt idx="71">
                  <c:v>561</c:v>
                </c:pt>
                <c:pt idx="72">
                  <c:v>574</c:v>
                </c:pt>
                <c:pt idx="73">
                  <c:v>745</c:v>
                </c:pt>
                <c:pt idx="74">
                  <c:v>1436</c:v>
                </c:pt>
                <c:pt idx="75">
                  <c:v>753</c:v>
                </c:pt>
                <c:pt idx="76">
                  <c:v>760</c:v>
                </c:pt>
                <c:pt idx="77">
                  <c:v>642</c:v>
                </c:pt>
                <c:pt idx="78">
                  <c:v>391</c:v>
                </c:pt>
                <c:pt idx="79">
                  <c:v>546</c:v>
                </c:pt>
                <c:pt idx="80">
                  <c:v>525</c:v>
                </c:pt>
                <c:pt idx="81">
                  <c:v>544</c:v>
                </c:pt>
                <c:pt idx="82">
                  <c:v>516</c:v>
                </c:pt>
                <c:pt idx="83">
                  <c:v>389</c:v>
                </c:pt>
                <c:pt idx="84">
                  <c:v>369</c:v>
                </c:pt>
                <c:pt idx="85">
                  <c:v>242</c:v>
                </c:pt>
                <c:pt idx="86">
                  <c:v>437</c:v>
                </c:pt>
                <c:pt idx="87">
                  <c:v>367</c:v>
                </c:pt>
                <c:pt idx="88">
                  <c:v>427</c:v>
                </c:pt>
                <c:pt idx="89">
                  <c:v>289</c:v>
                </c:pt>
                <c:pt idx="90">
                  <c:v>218</c:v>
                </c:pt>
                <c:pt idx="91">
                  <c:v>166</c:v>
                </c:pt>
                <c:pt idx="92">
                  <c:v>135</c:v>
                </c:pt>
                <c:pt idx="93">
                  <c:v>304</c:v>
                </c:pt>
                <c:pt idx="94">
                  <c:v>330</c:v>
                </c:pt>
                <c:pt idx="95">
                  <c:v>274</c:v>
                </c:pt>
                <c:pt idx="96">
                  <c:v>177</c:v>
                </c:pt>
                <c:pt idx="97">
                  <c:v>243</c:v>
                </c:pt>
                <c:pt idx="98">
                  <c:v>79</c:v>
                </c:pt>
                <c:pt idx="99">
                  <c:v>70</c:v>
                </c:pt>
                <c:pt idx="100">
                  <c:v>263</c:v>
                </c:pt>
                <c:pt idx="101">
                  <c:v>347</c:v>
                </c:pt>
                <c:pt idx="102">
                  <c:v>81</c:v>
                </c:pt>
                <c:pt idx="103">
                  <c:v>349</c:v>
                </c:pt>
                <c:pt idx="104">
                  <c:v>104</c:v>
                </c:pt>
                <c:pt idx="105">
                  <c:v>-2</c:v>
                </c:pt>
                <c:pt idx="106">
                  <c:v>579</c:v>
                </c:pt>
                <c:pt idx="107">
                  <c:v>131</c:v>
                </c:pt>
                <c:pt idx="108">
                  <c:v>-217</c:v>
                </c:pt>
                <c:pt idx="109">
                  <c:v>108</c:v>
                </c:pt>
                <c:pt idx="110">
                  <c:v>83</c:v>
                </c:pt>
                <c:pt idx="111">
                  <c:v>74</c:v>
                </c:pt>
                <c:pt idx="112">
                  <c:v>43</c:v>
                </c:pt>
                <c:pt idx="113">
                  <c:v>33</c:v>
                </c:pt>
                <c:pt idx="114">
                  <c:v>90</c:v>
                </c:pt>
                <c:pt idx="115">
                  <c:v>73</c:v>
                </c:pt>
                <c:pt idx="116">
                  <c:v>66</c:v>
                </c:pt>
                <c:pt idx="117">
                  <c:v>65</c:v>
                </c:pt>
                <c:pt idx="118">
                  <c:v>52</c:v>
                </c:pt>
                <c:pt idx="119">
                  <c:v>57</c:v>
                </c:pt>
                <c:pt idx="120">
                  <c:v>31</c:v>
                </c:pt>
                <c:pt idx="121">
                  <c:v>28</c:v>
                </c:pt>
                <c:pt idx="122">
                  <c:v>107</c:v>
                </c:pt>
                <c:pt idx="123">
                  <c:v>81</c:v>
                </c:pt>
                <c:pt idx="124">
                  <c:v>43</c:v>
                </c:pt>
                <c:pt idx="125">
                  <c:v>46</c:v>
                </c:pt>
                <c:pt idx="126">
                  <c:v>31</c:v>
                </c:pt>
                <c:pt idx="127">
                  <c:v>13</c:v>
                </c:pt>
                <c:pt idx="128">
                  <c:v>53</c:v>
                </c:pt>
                <c:pt idx="129">
                  <c:v>84</c:v>
                </c:pt>
                <c:pt idx="130">
                  <c:v>23</c:v>
                </c:pt>
                <c:pt idx="131">
                  <c:v>27</c:v>
                </c:pt>
                <c:pt idx="132">
                  <c:v>28</c:v>
                </c:pt>
                <c:pt idx="133">
                  <c:v>24</c:v>
                </c:pt>
                <c:pt idx="134">
                  <c:v>7</c:v>
                </c:pt>
                <c:pt idx="135">
                  <c:v>29</c:v>
                </c:pt>
                <c:pt idx="136">
                  <c:v>109</c:v>
                </c:pt>
                <c:pt idx="137">
                  <c:v>28</c:v>
                </c:pt>
                <c:pt idx="138">
                  <c:v>28</c:v>
                </c:pt>
                <c:pt idx="139">
                  <c:v>14</c:v>
                </c:pt>
                <c:pt idx="140">
                  <c:v>14</c:v>
                </c:pt>
                <c:pt idx="141">
                  <c:v>6</c:v>
                </c:pt>
                <c:pt idx="142">
                  <c:v>21</c:v>
                </c:pt>
                <c:pt idx="143">
                  <c:v>57</c:v>
                </c:pt>
                <c:pt idx="144">
                  <c:v>9</c:v>
                </c:pt>
                <c:pt idx="145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70-47C6-BBA7-BFBBA7E3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69952"/>
        <c:axId val="105068416"/>
      </c:lineChart>
      <c:catAx>
        <c:axId val="105056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066880"/>
        <c:crosses val="autoZero"/>
        <c:auto val="1"/>
        <c:lblAlgn val="ctr"/>
        <c:lblOffset val="100"/>
        <c:noMultiLvlLbl val="0"/>
      </c:catAx>
      <c:valAx>
        <c:axId val="10506688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056896"/>
        <c:crosses val="autoZero"/>
        <c:crossBetween val="between"/>
      </c:valAx>
      <c:valAx>
        <c:axId val="1050684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069952"/>
        <c:crosses val="max"/>
        <c:crossBetween val="between"/>
      </c:valAx>
      <c:catAx>
        <c:axId val="10506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068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FRA'!$B$4:$B$162</c:f>
              <c:numCache>
                <c:formatCode>General</c:formatCode>
                <c:ptCount val="15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14</c:v>
                </c:pt>
                <c:pt idx="25">
                  <c:v>18</c:v>
                </c:pt>
                <c:pt idx="26">
                  <c:v>38</c:v>
                </c:pt>
                <c:pt idx="27">
                  <c:v>57</c:v>
                </c:pt>
                <c:pt idx="28">
                  <c:v>100</c:v>
                </c:pt>
                <c:pt idx="29">
                  <c:v>130</c:v>
                </c:pt>
                <c:pt idx="30">
                  <c:v>191</c:v>
                </c:pt>
                <c:pt idx="31">
                  <c:v>204</c:v>
                </c:pt>
                <c:pt idx="32">
                  <c:v>285</c:v>
                </c:pt>
                <c:pt idx="33">
                  <c:v>377</c:v>
                </c:pt>
                <c:pt idx="34">
                  <c:v>653</c:v>
                </c:pt>
                <c:pt idx="35">
                  <c:v>949</c:v>
                </c:pt>
                <c:pt idx="36">
                  <c:v>1126</c:v>
                </c:pt>
                <c:pt idx="37">
                  <c:v>1209</c:v>
                </c:pt>
                <c:pt idx="38">
                  <c:v>1784</c:v>
                </c:pt>
                <c:pt idx="39">
                  <c:v>2281</c:v>
                </c:pt>
                <c:pt idx="40">
                  <c:v>2281</c:v>
                </c:pt>
                <c:pt idx="41">
                  <c:v>3661</c:v>
                </c:pt>
                <c:pt idx="42">
                  <c:v>4469</c:v>
                </c:pt>
                <c:pt idx="43">
                  <c:v>4499</c:v>
                </c:pt>
                <c:pt idx="44">
                  <c:v>6633</c:v>
                </c:pt>
                <c:pt idx="45">
                  <c:v>7652</c:v>
                </c:pt>
                <c:pt idx="46">
                  <c:v>9043</c:v>
                </c:pt>
                <c:pt idx="47">
                  <c:v>10871</c:v>
                </c:pt>
                <c:pt idx="48">
                  <c:v>12612</c:v>
                </c:pt>
                <c:pt idx="49">
                  <c:v>14282</c:v>
                </c:pt>
                <c:pt idx="50">
                  <c:v>16018</c:v>
                </c:pt>
                <c:pt idx="51">
                  <c:v>19856</c:v>
                </c:pt>
                <c:pt idx="52">
                  <c:v>22304</c:v>
                </c:pt>
                <c:pt idx="53">
                  <c:v>25233</c:v>
                </c:pt>
                <c:pt idx="54">
                  <c:v>29155</c:v>
                </c:pt>
                <c:pt idx="55">
                  <c:v>32964</c:v>
                </c:pt>
                <c:pt idx="56">
                  <c:v>37575</c:v>
                </c:pt>
                <c:pt idx="57">
                  <c:v>40174</c:v>
                </c:pt>
                <c:pt idx="58">
                  <c:v>44550</c:v>
                </c:pt>
                <c:pt idx="59">
                  <c:v>52128</c:v>
                </c:pt>
                <c:pt idx="60">
                  <c:v>56989</c:v>
                </c:pt>
                <c:pt idx="61">
                  <c:v>59105</c:v>
                </c:pt>
                <c:pt idx="62">
                  <c:v>64338</c:v>
                </c:pt>
                <c:pt idx="63">
                  <c:v>68605</c:v>
                </c:pt>
                <c:pt idx="64">
                  <c:v>70478</c:v>
                </c:pt>
                <c:pt idx="65">
                  <c:v>74390</c:v>
                </c:pt>
                <c:pt idx="66">
                  <c:v>78167</c:v>
                </c:pt>
                <c:pt idx="67">
                  <c:v>82048</c:v>
                </c:pt>
                <c:pt idx="68">
                  <c:v>86334</c:v>
                </c:pt>
                <c:pt idx="69">
                  <c:v>90676</c:v>
                </c:pt>
                <c:pt idx="70">
                  <c:v>93790</c:v>
                </c:pt>
                <c:pt idx="71">
                  <c:v>120633</c:v>
                </c:pt>
                <c:pt idx="72">
                  <c:v>124298</c:v>
                </c:pt>
                <c:pt idx="73">
                  <c:v>129257</c:v>
                </c:pt>
                <c:pt idx="74">
                  <c:v>132473</c:v>
                </c:pt>
                <c:pt idx="75">
                  <c:v>144944</c:v>
                </c:pt>
                <c:pt idx="76">
                  <c:v>146923</c:v>
                </c:pt>
                <c:pt idx="77">
                  <c:v>146906</c:v>
                </c:pt>
                <c:pt idx="78">
                  <c:v>151808</c:v>
                </c:pt>
                <c:pt idx="79">
                  <c:v>154188</c:v>
                </c:pt>
                <c:pt idx="80">
                  <c:v>156921</c:v>
                </c:pt>
                <c:pt idx="81">
                  <c:v>154715</c:v>
                </c:pt>
                <c:pt idx="82">
                  <c:v>157026</c:v>
                </c:pt>
                <c:pt idx="83">
                  <c:v>158636</c:v>
                </c:pt>
                <c:pt idx="84">
                  <c:v>160292</c:v>
                </c:pt>
                <c:pt idx="85">
                  <c:v>160847</c:v>
                </c:pt>
                <c:pt idx="86">
                  <c:v>164589</c:v>
                </c:pt>
                <c:pt idx="87">
                  <c:v>167605</c:v>
                </c:pt>
                <c:pt idx="88">
                  <c:v>165093</c:v>
                </c:pt>
                <c:pt idx="89">
                  <c:v>165764</c:v>
                </c:pt>
                <c:pt idx="90">
                  <c:v>165764</c:v>
                </c:pt>
                <c:pt idx="91">
                  <c:v>166976</c:v>
                </c:pt>
                <c:pt idx="92">
                  <c:v>167272</c:v>
                </c:pt>
                <c:pt idx="93">
                  <c:v>167886</c:v>
                </c:pt>
                <c:pt idx="94">
                  <c:v>168935</c:v>
                </c:pt>
                <c:pt idx="95">
                  <c:v>172465</c:v>
                </c:pt>
                <c:pt idx="96">
                  <c:v>173040</c:v>
                </c:pt>
                <c:pt idx="97">
                  <c:v>174318</c:v>
                </c:pt>
                <c:pt idx="98">
                  <c:v>174758</c:v>
                </c:pt>
                <c:pt idx="99">
                  <c:v>175027</c:v>
                </c:pt>
                <c:pt idx="100">
                  <c:v>175479</c:v>
                </c:pt>
                <c:pt idx="101">
                  <c:v>176207</c:v>
                </c:pt>
                <c:pt idx="102">
                  <c:v>175981</c:v>
                </c:pt>
                <c:pt idx="103">
                  <c:v>176712</c:v>
                </c:pt>
                <c:pt idx="104">
                  <c:v>177319</c:v>
                </c:pt>
                <c:pt idx="105">
                  <c:v>177207</c:v>
                </c:pt>
                <c:pt idx="106">
                  <c:v>177240</c:v>
                </c:pt>
                <c:pt idx="107">
                  <c:v>177554</c:v>
                </c:pt>
                <c:pt idx="108">
                  <c:v>178428</c:v>
                </c:pt>
                <c:pt idx="109">
                  <c:v>179069</c:v>
                </c:pt>
                <c:pt idx="110">
                  <c:v>179306</c:v>
                </c:pt>
                <c:pt idx="111">
                  <c:v>179645</c:v>
                </c:pt>
                <c:pt idx="112">
                  <c:v>179964</c:v>
                </c:pt>
                <c:pt idx="113">
                  <c:v>179859</c:v>
                </c:pt>
                <c:pt idx="114">
                  <c:v>180166</c:v>
                </c:pt>
                <c:pt idx="115">
                  <c:v>179887</c:v>
                </c:pt>
                <c:pt idx="116">
                  <c:v>180044</c:v>
                </c:pt>
                <c:pt idx="117">
                  <c:v>183309</c:v>
                </c:pt>
                <c:pt idx="118">
                  <c:v>183816</c:v>
                </c:pt>
                <c:pt idx="119">
                  <c:v>185616</c:v>
                </c:pt>
                <c:pt idx="120">
                  <c:v>185851</c:v>
                </c:pt>
                <c:pt idx="121">
                  <c:v>185952</c:v>
                </c:pt>
                <c:pt idx="122">
                  <c:v>185112</c:v>
                </c:pt>
                <c:pt idx="123">
                  <c:v>185440</c:v>
                </c:pt>
                <c:pt idx="124">
                  <c:v>186118</c:v>
                </c:pt>
                <c:pt idx="125">
                  <c:v>186670</c:v>
                </c:pt>
                <c:pt idx="126">
                  <c:v>187199</c:v>
                </c:pt>
                <c:pt idx="127">
                  <c:v>187492</c:v>
                </c:pt>
                <c:pt idx="128">
                  <c:v>187590</c:v>
                </c:pt>
                <c:pt idx="129">
                  <c:v>187925</c:v>
                </c:pt>
                <c:pt idx="130">
                  <c:v>188322</c:v>
                </c:pt>
                <c:pt idx="131">
                  <c:v>188680</c:v>
                </c:pt>
                <c:pt idx="132">
                  <c:v>189244</c:v>
                </c:pt>
                <c:pt idx="133">
                  <c:v>189637</c:v>
                </c:pt>
                <c:pt idx="134">
                  <c:v>189928</c:v>
                </c:pt>
                <c:pt idx="135">
                  <c:v>189996</c:v>
                </c:pt>
                <c:pt idx="136">
                  <c:v>190223</c:v>
                </c:pt>
                <c:pt idx="137">
                  <c:v>190534</c:v>
                </c:pt>
                <c:pt idx="138">
                  <c:v>190735</c:v>
                </c:pt>
                <c:pt idx="139">
                  <c:v>191304</c:v>
                </c:pt>
                <c:pt idx="140">
                  <c:v>191740</c:v>
                </c:pt>
                <c:pt idx="141">
                  <c:v>191745</c:v>
                </c:pt>
                <c:pt idx="142">
                  <c:v>192070</c:v>
                </c:pt>
                <c:pt idx="143">
                  <c:v>192452</c:v>
                </c:pt>
                <c:pt idx="144">
                  <c:v>192265</c:v>
                </c:pt>
                <c:pt idx="145">
                  <c:v>192010</c:v>
                </c:pt>
                <c:pt idx="146">
                  <c:v>193346</c:v>
                </c:pt>
                <c:pt idx="147">
                  <c:v>193152</c:v>
                </c:pt>
                <c:pt idx="148">
                  <c:v>192429</c:v>
                </c:pt>
                <c:pt idx="149">
                  <c:v>194109</c:v>
                </c:pt>
                <c:pt idx="150">
                  <c:v>194373</c:v>
                </c:pt>
                <c:pt idx="151">
                  <c:v>194985</c:v>
                </c:pt>
                <c:pt idx="152">
                  <c:v>195458</c:v>
                </c:pt>
                <c:pt idx="153">
                  <c:v>195904</c:v>
                </c:pt>
                <c:pt idx="154">
                  <c:v>195546</c:v>
                </c:pt>
                <c:pt idx="155">
                  <c:v>195535</c:v>
                </c:pt>
                <c:pt idx="156">
                  <c:v>196748</c:v>
                </c:pt>
                <c:pt idx="157">
                  <c:v>197089</c:v>
                </c:pt>
                <c:pt idx="158">
                  <c:v>196796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D7-4CDA-9AE0-09DC56B00D7D}"/>
            </c:ext>
          </c:extLst>
        </c:ser>
        <c:ser>
          <c:idx val="2"/>
          <c:order val="2"/>
          <c:tx>
            <c:strRef>
              <c:f>'Data FRA'!$D$3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FRA'!$D$4:$D$162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2200</c:v>
                </c:pt>
                <c:pt idx="51">
                  <c:v>2200</c:v>
                </c:pt>
                <c:pt idx="52">
                  <c:v>3243</c:v>
                </c:pt>
                <c:pt idx="53">
                  <c:v>3900</c:v>
                </c:pt>
                <c:pt idx="54">
                  <c:v>4948</c:v>
                </c:pt>
                <c:pt idx="55">
                  <c:v>5700</c:v>
                </c:pt>
                <c:pt idx="56">
                  <c:v>5700</c:v>
                </c:pt>
                <c:pt idx="57">
                  <c:v>7202</c:v>
                </c:pt>
                <c:pt idx="58">
                  <c:v>7927</c:v>
                </c:pt>
                <c:pt idx="59">
                  <c:v>9444</c:v>
                </c:pt>
                <c:pt idx="60">
                  <c:v>10934</c:v>
                </c:pt>
                <c:pt idx="61">
                  <c:v>12428</c:v>
                </c:pt>
                <c:pt idx="62">
                  <c:v>14008</c:v>
                </c:pt>
                <c:pt idx="63">
                  <c:v>15438</c:v>
                </c:pt>
                <c:pt idx="64">
                  <c:v>16183</c:v>
                </c:pt>
                <c:pt idx="65">
                  <c:v>17250</c:v>
                </c:pt>
                <c:pt idx="66">
                  <c:v>19337</c:v>
                </c:pt>
                <c:pt idx="67">
                  <c:v>21254</c:v>
                </c:pt>
                <c:pt idx="68">
                  <c:v>23206</c:v>
                </c:pt>
                <c:pt idx="69">
                  <c:v>24932</c:v>
                </c:pt>
                <c:pt idx="70">
                  <c:v>26391</c:v>
                </c:pt>
                <c:pt idx="71">
                  <c:v>27186</c:v>
                </c:pt>
                <c:pt idx="72">
                  <c:v>27718</c:v>
                </c:pt>
                <c:pt idx="73">
                  <c:v>28512</c:v>
                </c:pt>
                <c:pt idx="74">
                  <c:v>30440</c:v>
                </c:pt>
                <c:pt idx="75">
                  <c:v>32297</c:v>
                </c:pt>
                <c:pt idx="76">
                  <c:v>33834</c:v>
                </c:pt>
                <c:pt idx="77">
                  <c:v>35379</c:v>
                </c:pt>
                <c:pt idx="78">
                  <c:v>35973</c:v>
                </c:pt>
                <c:pt idx="79">
                  <c:v>36782</c:v>
                </c:pt>
                <c:pt idx="80">
                  <c:v>38543</c:v>
                </c:pt>
                <c:pt idx="81">
                  <c:v>39988</c:v>
                </c:pt>
                <c:pt idx="82">
                  <c:v>41414</c:v>
                </c:pt>
                <c:pt idx="83">
                  <c:v>42715</c:v>
                </c:pt>
                <c:pt idx="84">
                  <c:v>43816</c:v>
                </c:pt>
                <c:pt idx="85">
                  <c:v>44125</c:v>
                </c:pt>
                <c:pt idx="86">
                  <c:v>44733</c:v>
                </c:pt>
                <c:pt idx="87">
                  <c:v>45997</c:v>
                </c:pt>
                <c:pt idx="88">
                  <c:v>47338</c:v>
                </c:pt>
                <c:pt idx="89">
                  <c:v>48572</c:v>
                </c:pt>
                <c:pt idx="90">
                  <c:v>49300</c:v>
                </c:pt>
                <c:pt idx="91">
                  <c:v>49751</c:v>
                </c:pt>
                <c:pt idx="92">
                  <c:v>49973</c:v>
                </c:pt>
                <c:pt idx="93">
                  <c:v>50438</c:v>
                </c:pt>
                <c:pt idx="94">
                  <c:v>51803</c:v>
                </c:pt>
                <c:pt idx="95">
                  <c:v>53022</c:v>
                </c:pt>
                <c:pt idx="96">
                  <c:v>54076</c:v>
                </c:pt>
                <c:pt idx="97">
                  <c:v>54770</c:v>
                </c:pt>
                <c:pt idx="98">
                  <c:v>54886</c:v>
                </c:pt>
                <c:pt idx="99">
                  <c:v>55062</c:v>
                </c:pt>
                <c:pt idx="100">
                  <c:v>55569</c:v>
                </c:pt>
                <c:pt idx="101">
                  <c:v>56617</c:v>
                </c:pt>
                <c:pt idx="102">
                  <c:v>57368</c:v>
                </c:pt>
                <c:pt idx="103">
                  <c:v>58300</c:v>
                </c:pt>
                <c:pt idx="104">
                  <c:v>59143</c:v>
                </c:pt>
                <c:pt idx="105">
                  <c:v>59142</c:v>
                </c:pt>
                <c:pt idx="106">
                  <c:v>59907</c:v>
                </c:pt>
                <c:pt idx="107">
                  <c:v>60416</c:v>
                </c:pt>
                <c:pt idx="108">
                  <c:v>61246</c:v>
                </c:pt>
                <c:pt idx="109">
                  <c:v>61713</c:v>
                </c:pt>
                <c:pt idx="110">
                  <c:v>62216</c:v>
                </c:pt>
                <c:pt idx="111">
                  <c:v>62557</c:v>
                </c:pt>
                <c:pt idx="112">
                  <c:v>62893</c:v>
                </c:pt>
                <c:pt idx="113">
                  <c:v>62961</c:v>
                </c:pt>
                <c:pt idx="114">
                  <c:v>63542</c:v>
                </c:pt>
                <c:pt idx="115">
                  <c:v>64222</c:v>
                </c:pt>
                <c:pt idx="116">
                  <c:v>64503</c:v>
                </c:pt>
                <c:pt idx="117">
                  <c:v>65098</c:v>
                </c:pt>
                <c:pt idx="118">
                  <c:v>65599</c:v>
                </c:pt>
                <c:pt idx="119">
                  <c:v>66051</c:v>
                </c:pt>
                <c:pt idx="120">
                  <c:v>66123</c:v>
                </c:pt>
                <c:pt idx="121">
                  <c:v>66120</c:v>
                </c:pt>
                <c:pt idx="122">
                  <c:v>66485</c:v>
                </c:pt>
                <c:pt idx="123">
                  <c:v>67031</c:v>
                </c:pt>
                <c:pt idx="124">
                  <c:v>67510</c:v>
                </c:pt>
                <c:pt idx="125">
                  <c:v>68007</c:v>
                </c:pt>
                <c:pt idx="126">
                  <c:v>68282</c:v>
                </c:pt>
                <c:pt idx="127">
                  <c:v>68283</c:v>
                </c:pt>
                <c:pt idx="128">
                  <c:v>68319</c:v>
                </c:pt>
                <c:pt idx="129">
                  <c:v>68736</c:v>
                </c:pt>
                <c:pt idx="130">
                  <c:v>69032</c:v>
                </c:pt>
                <c:pt idx="131">
                  <c:v>69344</c:v>
                </c:pt>
                <c:pt idx="132">
                  <c:v>69578</c:v>
                </c:pt>
                <c:pt idx="133">
                  <c:v>69783</c:v>
                </c:pt>
                <c:pt idx="134">
                  <c:v>69820</c:v>
                </c:pt>
                <c:pt idx="135">
                  <c:v>69719</c:v>
                </c:pt>
                <c:pt idx="136">
                  <c:v>69943</c:v>
                </c:pt>
                <c:pt idx="137">
                  <c:v>70223</c:v>
                </c:pt>
                <c:pt idx="138">
                  <c:v>70322</c:v>
                </c:pt>
                <c:pt idx="139">
                  <c:v>70496</c:v>
                </c:pt>
                <c:pt idx="140">
                  <c:v>70641</c:v>
                </c:pt>
                <c:pt idx="141">
                  <c:v>70661</c:v>
                </c:pt>
                <c:pt idx="142">
                  <c:v>70737</c:v>
                </c:pt>
                <c:pt idx="143">
                  <c:v>70952</c:v>
                </c:pt>
                <c:pt idx="144">
                  <c:v>71138</c:v>
                </c:pt>
                <c:pt idx="145">
                  <c:v>71322</c:v>
                </c:pt>
                <c:pt idx="146">
                  <c:v>71550</c:v>
                </c:pt>
                <c:pt idx="147">
                  <c:v>71455</c:v>
                </c:pt>
                <c:pt idx="148">
                  <c:v>71455</c:v>
                </c:pt>
                <c:pt idx="149">
                  <c:v>71595</c:v>
                </c:pt>
                <c:pt idx="150">
                  <c:v>71714</c:v>
                </c:pt>
                <c:pt idx="151">
                  <c:v>71879</c:v>
                </c:pt>
                <c:pt idx="152">
                  <c:v>72054</c:v>
                </c:pt>
                <c:pt idx="153">
                  <c:v>72181</c:v>
                </c:pt>
                <c:pt idx="154">
                  <c:v>72092</c:v>
                </c:pt>
                <c:pt idx="155">
                  <c:v>72092</c:v>
                </c:pt>
                <c:pt idx="156">
                  <c:v>72233</c:v>
                </c:pt>
                <c:pt idx="157">
                  <c:v>72363</c:v>
                </c:pt>
                <c:pt idx="158">
                  <c:v>72133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93472"/>
        <c:axId val="105195008"/>
      </c:lineChart>
      <c:lineChart>
        <c:grouping val="standard"/>
        <c:varyColors val="0"/>
        <c:ser>
          <c:idx val="1"/>
          <c:order val="1"/>
          <c:tx>
            <c:strRef>
              <c:f>'Data FRA'!$C$3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FRA'!$C$4:$C$162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6</c:v>
                </c:pt>
                <c:pt idx="34">
                  <c:v>9</c:v>
                </c:pt>
                <c:pt idx="35">
                  <c:v>11</c:v>
                </c:pt>
                <c:pt idx="36">
                  <c:v>19</c:v>
                </c:pt>
                <c:pt idx="37">
                  <c:v>19</c:v>
                </c:pt>
                <c:pt idx="38">
                  <c:v>33</c:v>
                </c:pt>
                <c:pt idx="39">
                  <c:v>48</c:v>
                </c:pt>
                <c:pt idx="40">
                  <c:v>48</c:v>
                </c:pt>
                <c:pt idx="41">
                  <c:v>79</c:v>
                </c:pt>
                <c:pt idx="42">
                  <c:v>91</c:v>
                </c:pt>
                <c:pt idx="43">
                  <c:v>91</c:v>
                </c:pt>
                <c:pt idx="44">
                  <c:v>148</c:v>
                </c:pt>
                <c:pt idx="45">
                  <c:v>148</c:v>
                </c:pt>
                <c:pt idx="46">
                  <c:v>148</c:v>
                </c:pt>
                <c:pt idx="47">
                  <c:v>243</c:v>
                </c:pt>
                <c:pt idx="48">
                  <c:v>450</c:v>
                </c:pt>
                <c:pt idx="49">
                  <c:v>562</c:v>
                </c:pt>
                <c:pt idx="50">
                  <c:v>674</c:v>
                </c:pt>
                <c:pt idx="51">
                  <c:v>860</c:v>
                </c:pt>
                <c:pt idx="52">
                  <c:v>1100</c:v>
                </c:pt>
                <c:pt idx="53">
                  <c:v>1331</c:v>
                </c:pt>
                <c:pt idx="54">
                  <c:v>1696</c:v>
                </c:pt>
                <c:pt idx="55">
                  <c:v>1995</c:v>
                </c:pt>
                <c:pt idx="56">
                  <c:v>2314</c:v>
                </c:pt>
                <c:pt idx="57">
                  <c:v>2606</c:v>
                </c:pt>
                <c:pt idx="58">
                  <c:v>3024</c:v>
                </c:pt>
                <c:pt idx="59">
                  <c:v>3523</c:v>
                </c:pt>
                <c:pt idx="60">
                  <c:v>4403</c:v>
                </c:pt>
                <c:pt idx="61">
                  <c:v>5387</c:v>
                </c:pt>
                <c:pt idx="62">
                  <c:v>6507</c:v>
                </c:pt>
                <c:pt idx="63">
                  <c:v>7560</c:v>
                </c:pt>
                <c:pt idx="64">
                  <c:v>8078</c:v>
                </c:pt>
                <c:pt idx="65">
                  <c:v>8911</c:v>
                </c:pt>
                <c:pt idx="66">
                  <c:v>10328</c:v>
                </c:pt>
                <c:pt idx="67">
                  <c:v>10869</c:v>
                </c:pt>
                <c:pt idx="68">
                  <c:v>12210</c:v>
                </c:pt>
                <c:pt idx="69">
                  <c:v>13197</c:v>
                </c:pt>
                <c:pt idx="70">
                  <c:v>13832</c:v>
                </c:pt>
                <c:pt idx="71">
                  <c:v>14393</c:v>
                </c:pt>
                <c:pt idx="72">
                  <c:v>14967</c:v>
                </c:pt>
                <c:pt idx="73">
                  <c:v>15712</c:v>
                </c:pt>
                <c:pt idx="74">
                  <c:v>17148</c:v>
                </c:pt>
                <c:pt idx="75">
                  <c:v>17901</c:v>
                </c:pt>
                <c:pt idx="76">
                  <c:v>18661</c:v>
                </c:pt>
                <c:pt idx="77">
                  <c:v>19303</c:v>
                </c:pt>
                <c:pt idx="78">
                  <c:v>19694</c:v>
                </c:pt>
                <c:pt idx="79">
                  <c:v>20240</c:v>
                </c:pt>
                <c:pt idx="80">
                  <c:v>20765</c:v>
                </c:pt>
                <c:pt idx="81">
                  <c:v>21309</c:v>
                </c:pt>
                <c:pt idx="82">
                  <c:v>21825</c:v>
                </c:pt>
                <c:pt idx="83">
                  <c:v>22214</c:v>
                </c:pt>
                <c:pt idx="84">
                  <c:v>22583</c:v>
                </c:pt>
                <c:pt idx="85">
                  <c:v>22825</c:v>
                </c:pt>
                <c:pt idx="86">
                  <c:v>23262</c:v>
                </c:pt>
                <c:pt idx="87">
                  <c:v>23629</c:v>
                </c:pt>
                <c:pt idx="88">
                  <c:v>24056</c:v>
                </c:pt>
                <c:pt idx="89">
                  <c:v>24345</c:v>
                </c:pt>
                <c:pt idx="90">
                  <c:v>24563</c:v>
                </c:pt>
                <c:pt idx="91">
                  <c:v>24729</c:v>
                </c:pt>
                <c:pt idx="92">
                  <c:v>24864</c:v>
                </c:pt>
                <c:pt idx="93">
                  <c:v>25168</c:v>
                </c:pt>
                <c:pt idx="94">
                  <c:v>25498</c:v>
                </c:pt>
                <c:pt idx="95">
                  <c:v>25772</c:v>
                </c:pt>
                <c:pt idx="96">
                  <c:v>25949</c:v>
                </c:pt>
                <c:pt idx="97">
                  <c:v>26192</c:v>
                </c:pt>
                <c:pt idx="98">
                  <c:v>26271</c:v>
                </c:pt>
                <c:pt idx="99">
                  <c:v>26341</c:v>
                </c:pt>
                <c:pt idx="100">
                  <c:v>26604</c:v>
                </c:pt>
                <c:pt idx="101">
                  <c:v>26951</c:v>
                </c:pt>
                <c:pt idx="102">
                  <c:v>27032</c:v>
                </c:pt>
                <c:pt idx="103">
                  <c:v>27381</c:v>
                </c:pt>
                <c:pt idx="104">
                  <c:v>27485</c:v>
                </c:pt>
                <c:pt idx="105">
                  <c:v>27483</c:v>
                </c:pt>
                <c:pt idx="106">
                  <c:v>28062</c:v>
                </c:pt>
                <c:pt idx="107">
                  <c:v>28193</c:v>
                </c:pt>
                <c:pt idx="108">
                  <c:v>27976</c:v>
                </c:pt>
                <c:pt idx="109">
                  <c:v>28084</c:v>
                </c:pt>
                <c:pt idx="110">
                  <c:v>28167</c:v>
                </c:pt>
                <c:pt idx="111">
                  <c:v>28241</c:v>
                </c:pt>
                <c:pt idx="112">
                  <c:v>28284</c:v>
                </c:pt>
                <c:pt idx="113">
                  <c:v>28317</c:v>
                </c:pt>
                <c:pt idx="114">
                  <c:v>28407</c:v>
                </c:pt>
                <c:pt idx="115">
                  <c:v>28480</c:v>
                </c:pt>
                <c:pt idx="116">
                  <c:v>28546</c:v>
                </c:pt>
                <c:pt idx="117">
                  <c:v>28611</c:v>
                </c:pt>
                <c:pt idx="118">
                  <c:v>28663</c:v>
                </c:pt>
                <c:pt idx="119">
                  <c:v>28720</c:v>
                </c:pt>
                <c:pt idx="120">
                  <c:v>28751</c:v>
                </c:pt>
                <c:pt idx="121">
                  <c:v>28779</c:v>
                </c:pt>
                <c:pt idx="122">
                  <c:v>28886</c:v>
                </c:pt>
                <c:pt idx="123">
                  <c:v>28967</c:v>
                </c:pt>
                <c:pt idx="124">
                  <c:v>29010</c:v>
                </c:pt>
                <c:pt idx="125">
                  <c:v>29056</c:v>
                </c:pt>
                <c:pt idx="126">
                  <c:v>29087</c:v>
                </c:pt>
                <c:pt idx="127">
                  <c:v>29100</c:v>
                </c:pt>
                <c:pt idx="128">
                  <c:v>29153</c:v>
                </c:pt>
                <c:pt idx="129">
                  <c:v>29237</c:v>
                </c:pt>
                <c:pt idx="130">
                  <c:v>29260</c:v>
                </c:pt>
                <c:pt idx="131">
                  <c:v>29287</c:v>
                </c:pt>
                <c:pt idx="132">
                  <c:v>29315</c:v>
                </c:pt>
                <c:pt idx="133">
                  <c:v>29339</c:v>
                </c:pt>
                <c:pt idx="134">
                  <c:v>29346</c:v>
                </c:pt>
                <c:pt idx="135">
                  <c:v>29375</c:v>
                </c:pt>
                <c:pt idx="136">
                  <c:v>29484</c:v>
                </c:pt>
                <c:pt idx="137">
                  <c:v>29512</c:v>
                </c:pt>
                <c:pt idx="138">
                  <c:v>29540</c:v>
                </c:pt>
                <c:pt idx="139">
                  <c:v>29554</c:v>
                </c:pt>
                <c:pt idx="140">
                  <c:v>29568</c:v>
                </c:pt>
                <c:pt idx="141">
                  <c:v>29574</c:v>
                </c:pt>
                <c:pt idx="142">
                  <c:v>29595</c:v>
                </c:pt>
                <c:pt idx="143">
                  <c:v>29652</c:v>
                </c:pt>
                <c:pt idx="144">
                  <c:v>29661</c:v>
                </c:pt>
                <c:pt idx="145">
                  <c:v>29680</c:v>
                </c:pt>
                <c:pt idx="146">
                  <c:v>29705</c:v>
                </c:pt>
                <c:pt idx="147">
                  <c:v>29704</c:v>
                </c:pt>
                <c:pt idx="148">
                  <c:v>29704</c:v>
                </c:pt>
                <c:pt idx="149">
                  <c:v>29736</c:v>
                </c:pt>
                <c:pt idx="150">
                  <c:v>29763</c:v>
                </c:pt>
                <c:pt idx="151">
                  <c:v>29780</c:v>
                </c:pt>
                <c:pt idx="152">
                  <c:v>29794</c:v>
                </c:pt>
                <c:pt idx="153">
                  <c:v>29812</c:v>
                </c:pt>
                <c:pt idx="154">
                  <c:v>29812</c:v>
                </c:pt>
                <c:pt idx="155">
                  <c:v>29813</c:v>
                </c:pt>
                <c:pt idx="156">
                  <c:v>29836</c:v>
                </c:pt>
                <c:pt idx="157">
                  <c:v>29847</c:v>
                </c:pt>
                <c:pt idx="158">
                  <c:v>29846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02432"/>
        <c:axId val="105196544"/>
      </c:lineChart>
      <c:catAx>
        <c:axId val="105193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195008"/>
        <c:crosses val="autoZero"/>
        <c:auto val="1"/>
        <c:lblAlgn val="ctr"/>
        <c:lblOffset val="100"/>
        <c:noMultiLvlLbl val="0"/>
      </c:catAx>
      <c:valAx>
        <c:axId val="10519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193472"/>
        <c:crosses val="autoZero"/>
        <c:crossBetween val="between"/>
      </c:valAx>
      <c:valAx>
        <c:axId val="1051965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202432"/>
        <c:crosses val="max"/>
        <c:crossBetween val="between"/>
      </c:valAx>
      <c:catAx>
        <c:axId val="10520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19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FRA'!$F$4:$F$149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4</c:v>
                </c:pt>
                <c:pt idx="26">
                  <c:v>20</c:v>
                </c:pt>
                <c:pt idx="27">
                  <c:v>19</c:v>
                </c:pt>
                <c:pt idx="28">
                  <c:v>43</c:v>
                </c:pt>
                <c:pt idx="29">
                  <c:v>30</c:v>
                </c:pt>
                <c:pt idx="30">
                  <c:v>61</c:v>
                </c:pt>
                <c:pt idx="31">
                  <c:v>13</c:v>
                </c:pt>
                <c:pt idx="32">
                  <c:v>81</c:v>
                </c:pt>
                <c:pt idx="33">
                  <c:v>92</c:v>
                </c:pt>
                <c:pt idx="34">
                  <c:v>276</c:v>
                </c:pt>
                <c:pt idx="35">
                  <c:v>296</c:v>
                </c:pt>
                <c:pt idx="36">
                  <c:v>177</c:v>
                </c:pt>
                <c:pt idx="37">
                  <c:v>83</c:v>
                </c:pt>
                <c:pt idx="38">
                  <c:v>575</c:v>
                </c:pt>
                <c:pt idx="39">
                  <c:v>497</c:v>
                </c:pt>
                <c:pt idx="40">
                  <c:v>690</c:v>
                </c:pt>
                <c:pt idx="41">
                  <c:v>690</c:v>
                </c:pt>
                <c:pt idx="42">
                  <c:v>808</c:v>
                </c:pt>
                <c:pt idx="43">
                  <c:v>30</c:v>
                </c:pt>
                <c:pt idx="44">
                  <c:v>2134</c:v>
                </c:pt>
                <c:pt idx="45">
                  <c:v>1019</c:v>
                </c:pt>
                <c:pt idx="46">
                  <c:v>1391</c:v>
                </c:pt>
                <c:pt idx="47">
                  <c:v>1828</c:v>
                </c:pt>
                <c:pt idx="48">
                  <c:v>1741</c:v>
                </c:pt>
                <c:pt idx="49">
                  <c:v>1670</c:v>
                </c:pt>
                <c:pt idx="50">
                  <c:v>1736</c:v>
                </c:pt>
                <c:pt idx="51">
                  <c:v>3838</c:v>
                </c:pt>
                <c:pt idx="52">
                  <c:v>2448</c:v>
                </c:pt>
                <c:pt idx="53">
                  <c:v>2929</c:v>
                </c:pt>
                <c:pt idx="54">
                  <c:v>3922</c:v>
                </c:pt>
                <c:pt idx="55">
                  <c:v>3809</c:v>
                </c:pt>
                <c:pt idx="56">
                  <c:v>4611</c:v>
                </c:pt>
                <c:pt idx="57">
                  <c:v>2599</c:v>
                </c:pt>
                <c:pt idx="58">
                  <c:v>4376</c:v>
                </c:pt>
                <c:pt idx="59">
                  <c:v>7578</c:v>
                </c:pt>
                <c:pt idx="60">
                  <c:v>4861</c:v>
                </c:pt>
                <c:pt idx="61">
                  <c:v>2116</c:v>
                </c:pt>
                <c:pt idx="62">
                  <c:v>5233</c:v>
                </c:pt>
                <c:pt idx="63">
                  <c:v>4267</c:v>
                </c:pt>
                <c:pt idx="64">
                  <c:v>1873</c:v>
                </c:pt>
                <c:pt idx="65">
                  <c:v>3912</c:v>
                </c:pt>
                <c:pt idx="66">
                  <c:v>3777</c:v>
                </c:pt>
                <c:pt idx="67">
                  <c:v>3881</c:v>
                </c:pt>
                <c:pt idx="68">
                  <c:v>4286</c:v>
                </c:pt>
                <c:pt idx="69">
                  <c:v>4342</c:v>
                </c:pt>
                <c:pt idx="70">
                  <c:v>3114</c:v>
                </c:pt>
                <c:pt idx="71">
                  <c:v>26843</c:v>
                </c:pt>
                <c:pt idx="72">
                  <c:v>3665</c:v>
                </c:pt>
                <c:pt idx="73">
                  <c:v>4959</c:v>
                </c:pt>
                <c:pt idx="74">
                  <c:v>3216</c:v>
                </c:pt>
                <c:pt idx="75">
                  <c:v>12471</c:v>
                </c:pt>
                <c:pt idx="76">
                  <c:v>1979</c:v>
                </c:pt>
                <c:pt idx="77">
                  <c:v>-17</c:v>
                </c:pt>
                <c:pt idx="78">
                  <c:v>4902</c:v>
                </c:pt>
                <c:pt idx="79">
                  <c:v>2380</c:v>
                </c:pt>
                <c:pt idx="80">
                  <c:v>2733</c:v>
                </c:pt>
                <c:pt idx="81">
                  <c:v>-2206</c:v>
                </c:pt>
                <c:pt idx="82">
                  <c:v>2311</c:v>
                </c:pt>
                <c:pt idx="83">
                  <c:v>1610</c:v>
                </c:pt>
                <c:pt idx="84">
                  <c:v>1656</c:v>
                </c:pt>
                <c:pt idx="85">
                  <c:v>555</c:v>
                </c:pt>
                <c:pt idx="86">
                  <c:v>3742</c:v>
                </c:pt>
                <c:pt idx="87">
                  <c:v>3016</c:v>
                </c:pt>
                <c:pt idx="88">
                  <c:v>-2512</c:v>
                </c:pt>
                <c:pt idx="89">
                  <c:v>671</c:v>
                </c:pt>
                <c:pt idx="90">
                  <c:v>606</c:v>
                </c:pt>
                <c:pt idx="91">
                  <c:v>606</c:v>
                </c:pt>
                <c:pt idx="92">
                  <c:v>296</c:v>
                </c:pt>
                <c:pt idx="93">
                  <c:v>614</c:v>
                </c:pt>
                <c:pt idx="94">
                  <c:v>1049</c:v>
                </c:pt>
                <c:pt idx="95">
                  <c:v>3530</c:v>
                </c:pt>
                <c:pt idx="96">
                  <c:v>575</c:v>
                </c:pt>
                <c:pt idx="97">
                  <c:v>1278</c:v>
                </c:pt>
                <c:pt idx="98">
                  <c:v>440</c:v>
                </c:pt>
                <c:pt idx="99">
                  <c:v>269</c:v>
                </c:pt>
                <c:pt idx="100">
                  <c:v>452</c:v>
                </c:pt>
                <c:pt idx="101">
                  <c:v>728</c:v>
                </c:pt>
                <c:pt idx="102">
                  <c:v>-226</c:v>
                </c:pt>
                <c:pt idx="103">
                  <c:v>731</c:v>
                </c:pt>
                <c:pt idx="104">
                  <c:v>607</c:v>
                </c:pt>
                <c:pt idx="105">
                  <c:v>-112</c:v>
                </c:pt>
                <c:pt idx="106">
                  <c:v>33</c:v>
                </c:pt>
                <c:pt idx="107">
                  <c:v>314</c:v>
                </c:pt>
                <c:pt idx="108">
                  <c:v>874</c:v>
                </c:pt>
                <c:pt idx="109">
                  <c:v>641</c:v>
                </c:pt>
                <c:pt idx="110">
                  <c:v>237</c:v>
                </c:pt>
                <c:pt idx="111">
                  <c:v>339</c:v>
                </c:pt>
                <c:pt idx="112">
                  <c:v>319</c:v>
                </c:pt>
                <c:pt idx="113">
                  <c:v>-105</c:v>
                </c:pt>
                <c:pt idx="114">
                  <c:v>307</c:v>
                </c:pt>
                <c:pt idx="115">
                  <c:v>-279</c:v>
                </c:pt>
                <c:pt idx="116">
                  <c:v>157</c:v>
                </c:pt>
                <c:pt idx="117">
                  <c:v>3265</c:v>
                </c:pt>
                <c:pt idx="118">
                  <c:v>507</c:v>
                </c:pt>
                <c:pt idx="119">
                  <c:v>1800</c:v>
                </c:pt>
                <c:pt idx="120">
                  <c:v>235</c:v>
                </c:pt>
                <c:pt idx="121">
                  <c:v>101</c:v>
                </c:pt>
                <c:pt idx="122">
                  <c:v>-840</c:v>
                </c:pt>
                <c:pt idx="123">
                  <c:v>328</c:v>
                </c:pt>
                <c:pt idx="124">
                  <c:v>678</c:v>
                </c:pt>
                <c:pt idx="125">
                  <c:v>552</c:v>
                </c:pt>
                <c:pt idx="126">
                  <c:v>529</c:v>
                </c:pt>
                <c:pt idx="127">
                  <c:v>293</c:v>
                </c:pt>
                <c:pt idx="128">
                  <c:v>98</c:v>
                </c:pt>
                <c:pt idx="129">
                  <c:v>335</c:v>
                </c:pt>
                <c:pt idx="130">
                  <c:v>397</c:v>
                </c:pt>
                <c:pt idx="131">
                  <c:v>358</c:v>
                </c:pt>
                <c:pt idx="132">
                  <c:v>564</c:v>
                </c:pt>
                <c:pt idx="133">
                  <c:v>393</c:v>
                </c:pt>
                <c:pt idx="134">
                  <c:v>291</c:v>
                </c:pt>
                <c:pt idx="135">
                  <c:v>68</c:v>
                </c:pt>
                <c:pt idx="136">
                  <c:v>227</c:v>
                </c:pt>
                <c:pt idx="137">
                  <c:v>311</c:v>
                </c:pt>
                <c:pt idx="138">
                  <c:v>201</c:v>
                </c:pt>
                <c:pt idx="139">
                  <c:v>569</c:v>
                </c:pt>
                <c:pt idx="140">
                  <c:v>436</c:v>
                </c:pt>
                <c:pt idx="141">
                  <c:v>5</c:v>
                </c:pt>
                <c:pt idx="142">
                  <c:v>325</c:v>
                </c:pt>
                <c:pt idx="143">
                  <c:v>382</c:v>
                </c:pt>
                <c:pt idx="144">
                  <c:v>-187</c:v>
                </c:pt>
                <c:pt idx="145">
                  <c:v>-255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70-47C6-BBA7-BFBBA7E3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44160"/>
        <c:axId val="105245696"/>
      </c:lineChart>
      <c:catAx>
        <c:axId val="105244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245696"/>
        <c:crosses val="autoZero"/>
        <c:auto val="1"/>
        <c:lblAlgn val="ctr"/>
        <c:lblOffset val="100"/>
        <c:noMultiLvlLbl val="0"/>
      </c:catAx>
      <c:valAx>
        <c:axId val="105245696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24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FRA'!$AB$3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FRA'!$A$4:$A$292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FRA'!$AB$4:$AB$292</c:f>
              <c:numCache>
                <c:formatCode>General</c:formatCode>
                <c:ptCount val="289"/>
                <c:pt idx="7" formatCode="#,##0">
                  <c:v>0.7142857142857143</c:v>
                </c:pt>
                <c:pt idx="8" formatCode="#,##0">
                  <c:v>0.7142857142857143</c:v>
                </c:pt>
                <c:pt idx="9" formatCode="#,##0">
                  <c:v>0.7142857142857143</c:v>
                </c:pt>
                <c:pt idx="10" formatCode="#,##0">
                  <c:v>0.7142857142857143</c:v>
                </c:pt>
                <c:pt idx="11" formatCode="#,##0">
                  <c:v>0.7142857142857143</c:v>
                </c:pt>
                <c:pt idx="12" formatCode="#,##0">
                  <c:v>0.7142857142857143</c:v>
                </c:pt>
                <c:pt idx="13" formatCode="#,##0">
                  <c:v>0.7142857142857143</c:v>
                </c:pt>
                <c:pt idx="14" formatCode="#,##0">
                  <c:v>0.14285714285714285</c:v>
                </c:pt>
                <c:pt idx="15" formatCode="#,##0">
                  <c:v>0.14285714285714285</c:v>
                </c:pt>
                <c:pt idx="16" formatCode="#,##0">
                  <c:v>0.14285714285714285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0.14285714285714285</c:v>
                </c:pt>
                <c:pt idx="20" formatCode="#,##0">
                  <c:v>0.14285714285714285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0.2857142857142857</c:v>
                </c:pt>
                <c:pt idx="25" formatCode="#,##0">
                  <c:v>0.8571428571428571</c:v>
                </c:pt>
                <c:pt idx="26" formatCode="#,##0">
                  <c:v>3.7142857142857144</c:v>
                </c:pt>
                <c:pt idx="27" formatCode="#,##0">
                  <c:v>6.4285714285714288</c:v>
                </c:pt>
                <c:pt idx="28" formatCode="#,##0">
                  <c:v>12.571428571428571</c:v>
                </c:pt>
                <c:pt idx="29" formatCode="#,##0">
                  <c:v>16.857142857142858</c:v>
                </c:pt>
                <c:pt idx="30" formatCode="#,##0">
                  <c:v>25.571428571428573</c:v>
                </c:pt>
                <c:pt idx="31" formatCode="#,##0">
                  <c:v>27.142857142857142</c:v>
                </c:pt>
                <c:pt idx="32" formatCode="#,##0">
                  <c:v>38.142857142857146</c:v>
                </c:pt>
                <c:pt idx="33" formatCode="#,##0">
                  <c:v>48.428571428571431</c:v>
                </c:pt>
                <c:pt idx="34" formatCode="#,##0">
                  <c:v>85.142857142857139</c:v>
                </c:pt>
                <c:pt idx="35" formatCode="#,##0">
                  <c:v>121.28571428571429</c:v>
                </c:pt>
                <c:pt idx="36" formatCode="#,##0">
                  <c:v>142.28571428571428</c:v>
                </c:pt>
                <c:pt idx="37" formatCode="#,##0">
                  <c:v>145.42857142857142</c:v>
                </c:pt>
                <c:pt idx="38" formatCode="#,##0">
                  <c:v>225.71428571428572</c:v>
                </c:pt>
                <c:pt idx="39" formatCode="#,##0">
                  <c:v>285.14285714285717</c:v>
                </c:pt>
                <c:pt idx="40" formatCode="#,##0">
                  <c:v>370.57142857142856</c:v>
                </c:pt>
                <c:pt idx="41" formatCode="#,##0">
                  <c:v>429.71428571428572</c:v>
                </c:pt>
                <c:pt idx="42" formatCode="#,##0">
                  <c:v>502.85714285714283</c:v>
                </c:pt>
                <c:pt idx="43" formatCode="#,##0">
                  <c:v>481.85714285714283</c:v>
                </c:pt>
                <c:pt idx="44" formatCode="#,##0">
                  <c:v>774.85714285714289</c:v>
                </c:pt>
                <c:pt idx="45" formatCode="#,##0">
                  <c:v>838.28571428571433</c:v>
                </c:pt>
                <c:pt idx="46" formatCode="#,##0">
                  <c:v>966</c:v>
                </c:pt>
                <c:pt idx="47" formatCode="#,##0">
                  <c:v>1128.5714285714287</c:v>
                </c:pt>
                <c:pt idx="48" formatCode="#,##0">
                  <c:v>1278.7142857142858</c:v>
                </c:pt>
                <c:pt idx="49" formatCode="#,##0">
                  <c:v>1401.8571428571429</c:v>
                </c:pt>
                <c:pt idx="50" formatCode="#,##0">
                  <c:v>1645.5714285714287</c:v>
                </c:pt>
                <c:pt idx="51" formatCode="#,##0">
                  <c:v>1889</c:v>
                </c:pt>
                <c:pt idx="52" formatCode="#,##0">
                  <c:v>2093.1428571428573</c:v>
                </c:pt>
                <c:pt idx="53" formatCode="#,##0">
                  <c:v>2312.8571428571427</c:v>
                </c:pt>
                <c:pt idx="54" formatCode="#,##0">
                  <c:v>2612</c:v>
                </c:pt>
                <c:pt idx="55" formatCode="#,##0">
                  <c:v>2907.4285714285716</c:v>
                </c:pt>
                <c:pt idx="56" formatCode="#,##0">
                  <c:v>3327.5714285714284</c:v>
                </c:pt>
                <c:pt idx="57" formatCode="#,##0">
                  <c:v>3450.8571428571427</c:v>
                </c:pt>
                <c:pt idx="58" formatCode="#,##0">
                  <c:v>3527.7142857142858</c:v>
                </c:pt>
                <c:pt idx="59" formatCode="#,##0">
                  <c:v>4260.5714285714284</c:v>
                </c:pt>
                <c:pt idx="60" formatCode="#,##0">
                  <c:v>4536.5714285714284</c:v>
                </c:pt>
                <c:pt idx="61" formatCode="#,##0">
                  <c:v>4278.5714285714284</c:v>
                </c:pt>
                <c:pt idx="62" formatCode="#,##0">
                  <c:v>4482</c:v>
                </c:pt>
                <c:pt idx="63" formatCode="#,##0">
                  <c:v>4432.8571428571431</c:v>
                </c:pt>
                <c:pt idx="64" formatCode="#,##0">
                  <c:v>4329.1428571428569</c:v>
                </c:pt>
                <c:pt idx="65" formatCode="#,##0">
                  <c:v>4262.8571428571431</c:v>
                </c:pt>
                <c:pt idx="66" formatCode="#,##0">
                  <c:v>3719.8571428571427</c:v>
                </c:pt>
                <c:pt idx="67" formatCode="#,##0">
                  <c:v>3579.8571428571427</c:v>
                </c:pt>
                <c:pt idx="68" formatCode="#,##0">
                  <c:v>3889.8571428571427</c:v>
                </c:pt>
                <c:pt idx="69" formatCode="#,##0">
                  <c:v>3762.5714285714284</c:v>
                </c:pt>
                <c:pt idx="70" formatCode="#,##0">
                  <c:v>3597.8571428571427</c:v>
                </c:pt>
                <c:pt idx="71" formatCode="#,##0">
                  <c:v>7165</c:v>
                </c:pt>
                <c:pt idx="72" formatCode="#,##0">
                  <c:v>7129.7142857142853</c:v>
                </c:pt>
                <c:pt idx="73" formatCode="#,##0">
                  <c:v>7298.5714285714284</c:v>
                </c:pt>
                <c:pt idx="74" formatCode="#,##0">
                  <c:v>7203.5714285714284</c:v>
                </c:pt>
                <c:pt idx="75" formatCode="#,##0">
                  <c:v>8372.8571428571431</c:v>
                </c:pt>
                <c:pt idx="76" formatCode="#,##0">
                  <c:v>8035.2857142857147</c:v>
                </c:pt>
                <c:pt idx="77" formatCode="#,##0">
                  <c:v>7588</c:v>
                </c:pt>
                <c:pt idx="78" formatCode="#,##0">
                  <c:v>4453.5714285714284</c:v>
                </c:pt>
                <c:pt idx="79" formatCode="#,##0">
                  <c:v>4270</c:v>
                </c:pt>
                <c:pt idx="80" formatCode="#,##0">
                  <c:v>3952</c:v>
                </c:pt>
                <c:pt idx="81" formatCode="#,##0">
                  <c:v>3177.4285714285716</c:v>
                </c:pt>
                <c:pt idx="82" formatCode="#,##0">
                  <c:v>1726</c:v>
                </c:pt>
                <c:pt idx="83" formatCode="#,##0">
                  <c:v>1673.2857142857142</c:v>
                </c:pt>
                <c:pt idx="84" formatCode="#,##0">
                  <c:v>1912.2857142857142</c:v>
                </c:pt>
                <c:pt idx="85" formatCode="#,##0">
                  <c:v>1291.2857142857142</c:v>
                </c:pt>
                <c:pt idx="86" formatCode="#,##0">
                  <c:v>1485.8571428571429</c:v>
                </c:pt>
                <c:pt idx="87" formatCode="#,##0">
                  <c:v>1526.2857142857142</c:v>
                </c:pt>
                <c:pt idx="88" formatCode="#,##0">
                  <c:v>1482.5714285714287</c:v>
                </c:pt>
                <c:pt idx="89" formatCode="#,##0">
                  <c:v>1248.2857142857142</c:v>
                </c:pt>
                <c:pt idx="90" formatCode="#,##0">
                  <c:v>1104.8571428571429</c:v>
                </c:pt>
                <c:pt idx="91" formatCode="#,##0">
                  <c:v>954.85714285714289</c:v>
                </c:pt>
                <c:pt idx="92" formatCode="#,##0">
                  <c:v>917.85714285714289</c:v>
                </c:pt>
                <c:pt idx="93" formatCode="#,##0">
                  <c:v>471</c:v>
                </c:pt>
                <c:pt idx="94" formatCode="#,##0">
                  <c:v>190</c:v>
                </c:pt>
                <c:pt idx="95" formatCode="#,##0">
                  <c:v>1053.1428571428571</c:v>
                </c:pt>
                <c:pt idx="96" formatCode="#,##0">
                  <c:v>1039.4285714285713</c:v>
                </c:pt>
                <c:pt idx="97" formatCode="#,##0">
                  <c:v>1135.4285714285713</c:v>
                </c:pt>
                <c:pt idx="98" formatCode="#,##0">
                  <c:v>1111.7142857142858</c:v>
                </c:pt>
                <c:pt idx="99" formatCode="#,##0">
                  <c:v>1107.8571428571429</c:v>
                </c:pt>
                <c:pt idx="100" formatCode="#,##0">
                  <c:v>1084.7142857142858</c:v>
                </c:pt>
                <c:pt idx="101" formatCode="#,##0">
                  <c:v>1038.8571428571429</c:v>
                </c:pt>
                <c:pt idx="102" formatCode="#,##0">
                  <c:v>502.28571428571428</c:v>
                </c:pt>
                <c:pt idx="103" formatCode="#,##0">
                  <c:v>524.57142857142856</c:v>
                </c:pt>
                <c:pt idx="104" formatCode="#,##0">
                  <c:v>428.71428571428572</c:v>
                </c:pt>
                <c:pt idx="105" formatCode="#,##0">
                  <c:v>349.85714285714283</c:v>
                </c:pt>
                <c:pt idx="106" formatCode="#,##0">
                  <c:v>316.14285714285717</c:v>
                </c:pt>
                <c:pt idx="107" formatCode="#,##0">
                  <c:v>296.42857142857144</c:v>
                </c:pt>
                <c:pt idx="108" formatCode="#,##0">
                  <c:v>317.28571428571428</c:v>
                </c:pt>
                <c:pt idx="109" formatCode="#,##0">
                  <c:v>441.14285714285717</c:v>
                </c:pt>
                <c:pt idx="110" formatCode="#,##0">
                  <c:v>370.57142857142856</c:v>
                </c:pt>
                <c:pt idx="111" formatCode="#,##0">
                  <c:v>332.28571428571428</c:v>
                </c:pt>
                <c:pt idx="112" formatCode="#,##0">
                  <c:v>393.85714285714283</c:v>
                </c:pt>
                <c:pt idx="113" formatCode="#,##0">
                  <c:v>374.14285714285717</c:v>
                </c:pt>
                <c:pt idx="114" formatCode="#,##0">
                  <c:v>373.14285714285717</c:v>
                </c:pt>
                <c:pt idx="115" formatCode="#,##0">
                  <c:v>208.42857142857142</c:v>
                </c:pt>
                <c:pt idx="116" formatCode="#,##0">
                  <c:v>139.28571428571428</c:v>
                </c:pt>
                <c:pt idx="117" formatCode="#,##0">
                  <c:v>571.85714285714289</c:v>
                </c:pt>
                <c:pt idx="118" formatCode="#,##0">
                  <c:v>595.85714285714289</c:v>
                </c:pt>
                <c:pt idx="119" formatCode="#,##0">
                  <c:v>807.42857142857144</c:v>
                </c:pt>
                <c:pt idx="120" formatCode="#,##0">
                  <c:v>856</c:v>
                </c:pt>
                <c:pt idx="121" formatCode="#,##0">
                  <c:v>826.57142857142856</c:v>
                </c:pt>
                <c:pt idx="122" formatCode="#,##0">
                  <c:v>746.42857142857144</c:v>
                </c:pt>
                <c:pt idx="123" formatCode="#,##0">
                  <c:v>770.85714285714289</c:v>
                </c:pt>
                <c:pt idx="124" formatCode="#,##0">
                  <c:v>401.28571428571428</c:v>
                </c:pt>
                <c:pt idx="125" formatCode="#,##0">
                  <c:v>407.71428571428572</c:v>
                </c:pt>
                <c:pt idx="126" formatCode="#,##0">
                  <c:v>226.14285714285714</c:v>
                </c:pt>
                <c:pt idx="127" formatCode="#,##0">
                  <c:v>234.42857142857142</c:v>
                </c:pt>
                <c:pt idx="128" formatCode="#,##0">
                  <c:v>234</c:v>
                </c:pt>
                <c:pt idx="129" formatCode="#,##0">
                  <c:v>401.85714285714283</c:v>
                </c:pt>
                <c:pt idx="130" formatCode="#,##0">
                  <c:v>411.71428571428572</c:v>
                </c:pt>
                <c:pt idx="131" formatCode="#,##0">
                  <c:v>366</c:v>
                </c:pt>
                <c:pt idx="132" formatCode="#,##0">
                  <c:v>367.71428571428572</c:v>
                </c:pt>
                <c:pt idx="133" formatCode="#,##0">
                  <c:v>348.28571428571428</c:v>
                </c:pt>
                <c:pt idx="134" formatCode="#,##0">
                  <c:v>348</c:v>
                </c:pt>
                <c:pt idx="135" formatCode="#,##0">
                  <c:v>343.71428571428572</c:v>
                </c:pt>
                <c:pt idx="136" formatCode="#,##0">
                  <c:v>328.28571428571428</c:v>
                </c:pt>
                <c:pt idx="137" formatCode="#,##0">
                  <c:v>316</c:v>
                </c:pt>
                <c:pt idx="138" formatCode="#,##0">
                  <c:v>293.57142857142856</c:v>
                </c:pt>
                <c:pt idx="139" formatCode="#,##0">
                  <c:v>294.28571428571428</c:v>
                </c:pt>
                <c:pt idx="140" formatCode="#,##0">
                  <c:v>300.42857142857144</c:v>
                </c:pt>
                <c:pt idx="141" formatCode="#,##0">
                  <c:v>259.57142857142856</c:v>
                </c:pt>
                <c:pt idx="142" formatCode="#,##0">
                  <c:v>296.28571428571428</c:v>
                </c:pt>
                <c:pt idx="143" formatCode="#,##0">
                  <c:v>318.42857142857144</c:v>
                </c:pt>
                <c:pt idx="144" formatCode="#,##0">
                  <c:v>247.28571428571428</c:v>
                </c:pt>
                <c:pt idx="145" formatCode="#,##0">
                  <c:v>182.14285714285714</c:v>
                </c:pt>
                <c:pt idx="146" formatCode="#,##0">
                  <c:v>291.71428571428572</c:v>
                </c:pt>
                <c:pt idx="147" formatCode="#,##0">
                  <c:v>201.71428571428572</c:v>
                </c:pt>
                <c:pt idx="148" formatCode="#,##0">
                  <c:v>97.714285714285708</c:v>
                </c:pt>
                <c:pt idx="149" formatCode="#,##0">
                  <c:v>291.28571428571428</c:v>
                </c:pt>
                <c:pt idx="150" formatCode="#,##0">
                  <c:v>274.42857142857144</c:v>
                </c:pt>
                <c:pt idx="151" formatCode="#,##0">
                  <c:v>388.57142857142856</c:v>
                </c:pt>
                <c:pt idx="152" formatCode="#,##0">
                  <c:v>492.57142857142856</c:v>
                </c:pt>
                <c:pt idx="153" formatCode="#,##0">
                  <c:v>365.42857142857144</c:v>
                </c:pt>
                <c:pt idx="154" formatCode="#,##0">
                  <c:v>342</c:v>
                </c:pt>
                <c:pt idx="155" formatCode="#,##0">
                  <c:v>443.71428571428572</c:v>
                </c:pt>
                <c:pt idx="156" formatCode="#,##0">
                  <c:v>377</c:v>
                </c:pt>
                <c:pt idx="157" formatCode="#,##0">
                  <c:v>388</c:v>
                </c:pt>
                <c:pt idx="158" formatCode="#,##0">
                  <c:v>258.71428571428572</c:v>
                </c:pt>
                <c:pt idx="159" formatCode="#,##0">
                  <c:v>358</c:v>
                </c:pt>
                <c:pt idx="160" formatCode="#,##0">
                  <c:v>363.71428571428572</c:v>
                </c:pt>
                <c:pt idx="161" formatCode="#,##0">
                  <c:v>379</c:v>
                </c:pt>
                <c:pt idx="162" formatCode="#,##0">
                  <c:v>378.28571428571428</c:v>
                </c:pt>
                <c:pt idx="163" formatCode="#,##0">
                  <c:v>403.28571428571428</c:v>
                </c:pt>
                <c:pt idx="164" formatCode="#,##0">
                  <c:v>345.71428571428572</c:v>
                </c:pt>
                <c:pt idx="165" formatCode="#,##0">
                  <c:v>506</c:v>
                </c:pt>
                <c:pt idx="166" formatCode="#,##0">
                  <c:v>396.42857142857144</c:v>
                </c:pt>
                <c:pt idx="167" formatCode="#,##0">
                  <c:v>428.28571428571428</c:v>
                </c:pt>
                <c:pt idx="168" formatCode="#,##0">
                  <c:v>440.85714285714283</c:v>
                </c:pt>
                <c:pt idx="169" formatCode="#,##0">
                  <c:v>442.57142857142856</c:v>
                </c:pt>
                <c:pt idx="170" formatCode="#,##0">
                  <c:v>524.42857142857144</c:v>
                </c:pt>
                <c:pt idx="171" formatCode="#,##0">
                  <c:v>598.14285714285711</c:v>
                </c:pt>
                <c:pt idx="172" formatCode="#,##0">
                  <c:v>614.71428571428567</c:v>
                </c:pt>
                <c:pt idx="173" formatCode="#,##0">
                  <c:v>676.71428571428567</c:v>
                </c:pt>
                <c:pt idx="174" formatCode="#,##0">
                  <c:v>710</c:v>
                </c:pt>
                <c:pt idx="175" formatCode="#,##0">
                  <c:v>721.28571428571433</c:v>
                </c:pt>
                <c:pt idx="176" formatCode="#,##0">
                  <c:v>721.85714285714289</c:v>
                </c:pt>
                <c:pt idx="177" formatCode="#,##0">
                  <c:v>774.71428571428567</c:v>
                </c:pt>
                <c:pt idx="178" formatCode="#,##0">
                  <c:v>806.57142857142856</c:v>
                </c:pt>
                <c:pt idx="179" formatCode="#,##0">
                  <c:v>652.85714285714289</c:v>
                </c:pt>
                <c:pt idx="180" formatCode="#,##0">
                  <c:v>712.71428571428567</c:v>
                </c:pt>
                <c:pt idx="181" formatCode="#,##0">
                  <c:v>953.57142857142856</c:v>
                </c:pt>
                <c:pt idx="182" formatCode="#,##0">
                  <c:v>956.71428571428567</c:v>
                </c:pt>
                <c:pt idx="183" formatCode="#,##0">
                  <c:v>956.28571428571433</c:v>
                </c:pt>
                <c:pt idx="184" formatCode="#,##0">
                  <c:v>602.71428571428567</c:v>
                </c:pt>
                <c:pt idx="185" formatCode="#,##0">
                  <c:v>978.71428571428567</c:v>
                </c:pt>
                <c:pt idx="186" formatCode="#,##0">
                  <c:v>985</c:v>
                </c:pt>
                <c:pt idx="187" formatCode="#,##0">
                  <c:v>1185.4285714285713</c:v>
                </c:pt>
                <c:pt idx="188" formatCode="#,##0">
                  <c:v>1340.5714285714287</c:v>
                </c:pt>
                <c:pt idx="189" formatCode="#,##0">
                  <c:v>1339.5714285714287</c:v>
                </c:pt>
                <c:pt idx="190" formatCode="#,##0">
                  <c:v>1339.1428571428571</c:v>
                </c:pt>
                <c:pt idx="191" formatCode="#,##0">
                  <c:v>1928.5714285714287</c:v>
                </c:pt>
                <c:pt idx="192" formatCode="#,##0">
                  <c:v>1445.7142857142858</c:v>
                </c:pt>
                <c:pt idx="193" formatCode="#,##0">
                  <c:v>2109.7142857142858</c:v>
                </c:pt>
                <c:pt idx="194" formatCode="#,##0">
                  <c:v>1716.4285714285713</c:v>
                </c:pt>
                <c:pt idx="195" formatCode="#,##0">
                  <c:v>1948.1428571428571</c:v>
                </c:pt>
                <c:pt idx="196" formatCode="#,##0">
                  <c:v>2419.5714285714284</c:v>
                </c:pt>
                <c:pt idx="197" formatCode="#,##0">
                  <c:v>2414.8571428571427</c:v>
                </c:pt>
                <c:pt idx="198" formatCode="#,##0">
                  <c:v>2323.7142857142858</c:v>
                </c:pt>
                <c:pt idx="199" formatCode="#,##0">
                  <c:v>2325.5714285714284</c:v>
                </c:pt>
                <c:pt idx="200" formatCode="#,##0">
                  <c:v>1666.2857142857142</c:v>
                </c:pt>
                <c:pt idx="201" formatCode="#,##0">
                  <c:v>1662.1428571428571</c:v>
                </c:pt>
                <c:pt idx="202" formatCode="#,##0">
                  <c:v>3031.2857142857142</c:v>
                </c:pt>
                <c:pt idx="203" formatCode="#,##0">
                  <c:v>3075.4285714285716</c:v>
                </c:pt>
                <c:pt idx="204" formatCode="#,##0">
                  <c:v>3749.1428571428573</c:v>
                </c:pt>
                <c:pt idx="205" formatCode="#,##0">
                  <c:v>3534.5714285714284</c:v>
                </c:pt>
                <c:pt idx="206" formatCode="#,##0">
                  <c:v>3980.4285714285716</c:v>
                </c:pt>
                <c:pt idx="207" formatCode="#,##0">
                  <c:v>4728.8571428571431</c:v>
                </c:pt>
                <c:pt idx="208" formatCode="#,##0">
                  <c:v>5598.5714285714284</c:v>
                </c:pt>
                <c:pt idx="209" formatCode="#,##0">
                  <c:v>4474.5714285714284</c:v>
                </c:pt>
                <c:pt idx="210" formatCode="#,##0">
                  <c:v>3951.1428571428573</c:v>
                </c:pt>
                <c:pt idx="211" formatCode="#,##0">
                  <c:v>4824.2857142857147</c:v>
                </c:pt>
                <c:pt idx="212" formatCode="#,##0">
                  <c:v>4969</c:v>
                </c:pt>
                <c:pt idx="213" formatCode="#,##0">
                  <c:v>5213.7142857142853</c:v>
                </c:pt>
                <c:pt idx="214" formatCode="#,##0">
                  <c:v>5441.4285714285716</c:v>
                </c:pt>
                <c:pt idx="215" formatCode="#,##0">
                  <c:v>5579</c:v>
                </c:pt>
                <c:pt idx="216" formatCode="#,##0">
                  <c:v>5836.7142857142853</c:v>
                </c:pt>
                <c:pt idx="217" formatCode="#,##0">
                  <c:v>5831.7142857142853</c:v>
                </c:pt>
                <c:pt idx="218" formatCode="#,##0">
                  <c:v>4275.1428571428569</c:v>
                </c:pt>
                <c:pt idx="219" formatCode="#,##0">
                  <c:v>6686.7142857142853</c:v>
                </c:pt>
                <c:pt idx="220" formatCode="#,##0">
                  <c:v>6899</c:v>
                </c:pt>
                <c:pt idx="221" formatCode="#,##0">
                  <c:v>7145.8571428571431</c:v>
                </c:pt>
                <c:pt idx="222" formatCode="#,##0">
                  <c:v>7406.4285714285716</c:v>
                </c:pt>
                <c:pt idx="223" formatCode="#,##0">
                  <c:v>7485</c:v>
                </c:pt>
                <c:pt idx="224" formatCode="#,##0">
                  <c:v>7507.7142857142853</c:v>
                </c:pt>
                <c:pt idx="225" formatCode="#,##0">
                  <c:v>7523</c:v>
                </c:pt>
                <c:pt idx="226" formatCode="#,##0">
                  <c:v>7940.2857142857147</c:v>
                </c:pt>
                <c:pt idx="227" formatCode="#,##0">
                  <c:v>8159.4285714285716</c:v>
                </c:pt>
                <c:pt idx="228" formatCode="#,##0">
                  <c:v>8301.4285714285706</c:v>
                </c:pt>
                <c:pt idx="229" formatCode="#,##0">
                  <c:v>8495</c:v>
                </c:pt>
                <c:pt idx="230" formatCode="#,##0">
                  <c:v>9010.1428571428569</c:v>
                </c:pt>
                <c:pt idx="231" formatCode="#,##0">
                  <c:v>9010.1428571428569</c:v>
                </c:pt>
                <c:pt idx="232" formatCode="#,##0">
                  <c:v>9010.1428571428569</c:v>
                </c:pt>
                <c:pt idx="233" formatCode="#,##0">
                  <c:v>9915.7142857142862</c:v>
                </c:pt>
                <c:pt idx="234" formatCode="#,##0">
                  <c:v>10228</c:v>
                </c:pt>
                <c:pt idx="235" formatCode="#,##0">
                  <c:v>8870.7142857142862</c:v>
                </c:pt>
                <c:pt idx="236" formatCode="#,##0">
                  <c:v>11398.714285714286</c:v>
                </c:pt>
                <c:pt idx="237" formatCode="#,##0">
                  <c:v>11796.571428571429</c:v>
                </c:pt>
                <c:pt idx="238" formatCode="#,##0">
                  <c:v>11796.571428571429</c:v>
                </c:pt>
                <c:pt idx="239" formatCode="#,##0">
                  <c:v>11796.571428571429</c:v>
                </c:pt>
                <c:pt idx="240" formatCode="#,##0">
                  <c:v>11265.428571428571</c:v>
                </c:pt>
                <c:pt idx="241" formatCode="#,##0">
                  <c:v>11533.428571428571</c:v>
                </c:pt>
                <c:pt idx="242" formatCode="#,##0">
                  <c:v>13278.714285714286</c:v>
                </c:pt>
                <c:pt idx="243" formatCode="#,##0">
                  <c:v>11152.571428571429</c:v>
                </c:pt>
                <c:pt idx="244" formatCode="#,##0">
                  <c:v>10631</c:v>
                </c:pt>
                <c:pt idx="245" formatCode="#,##0">
                  <c:v>10631</c:v>
                </c:pt>
                <c:pt idx="246" formatCode="#,##0">
                  <c:v>10631</c:v>
                </c:pt>
                <c:pt idx="247" formatCode="#,##0">
                  <c:v>11909.142857142857</c:v>
                </c:pt>
                <c:pt idx="248" formatCode="#,##0">
                  <c:v>11691.571428571429</c:v>
                </c:pt>
                <c:pt idx="249" formatCode="#,##0">
                  <c:v>12467.285714285714</c:v>
                </c:pt>
                <c:pt idx="250" formatCode="#,##0">
                  <c:v>13195.285714285714</c:v>
                </c:pt>
                <c:pt idx="251" formatCode="#,##0">
                  <c:v>14311</c:v>
                </c:pt>
                <c:pt idx="252" formatCode="#,##0">
                  <c:v>14311</c:v>
                </c:pt>
                <c:pt idx="253" formatCode="#,##0">
                  <c:v>14311</c:v>
                </c:pt>
                <c:pt idx="254" formatCode="#,##0">
                  <c:v>15558.285714285714</c:v>
                </c:pt>
                <c:pt idx="255" formatCode="#,##0">
                  <c:v>17127.142857142859</c:v>
                </c:pt>
                <c:pt idx="256" formatCode="#,##0">
                  <c:v>17705.571428571428</c:v>
                </c:pt>
                <c:pt idx="257" formatCode="#,##0">
                  <c:v>19502.142857142859</c:v>
                </c:pt>
                <c:pt idx="258" formatCode="#,##0">
                  <c:v>20189.571428571428</c:v>
                </c:pt>
                <c:pt idx="259" formatCode="#,##0">
                  <c:v>20189</c:v>
                </c:pt>
                <c:pt idx="260" formatCode="#,##0">
                  <c:v>20189</c:v>
                </c:pt>
                <c:pt idx="261" formatCode="#,##0">
                  <c:v>24796.428571428572</c:v>
                </c:pt>
                <c:pt idx="262" formatCode="#,##0">
                  <c:v>24675.142857142859</c:v>
                </c:pt>
                <c:pt idx="263" formatCode="#,##0">
                  <c:v>25333.428571428572</c:v>
                </c:pt>
                <c:pt idx="264" formatCode="#,##0">
                  <c:v>26902.714285714286</c:v>
                </c:pt>
                <c:pt idx="265" formatCode="#,##0">
                  <c:v>29338.142857142859</c:v>
                </c:pt>
                <c:pt idx="266" formatCode="#,##0">
                  <c:v>29338.714285714286</c:v>
                </c:pt>
                <c:pt idx="267" formatCode="#,##0">
                  <c:v>29338.714285714286</c:v>
                </c:pt>
                <c:pt idx="268" formatCode="#,##0">
                  <c:v>36296.428571428572</c:v>
                </c:pt>
                <c:pt idx="269" formatCode="#,##0">
                  <c:v>38123.857142857145</c:v>
                </c:pt>
                <c:pt idx="270" formatCode="#,##0">
                  <c:v>39344.428571428572</c:v>
                </c:pt>
                <c:pt idx="271" formatCode="#,##0">
                  <c:v>40207.428571428572</c:v>
                </c:pt>
                <c:pt idx="272" formatCode="#,##0">
                  <c:v>41264.428571428572</c:v>
                </c:pt>
                <c:pt idx="273" formatCode="#,##0">
                  <c:v>46313.428571428572</c:v>
                </c:pt>
                <c:pt idx="274" formatCode="#,##0">
                  <c:v>52926.285714285717</c:v>
                </c:pt>
                <c:pt idx="275" formatCode="#,##0">
                  <c:v>42619.571428571428</c:v>
                </c:pt>
                <c:pt idx="276" formatCode="#,##0">
                  <c:v>43009.142857142855</c:v>
                </c:pt>
                <c:pt idx="277" formatCode="#,##0">
                  <c:v>43852.714285714283</c:v>
                </c:pt>
                <c:pt idx="278" formatCode="#,##0">
                  <c:v>45241.857142857145</c:v>
                </c:pt>
                <c:pt idx="279" formatCode="#,##0">
                  <c:v>46815.714285714283</c:v>
                </c:pt>
                <c:pt idx="280" formatCode="#,##0">
                  <c:v>41766.714285714283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7696"/>
        <c:axId val="105291776"/>
      </c:lineChart>
      <c:lineChart>
        <c:grouping val="standard"/>
        <c:varyColors val="0"/>
        <c:ser>
          <c:idx val="1"/>
          <c:order val="1"/>
          <c:tx>
            <c:strRef>
              <c:f>'Data FRA'!$AC$3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FRA'!$AC$4:$AC$292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0.14285714285714285</c:v>
                </c:pt>
                <c:pt idx="15" formatCode="#,##0">
                  <c:v>0.14285714285714285</c:v>
                </c:pt>
                <c:pt idx="16" formatCode="#,##0">
                  <c:v>0.14285714285714285</c:v>
                </c:pt>
                <c:pt idx="17" formatCode="#,##0">
                  <c:v>0.14285714285714285</c:v>
                </c:pt>
                <c:pt idx="18" formatCode="#,##0">
                  <c:v>0.14285714285714285</c:v>
                </c:pt>
                <c:pt idx="19" formatCode="#,##0">
                  <c:v>0.14285714285714285</c:v>
                </c:pt>
                <c:pt idx="20" formatCode="#,##0">
                  <c:v>0.14285714285714285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0.14285714285714285</c:v>
                </c:pt>
                <c:pt idx="27" formatCode="#,##0">
                  <c:v>0.14285714285714285</c:v>
                </c:pt>
                <c:pt idx="28" formatCode="#,##0">
                  <c:v>0.14285714285714285</c:v>
                </c:pt>
                <c:pt idx="29" formatCode="#,##0">
                  <c:v>0.14285714285714285</c:v>
                </c:pt>
                <c:pt idx="30" formatCode="#,##0">
                  <c:v>0.2857142857142857</c:v>
                </c:pt>
                <c:pt idx="31" formatCode="#,##0">
                  <c:v>0.42857142857142855</c:v>
                </c:pt>
                <c:pt idx="32" formatCode="#,##0">
                  <c:v>0.2857142857142857</c:v>
                </c:pt>
                <c:pt idx="33" formatCode="#,##0">
                  <c:v>0.5714285714285714</c:v>
                </c:pt>
                <c:pt idx="34" formatCode="#,##0">
                  <c:v>1</c:v>
                </c:pt>
                <c:pt idx="35" formatCode="#,##0">
                  <c:v>1.2857142857142858</c:v>
                </c:pt>
                <c:pt idx="36" formatCode="#,##0">
                  <c:v>2.4285714285714284</c:v>
                </c:pt>
                <c:pt idx="37" formatCode="#,##0">
                  <c:v>2.2857142857142856</c:v>
                </c:pt>
                <c:pt idx="38" formatCode="#,##0">
                  <c:v>4.1428571428571432</c:v>
                </c:pt>
                <c:pt idx="39" formatCode="#,##0">
                  <c:v>6.2857142857142856</c:v>
                </c:pt>
                <c:pt idx="40" formatCode="#,##0">
                  <c:v>8.2142857142857135</c:v>
                </c:pt>
                <c:pt idx="41" formatCode="#,##0">
                  <c:v>10</c:v>
                </c:pt>
                <c:pt idx="42" formatCode="#,##0">
                  <c:v>11.428571428571429</c:v>
                </c:pt>
                <c:pt idx="43" formatCode="#,##0">
                  <c:v>14.357142857142858</c:v>
                </c:pt>
                <c:pt idx="44" formatCode="#,##0">
                  <c:v>18.428571428571427</c:v>
                </c:pt>
                <c:pt idx="45" formatCode="#,##0">
                  <c:v>20.952380952380953</c:v>
                </c:pt>
                <c:pt idx="46" formatCode="#,##0">
                  <c:v>23.333333333333332</c:v>
                </c:pt>
                <c:pt idx="47" formatCode="#,##0">
                  <c:v>25.642857142857142</c:v>
                </c:pt>
                <c:pt idx="48" formatCode="#,##0">
                  <c:v>53</c:v>
                </c:pt>
                <c:pt idx="49" formatCode="#,##0">
                  <c:v>67.285714285714292</c:v>
                </c:pt>
                <c:pt idx="50" formatCode="#,##0">
                  <c:v>79.214285714285708</c:v>
                </c:pt>
                <c:pt idx="51" formatCode="#,##0">
                  <c:v>101.71428571428571</c:v>
                </c:pt>
                <c:pt idx="52" formatCode="#,##0">
                  <c:v>131.47619047619045</c:v>
                </c:pt>
                <c:pt idx="53" formatCode="#,##0">
                  <c:v>159.95238095238093</c:v>
                </c:pt>
                <c:pt idx="54" formatCode="#,##0">
                  <c:v>207.57142857142858</c:v>
                </c:pt>
                <c:pt idx="55" formatCode="#,##0">
                  <c:v>220.71428571428572</c:v>
                </c:pt>
                <c:pt idx="56" formatCode="#,##0">
                  <c:v>250.28571428571428</c:v>
                </c:pt>
                <c:pt idx="57" formatCode="#,##0">
                  <c:v>276</c:v>
                </c:pt>
                <c:pt idx="58" formatCode="#,##0">
                  <c:v>309.14285714285717</c:v>
                </c:pt>
                <c:pt idx="59" formatCode="#,##0">
                  <c:v>346.14285714285717</c:v>
                </c:pt>
                <c:pt idx="60" formatCode="#,##0">
                  <c:v>438.85714285714283</c:v>
                </c:pt>
                <c:pt idx="61" formatCode="#,##0">
                  <c:v>527.28571428571433</c:v>
                </c:pt>
                <c:pt idx="62" formatCode="#,##0">
                  <c:v>644.57142857142856</c:v>
                </c:pt>
                <c:pt idx="63" formatCode="#,##0">
                  <c:v>749.42857142857144</c:v>
                </c:pt>
                <c:pt idx="64" formatCode="#,##0">
                  <c:v>781.71428571428567</c:v>
                </c:pt>
                <c:pt idx="65" formatCode="#,##0">
                  <c:v>841</c:v>
                </c:pt>
                <c:pt idx="66" formatCode="#,##0">
                  <c:v>972.14285714285711</c:v>
                </c:pt>
                <c:pt idx="67" formatCode="#,##0">
                  <c:v>923.71428571428567</c:v>
                </c:pt>
                <c:pt idx="68" formatCode="#,##0">
                  <c:v>974.71428571428567</c:v>
                </c:pt>
                <c:pt idx="69" formatCode="#,##0">
                  <c:v>955.71428571428567</c:v>
                </c:pt>
                <c:pt idx="70" formatCode="#,##0">
                  <c:v>896</c:v>
                </c:pt>
                <c:pt idx="71" formatCode="#,##0">
                  <c:v>902.14285714285711</c:v>
                </c:pt>
                <c:pt idx="72" formatCode="#,##0">
                  <c:v>865.14285714285711</c:v>
                </c:pt>
                <c:pt idx="73" formatCode="#,##0">
                  <c:v>769.14285714285711</c:v>
                </c:pt>
                <c:pt idx="74" formatCode="#,##0">
                  <c:v>897</c:v>
                </c:pt>
                <c:pt idx="75" formatCode="#,##0">
                  <c:v>813</c:v>
                </c:pt>
                <c:pt idx="76" formatCode="#,##0">
                  <c:v>780.57142857142856</c:v>
                </c:pt>
                <c:pt idx="77" formatCode="#,##0">
                  <c:v>781.57142857142856</c:v>
                </c:pt>
                <c:pt idx="78" formatCode="#,##0">
                  <c:v>757.28571428571433</c:v>
                </c:pt>
                <c:pt idx="79" formatCode="#,##0">
                  <c:v>753.28571428571433</c:v>
                </c:pt>
                <c:pt idx="80" formatCode="#,##0">
                  <c:v>721.85714285714289</c:v>
                </c:pt>
                <c:pt idx="81" formatCode="#,##0">
                  <c:v>594.42857142857144</c:v>
                </c:pt>
                <c:pt idx="82" formatCode="#,##0">
                  <c:v>560.57142857142856</c:v>
                </c:pt>
                <c:pt idx="83" formatCode="#,##0">
                  <c:v>507.57142857142856</c:v>
                </c:pt>
                <c:pt idx="84" formatCode="#,##0">
                  <c:v>468.57142857142856</c:v>
                </c:pt>
                <c:pt idx="85" formatCode="#,##0">
                  <c:v>447.28571428571428</c:v>
                </c:pt>
                <c:pt idx="86" formatCode="#,##0">
                  <c:v>431.71428571428572</c:v>
                </c:pt>
                <c:pt idx="87" formatCode="#,##0">
                  <c:v>409.14285714285717</c:v>
                </c:pt>
                <c:pt idx="88" formatCode="#,##0">
                  <c:v>392.42857142857144</c:v>
                </c:pt>
                <c:pt idx="89" formatCode="#,##0">
                  <c:v>360</c:v>
                </c:pt>
                <c:pt idx="90" formatCode="#,##0">
                  <c:v>335.57142857142856</c:v>
                </c:pt>
                <c:pt idx="91" formatCode="#,##0">
                  <c:v>306.57142857142856</c:v>
                </c:pt>
                <c:pt idx="92" formatCode="#,##0">
                  <c:v>291.28571428571428</c:v>
                </c:pt>
                <c:pt idx="93" formatCode="#,##0">
                  <c:v>272.28571428571428</c:v>
                </c:pt>
                <c:pt idx="94" formatCode="#,##0">
                  <c:v>267</c:v>
                </c:pt>
                <c:pt idx="95" formatCode="#,##0">
                  <c:v>245.14285714285714</c:v>
                </c:pt>
                <c:pt idx="96" formatCode="#,##0">
                  <c:v>229.14285714285714</c:v>
                </c:pt>
                <c:pt idx="97" formatCode="#,##0">
                  <c:v>232.71428571428572</c:v>
                </c:pt>
                <c:pt idx="98" formatCode="#,##0">
                  <c:v>220.28571428571428</c:v>
                </c:pt>
                <c:pt idx="99" formatCode="#,##0">
                  <c:v>211</c:v>
                </c:pt>
                <c:pt idx="100" formatCode="#,##0">
                  <c:v>205.14285714285714</c:v>
                </c:pt>
                <c:pt idx="101" formatCode="#,##0">
                  <c:v>207.57142857142858</c:v>
                </c:pt>
                <c:pt idx="102" formatCode="#,##0">
                  <c:v>180</c:v>
                </c:pt>
                <c:pt idx="103" formatCode="#,##0">
                  <c:v>204.57142857142858</c:v>
                </c:pt>
                <c:pt idx="104" formatCode="#,##0">
                  <c:v>184.71428571428572</c:v>
                </c:pt>
                <c:pt idx="105" formatCode="#,##0">
                  <c:v>173.14285714285714</c:v>
                </c:pt>
                <c:pt idx="106" formatCode="#,##0">
                  <c:v>245.85714285714286</c:v>
                </c:pt>
                <c:pt idx="107" formatCode="#,##0">
                  <c:v>227</c:v>
                </c:pt>
                <c:pt idx="108" formatCode="#,##0">
                  <c:v>146.42857142857142</c:v>
                </c:pt>
                <c:pt idx="109" formatCode="#,##0">
                  <c:v>150.28571428571428</c:v>
                </c:pt>
                <c:pt idx="110" formatCode="#,##0">
                  <c:v>112.28571428571429</c:v>
                </c:pt>
                <c:pt idx="111" formatCode="#,##0">
                  <c:v>108</c:v>
                </c:pt>
                <c:pt idx="112" formatCode="#,##0">
                  <c:v>114.42857142857143</c:v>
                </c:pt>
                <c:pt idx="113" formatCode="#,##0">
                  <c:v>36.428571428571431</c:v>
                </c:pt>
                <c:pt idx="114" formatCode="#,##0">
                  <c:v>30.571428571428573</c:v>
                </c:pt>
                <c:pt idx="115" formatCode="#,##0">
                  <c:v>72</c:v>
                </c:pt>
                <c:pt idx="116" formatCode="#,##0">
                  <c:v>66</c:v>
                </c:pt>
                <c:pt idx="117" formatCode="#,##0">
                  <c:v>63.428571428571431</c:v>
                </c:pt>
                <c:pt idx="118" formatCode="#,##0">
                  <c:v>60.285714285714285</c:v>
                </c:pt>
                <c:pt idx="119" formatCode="#,##0">
                  <c:v>62.285714285714285</c:v>
                </c:pt>
                <c:pt idx="120" formatCode="#,##0">
                  <c:v>62</c:v>
                </c:pt>
                <c:pt idx="121" formatCode="#,##0">
                  <c:v>53.142857142857146</c:v>
                </c:pt>
                <c:pt idx="122" formatCode="#,##0">
                  <c:v>58</c:v>
                </c:pt>
                <c:pt idx="123" formatCode="#,##0">
                  <c:v>60.142857142857146</c:v>
                </c:pt>
                <c:pt idx="124" formatCode="#,##0">
                  <c:v>57</c:v>
                </c:pt>
                <c:pt idx="125" formatCode="#,##0">
                  <c:v>56.142857142857146</c:v>
                </c:pt>
                <c:pt idx="126" formatCode="#,##0">
                  <c:v>52.428571428571431</c:v>
                </c:pt>
                <c:pt idx="127" formatCode="#,##0">
                  <c:v>49.857142857142854</c:v>
                </c:pt>
                <c:pt idx="128" formatCode="#,##0">
                  <c:v>53.428571428571431</c:v>
                </c:pt>
                <c:pt idx="129" formatCode="#,##0">
                  <c:v>50.142857142857146</c:v>
                </c:pt>
                <c:pt idx="130" formatCode="#,##0">
                  <c:v>41.857142857142854</c:v>
                </c:pt>
                <c:pt idx="131" formatCode="#,##0">
                  <c:v>39.571428571428569</c:v>
                </c:pt>
                <c:pt idx="132" formatCode="#,##0">
                  <c:v>37</c:v>
                </c:pt>
                <c:pt idx="133" formatCode="#,##0">
                  <c:v>36</c:v>
                </c:pt>
                <c:pt idx="134" formatCode="#,##0">
                  <c:v>35.142857142857146</c:v>
                </c:pt>
                <c:pt idx="135" formatCode="#,##0">
                  <c:v>31.714285714285715</c:v>
                </c:pt>
                <c:pt idx="136" formatCode="#,##0">
                  <c:v>35.285714285714285</c:v>
                </c:pt>
                <c:pt idx="137" formatCode="#,##0">
                  <c:v>36</c:v>
                </c:pt>
                <c:pt idx="138" formatCode="#,##0">
                  <c:v>36.142857142857146</c:v>
                </c:pt>
                <c:pt idx="139" formatCode="#,##0">
                  <c:v>34.142857142857146</c:v>
                </c:pt>
                <c:pt idx="140" formatCode="#,##0">
                  <c:v>32.714285714285715</c:v>
                </c:pt>
                <c:pt idx="141" formatCode="#,##0">
                  <c:v>32.571428571428569</c:v>
                </c:pt>
                <c:pt idx="142" formatCode="#,##0">
                  <c:v>31.428571428571427</c:v>
                </c:pt>
                <c:pt idx="143" formatCode="#,##0">
                  <c:v>24</c:v>
                </c:pt>
                <c:pt idx="144" formatCode="#,##0">
                  <c:v>21.285714285714285</c:v>
                </c:pt>
                <c:pt idx="145" formatCode="#,##0">
                  <c:v>20</c:v>
                </c:pt>
                <c:pt idx="146" formatCode="#,##0">
                  <c:v>21.571428571428573</c:v>
                </c:pt>
                <c:pt idx="147" formatCode="#,##0">
                  <c:v>19.428571428571427</c:v>
                </c:pt>
                <c:pt idx="148" formatCode="#,##0">
                  <c:v>18.571428571428573</c:v>
                </c:pt>
                <c:pt idx="149" formatCode="#,##0">
                  <c:v>20.142857142857142</c:v>
                </c:pt>
                <c:pt idx="150" formatCode="#,##0">
                  <c:v>15.857142857142858</c:v>
                </c:pt>
                <c:pt idx="151" formatCode="#,##0">
                  <c:v>17</c:v>
                </c:pt>
                <c:pt idx="152" formatCode="#,##0">
                  <c:v>16.285714285714285</c:v>
                </c:pt>
                <c:pt idx="153" formatCode="#,##0">
                  <c:v>15.285714285714286</c:v>
                </c:pt>
                <c:pt idx="154" formatCode="#,##0">
                  <c:v>15.428571428571429</c:v>
                </c:pt>
                <c:pt idx="155" formatCode="#,##0">
                  <c:v>15.571428571428571</c:v>
                </c:pt>
                <c:pt idx="156" formatCode="#,##0">
                  <c:v>14.285714285714286</c:v>
                </c:pt>
                <c:pt idx="157" formatCode="#,##0">
                  <c:v>12</c:v>
                </c:pt>
                <c:pt idx="158" formatCode="#,##0">
                  <c:v>9.4285714285714288</c:v>
                </c:pt>
                <c:pt idx="159" formatCode="#,##0">
                  <c:v>13.571428571428571</c:v>
                </c:pt>
                <c:pt idx="160" formatCode="#,##0">
                  <c:v>14.285714285714286</c:v>
                </c:pt>
                <c:pt idx="161" formatCode="#,##0">
                  <c:v>13.857142857142858</c:v>
                </c:pt>
                <c:pt idx="162" formatCode="#,##0">
                  <c:v>13.714285714285714</c:v>
                </c:pt>
                <c:pt idx="163" formatCode="#,##0">
                  <c:v>13.571428571428571</c:v>
                </c:pt>
                <c:pt idx="164" formatCode="#,##0">
                  <c:v>11.714285714285714</c:v>
                </c:pt>
                <c:pt idx="165" formatCode="#,##0">
                  <c:v>24.571428571428573</c:v>
                </c:pt>
                <c:pt idx="166" formatCode="#,##0">
                  <c:v>20.857142857142858</c:v>
                </c:pt>
                <c:pt idx="167" formatCode="#,##0">
                  <c:v>19.571428571428573</c:v>
                </c:pt>
                <c:pt idx="168" formatCode="#,##0">
                  <c:v>19.571428571428573</c:v>
                </c:pt>
                <c:pt idx="169" formatCode="#,##0">
                  <c:v>19.571428571428573</c:v>
                </c:pt>
                <c:pt idx="170" formatCode="#,##0">
                  <c:v>19.714285714285715</c:v>
                </c:pt>
                <c:pt idx="171" formatCode="#,##0">
                  <c:v>18.142857142857142</c:v>
                </c:pt>
                <c:pt idx="172" formatCode="#,##0">
                  <c:v>6.4285714285714288</c:v>
                </c:pt>
                <c:pt idx="173" formatCode="#,##0">
                  <c:v>5.2857142857142856</c:v>
                </c:pt>
                <c:pt idx="174" formatCode="#,##0">
                  <c:v>4.5714285714285712</c:v>
                </c:pt>
                <c:pt idx="175" formatCode="#,##0">
                  <c:v>5</c:v>
                </c:pt>
                <c:pt idx="176" formatCode="#,##0">
                  <c:v>5</c:v>
                </c:pt>
                <c:pt idx="177" formatCode="#,##0">
                  <c:v>3.8571428571428572</c:v>
                </c:pt>
                <c:pt idx="178" formatCode="#,##0">
                  <c:v>7.5714285714285712</c:v>
                </c:pt>
                <c:pt idx="179" formatCode="#,##0">
                  <c:v>6.4285714285714288</c:v>
                </c:pt>
                <c:pt idx="180" formatCode="#,##0">
                  <c:v>7.2857142857142856</c:v>
                </c:pt>
                <c:pt idx="181" formatCode="#,##0">
                  <c:v>9.8571428571428577</c:v>
                </c:pt>
                <c:pt idx="182" formatCode="#,##0">
                  <c:v>9.8571428571428577</c:v>
                </c:pt>
                <c:pt idx="183" formatCode="#,##0">
                  <c:v>9.8571428571428577</c:v>
                </c:pt>
                <c:pt idx="184" formatCode="#,##0">
                  <c:v>7.5714285714285712</c:v>
                </c:pt>
                <c:pt idx="185" formatCode="#,##0">
                  <c:v>9.7142857142857135</c:v>
                </c:pt>
                <c:pt idx="186" formatCode="#,##0">
                  <c:v>9.4285714285714288</c:v>
                </c:pt>
                <c:pt idx="187" formatCode="#,##0">
                  <c:v>8.8571428571428577</c:v>
                </c:pt>
                <c:pt idx="188" formatCode="#,##0">
                  <c:v>7.5714285714285712</c:v>
                </c:pt>
                <c:pt idx="189" formatCode="#,##0">
                  <c:v>7.4285714285714288</c:v>
                </c:pt>
                <c:pt idx="190" formatCode="#,##0">
                  <c:v>7.4285714285714288</c:v>
                </c:pt>
                <c:pt idx="191" formatCode="#,##0">
                  <c:v>7.4285714285714288</c:v>
                </c:pt>
                <c:pt idx="192" formatCode="#,##0">
                  <c:v>3.4285714285714284</c:v>
                </c:pt>
                <c:pt idx="193" formatCode="#,##0">
                  <c:v>10.428571428571429</c:v>
                </c:pt>
                <c:pt idx="194" formatCode="#,##0">
                  <c:v>11.142857142857142</c:v>
                </c:pt>
                <c:pt idx="195" formatCode="#,##0">
                  <c:v>10.857142857142858</c:v>
                </c:pt>
                <c:pt idx="196" formatCode="#,##0">
                  <c:v>11</c:v>
                </c:pt>
                <c:pt idx="197" formatCode="#,##0">
                  <c:v>11</c:v>
                </c:pt>
                <c:pt idx="198" formatCode="#,##0">
                  <c:v>14.428571428571429</c:v>
                </c:pt>
                <c:pt idx="199" formatCode="#,##0">
                  <c:v>14.285714285714286</c:v>
                </c:pt>
                <c:pt idx="200" formatCode="#,##0">
                  <c:v>7.5714285714285712</c:v>
                </c:pt>
                <c:pt idx="201" formatCode="#,##0">
                  <c:v>5.2857142857142856</c:v>
                </c:pt>
                <c:pt idx="202" formatCode="#,##0">
                  <c:v>13.428571428571429</c:v>
                </c:pt>
                <c:pt idx="203" formatCode="#,##0">
                  <c:v>14.571428571428571</c:v>
                </c:pt>
                <c:pt idx="204" formatCode="#,##0">
                  <c:v>14.714285714285714</c:v>
                </c:pt>
                <c:pt idx="205" formatCode="#,##0">
                  <c:v>13.428571428571429</c:v>
                </c:pt>
                <c:pt idx="206" formatCode="#,##0">
                  <c:v>15.857142857142858</c:v>
                </c:pt>
                <c:pt idx="207" formatCode="#,##0">
                  <c:v>16</c:v>
                </c:pt>
                <c:pt idx="208" formatCode="#,##0">
                  <c:v>20.142857142857142</c:v>
                </c:pt>
                <c:pt idx="209" formatCode="#,##0">
                  <c:v>12.428571428571429</c:v>
                </c:pt>
                <c:pt idx="210" formatCode="#,##0">
                  <c:v>11.285714285714286</c:v>
                </c:pt>
                <c:pt idx="211" formatCode="#,##0">
                  <c:v>12.571428571428571</c:v>
                </c:pt>
                <c:pt idx="212" formatCode="#,##0">
                  <c:v>14.142857142857142</c:v>
                </c:pt>
                <c:pt idx="213" formatCode="#,##0">
                  <c:v>15.142857142857142</c:v>
                </c:pt>
                <c:pt idx="214" formatCode="#,##0">
                  <c:v>18.142857142857142</c:v>
                </c:pt>
                <c:pt idx="215" formatCode="#,##0">
                  <c:v>16.857142857142858</c:v>
                </c:pt>
                <c:pt idx="216" formatCode="#,##0">
                  <c:v>16.571428571428573</c:v>
                </c:pt>
                <c:pt idx="217" formatCode="#,##0">
                  <c:v>16.428571428571427</c:v>
                </c:pt>
                <c:pt idx="218" formatCode="#,##0">
                  <c:v>14.714285714285714</c:v>
                </c:pt>
                <c:pt idx="219" formatCode="#,##0">
                  <c:v>11.428571428571429</c:v>
                </c:pt>
                <c:pt idx="220" formatCode="#,##0">
                  <c:v>13.571428571428571</c:v>
                </c:pt>
                <c:pt idx="221" formatCode="#,##0">
                  <c:v>14.857142857142858</c:v>
                </c:pt>
                <c:pt idx="222" formatCode="#,##0">
                  <c:v>13.857142857142858</c:v>
                </c:pt>
                <c:pt idx="223" formatCode="#,##0">
                  <c:v>22.714285714285715</c:v>
                </c:pt>
                <c:pt idx="224" formatCode="#,##0">
                  <c:v>22.857142857142858</c:v>
                </c:pt>
                <c:pt idx="225" formatCode="#,##0">
                  <c:v>23.142857142857142</c:v>
                </c:pt>
                <c:pt idx="226" formatCode="#,##0">
                  <c:v>30.714285714285715</c:v>
                </c:pt>
                <c:pt idx="227" formatCode="#,##0">
                  <c:v>32.142857142857146</c:v>
                </c:pt>
                <c:pt idx="228" formatCode="#,##0">
                  <c:v>34.428571428571431</c:v>
                </c:pt>
                <c:pt idx="229" formatCode="#,##0">
                  <c:v>39.285714285714285</c:v>
                </c:pt>
                <c:pt idx="230" formatCode="#,##0">
                  <c:v>50</c:v>
                </c:pt>
                <c:pt idx="231" formatCode="#,##0">
                  <c:v>50</c:v>
                </c:pt>
                <c:pt idx="232" formatCode="#,##0">
                  <c:v>50</c:v>
                </c:pt>
                <c:pt idx="233" formatCode="#,##0">
                  <c:v>54.857142857142854</c:v>
                </c:pt>
                <c:pt idx="234" formatCode="#,##0">
                  <c:v>59.142857142857146</c:v>
                </c:pt>
                <c:pt idx="235" formatCode="#,##0">
                  <c:v>52.571428571428569</c:v>
                </c:pt>
                <c:pt idx="236" formatCode="#,##0">
                  <c:v>57.428571428571431</c:v>
                </c:pt>
                <c:pt idx="237" formatCode="#,##0">
                  <c:v>56.857142857142854</c:v>
                </c:pt>
                <c:pt idx="238" formatCode="#,##0">
                  <c:v>56.857142857142854</c:v>
                </c:pt>
                <c:pt idx="239" formatCode="#,##0">
                  <c:v>56.857142857142854</c:v>
                </c:pt>
                <c:pt idx="240" formatCode="#,##0">
                  <c:v>53.571428571428569</c:v>
                </c:pt>
                <c:pt idx="241" formatCode="#,##0">
                  <c:v>65.571428571428569</c:v>
                </c:pt>
                <c:pt idx="242" formatCode="#,##0">
                  <c:v>73.857142857142861</c:v>
                </c:pt>
                <c:pt idx="243" formatCode="#,##0">
                  <c:v>69</c:v>
                </c:pt>
                <c:pt idx="244" formatCode="#,##0">
                  <c:v>67</c:v>
                </c:pt>
                <c:pt idx="245" formatCode="#,##0">
                  <c:v>67</c:v>
                </c:pt>
                <c:pt idx="246" formatCode="#,##0">
                  <c:v>67</c:v>
                </c:pt>
                <c:pt idx="247" formatCode="#,##0">
                  <c:v>78.142857142857139</c:v>
                </c:pt>
                <c:pt idx="248" formatCode="#,##0">
                  <c:v>61.285714285714285</c:v>
                </c:pt>
                <c:pt idx="249" formatCode="#,##0">
                  <c:v>64.285714285714292</c:v>
                </c:pt>
                <c:pt idx="250" formatCode="#,##0">
                  <c:v>68.428571428571431</c:v>
                </c:pt>
                <c:pt idx="251" formatCode="#,##0">
                  <c:v>57.714285714285715</c:v>
                </c:pt>
                <c:pt idx="252" formatCode="#,##0">
                  <c:v>57.714285714285715</c:v>
                </c:pt>
                <c:pt idx="253" formatCode="#,##0">
                  <c:v>57.714285714285715</c:v>
                </c:pt>
                <c:pt idx="254" formatCode="#,##0">
                  <c:v>51.428571428571431</c:v>
                </c:pt>
                <c:pt idx="255" formatCode="#,##0">
                  <c:v>82</c:v>
                </c:pt>
                <c:pt idx="256" formatCode="#,##0">
                  <c:v>81.285714285714292</c:v>
                </c:pt>
                <c:pt idx="257" formatCode="#,##0">
                  <c:v>83</c:v>
                </c:pt>
                <c:pt idx="258" formatCode="#,##0">
                  <c:v>99.714285714285708</c:v>
                </c:pt>
                <c:pt idx="259" formatCode="#,##0">
                  <c:v>99.714285714285708</c:v>
                </c:pt>
                <c:pt idx="260" formatCode="#,##0">
                  <c:v>99.714285714285708</c:v>
                </c:pt>
                <c:pt idx="261" formatCode="#,##0">
                  <c:v>131.14285714285714</c:v>
                </c:pt>
                <c:pt idx="262" formatCode="#,##0">
                  <c:v>131.71428571428572</c:v>
                </c:pt>
                <c:pt idx="263" formatCode="#,##0">
                  <c:v>141.28571428571428</c:v>
                </c:pt>
                <c:pt idx="264" formatCode="#,##0">
                  <c:v>151.85714285714286</c:v>
                </c:pt>
                <c:pt idx="265" formatCode="#,##0">
                  <c:v>168.85714285714286</c:v>
                </c:pt>
                <c:pt idx="266" formatCode="#,##0">
                  <c:v>168.85714285714286</c:v>
                </c:pt>
                <c:pt idx="267" formatCode="#,##0">
                  <c:v>168.85714285714286</c:v>
                </c:pt>
                <c:pt idx="268" formatCode="#,##0">
                  <c:v>196</c:v>
                </c:pt>
                <c:pt idx="269" formatCode="#,##0">
                  <c:v>233.14285714285714</c:v>
                </c:pt>
                <c:pt idx="270" formatCode="#,##0">
                  <c:v>245.14285714285714</c:v>
                </c:pt>
                <c:pt idx="271" formatCode="#,##0">
                  <c:v>255.57142857142858</c:v>
                </c:pt>
                <c:pt idx="272" formatCode="#,##0">
                  <c:v>291</c:v>
                </c:pt>
                <c:pt idx="273" formatCode="#,##0">
                  <c:v>322.57142857142856</c:v>
                </c:pt>
                <c:pt idx="274" formatCode="#,##0">
                  <c:v>355.57142857142856</c:v>
                </c:pt>
                <c:pt idx="275" formatCode="#,##0">
                  <c:v>342.14285714285717</c:v>
                </c:pt>
                <c:pt idx="276" formatCode="#,##0">
                  <c:v>328</c:v>
                </c:pt>
                <c:pt idx="277" formatCode="#,##0">
                  <c:v>411</c:v>
                </c:pt>
                <c:pt idx="278" formatCode="#,##0">
                  <c:v>428.85714285714283</c:v>
                </c:pt>
                <c:pt idx="279" formatCode="#,##0">
                  <c:v>469.14285714285717</c:v>
                </c:pt>
                <c:pt idx="280" formatCode="#,##0">
                  <c:v>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D7-4CDA-9AE0-09DC56B0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94848"/>
        <c:axId val="105293312"/>
      </c:lineChart>
      <c:dateAx>
        <c:axId val="1052776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291776"/>
        <c:crosses val="autoZero"/>
        <c:auto val="1"/>
        <c:lblOffset val="100"/>
        <c:baseTimeUnit val="days"/>
      </c:dateAx>
      <c:valAx>
        <c:axId val="1052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277696"/>
        <c:crosses val="autoZero"/>
        <c:crossBetween val="between"/>
      </c:valAx>
      <c:valAx>
        <c:axId val="105293312"/>
        <c:scaling>
          <c:orientation val="minMax"/>
          <c:max val="7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294848"/>
        <c:crosses val="max"/>
        <c:crossBetween val="between"/>
      </c:valAx>
      <c:catAx>
        <c:axId val="10529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5293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CHN'!$L$5:$L$89</c:f>
              <c:numCache>
                <c:formatCode>General</c:formatCode>
                <c:ptCount val="85"/>
                <c:pt idx="0">
                  <c:v>1.3769102738689665E-2</c:v>
                </c:pt>
                <c:pt idx="1">
                  <c:v>1.302557226319318E-2</c:v>
                </c:pt>
                <c:pt idx="2">
                  <c:v>8.8193230573653265E-3</c:v>
                </c:pt>
                <c:pt idx="3">
                  <c:v>1.1820634716690223E-2</c:v>
                </c:pt>
                <c:pt idx="4">
                  <c:v>1.6285042898519043E-2</c:v>
                </c:pt>
                <c:pt idx="5">
                  <c:v>1.5898719269836596E-2</c:v>
                </c:pt>
                <c:pt idx="6">
                  <c:v>1.5603769449923297E-2</c:v>
                </c:pt>
                <c:pt idx="7">
                  <c:v>1.7410805300713556E-2</c:v>
                </c:pt>
                <c:pt idx="8">
                  <c:v>1.571331675333484E-2</c:v>
                </c:pt>
                <c:pt idx="9">
                  <c:v>1.6717054952872133E-3</c:v>
                </c:pt>
                <c:pt idx="10">
                  <c:v>2.6104282047818454E-2</c:v>
                </c:pt>
                <c:pt idx="11">
                  <c:v>3.6388289335325695E-2</c:v>
                </c:pt>
                <c:pt idx="12">
                  <c:v>2.0155738094107593E-2</c:v>
                </c:pt>
                <c:pt idx="13">
                  <c:v>2.146811477834594E-2</c:v>
                </c:pt>
                <c:pt idx="14">
                  <c:v>2.5471737409922104E-2</c:v>
                </c:pt>
                <c:pt idx="15">
                  <c:v>2.6036525172754194E-2</c:v>
                </c:pt>
                <c:pt idx="16">
                  <c:v>2.4637267688294752E-2</c:v>
                </c:pt>
                <c:pt idx="17">
                  <c:v>2.9358206539333118E-2</c:v>
                </c:pt>
                <c:pt idx="18">
                  <c:v>1.9289003194093001E-3</c:v>
                </c:pt>
                <c:pt idx="19">
                  <c:v>7.059503893260631E-2</c:v>
                </c:pt>
                <c:pt idx="20">
                  <c:v>9.730423052256795E-4</c:v>
                </c:pt>
                <c:pt idx="21">
                  <c:v>3.0283435715055502E-2</c:v>
                </c:pt>
                <c:pt idx="22">
                  <c:v>4.9410980217826181E-2</c:v>
                </c:pt>
                <c:pt idx="23">
                  <c:v>4.6659349384647719E-2</c:v>
                </c:pt>
                <c:pt idx="24">
                  <c:v>5.8515537887235181E-2</c:v>
                </c:pt>
                <c:pt idx="25">
                  <c:v>7.7062440991094439E-2</c:v>
                </c:pt>
                <c:pt idx="26">
                  <c:v>7.0857955789012911E-2</c:v>
                </c:pt>
                <c:pt idx="27">
                  <c:v>7.4272028972808782E-2</c:v>
                </c:pt>
                <c:pt idx="28">
                  <c:v>7.4764606846667081E-2</c:v>
                </c:pt>
                <c:pt idx="29">
                  <c:v>7.5268105388587317E-2</c:v>
                </c:pt>
                <c:pt idx="30">
                  <c:v>8.3618111917983767E-2</c:v>
                </c:pt>
                <c:pt idx="31">
                  <c:v>7.8799612778315584E-2</c:v>
                </c:pt>
                <c:pt idx="32">
                  <c:v>6.0371192760484312E-2</c:v>
                </c:pt>
                <c:pt idx="33">
                  <c:v>6.51102924859083E-2</c:v>
                </c:pt>
                <c:pt idx="34">
                  <c:v>8.1990454137328098E-2</c:v>
                </c:pt>
                <c:pt idx="35">
                  <c:v>6.4348808545603944E-2</c:v>
                </c:pt>
                <c:pt idx="36">
                  <c:v>6.8831240059233259E-2</c:v>
                </c:pt>
                <c:pt idx="37">
                  <c:v>8.1862052730696799E-2</c:v>
                </c:pt>
                <c:pt idx="38">
                  <c:v>7.5887706704268684E-2</c:v>
                </c:pt>
                <c:pt idx="39">
                  <c:v>8.5710319938927054E-2</c:v>
                </c:pt>
                <c:pt idx="40">
                  <c:v>0.10681749164895232</c:v>
                </c:pt>
                <c:pt idx="41">
                  <c:v>0.11288677320639239</c:v>
                </c:pt>
                <c:pt idx="42">
                  <c:v>8.19027524695502E-2</c:v>
                </c:pt>
                <c:pt idx="43">
                  <c:v>8.9996864220758865E-2</c:v>
                </c:pt>
                <c:pt idx="44">
                  <c:v>0.10625574977000921</c:v>
                </c:pt>
                <c:pt idx="45">
                  <c:v>9.7281278185800804E-2</c:v>
                </c:pt>
                <c:pt idx="46">
                  <c:v>0.10005717552887364</c:v>
                </c:pt>
                <c:pt idx="47">
                  <c:v>8.9694656488549615E-2</c:v>
                </c:pt>
                <c:pt idx="48">
                  <c:v>8.5124978150672964E-2</c:v>
                </c:pt>
                <c:pt idx="49">
                  <c:v>8.5883703136954856E-2</c:v>
                </c:pt>
                <c:pt idx="50">
                  <c:v>9.2759706190975871E-2</c:v>
                </c:pt>
                <c:pt idx="51">
                  <c:v>0.11265325005783021</c:v>
                </c:pt>
                <c:pt idx="52">
                  <c:v>0.10182767624020887</c:v>
                </c:pt>
                <c:pt idx="53">
                  <c:v>0.15449519930171662</c:v>
                </c:pt>
                <c:pt idx="54">
                  <c:v>0.12620689655172415</c:v>
                </c:pt>
                <c:pt idx="55">
                  <c:v>0.18663503361012257</c:v>
                </c:pt>
                <c:pt idx="56">
                  <c:v>0.15189873417721519</c:v>
                </c:pt>
                <c:pt idx="57">
                  <c:v>0.15601611974668969</c:v>
                </c:pt>
                <c:pt idx="58">
                  <c:v>0.11833105335157319</c:v>
                </c:pt>
                <c:pt idx="59">
                  <c:v>0.1110248447204969</c:v>
                </c:pt>
                <c:pt idx="60">
                  <c:v>0.12543859649122807</c:v>
                </c:pt>
                <c:pt idx="61">
                  <c:v>0.15136226034308778</c:v>
                </c:pt>
                <c:pt idx="62">
                  <c:v>0.21863799283154123</c:v>
                </c:pt>
                <c:pt idx="63">
                  <c:v>0.10599078341013825</c:v>
                </c:pt>
                <c:pt idx="64">
                  <c:v>0.10189982728842832</c:v>
                </c:pt>
                <c:pt idx="65">
                  <c:v>0.13320463320463322</c:v>
                </c:pt>
                <c:pt idx="66">
                  <c:v>0.10022271714922049</c:v>
                </c:pt>
                <c:pt idx="67">
                  <c:v>0.12158808933002481</c:v>
                </c:pt>
                <c:pt idx="68">
                  <c:v>7.9545454545454544E-2</c:v>
                </c:pt>
                <c:pt idx="69">
                  <c:v>5.2631578947368418E-2</c:v>
                </c:pt>
                <c:pt idx="70">
                  <c:v>0.18811881188118812</c:v>
                </c:pt>
                <c:pt idx="71">
                  <c:v>0.1016260162601626</c:v>
                </c:pt>
                <c:pt idx="72">
                  <c:v>0.17808219178082191</c:v>
                </c:pt>
                <c:pt idx="73">
                  <c:v>0.18333333333333332</c:v>
                </c:pt>
                <c:pt idx="74">
                  <c:v>0.11643835616438356</c:v>
                </c:pt>
                <c:pt idx="75">
                  <c:v>-7.4263565891472867</c:v>
                </c:pt>
                <c:pt idx="76">
                  <c:v>0.10655737704918032</c:v>
                </c:pt>
                <c:pt idx="77">
                  <c:v>3.669724770642202E-2</c:v>
                </c:pt>
                <c:pt idx="78">
                  <c:v>2.8571428571428571E-2</c:v>
                </c:pt>
                <c:pt idx="79">
                  <c:v>4.9019607843137254E-2</c:v>
                </c:pt>
                <c:pt idx="80">
                  <c:v>0.28865979381443296</c:v>
                </c:pt>
                <c:pt idx="81">
                  <c:v>0.3188405797101449</c:v>
                </c:pt>
                <c:pt idx="82">
                  <c:v>0.51063829787234039</c:v>
                </c:pt>
                <c:pt idx="83">
                  <c:v>0.47826086956521741</c:v>
                </c:pt>
                <c:pt idx="84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7C-42B5-8B0E-F4753798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944768"/>
        <c:axId val="316946304"/>
      </c:lineChart>
      <c:catAx>
        <c:axId val="316944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946304"/>
        <c:crosses val="autoZero"/>
        <c:auto val="1"/>
        <c:lblAlgn val="ctr"/>
        <c:lblOffset val="100"/>
        <c:noMultiLvlLbl val="0"/>
      </c:catAx>
      <c:valAx>
        <c:axId val="316946304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694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GER'!$J$33:$J$149</c:f>
              <c:numCache>
                <c:formatCode>0.0%</c:formatCode>
                <c:ptCount val="117"/>
                <c:pt idx="0">
                  <c:v>0.80952457282569923</c:v>
                </c:pt>
                <c:pt idx="1">
                  <c:v>0.25438635962069334</c:v>
                </c:pt>
                <c:pt idx="2">
                  <c:v>0.25874174976540049</c:v>
                </c:pt>
                <c:pt idx="3">
                  <c:v>0.36666752443049433</c:v>
                </c:pt>
                <c:pt idx="4">
                  <c:v>0.89431173968350608</c:v>
                </c:pt>
                <c:pt idx="5">
                  <c:v>0.40343579731756679</c:v>
                </c:pt>
                <c:pt idx="6">
                  <c:v>0.19755135006151964</c:v>
                </c:pt>
                <c:pt idx="7">
                  <c:v>0.30858168796724239</c:v>
                </c:pt>
                <c:pt idx="8">
                  <c:v>0.1330740588773052</c:v>
                </c:pt>
                <c:pt idx="9">
                  <c:v>0.24308299671295086</c:v>
                </c:pt>
                <c:pt idx="10">
                  <c:v>0.31385375296560847</c:v>
                </c:pt>
                <c:pt idx="11">
                  <c:v>9.0427591209788438E-2</c:v>
                </c:pt>
                <c:pt idx="12">
                  <c:v>0.77904371199929956</c:v>
                </c:pt>
                <c:pt idx="13">
                  <c:v>0.25125342819365787</c:v>
                </c:pt>
                <c:pt idx="14">
                  <c:v>0.2671227858218474</c:v>
                </c:pt>
                <c:pt idx="15">
                  <c:v>0.25742456696514948</c:v>
                </c:pt>
                <c:pt idx="16">
                  <c:v>0.27617867311970268</c:v>
                </c:pt>
                <c:pt idx="17">
                  <c:v>0.33497045944105819</c:v>
                </c:pt>
                <c:pt idx="18">
                  <c:v>0.24548469904828898</c:v>
                </c:pt>
                <c:pt idx="19">
                  <c:v>0.2986762581256498</c:v>
                </c:pt>
                <c:pt idx="20">
                  <c:v>0.12068569917427006</c:v>
                </c:pt>
                <c:pt idx="21">
                  <c:v>0.12151559246490355</c:v>
                </c:pt>
                <c:pt idx="22">
                  <c:v>0.17069482229955515</c:v>
                </c:pt>
                <c:pt idx="23">
                  <c:v>0.13713898852693188</c:v>
                </c:pt>
                <c:pt idx="24">
                  <c:v>0.14664733870658722</c:v>
                </c:pt>
                <c:pt idx="25">
                  <c:v>0.19713875719257329</c:v>
                </c:pt>
                <c:pt idx="26">
                  <c:v>0.18255270576427368</c:v>
                </c:pt>
                <c:pt idx="27">
                  <c:v>0.15564144508853675</c:v>
                </c:pt>
                <c:pt idx="28">
                  <c:v>9.0261208261988815E-2</c:v>
                </c:pt>
                <c:pt idx="29">
                  <c:v>9.1565636903363237E-2</c:v>
                </c:pt>
                <c:pt idx="30">
                  <c:v>9.3419286825482409E-2</c:v>
                </c:pt>
                <c:pt idx="31">
                  <c:v>0.11048371069752114</c:v>
                </c:pt>
                <c:pt idx="32">
                  <c:v>0.11893908460999114</c:v>
                </c:pt>
                <c:pt idx="33">
                  <c:v>0.10402874033513571</c:v>
                </c:pt>
                <c:pt idx="34">
                  <c:v>7.5615505856418366E-2</c:v>
                </c:pt>
                <c:pt idx="35">
                  <c:v>5.913182029919347E-2</c:v>
                </c:pt>
                <c:pt idx="36">
                  <c:v>4.6605616336459994E-2</c:v>
                </c:pt>
                <c:pt idx="37">
                  <c:v>5.8935803355229757E-2</c:v>
                </c:pt>
                <c:pt idx="38">
                  <c:v>8.1077649442096694E-2</c:v>
                </c:pt>
                <c:pt idx="39">
                  <c:v>7.5666537304274153E-2</c:v>
                </c:pt>
                <c:pt idx="40">
                  <c:v>6.32551177583002E-2</c:v>
                </c:pt>
                <c:pt idx="41">
                  <c:v>4.1853030672957571E-2</c:v>
                </c:pt>
                <c:pt idx="42">
                  <c:v>4.5550524242936936E-2</c:v>
                </c:pt>
                <c:pt idx="43">
                  <c:v>3.4423074336000177E-2</c:v>
                </c:pt>
                <c:pt idx="44">
                  <c:v>2.0598311462868016E-2</c:v>
                </c:pt>
                <c:pt idx="45">
                  <c:v>5.6783255187234857E-2</c:v>
                </c:pt>
                <c:pt idx="46">
                  <c:v>5.0553466028059088E-2</c:v>
                </c:pt>
                <c:pt idx="47">
                  <c:v>6.5407782968584072E-2</c:v>
                </c:pt>
                <c:pt idx="48">
                  <c:v>3.6125567960974533E-2</c:v>
                </c:pt>
                <c:pt idx="49">
                  <c:v>3.4499874574072296E-2</c:v>
                </c:pt>
                <c:pt idx="50">
                  <c:v>3.5823893042451295E-2</c:v>
                </c:pt>
                <c:pt idx="51">
                  <c:v>2.422254635512475E-2</c:v>
                </c:pt>
                <c:pt idx="52">
                  <c:v>4.9131863615816077E-2</c:v>
                </c:pt>
                <c:pt idx="53">
                  <c:v>5.4068372293153484E-2</c:v>
                </c:pt>
                <c:pt idx="54">
                  <c:v>4.2333438603159329E-2</c:v>
                </c:pt>
                <c:pt idx="55">
                  <c:v>3.8459546839998866E-2</c:v>
                </c:pt>
                <c:pt idx="56">
                  <c:v>3.0839272691533567E-2</c:v>
                </c:pt>
                <c:pt idx="57">
                  <c:v>2.4874704000768674E-2</c:v>
                </c:pt>
                <c:pt idx="58">
                  <c:v>3.0320749190136411E-2</c:v>
                </c:pt>
                <c:pt idx="59">
                  <c:v>4.5033186050689185E-2</c:v>
                </c:pt>
                <c:pt idx="60">
                  <c:v>4.2479225239819757E-2</c:v>
                </c:pt>
                <c:pt idx="61">
                  <c:v>3.2539133314094901E-2</c:v>
                </c:pt>
                <c:pt idx="62">
                  <c:v>2.9294252415724836E-2</c:v>
                </c:pt>
                <c:pt idx="63">
                  <c:v>2.3953869684730046E-2</c:v>
                </c:pt>
                <c:pt idx="64">
                  <c:v>1.7340478845770758E-2</c:v>
                </c:pt>
                <c:pt idx="65">
                  <c:v>3.2378355957880876E-2</c:v>
                </c:pt>
                <c:pt idx="66">
                  <c:v>4.6452069769874448E-2</c:v>
                </c:pt>
                <c:pt idx="67">
                  <c:v>6.0539863236861433E-2</c:v>
                </c:pt>
                <c:pt idx="68">
                  <c:v>5.7053126261782626E-2</c:v>
                </c:pt>
                <c:pt idx="69">
                  <c:v>3.4498156399549729E-2</c:v>
                </c:pt>
                <c:pt idx="70">
                  <c:v>2.7161768331509007E-2</c:v>
                </c:pt>
                <c:pt idx="71">
                  <c:v>3.5079497919519677E-2</c:v>
                </c:pt>
                <c:pt idx="72">
                  <c:v>3.089584906378328E-2</c:v>
                </c:pt>
                <c:pt idx="73">
                  <c:v>5.0947181602924288E-2</c:v>
                </c:pt>
                <c:pt idx="74">
                  <c:v>2.1713591912726312E-2</c:v>
                </c:pt>
                <c:pt idx="75">
                  <c:v>4.6432769730451545E-2</c:v>
                </c:pt>
                <c:pt idx="76">
                  <c:v>3.3044523579867556E-2</c:v>
                </c:pt>
                <c:pt idx="77">
                  <c:v>4.0640001970022051E-2</c:v>
                </c:pt>
                <c:pt idx="78">
                  <c:v>1.2669069633348658E-2</c:v>
                </c:pt>
                <c:pt idx="79">
                  <c:v>9.1033613376088965E-2</c:v>
                </c:pt>
                <c:pt idx="80">
                  <c:v>4.9691626009658603E-2</c:v>
                </c:pt>
                <c:pt idx="81">
                  <c:v>4.1096297108190218E-2</c:v>
                </c:pt>
                <c:pt idx="82">
                  <c:v>5.4235750328066074E-2</c:v>
                </c:pt>
                <c:pt idx="83">
                  <c:v>2.2273576334705378E-2</c:v>
                </c:pt>
                <c:pt idx="84">
                  <c:v>2.8539950996989357E-2</c:v>
                </c:pt>
                <c:pt idx="85">
                  <c:v>2.3171258734081351E-2</c:v>
                </c:pt>
                <c:pt idx="86">
                  <c:v>5.4209891853136856E-2</c:v>
                </c:pt>
                <c:pt idx="87">
                  <c:v>2.9896163828428191E-2</c:v>
                </c:pt>
                <c:pt idx="88">
                  <c:v>6.5537086228584868E-2</c:v>
                </c:pt>
                <c:pt idx="89">
                  <c:v>7.0189291469866605E-2</c:v>
                </c:pt>
                <c:pt idx="90">
                  <c:v>2.6303372208767283E-2</c:v>
                </c:pt>
                <c:pt idx="91">
                  <c:v>2.271400504665428E-2</c:v>
                </c:pt>
                <c:pt idx="92">
                  <c:v>1.9374204133549188E-2</c:v>
                </c:pt>
                <c:pt idx="93">
                  <c:v>3.0363121721165169E-2</c:v>
                </c:pt>
                <c:pt idx="94">
                  <c:v>2.7854861710654495E-2</c:v>
                </c:pt>
                <c:pt idx="95">
                  <c:v>4.3611833072983941E-2</c:v>
                </c:pt>
                <c:pt idx="96">
                  <c:v>5.7138924170128551E-2</c:v>
                </c:pt>
                <c:pt idx="97">
                  <c:v>6.7706592692114473E-2</c:v>
                </c:pt>
                <c:pt idx="98">
                  <c:v>3.8453191256572407E-2</c:v>
                </c:pt>
                <c:pt idx="99">
                  <c:v>4.5886707785230477E-2</c:v>
                </c:pt>
                <c:pt idx="100">
                  <c:v>5.0634234925053825E-2</c:v>
                </c:pt>
                <c:pt idx="101">
                  <c:v>2.0986384011283297E-3</c:v>
                </c:pt>
                <c:pt idx="102">
                  <c:v>2.3722278944092994E-2</c:v>
                </c:pt>
                <c:pt idx="103">
                  <c:v>7.7061622932106E-2</c:v>
                </c:pt>
                <c:pt idx="104">
                  <c:v>5.9484402100075428E-3</c:v>
                </c:pt>
                <c:pt idx="105">
                  <c:v>3.8678086004034884E-2</c:v>
                </c:pt>
                <c:pt idx="106">
                  <c:v>2.4799015391274427E-2</c:v>
                </c:pt>
                <c:pt idx="107">
                  <c:v>9.2395230025887301E-2</c:v>
                </c:pt>
                <c:pt idx="108">
                  <c:v>5.3534549448661761E-2</c:v>
                </c:pt>
                <c:pt idx="109">
                  <c:v>0.19755227745164261</c:v>
                </c:pt>
                <c:pt idx="110">
                  <c:v>6.8089425844146317E-2</c:v>
                </c:pt>
                <c:pt idx="111">
                  <c:v>4.9979109266396225E-2</c:v>
                </c:pt>
                <c:pt idx="112">
                  <c:v>8.4199430221278418E-2</c:v>
                </c:pt>
                <c:pt idx="113">
                  <c:v>6.5095576670234384E-2</c:v>
                </c:pt>
                <c:pt idx="114">
                  <c:v>9.2367770169774696E-2</c:v>
                </c:pt>
                <c:pt idx="115">
                  <c:v>5.0626576328174543E-2</c:v>
                </c:pt>
                <c:pt idx="116">
                  <c:v>6.6633912765168932E-2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F5-4824-B387-947065EC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21600"/>
        <c:axId val="105323136"/>
      </c:lineChart>
      <c:catAx>
        <c:axId val="105321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323136"/>
        <c:crosses val="autoZero"/>
        <c:auto val="1"/>
        <c:lblAlgn val="ctr"/>
        <c:lblOffset val="100"/>
        <c:noMultiLvlLbl val="0"/>
      </c:catAx>
      <c:valAx>
        <c:axId val="1053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532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1.9569471624266144E-3</c:v>
                </c:pt>
                <c:pt idx="9">
                  <c:v>0</c:v>
                </c:pt>
                <c:pt idx="10">
                  <c:v>6.9589422407794019E-4</c:v>
                </c:pt>
                <c:pt idx="11">
                  <c:v>0</c:v>
                </c:pt>
                <c:pt idx="12">
                  <c:v>1.9512195121951219E-3</c:v>
                </c:pt>
                <c:pt idx="13">
                  <c:v>5.5218111540585317E-4</c:v>
                </c:pt>
                <c:pt idx="14">
                  <c:v>4.4150110375275938E-4</c:v>
                </c:pt>
                <c:pt idx="15">
                  <c:v>1.0456605088881143E-3</c:v>
                </c:pt>
                <c:pt idx="16">
                  <c:v>9.7384529771841956E-4</c:v>
                </c:pt>
                <c:pt idx="17">
                  <c:v>4.363953742090334E-4</c:v>
                </c:pt>
                <c:pt idx="18">
                  <c:v>1.3121207151057896E-3</c:v>
                </c:pt>
                <c:pt idx="19">
                  <c:v>1.5168502275275341E-3</c:v>
                </c:pt>
                <c:pt idx="20">
                  <c:v>8.6730268863833475E-4</c:v>
                </c:pt>
                <c:pt idx="21">
                  <c:v>4.5670442089879428E-4</c:v>
                </c:pt>
                <c:pt idx="22">
                  <c:v>1.1830457308366989E-3</c:v>
                </c:pt>
                <c:pt idx="23">
                  <c:v>1.186032720549761E-3</c:v>
                </c:pt>
                <c:pt idx="24">
                  <c:v>1.6561887379165821E-3</c:v>
                </c:pt>
                <c:pt idx="25">
                  <c:v>1.8170985999404229E-3</c:v>
                </c:pt>
                <c:pt idx="26">
                  <c:v>1.9737880941102163E-3</c:v>
                </c:pt>
                <c:pt idx="27">
                  <c:v>2.0742631806888378E-3</c:v>
                </c:pt>
                <c:pt idx="28">
                  <c:v>2.0499784752260101E-3</c:v>
                </c:pt>
                <c:pt idx="29">
                  <c:v>2.1394051689557028E-3</c:v>
                </c:pt>
                <c:pt idx="30">
                  <c:v>2.4649222601441033E-3</c:v>
                </c:pt>
                <c:pt idx="31">
                  <c:v>2.6395791236597309E-3</c:v>
                </c:pt>
                <c:pt idx="32">
                  <c:v>3.2101902080615258E-3</c:v>
                </c:pt>
                <c:pt idx="33">
                  <c:v>2.7429914934609043E-3</c:v>
                </c:pt>
                <c:pt idx="34">
                  <c:v>2.5876984795357456E-3</c:v>
                </c:pt>
                <c:pt idx="35">
                  <c:v>2.0513421638729342E-3</c:v>
                </c:pt>
                <c:pt idx="36">
                  <c:v>3.2360142613725856E-3</c:v>
                </c:pt>
                <c:pt idx="37">
                  <c:v>2.8271848924022835E-3</c:v>
                </c:pt>
                <c:pt idx="38">
                  <c:v>4.7868211482620824E-3</c:v>
                </c:pt>
                <c:pt idx="39">
                  <c:v>3.9909044503225206E-3</c:v>
                </c:pt>
                <c:pt idx="40">
                  <c:v>2.5329681637563917E-3</c:v>
                </c:pt>
                <c:pt idx="41">
                  <c:v>-4.7334748286024034E-4</c:v>
                </c:pt>
                <c:pt idx="42">
                  <c:v>4.4154881739023035E-3</c:v>
                </c:pt>
                <c:pt idx="43">
                  <c:v>2.6653443252959773E-3</c:v>
                </c:pt>
                <c:pt idx="44">
                  <c:v>1.5980056889002524E-3</c:v>
                </c:pt>
                <c:pt idx="45">
                  <c:v>8.5191681282886494E-3</c:v>
                </c:pt>
                <c:pt idx="46">
                  <c:v>4.2502870657594814E-3</c:v>
                </c:pt>
                <c:pt idx="47">
                  <c:v>5.2960491473360875E-3</c:v>
                </c:pt>
                <c:pt idx="48">
                  <c:v>1.9840166138213643E-3</c:v>
                </c:pt>
                <c:pt idx="49">
                  <c:v>2.374586317147505E-3</c:v>
                </c:pt>
                <c:pt idx="50">
                  <c:v>5.2473478079014414E-3</c:v>
                </c:pt>
                <c:pt idx="51">
                  <c:v>3.3725815040530145E-3</c:v>
                </c:pt>
                <c:pt idx="52">
                  <c:v>5.1188147654916971E-3</c:v>
                </c:pt>
                <c:pt idx="53">
                  <c:v>6.4391220170114645E-3</c:v>
                </c:pt>
                <c:pt idx="54">
                  <c:v>4.1804130700049714E-3</c:v>
                </c:pt>
                <c:pt idx="55">
                  <c:v>2.9666066583838332E-3</c:v>
                </c:pt>
                <c:pt idx="56">
                  <c:v>2.4243314722303851E-3</c:v>
                </c:pt>
                <c:pt idx="57">
                  <c:v>3.7694124742423483E-3</c:v>
                </c:pt>
                <c:pt idx="58">
                  <c:v>4.9302423161649012E-3</c:v>
                </c:pt>
                <c:pt idx="59">
                  <c:v>4.2267528592739934E-3</c:v>
                </c:pt>
                <c:pt idx="60">
                  <c:v>4.499307798800185E-3</c:v>
                </c:pt>
                <c:pt idx="61">
                  <c:v>3.4361126315149305E-3</c:v>
                </c:pt>
                <c:pt idx="62">
                  <c:v>2.496632830721724E-3</c:v>
                </c:pt>
                <c:pt idx="63">
                  <c:v>1.8521694392042531E-3</c:v>
                </c:pt>
                <c:pt idx="64">
                  <c:v>4.5038655223774739E-3</c:v>
                </c:pt>
                <c:pt idx="65">
                  <c:v>0</c:v>
                </c:pt>
                <c:pt idx="66">
                  <c:v>1.1318937143774585E-2</c:v>
                </c:pt>
                <c:pt idx="67">
                  <c:v>5.5748796874255492E-3</c:v>
                </c:pt>
                <c:pt idx="68">
                  <c:v>5.8019470941095483E-3</c:v>
                </c:pt>
                <c:pt idx="69">
                  <c:v>1.8243053606511366E-3</c:v>
                </c:pt>
                <c:pt idx="70">
                  <c:v>9.768009768009768E-4</c:v>
                </c:pt>
                <c:pt idx="71">
                  <c:v>4.6207935710698145E-3</c:v>
                </c:pt>
                <c:pt idx="72">
                  <c:v>3.990050782464504E-3</c:v>
                </c:pt>
                <c:pt idx="73">
                  <c:v>6.7460099819009484E-3</c:v>
                </c:pt>
                <c:pt idx="74">
                  <c:v>1.3115128015053887E-3</c:v>
                </c:pt>
                <c:pt idx="75">
                  <c:v>7.9783969559347003E-4</c:v>
                </c:pt>
                <c:pt idx="76">
                  <c:v>2.6049939640383759E-3</c:v>
                </c:pt>
                <c:pt idx="77">
                  <c:v>1.5774944130406204E-3</c:v>
                </c:pt>
                <c:pt idx="78">
                  <c:v>2.8480133370380662E-3</c:v>
                </c:pt>
                <c:pt idx="79">
                  <c:v>5.7747834456207889E-3</c:v>
                </c:pt>
                <c:pt idx="80">
                  <c:v>4.4948630136986299E-3</c:v>
                </c:pt>
                <c:pt idx="81">
                  <c:v>4.4151762328818378E-3</c:v>
                </c:pt>
                <c:pt idx="82">
                  <c:v>1.9637106276019166E-3</c:v>
                </c:pt>
                <c:pt idx="83">
                  <c:v>2.6574327588983733E-3</c:v>
                </c:pt>
                <c:pt idx="84">
                  <c:v>1.8319593638104754E-3</c:v>
                </c:pt>
                <c:pt idx="85">
                  <c:v>2.2101326079564773E-3</c:v>
                </c:pt>
                <c:pt idx="86">
                  <c:v>5.6797692030292101E-3</c:v>
                </c:pt>
                <c:pt idx="87">
                  <c:v>5.1560629776263699E-3</c:v>
                </c:pt>
                <c:pt idx="88">
                  <c:v>4.0871934604904629E-3</c:v>
                </c:pt>
                <c:pt idx="89">
                  <c:v>3.279953694771368E-3</c:v>
                </c:pt>
                <c:pt idx="90">
                  <c:v>2.5557849208689668E-3</c:v>
                </c:pt>
                <c:pt idx="91">
                  <c:v>1.0255358424776945E-3</c:v>
                </c:pt>
                <c:pt idx="92">
                  <c:v>1.5759613364152133E-3</c:v>
                </c:pt>
                <c:pt idx="93">
                  <c:v>8.5043053045604335E-4</c:v>
                </c:pt>
                <c:pt idx="94">
                  <c:v>4.479154703112438E-3</c:v>
                </c:pt>
                <c:pt idx="95">
                  <c:v>4.0912472105132658E-3</c:v>
                </c:pt>
                <c:pt idx="96">
                  <c:v>2.9011099899091826E-3</c:v>
                </c:pt>
                <c:pt idx="97">
                  <c:v>1.9265348060621629E-3</c:v>
                </c:pt>
                <c:pt idx="98">
                  <c:v>1.5347231103721704E-3</c:v>
                </c:pt>
                <c:pt idx="99">
                  <c:v>1.2753475322025251E-3</c:v>
                </c:pt>
                <c:pt idx="100">
                  <c:v>5.2176126240773731E-3</c:v>
                </c:pt>
                <c:pt idx="101">
                  <c:v>2.0939667582777124E-3</c:v>
                </c:pt>
                <c:pt idx="102">
                  <c:v>2.8011204481792717E-3</c:v>
                </c:pt>
                <c:pt idx="103">
                  <c:v>1.5809140557631503E-3</c:v>
                </c:pt>
                <c:pt idx="104">
                  <c:v>1.4475969889982628E-3</c:v>
                </c:pt>
                <c:pt idx="105">
                  <c:v>1.2300123001230013E-3</c:v>
                </c:pt>
                <c:pt idx="106">
                  <c:v>9.0525045262522627E-4</c:v>
                </c:pt>
                <c:pt idx="107">
                  <c:v>2.1025392204431508E-3</c:v>
                </c:pt>
                <c:pt idx="108">
                  <c:v>4.7040971168437022E-3</c:v>
                </c:pt>
                <c:pt idx="109">
                  <c:v>3.8999025024374391E-3</c:v>
                </c:pt>
                <c:pt idx="110">
                  <c:v>1.6913319238900633E-3</c:v>
                </c:pt>
                <c:pt idx="111">
                  <c:v>1.0752688172043011E-3</c:v>
                </c:pt>
                <c:pt idx="112">
                  <c:v>0</c:v>
                </c:pt>
                <c:pt idx="113">
                  <c:v>5.2376587665313608E-4</c:v>
                </c:pt>
                <c:pt idx="114">
                  <c:v>1.9414962464405902E-3</c:v>
                </c:pt>
                <c:pt idx="115">
                  <c:v>1.8085518666838909E-3</c:v>
                </c:pt>
                <c:pt idx="116">
                  <c:v>1.5955325089748703E-3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BA-42B9-8ADC-A6A3F919B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92256"/>
        <c:axId val="109810432"/>
      </c:lineChart>
      <c:catAx>
        <c:axId val="109792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810432"/>
        <c:crosses val="autoZero"/>
        <c:auto val="1"/>
        <c:lblAlgn val="ctr"/>
        <c:lblOffset val="100"/>
        <c:noMultiLvlLbl val="0"/>
      </c:catAx>
      <c:valAx>
        <c:axId val="1098104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79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2.1459227467811159E-3</c:v>
                </c:pt>
                <c:pt idx="6">
                  <c:v>1.5313935681470138E-3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4.8712595685455815E-3</c:v>
                </c:pt>
                <c:pt idx="11">
                  <c:v>0</c:v>
                </c:pt>
                <c:pt idx="12">
                  <c:v>1.0243902439024391E-2</c:v>
                </c:pt>
                <c:pt idx="13">
                  <c:v>0</c:v>
                </c:pt>
                <c:pt idx="14">
                  <c:v>0</c:v>
                </c:pt>
                <c:pt idx="15">
                  <c:v>3.6598117811084E-3</c:v>
                </c:pt>
                <c:pt idx="16">
                  <c:v>0</c:v>
                </c:pt>
                <c:pt idx="17">
                  <c:v>4.1457560549858176E-3</c:v>
                </c:pt>
                <c:pt idx="18">
                  <c:v>6.5606035755289482E-4</c:v>
                </c:pt>
                <c:pt idx="19">
                  <c:v>4.4186506627975995E-3</c:v>
                </c:pt>
                <c:pt idx="20">
                  <c:v>2.7039436763430435E-3</c:v>
                </c:pt>
                <c:pt idx="21">
                  <c:v>1.5071245889660212E-3</c:v>
                </c:pt>
                <c:pt idx="22">
                  <c:v>0</c:v>
                </c:pt>
                <c:pt idx="23">
                  <c:v>0.10384762967872467</c:v>
                </c:pt>
                <c:pt idx="24">
                  <c:v>1.0275130129115122E-2</c:v>
                </c:pt>
                <c:pt idx="25">
                  <c:v>6.3330354483169496E-2</c:v>
                </c:pt>
                <c:pt idx="26">
                  <c:v>2.5922416969314174E-2</c:v>
                </c:pt>
                <c:pt idx="27">
                  <c:v>4.1553645916436829E-2</c:v>
                </c:pt>
                <c:pt idx="28">
                  <c:v>1.4964842869149874E-2</c:v>
                </c:pt>
                <c:pt idx="29">
                  <c:v>8.1927756871884014E-2</c:v>
                </c:pt>
                <c:pt idx="30">
                  <c:v>4.9298445202882062E-2</c:v>
                </c:pt>
                <c:pt idx="31">
                  <c:v>4.7330384286312414E-2</c:v>
                </c:pt>
                <c:pt idx="32">
                  <c:v>6.4203804161230518E-2</c:v>
                </c:pt>
                <c:pt idx="33">
                  <c:v>3.485885022939899E-2</c:v>
                </c:pt>
                <c:pt idx="34">
                  <c:v>2.7944081213921512E-2</c:v>
                </c:pt>
                <c:pt idx="35">
                  <c:v>3.3700621263626773E-2</c:v>
                </c:pt>
                <c:pt idx="36">
                  <c:v>0</c:v>
                </c:pt>
                <c:pt idx="37">
                  <c:v>0.10129830917874397</c:v>
                </c:pt>
                <c:pt idx="38">
                  <c:v>0.14689647241468534</c:v>
                </c:pt>
                <c:pt idx="39">
                  <c:v>9.4466873946200139E-2</c:v>
                </c:pt>
                <c:pt idx="40">
                  <c:v>2.3841562841357036E-2</c:v>
                </c:pt>
                <c:pt idx="41">
                  <c:v>5.3243957184956711E-2</c:v>
                </c:pt>
                <c:pt idx="42">
                  <c:v>4.4772432532575804E-2</c:v>
                </c:pt>
                <c:pt idx="43">
                  <c:v>6.1984751751069239E-2</c:v>
                </c:pt>
                <c:pt idx="44">
                  <c:v>6.2322221867109846E-2</c:v>
                </c:pt>
                <c:pt idx="45">
                  <c:v>7.3498705420529525E-2</c:v>
                </c:pt>
                <c:pt idx="46">
                  <c:v>7.540831890863596E-2</c:v>
                </c:pt>
                <c:pt idx="47">
                  <c:v>0.10793348162270947</c:v>
                </c:pt>
                <c:pt idx="48">
                  <c:v>4.2387495132669525E-2</c:v>
                </c:pt>
                <c:pt idx="49">
                  <c:v>4.8613578146326872E-2</c:v>
                </c:pt>
                <c:pt idx="50">
                  <c:v>6.6542454085706679E-2</c:v>
                </c:pt>
                <c:pt idx="51">
                  <c:v>7.2973985760211427E-2</c:v>
                </c:pt>
                <c:pt idx="52">
                  <c:v>8.7394398435224105E-2</c:v>
                </c:pt>
                <c:pt idx="53">
                  <c:v>8.483978333224565E-2</c:v>
                </c:pt>
                <c:pt idx="54">
                  <c:v>0.1468793781353098</c:v>
                </c:pt>
                <c:pt idx="55">
                  <c:v>0</c:v>
                </c:pt>
                <c:pt idx="56">
                  <c:v>5.3874032716230778E-2</c:v>
                </c:pt>
                <c:pt idx="57">
                  <c:v>6.2823541237372466E-2</c:v>
                </c:pt>
                <c:pt idx="58">
                  <c:v>7.6051610196160704E-2</c:v>
                </c:pt>
                <c:pt idx="59">
                  <c:v>8.28775070445881E-2</c:v>
                </c:pt>
                <c:pt idx="60">
                  <c:v>8.9409321642824183E-2</c:v>
                </c:pt>
                <c:pt idx="61">
                  <c:v>0.10338745970929879</c:v>
                </c:pt>
                <c:pt idx="62">
                  <c:v>6.8985907164679214E-2</c:v>
                </c:pt>
                <c:pt idx="63">
                  <c:v>5.4879094494940835E-2</c:v>
                </c:pt>
                <c:pt idx="64">
                  <c:v>7.4473366905454294E-2</c:v>
                </c:pt>
                <c:pt idx="65">
                  <c:v>9.0706375902339473E-2</c:v>
                </c:pt>
                <c:pt idx="66">
                  <c:v>0.19266275989403547</c:v>
                </c:pt>
                <c:pt idx="67">
                  <c:v>8.5767379806546903E-2</c:v>
                </c:pt>
                <c:pt idx="68">
                  <c:v>0</c:v>
                </c:pt>
                <c:pt idx="69">
                  <c:v>7.4843296847226126E-2</c:v>
                </c:pt>
                <c:pt idx="70">
                  <c:v>5.3724053724053727E-2</c:v>
                </c:pt>
                <c:pt idx="71">
                  <c:v>6.1125062782521347E-2</c:v>
                </c:pt>
                <c:pt idx="72">
                  <c:v>8.2029225826510524E-2</c:v>
                </c:pt>
                <c:pt idx="73">
                  <c:v>8.2268414413426208E-2</c:v>
                </c:pt>
                <c:pt idx="74">
                  <c:v>9.1235673148200941E-2</c:v>
                </c:pt>
                <c:pt idx="75">
                  <c:v>7.9599852706517732E-2</c:v>
                </c:pt>
                <c:pt idx="76">
                  <c:v>6.3727047461719297E-2</c:v>
                </c:pt>
                <c:pt idx="77">
                  <c:v>9.2743525700013152E-2</c:v>
                </c:pt>
                <c:pt idx="78">
                  <c:v>7.1547652125590444E-2</c:v>
                </c:pt>
                <c:pt idx="79">
                  <c:v>4.738283852817058E-2</c:v>
                </c:pt>
                <c:pt idx="80">
                  <c:v>9.1680936073059355E-2</c:v>
                </c:pt>
                <c:pt idx="81">
                  <c:v>8.3888348424754927E-2</c:v>
                </c:pt>
                <c:pt idx="82">
                  <c:v>7.6741811326682896E-2</c:v>
                </c:pt>
                <c:pt idx="83">
                  <c:v>5.2504429054598165E-2</c:v>
                </c:pt>
                <c:pt idx="84">
                  <c:v>4.7048047297859941E-2</c:v>
                </c:pt>
                <c:pt idx="85">
                  <c:v>7.8034682080924858E-2</c:v>
                </c:pt>
                <c:pt idx="86">
                  <c:v>6.9239091236927522E-2</c:v>
                </c:pt>
                <c:pt idx="87">
                  <c:v>7.8537887855630234E-2</c:v>
                </c:pt>
                <c:pt idx="88">
                  <c:v>5.2549630206305958E-2</c:v>
                </c:pt>
                <c:pt idx="89">
                  <c:v>8.5375265290372371E-2</c:v>
                </c:pt>
                <c:pt idx="90">
                  <c:v>6.5172515482158661E-2</c:v>
                </c:pt>
                <c:pt idx="91">
                  <c:v>4.553379140600964E-2</c:v>
                </c:pt>
                <c:pt idx="92">
                  <c:v>2.9417944946417314E-2</c:v>
                </c:pt>
                <c:pt idx="93">
                  <c:v>0.10385882853194429</c:v>
                </c:pt>
                <c:pt idx="94">
                  <c:v>9.6933501780176873E-2</c:v>
                </c:pt>
                <c:pt idx="95">
                  <c:v>5.6533597818001491E-2</c:v>
                </c:pt>
                <c:pt idx="96">
                  <c:v>7.2023208879919268E-2</c:v>
                </c:pt>
                <c:pt idx="97">
                  <c:v>6.1392242486514259E-2</c:v>
                </c:pt>
                <c:pt idx="98">
                  <c:v>3.4019695613249773E-2</c:v>
                </c:pt>
                <c:pt idx="99">
                  <c:v>4.2341538069123837E-2</c:v>
                </c:pt>
                <c:pt idx="100">
                  <c:v>7.2919317892593538E-2</c:v>
                </c:pt>
                <c:pt idx="101">
                  <c:v>6.5567334118570866E-2</c:v>
                </c:pt>
                <c:pt idx="102">
                  <c:v>4.6358543417366949E-2</c:v>
                </c:pt>
                <c:pt idx="103">
                  <c:v>8.249496981891348E-2</c:v>
                </c:pt>
                <c:pt idx="104">
                  <c:v>6.2970469021424433E-2</c:v>
                </c:pt>
                <c:pt idx="105">
                  <c:v>1.8296432964329642E-2</c:v>
                </c:pt>
                <c:pt idx="106">
                  <c:v>9.0977670488835247E-2</c:v>
                </c:pt>
                <c:pt idx="107">
                  <c:v>2.4260067928190198E-2</c:v>
                </c:pt>
                <c:pt idx="108">
                  <c:v>0.11487101669195751</c:v>
                </c:pt>
                <c:pt idx="109">
                  <c:v>4.0298992525186872E-2</c:v>
                </c:pt>
                <c:pt idx="110">
                  <c:v>1.7618040873854827E-2</c:v>
                </c:pt>
                <c:pt idx="111">
                  <c:v>8.5618279569892472E-2</c:v>
                </c:pt>
                <c:pt idx="112">
                  <c:v>1.8280770304214346E-2</c:v>
                </c:pt>
                <c:pt idx="113">
                  <c:v>5.2769412072803459E-2</c:v>
                </c:pt>
                <c:pt idx="114">
                  <c:v>8.8273362671498837E-2</c:v>
                </c:pt>
                <c:pt idx="115">
                  <c:v>7.7121818886448784E-2</c:v>
                </c:pt>
                <c:pt idx="116">
                  <c:v>4.5472676505783807E-2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378-4277-B7E3-792B3BE31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65472"/>
        <c:axId val="110267008"/>
      </c:lineChart>
      <c:catAx>
        <c:axId val="110265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267008"/>
        <c:crosses val="autoZero"/>
        <c:auto val="1"/>
        <c:lblAlgn val="ctr"/>
        <c:lblOffset val="100"/>
        <c:noMultiLvlLbl val="0"/>
      </c:catAx>
      <c:valAx>
        <c:axId val="11026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26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188.00108154998614</c:v>
                </c:pt>
                <c:pt idx="6">
                  <c:v>129.00103159017232</c:v>
                </c:pt>
                <c:pt idx="7">
                  <c:v>0</c:v>
                </c:pt>
                <c:pt idx="8">
                  <c:v>68.000844086302962</c:v>
                </c:pt>
                <c:pt idx="9">
                  <c:v>0</c:v>
                </c:pt>
                <c:pt idx="10">
                  <c:v>56.375980376447416</c:v>
                </c:pt>
                <c:pt idx="11">
                  <c:v>0</c:v>
                </c:pt>
                <c:pt idx="12">
                  <c:v>63.88158438394256</c:v>
                </c:pt>
                <c:pt idx="13">
                  <c:v>455.01995845871437</c:v>
                </c:pt>
                <c:pt idx="14">
                  <c:v>605.03310988648434</c:v>
                </c:pt>
                <c:pt idx="15">
                  <c:v>54.707487601704734</c:v>
                </c:pt>
                <c:pt idx="16">
                  <c:v>283.59604319777469</c:v>
                </c:pt>
                <c:pt idx="17">
                  <c:v>73.103315029446165</c:v>
                </c:pt>
                <c:pt idx="18">
                  <c:v>124.72668417478484</c:v>
                </c:pt>
                <c:pt idx="19">
                  <c:v>50.320312243991417</c:v>
                </c:pt>
                <c:pt idx="20">
                  <c:v>33.793719850212398</c:v>
                </c:pt>
                <c:pt idx="21">
                  <c:v>61.876870060733218</c:v>
                </c:pt>
                <c:pt idx="22">
                  <c:v>144.28421306996538</c:v>
                </c:pt>
                <c:pt idx="23">
                  <c:v>1.3056670156431605</c:v>
                </c:pt>
                <c:pt idx="24">
                  <c:v>12.290957968762294</c:v>
                </c:pt>
                <c:pt idx="25">
                  <c:v>3.0260393593757136</c:v>
                </c:pt>
                <c:pt idx="26">
                  <c:v>6.5439978430479915</c:v>
                </c:pt>
                <c:pt idx="27">
                  <c:v>3.5674743142524532</c:v>
                </c:pt>
                <c:pt idx="28">
                  <c:v>5.3048578316000921</c:v>
                </c:pt>
                <c:pt idx="29">
                  <c:v>1.0891962412015379</c:v>
                </c:pt>
                <c:pt idx="30">
                  <c:v>1.8047374311999789</c:v>
                </c:pt>
                <c:pt idx="31">
                  <c:v>2.2110024334232894</c:v>
                </c:pt>
                <c:pt idx="32">
                  <c:v>1.7643085196590791</c:v>
                </c:pt>
                <c:pt idx="33">
                  <c:v>2.7665863045184786</c:v>
                </c:pt>
                <c:pt idx="34">
                  <c:v>2.4766163851438447</c:v>
                </c:pt>
                <c:pt idx="35">
                  <c:v>1.6539460949915392</c:v>
                </c:pt>
                <c:pt idx="36">
                  <c:v>14.402166545672696</c:v>
                </c:pt>
                <c:pt idx="37">
                  <c:v>0.56600743056220648</c:v>
                </c:pt>
                <c:pt idx="38">
                  <c:v>0.53451931018659005</c:v>
                </c:pt>
                <c:pt idx="39">
                  <c:v>0.76851761777052807</c:v>
                </c:pt>
                <c:pt idx="40">
                  <c:v>2.3983409504433069</c:v>
                </c:pt>
                <c:pt idx="41">
                  <c:v>0.79311250920215981</c:v>
                </c:pt>
                <c:pt idx="42">
                  <c:v>0.92605102205383283</c:v>
                </c:pt>
                <c:pt idx="43">
                  <c:v>0.5324520213448618</c:v>
                </c:pt>
                <c:pt idx="44">
                  <c:v>0.32225028368083869</c:v>
                </c:pt>
                <c:pt idx="45">
                  <c:v>0.69232781502725349</c:v>
                </c:pt>
                <c:pt idx="46">
                  <c:v>0.63462654674509889</c:v>
                </c:pt>
                <c:pt idx="47">
                  <c:v>0.57765657531001147</c:v>
                </c:pt>
                <c:pt idx="48">
                  <c:v>0.81416130618609162</c:v>
                </c:pt>
                <c:pt idx="49">
                  <c:v>0.67662515285849234</c:v>
                </c:pt>
                <c:pt idx="50">
                  <c:v>0.49901089148486583</c:v>
                </c:pt>
                <c:pt idx="51">
                  <c:v>0.31727092943525964</c:v>
                </c:pt>
                <c:pt idx="52">
                  <c:v>0.53107942007397413</c:v>
                </c:pt>
                <c:pt idx="53">
                  <c:v>0.59234247043469312</c:v>
                </c:pt>
                <c:pt idx="54">
                  <c:v>0.28024293073211864</c:v>
                </c:pt>
                <c:pt idx="55">
                  <c:v>12.964154425835174</c:v>
                </c:pt>
                <c:pt idx="56">
                  <c:v>0.54778274886101119</c:v>
                </c:pt>
                <c:pt idx="57">
                  <c:v>0.3735335739647504</c:v>
                </c:pt>
                <c:pt idx="58">
                  <c:v>0.37441412179996164</c:v>
                </c:pt>
                <c:pt idx="59">
                  <c:v>0.51700325679126136</c:v>
                </c:pt>
                <c:pt idx="60">
                  <c:v>0.4523463444456482</c:v>
                </c:pt>
                <c:pt idx="61">
                  <c:v>0.30460630178403786</c:v>
                </c:pt>
                <c:pt idx="62">
                  <c:v>0.40980989788009181</c:v>
                </c:pt>
                <c:pt idx="63">
                  <c:v>0.4222340209542349</c:v>
                </c:pt>
                <c:pt idx="64">
                  <c:v>0.2195630096511198</c:v>
                </c:pt>
                <c:pt idx="65">
                  <c:v>0.35695788345398755</c:v>
                </c:pt>
                <c:pt idx="66">
                  <c:v>0.22772665608946321</c:v>
                </c:pt>
                <c:pt idx="67">
                  <c:v>0.66278044327178454</c:v>
                </c:pt>
                <c:pt idx="68">
                  <c:v>9.8334447619672467</c:v>
                </c:pt>
                <c:pt idx="69">
                  <c:v>0.44997046217789755</c:v>
                </c:pt>
                <c:pt idx="70">
                  <c:v>0.49655107731039905</c:v>
                </c:pt>
                <c:pt idx="71">
                  <c:v>0.53356211121286234</c:v>
                </c:pt>
                <c:pt idx="72">
                  <c:v>0.35917355134511431</c:v>
                </c:pt>
                <c:pt idx="73">
                  <c:v>0.57234748130999291</c:v>
                </c:pt>
                <c:pt idx="74">
                  <c:v>0.23462184927509633</c:v>
                </c:pt>
                <c:pt idx="75">
                  <c:v>0.57753858777708211</c:v>
                </c:pt>
                <c:pt idx="76">
                  <c:v>0.49816834925626002</c:v>
                </c:pt>
                <c:pt idx="77">
                  <c:v>0.43086898255882611</c:v>
                </c:pt>
                <c:pt idx="78">
                  <c:v>0.17029311525834481</c:v>
                </c:pt>
                <c:pt idx="79">
                  <c:v>1.7125223062267878</c:v>
                </c:pt>
                <c:pt idx="80">
                  <c:v>0.51667494818351267</c:v>
                </c:pt>
                <c:pt idx="81">
                  <c:v>0.4653981510650389</c:v>
                </c:pt>
                <c:pt idx="82">
                  <c:v>0.68909714314032855</c:v>
                </c:pt>
                <c:pt idx="83">
                  <c:v>0.4037857969698852</c:v>
                </c:pt>
                <c:pt idx="84">
                  <c:v>0.58387780497929331</c:v>
                </c:pt>
                <c:pt idx="85">
                  <c:v>0.28875708447853071</c:v>
                </c:pt>
                <c:pt idx="86">
                  <c:v>0.72358137236461373</c:v>
                </c:pt>
                <c:pt idx="87">
                  <c:v>0.35720817969258367</c:v>
                </c:pt>
                <c:pt idx="88">
                  <c:v>1.1571462166407871</c:v>
                </c:pt>
                <c:pt idx="89">
                  <c:v>0.79171076754802749</c:v>
                </c:pt>
                <c:pt idx="90">
                  <c:v>0.38836604568909949</c:v>
                </c:pt>
                <c:pt idx="91">
                  <c:v>0.48785080002186321</c:v>
                </c:pt>
                <c:pt idx="92">
                  <c:v>0.625097203197021</c:v>
                </c:pt>
                <c:pt idx="93">
                  <c:v>0.28997551881319872</c:v>
                </c:pt>
                <c:pt idx="94">
                  <c:v>0.27466849480709926</c:v>
                </c:pt>
                <c:pt idx="95">
                  <c:v>0.71937228132247122</c:v>
                </c:pt>
                <c:pt idx="96">
                  <c:v>0.76262187006865179</c:v>
                </c:pt>
                <c:pt idx="97">
                  <c:v>1.0692972225168422</c:v>
                </c:pt>
                <c:pt idx="98">
                  <c:v>1.0815305842990635</c:v>
                </c:pt>
                <c:pt idx="99">
                  <c:v>1.0520399875555326</c:v>
                </c:pt>
                <c:pt idx="100">
                  <c:v>0.64801924762389729</c:v>
                </c:pt>
                <c:pt idx="101">
                  <c:v>3.1016820160583304E-2</c:v>
                </c:pt>
                <c:pt idx="102">
                  <c:v>0.48255575971744724</c:v>
                </c:pt>
                <c:pt idx="103">
                  <c:v>0.91657226044716855</c:v>
                </c:pt>
                <c:pt idx="104">
                  <c:v>9.2341179709510349E-2</c:v>
                </c:pt>
                <c:pt idx="105">
                  <c:v>1.9808052863798653</c:v>
                </c:pt>
                <c:pt idx="106">
                  <c:v>0.26989798688565991</c:v>
                </c:pt>
                <c:pt idx="107">
                  <c:v>3.5047834800617252</c:v>
                </c:pt>
                <c:pt idx="108">
                  <c:v>0.44770644780035662</c:v>
                </c:pt>
                <c:pt idx="109">
                  <c:v>4.4696202773434139</c:v>
                </c:pt>
                <c:pt idx="110">
                  <c:v>3.5262370537534173</c:v>
                </c:pt>
                <c:pt idx="111">
                  <c:v>0.57650321386354719</c:v>
                </c:pt>
                <c:pt idx="112">
                  <c:v>4.6059016562265738</c:v>
                </c:pt>
                <c:pt idx="113">
                  <c:v>1.2214617175198526</c:v>
                </c:pt>
                <c:pt idx="114">
                  <c:v>1.0238642644643892</c:v>
                </c:pt>
                <c:pt idx="115">
                  <c:v>0.64140806441309184</c:v>
                </c:pt>
                <c:pt idx="116">
                  <c:v>1.4156882991718516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6F-4E38-AED4-DFE7CD2A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00160"/>
        <c:axId val="110301952"/>
      </c:lineChart>
      <c:catAx>
        <c:axId val="110300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301952"/>
        <c:crosses val="autoZero"/>
        <c:auto val="1"/>
        <c:lblAlgn val="ctr"/>
        <c:lblOffset val="100"/>
        <c:noMultiLvlLbl val="0"/>
      </c:catAx>
      <c:valAx>
        <c:axId val="11030195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30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GER'!$F$4:$F$149</c:f>
              <c:numCache>
                <c:formatCode>General</c:formatCode>
                <c:ptCount val="146"/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10</c:v>
                </c:pt>
                <c:pt idx="26">
                  <c:v>19</c:v>
                </c:pt>
                <c:pt idx="27">
                  <c:v>2</c:v>
                </c:pt>
                <c:pt idx="28">
                  <c:v>31</c:v>
                </c:pt>
                <c:pt idx="29">
                  <c:v>51</c:v>
                </c:pt>
                <c:pt idx="30">
                  <c:v>29</c:v>
                </c:pt>
                <c:pt idx="31">
                  <c:v>37</c:v>
                </c:pt>
                <c:pt idx="32">
                  <c:v>66</c:v>
                </c:pt>
                <c:pt idx="33">
                  <c:v>220</c:v>
                </c:pt>
                <c:pt idx="34">
                  <c:v>188</c:v>
                </c:pt>
                <c:pt idx="35">
                  <c:v>129</c:v>
                </c:pt>
                <c:pt idx="36">
                  <c:v>241</c:v>
                </c:pt>
                <c:pt idx="37">
                  <c:v>136</c:v>
                </c:pt>
                <c:pt idx="38">
                  <c:v>281</c:v>
                </c:pt>
                <c:pt idx="39">
                  <c:v>451</c:v>
                </c:pt>
                <c:pt idx="40">
                  <c:v>170</c:v>
                </c:pt>
                <c:pt idx="41">
                  <c:v>1597</c:v>
                </c:pt>
                <c:pt idx="42">
                  <c:v>910</c:v>
                </c:pt>
                <c:pt idx="43">
                  <c:v>1210</c:v>
                </c:pt>
                <c:pt idx="44">
                  <c:v>1477</c:v>
                </c:pt>
                <c:pt idx="45">
                  <c:v>1985</c:v>
                </c:pt>
                <c:pt idx="46">
                  <c:v>3070</c:v>
                </c:pt>
                <c:pt idx="47">
                  <c:v>2993</c:v>
                </c:pt>
                <c:pt idx="48">
                  <c:v>4528</c:v>
                </c:pt>
                <c:pt idx="49">
                  <c:v>2365</c:v>
                </c:pt>
                <c:pt idx="50">
                  <c:v>2660</c:v>
                </c:pt>
                <c:pt idx="51">
                  <c:v>4183</c:v>
                </c:pt>
                <c:pt idx="52">
                  <c:v>3930</c:v>
                </c:pt>
                <c:pt idx="53">
                  <c:v>4337</c:v>
                </c:pt>
                <c:pt idx="54">
                  <c:v>6615</c:v>
                </c:pt>
                <c:pt idx="55">
                  <c:v>6933</c:v>
                </c:pt>
                <c:pt idx="56">
                  <c:v>6824</c:v>
                </c:pt>
                <c:pt idx="57">
                  <c:v>4400</c:v>
                </c:pt>
                <c:pt idx="58">
                  <c:v>4790</c:v>
                </c:pt>
                <c:pt idx="59">
                  <c:v>4923</c:v>
                </c:pt>
                <c:pt idx="60">
                  <c:v>6064</c:v>
                </c:pt>
                <c:pt idx="61">
                  <c:v>6922</c:v>
                </c:pt>
                <c:pt idx="62">
                  <c:v>6365</c:v>
                </c:pt>
                <c:pt idx="63">
                  <c:v>4933</c:v>
                </c:pt>
                <c:pt idx="64">
                  <c:v>4031</c:v>
                </c:pt>
                <c:pt idx="65">
                  <c:v>3251</c:v>
                </c:pt>
                <c:pt idx="66">
                  <c:v>4289</c:v>
                </c:pt>
                <c:pt idx="67">
                  <c:v>5633</c:v>
                </c:pt>
                <c:pt idx="68">
                  <c:v>4885</c:v>
                </c:pt>
                <c:pt idx="69">
                  <c:v>3990</c:v>
                </c:pt>
                <c:pt idx="70">
                  <c:v>2737</c:v>
                </c:pt>
                <c:pt idx="71">
                  <c:v>2946</c:v>
                </c:pt>
                <c:pt idx="72">
                  <c:v>2218</c:v>
                </c:pt>
                <c:pt idx="73">
                  <c:v>1287</c:v>
                </c:pt>
                <c:pt idx="74">
                  <c:v>3394</c:v>
                </c:pt>
                <c:pt idx="75">
                  <c:v>2945</c:v>
                </c:pt>
                <c:pt idx="76">
                  <c:v>3699</c:v>
                </c:pt>
                <c:pt idx="77">
                  <c:v>1945</c:v>
                </c:pt>
                <c:pt idx="78">
                  <c:v>1842</c:v>
                </c:pt>
                <c:pt idx="79">
                  <c:v>1881</c:v>
                </c:pt>
                <c:pt idx="80">
                  <c:v>1226</c:v>
                </c:pt>
                <c:pt idx="81">
                  <c:v>2357</c:v>
                </c:pt>
                <c:pt idx="82">
                  <c:v>2481</c:v>
                </c:pt>
                <c:pt idx="83">
                  <c:v>1870</c:v>
                </c:pt>
                <c:pt idx="84">
                  <c:v>1514</c:v>
                </c:pt>
                <c:pt idx="85">
                  <c:v>1257</c:v>
                </c:pt>
                <c:pt idx="86">
                  <c:v>988</c:v>
                </c:pt>
                <c:pt idx="87">
                  <c:v>1154</c:v>
                </c:pt>
                <c:pt idx="88">
                  <c:v>1627</c:v>
                </c:pt>
                <c:pt idx="89">
                  <c:v>1470</c:v>
                </c:pt>
                <c:pt idx="90">
                  <c:v>1068</c:v>
                </c:pt>
                <c:pt idx="91">
                  <c:v>890</c:v>
                </c:pt>
                <c:pt idx="92">
                  <c:v>697</c:v>
                </c:pt>
                <c:pt idx="93">
                  <c:v>488</c:v>
                </c:pt>
                <c:pt idx="94">
                  <c:v>855</c:v>
                </c:pt>
                <c:pt idx="95">
                  <c:v>1155</c:v>
                </c:pt>
                <c:pt idx="96">
                  <c:v>1268</c:v>
                </c:pt>
                <c:pt idx="97">
                  <c:v>1158</c:v>
                </c:pt>
                <c:pt idx="98">
                  <c:v>736</c:v>
                </c:pt>
                <c:pt idx="99">
                  <c:v>555</c:v>
                </c:pt>
                <c:pt idx="100">
                  <c:v>697</c:v>
                </c:pt>
                <c:pt idx="101">
                  <c:v>595</c:v>
                </c:pt>
                <c:pt idx="102">
                  <c:v>927</c:v>
                </c:pt>
                <c:pt idx="103">
                  <c:v>380</c:v>
                </c:pt>
                <c:pt idx="104">
                  <c:v>755</c:v>
                </c:pt>
                <c:pt idx="105">
                  <c:v>519</c:v>
                </c:pt>
                <c:pt idx="106">
                  <c:v>617</c:v>
                </c:pt>
                <c:pt idx="107">
                  <c:v>182</c:v>
                </c:pt>
                <c:pt idx="108">
                  <c:v>1227</c:v>
                </c:pt>
                <c:pt idx="109">
                  <c:v>695</c:v>
                </c:pt>
                <c:pt idx="110">
                  <c:v>548</c:v>
                </c:pt>
                <c:pt idx="111">
                  <c:v>689</c:v>
                </c:pt>
                <c:pt idx="112">
                  <c:v>276</c:v>
                </c:pt>
                <c:pt idx="113">
                  <c:v>342</c:v>
                </c:pt>
                <c:pt idx="114">
                  <c:v>272</c:v>
                </c:pt>
                <c:pt idx="115">
                  <c:v>600</c:v>
                </c:pt>
                <c:pt idx="116">
                  <c:v>324</c:v>
                </c:pt>
                <c:pt idx="117">
                  <c:v>672</c:v>
                </c:pt>
                <c:pt idx="118">
                  <c:v>726</c:v>
                </c:pt>
                <c:pt idx="119">
                  <c:v>267</c:v>
                </c:pt>
                <c:pt idx="120">
                  <c:v>221</c:v>
                </c:pt>
                <c:pt idx="121">
                  <c:v>184</c:v>
                </c:pt>
                <c:pt idx="122">
                  <c:v>285</c:v>
                </c:pt>
                <c:pt idx="123">
                  <c:v>242</c:v>
                </c:pt>
                <c:pt idx="124">
                  <c:v>351</c:v>
                </c:pt>
                <c:pt idx="125">
                  <c:v>452</c:v>
                </c:pt>
                <c:pt idx="126">
                  <c:v>526</c:v>
                </c:pt>
                <c:pt idx="127">
                  <c:v>300</c:v>
                </c:pt>
                <c:pt idx="128">
                  <c:v>359</c:v>
                </c:pt>
                <c:pt idx="129">
                  <c:v>397</c:v>
                </c:pt>
                <c:pt idx="130">
                  <c:v>16</c:v>
                </c:pt>
                <c:pt idx="131">
                  <c:v>169</c:v>
                </c:pt>
                <c:pt idx="132">
                  <c:v>535</c:v>
                </c:pt>
                <c:pt idx="133">
                  <c:v>41</c:v>
                </c:pt>
                <c:pt idx="134">
                  <c:v>251</c:v>
                </c:pt>
                <c:pt idx="135">
                  <c:v>164</c:v>
                </c:pt>
                <c:pt idx="136">
                  <c:v>570</c:v>
                </c:pt>
                <c:pt idx="137">
                  <c:v>352</c:v>
                </c:pt>
                <c:pt idx="138">
                  <c:v>1213</c:v>
                </c:pt>
                <c:pt idx="139">
                  <c:v>482</c:v>
                </c:pt>
                <c:pt idx="140">
                  <c:v>371</c:v>
                </c:pt>
                <c:pt idx="141">
                  <c:v>602</c:v>
                </c:pt>
                <c:pt idx="142">
                  <c:v>496</c:v>
                </c:pt>
                <c:pt idx="143">
                  <c:v>712</c:v>
                </c:pt>
                <c:pt idx="144">
                  <c:v>391</c:v>
                </c:pt>
                <c:pt idx="145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13-4925-BA04-BC54D4254FA2}"/>
            </c:ext>
          </c:extLst>
        </c:ser>
        <c:ser>
          <c:idx val="2"/>
          <c:order val="2"/>
          <c:tx>
            <c:strRef>
              <c:f>'Data GER'!$H$3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GER'!$H$4:$H$149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</c:v>
                </c:pt>
                <c:pt idx="40">
                  <c:v>0</c:v>
                </c:pt>
                <c:pt idx="41">
                  <c:v>21</c:v>
                </c:pt>
                <c:pt idx="42">
                  <c:v>0</c:v>
                </c:pt>
                <c:pt idx="43">
                  <c:v>0</c:v>
                </c:pt>
                <c:pt idx="44">
                  <c:v>21</c:v>
                </c:pt>
                <c:pt idx="45">
                  <c:v>0</c:v>
                </c:pt>
                <c:pt idx="46">
                  <c:v>38</c:v>
                </c:pt>
                <c:pt idx="47">
                  <c:v>8</c:v>
                </c:pt>
                <c:pt idx="48">
                  <c:v>67</c:v>
                </c:pt>
                <c:pt idx="49">
                  <c:v>53</c:v>
                </c:pt>
                <c:pt idx="50">
                  <c:v>33</c:v>
                </c:pt>
                <c:pt idx="51">
                  <c:v>0</c:v>
                </c:pt>
                <c:pt idx="52">
                  <c:v>2977</c:v>
                </c:pt>
                <c:pt idx="53">
                  <c:v>304</c:v>
                </c:pt>
                <c:pt idx="54">
                  <c:v>2126</c:v>
                </c:pt>
                <c:pt idx="55">
                  <c:v>985</c:v>
                </c:pt>
                <c:pt idx="56">
                  <c:v>1823</c:v>
                </c:pt>
                <c:pt idx="57">
                  <c:v>730</c:v>
                </c:pt>
                <c:pt idx="58">
                  <c:v>4289</c:v>
                </c:pt>
                <c:pt idx="59">
                  <c:v>2600</c:v>
                </c:pt>
                <c:pt idx="60">
                  <c:v>2600</c:v>
                </c:pt>
                <c:pt idx="61">
                  <c:v>3740</c:v>
                </c:pt>
                <c:pt idx="62">
                  <c:v>2135</c:v>
                </c:pt>
                <c:pt idx="63">
                  <c:v>1825</c:v>
                </c:pt>
                <c:pt idx="64">
                  <c:v>2300</c:v>
                </c:pt>
                <c:pt idx="65">
                  <c:v>0</c:v>
                </c:pt>
                <c:pt idx="66">
                  <c:v>7381</c:v>
                </c:pt>
                <c:pt idx="67">
                  <c:v>10219</c:v>
                </c:pt>
                <c:pt idx="68">
                  <c:v>6107</c:v>
                </c:pt>
                <c:pt idx="69">
                  <c:v>1506</c:v>
                </c:pt>
                <c:pt idx="70">
                  <c:v>3487</c:v>
                </c:pt>
                <c:pt idx="71">
                  <c:v>2900</c:v>
                </c:pt>
                <c:pt idx="72">
                  <c:v>4000</c:v>
                </c:pt>
                <c:pt idx="73">
                  <c:v>3900</c:v>
                </c:pt>
                <c:pt idx="74">
                  <c:v>4400</c:v>
                </c:pt>
                <c:pt idx="75">
                  <c:v>4400</c:v>
                </c:pt>
                <c:pt idx="76">
                  <c:v>6114</c:v>
                </c:pt>
                <c:pt idx="77">
                  <c:v>2286</c:v>
                </c:pt>
                <c:pt idx="78">
                  <c:v>2600</c:v>
                </c:pt>
                <c:pt idx="79">
                  <c:v>3500</c:v>
                </c:pt>
                <c:pt idx="80">
                  <c:v>3700</c:v>
                </c:pt>
                <c:pt idx="81">
                  <c:v>4200</c:v>
                </c:pt>
                <c:pt idx="82">
                  <c:v>3900</c:v>
                </c:pt>
                <c:pt idx="83">
                  <c:v>6500</c:v>
                </c:pt>
                <c:pt idx="84">
                  <c:v>0</c:v>
                </c:pt>
                <c:pt idx="85">
                  <c:v>2200</c:v>
                </c:pt>
                <c:pt idx="86">
                  <c:v>2500</c:v>
                </c:pt>
                <c:pt idx="87">
                  <c:v>2900</c:v>
                </c:pt>
                <c:pt idx="88">
                  <c:v>3000</c:v>
                </c:pt>
                <c:pt idx="89">
                  <c:v>3100</c:v>
                </c:pt>
                <c:pt idx="90">
                  <c:v>3400</c:v>
                </c:pt>
                <c:pt idx="91">
                  <c:v>2100</c:v>
                </c:pt>
                <c:pt idx="92">
                  <c:v>1600</c:v>
                </c:pt>
                <c:pt idx="93">
                  <c:v>2100</c:v>
                </c:pt>
                <c:pt idx="94">
                  <c:v>2400</c:v>
                </c:pt>
                <c:pt idx="95">
                  <c:v>4800</c:v>
                </c:pt>
                <c:pt idx="96">
                  <c:v>1800</c:v>
                </c:pt>
                <c:pt idx="97">
                  <c:v>0</c:v>
                </c:pt>
                <c:pt idx="98">
                  <c:v>1600</c:v>
                </c:pt>
                <c:pt idx="99">
                  <c:v>1100</c:v>
                </c:pt>
                <c:pt idx="100">
                  <c:v>1217</c:v>
                </c:pt>
                <c:pt idx="101">
                  <c:v>1583</c:v>
                </c:pt>
                <c:pt idx="102">
                  <c:v>1500</c:v>
                </c:pt>
                <c:pt idx="103">
                  <c:v>1600</c:v>
                </c:pt>
                <c:pt idx="104">
                  <c:v>1297</c:v>
                </c:pt>
                <c:pt idx="105">
                  <c:v>1003</c:v>
                </c:pt>
                <c:pt idx="106">
                  <c:v>1411</c:v>
                </c:pt>
                <c:pt idx="107">
                  <c:v>1030</c:v>
                </c:pt>
                <c:pt idx="108">
                  <c:v>640</c:v>
                </c:pt>
                <c:pt idx="109">
                  <c:v>1285</c:v>
                </c:pt>
                <c:pt idx="110">
                  <c:v>1121</c:v>
                </c:pt>
                <c:pt idx="111">
                  <c:v>977</c:v>
                </c:pt>
                <c:pt idx="112">
                  <c:v>652</c:v>
                </c:pt>
                <c:pt idx="113">
                  <c:v>565</c:v>
                </c:pt>
                <c:pt idx="114">
                  <c:v>918</c:v>
                </c:pt>
                <c:pt idx="115">
                  <c:v>768</c:v>
                </c:pt>
                <c:pt idx="116">
                  <c:v>853</c:v>
                </c:pt>
                <c:pt idx="117">
                  <c:v>540</c:v>
                </c:pt>
                <c:pt idx="118">
                  <c:v>885</c:v>
                </c:pt>
                <c:pt idx="119">
                  <c:v>663</c:v>
                </c:pt>
                <c:pt idx="120">
                  <c:v>444</c:v>
                </c:pt>
                <c:pt idx="121">
                  <c:v>280</c:v>
                </c:pt>
                <c:pt idx="122">
                  <c:v>977</c:v>
                </c:pt>
                <c:pt idx="123">
                  <c:v>844</c:v>
                </c:pt>
                <c:pt idx="124">
                  <c:v>456</c:v>
                </c:pt>
                <c:pt idx="125">
                  <c:v>571</c:v>
                </c:pt>
                <c:pt idx="126">
                  <c:v>478</c:v>
                </c:pt>
                <c:pt idx="127">
                  <c:v>266</c:v>
                </c:pt>
                <c:pt idx="128">
                  <c:v>332</c:v>
                </c:pt>
                <c:pt idx="129">
                  <c:v>573</c:v>
                </c:pt>
                <c:pt idx="130">
                  <c:v>501</c:v>
                </c:pt>
                <c:pt idx="131">
                  <c:v>331</c:v>
                </c:pt>
                <c:pt idx="132">
                  <c:v>574</c:v>
                </c:pt>
                <c:pt idx="133">
                  <c:v>435</c:v>
                </c:pt>
                <c:pt idx="134">
                  <c:v>119</c:v>
                </c:pt>
                <c:pt idx="135">
                  <c:v>603</c:v>
                </c:pt>
                <c:pt idx="136">
                  <c:v>150</c:v>
                </c:pt>
                <c:pt idx="137">
                  <c:v>757</c:v>
                </c:pt>
                <c:pt idx="138">
                  <c:v>248</c:v>
                </c:pt>
                <c:pt idx="139">
                  <c:v>125</c:v>
                </c:pt>
                <c:pt idx="140">
                  <c:v>637</c:v>
                </c:pt>
                <c:pt idx="141">
                  <c:v>131</c:v>
                </c:pt>
                <c:pt idx="142">
                  <c:v>403</c:v>
                </c:pt>
                <c:pt idx="143">
                  <c:v>682</c:v>
                </c:pt>
                <c:pt idx="144">
                  <c:v>597</c:v>
                </c:pt>
                <c:pt idx="145">
                  <c:v>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13-4925-BA04-BC54D42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28928"/>
        <c:axId val="110430464"/>
      </c:lineChart>
      <c:lineChart>
        <c:grouping val="standard"/>
        <c:varyColors val="0"/>
        <c:ser>
          <c:idx val="1"/>
          <c:order val="1"/>
          <c:tx>
            <c:strRef>
              <c:f>'Data GER'!$G$3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GER'!$G$4:$G$149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6</c:v>
                </c:pt>
                <c:pt idx="45">
                  <c:v>7</c:v>
                </c:pt>
                <c:pt idx="46">
                  <c:v>4</c:v>
                </c:pt>
                <c:pt idx="47">
                  <c:v>16</c:v>
                </c:pt>
                <c:pt idx="48">
                  <c:v>23</c:v>
                </c:pt>
                <c:pt idx="49">
                  <c:v>17</c:v>
                </c:pt>
                <c:pt idx="50">
                  <c:v>10</c:v>
                </c:pt>
                <c:pt idx="51">
                  <c:v>29</c:v>
                </c:pt>
                <c:pt idx="52">
                  <c:v>34</c:v>
                </c:pt>
                <c:pt idx="53">
                  <c:v>49</c:v>
                </c:pt>
                <c:pt idx="54">
                  <c:v>61</c:v>
                </c:pt>
                <c:pt idx="55">
                  <c:v>75</c:v>
                </c:pt>
                <c:pt idx="56">
                  <c:v>91</c:v>
                </c:pt>
                <c:pt idx="57">
                  <c:v>100</c:v>
                </c:pt>
                <c:pt idx="58">
                  <c:v>112</c:v>
                </c:pt>
                <c:pt idx="59">
                  <c:v>130</c:v>
                </c:pt>
                <c:pt idx="60">
                  <c:v>145</c:v>
                </c:pt>
                <c:pt idx="61">
                  <c:v>187</c:v>
                </c:pt>
                <c:pt idx="62">
                  <c:v>168</c:v>
                </c:pt>
                <c:pt idx="63">
                  <c:v>169</c:v>
                </c:pt>
                <c:pt idx="64">
                  <c:v>140</c:v>
                </c:pt>
                <c:pt idx="65">
                  <c:v>226</c:v>
                </c:pt>
                <c:pt idx="66">
                  <c:v>206</c:v>
                </c:pt>
                <c:pt idx="67">
                  <c:v>333</c:v>
                </c:pt>
                <c:pt idx="68">
                  <c:v>258</c:v>
                </c:pt>
                <c:pt idx="69">
                  <c:v>160</c:v>
                </c:pt>
                <c:pt idx="70">
                  <c:v>-31</c:v>
                </c:pt>
                <c:pt idx="71">
                  <c:v>286</c:v>
                </c:pt>
                <c:pt idx="72">
                  <c:v>172</c:v>
                </c:pt>
                <c:pt idx="73">
                  <c:v>100</c:v>
                </c:pt>
                <c:pt idx="74">
                  <c:v>510</c:v>
                </c:pt>
                <c:pt idx="75">
                  <c:v>248</c:v>
                </c:pt>
                <c:pt idx="76">
                  <c:v>300</c:v>
                </c:pt>
                <c:pt idx="77">
                  <c:v>107</c:v>
                </c:pt>
                <c:pt idx="78">
                  <c:v>127</c:v>
                </c:pt>
                <c:pt idx="79">
                  <c:v>276</c:v>
                </c:pt>
                <c:pt idx="80">
                  <c:v>171</c:v>
                </c:pt>
                <c:pt idx="81">
                  <c:v>246</c:v>
                </c:pt>
                <c:pt idx="82">
                  <c:v>296</c:v>
                </c:pt>
                <c:pt idx="83">
                  <c:v>185</c:v>
                </c:pt>
                <c:pt idx="84">
                  <c:v>117</c:v>
                </c:pt>
                <c:pt idx="85">
                  <c:v>99</c:v>
                </c:pt>
                <c:pt idx="86">
                  <c:v>150</c:v>
                </c:pt>
                <c:pt idx="87">
                  <c:v>188</c:v>
                </c:pt>
                <c:pt idx="88">
                  <c:v>153</c:v>
                </c:pt>
                <c:pt idx="89">
                  <c:v>156</c:v>
                </c:pt>
                <c:pt idx="90">
                  <c:v>113</c:v>
                </c:pt>
                <c:pt idx="91">
                  <c:v>76</c:v>
                </c:pt>
                <c:pt idx="92">
                  <c:v>54</c:v>
                </c:pt>
                <c:pt idx="93">
                  <c:v>127</c:v>
                </c:pt>
                <c:pt idx="94">
                  <c:v>0</c:v>
                </c:pt>
                <c:pt idx="95">
                  <c:v>282</c:v>
                </c:pt>
                <c:pt idx="96">
                  <c:v>117</c:v>
                </c:pt>
                <c:pt idx="97">
                  <c:v>118</c:v>
                </c:pt>
                <c:pt idx="98">
                  <c:v>39</c:v>
                </c:pt>
                <c:pt idx="99">
                  <c:v>20</c:v>
                </c:pt>
                <c:pt idx="100">
                  <c:v>92</c:v>
                </c:pt>
                <c:pt idx="101">
                  <c:v>77</c:v>
                </c:pt>
                <c:pt idx="102">
                  <c:v>123</c:v>
                </c:pt>
                <c:pt idx="103">
                  <c:v>23</c:v>
                </c:pt>
                <c:pt idx="104">
                  <c:v>13</c:v>
                </c:pt>
                <c:pt idx="105">
                  <c:v>41</c:v>
                </c:pt>
                <c:pt idx="106">
                  <c:v>24</c:v>
                </c:pt>
                <c:pt idx="107">
                  <c:v>41</c:v>
                </c:pt>
                <c:pt idx="108">
                  <c:v>78</c:v>
                </c:pt>
                <c:pt idx="109">
                  <c:v>63</c:v>
                </c:pt>
                <c:pt idx="110">
                  <c:v>59</c:v>
                </c:pt>
                <c:pt idx="111">
                  <c:v>25</c:v>
                </c:pt>
                <c:pt idx="112">
                  <c:v>33</c:v>
                </c:pt>
                <c:pt idx="113">
                  <c:v>22</c:v>
                </c:pt>
                <c:pt idx="114">
                  <c:v>26</c:v>
                </c:pt>
                <c:pt idx="115">
                  <c:v>63</c:v>
                </c:pt>
                <c:pt idx="116">
                  <c:v>56</c:v>
                </c:pt>
                <c:pt idx="117">
                  <c:v>42</c:v>
                </c:pt>
                <c:pt idx="118">
                  <c:v>34</c:v>
                </c:pt>
                <c:pt idx="119">
                  <c:v>26</c:v>
                </c:pt>
                <c:pt idx="120">
                  <c:v>10</c:v>
                </c:pt>
                <c:pt idx="121">
                  <c:v>15</c:v>
                </c:pt>
                <c:pt idx="122">
                  <c:v>8</c:v>
                </c:pt>
                <c:pt idx="123">
                  <c:v>39</c:v>
                </c:pt>
                <c:pt idx="124">
                  <c:v>33</c:v>
                </c:pt>
                <c:pt idx="125">
                  <c:v>23</c:v>
                </c:pt>
                <c:pt idx="126">
                  <c:v>15</c:v>
                </c:pt>
                <c:pt idx="127">
                  <c:v>12</c:v>
                </c:pt>
                <c:pt idx="128">
                  <c:v>10</c:v>
                </c:pt>
                <c:pt idx="129">
                  <c:v>41</c:v>
                </c:pt>
                <c:pt idx="130">
                  <c:v>16</c:v>
                </c:pt>
                <c:pt idx="131">
                  <c:v>20</c:v>
                </c:pt>
                <c:pt idx="132">
                  <c:v>11</c:v>
                </c:pt>
                <c:pt idx="133">
                  <c:v>10</c:v>
                </c:pt>
                <c:pt idx="134">
                  <c:v>8</c:v>
                </c:pt>
                <c:pt idx="135">
                  <c:v>6</c:v>
                </c:pt>
                <c:pt idx="136">
                  <c:v>13</c:v>
                </c:pt>
                <c:pt idx="137">
                  <c:v>31</c:v>
                </c:pt>
                <c:pt idx="138">
                  <c:v>24</c:v>
                </c:pt>
                <c:pt idx="139">
                  <c:v>12</c:v>
                </c:pt>
                <c:pt idx="140">
                  <c:v>8</c:v>
                </c:pt>
                <c:pt idx="141">
                  <c:v>0</c:v>
                </c:pt>
                <c:pt idx="142">
                  <c:v>4</c:v>
                </c:pt>
                <c:pt idx="143">
                  <c:v>15</c:v>
                </c:pt>
                <c:pt idx="144">
                  <c:v>14</c:v>
                </c:pt>
                <c:pt idx="145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13-4925-BA04-BC54D42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33792"/>
        <c:axId val="110432256"/>
      </c:lineChart>
      <c:catAx>
        <c:axId val="110428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430464"/>
        <c:crosses val="autoZero"/>
        <c:auto val="1"/>
        <c:lblAlgn val="ctr"/>
        <c:lblOffset val="100"/>
        <c:noMultiLvlLbl val="0"/>
      </c:catAx>
      <c:valAx>
        <c:axId val="110430464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428928"/>
        <c:crosses val="autoZero"/>
        <c:crossBetween val="between"/>
      </c:valAx>
      <c:valAx>
        <c:axId val="110432256"/>
        <c:scaling>
          <c:orientation val="minMax"/>
          <c:max val="8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433792"/>
        <c:crosses val="max"/>
        <c:crossBetween val="between"/>
      </c:valAx>
      <c:catAx>
        <c:axId val="1104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3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GER'!$B$4:$B$162</c:f>
              <c:numCache>
                <c:formatCode>General</c:formatCode>
                <c:ptCount val="159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17</c:v>
                </c:pt>
                <c:pt idx="25">
                  <c:v>27</c:v>
                </c:pt>
                <c:pt idx="26">
                  <c:v>46</c:v>
                </c:pt>
                <c:pt idx="27">
                  <c:v>48</c:v>
                </c:pt>
                <c:pt idx="28">
                  <c:v>79</c:v>
                </c:pt>
                <c:pt idx="29">
                  <c:v>130</c:v>
                </c:pt>
                <c:pt idx="30">
                  <c:v>159</c:v>
                </c:pt>
                <c:pt idx="31">
                  <c:v>196</c:v>
                </c:pt>
                <c:pt idx="32">
                  <c:v>262</c:v>
                </c:pt>
                <c:pt idx="33">
                  <c:v>482</c:v>
                </c:pt>
                <c:pt idx="34">
                  <c:v>670</c:v>
                </c:pt>
                <c:pt idx="35">
                  <c:v>799</c:v>
                </c:pt>
                <c:pt idx="36">
                  <c:v>1040</c:v>
                </c:pt>
                <c:pt idx="37">
                  <c:v>1176</c:v>
                </c:pt>
                <c:pt idx="38">
                  <c:v>1457</c:v>
                </c:pt>
                <c:pt idx="39">
                  <c:v>1908</c:v>
                </c:pt>
                <c:pt idx="40">
                  <c:v>2078</c:v>
                </c:pt>
                <c:pt idx="41">
                  <c:v>3675</c:v>
                </c:pt>
                <c:pt idx="42">
                  <c:v>4585</c:v>
                </c:pt>
                <c:pt idx="43">
                  <c:v>5795</c:v>
                </c:pt>
                <c:pt idx="44">
                  <c:v>7272</c:v>
                </c:pt>
                <c:pt idx="45">
                  <c:v>9257</c:v>
                </c:pt>
                <c:pt idx="46">
                  <c:v>12327</c:v>
                </c:pt>
                <c:pt idx="47">
                  <c:v>15320</c:v>
                </c:pt>
                <c:pt idx="48">
                  <c:v>19848</c:v>
                </c:pt>
                <c:pt idx="49">
                  <c:v>22213</c:v>
                </c:pt>
                <c:pt idx="50">
                  <c:v>24873</c:v>
                </c:pt>
                <c:pt idx="51">
                  <c:v>29056</c:v>
                </c:pt>
                <c:pt idx="52">
                  <c:v>32986</c:v>
                </c:pt>
                <c:pt idx="53">
                  <c:v>37323</c:v>
                </c:pt>
                <c:pt idx="54">
                  <c:v>43938</c:v>
                </c:pt>
                <c:pt idx="55">
                  <c:v>50871</c:v>
                </c:pt>
                <c:pt idx="56">
                  <c:v>57695</c:v>
                </c:pt>
                <c:pt idx="57">
                  <c:v>62095</c:v>
                </c:pt>
                <c:pt idx="58">
                  <c:v>66885</c:v>
                </c:pt>
                <c:pt idx="59">
                  <c:v>71808</c:v>
                </c:pt>
                <c:pt idx="60">
                  <c:v>77872</c:v>
                </c:pt>
                <c:pt idx="61">
                  <c:v>84794</c:v>
                </c:pt>
                <c:pt idx="62">
                  <c:v>91159</c:v>
                </c:pt>
                <c:pt idx="63">
                  <c:v>96092</c:v>
                </c:pt>
                <c:pt idx="64">
                  <c:v>100123</c:v>
                </c:pt>
                <c:pt idx="65">
                  <c:v>103374</c:v>
                </c:pt>
                <c:pt idx="66">
                  <c:v>107663</c:v>
                </c:pt>
                <c:pt idx="67">
                  <c:v>113296</c:v>
                </c:pt>
                <c:pt idx="68">
                  <c:v>118181</c:v>
                </c:pt>
                <c:pt idx="69">
                  <c:v>122171</c:v>
                </c:pt>
                <c:pt idx="70">
                  <c:v>124908</c:v>
                </c:pt>
                <c:pt idx="71">
                  <c:v>127854</c:v>
                </c:pt>
                <c:pt idx="72">
                  <c:v>130072</c:v>
                </c:pt>
                <c:pt idx="73">
                  <c:v>131359</c:v>
                </c:pt>
                <c:pt idx="74">
                  <c:v>134753</c:v>
                </c:pt>
                <c:pt idx="75">
                  <c:v>137698</c:v>
                </c:pt>
                <c:pt idx="76">
                  <c:v>141397</c:v>
                </c:pt>
                <c:pt idx="77">
                  <c:v>143342</c:v>
                </c:pt>
                <c:pt idx="78">
                  <c:v>145184</c:v>
                </c:pt>
                <c:pt idx="79">
                  <c:v>147065</c:v>
                </c:pt>
                <c:pt idx="80">
                  <c:v>148291</c:v>
                </c:pt>
                <c:pt idx="81">
                  <c:v>150648</c:v>
                </c:pt>
                <c:pt idx="82">
                  <c:v>153129</c:v>
                </c:pt>
                <c:pt idx="83">
                  <c:v>154999</c:v>
                </c:pt>
                <c:pt idx="84">
                  <c:v>156513</c:v>
                </c:pt>
                <c:pt idx="85">
                  <c:v>157770</c:v>
                </c:pt>
                <c:pt idx="86">
                  <c:v>158758</c:v>
                </c:pt>
                <c:pt idx="87">
                  <c:v>159912</c:v>
                </c:pt>
                <c:pt idx="88">
                  <c:v>161539</c:v>
                </c:pt>
                <c:pt idx="89">
                  <c:v>163009</c:v>
                </c:pt>
                <c:pt idx="90">
                  <c:v>164077</c:v>
                </c:pt>
                <c:pt idx="91">
                  <c:v>164967</c:v>
                </c:pt>
                <c:pt idx="92">
                  <c:v>165664</c:v>
                </c:pt>
                <c:pt idx="93">
                  <c:v>166152</c:v>
                </c:pt>
                <c:pt idx="94">
                  <c:v>167007</c:v>
                </c:pt>
                <c:pt idx="95">
                  <c:v>168162</c:v>
                </c:pt>
                <c:pt idx="96">
                  <c:v>169430</c:v>
                </c:pt>
                <c:pt idx="97">
                  <c:v>170588</c:v>
                </c:pt>
                <c:pt idx="98">
                  <c:v>171324</c:v>
                </c:pt>
                <c:pt idx="99">
                  <c:v>171879</c:v>
                </c:pt>
                <c:pt idx="100">
                  <c:v>172576</c:v>
                </c:pt>
                <c:pt idx="101">
                  <c:v>173171</c:v>
                </c:pt>
                <c:pt idx="102">
                  <c:v>174098</c:v>
                </c:pt>
                <c:pt idx="103">
                  <c:v>174478</c:v>
                </c:pt>
                <c:pt idx="104">
                  <c:v>175233</c:v>
                </c:pt>
                <c:pt idx="105">
                  <c:v>175752</c:v>
                </c:pt>
                <c:pt idx="106">
                  <c:v>176369</c:v>
                </c:pt>
                <c:pt idx="107">
                  <c:v>176551</c:v>
                </c:pt>
                <c:pt idx="108">
                  <c:v>177778</c:v>
                </c:pt>
                <c:pt idx="109">
                  <c:v>178473</c:v>
                </c:pt>
                <c:pt idx="110">
                  <c:v>179021</c:v>
                </c:pt>
                <c:pt idx="111">
                  <c:v>179710</c:v>
                </c:pt>
                <c:pt idx="112">
                  <c:v>179986</c:v>
                </c:pt>
                <c:pt idx="113">
                  <c:v>180328</c:v>
                </c:pt>
                <c:pt idx="114">
                  <c:v>180600</c:v>
                </c:pt>
                <c:pt idx="115">
                  <c:v>181200</c:v>
                </c:pt>
                <c:pt idx="116">
                  <c:v>181524</c:v>
                </c:pt>
                <c:pt idx="117">
                  <c:v>182196</c:v>
                </c:pt>
                <c:pt idx="118">
                  <c:v>182922</c:v>
                </c:pt>
                <c:pt idx="119">
                  <c:v>183189</c:v>
                </c:pt>
                <c:pt idx="120">
                  <c:v>183410</c:v>
                </c:pt>
                <c:pt idx="121">
                  <c:v>183594</c:v>
                </c:pt>
                <c:pt idx="122">
                  <c:v>183879</c:v>
                </c:pt>
                <c:pt idx="123">
                  <c:v>184121</c:v>
                </c:pt>
                <c:pt idx="124">
                  <c:v>184472</c:v>
                </c:pt>
                <c:pt idx="125">
                  <c:v>184924</c:v>
                </c:pt>
                <c:pt idx="126">
                  <c:v>185450</c:v>
                </c:pt>
                <c:pt idx="127">
                  <c:v>185750</c:v>
                </c:pt>
                <c:pt idx="128">
                  <c:v>186109</c:v>
                </c:pt>
                <c:pt idx="129">
                  <c:v>186506</c:v>
                </c:pt>
                <c:pt idx="130">
                  <c:v>186522</c:v>
                </c:pt>
                <c:pt idx="131">
                  <c:v>186691</c:v>
                </c:pt>
                <c:pt idx="132">
                  <c:v>187226</c:v>
                </c:pt>
                <c:pt idx="133">
                  <c:v>187267</c:v>
                </c:pt>
                <c:pt idx="134">
                  <c:v>187518</c:v>
                </c:pt>
                <c:pt idx="135">
                  <c:v>187682</c:v>
                </c:pt>
                <c:pt idx="136">
                  <c:v>188252</c:v>
                </c:pt>
                <c:pt idx="137">
                  <c:v>188604</c:v>
                </c:pt>
                <c:pt idx="138">
                  <c:v>189817</c:v>
                </c:pt>
                <c:pt idx="139">
                  <c:v>190299</c:v>
                </c:pt>
                <c:pt idx="140">
                  <c:v>190670</c:v>
                </c:pt>
                <c:pt idx="141">
                  <c:v>191272</c:v>
                </c:pt>
                <c:pt idx="142">
                  <c:v>191768</c:v>
                </c:pt>
                <c:pt idx="143">
                  <c:v>192480</c:v>
                </c:pt>
                <c:pt idx="144">
                  <c:v>192871</c:v>
                </c:pt>
                <c:pt idx="145">
                  <c:v>193371</c:v>
                </c:pt>
                <c:pt idx="146">
                  <c:v>194036</c:v>
                </c:pt>
                <c:pt idx="147">
                  <c:v>194458</c:v>
                </c:pt>
                <c:pt idx="148">
                  <c:v>194693</c:v>
                </c:pt>
                <c:pt idx="149">
                  <c:v>195042</c:v>
                </c:pt>
                <c:pt idx="150">
                  <c:v>195418</c:v>
                </c:pt>
                <c:pt idx="151">
                  <c:v>195893</c:v>
                </c:pt>
                <c:pt idx="152">
                  <c:v>196370</c:v>
                </c:pt>
                <c:pt idx="153">
                  <c:v>196780</c:v>
                </c:pt>
                <c:pt idx="154">
                  <c:v>197198</c:v>
                </c:pt>
                <c:pt idx="155">
                  <c:v>197523</c:v>
                </c:pt>
                <c:pt idx="156">
                  <c:v>198064</c:v>
                </c:pt>
                <c:pt idx="157">
                  <c:v>198343</c:v>
                </c:pt>
                <c:pt idx="158">
                  <c:v>198699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4C-4CC0-B565-2B7AD5D02F85}"/>
            </c:ext>
          </c:extLst>
        </c:ser>
        <c:ser>
          <c:idx val="2"/>
          <c:order val="2"/>
          <c:tx>
            <c:strRef>
              <c:f>'Data GER'!$D$3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GER'!$D$4:$D$162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17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25</c:v>
                </c:pt>
                <c:pt idx="40">
                  <c:v>25</c:v>
                </c:pt>
                <c:pt idx="41">
                  <c:v>46</c:v>
                </c:pt>
                <c:pt idx="42">
                  <c:v>46</c:v>
                </c:pt>
                <c:pt idx="43">
                  <c:v>46</c:v>
                </c:pt>
                <c:pt idx="44">
                  <c:v>67</c:v>
                </c:pt>
                <c:pt idx="45">
                  <c:v>67</c:v>
                </c:pt>
                <c:pt idx="46">
                  <c:v>105</c:v>
                </c:pt>
                <c:pt idx="47">
                  <c:v>113</c:v>
                </c:pt>
                <c:pt idx="48">
                  <c:v>180</c:v>
                </c:pt>
                <c:pt idx="49">
                  <c:v>233</c:v>
                </c:pt>
                <c:pt idx="50">
                  <c:v>266</c:v>
                </c:pt>
                <c:pt idx="51">
                  <c:v>266</c:v>
                </c:pt>
                <c:pt idx="52">
                  <c:v>3243</c:v>
                </c:pt>
                <c:pt idx="53">
                  <c:v>3547</c:v>
                </c:pt>
                <c:pt idx="54">
                  <c:v>5673</c:v>
                </c:pt>
                <c:pt idx="55">
                  <c:v>6658</c:v>
                </c:pt>
                <c:pt idx="56">
                  <c:v>8481</c:v>
                </c:pt>
                <c:pt idx="57">
                  <c:v>9211</c:v>
                </c:pt>
                <c:pt idx="58">
                  <c:v>13500</c:v>
                </c:pt>
                <c:pt idx="59">
                  <c:v>16100</c:v>
                </c:pt>
                <c:pt idx="60">
                  <c:v>18700</c:v>
                </c:pt>
                <c:pt idx="61">
                  <c:v>22440</c:v>
                </c:pt>
                <c:pt idx="62">
                  <c:v>24575</c:v>
                </c:pt>
                <c:pt idx="63">
                  <c:v>26400</c:v>
                </c:pt>
                <c:pt idx="64">
                  <c:v>28700</c:v>
                </c:pt>
                <c:pt idx="65">
                  <c:v>28700</c:v>
                </c:pt>
                <c:pt idx="66">
                  <c:v>36081</c:v>
                </c:pt>
                <c:pt idx="67">
                  <c:v>46300</c:v>
                </c:pt>
                <c:pt idx="68">
                  <c:v>52407</c:v>
                </c:pt>
                <c:pt idx="69">
                  <c:v>53913</c:v>
                </c:pt>
                <c:pt idx="70">
                  <c:v>57400</c:v>
                </c:pt>
                <c:pt idx="71">
                  <c:v>60300</c:v>
                </c:pt>
                <c:pt idx="72">
                  <c:v>64300</c:v>
                </c:pt>
                <c:pt idx="73">
                  <c:v>68200</c:v>
                </c:pt>
                <c:pt idx="74">
                  <c:v>72600</c:v>
                </c:pt>
                <c:pt idx="75">
                  <c:v>77000</c:v>
                </c:pt>
                <c:pt idx="76">
                  <c:v>83114</c:v>
                </c:pt>
                <c:pt idx="77">
                  <c:v>85400</c:v>
                </c:pt>
                <c:pt idx="78">
                  <c:v>88000</c:v>
                </c:pt>
                <c:pt idx="79">
                  <c:v>91500</c:v>
                </c:pt>
                <c:pt idx="80">
                  <c:v>95200</c:v>
                </c:pt>
                <c:pt idx="81">
                  <c:v>99400</c:v>
                </c:pt>
                <c:pt idx="82">
                  <c:v>103300</c:v>
                </c:pt>
                <c:pt idx="83">
                  <c:v>109800</c:v>
                </c:pt>
                <c:pt idx="84">
                  <c:v>109800</c:v>
                </c:pt>
                <c:pt idx="85">
                  <c:v>112000</c:v>
                </c:pt>
                <c:pt idx="86">
                  <c:v>114500</c:v>
                </c:pt>
                <c:pt idx="87">
                  <c:v>117400</c:v>
                </c:pt>
                <c:pt idx="88">
                  <c:v>120400</c:v>
                </c:pt>
                <c:pt idx="89">
                  <c:v>123500</c:v>
                </c:pt>
                <c:pt idx="90">
                  <c:v>126900</c:v>
                </c:pt>
                <c:pt idx="91">
                  <c:v>129000</c:v>
                </c:pt>
                <c:pt idx="92">
                  <c:v>130600</c:v>
                </c:pt>
                <c:pt idx="93">
                  <c:v>132700</c:v>
                </c:pt>
                <c:pt idx="94">
                  <c:v>135100</c:v>
                </c:pt>
                <c:pt idx="95">
                  <c:v>139900</c:v>
                </c:pt>
                <c:pt idx="96">
                  <c:v>141700</c:v>
                </c:pt>
                <c:pt idx="97">
                  <c:v>141700</c:v>
                </c:pt>
                <c:pt idx="98">
                  <c:v>143300</c:v>
                </c:pt>
                <c:pt idx="99">
                  <c:v>144400</c:v>
                </c:pt>
                <c:pt idx="100">
                  <c:v>145617</c:v>
                </c:pt>
                <c:pt idx="101">
                  <c:v>147200</c:v>
                </c:pt>
                <c:pt idx="102">
                  <c:v>148700</c:v>
                </c:pt>
                <c:pt idx="103">
                  <c:v>150300</c:v>
                </c:pt>
                <c:pt idx="104">
                  <c:v>151597</c:v>
                </c:pt>
                <c:pt idx="105">
                  <c:v>152600</c:v>
                </c:pt>
                <c:pt idx="106">
                  <c:v>154011</c:v>
                </c:pt>
                <c:pt idx="107">
                  <c:v>155041</c:v>
                </c:pt>
                <c:pt idx="108">
                  <c:v>155681</c:v>
                </c:pt>
                <c:pt idx="109">
                  <c:v>156966</c:v>
                </c:pt>
                <c:pt idx="110">
                  <c:v>158087</c:v>
                </c:pt>
                <c:pt idx="111">
                  <c:v>159064</c:v>
                </c:pt>
                <c:pt idx="112">
                  <c:v>159716</c:v>
                </c:pt>
                <c:pt idx="113">
                  <c:v>160281</c:v>
                </c:pt>
                <c:pt idx="114">
                  <c:v>161199</c:v>
                </c:pt>
                <c:pt idx="115">
                  <c:v>161967</c:v>
                </c:pt>
                <c:pt idx="116">
                  <c:v>162820</c:v>
                </c:pt>
                <c:pt idx="117">
                  <c:v>163360</c:v>
                </c:pt>
                <c:pt idx="118">
                  <c:v>164245</c:v>
                </c:pt>
                <c:pt idx="119">
                  <c:v>164908</c:v>
                </c:pt>
                <c:pt idx="120">
                  <c:v>165352</c:v>
                </c:pt>
                <c:pt idx="121">
                  <c:v>165632</c:v>
                </c:pt>
                <c:pt idx="122">
                  <c:v>166609</c:v>
                </c:pt>
                <c:pt idx="123">
                  <c:v>167453</c:v>
                </c:pt>
                <c:pt idx="124">
                  <c:v>167909</c:v>
                </c:pt>
                <c:pt idx="125">
                  <c:v>168480</c:v>
                </c:pt>
                <c:pt idx="126">
                  <c:v>168958</c:v>
                </c:pt>
                <c:pt idx="127">
                  <c:v>169224</c:v>
                </c:pt>
                <c:pt idx="128">
                  <c:v>169556</c:v>
                </c:pt>
                <c:pt idx="129">
                  <c:v>170129</c:v>
                </c:pt>
                <c:pt idx="130">
                  <c:v>170630</c:v>
                </c:pt>
                <c:pt idx="131">
                  <c:v>170961</c:v>
                </c:pt>
                <c:pt idx="132">
                  <c:v>171535</c:v>
                </c:pt>
                <c:pt idx="133">
                  <c:v>171970</c:v>
                </c:pt>
                <c:pt idx="134">
                  <c:v>172089</c:v>
                </c:pt>
                <c:pt idx="135">
                  <c:v>172692</c:v>
                </c:pt>
                <c:pt idx="136">
                  <c:v>172842</c:v>
                </c:pt>
                <c:pt idx="137">
                  <c:v>173599</c:v>
                </c:pt>
                <c:pt idx="138">
                  <c:v>173847</c:v>
                </c:pt>
                <c:pt idx="139">
                  <c:v>173972</c:v>
                </c:pt>
                <c:pt idx="140">
                  <c:v>174609</c:v>
                </c:pt>
                <c:pt idx="141">
                  <c:v>174740</c:v>
                </c:pt>
                <c:pt idx="142">
                  <c:v>175143</c:v>
                </c:pt>
                <c:pt idx="143">
                  <c:v>175825</c:v>
                </c:pt>
                <c:pt idx="144">
                  <c:v>176422</c:v>
                </c:pt>
                <c:pt idx="145">
                  <c:v>176764</c:v>
                </c:pt>
                <c:pt idx="146">
                  <c:v>177149</c:v>
                </c:pt>
                <c:pt idx="147">
                  <c:v>177518</c:v>
                </c:pt>
                <c:pt idx="148">
                  <c:v>177657</c:v>
                </c:pt>
                <c:pt idx="149">
                  <c:v>177770</c:v>
                </c:pt>
                <c:pt idx="150">
                  <c:v>178100</c:v>
                </c:pt>
                <c:pt idx="151">
                  <c:v>179100</c:v>
                </c:pt>
                <c:pt idx="152">
                  <c:v>179800</c:v>
                </c:pt>
                <c:pt idx="153">
                  <c:v>180300</c:v>
                </c:pt>
                <c:pt idx="154">
                  <c:v>181000</c:v>
                </c:pt>
                <c:pt idx="155">
                  <c:v>181719</c:v>
                </c:pt>
                <c:pt idx="156">
                  <c:v>182160</c:v>
                </c:pt>
                <c:pt idx="157">
                  <c:v>182661</c:v>
                </c:pt>
                <c:pt idx="158">
                  <c:v>183153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75136"/>
        <c:axId val="110476672"/>
      </c:lineChart>
      <c:lineChart>
        <c:grouping val="standard"/>
        <c:varyColors val="0"/>
        <c:ser>
          <c:idx val="1"/>
          <c:order val="1"/>
          <c:tx>
            <c:strRef>
              <c:f>'Data GER'!$C$3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GER'!$C$4:$C$162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7</c:v>
                </c:pt>
                <c:pt idx="42">
                  <c:v>9</c:v>
                </c:pt>
                <c:pt idx="43">
                  <c:v>11</c:v>
                </c:pt>
                <c:pt idx="44">
                  <c:v>17</c:v>
                </c:pt>
                <c:pt idx="45">
                  <c:v>24</c:v>
                </c:pt>
                <c:pt idx="46">
                  <c:v>28</c:v>
                </c:pt>
                <c:pt idx="47">
                  <c:v>44</c:v>
                </c:pt>
                <c:pt idx="48">
                  <c:v>67</c:v>
                </c:pt>
                <c:pt idx="49">
                  <c:v>84</c:v>
                </c:pt>
                <c:pt idx="50">
                  <c:v>94</c:v>
                </c:pt>
                <c:pt idx="51">
                  <c:v>123</c:v>
                </c:pt>
                <c:pt idx="52">
                  <c:v>157</c:v>
                </c:pt>
                <c:pt idx="53">
                  <c:v>206</c:v>
                </c:pt>
                <c:pt idx="54">
                  <c:v>267</c:v>
                </c:pt>
                <c:pt idx="55">
                  <c:v>342</c:v>
                </c:pt>
                <c:pt idx="56">
                  <c:v>433</c:v>
                </c:pt>
                <c:pt idx="57">
                  <c:v>533</c:v>
                </c:pt>
                <c:pt idx="58">
                  <c:v>645</c:v>
                </c:pt>
                <c:pt idx="59">
                  <c:v>775</c:v>
                </c:pt>
                <c:pt idx="60">
                  <c:v>920</c:v>
                </c:pt>
                <c:pt idx="61">
                  <c:v>1107</c:v>
                </c:pt>
                <c:pt idx="62">
                  <c:v>1275</c:v>
                </c:pt>
                <c:pt idx="63">
                  <c:v>1444</c:v>
                </c:pt>
                <c:pt idx="64">
                  <c:v>1584</c:v>
                </c:pt>
                <c:pt idx="65">
                  <c:v>1810</c:v>
                </c:pt>
                <c:pt idx="66">
                  <c:v>2016</c:v>
                </c:pt>
                <c:pt idx="67">
                  <c:v>2349</c:v>
                </c:pt>
                <c:pt idx="68">
                  <c:v>2607</c:v>
                </c:pt>
                <c:pt idx="69">
                  <c:v>2767</c:v>
                </c:pt>
                <c:pt idx="70">
                  <c:v>2736</c:v>
                </c:pt>
                <c:pt idx="71">
                  <c:v>3022</c:v>
                </c:pt>
                <c:pt idx="72">
                  <c:v>3194</c:v>
                </c:pt>
                <c:pt idx="73">
                  <c:v>3294</c:v>
                </c:pt>
                <c:pt idx="74">
                  <c:v>3804</c:v>
                </c:pt>
                <c:pt idx="75">
                  <c:v>4052</c:v>
                </c:pt>
                <c:pt idx="76">
                  <c:v>4352</c:v>
                </c:pt>
                <c:pt idx="77">
                  <c:v>4459</c:v>
                </c:pt>
                <c:pt idx="78">
                  <c:v>4586</c:v>
                </c:pt>
                <c:pt idx="79">
                  <c:v>4862</c:v>
                </c:pt>
                <c:pt idx="80">
                  <c:v>5033</c:v>
                </c:pt>
                <c:pt idx="81">
                  <c:v>5279</c:v>
                </c:pt>
                <c:pt idx="82">
                  <c:v>5575</c:v>
                </c:pt>
                <c:pt idx="83">
                  <c:v>5760</c:v>
                </c:pt>
                <c:pt idx="84">
                  <c:v>5877</c:v>
                </c:pt>
                <c:pt idx="85">
                  <c:v>5976</c:v>
                </c:pt>
                <c:pt idx="86">
                  <c:v>6126</c:v>
                </c:pt>
                <c:pt idx="87">
                  <c:v>6314</c:v>
                </c:pt>
                <c:pt idx="88">
                  <c:v>6467</c:v>
                </c:pt>
                <c:pt idx="89">
                  <c:v>6623</c:v>
                </c:pt>
                <c:pt idx="90">
                  <c:v>6736</c:v>
                </c:pt>
                <c:pt idx="91">
                  <c:v>6812</c:v>
                </c:pt>
                <c:pt idx="92">
                  <c:v>6866</c:v>
                </c:pt>
                <c:pt idx="93">
                  <c:v>6993</c:v>
                </c:pt>
                <c:pt idx="94">
                  <c:v>6993</c:v>
                </c:pt>
                <c:pt idx="95">
                  <c:v>7275</c:v>
                </c:pt>
                <c:pt idx="96">
                  <c:v>7392</c:v>
                </c:pt>
                <c:pt idx="97">
                  <c:v>7510</c:v>
                </c:pt>
                <c:pt idx="98">
                  <c:v>7549</c:v>
                </c:pt>
                <c:pt idx="99">
                  <c:v>7569</c:v>
                </c:pt>
                <c:pt idx="100">
                  <c:v>7661</c:v>
                </c:pt>
                <c:pt idx="101">
                  <c:v>7738</c:v>
                </c:pt>
                <c:pt idx="102">
                  <c:v>7861</c:v>
                </c:pt>
                <c:pt idx="103">
                  <c:v>7884</c:v>
                </c:pt>
                <c:pt idx="104">
                  <c:v>7897</c:v>
                </c:pt>
                <c:pt idx="105">
                  <c:v>7938</c:v>
                </c:pt>
                <c:pt idx="106">
                  <c:v>7962</c:v>
                </c:pt>
                <c:pt idx="107">
                  <c:v>8003</c:v>
                </c:pt>
                <c:pt idx="108">
                  <c:v>8081</c:v>
                </c:pt>
                <c:pt idx="109">
                  <c:v>8144</c:v>
                </c:pt>
                <c:pt idx="110">
                  <c:v>8203</c:v>
                </c:pt>
                <c:pt idx="111">
                  <c:v>8228</c:v>
                </c:pt>
                <c:pt idx="112">
                  <c:v>8261</c:v>
                </c:pt>
                <c:pt idx="113">
                  <c:v>8283</c:v>
                </c:pt>
                <c:pt idx="114">
                  <c:v>8309</c:v>
                </c:pt>
                <c:pt idx="115">
                  <c:v>8372</c:v>
                </c:pt>
                <c:pt idx="116">
                  <c:v>8428</c:v>
                </c:pt>
                <c:pt idx="117">
                  <c:v>8470</c:v>
                </c:pt>
                <c:pt idx="118">
                  <c:v>8504</c:v>
                </c:pt>
                <c:pt idx="119">
                  <c:v>8530</c:v>
                </c:pt>
                <c:pt idx="120">
                  <c:v>8540</c:v>
                </c:pt>
                <c:pt idx="121">
                  <c:v>8555</c:v>
                </c:pt>
                <c:pt idx="122">
                  <c:v>8563</c:v>
                </c:pt>
                <c:pt idx="123">
                  <c:v>8602</c:v>
                </c:pt>
                <c:pt idx="124">
                  <c:v>8635</c:v>
                </c:pt>
                <c:pt idx="125">
                  <c:v>8658</c:v>
                </c:pt>
                <c:pt idx="126">
                  <c:v>8673</c:v>
                </c:pt>
                <c:pt idx="127">
                  <c:v>8685</c:v>
                </c:pt>
                <c:pt idx="128">
                  <c:v>8695</c:v>
                </c:pt>
                <c:pt idx="129">
                  <c:v>8736</c:v>
                </c:pt>
                <c:pt idx="130">
                  <c:v>8752</c:v>
                </c:pt>
                <c:pt idx="131">
                  <c:v>8772</c:v>
                </c:pt>
                <c:pt idx="132">
                  <c:v>8783</c:v>
                </c:pt>
                <c:pt idx="133">
                  <c:v>8793</c:v>
                </c:pt>
                <c:pt idx="134">
                  <c:v>8801</c:v>
                </c:pt>
                <c:pt idx="135">
                  <c:v>8807</c:v>
                </c:pt>
                <c:pt idx="136">
                  <c:v>8820</c:v>
                </c:pt>
                <c:pt idx="137">
                  <c:v>8851</c:v>
                </c:pt>
                <c:pt idx="138">
                  <c:v>8875</c:v>
                </c:pt>
                <c:pt idx="139">
                  <c:v>8887</c:v>
                </c:pt>
                <c:pt idx="140">
                  <c:v>8895</c:v>
                </c:pt>
                <c:pt idx="141">
                  <c:v>8895</c:v>
                </c:pt>
                <c:pt idx="142">
                  <c:v>8899</c:v>
                </c:pt>
                <c:pt idx="143">
                  <c:v>8914</c:v>
                </c:pt>
                <c:pt idx="144">
                  <c:v>8928</c:v>
                </c:pt>
                <c:pt idx="145">
                  <c:v>8940</c:v>
                </c:pt>
                <c:pt idx="146">
                  <c:v>8965</c:v>
                </c:pt>
                <c:pt idx="147">
                  <c:v>8968</c:v>
                </c:pt>
                <c:pt idx="148">
                  <c:v>8968</c:v>
                </c:pt>
                <c:pt idx="149">
                  <c:v>8976</c:v>
                </c:pt>
                <c:pt idx="150">
                  <c:v>8990</c:v>
                </c:pt>
                <c:pt idx="151">
                  <c:v>8995</c:v>
                </c:pt>
                <c:pt idx="152">
                  <c:v>9006</c:v>
                </c:pt>
                <c:pt idx="153">
                  <c:v>9010</c:v>
                </c:pt>
                <c:pt idx="154">
                  <c:v>9020</c:v>
                </c:pt>
                <c:pt idx="155">
                  <c:v>9023</c:v>
                </c:pt>
                <c:pt idx="156">
                  <c:v>9022</c:v>
                </c:pt>
                <c:pt idx="157">
                  <c:v>9032</c:v>
                </c:pt>
                <c:pt idx="158">
                  <c:v>9046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92288"/>
        <c:axId val="110490752"/>
      </c:lineChart>
      <c:catAx>
        <c:axId val="110475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476672"/>
        <c:crosses val="autoZero"/>
        <c:auto val="1"/>
        <c:lblAlgn val="ctr"/>
        <c:lblOffset val="100"/>
        <c:noMultiLvlLbl val="0"/>
      </c:catAx>
      <c:valAx>
        <c:axId val="11047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475136"/>
        <c:crosses val="autoZero"/>
        <c:crossBetween val="between"/>
      </c:valAx>
      <c:valAx>
        <c:axId val="110490752"/>
        <c:scaling>
          <c:orientation val="minMax"/>
          <c:max val="1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10492288"/>
        <c:crosses val="max"/>
        <c:crossBetween val="between"/>
      </c:valAx>
      <c:catAx>
        <c:axId val="11049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0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GER'!$F$4:$F$149</c:f>
              <c:numCache>
                <c:formatCode>General</c:formatCode>
                <c:ptCount val="146"/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10</c:v>
                </c:pt>
                <c:pt idx="26">
                  <c:v>19</c:v>
                </c:pt>
                <c:pt idx="27">
                  <c:v>2</c:v>
                </c:pt>
                <c:pt idx="28">
                  <c:v>31</c:v>
                </c:pt>
                <c:pt idx="29">
                  <c:v>51</c:v>
                </c:pt>
                <c:pt idx="30">
                  <c:v>29</c:v>
                </c:pt>
                <c:pt idx="31">
                  <c:v>37</c:v>
                </c:pt>
                <c:pt idx="32">
                  <c:v>66</c:v>
                </c:pt>
                <c:pt idx="33">
                  <c:v>220</c:v>
                </c:pt>
                <c:pt idx="34">
                  <c:v>188</c:v>
                </c:pt>
                <c:pt idx="35">
                  <c:v>129</c:v>
                </c:pt>
                <c:pt idx="36">
                  <c:v>241</c:v>
                </c:pt>
                <c:pt idx="37">
                  <c:v>136</c:v>
                </c:pt>
                <c:pt idx="38">
                  <c:v>281</c:v>
                </c:pt>
                <c:pt idx="39">
                  <c:v>451</c:v>
                </c:pt>
                <c:pt idx="40">
                  <c:v>170</c:v>
                </c:pt>
                <c:pt idx="41">
                  <c:v>1597</c:v>
                </c:pt>
                <c:pt idx="42">
                  <c:v>910</c:v>
                </c:pt>
                <c:pt idx="43">
                  <c:v>1210</c:v>
                </c:pt>
                <c:pt idx="44">
                  <c:v>1477</c:v>
                </c:pt>
                <c:pt idx="45">
                  <c:v>1985</c:v>
                </c:pt>
                <c:pt idx="46">
                  <c:v>3070</c:v>
                </c:pt>
                <c:pt idx="47">
                  <c:v>2993</c:v>
                </c:pt>
                <c:pt idx="48">
                  <c:v>4528</c:v>
                </c:pt>
                <c:pt idx="49">
                  <c:v>2365</c:v>
                </c:pt>
                <c:pt idx="50">
                  <c:v>2660</c:v>
                </c:pt>
                <c:pt idx="51">
                  <c:v>4183</c:v>
                </c:pt>
                <c:pt idx="52">
                  <c:v>3930</c:v>
                </c:pt>
                <c:pt idx="53">
                  <c:v>4337</c:v>
                </c:pt>
                <c:pt idx="54">
                  <c:v>6615</c:v>
                </c:pt>
                <c:pt idx="55">
                  <c:v>6933</c:v>
                </c:pt>
                <c:pt idx="56">
                  <c:v>6824</c:v>
                </c:pt>
                <c:pt idx="57">
                  <c:v>4400</c:v>
                </c:pt>
                <c:pt idx="58">
                  <c:v>4790</c:v>
                </c:pt>
                <c:pt idx="59">
                  <c:v>4923</c:v>
                </c:pt>
                <c:pt idx="60">
                  <c:v>6064</c:v>
                </c:pt>
                <c:pt idx="61">
                  <c:v>6922</c:v>
                </c:pt>
                <c:pt idx="62">
                  <c:v>6365</c:v>
                </c:pt>
                <c:pt idx="63">
                  <c:v>4933</c:v>
                </c:pt>
                <c:pt idx="64">
                  <c:v>4031</c:v>
                </c:pt>
                <c:pt idx="65">
                  <c:v>3251</c:v>
                </c:pt>
                <c:pt idx="66">
                  <c:v>4289</c:v>
                </c:pt>
                <c:pt idx="67">
                  <c:v>5633</c:v>
                </c:pt>
                <c:pt idx="68">
                  <c:v>4885</c:v>
                </c:pt>
                <c:pt idx="69">
                  <c:v>3990</c:v>
                </c:pt>
                <c:pt idx="70">
                  <c:v>2737</c:v>
                </c:pt>
                <c:pt idx="71">
                  <c:v>2946</c:v>
                </c:pt>
                <c:pt idx="72">
                  <c:v>2218</c:v>
                </c:pt>
                <c:pt idx="73">
                  <c:v>1287</c:v>
                </c:pt>
                <c:pt idx="74">
                  <c:v>3394</c:v>
                </c:pt>
                <c:pt idx="75">
                  <c:v>2945</c:v>
                </c:pt>
                <c:pt idx="76">
                  <c:v>3699</c:v>
                </c:pt>
                <c:pt idx="77">
                  <c:v>1945</c:v>
                </c:pt>
                <c:pt idx="78">
                  <c:v>1842</c:v>
                </c:pt>
                <c:pt idx="79">
                  <c:v>1881</c:v>
                </c:pt>
                <c:pt idx="80">
                  <c:v>1226</c:v>
                </c:pt>
                <c:pt idx="81">
                  <c:v>2357</c:v>
                </c:pt>
                <c:pt idx="82">
                  <c:v>2481</c:v>
                </c:pt>
                <c:pt idx="83">
                  <c:v>1870</c:v>
                </c:pt>
                <c:pt idx="84">
                  <c:v>1514</c:v>
                </c:pt>
                <c:pt idx="85">
                  <c:v>1257</c:v>
                </c:pt>
                <c:pt idx="86">
                  <c:v>988</c:v>
                </c:pt>
                <c:pt idx="87">
                  <c:v>1154</c:v>
                </c:pt>
                <c:pt idx="88">
                  <c:v>1627</c:v>
                </c:pt>
                <c:pt idx="89">
                  <c:v>1470</c:v>
                </c:pt>
                <c:pt idx="90">
                  <c:v>1068</c:v>
                </c:pt>
                <c:pt idx="91">
                  <c:v>890</c:v>
                </c:pt>
                <c:pt idx="92">
                  <c:v>697</c:v>
                </c:pt>
                <c:pt idx="93">
                  <c:v>488</c:v>
                </c:pt>
                <c:pt idx="94">
                  <c:v>855</c:v>
                </c:pt>
                <c:pt idx="95">
                  <c:v>1155</c:v>
                </c:pt>
                <c:pt idx="96">
                  <c:v>1268</c:v>
                </c:pt>
                <c:pt idx="97">
                  <c:v>1158</c:v>
                </c:pt>
                <c:pt idx="98">
                  <c:v>736</c:v>
                </c:pt>
                <c:pt idx="99">
                  <c:v>555</c:v>
                </c:pt>
                <c:pt idx="100">
                  <c:v>697</c:v>
                </c:pt>
                <c:pt idx="101">
                  <c:v>595</c:v>
                </c:pt>
                <c:pt idx="102">
                  <c:v>927</c:v>
                </c:pt>
                <c:pt idx="103">
                  <c:v>380</c:v>
                </c:pt>
                <c:pt idx="104">
                  <c:v>755</c:v>
                </c:pt>
                <c:pt idx="105">
                  <c:v>519</c:v>
                </c:pt>
                <c:pt idx="106">
                  <c:v>617</c:v>
                </c:pt>
                <c:pt idx="107">
                  <c:v>182</c:v>
                </c:pt>
                <c:pt idx="108">
                  <c:v>1227</c:v>
                </c:pt>
                <c:pt idx="109">
                  <c:v>695</c:v>
                </c:pt>
                <c:pt idx="110">
                  <c:v>548</c:v>
                </c:pt>
                <c:pt idx="111">
                  <c:v>689</c:v>
                </c:pt>
                <c:pt idx="112">
                  <c:v>276</c:v>
                </c:pt>
                <c:pt idx="113">
                  <c:v>342</c:v>
                </c:pt>
                <c:pt idx="114">
                  <c:v>272</c:v>
                </c:pt>
                <c:pt idx="115">
                  <c:v>600</c:v>
                </c:pt>
                <c:pt idx="116">
                  <c:v>324</c:v>
                </c:pt>
                <c:pt idx="117">
                  <c:v>672</c:v>
                </c:pt>
                <c:pt idx="118">
                  <c:v>726</c:v>
                </c:pt>
                <c:pt idx="119">
                  <c:v>267</c:v>
                </c:pt>
                <c:pt idx="120">
                  <c:v>221</c:v>
                </c:pt>
                <c:pt idx="121">
                  <c:v>184</c:v>
                </c:pt>
                <c:pt idx="122">
                  <c:v>285</c:v>
                </c:pt>
                <c:pt idx="123">
                  <c:v>242</c:v>
                </c:pt>
                <c:pt idx="124">
                  <c:v>351</c:v>
                </c:pt>
                <c:pt idx="125">
                  <c:v>452</c:v>
                </c:pt>
                <c:pt idx="126">
                  <c:v>526</c:v>
                </c:pt>
                <c:pt idx="127">
                  <c:v>300</c:v>
                </c:pt>
                <c:pt idx="128">
                  <c:v>359</c:v>
                </c:pt>
                <c:pt idx="129">
                  <c:v>397</c:v>
                </c:pt>
                <c:pt idx="130">
                  <c:v>16</c:v>
                </c:pt>
                <c:pt idx="131">
                  <c:v>169</c:v>
                </c:pt>
                <c:pt idx="132">
                  <c:v>535</c:v>
                </c:pt>
                <c:pt idx="133">
                  <c:v>41</c:v>
                </c:pt>
                <c:pt idx="134">
                  <c:v>251</c:v>
                </c:pt>
                <c:pt idx="135">
                  <c:v>164</c:v>
                </c:pt>
                <c:pt idx="136">
                  <c:v>570</c:v>
                </c:pt>
                <c:pt idx="137">
                  <c:v>352</c:v>
                </c:pt>
                <c:pt idx="138">
                  <c:v>1213</c:v>
                </c:pt>
                <c:pt idx="139">
                  <c:v>482</c:v>
                </c:pt>
                <c:pt idx="140">
                  <c:v>371</c:v>
                </c:pt>
                <c:pt idx="141">
                  <c:v>602</c:v>
                </c:pt>
                <c:pt idx="142">
                  <c:v>496</c:v>
                </c:pt>
                <c:pt idx="143">
                  <c:v>712</c:v>
                </c:pt>
                <c:pt idx="144">
                  <c:v>391</c:v>
                </c:pt>
                <c:pt idx="145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13-4925-BA04-BC54D425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82176"/>
        <c:axId val="162092160"/>
      </c:lineChart>
      <c:catAx>
        <c:axId val="162082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092160"/>
        <c:crosses val="autoZero"/>
        <c:auto val="1"/>
        <c:lblAlgn val="ctr"/>
        <c:lblOffset val="100"/>
        <c:noMultiLvlLbl val="0"/>
      </c:catAx>
      <c:valAx>
        <c:axId val="162092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20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GER'!$AB$3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GER'!$A$4:$A$390</c:f>
              <c:numCache>
                <c:formatCode>m/d/yyyy</c:formatCode>
                <c:ptCount val="387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GER'!$AB$4:$AB$390</c:f>
              <c:numCache>
                <c:formatCode>General</c:formatCode>
                <c:ptCount val="387"/>
                <c:pt idx="7" formatCode="#,##0">
                  <c:v>0.7142857142857143</c:v>
                </c:pt>
                <c:pt idx="8" formatCode="#,##0">
                  <c:v>0.5714285714285714</c:v>
                </c:pt>
                <c:pt idx="9" formatCode="#,##0">
                  <c:v>0.2857142857142857</c:v>
                </c:pt>
                <c:pt idx="10" formatCode="#,##0">
                  <c:v>0.5714285714285714</c:v>
                </c:pt>
                <c:pt idx="11" formatCode="#,##0">
                  <c:v>0.5714285714285714</c:v>
                </c:pt>
                <c:pt idx="12" formatCode="#,##0">
                  <c:v>0.5714285714285714</c:v>
                </c:pt>
                <c:pt idx="13" formatCode="#,##0">
                  <c:v>0.42857142857142855</c:v>
                </c:pt>
                <c:pt idx="14" formatCode="#,##0">
                  <c:v>0.42857142857142855</c:v>
                </c:pt>
                <c:pt idx="15" formatCode="#,##0">
                  <c:v>0.2857142857142857</c:v>
                </c:pt>
                <c:pt idx="16" formatCode="#,##0">
                  <c:v>0.2857142857142857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1.5714285714285714</c:v>
                </c:pt>
                <c:pt idx="26" formatCode="#,##0">
                  <c:v>4.2857142857142856</c:v>
                </c:pt>
                <c:pt idx="27" formatCode="#,##0">
                  <c:v>4.5714285714285712</c:v>
                </c:pt>
                <c:pt idx="28" formatCode="#,##0">
                  <c:v>9</c:v>
                </c:pt>
                <c:pt idx="29" formatCode="#,##0">
                  <c:v>16.285714285714285</c:v>
                </c:pt>
                <c:pt idx="30" formatCode="#,##0">
                  <c:v>20.428571428571427</c:v>
                </c:pt>
                <c:pt idx="31" formatCode="#,##0">
                  <c:v>25.571428571428573</c:v>
                </c:pt>
                <c:pt idx="32" formatCode="#,##0">
                  <c:v>33.571428571428569</c:v>
                </c:pt>
                <c:pt idx="33" formatCode="#,##0">
                  <c:v>62.285714285714285</c:v>
                </c:pt>
                <c:pt idx="34" formatCode="#,##0">
                  <c:v>88.857142857142861</c:v>
                </c:pt>
                <c:pt idx="35" formatCode="#,##0">
                  <c:v>102.85714285714286</c:v>
                </c:pt>
                <c:pt idx="36" formatCode="#,##0">
                  <c:v>130</c:v>
                </c:pt>
                <c:pt idx="37" formatCode="#,##0">
                  <c:v>145.28571428571428</c:v>
                </c:pt>
                <c:pt idx="38" formatCode="#,##0">
                  <c:v>180.14285714285714</c:v>
                </c:pt>
                <c:pt idx="39" formatCode="#,##0">
                  <c:v>235.14285714285714</c:v>
                </c:pt>
                <c:pt idx="40" formatCode="#,##0">
                  <c:v>228</c:v>
                </c:pt>
                <c:pt idx="41" formatCode="#,##0">
                  <c:v>429.28571428571428</c:v>
                </c:pt>
                <c:pt idx="42" formatCode="#,##0">
                  <c:v>540.85714285714289</c:v>
                </c:pt>
                <c:pt idx="43" formatCode="#,##0">
                  <c:v>679.28571428571433</c:v>
                </c:pt>
                <c:pt idx="44" formatCode="#,##0">
                  <c:v>870.85714285714289</c:v>
                </c:pt>
                <c:pt idx="45" formatCode="#,##0">
                  <c:v>1114.2857142857142</c:v>
                </c:pt>
                <c:pt idx="46" formatCode="#,##0">
                  <c:v>1488.4285714285713</c:v>
                </c:pt>
                <c:pt idx="47" formatCode="#,##0">
                  <c:v>1891.7142857142858</c:v>
                </c:pt>
                <c:pt idx="48" formatCode="#,##0">
                  <c:v>2310.4285714285716</c:v>
                </c:pt>
                <c:pt idx="49" formatCode="#,##0">
                  <c:v>2518.2857142857142</c:v>
                </c:pt>
                <c:pt idx="50" formatCode="#,##0">
                  <c:v>2725.4285714285716</c:v>
                </c:pt>
                <c:pt idx="51" formatCode="#,##0">
                  <c:v>3112</c:v>
                </c:pt>
                <c:pt idx="52" formatCode="#,##0">
                  <c:v>3389.8571428571427</c:v>
                </c:pt>
                <c:pt idx="53" formatCode="#,##0">
                  <c:v>3570.8571428571427</c:v>
                </c:pt>
                <c:pt idx="54" formatCode="#,##0">
                  <c:v>4088.2857142857142</c:v>
                </c:pt>
                <c:pt idx="55" formatCode="#,##0">
                  <c:v>4431.8571428571431</c:v>
                </c:pt>
                <c:pt idx="56" formatCode="#,##0">
                  <c:v>5068.8571428571431</c:v>
                </c:pt>
                <c:pt idx="57" formatCode="#,##0">
                  <c:v>5317.4285714285716</c:v>
                </c:pt>
                <c:pt idx="58" formatCode="#,##0">
                  <c:v>5404.1428571428569</c:v>
                </c:pt>
                <c:pt idx="59" formatCode="#,##0">
                  <c:v>5546</c:v>
                </c:pt>
                <c:pt idx="60" formatCode="#,##0">
                  <c:v>5792.7142857142853</c:v>
                </c:pt>
                <c:pt idx="61" formatCode="#,##0">
                  <c:v>5836.5714285714284</c:v>
                </c:pt>
                <c:pt idx="62" formatCode="#,##0">
                  <c:v>5755.4285714285716</c:v>
                </c:pt>
                <c:pt idx="63" formatCode="#,##0">
                  <c:v>5485.2857142857147</c:v>
                </c:pt>
                <c:pt idx="64" formatCode="#,##0">
                  <c:v>5432.5714285714284</c:v>
                </c:pt>
                <c:pt idx="65" formatCode="#,##0">
                  <c:v>5212.7142857142853</c:v>
                </c:pt>
                <c:pt idx="66" formatCode="#,##0">
                  <c:v>5122.1428571428569</c:v>
                </c:pt>
                <c:pt idx="67" formatCode="#,##0">
                  <c:v>5060.5714285714284</c:v>
                </c:pt>
                <c:pt idx="68" formatCode="#,##0">
                  <c:v>4769.5714285714284</c:v>
                </c:pt>
                <c:pt idx="69" formatCode="#,##0">
                  <c:v>4430.2857142857147</c:v>
                </c:pt>
                <c:pt idx="70" formatCode="#,##0">
                  <c:v>4116.5714285714284</c:v>
                </c:pt>
                <c:pt idx="71" formatCode="#,##0">
                  <c:v>3961.5714285714284</c:v>
                </c:pt>
                <c:pt idx="72" formatCode="#,##0">
                  <c:v>3814</c:v>
                </c:pt>
                <c:pt idx="73" formatCode="#,##0">
                  <c:v>3385.1428571428573</c:v>
                </c:pt>
                <c:pt idx="74" formatCode="#,##0">
                  <c:v>3065.2857142857142</c:v>
                </c:pt>
                <c:pt idx="75" formatCode="#,##0">
                  <c:v>2788.1428571428573</c:v>
                </c:pt>
                <c:pt idx="76" formatCode="#,##0">
                  <c:v>2746.5714285714284</c:v>
                </c:pt>
                <c:pt idx="77" formatCode="#,##0">
                  <c:v>2633.4285714285716</c:v>
                </c:pt>
                <c:pt idx="78" formatCode="#,##0">
                  <c:v>2475.7142857142858</c:v>
                </c:pt>
                <c:pt idx="79" formatCode="#,##0">
                  <c:v>2427.5714285714284</c:v>
                </c:pt>
                <c:pt idx="80" formatCode="#,##0">
                  <c:v>2418.8571428571427</c:v>
                </c:pt>
                <c:pt idx="81" formatCode="#,##0">
                  <c:v>2270.7142857142858</c:v>
                </c:pt>
                <c:pt idx="82" formatCode="#,##0">
                  <c:v>2204.4285714285716</c:v>
                </c:pt>
                <c:pt idx="83" formatCode="#,##0">
                  <c:v>1943.1428571428571</c:v>
                </c:pt>
                <c:pt idx="84" formatCode="#,##0">
                  <c:v>1881.5714285714287</c:v>
                </c:pt>
                <c:pt idx="85" formatCode="#,##0">
                  <c:v>1798</c:v>
                </c:pt>
                <c:pt idx="86" formatCode="#,##0">
                  <c:v>1670.4285714285713</c:v>
                </c:pt>
                <c:pt idx="87" formatCode="#,##0">
                  <c:v>1660.1428571428571</c:v>
                </c:pt>
                <c:pt idx="88" formatCode="#,##0">
                  <c:v>1555.8571428571429</c:v>
                </c:pt>
                <c:pt idx="89" formatCode="#,##0">
                  <c:v>1411.4285714285713</c:v>
                </c:pt>
                <c:pt idx="90" formatCode="#,##0">
                  <c:v>1296.8571428571429</c:v>
                </c:pt>
                <c:pt idx="91" formatCode="#,##0">
                  <c:v>1207.7142857142858</c:v>
                </c:pt>
                <c:pt idx="92" formatCode="#,##0">
                  <c:v>1127.7142857142858</c:v>
                </c:pt>
                <c:pt idx="93" formatCode="#,##0">
                  <c:v>1056.2857142857142</c:v>
                </c:pt>
                <c:pt idx="94" formatCode="#,##0">
                  <c:v>1013.5714285714286</c:v>
                </c:pt>
                <c:pt idx="95" formatCode="#,##0">
                  <c:v>946.14285714285711</c:v>
                </c:pt>
                <c:pt idx="96" formatCode="#,##0">
                  <c:v>917.28571428571433</c:v>
                </c:pt>
                <c:pt idx="97" formatCode="#,##0">
                  <c:v>930.14285714285711</c:v>
                </c:pt>
                <c:pt idx="98" formatCode="#,##0">
                  <c:v>908.14285714285711</c:v>
                </c:pt>
                <c:pt idx="99" formatCode="#,##0">
                  <c:v>887.85714285714289</c:v>
                </c:pt>
                <c:pt idx="100" formatCode="#,##0">
                  <c:v>917.71428571428567</c:v>
                </c:pt>
                <c:pt idx="101" formatCode="#,##0">
                  <c:v>880.57142857142856</c:v>
                </c:pt>
                <c:pt idx="102" formatCode="#,##0">
                  <c:v>848</c:v>
                </c:pt>
                <c:pt idx="103" formatCode="#,##0">
                  <c:v>721.14285714285711</c:v>
                </c:pt>
                <c:pt idx="104" formatCode="#,##0">
                  <c:v>663.57142857142856</c:v>
                </c:pt>
                <c:pt idx="105" formatCode="#,##0">
                  <c:v>632.57142857142856</c:v>
                </c:pt>
                <c:pt idx="106" formatCode="#,##0">
                  <c:v>641.42857142857144</c:v>
                </c:pt>
                <c:pt idx="107" formatCode="#,##0">
                  <c:v>567.85714285714289</c:v>
                </c:pt>
                <c:pt idx="108" formatCode="#,##0">
                  <c:v>658.14285714285711</c:v>
                </c:pt>
                <c:pt idx="109" formatCode="#,##0">
                  <c:v>625</c:v>
                </c:pt>
                <c:pt idx="110" formatCode="#,##0">
                  <c:v>649</c:v>
                </c:pt>
                <c:pt idx="111" formatCode="#,##0">
                  <c:v>639.57142857142856</c:v>
                </c:pt>
                <c:pt idx="112" formatCode="#,##0">
                  <c:v>604.85714285714289</c:v>
                </c:pt>
                <c:pt idx="113" formatCode="#,##0">
                  <c:v>565.57142857142856</c:v>
                </c:pt>
                <c:pt idx="114" formatCode="#,##0">
                  <c:v>578.42857142857144</c:v>
                </c:pt>
                <c:pt idx="115" formatCode="#,##0">
                  <c:v>488.85714285714283</c:v>
                </c:pt>
                <c:pt idx="116" formatCode="#,##0">
                  <c:v>435.85714285714283</c:v>
                </c:pt>
                <c:pt idx="117" formatCode="#,##0">
                  <c:v>453.57142857142856</c:v>
                </c:pt>
                <c:pt idx="118" formatCode="#,##0">
                  <c:v>458.85714285714283</c:v>
                </c:pt>
                <c:pt idx="119" formatCode="#,##0">
                  <c:v>457.57142857142856</c:v>
                </c:pt>
                <c:pt idx="120" formatCode="#,##0">
                  <c:v>440.28571428571428</c:v>
                </c:pt>
                <c:pt idx="121" formatCode="#,##0">
                  <c:v>427.71428571428572</c:v>
                </c:pt>
                <c:pt idx="122" formatCode="#,##0">
                  <c:v>382.71428571428572</c:v>
                </c:pt>
                <c:pt idx="123" formatCode="#,##0">
                  <c:v>371</c:v>
                </c:pt>
                <c:pt idx="124" formatCode="#,##0">
                  <c:v>325.14285714285717</c:v>
                </c:pt>
                <c:pt idx="125" formatCode="#,##0">
                  <c:v>286</c:v>
                </c:pt>
                <c:pt idx="126" formatCode="#,##0">
                  <c:v>323</c:v>
                </c:pt>
                <c:pt idx="127" formatCode="#,##0">
                  <c:v>334.28571428571428</c:v>
                </c:pt>
                <c:pt idx="128" formatCode="#,##0">
                  <c:v>359.28571428571428</c:v>
                </c:pt>
                <c:pt idx="129" formatCode="#,##0">
                  <c:v>375.28571428571428</c:v>
                </c:pt>
                <c:pt idx="130" formatCode="#,##0">
                  <c:v>343</c:v>
                </c:pt>
                <c:pt idx="131" formatCode="#,##0">
                  <c:v>317</c:v>
                </c:pt>
                <c:pt idx="132" formatCode="#,##0">
                  <c:v>328.85714285714283</c:v>
                </c:pt>
                <c:pt idx="133" formatCode="#,##0">
                  <c:v>259.57142857142856</c:v>
                </c:pt>
                <c:pt idx="134" formatCode="#,##0">
                  <c:v>252.57142857142858</c:v>
                </c:pt>
                <c:pt idx="135" formatCode="#,##0">
                  <c:v>224.71428571428572</c:v>
                </c:pt>
                <c:pt idx="136" formatCode="#,##0">
                  <c:v>249.42857142857142</c:v>
                </c:pt>
                <c:pt idx="137" formatCode="#,##0">
                  <c:v>297.42857142857144</c:v>
                </c:pt>
                <c:pt idx="138" formatCode="#,##0">
                  <c:v>446.57142857142856</c:v>
                </c:pt>
                <c:pt idx="139" formatCode="#,##0">
                  <c:v>439</c:v>
                </c:pt>
                <c:pt idx="140" formatCode="#,##0">
                  <c:v>486.14285714285717</c:v>
                </c:pt>
                <c:pt idx="141" formatCode="#,##0">
                  <c:v>536.28571428571433</c:v>
                </c:pt>
                <c:pt idx="142" formatCode="#,##0">
                  <c:v>583.71428571428567</c:v>
                </c:pt>
                <c:pt idx="143" formatCode="#,##0">
                  <c:v>604</c:v>
                </c:pt>
                <c:pt idx="144" formatCode="#,##0">
                  <c:v>609.57142857142856</c:v>
                </c:pt>
                <c:pt idx="145" formatCode="#,##0">
                  <c:v>507.71428571428572</c:v>
                </c:pt>
                <c:pt idx="146" formatCode="#,##0">
                  <c:v>533.85714285714289</c:v>
                </c:pt>
                <c:pt idx="147" formatCode="#,##0">
                  <c:v>541.14285714285711</c:v>
                </c:pt>
                <c:pt idx="148" formatCode="#,##0">
                  <c:v>488.71428571428572</c:v>
                </c:pt>
                <c:pt idx="149" formatCode="#,##0">
                  <c:v>467.71428571428572</c:v>
                </c:pt>
                <c:pt idx="150" formatCode="#,##0">
                  <c:v>419.71428571428572</c:v>
                </c:pt>
                <c:pt idx="151" formatCode="#,##0">
                  <c:v>431.71428571428572</c:v>
                </c:pt>
                <c:pt idx="152" formatCode="#,##0">
                  <c:v>428.42857142857144</c:v>
                </c:pt>
                <c:pt idx="153" formatCode="#,##0">
                  <c:v>392</c:v>
                </c:pt>
                <c:pt idx="154" formatCode="#,##0">
                  <c:v>391.42857142857144</c:v>
                </c:pt>
                <c:pt idx="155" formatCode="#,##0">
                  <c:v>404.28571428571428</c:v>
                </c:pt>
                <c:pt idx="156" formatCode="#,##0">
                  <c:v>431.71428571428572</c:v>
                </c:pt>
                <c:pt idx="157" formatCode="#,##0">
                  <c:v>417.85714285714283</c:v>
                </c:pt>
                <c:pt idx="158" formatCode="#,##0">
                  <c:v>400.85714285714283</c:v>
                </c:pt>
                <c:pt idx="159" formatCode="#,##0">
                  <c:v>375.85714285714283</c:v>
                </c:pt>
                <c:pt idx="160" formatCode="#,##0">
                  <c:v>364.57142857142856</c:v>
                </c:pt>
                <c:pt idx="161" formatCode="#,##0">
                  <c:v>358.71428571428572</c:v>
                </c:pt>
                <c:pt idx="162" formatCode="#,##0">
                  <c:v>342.28571428571428</c:v>
                </c:pt>
                <c:pt idx="163" formatCode="#,##0">
                  <c:v>302.28571428571428</c:v>
                </c:pt>
                <c:pt idx="164" formatCode="#,##0">
                  <c:v>301.85714285714283</c:v>
                </c:pt>
                <c:pt idx="165" formatCode="#,##0">
                  <c:v>313</c:v>
                </c:pt>
                <c:pt idx="166" formatCode="#,##0">
                  <c:v>349.85714285714283</c:v>
                </c:pt>
                <c:pt idx="167" formatCode="#,##0">
                  <c:v>387.57142857142856</c:v>
                </c:pt>
                <c:pt idx="168" formatCode="#,##0">
                  <c:v>388.14285714285717</c:v>
                </c:pt>
                <c:pt idx="169" formatCode="#,##0">
                  <c:v>402.28571428571428</c:v>
                </c:pt>
                <c:pt idx="170" formatCode="#,##0">
                  <c:v>449.28571428571428</c:v>
                </c:pt>
                <c:pt idx="171" formatCode="#,##0">
                  <c:v>465.85714285714283</c:v>
                </c:pt>
                <c:pt idx="172" formatCode="#,##0">
                  <c:v>483.71428571428572</c:v>
                </c:pt>
                <c:pt idx="173" formatCode="#,##0">
                  <c:v>490.14285714285717</c:v>
                </c:pt>
                <c:pt idx="174" formatCode="#,##0">
                  <c:v>511.14285714285717</c:v>
                </c:pt>
                <c:pt idx="175" formatCode="#,##0">
                  <c:v>550.28571428571433</c:v>
                </c:pt>
                <c:pt idx="176" formatCode="#,##0">
                  <c:v>561.71428571428567</c:v>
                </c:pt>
                <c:pt idx="177" formatCode="#,##0">
                  <c:v>541</c:v>
                </c:pt>
                <c:pt idx="178" formatCode="#,##0">
                  <c:v>570</c:v>
                </c:pt>
                <c:pt idx="179" formatCode="#,##0">
                  <c:v>610</c:v>
                </c:pt>
                <c:pt idx="180" formatCode="#,##0">
                  <c:v>664.85714285714289</c:v>
                </c:pt>
                <c:pt idx="181" formatCode="#,##0">
                  <c:v>682.28571428571433</c:v>
                </c:pt>
                <c:pt idx="182" formatCode="#,##0">
                  <c:v>675.28571428571433</c:v>
                </c:pt>
                <c:pt idx="183" formatCode="#,##0">
                  <c:v>650.42857142857144</c:v>
                </c:pt>
                <c:pt idx="184" formatCode="#,##0">
                  <c:v>714.14285714285711</c:v>
                </c:pt>
                <c:pt idx="185" formatCode="#,##0">
                  <c:v>731.57142857142856</c:v>
                </c:pt>
                <c:pt idx="186" formatCode="#,##0">
                  <c:v>795.28571428571433</c:v>
                </c:pt>
                <c:pt idx="187" formatCode="#,##0">
                  <c:v>786.28571428571433</c:v>
                </c:pt>
                <c:pt idx="188" formatCode="#,##0">
                  <c:v>828.14285714285711</c:v>
                </c:pt>
                <c:pt idx="189" formatCode="#,##0">
                  <c:v>842.57142857142856</c:v>
                </c:pt>
                <c:pt idx="190" formatCode="#,##0">
                  <c:v>866.85714285714289</c:v>
                </c:pt>
                <c:pt idx="191" formatCode="#,##0">
                  <c:v>913.85714285714289</c:v>
                </c:pt>
                <c:pt idx="192" formatCode="#,##0">
                  <c:v>958.85714285714289</c:v>
                </c:pt>
                <c:pt idx="193" formatCode="#,##0">
                  <c:v>963.71428571428567</c:v>
                </c:pt>
                <c:pt idx="194" formatCode="#,##0">
                  <c:v>1034.5714285714287</c:v>
                </c:pt>
                <c:pt idx="195" formatCode="#,##0">
                  <c:v>1085</c:v>
                </c:pt>
                <c:pt idx="196" formatCode="#,##0">
                  <c:v>1083.5714285714287</c:v>
                </c:pt>
                <c:pt idx="197" formatCode="#,##0">
                  <c:v>1102.7142857142858</c:v>
                </c:pt>
                <c:pt idx="198" formatCode="#,##0">
                  <c:v>1170.2857142857142</c:v>
                </c:pt>
                <c:pt idx="199" formatCode="#,##0">
                  <c:v>1225.7142857142858</c:v>
                </c:pt>
                <c:pt idx="200" formatCode="#,##0">
                  <c:v>1263.8571428571429</c:v>
                </c:pt>
                <c:pt idx="201" formatCode="#,##0">
                  <c:v>1287.2857142857142</c:v>
                </c:pt>
                <c:pt idx="202" formatCode="#,##0">
                  <c:v>1319.7142857142858</c:v>
                </c:pt>
                <c:pt idx="203" formatCode="#,##0">
                  <c:v>1339</c:v>
                </c:pt>
                <c:pt idx="204" formatCode="#,##0">
                  <c:v>1355.2857142857142</c:v>
                </c:pt>
                <c:pt idx="205" formatCode="#,##0">
                  <c:v>1346</c:v>
                </c:pt>
                <c:pt idx="206" formatCode="#,##0">
                  <c:v>1351.8571428571429</c:v>
                </c:pt>
                <c:pt idx="207" formatCode="#,##0">
                  <c:v>1329.1428571428571</c:v>
                </c:pt>
                <c:pt idx="208" formatCode="#,##0">
                  <c:v>1325.5714285714287</c:v>
                </c:pt>
                <c:pt idx="209" formatCode="#,##0">
                  <c:v>1299.5714285714287</c:v>
                </c:pt>
                <c:pt idx="210" formatCode="#,##0">
                  <c:v>1282</c:v>
                </c:pt>
                <c:pt idx="211" formatCode="#,##0">
                  <c:v>1258.7142857142858</c:v>
                </c:pt>
                <c:pt idx="212" formatCode="#,##0">
                  <c:v>1240</c:v>
                </c:pt>
                <c:pt idx="213" formatCode="#,##0">
                  <c:v>1204.5714285714287</c:v>
                </c:pt>
                <c:pt idx="214" formatCode="#,##0">
                  <c:v>1200.1428571428571</c:v>
                </c:pt>
                <c:pt idx="215" formatCode="#,##0">
                  <c:v>1181.2857142857142</c:v>
                </c:pt>
                <c:pt idx="216" formatCode="#,##0">
                  <c:v>1165.2857142857142</c:v>
                </c:pt>
                <c:pt idx="217" formatCode="#,##0">
                  <c:v>1174.7142857142858</c:v>
                </c:pt>
                <c:pt idx="218" formatCode="#,##0">
                  <c:v>1203.2857142857142</c:v>
                </c:pt>
                <c:pt idx="219" formatCode="#,##0">
                  <c:v>1260.5714285714287</c:v>
                </c:pt>
                <c:pt idx="220" formatCode="#,##0">
                  <c:v>1277.4285714285713</c:v>
                </c:pt>
                <c:pt idx="221" formatCode="#,##0">
                  <c:v>1288.8571428571429</c:v>
                </c:pt>
                <c:pt idx="222" formatCode="#,##0">
                  <c:v>1329.8571428571429</c:v>
                </c:pt>
                <c:pt idx="223" formatCode="#,##0">
                  <c:v>1350.2857142857142</c:v>
                </c:pt>
                <c:pt idx="224" formatCode="#,##0">
                  <c:v>1394.1428571428571</c:v>
                </c:pt>
                <c:pt idx="225" formatCode="#,##0">
                  <c:v>1429.8571428571429</c:v>
                </c:pt>
                <c:pt idx="226" formatCode="#,##0">
                  <c:v>1370.8571428571429</c:v>
                </c:pt>
                <c:pt idx="227" formatCode="#,##0">
                  <c:v>1436.7142857142858</c:v>
                </c:pt>
                <c:pt idx="228" formatCode="#,##0">
                  <c:v>1490.8571428571429</c:v>
                </c:pt>
                <c:pt idx="229" formatCode="#,##0">
                  <c:v>1557</c:v>
                </c:pt>
                <c:pt idx="230" formatCode="#,##0">
                  <c:v>1644.5714285714287</c:v>
                </c:pt>
                <c:pt idx="231" formatCode="#,##0">
                  <c:v>1730.7142857142858</c:v>
                </c:pt>
                <c:pt idx="232" formatCode="#,##0">
                  <c:v>1746.8571428571429</c:v>
                </c:pt>
                <c:pt idx="233" formatCode="#,##0">
                  <c:v>1762.5714285714287</c:v>
                </c:pt>
                <c:pt idx="234" formatCode="#,##0">
                  <c:v>1771.1428571428571</c:v>
                </c:pt>
                <c:pt idx="235" formatCode="#,##0">
                  <c:v>1736.5714285714287</c:v>
                </c:pt>
                <c:pt idx="236" formatCode="#,##0">
                  <c:v>1756.8571428571429</c:v>
                </c:pt>
                <c:pt idx="237" formatCode="#,##0">
                  <c:v>1780.7142857142858</c:v>
                </c:pt>
                <c:pt idx="238" formatCode="#,##0">
                  <c:v>1727.7142857142858</c:v>
                </c:pt>
                <c:pt idx="239" formatCode="#,##0">
                  <c:v>1767.7142857142858</c:v>
                </c:pt>
                <c:pt idx="240" formatCode="#,##0">
                  <c:v>1867.2857142857142</c:v>
                </c:pt>
                <c:pt idx="241" formatCode="#,##0">
                  <c:v>1865.5714285714287</c:v>
                </c:pt>
                <c:pt idx="242" formatCode="#,##0">
                  <c:v>1984</c:v>
                </c:pt>
                <c:pt idx="243" formatCode="#,##0">
                  <c:v>2027.5714285714287</c:v>
                </c:pt>
                <c:pt idx="244" formatCode="#,##0">
                  <c:v>2094.5714285714284</c:v>
                </c:pt>
                <c:pt idx="245" formatCode="#,##0">
                  <c:v>2143</c:v>
                </c:pt>
                <c:pt idx="246" formatCode="#,##0">
                  <c:v>2176.2857142857142</c:v>
                </c:pt>
                <c:pt idx="247" formatCode="#,##0">
                  <c:v>2291.7142857142858</c:v>
                </c:pt>
                <c:pt idx="248" formatCode="#,##0">
                  <c:v>2379.4285714285716</c:v>
                </c:pt>
                <c:pt idx="249" formatCode="#,##0">
                  <c:v>2603.4285714285716</c:v>
                </c:pt>
                <c:pt idx="250" formatCode="#,##0">
                  <c:v>2914.5714285714284</c:v>
                </c:pt>
                <c:pt idx="251" formatCode="#,##0">
                  <c:v>3160.1428571428573</c:v>
                </c:pt>
                <c:pt idx="252" formatCode="#,##0">
                  <c:v>3348</c:v>
                </c:pt>
                <c:pt idx="253" formatCode="#,##0">
                  <c:v>3533.7142857142858</c:v>
                </c:pt>
                <c:pt idx="254" formatCode="#,##0">
                  <c:v>4025.2857142857142</c:v>
                </c:pt>
                <c:pt idx="255" formatCode="#,##0">
                  <c:v>4312.4285714285716</c:v>
                </c:pt>
                <c:pt idx="256" formatCode="#,##0">
                  <c:v>4764.2857142857147</c:v>
                </c:pt>
                <c:pt idx="257" formatCode="#,##0">
                  <c:v>5166.5714285714284</c:v>
                </c:pt>
                <c:pt idx="258" formatCode="#,##0">
                  <c:v>5615.2857142857147</c:v>
                </c:pt>
                <c:pt idx="259" formatCode="#,##0">
                  <c:v>5885.8571428571431</c:v>
                </c:pt>
                <c:pt idx="260" formatCode="#,##0">
                  <c:v>6051.7142857142853</c:v>
                </c:pt>
                <c:pt idx="261" formatCode="#,##0">
                  <c:v>6316.8571428571431</c:v>
                </c:pt>
                <c:pt idx="262" formatCode="#,##0">
                  <c:v>6896.7142857142853</c:v>
                </c:pt>
                <c:pt idx="263" formatCode="#,##0">
                  <c:v>7633.5714285714284</c:v>
                </c:pt>
                <c:pt idx="264" formatCode="#,##0">
                  <c:v>7395.2857142857147</c:v>
                </c:pt>
                <c:pt idx="265" formatCode="#,##0">
                  <c:v>8221.1428571428569</c:v>
                </c:pt>
                <c:pt idx="266" formatCode="#,##0">
                  <c:v>9020.5714285714294</c:v>
                </c:pt>
                <c:pt idx="267" formatCode="#,##0">
                  <c:v>9861</c:v>
                </c:pt>
                <c:pt idx="268" formatCode="#,##0">
                  <c:v>10455.714285714286</c:v>
                </c:pt>
                <c:pt idx="269" formatCode="#,##0">
                  <c:v>11118.285714285714</c:v>
                </c:pt>
                <c:pt idx="270" formatCode="#,##0">
                  <c:v>11671.285714285714</c:v>
                </c:pt>
                <c:pt idx="271" formatCode="#,##0">
                  <c:v>13497.142857142857</c:v>
                </c:pt>
                <c:pt idx="272" formatCode="#,##0">
                  <c:v>14340.857142857143</c:v>
                </c:pt>
                <c:pt idx="273" formatCode="#,##0">
                  <c:v>14854.571428571429</c:v>
                </c:pt>
                <c:pt idx="274" formatCode="#,##0">
                  <c:v>15235.428571428571</c:v>
                </c:pt>
                <c:pt idx="275" formatCode="#,##0">
                  <c:v>17048.571428571428</c:v>
                </c:pt>
                <c:pt idx="276" formatCode="#,##0">
                  <c:v>16244.571428571429</c:v>
                </c:pt>
                <c:pt idx="277" formatCode="#,##0">
                  <c:v>18427.142857142859</c:v>
                </c:pt>
                <c:pt idx="278" formatCode="#,##0">
                  <c:v>18974</c:v>
                </c:pt>
                <c:pt idx="279" formatCode="#,##0">
                  <c:v>19465.142857142859</c:v>
                </c:pt>
                <c:pt idx="280" formatCode="#,##0">
                  <c:v>19474.857142857141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36832"/>
        <c:axId val="178538368"/>
      </c:lineChart>
      <c:lineChart>
        <c:grouping val="standard"/>
        <c:varyColors val="0"/>
        <c:ser>
          <c:idx val="1"/>
          <c:order val="1"/>
          <c:tx>
            <c:strRef>
              <c:f>'Data GER'!$AC$3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GER'!$AC$4:$AC$390</c:f>
              <c:numCache>
                <c:formatCode>General</c:formatCode>
                <c:ptCount val="387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0.2857142857142857</c:v>
                </c:pt>
                <c:pt idx="38" formatCode="#,##0">
                  <c:v>0.2857142857142857</c:v>
                </c:pt>
                <c:pt idx="39" formatCode="#,##0">
                  <c:v>0.42857142857142855</c:v>
                </c:pt>
                <c:pt idx="40" formatCode="#,##0">
                  <c:v>0.42857142857142855</c:v>
                </c:pt>
                <c:pt idx="41" formatCode="#,##0">
                  <c:v>1</c:v>
                </c:pt>
                <c:pt idx="42" formatCode="#,##0">
                  <c:v>1.2857142857142858</c:v>
                </c:pt>
                <c:pt idx="43" formatCode="#,##0">
                  <c:v>1.5714285714285714</c:v>
                </c:pt>
                <c:pt idx="44" formatCode="#,##0">
                  <c:v>2.1428571428571428</c:v>
                </c:pt>
                <c:pt idx="45" formatCode="#,##0">
                  <c:v>3.1428571428571428</c:v>
                </c:pt>
                <c:pt idx="46" formatCode="#,##0">
                  <c:v>3.5714285714285716</c:v>
                </c:pt>
                <c:pt idx="47" formatCode="#,##0">
                  <c:v>5.8571428571428568</c:v>
                </c:pt>
                <c:pt idx="48" formatCode="#,##0">
                  <c:v>8.5714285714285712</c:v>
                </c:pt>
                <c:pt idx="49" formatCode="#,##0">
                  <c:v>10.714285714285714</c:v>
                </c:pt>
                <c:pt idx="50" formatCode="#,##0">
                  <c:v>11.857142857142858</c:v>
                </c:pt>
                <c:pt idx="51" formatCode="#,##0">
                  <c:v>15.142857142857142</c:v>
                </c:pt>
                <c:pt idx="52" formatCode="#,##0">
                  <c:v>19</c:v>
                </c:pt>
                <c:pt idx="53" formatCode="#,##0">
                  <c:v>25.428571428571427</c:v>
                </c:pt>
                <c:pt idx="54" formatCode="#,##0">
                  <c:v>31.857142857142858</c:v>
                </c:pt>
                <c:pt idx="55" formatCode="#,##0">
                  <c:v>39.285714285714285</c:v>
                </c:pt>
                <c:pt idx="56" formatCode="#,##0">
                  <c:v>49.857142857142854</c:v>
                </c:pt>
                <c:pt idx="57" formatCode="#,##0">
                  <c:v>62.714285714285715</c:v>
                </c:pt>
                <c:pt idx="58" formatCode="#,##0">
                  <c:v>74.571428571428569</c:v>
                </c:pt>
                <c:pt idx="59" formatCode="#,##0">
                  <c:v>88.285714285714292</c:v>
                </c:pt>
                <c:pt idx="60" formatCode="#,##0">
                  <c:v>102</c:v>
                </c:pt>
                <c:pt idx="61" formatCode="#,##0">
                  <c:v>120</c:v>
                </c:pt>
                <c:pt idx="62" formatCode="#,##0">
                  <c:v>133.28571428571428</c:v>
                </c:pt>
                <c:pt idx="63" formatCode="#,##0">
                  <c:v>144.42857142857142</c:v>
                </c:pt>
                <c:pt idx="64" formatCode="#,##0">
                  <c:v>150.14285714285714</c:v>
                </c:pt>
                <c:pt idx="65" formatCode="#,##0">
                  <c:v>166.42857142857142</c:v>
                </c:pt>
                <c:pt idx="66" formatCode="#,##0">
                  <c:v>177.28571428571428</c:v>
                </c:pt>
                <c:pt idx="67" formatCode="#,##0">
                  <c:v>204.14285714285714</c:v>
                </c:pt>
                <c:pt idx="68" formatCode="#,##0">
                  <c:v>214.28571428571428</c:v>
                </c:pt>
                <c:pt idx="69" formatCode="#,##0">
                  <c:v>213.14285714285714</c:v>
                </c:pt>
                <c:pt idx="70" formatCode="#,##0">
                  <c:v>184.57142857142858</c:v>
                </c:pt>
                <c:pt idx="71" formatCode="#,##0">
                  <c:v>205.42857142857142</c:v>
                </c:pt>
                <c:pt idx="72" formatCode="#,##0">
                  <c:v>197.71428571428572</c:v>
                </c:pt>
                <c:pt idx="73" formatCode="#,##0">
                  <c:v>182.57142857142858</c:v>
                </c:pt>
                <c:pt idx="74" formatCode="#,##0">
                  <c:v>207.85714285714286</c:v>
                </c:pt>
                <c:pt idx="75" formatCode="#,##0">
                  <c:v>206.42857142857142</c:v>
                </c:pt>
                <c:pt idx="76" formatCode="#,##0">
                  <c:v>226.42857142857142</c:v>
                </c:pt>
                <c:pt idx="77" formatCode="#,##0">
                  <c:v>246.14285714285714</c:v>
                </c:pt>
                <c:pt idx="78" formatCode="#,##0">
                  <c:v>223.42857142857142</c:v>
                </c:pt>
                <c:pt idx="79" formatCode="#,##0">
                  <c:v>238.28571428571428</c:v>
                </c:pt>
                <c:pt idx="80" formatCode="#,##0">
                  <c:v>248.42857142857142</c:v>
                </c:pt>
                <c:pt idx="81" formatCode="#,##0">
                  <c:v>210.71428571428572</c:v>
                </c:pt>
                <c:pt idx="82" formatCode="#,##0">
                  <c:v>217.57142857142858</c:v>
                </c:pt>
                <c:pt idx="83" formatCode="#,##0">
                  <c:v>201.14285714285714</c:v>
                </c:pt>
                <c:pt idx="84" formatCode="#,##0">
                  <c:v>202.57142857142858</c:v>
                </c:pt>
                <c:pt idx="85" formatCode="#,##0">
                  <c:v>198.57142857142858</c:v>
                </c:pt>
                <c:pt idx="86" formatCode="#,##0">
                  <c:v>180.57142857142858</c:v>
                </c:pt>
                <c:pt idx="87" formatCode="#,##0">
                  <c:v>183</c:v>
                </c:pt>
                <c:pt idx="88" formatCode="#,##0">
                  <c:v>169.71428571428572</c:v>
                </c:pt>
                <c:pt idx="89" formatCode="#,##0">
                  <c:v>149.71428571428572</c:v>
                </c:pt>
                <c:pt idx="90" formatCode="#,##0">
                  <c:v>139.42857142857142</c:v>
                </c:pt>
                <c:pt idx="91" formatCode="#,##0">
                  <c:v>133.57142857142858</c:v>
                </c:pt>
                <c:pt idx="92" formatCode="#,##0">
                  <c:v>127.14285714285714</c:v>
                </c:pt>
                <c:pt idx="93" formatCode="#,##0">
                  <c:v>123.85714285714286</c:v>
                </c:pt>
                <c:pt idx="94" formatCode="#,##0">
                  <c:v>97</c:v>
                </c:pt>
                <c:pt idx="95" formatCode="#,##0">
                  <c:v>115.42857142857143</c:v>
                </c:pt>
                <c:pt idx="96" formatCode="#,##0">
                  <c:v>109.85714285714286</c:v>
                </c:pt>
                <c:pt idx="97" formatCode="#,##0">
                  <c:v>110.57142857142857</c:v>
                </c:pt>
                <c:pt idx="98" formatCode="#,##0">
                  <c:v>105.28571428571429</c:v>
                </c:pt>
                <c:pt idx="99" formatCode="#,##0">
                  <c:v>100.42857142857143</c:v>
                </c:pt>
                <c:pt idx="100" formatCode="#,##0">
                  <c:v>95.428571428571431</c:v>
                </c:pt>
                <c:pt idx="101" formatCode="#,##0">
                  <c:v>106.42857142857143</c:v>
                </c:pt>
                <c:pt idx="102" formatCode="#,##0">
                  <c:v>83.714285714285708</c:v>
                </c:pt>
                <c:pt idx="103" formatCode="#,##0">
                  <c:v>70.285714285714292</c:v>
                </c:pt>
                <c:pt idx="104" formatCode="#,##0">
                  <c:v>55.285714285714285</c:v>
                </c:pt>
                <c:pt idx="105" formatCode="#,##0">
                  <c:v>55.571428571428569</c:v>
                </c:pt>
                <c:pt idx="106" formatCode="#,##0">
                  <c:v>56.142857142857146</c:v>
                </c:pt>
                <c:pt idx="107" formatCode="#,##0">
                  <c:v>48.857142857142854</c:v>
                </c:pt>
                <c:pt idx="108" formatCode="#,##0">
                  <c:v>49</c:v>
                </c:pt>
                <c:pt idx="109" formatCode="#,##0">
                  <c:v>40.428571428571431</c:v>
                </c:pt>
                <c:pt idx="110" formatCode="#,##0">
                  <c:v>45.571428571428569</c:v>
                </c:pt>
                <c:pt idx="111" formatCode="#,##0">
                  <c:v>47.285714285714285</c:v>
                </c:pt>
                <c:pt idx="112" formatCode="#,##0">
                  <c:v>46.142857142857146</c:v>
                </c:pt>
                <c:pt idx="113" formatCode="#,##0">
                  <c:v>45.857142857142854</c:v>
                </c:pt>
                <c:pt idx="114" formatCode="#,##0">
                  <c:v>43.714285714285715</c:v>
                </c:pt>
                <c:pt idx="115" formatCode="#,##0">
                  <c:v>41.571428571428569</c:v>
                </c:pt>
                <c:pt idx="116" formatCode="#,##0">
                  <c:v>40.571428571428569</c:v>
                </c:pt>
                <c:pt idx="117" formatCode="#,##0">
                  <c:v>38.142857142857146</c:v>
                </c:pt>
                <c:pt idx="118" formatCode="#,##0">
                  <c:v>39.428571428571431</c:v>
                </c:pt>
                <c:pt idx="119" formatCode="#,##0">
                  <c:v>38.428571428571431</c:v>
                </c:pt>
                <c:pt idx="120" formatCode="#,##0">
                  <c:v>36.714285714285715</c:v>
                </c:pt>
                <c:pt idx="121" formatCode="#,##0">
                  <c:v>35.142857142857146</c:v>
                </c:pt>
                <c:pt idx="122" formatCode="#,##0">
                  <c:v>27.285714285714285</c:v>
                </c:pt>
                <c:pt idx="123" formatCode="#,##0">
                  <c:v>24.857142857142858</c:v>
                </c:pt>
                <c:pt idx="124" formatCode="#,##0">
                  <c:v>23.571428571428573</c:v>
                </c:pt>
                <c:pt idx="125" formatCode="#,##0">
                  <c:v>22</c:v>
                </c:pt>
                <c:pt idx="126" formatCode="#,##0">
                  <c:v>20.428571428571427</c:v>
                </c:pt>
                <c:pt idx="127" formatCode="#,##0">
                  <c:v>20.714285714285715</c:v>
                </c:pt>
                <c:pt idx="128" formatCode="#,##0">
                  <c:v>20</c:v>
                </c:pt>
                <c:pt idx="129" formatCode="#,##0">
                  <c:v>24.714285714285715</c:v>
                </c:pt>
                <c:pt idx="130" formatCode="#,##0">
                  <c:v>21.428571428571427</c:v>
                </c:pt>
                <c:pt idx="131" formatCode="#,##0">
                  <c:v>19.571428571428573</c:v>
                </c:pt>
                <c:pt idx="132" formatCode="#,##0">
                  <c:v>17.857142857142858</c:v>
                </c:pt>
                <c:pt idx="133" formatCode="#,##0">
                  <c:v>17.142857142857142</c:v>
                </c:pt>
                <c:pt idx="134" formatCode="#,##0">
                  <c:v>16.571428571428573</c:v>
                </c:pt>
                <c:pt idx="135" formatCode="#,##0">
                  <c:v>16</c:v>
                </c:pt>
                <c:pt idx="136" formatCode="#,##0">
                  <c:v>12</c:v>
                </c:pt>
                <c:pt idx="137" formatCode="#,##0">
                  <c:v>14.142857142857142</c:v>
                </c:pt>
                <c:pt idx="138" formatCode="#,##0">
                  <c:v>14.714285714285714</c:v>
                </c:pt>
                <c:pt idx="139" formatCode="#,##0">
                  <c:v>14.857142857142858</c:v>
                </c:pt>
                <c:pt idx="140" formatCode="#,##0">
                  <c:v>14.571428571428571</c:v>
                </c:pt>
                <c:pt idx="141" formatCode="#,##0">
                  <c:v>13.428571428571429</c:v>
                </c:pt>
                <c:pt idx="142" formatCode="#,##0">
                  <c:v>13.142857142857142</c:v>
                </c:pt>
                <c:pt idx="143" formatCode="#,##0">
                  <c:v>13.428571428571429</c:v>
                </c:pt>
                <c:pt idx="144" formatCode="#,##0">
                  <c:v>11</c:v>
                </c:pt>
                <c:pt idx="145" formatCode="#,##0">
                  <c:v>9.2857142857142865</c:v>
                </c:pt>
                <c:pt idx="146" formatCode="#,##0">
                  <c:v>11.142857142857142</c:v>
                </c:pt>
                <c:pt idx="147" formatCode="#,##0">
                  <c:v>10.428571428571429</c:v>
                </c:pt>
                <c:pt idx="148" formatCode="#,##0">
                  <c:v>10.428571428571429</c:v>
                </c:pt>
                <c:pt idx="149" formatCode="#,##0">
                  <c:v>11</c:v>
                </c:pt>
                <c:pt idx="150" formatCode="#,##0">
                  <c:v>10.857142857142858</c:v>
                </c:pt>
                <c:pt idx="151" formatCode="#,##0">
                  <c:v>9.5714285714285712</c:v>
                </c:pt>
                <c:pt idx="152" formatCode="#,##0">
                  <c:v>9.4285714285714288</c:v>
                </c:pt>
                <c:pt idx="153" formatCode="#,##0">
                  <c:v>6.4285714285714288</c:v>
                </c:pt>
                <c:pt idx="154" formatCode="#,##0">
                  <c:v>7.4285714285714288</c:v>
                </c:pt>
                <c:pt idx="155" formatCode="#,##0">
                  <c:v>7.8571428571428568</c:v>
                </c:pt>
                <c:pt idx="156" formatCode="#,##0">
                  <c:v>6.5714285714285712</c:v>
                </c:pt>
                <c:pt idx="157" formatCode="#,##0">
                  <c:v>6</c:v>
                </c:pt>
                <c:pt idx="158" formatCode="#,##0">
                  <c:v>7.2857142857142856</c:v>
                </c:pt>
                <c:pt idx="159" formatCode="#,##0">
                  <c:v>7.2857142857142856</c:v>
                </c:pt>
                <c:pt idx="160" formatCode="#,##0">
                  <c:v>7.5714285714285712</c:v>
                </c:pt>
                <c:pt idx="161" formatCode="#,##0">
                  <c:v>7.1428571428571432</c:v>
                </c:pt>
                <c:pt idx="162" formatCode="#,##0">
                  <c:v>6.8571428571428568</c:v>
                </c:pt>
                <c:pt idx="163" formatCode="#,##0">
                  <c:v>7.4285714285714288</c:v>
                </c:pt>
                <c:pt idx="164" formatCode="#,##0">
                  <c:v>6.5714285714285712</c:v>
                </c:pt>
                <c:pt idx="165" formatCode="#,##0">
                  <c:v>4.8571428571428568</c:v>
                </c:pt>
                <c:pt idx="166" formatCode="#,##0">
                  <c:v>4.2857142857142856</c:v>
                </c:pt>
                <c:pt idx="167" formatCode="#,##0">
                  <c:v>3.5714285714285716</c:v>
                </c:pt>
                <c:pt idx="168" formatCode="#,##0">
                  <c:v>3</c:v>
                </c:pt>
                <c:pt idx="169" formatCode="#,##0">
                  <c:v>3</c:v>
                </c:pt>
                <c:pt idx="170" formatCode="#,##0">
                  <c:v>2.8571428571428572</c:v>
                </c:pt>
                <c:pt idx="171" formatCode="#,##0">
                  <c:v>3</c:v>
                </c:pt>
                <c:pt idx="172" formatCode="#,##0">
                  <c:v>3.1428571428571428</c:v>
                </c:pt>
                <c:pt idx="173" formatCode="#,##0">
                  <c:v>3.2857142857142856</c:v>
                </c:pt>
                <c:pt idx="174" formatCode="#,##0">
                  <c:v>4.5714285714285712</c:v>
                </c:pt>
                <c:pt idx="175" formatCode="#,##0">
                  <c:v>4.7142857142857144</c:v>
                </c:pt>
                <c:pt idx="176" formatCode="#,##0">
                  <c:v>4.5714285714285712</c:v>
                </c:pt>
                <c:pt idx="177" formatCode="#,##0">
                  <c:v>4.4285714285714288</c:v>
                </c:pt>
                <c:pt idx="178" formatCode="#,##0">
                  <c:v>4.5714285714285712</c:v>
                </c:pt>
                <c:pt idx="179" formatCode="#,##0">
                  <c:v>4.7142857142857144</c:v>
                </c:pt>
                <c:pt idx="180" formatCode="#,##0">
                  <c:v>4.8571428571428568</c:v>
                </c:pt>
                <c:pt idx="181" formatCode="#,##0">
                  <c:v>3.8571428571428572</c:v>
                </c:pt>
                <c:pt idx="182" formatCode="#,##0">
                  <c:v>4.2857142857142856</c:v>
                </c:pt>
                <c:pt idx="183" formatCode="#,##0">
                  <c:v>4.2857142857142856</c:v>
                </c:pt>
                <c:pt idx="184" formatCode="#,##0">
                  <c:v>4.1428571428571432</c:v>
                </c:pt>
                <c:pt idx="185" formatCode="#,##0">
                  <c:v>4.5714285714285712</c:v>
                </c:pt>
                <c:pt idx="186" formatCode="#,##0">
                  <c:v>6.2857142857142856</c:v>
                </c:pt>
                <c:pt idx="187" formatCode="#,##0">
                  <c:v>5.2857142857142856</c:v>
                </c:pt>
                <c:pt idx="188" formatCode="#,##0">
                  <c:v>6.8571428571428568</c:v>
                </c:pt>
                <c:pt idx="189" formatCode="#,##0">
                  <c:v>6.7142857142857144</c:v>
                </c:pt>
                <c:pt idx="190" formatCode="#,##0">
                  <c:v>6.8571428571428568</c:v>
                </c:pt>
                <c:pt idx="191" formatCode="#,##0">
                  <c:v>7</c:v>
                </c:pt>
                <c:pt idx="192" formatCode="#,##0">
                  <c:v>6.4285714285714288</c:v>
                </c:pt>
                <c:pt idx="193" formatCode="#,##0">
                  <c:v>4.8571428571428568</c:v>
                </c:pt>
                <c:pt idx="194" formatCode="#,##0">
                  <c:v>5.1428571428571432</c:v>
                </c:pt>
                <c:pt idx="195" formatCode="#,##0">
                  <c:v>5</c:v>
                </c:pt>
                <c:pt idx="196" formatCode="#,##0">
                  <c:v>4.8571428571428568</c:v>
                </c:pt>
                <c:pt idx="197" formatCode="#,##0">
                  <c:v>4.7142857142857144</c:v>
                </c:pt>
                <c:pt idx="198" formatCode="#,##0">
                  <c:v>4.7142857142857144</c:v>
                </c:pt>
                <c:pt idx="199" formatCode="#,##0">
                  <c:v>4.7142857142857144</c:v>
                </c:pt>
                <c:pt idx="200" formatCode="#,##0">
                  <c:v>5.1428571428571432</c:v>
                </c:pt>
                <c:pt idx="201" formatCode="#,##0">
                  <c:v>6.5714285714285712</c:v>
                </c:pt>
                <c:pt idx="202" formatCode="#,##0">
                  <c:v>5.1428571428571432</c:v>
                </c:pt>
                <c:pt idx="203" formatCode="#,##0">
                  <c:v>5.2857142857142856</c:v>
                </c:pt>
                <c:pt idx="204" formatCode="#,##0">
                  <c:v>5.7142857142857144</c:v>
                </c:pt>
                <c:pt idx="205" formatCode="#,##0">
                  <c:v>5.7142857142857144</c:v>
                </c:pt>
                <c:pt idx="206" formatCode="#,##0">
                  <c:v>5.7142857142857144</c:v>
                </c:pt>
                <c:pt idx="207" formatCode="#,##0">
                  <c:v>5.1428571428571432</c:v>
                </c:pt>
                <c:pt idx="208" formatCode="#,##0">
                  <c:v>3.8571428571428572</c:v>
                </c:pt>
                <c:pt idx="209" formatCode="#,##0">
                  <c:v>3.4285714285714284</c:v>
                </c:pt>
                <c:pt idx="210" formatCode="#,##0">
                  <c:v>3.8571428571428572</c:v>
                </c:pt>
                <c:pt idx="211" formatCode="#,##0">
                  <c:v>3.5714285714285716</c:v>
                </c:pt>
                <c:pt idx="212" formatCode="#,##0">
                  <c:v>3.8571428571428572</c:v>
                </c:pt>
                <c:pt idx="213" formatCode="#,##0">
                  <c:v>3.7142857142857144</c:v>
                </c:pt>
                <c:pt idx="214" formatCode="#,##0">
                  <c:v>5.2857142857142856</c:v>
                </c:pt>
                <c:pt idx="215" formatCode="#,##0">
                  <c:v>4.5714285714285712</c:v>
                </c:pt>
                <c:pt idx="216" formatCode="#,##0">
                  <c:v>5.2857142857142856</c:v>
                </c:pt>
                <c:pt idx="217" formatCode="#,##0">
                  <c:v>4.2857142857142856</c:v>
                </c:pt>
                <c:pt idx="218" formatCode="#,##0">
                  <c:v>4.2857142857142856</c:v>
                </c:pt>
                <c:pt idx="219" formatCode="#,##0">
                  <c:v>4</c:v>
                </c:pt>
                <c:pt idx="220" formatCode="#,##0">
                  <c:v>4.1428571428571432</c:v>
                </c:pt>
                <c:pt idx="221" formatCode="#,##0">
                  <c:v>2.8571428571428572</c:v>
                </c:pt>
                <c:pt idx="222" formatCode="#,##0">
                  <c:v>3.2857142857142856</c:v>
                </c:pt>
                <c:pt idx="223" formatCode="#,##0">
                  <c:v>3</c:v>
                </c:pt>
                <c:pt idx="224" formatCode="#,##0">
                  <c:v>3.2857142857142856</c:v>
                </c:pt>
                <c:pt idx="225" formatCode="#,##0">
                  <c:v>3.4285714285714284</c:v>
                </c:pt>
                <c:pt idx="226" formatCode="#,##0">
                  <c:v>3.5714285714285716</c:v>
                </c:pt>
                <c:pt idx="227" formatCode="#,##0">
                  <c:v>4.4285714285714288</c:v>
                </c:pt>
                <c:pt idx="228" formatCode="#,##0">
                  <c:v>4.4285714285714288</c:v>
                </c:pt>
                <c:pt idx="229" formatCode="#,##0">
                  <c:v>4.4285714285714288</c:v>
                </c:pt>
                <c:pt idx="230" formatCode="#,##0">
                  <c:v>5.4285714285714288</c:v>
                </c:pt>
                <c:pt idx="231" formatCode="#,##0">
                  <c:v>5.1428571428571432</c:v>
                </c:pt>
                <c:pt idx="232" formatCode="#,##0">
                  <c:v>5.1428571428571432</c:v>
                </c:pt>
                <c:pt idx="233" formatCode="#,##0">
                  <c:v>4.8571428571428568</c:v>
                </c:pt>
                <c:pt idx="234" formatCode="#,##0">
                  <c:v>5.4285714285714288</c:v>
                </c:pt>
                <c:pt idx="235" formatCode="#,##0">
                  <c:v>7.1428571428571432</c:v>
                </c:pt>
                <c:pt idx="236" formatCode="#,##0">
                  <c:v>8.5714285714285712</c:v>
                </c:pt>
                <c:pt idx="237" formatCode="#,##0">
                  <c:v>9.2857142857142865</c:v>
                </c:pt>
                <c:pt idx="238" formatCode="#,##0">
                  <c:v>10.142857142857142</c:v>
                </c:pt>
                <c:pt idx="239" formatCode="#,##0">
                  <c:v>10.571428571428571</c:v>
                </c:pt>
                <c:pt idx="240" formatCode="#,##0">
                  <c:v>11.142857142857142</c:v>
                </c:pt>
                <c:pt idx="241" formatCode="#,##0">
                  <c:v>11.142857142857142</c:v>
                </c:pt>
                <c:pt idx="242" formatCode="#,##0">
                  <c:v>10.285714285714286</c:v>
                </c:pt>
                <c:pt idx="243" formatCode="#,##0">
                  <c:v>10.428571428571429</c:v>
                </c:pt>
                <c:pt idx="244" formatCode="#,##0">
                  <c:v>9.5714285714285712</c:v>
                </c:pt>
                <c:pt idx="245" formatCode="#,##0">
                  <c:v>10.285714285714286</c:v>
                </c:pt>
                <c:pt idx="246" formatCode="#,##0">
                  <c:v>9.8571428571428577</c:v>
                </c:pt>
                <c:pt idx="247" formatCode="#,##0">
                  <c:v>12.285714285714286</c:v>
                </c:pt>
                <c:pt idx="248" formatCode="#,##0">
                  <c:v>11.857142857142858</c:v>
                </c:pt>
                <c:pt idx="249" formatCode="#,##0">
                  <c:v>12.428571428571429</c:v>
                </c:pt>
                <c:pt idx="250" formatCode="#,##0">
                  <c:v>12.142857142857142</c:v>
                </c:pt>
                <c:pt idx="251" formatCode="#,##0">
                  <c:v>11.571428571428571</c:v>
                </c:pt>
                <c:pt idx="252" formatCode="#,##0">
                  <c:v>12.714285714285714</c:v>
                </c:pt>
                <c:pt idx="253" formatCode="#,##0">
                  <c:v>13.285714285714286</c:v>
                </c:pt>
                <c:pt idx="254" formatCode="#,##0">
                  <c:v>12.285714285714286</c:v>
                </c:pt>
                <c:pt idx="255" formatCode="#,##0">
                  <c:v>16.571428571428573</c:v>
                </c:pt>
                <c:pt idx="256" formatCode="#,##0">
                  <c:v>19.142857142857142</c:v>
                </c:pt>
                <c:pt idx="257" formatCode="#,##0">
                  <c:v>20.714285714285715</c:v>
                </c:pt>
                <c:pt idx="258" formatCode="#,##0">
                  <c:v>24.857142857142858</c:v>
                </c:pt>
                <c:pt idx="259" formatCode="#,##0">
                  <c:v>23.571428571428573</c:v>
                </c:pt>
                <c:pt idx="260" formatCode="#,##0">
                  <c:v>24.571428571428573</c:v>
                </c:pt>
                <c:pt idx="261" formatCode="#,##0">
                  <c:v>28.857142857142858</c:v>
                </c:pt>
                <c:pt idx="262" formatCode="#,##0">
                  <c:v>28.571428571428573</c:v>
                </c:pt>
                <c:pt idx="263" formatCode="#,##0">
                  <c:v>27.857142857142858</c:v>
                </c:pt>
                <c:pt idx="264" formatCode="#,##0">
                  <c:v>31.571428571428573</c:v>
                </c:pt>
                <c:pt idx="265" formatCode="#,##0">
                  <c:v>29.285714285714285</c:v>
                </c:pt>
                <c:pt idx="266" formatCode="#,##0">
                  <c:v>35.714285714285715</c:v>
                </c:pt>
                <c:pt idx="267" formatCode="#,##0">
                  <c:v>37.714285714285715</c:v>
                </c:pt>
                <c:pt idx="268" formatCode="#,##0">
                  <c:v>35.571428571428569</c:v>
                </c:pt>
                <c:pt idx="269" formatCode="#,##0">
                  <c:v>34.142857142857146</c:v>
                </c:pt>
                <c:pt idx="270" formatCode="#,##0">
                  <c:v>43.857142857142854</c:v>
                </c:pt>
                <c:pt idx="271" formatCode="#,##0">
                  <c:v>49.285714285714285</c:v>
                </c:pt>
                <c:pt idx="272" formatCode="#,##0">
                  <c:v>59</c:v>
                </c:pt>
                <c:pt idx="273" formatCode="#,##0">
                  <c:v>64</c:v>
                </c:pt>
                <c:pt idx="274" formatCode="#,##0">
                  <c:v>64.428571428571431</c:v>
                </c:pt>
                <c:pt idx="275" formatCode="#,##0">
                  <c:v>82.571428571428569</c:v>
                </c:pt>
                <c:pt idx="276" formatCode="#,##0">
                  <c:v>85.142857142857139</c:v>
                </c:pt>
                <c:pt idx="277" formatCode="#,##0">
                  <c:v>104.42857142857143</c:v>
                </c:pt>
                <c:pt idx="278" formatCode="#,##0">
                  <c:v>115</c:v>
                </c:pt>
                <c:pt idx="279" formatCode="#,##0">
                  <c:v>121.28571428571429</c:v>
                </c:pt>
                <c:pt idx="280" formatCode="#,##0">
                  <c:v>117.57142857142857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4C-4CC0-B565-2B7AD5D0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53984"/>
        <c:axId val="178539904"/>
      </c:lineChart>
      <c:dateAx>
        <c:axId val="1785368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538368"/>
        <c:crosses val="autoZero"/>
        <c:auto val="1"/>
        <c:lblOffset val="100"/>
        <c:baseTimeUnit val="days"/>
      </c:dateAx>
      <c:valAx>
        <c:axId val="17853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536832"/>
        <c:crosses val="autoZero"/>
        <c:crossBetween val="between"/>
      </c:valAx>
      <c:valAx>
        <c:axId val="178539904"/>
        <c:scaling>
          <c:orientation val="minMax"/>
          <c:max val="1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553984"/>
        <c:crosses val="max"/>
        <c:crossBetween val="between"/>
      </c:valAx>
      <c:catAx>
        <c:axId val="17855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78539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GER'!$A$42:$A$227</c:f>
              <c:numCache>
                <c:formatCode>m/d/yyyy</c:formatCode>
                <c:ptCount val="186"/>
                <c:pt idx="0">
                  <c:v>43900</c:v>
                </c:pt>
                <c:pt idx="1">
                  <c:v>43901</c:v>
                </c:pt>
                <c:pt idx="2">
                  <c:v>43902</c:v>
                </c:pt>
                <c:pt idx="3">
                  <c:v>43903</c:v>
                </c:pt>
                <c:pt idx="4">
                  <c:v>43904</c:v>
                </c:pt>
                <c:pt idx="5">
                  <c:v>43905</c:v>
                </c:pt>
                <c:pt idx="6">
                  <c:v>43906</c:v>
                </c:pt>
                <c:pt idx="7">
                  <c:v>43907</c:v>
                </c:pt>
                <c:pt idx="8">
                  <c:v>43908</c:v>
                </c:pt>
                <c:pt idx="9">
                  <c:v>43909</c:v>
                </c:pt>
                <c:pt idx="10">
                  <c:v>43910</c:v>
                </c:pt>
                <c:pt idx="11">
                  <c:v>43911</c:v>
                </c:pt>
                <c:pt idx="12">
                  <c:v>43912</c:v>
                </c:pt>
                <c:pt idx="13">
                  <c:v>43913</c:v>
                </c:pt>
                <c:pt idx="14">
                  <c:v>43914</c:v>
                </c:pt>
                <c:pt idx="15">
                  <c:v>43915</c:v>
                </c:pt>
                <c:pt idx="16">
                  <c:v>43916</c:v>
                </c:pt>
                <c:pt idx="17">
                  <c:v>43917</c:v>
                </c:pt>
                <c:pt idx="18">
                  <c:v>43918</c:v>
                </c:pt>
                <c:pt idx="19">
                  <c:v>43919</c:v>
                </c:pt>
                <c:pt idx="20">
                  <c:v>43920</c:v>
                </c:pt>
                <c:pt idx="21">
                  <c:v>43921</c:v>
                </c:pt>
                <c:pt idx="22">
                  <c:v>43922</c:v>
                </c:pt>
                <c:pt idx="23">
                  <c:v>43923</c:v>
                </c:pt>
                <c:pt idx="24">
                  <c:v>43924</c:v>
                </c:pt>
                <c:pt idx="25">
                  <c:v>43925</c:v>
                </c:pt>
                <c:pt idx="26">
                  <c:v>43926</c:v>
                </c:pt>
                <c:pt idx="27">
                  <c:v>43927</c:v>
                </c:pt>
                <c:pt idx="28">
                  <c:v>43928</c:v>
                </c:pt>
                <c:pt idx="29">
                  <c:v>43929</c:v>
                </c:pt>
                <c:pt idx="30">
                  <c:v>43930</c:v>
                </c:pt>
                <c:pt idx="31">
                  <c:v>43931</c:v>
                </c:pt>
                <c:pt idx="32">
                  <c:v>43932</c:v>
                </c:pt>
                <c:pt idx="33">
                  <c:v>43933</c:v>
                </c:pt>
                <c:pt idx="34">
                  <c:v>43934</c:v>
                </c:pt>
                <c:pt idx="35">
                  <c:v>43935</c:v>
                </c:pt>
                <c:pt idx="36">
                  <c:v>43936</c:v>
                </c:pt>
                <c:pt idx="37">
                  <c:v>43937</c:v>
                </c:pt>
                <c:pt idx="38">
                  <c:v>43938</c:v>
                </c:pt>
                <c:pt idx="39">
                  <c:v>43939</c:v>
                </c:pt>
                <c:pt idx="40">
                  <c:v>43940</c:v>
                </c:pt>
                <c:pt idx="41">
                  <c:v>43941</c:v>
                </c:pt>
                <c:pt idx="42">
                  <c:v>43942</c:v>
                </c:pt>
                <c:pt idx="43">
                  <c:v>43943</c:v>
                </c:pt>
                <c:pt idx="44">
                  <c:v>43944</c:v>
                </c:pt>
                <c:pt idx="45">
                  <c:v>43945</c:v>
                </c:pt>
                <c:pt idx="46">
                  <c:v>43946</c:v>
                </c:pt>
                <c:pt idx="47">
                  <c:v>43947</c:v>
                </c:pt>
                <c:pt idx="48">
                  <c:v>43948</c:v>
                </c:pt>
                <c:pt idx="49">
                  <c:v>43949</c:v>
                </c:pt>
                <c:pt idx="50">
                  <c:v>43950</c:v>
                </c:pt>
                <c:pt idx="51">
                  <c:v>43951</c:v>
                </c:pt>
                <c:pt idx="52">
                  <c:v>43952</c:v>
                </c:pt>
                <c:pt idx="53">
                  <c:v>43953</c:v>
                </c:pt>
                <c:pt idx="54">
                  <c:v>43954</c:v>
                </c:pt>
                <c:pt idx="55">
                  <c:v>43955</c:v>
                </c:pt>
                <c:pt idx="56">
                  <c:v>43956</c:v>
                </c:pt>
                <c:pt idx="57">
                  <c:v>43957</c:v>
                </c:pt>
                <c:pt idx="58">
                  <c:v>43958</c:v>
                </c:pt>
                <c:pt idx="59">
                  <c:v>43959</c:v>
                </c:pt>
                <c:pt idx="60">
                  <c:v>43960</c:v>
                </c:pt>
                <c:pt idx="61">
                  <c:v>43961</c:v>
                </c:pt>
                <c:pt idx="62">
                  <c:v>43962</c:v>
                </c:pt>
                <c:pt idx="63">
                  <c:v>43963</c:v>
                </c:pt>
                <c:pt idx="64">
                  <c:v>43964</c:v>
                </c:pt>
                <c:pt idx="65">
                  <c:v>43965</c:v>
                </c:pt>
                <c:pt idx="66">
                  <c:v>43966</c:v>
                </c:pt>
                <c:pt idx="67">
                  <c:v>43967</c:v>
                </c:pt>
                <c:pt idx="68">
                  <c:v>43968</c:v>
                </c:pt>
                <c:pt idx="69">
                  <c:v>43969</c:v>
                </c:pt>
                <c:pt idx="70">
                  <c:v>43970</c:v>
                </c:pt>
                <c:pt idx="71">
                  <c:v>43971</c:v>
                </c:pt>
                <c:pt idx="72">
                  <c:v>43972</c:v>
                </c:pt>
                <c:pt idx="73">
                  <c:v>43973</c:v>
                </c:pt>
                <c:pt idx="74">
                  <c:v>43974</c:v>
                </c:pt>
                <c:pt idx="75">
                  <c:v>43975</c:v>
                </c:pt>
                <c:pt idx="76">
                  <c:v>43976</c:v>
                </c:pt>
                <c:pt idx="77">
                  <c:v>43977</c:v>
                </c:pt>
                <c:pt idx="78">
                  <c:v>43978</c:v>
                </c:pt>
                <c:pt idx="79">
                  <c:v>43979</c:v>
                </c:pt>
                <c:pt idx="80">
                  <c:v>43980</c:v>
                </c:pt>
                <c:pt idx="81">
                  <c:v>43981</c:v>
                </c:pt>
                <c:pt idx="82">
                  <c:v>43982</c:v>
                </c:pt>
                <c:pt idx="83">
                  <c:v>43983</c:v>
                </c:pt>
                <c:pt idx="84">
                  <c:v>43984</c:v>
                </c:pt>
                <c:pt idx="85">
                  <c:v>43985</c:v>
                </c:pt>
                <c:pt idx="86">
                  <c:v>43986</c:v>
                </c:pt>
                <c:pt idx="87">
                  <c:v>43987</c:v>
                </c:pt>
                <c:pt idx="88">
                  <c:v>43988</c:v>
                </c:pt>
                <c:pt idx="89">
                  <c:v>43989</c:v>
                </c:pt>
                <c:pt idx="90">
                  <c:v>43990</c:v>
                </c:pt>
                <c:pt idx="91">
                  <c:v>43991</c:v>
                </c:pt>
                <c:pt idx="92">
                  <c:v>43992</c:v>
                </c:pt>
                <c:pt idx="93">
                  <c:v>43993</c:v>
                </c:pt>
                <c:pt idx="94">
                  <c:v>43994</c:v>
                </c:pt>
                <c:pt idx="95">
                  <c:v>43995</c:v>
                </c:pt>
                <c:pt idx="96">
                  <c:v>43996</c:v>
                </c:pt>
                <c:pt idx="97">
                  <c:v>43997</c:v>
                </c:pt>
                <c:pt idx="98">
                  <c:v>43998</c:v>
                </c:pt>
                <c:pt idx="99">
                  <c:v>43999</c:v>
                </c:pt>
                <c:pt idx="100">
                  <c:v>44000</c:v>
                </c:pt>
                <c:pt idx="101">
                  <c:v>44001</c:v>
                </c:pt>
                <c:pt idx="102">
                  <c:v>44002</c:v>
                </c:pt>
                <c:pt idx="103">
                  <c:v>44003</c:v>
                </c:pt>
                <c:pt idx="104">
                  <c:v>44004</c:v>
                </c:pt>
                <c:pt idx="105">
                  <c:v>44005</c:v>
                </c:pt>
                <c:pt idx="106">
                  <c:v>44006</c:v>
                </c:pt>
                <c:pt idx="107">
                  <c:v>44007</c:v>
                </c:pt>
                <c:pt idx="108">
                  <c:v>44008</c:v>
                </c:pt>
                <c:pt idx="109">
                  <c:v>44009</c:v>
                </c:pt>
                <c:pt idx="110">
                  <c:v>44010</c:v>
                </c:pt>
                <c:pt idx="111">
                  <c:v>44011</c:v>
                </c:pt>
                <c:pt idx="112">
                  <c:v>44012</c:v>
                </c:pt>
                <c:pt idx="113">
                  <c:v>44013</c:v>
                </c:pt>
                <c:pt idx="114">
                  <c:v>44014</c:v>
                </c:pt>
                <c:pt idx="115">
                  <c:v>44015</c:v>
                </c:pt>
                <c:pt idx="116">
                  <c:v>44016</c:v>
                </c:pt>
                <c:pt idx="117">
                  <c:v>44017</c:v>
                </c:pt>
                <c:pt idx="118">
                  <c:v>44018</c:v>
                </c:pt>
                <c:pt idx="119">
                  <c:v>44019</c:v>
                </c:pt>
                <c:pt idx="120">
                  <c:v>44020</c:v>
                </c:pt>
                <c:pt idx="121">
                  <c:v>44021</c:v>
                </c:pt>
                <c:pt idx="122">
                  <c:v>44022</c:v>
                </c:pt>
                <c:pt idx="123">
                  <c:v>44023</c:v>
                </c:pt>
                <c:pt idx="124">
                  <c:v>44024</c:v>
                </c:pt>
                <c:pt idx="125">
                  <c:v>44025</c:v>
                </c:pt>
                <c:pt idx="126">
                  <c:v>44026</c:v>
                </c:pt>
                <c:pt idx="127">
                  <c:v>44027</c:v>
                </c:pt>
                <c:pt idx="128">
                  <c:v>44028</c:v>
                </c:pt>
                <c:pt idx="129">
                  <c:v>44029</c:v>
                </c:pt>
                <c:pt idx="130">
                  <c:v>44030</c:v>
                </c:pt>
                <c:pt idx="131">
                  <c:v>44031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44037</c:v>
                </c:pt>
                <c:pt idx="138">
                  <c:v>44038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44044</c:v>
                </c:pt>
                <c:pt idx="145">
                  <c:v>44045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44051</c:v>
                </c:pt>
                <c:pt idx="152">
                  <c:v>44052</c:v>
                </c:pt>
                <c:pt idx="153">
                  <c:v>44053</c:v>
                </c:pt>
                <c:pt idx="154">
                  <c:v>44054</c:v>
                </c:pt>
                <c:pt idx="155">
                  <c:v>44055</c:v>
                </c:pt>
                <c:pt idx="156">
                  <c:v>44056</c:v>
                </c:pt>
                <c:pt idx="157">
                  <c:v>44057</c:v>
                </c:pt>
                <c:pt idx="158">
                  <c:v>44058</c:v>
                </c:pt>
                <c:pt idx="159">
                  <c:v>44059</c:v>
                </c:pt>
                <c:pt idx="160">
                  <c:v>44060</c:v>
                </c:pt>
                <c:pt idx="161">
                  <c:v>44061</c:v>
                </c:pt>
                <c:pt idx="162">
                  <c:v>44062</c:v>
                </c:pt>
                <c:pt idx="163">
                  <c:v>44063</c:v>
                </c:pt>
                <c:pt idx="164">
                  <c:v>44064</c:v>
                </c:pt>
                <c:pt idx="165">
                  <c:v>44065</c:v>
                </c:pt>
                <c:pt idx="166">
                  <c:v>44066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44072</c:v>
                </c:pt>
                <c:pt idx="173">
                  <c:v>44073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44079</c:v>
                </c:pt>
                <c:pt idx="180">
                  <c:v>44080</c:v>
                </c:pt>
                <c:pt idx="181">
                  <c:v>44081</c:v>
                </c:pt>
                <c:pt idx="182">
                  <c:v>44082</c:v>
                </c:pt>
                <c:pt idx="183">
                  <c:v>44083</c:v>
                </c:pt>
                <c:pt idx="184">
                  <c:v>44084</c:v>
                </c:pt>
                <c:pt idx="185">
                  <c:v>44085</c:v>
                </c:pt>
              </c:numCache>
            </c:numRef>
          </c:cat>
          <c:val>
            <c:numRef>
              <c:f>'Data GER'!$AO$42:$AO$227</c:f>
              <c:numCache>
                <c:formatCode>0.00%</c:formatCode>
                <c:ptCount val="186"/>
                <c:pt idx="0">
                  <c:v>2.1264899935803243E-4</c:v>
                </c:pt>
                <c:pt idx="1">
                  <c:v>2.1264899935803243E-4</c:v>
                </c:pt>
                <c:pt idx="2">
                  <c:v>2.1264899935803243E-4</c:v>
                </c:pt>
                <c:pt idx="3">
                  <c:v>2.1264899935803243E-4</c:v>
                </c:pt>
                <c:pt idx="4">
                  <c:v>2.1264899935803243E-4</c:v>
                </c:pt>
                <c:pt idx="5">
                  <c:v>2.1732258500253973E-4</c:v>
                </c:pt>
                <c:pt idx="6">
                  <c:v>2.1732258500253973E-4</c:v>
                </c:pt>
                <c:pt idx="7">
                  <c:v>2.1732258500253973E-4</c:v>
                </c:pt>
                <c:pt idx="8">
                  <c:v>2.1732258500253973E-4</c:v>
                </c:pt>
                <c:pt idx="9">
                  <c:v>2.1732258500253973E-4</c:v>
                </c:pt>
                <c:pt idx="10">
                  <c:v>2.1732258500253973E-4</c:v>
                </c:pt>
                <c:pt idx="11">
                  <c:v>2.1732258500253973E-4</c:v>
                </c:pt>
                <c:pt idx="12">
                  <c:v>5.9441837059557646E-4</c:v>
                </c:pt>
                <c:pt idx="13">
                  <c:v>5.9441837059557646E-4</c:v>
                </c:pt>
                <c:pt idx="14">
                  <c:v>5.9441837059557646E-4</c:v>
                </c:pt>
                <c:pt idx="15">
                  <c:v>5.9441837059557646E-4</c:v>
                </c:pt>
                <c:pt idx="16">
                  <c:v>5.9441837059557646E-4</c:v>
                </c:pt>
                <c:pt idx="17">
                  <c:v>5.9441837059557646E-4</c:v>
                </c:pt>
                <c:pt idx="18">
                  <c:v>5.9441837059557646E-4</c:v>
                </c:pt>
                <c:pt idx="19">
                  <c:v>6.1640690050129181E-4</c:v>
                </c:pt>
                <c:pt idx="20">
                  <c:v>6.1640690050129181E-4</c:v>
                </c:pt>
                <c:pt idx="21">
                  <c:v>6.1640690050129181E-4</c:v>
                </c:pt>
                <c:pt idx="22">
                  <c:v>6.1640690050129181E-4</c:v>
                </c:pt>
                <c:pt idx="23">
                  <c:v>6.1640690050129181E-4</c:v>
                </c:pt>
                <c:pt idx="24">
                  <c:v>6.1640690050129181E-4</c:v>
                </c:pt>
                <c:pt idx="25">
                  <c:v>6.1640690050129181E-4</c:v>
                </c:pt>
                <c:pt idx="26">
                  <c:v>6.9626025201140066E-4</c:v>
                </c:pt>
                <c:pt idx="27">
                  <c:v>6.9626025201140066E-4</c:v>
                </c:pt>
                <c:pt idx="28">
                  <c:v>6.9626025201140066E-4</c:v>
                </c:pt>
                <c:pt idx="29">
                  <c:v>6.9626025201140066E-4</c:v>
                </c:pt>
                <c:pt idx="30">
                  <c:v>6.9626025201140066E-4</c:v>
                </c:pt>
                <c:pt idx="31">
                  <c:v>6.9626025201140066E-4</c:v>
                </c:pt>
                <c:pt idx="32">
                  <c:v>6.9626025201140066E-4</c:v>
                </c:pt>
                <c:pt idx="33">
                  <c:v>6.4826094173101978E-4</c:v>
                </c:pt>
                <c:pt idx="34">
                  <c:v>6.4826094173101978E-4</c:v>
                </c:pt>
                <c:pt idx="35">
                  <c:v>6.4826094173101978E-4</c:v>
                </c:pt>
                <c:pt idx="36">
                  <c:v>6.4826094173101978E-4</c:v>
                </c:pt>
                <c:pt idx="37">
                  <c:v>6.4826094173101978E-4</c:v>
                </c:pt>
                <c:pt idx="38">
                  <c:v>6.4826094173101978E-4</c:v>
                </c:pt>
                <c:pt idx="39">
                  <c:v>6.4826094173101978E-4</c:v>
                </c:pt>
                <c:pt idx="40">
                  <c:v>5.6591478386838648E-4</c:v>
                </c:pt>
                <c:pt idx="41">
                  <c:v>5.6591478386838648E-4</c:v>
                </c:pt>
                <c:pt idx="42">
                  <c:v>5.6591478386838648E-4</c:v>
                </c:pt>
                <c:pt idx="43">
                  <c:v>5.6591478386838648E-4</c:v>
                </c:pt>
                <c:pt idx="44">
                  <c:v>5.6591478386838648E-4</c:v>
                </c:pt>
                <c:pt idx="45">
                  <c:v>5.6591478386838648E-4</c:v>
                </c:pt>
                <c:pt idx="46">
                  <c:v>5.6591478386838648E-4</c:v>
                </c:pt>
                <c:pt idx="47">
                  <c:v>6.2045643202471561E-4</c:v>
                </c:pt>
                <c:pt idx="48">
                  <c:v>6.2045643202471561E-4</c:v>
                </c:pt>
                <c:pt idx="49">
                  <c:v>6.2045643202471561E-4</c:v>
                </c:pt>
                <c:pt idx="50">
                  <c:v>6.2045643202471561E-4</c:v>
                </c:pt>
                <c:pt idx="51">
                  <c:v>6.2045643202471561E-4</c:v>
                </c:pt>
                <c:pt idx="52">
                  <c:v>6.2045643202471561E-4</c:v>
                </c:pt>
                <c:pt idx="53">
                  <c:v>6.2045643202471561E-4</c:v>
                </c:pt>
                <c:pt idx="54">
                  <c:v>5.5719507683226464E-4</c:v>
                </c:pt>
                <c:pt idx="55">
                  <c:v>5.5719507683226464E-4</c:v>
                </c:pt>
                <c:pt idx="56">
                  <c:v>5.5719507683226464E-4</c:v>
                </c:pt>
                <c:pt idx="57">
                  <c:v>5.5719507683226464E-4</c:v>
                </c:pt>
                <c:pt idx="58">
                  <c:v>5.5719507683226464E-4</c:v>
                </c:pt>
                <c:pt idx="59">
                  <c:v>5.5719507683226464E-4</c:v>
                </c:pt>
                <c:pt idx="60">
                  <c:v>5.5719507683226464E-4</c:v>
                </c:pt>
                <c:pt idx="61">
                  <c:v>6.8863349222012698E-4</c:v>
                </c:pt>
                <c:pt idx="62">
                  <c:v>6.8863349222012698E-4</c:v>
                </c:pt>
                <c:pt idx="63">
                  <c:v>6.8863349222012698E-4</c:v>
                </c:pt>
                <c:pt idx="64">
                  <c:v>6.8863349222012698E-4</c:v>
                </c:pt>
                <c:pt idx="65">
                  <c:v>6.8863349222012698E-4</c:v>
                </c:pt>
                <c:pt idx="66">
                  <c:v>6.8863349222012698E-4</c:v>
                </c:pt>
                <c:pt idx="67">
                  <c:v>6.8863349222012698E-4</c:v>
                </c:pt>
                <c:pt idx="68">
                  <c:v>7.3772404467945148E-4</c:v>
                </c:pt>
                <c:pt idx="69">
                  <c:v>7.3772404467945148E-4</c:v>
                </c:pt>
                <c:pt idx="70">
                  <c:v>7.3772404467945148E-4</c:v>
                </c:pt>
                <c:pt idx="71">
                  <c:v>7.3772404467945148E-4</c:v>
                </c:pt>
                <c:pt idx="72">
                  <c:v>7.3772404467945148E-4</c:v>
                </c:pt>
                <c:pt idx="73">
                  <c:v>7.3772404467945148E-4</c:v>
                </c:pt>
                <c:pt idx="74">
                  <c:v>7.3772404467945148E-4</c:v>
                </c:pt>
                <c:pt idx="75">
                  <c:v>6.0268453010107494E-4</c:v>
                </c:pt>
                <c:pt idx="76">
                  <c:v>6.0268453010107494E-4</c:v>
                </c:pt>
                <c:pt idx="77">
                  <c:v>6.0268453010107494E-4</c:v>
                </c:pt>
                <c:pt idx="78">
                  <c:v>6.0268453010107494E-4</c:v>
                </c:pt>
                <c:pt idx="79">
                  <c:v>6.0268453010107494E-4</c:v>
                </c:pt>
                <c:pt idx="80">
                  <c:v>6.0268453010107494E-4</c:v>
                </c:pt>
                <c:pt idx="81">
                  <c:v>6.0268453010107494E-4</c:v>
                </c:pt>
                <c:pt idx="82">
                  <c:v>6.9101035409113872E-4</c:v>
                </c:pt>
                <c:pt idx="83">
                  <c:v>6.9101035409113872E-4</c:v>
                </c:pt>
                <c:pt idx="84">
                  <c:v>6.9101035409113872E-4</c:v>
                </c:pt>
                <c:pt idx="85">
                  <c:v>6.9101035409113872E-4</c:v>
                </c:pt>
                <c:pt idx="86">
                  <c:v>6.9101035409113872E-4</c:v>
                </c:pt>
                <c:pt idx="87">
                  <c:v>6.9101035409113872E-4</c:v>
                </c:pt>
                <c:pt idx="88">
                  <c:v>6.9101035409113872E-4</c:v>
                </c:pt>
                <c:pt idx="89">
                  <c:v>5.8140360254576846E-4</c:v>
                </c:pt>
                <c:pt idx="90">
                  <c:v>5.8140360254576846E-4</c:v>
                </c:pt>
                <c:pt idx="91">
                  <c:v>5.8140360254576846E-4</c:v>
                </c:pt>
                <c:pt idx="92">
                  <c:v>5.8140360254576846E-4</c:v>
                </c:pt>
                <c:pt idx="93">
                  <c:v>5.8140360254576846E-4</c:v>
                </c:pt>
                <c:pt idx="94">
                  <c:v>5.8140360254576846E-4</c:v>
                </c:pt>
                <c:pt idx="95">
                  <c:v>5.8140360254576846E-4</c:v>
                </c:pt>
                <c:pt idx="96">
                  <c:v>5.5789074372134125E-4</c:v>
                </c:pt>
                <c:pt idx="97">
                  <c:v>5.5789074372134125E-4</c:v>
                </c:pt>
                <c:pt idx="98">
                  <c:v>5.5789074372134125E-4</c:v>
                </c:pt>
                <c:pt idx="99">
                  <c:v>5.5789074372134125E-4</c:v>
                </c:pt>
                <c:pt idx="100">
                  <c:v>5.5789074372134125E-4</c:v>
                </c:pt>
                <c:pt idx="101">
                  <c:v>5.5789074372134125E-4</c:v>
                </c:pt>
                <c:pt idx="102">
                  <c:v>5.5789074372134125E-4</c:v>
                </c:pt>
                <c:pt idx="103">
                  <c:v>6.6188441830876995E-4</c:v>
                </c:pt>
                <c:pt idx="104">
                  <c:v>6.6188441830876995E-4</c:v>
                </c:pt>
                <c:pt idx="105">
                  <c:v>6.6188441830876995E-4</c:v>
                </c:pt>
                <c:pt idx="106">
                  <c:v>6.6188441830876995E-4</c:v>
                </c:pt>
                <c:pt idx="107">
                  <c:v>6.6188441830876995E-4</c:v>
                </c:pt>
                <c:pt idx="108">
                  <c:v>6.6188441830876995E-4</c:v>
                </c:pt>
                <c:pt idx="109">
                  <c:v>6.6188441830876995E-4</c:v>
                </c:pt>
                <c:pt idx="110">
                  <c:v>7.9696996966657058E-4</c:v>
                </c:pt>
                <c:pt idx="111">
                  <c:v>7.9696996966657058E-4</c:v>
                </c:pt>
                <c:pt idx="112">
                  <c:v>7.9696996966657058E-4</c:v>
                </c:pt>
                <c:pt idx="113">
                  <c:v>7.9696996966657058E-4</c:v>
                </c:pt>
                <c:pt idx="114">
                  <c:v>7.9696996966657058E-4</c:v>
                </c:pt>
                <c:pt idx="115">
                  <c:v>7.9696996966657058E-4</c:v>
                </c:pt>
                <c:pt idx="116">
                  <c:v>7.9696996966657058E-4</c:v>
                </c:pt>
                <c:pt idx="117">
                  <c:v>8.6359883002060578E-4</c:v>
                </c:pt>
                <c:pt idx="118">
                  <c:v>8.6359883002060578E-4</c:v>
                </c:pt>
                <c:pt idx="119">
                  <c:v>8.6359883002060578E-4</c:v>
                </c:pt>
                <c:pt idx="120">
                  <c:v>8.6359883002060578E-4</c:v>
                </c:pt>
                <c:pt idx="121">
                  <c:v>8.6359883002060578E-4</c:v>
                </c:pt>
                <c:pt idx="122">
                  <c:v>8.6359883002060578E-4</c:v>
                </c:pt>
                <c:pt idx="123">
                  <c:v>8.6359883002060578E-4</c:v>
                </c:pt>
                <c:pt idx="124">
                  <c:v>8.7052310265918432E-4</c:v>
                </c:pt>
                <c:pt idx="125">
                  <c:v>8.7052310265918432E-4</c:v>
                </c:pt>
                <c:pt idx="126">
                  <c:v>8.7052310265918432E-4</c:v>
                </c:pt>
                <c:pt idx="127">
                  <c:v>8.7052310265918432E-4</c:v>
                </c:pt>
                <c:pt idx="128">
                  <c:v>8.7052310265918432E-4</c:v>
                </c:pt>
                <c:pt idx="129">
                  <c:v>8.7052310265918432E-4</c:v>
                </c:pt>
                <c:pt idx="130">
                  <c:v>8.7052310265918432E-4</c:v>
                </c:pt>
                <c:pt idx="131">
                  <c:v>9.1852070787366044E-4</c:v>
                </c:pt>
                <c:pt idx="132">
                  <c:v>9.1852070787366044E-4</c:v>
                </c:pt>
                <c:pt idx="133">
                  <c:v>9.1852070787366044E-4</c:v>
                </c:pt>
                <c:pt idx="134">
                  <c:v>9.1852070787366044E-4</c:v>
                </c:pt>
                <c:pt idx="135">
                  <c:v>9.1852070787366044E-4</c:v>
                </c:pt>
                <c:pt idx="136">
                  <c:v>9.1852070787366044E-4</c:v>
                </c:pt>
                <c:pt idx="137">
                  <c:v>9.1852070787366044E-4</c:v>
                </c:pt>
                <c:pt idx="138">
                  <c:v>9.7694649616066726E-4</c:v>
                </c:pt>
                <c:pt idx="139">
                  <c:v>9.7694649616066726E-4</c:v>
                </c:pt>
                <c:pt idx="140">
                  <c:v>9.7694649616066726E-4</c:v>
                </c:pt>
                <c:pt idx="141">
                  <c:v>9.7694649616066726E-4</c:v>
                </c:pt>
                <c:pt idx="142">
                  <c:v>9.7694649616066726E-4</c:v>
                </c:pt>
                <c:pt idx="143">
                  <c:v>9.7694649616066726E-4</c:v>
                </c:pt>
                <c:pt idx="144">
                  <c:v>9.7694649616066726E-4</c:v>
                </c:pt>
                <c:pt idx="145">
                  <c:v>9.9070637801078527E-4</c:v>
                </c:pt>
                <c:pt idx="146">
                  <c:v>9.9070637801078527E-4</c:v>
                </c:pt>
                <c:pt idx="147">
                  <c:v>9.9070637801078527E-4</c:v>
                </c:pt>
                <c:pt idx="148">
                  <c:v>9.9070637801078527E-4</c:v>
                </c:pt>
                <c:pt idx="149">
                  <c:v>9.9070637801078527E-4</c:v>
                </c:pt>
                <c:pt idx="150">
                  <c:v>9.9070637801078527E-4</c:v>
                </c:pt>
                <c:pt idx="151">
                  <c:v>9.9070637801078527E-4</c:v>
                </c:pt>
                <c:pt idx="152">
                  <c:v>1.2515013233169942E-3</c:v>
                </c:pt>
                <c:pt idx="153">
                  <c:v>1.2515013233169942E-3</c:v>
                </c:pt>
                <c:pt idx="154">
                  <c:v>1.2515013233169942E-3</c:v>
                </c:pt>
                <c:pt idx="155">
                  <c:v>1.2515013233169942E-3</c:v>
                </c:pt>
                <c:pt idx="156">
                  <c:v>1.2515013233169942E-3</c:v>
                </c:pt>
                <c:pt idx="157">
                  <c:v>1.2515013233169942E-3</c:v>
                </c:pt>
                <c:pt idx="158">
                  <c:v>1.2515013233169942E-3</c:v>
                </c:pt>
                <c:pt idx="159">
                  <c:v>1.5208983261119076E-3</c:v>
                </c:pt>
                <c:pt idx="160">
                  <c:v>1.5208983261119076E-3</c:v>
                </c:pt>
                <c:pt idx="161">
                  <c:v>1.5208983261119076E-3</c:v>
                </c:pt>
                <c:pt idx="162">
                  <c:v>1.5208983261119076E-3</c:v>
                </c:pt>
                <c:pt idx="163">
                  <c:v>1.5208983261119076E-3</c:v>
                </c:pt>
                <c:pt idx="164">
                  <c:v>1.5208983261119076E-3</c:v>
                </c:pt>
                <c:pt idx="165">
                  <c:v>1.5208983261119076E-3</c:v>
                </c:pt>
                <c:pt idx="166">
                  <c:v>1.7999732829813275E-3</c:v>
                </c:pt>
                <c:pt idx="167">
                  <c:v>1.7999732829813275E-3</c:v>
                </c:pt>
                <c:pt idx="168">
                  <c:v>1.7999732829813275E-3</c:v>
                </c:pt>
                <c:pt idx="169">
                  <c:v>1.7999732829813275E-3</c:v>
                </c:pt>
                <c:pt idx="170">
                  <c:v>1.7999732829813275E-3</c:v>
                </c:pt>
                <c:pt idx="171">
                  <c:v>1.7999732829813275E-3</c:v>
                </c:pt>
                <c:pt idx="172">
                  <c:v>1.7999732829813275E-3</c:v>
                </c:pt>
                <c:pt idx="173">
                  <c:v>1.8777873756695355E-3</c:v>
                </c:pt>
                <c:pt idx="174">
                  <c:v>1.8777873756695355E-3</c:v>
                </c:pt>
                <c:pt idx="175">
                  <c:v>1.8777873756695355E-3</c:v>
                </c:pt>
                <c:pt idx="176">
                  <c:v>1.8777873756695355E-3</c:v>
                </c:pt>
                <c:pt idx="177">
                  <c:v>1.8777873756695355E-3</c:v>
                </c:pt>
                <c:pt idx="178">
                  <c:v>1.8777873756695355E-3</c:v>
                </c:pt>
                <c:pt idx="179">
                  <c:v>1.8777873756695355E-3</c:v>
                </c:pt>
                <c:pt idx="180">
                  <c:v>1.7922373989721597E-3</c:v>
                </c:pt>
                <c:pt idx="181">
                  <c:v>1.7922373989721597E-3</c:v>
                </c:pt>
                <c:pt idx="182">
                  <c:v>1.7922373989721597E-3</c:v>
                </c:pt>
                <c:pt idx="183">
                  <c:v>1.7922373989721597E-3</c:v>
                </c:pt>
                <c:pt idx="184">
                  <c:v>1.7922373989721597E-3</c:v>
                </c:pt>
                <c:pt idx="185">
                  <c:v>1.7922373989721597E-3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78944"/>
        <c:axId val="178580480"/>
      </c:lineChart>
      <c:dateAx>
        <c:axId val="1785789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78580480"/>
        <c:crosses val="autoZero"/>
        <c:auto val="1"/>
        <c:lblOffset val="100"/>
        <c:baseTimeUnit val="days"/>
      </c:dateAx>
      <c:valAx>
        <c:axId val="178580480"/>
        <c:scaling>
          <c:orientation val="minMax"/>
          <c:max val="2.0000000000000005E-3"/>
          <c:min val="0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178578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AUT'!$J$33:$J$149</c:f>
              <c:numCache>
                <c:formatCode>0.0%</c:formatCode>
                <c:ptCount val="117"/>
                <c:pt idx="0">
                  <c:v>0.55555611071700817</c:v>
                </c:pt>
                <c:pt idx="1">
                  <c:v>0.28571472984369434</c:v>
                </c:pt>
                <c:pt idx="2">
                  <c:v>0.16666699976387109</c:v>
                </c:pt>
                <c:pt idx="3">
                  <c:v>0.3809532692118886</c:v>
                </c:pt>
                <c:pt idx="4">
                  <c:v>0.41379443583872089</c:v>
                </c:pt>
                <c:pt idx="5">
                  <c:v>0.34146496909173674</c:v>
                </c:pt>
                <c:pt idx="6">
                  <c:v>0.43636630115221925</c:v>
                </c:pt>
                <c:pt idx="7">
                  <c:v>0.31645847203136918</c:v>
                </c:pt>
                <c:pt idx="8">
                  <c:v>0.25961838251885083</c:v>
                </c:pt>
                <c:pt idx="9">
                  <c:v>0.39535458772698895</c:v>
                </c:pt>
                <c:pt idx="10">
                  <c:v>0.35955782769080347</c:v>
                </c:pt>
                <c:pt idx="11">
                  <c:v>0.23141127942597389</c:v>
                </c:pt>
                <c:pt idx="12">
                  <c:v>0.68015748698388545</c:v>
                </c:pt>
                <c:pt idx="13">
                  <c:v>0.30383994057521885</c:v>
                </c:pt>
                <c:pt idx="14">
                  <c:v>0.31638103384298194</c:v>
                </c:pt>
                <c:pt idx="15">
                  <c:v>0.18524629366157666</c:v>
                </c:pt>
                <c:pt idx="16">
                  <c:v>0.31123438619461441</c:v>
                </c:pt>
                <c:pt idx="17">
                  <c:v>0.23648075742179489</c:v>
                </c:pt>
                <c:pt idx="18">
                  <c:v>0.22478082351588918</c:v>
                </c:pt>
                <c:pt idx="19">
                  <c:v>0.18772964672379233</c:v>
                </c:pt>
                <c:pt idx="20">
                  <c:v>0.17956720676797031</c:v>
                </c:pt>
                <c:pt idx="21">
                  <c:v>0.27466572485297064</c:v>
                </c:pt>
                <c:pt idx="22">
                  <c:v>0.25087289990277856</c:v>
                </c:pt>
                <c:pt idx="23">
                  <c:v>0.18213368067816732</c:v>
                </c:pt>
                <c:pt idx="24">
                  <c:v>5.8173658563152944E-2</c:v>
                </c:pt>
                <c:pt idx="25">
                  <c:v>0.23820870794942967</c:v>
                </c:pt>
                <c:pt idx="26">
                  <c:v>0.1109327574497852</c:v>
                </c:pt>
                <c:pt idx="27">
                  <c:v>8.3336377900813025E-2</c:v>
                </c:pt>
                <c:pt idx="28">
                  <c:v>6.486277536963618E-2</c:v>
                </c:pt>
                <c:pt idx="29">
                  <c:v>0.10103498287307085</c:v>
                </c:pt>
                <c:pt idx="30">
                  <c:v>6.33987835949478E-2</c:v>
                </c:pt>
                <c:pt idx="31">
                  <c:v>5.9350326281118367E-2</c:v>
                </c:pt>
                <c:pt idx="32">
                  <c:v>4.5842666771357142E-2</c:v>
                </c:pt>
                <c:pt idx="33">
                  <c:v>4.2885349852073117E-2</c:v>
                </c:pt>
                <c:pt idx="34">
                  <c:v>2.7569023114965081E-2</c:v>
                </c:pt>
                <c:pt idx="35">
                  <c:v>2.9748420061280877E-2</c:v>
                </c:pt>
                <c:pt idx="36">
                  <c:v>2.7836998646860289E-2</c:v>
                </c:pt>
                <c:pt idx="37">
                  <c:v>3.9757092231355221E-2</c:v>
                </c:pt>
                <c:pt idx="38">
                  <c:v>3.6338420152620628E-2</c:v>
                </c:pt>
                <c:pt idx="39">
                  <c:v>3.7076693882146572E-2</c:v>
                </c:pt>
                <c:pt idx="40">
                  <c:v>4.0401868227365127E-2</c:v>
                </c:pt>
                <c:pt idx="41">
                  <c:v>3.5049963015768099E-2</c:v>
                </c:pt>
                <c:pt idx="42">
                  <c:v>2.0278718376295989E-2</c:v>
                </c:pt>
                <c:pt idx="43">
                  <c:v>1.4550374016902717E-2</c:v>
                </c:pt>
                <c:pt idx="44">
                  <c:v>2.9271542790974558E-2</c:v>
                </c:pt>
                <c:pt idx="45">
                  <c:v>1.7744246206498119E-2</c:v>
                </c:pt>
                <c:pt idx="46">
                  <c:v>2.3990282516338425E-2</c:v>
                </c:pt>
                <c:pt idx="47">
                  <c:v>2.3462908826721598E-2</c:v>
                </c:pt>
                <c:pt idx="48">
                  <c:v>1.7068017717336355E-2</c:v>
                </c:pt>
                <c:pt idx="49">
                  <c:v>1.9463693485820176E-2</c:v>
                </c:pt>
                <c:pt idx="50">
                  <c:v>1.213789615134658E-2</c:v>
                </c:pt>
                <c:pt idx="51">
                  <c:v>2.1150065803309304E-2</c:v>
                </c:pt>
                <c:pt idx="52">
                  <c:v>1.5270012865815755E-2</c:v>
                </c:pt>
                <c:pt idx="53">
                  <c:v>2.4984714208667994E-2</c:v>
                </c:pt>
                <c:pt idx="54">
                  <c:v>2.480801342182672E-2</c:v>
                </c:pt>
                <c:pt idx="55">
                  <c:v>2.8898113583201237E-2</c:v>
                </c:pt>
                <c:pt idx="56">
                  <c:v>3.0741221872356415E-2</c:v>
                </c:pt>
                <c:pt idx="57">
                  <c:v>2.0442720968257035E-2</c:v>
                </c:pt>
                <c:pt idx="58">
                  <c:v>3.5184510909371289E-2</c:v>
                </c:pt>
                <c:pt idx="59">
                  <c:v>2.0415245249712177E-2</c:v>
                </c:pt>
                <c:pt idx="60">
                  <c:v>2.4515737815512223E-2</c:v>
                </c:pt>
                <c:pt idx="61">
                  <c:v>4.0354804083454723E-2</c:v>
                </c:pt>
                <c:pt idx="62">
                  <c:v>1.4763449961555675E-2</c:v>
                </c:pt>
                <c:pt idx="63">
                  <c:v>2.1923393202272597E-2</c:v>
                </c:pt>
                <c:pt idx="64">
                  <c:v>1.3575174791158337E-2</c:v>
                </c:pt>
                <c:pt idx="65">
                  <c:v>1.7038349541204343E-2</c:v>
                </c:pt>
                <c:pt idx="66">
                  <c:v>2.1529192833382036E-2</c:v>
                </c:pt>
                <c:pt idx="67">
                  <c:v>4.7403356803520126E-2</c:v>
                </c:pt>
                <c:pt idx="68">
                  <c:v>1.5251588200650654E-2</c:v>
                </c:pt>
                <c:pt idx="69">
                  <c:v>4.4640117200257082E-2</c:v>
                </c:pt>
                <c:pt idx="70">
                  <c:v>2.9509240774836923E-2</c:v>
                </c:pt>
                <c:pt idx="71">
                  <c:v>8.7317102438650152E-3</c:v>
                </c:pt>
                <c:pt idx="72">
                  <c:v>6.5894717508235598E-2</c:v>
                </c:pt>
                <c:pt idx="73">
                  <c:v>3.0305808327693272E-2</c:v>
                </c:pt>
                <c:pt idx="74">
                  <c:v>5.7164209424618993E-2</c:v>
                </c:pt>
                <c:pt idx="75">
                  <c:v>4.9747899811685571E-2</c:v>
                </c:pt>
                <c:pt idx="76">
                  <c:v>9.1252324404346927E-2</c:v>
                </c:pt>
                <c:pt idx="77">
                  <c:v>3.9192638390052617E-2</c:v>
                </c:pt>
                <c:pt idx="78">
                  <c:v>2.5760742241688735E-2</c:v>
                </c:pt>
                <c:pt idx="79">
                  <c:v>5.0773978436172103E-2</c:v>
                </c:pt>
                <c:pt idx="80">
                  <c:v>3.1709292061708402E-2</c:v>
                </c:pt>
                <c:pt idx="81">
                  <c:v>6.0969892140215122E-2</c:v>
                </c:pt>
                <c:pt idx="82">
                  <c:v>3.9095597866239118E-2</c:v>
                </c:pt>
                <c:pt idx="83">
                  <c:v>6.2928910888381914E-2</c:v>
                </c:pt>
                <c:pt idx="84">
                  <c:v>2.1026142180394485E-2</c:v>
                </c:pt>
                <c:pt idx="85">
                  <c:v>4.5082607750146136E-2</c:v>
                </c:pt>
                <c:pt idx="86">
                  <c:v>2.3727783307367724E-2</c:v>
                </c:pt>
                <c:pt idx="87">
                  <c:v>4.6533632991799731E-2</c:v>
                </c:pt>
                <c:pt idx="88">
                  <c:v>5.1627137577649369E-2</c:v>
                </c:pt>
                <c:pt idx="89">
                  <c:v>4.0133443273003E-2</c:v>
                </c:pt>
                <c:pt idx="90">
                  <c:v>4.6961843764610399E-2</c:v>
                </c:pt>
                <c:pt idx="91">
                  <c:v>9.2727115642251293E-2</c:v>
                </c:pt>
                <c:pt idx="92">
                  <c:v>4.2632388799652343E-3</c:v>
                </c:pt>
                <c:pt idx="93">
                  <c:v>5.5540288596531769E-2</c:v>
                </c:pt>
                <c:pt idx="94">
                  <c:v>2.6078896068169877E-2</c:v>
                </c:pt>
                <c:pt idx="95">
                  <c:v>7.9401935240002816E-2</c:v>
                </c:pt>
                <c:pt idx="96">
                  <c:v>9.1079034895734948E-2</c:v>
                </c:pt>
                <c:pt idx="97">
                  <c:v>0.12844533575426262</c:v>
                </c:pt>
                <c:pt idx="98">
                  <c:v>9.1705240146048861E-3</c:v>
                </c:pt>
                <c:pt idx="99">
                  <c:v>0.15131371357007059</c:v>
                </c:pt>
                <c:pt idx="100">
                  <c:v>2.4115455255399137E-2</c:v>
                </c:pt>
                <c:pt idx="101">
                  <c:v>6.0298861526143284E-2</c:v>
                </c:pt>
                <c:pt idx="102">
                  <c:v>6.885037569367107E-2</c:v>
                </c:pt>
                <c:pt idx="103">
                  <c:v>7.313101503828448E-2</c:v>
                </c:pt>
                <c:pt idx="104">
                  <c:v>3.4719246274540365E-2</c:v>
                </c:pt>
                <c:pt idx="105">
                  <c:v>7.9842915449612598E-2</c:v>
                </c:pt>
                <c:pt idx="106">
                  <c:v>6.9837761105952884E-2</c:v>
                </c:pt>
                <c:pt idx="107">
                  <c:v>0.13837067211976725</c:v>
                </c:pt>
                <c:pt idx="108">
                  <c:v>3.347677933729043E-2</c:v>
                </c:pt>
                <c:pt idx="109">
                  <c:v>4.805341688239962E-2</c:v>
                </c:pt>
                <c:pt idx="110">
                  <c:v>0.11081098298479564</c:v>
                </c:pt>
                <c:pt idx="111">
                  <c:v>0.11787309660817091</c:v>
                </c:pt>
                <c:pt idx="112">
                  <c:v>3.9205843711974525E-2</c:v>
                </c:pt>
                <c:pt idx="113">
                  <c:v>8.606880134740276E-2</c:v>
                </c:pt>
                <c:pt idx="114">
                  <c:v>6.2481374544520248E-2</c:v>
                </c:pt>
                <c:pt idx="115">
                  <c:v>9.0483260449507399E-2</c:v>
                </c:pt>
                <c:pt idx="116">
                  <c:v>5.918639771440723E-2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08-41BC-A2EF-A069DB159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37152"/>
        <c:axId val="178738688"/>
      </c:lineChart>
      <c:catAx>
        <c:axId val="178737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738688"/>
        <c:crosses val="autoZero"/>
        <c:auto val="1"/>
        <c:lblAlgn val="ctr"/>
        <c:lblOffset val="100"/>
        <c:noMultiLvlLbl val="0"/>
      </c:catAx>
      <c:valAx>
        <c:axId val="17873868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73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CHN'!$M$5:$M$89</c:f>
              <c:numCache>
                <c:formatCode>General</c:formatCode>
                <c:ptCount val="85"/>
                <c:pt idx="0">
                  <c:v>20.958333333333332</c:v>
                </c:pt>
                <c:pt idx="1">
                  <c:v>11.725000000000001</c:v>
                </c:pt>
                <c:pt idx="2">
                  <c:v>17.931818181818183</c:v>
                </c:pt>
                <c:pt idx="3">
                  <c:v>11.759842519685039</c:v>
                </c:pt>
                <c:pt idx="4">
                  <c:v>6.6675749318801092</c:v>
                </c:pt>
                <c:pt idx="5">
                  <c:v>7.0148148148148151</c:v>
                </c:pt>
                <c:pt idx="6">
                  <c:v>4.9130434782608701</c:v>
                </c:pt>
                <c:pt idx="7">
                  <c:v>4.8861003861003862</c:v>
                </c:pt>
                <c:pt idx="8">
                  <c:v>4.032692307692308</c:v>
                </c:pt>
                <c:pt idx="9">
                  <c:v>11.617021276595745</c:v>
                </c:pt>
                <c:pt idx="10">
                  <c:v>8.2997762863534685</c:v>
                </c:pt>
                <c:pt idx="11">
                  <c:v>5.1671309192200567</c:v>
                </c:pt>
                <c:pt idx="12">
                  <c:v>6.2248995983935744</c:v>
                </c:pt>
                <c:pt idx="13">
                  <c:v>1.5956709956709958</c:v>
                </c:pt>
                <c:pt idx="14">
                  <c:v>1.4610733182161755</c:v>
                </c:pt>
                <c:pt idx="15">
                  <c:v>1.3296541574687273</c:v>
                </c:pt>
                <c:pt idx="16">
                  <c:v>1.262490678598061</c:v>
                </c:pt>
                <c:pt idx="17">
                  <c:v>0.22386144964720975</c:v>
                </c:pt>
                <c:pt idx="18">
                  <c:v>1.9759615384615385</c:v>
                </c:pt>
                <c:pt idx="19">
                  <c:v>6.4365125804564077E-2</c:v>
                </c:pt>
                <c:pt idx="20">
                  <c:v>5.7804878048780495</c:v>
                </c:pt>
                <c:pt idx="21">
                  <c:v>0</c:v>
                </c:pt>
                <c:pt idx="22">
                  <c:v>8.5581787521079269E-2</c:v>
                </c:pt>
                <c:pt idx="23">
                  <c:v>0.24152952565343658</c:v>
                </c:pt>
                <c:pt idx="24">
                  <c:v>0.16261151662611517</c:v>
                </c:pt>
                <c:pt idx="25">
                  <c:v>0.13427445830597504</c:v>
                </c:pt>
                <c:pt idx="26">
                  <c:v>0.12086659064994301</c:v>
                </c:pt>
                <c:pt idx="27">
                  <c:v>0.16344667697063373</c:v>
                </c:pt>
                <c:pt idx="28">
                  <c:v>0.234375</c:v>
                </c:pt>
                <c:pt idx="29">
                  <c:v>8.46286701208981E-2</c:v>
                </c:pt>
                <c:pt idx="30">
                  <c:v>4.7879042419151613E-2</c:v>
                </c:pt>
                <c:pt idx="31">
                  <c:v>5.5528730082085954E-2</c:v>
                </c:pt>
                <c:pt idx="32">
                  <c:v>9.1032608695652176E-2</c:v>
                </c:pt>
                <c:pt idx="33">
                  <c:v>8.4224598930481301E-2</c:v>
                </c:pt>
                <c:pt idx="34">
                  <c:v>4.1973908111174137E-2</c:v>
                </c:pt>
                <c:pt idx="35">
                  <c:v>3.2031249999999997E-2</c:v>
                </c:pt>
                <c:pt idx="36">
                  <c:v>2.8191072826938137E-2</c:v>
                </c:pt>
                <c:pt idx="37">
                  <c:v>1.2082444918265815E-2</c:v>
                </c:pt>
                <c:pt idx="38">
                  <c:v>1.077943615257048E-2</c:v>
                </c:pt>
                <c:pt idx="39">
                  <c:v>6.4257028112449802E-3</c:v>
                </c:pt>
                <c:pt idx="40">
                  <c:v>3.5385704175513095E-3</c:v>
                </c:pt>
                <c:pt idx="41">
                  <c:v>2.9828486204325133E-3</c:v>
                </c:pt>
                <c:pt idx="42">
                  <c:v>4.6296296296296302E-3</c:v>
                </c:pt>
                <c:pt idx="43">
                  <c:v>4.5714285714285709E-3</c:v>
                </c:pt>
                <c:pt idx="44">
                  <c:v>1.0683760683760683E-3</c:v>
                </c:pt>
                <c:pt idx="45">
                  <c:v>1.3054830287206266E-3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2.0242914979757085E-3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6.7114093959731542E-3</c:v>
                </c:pt>
                <c:pt idx="60">
                  <c:v>0</c:v>
                </c:pt>
                <c:pt idx="61">
                  <c:v>0</c:v>
                </c:pt>
                <c:pt idx="62">
                  <c:v>5.3475935828877002E-3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0.97891566265060237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B2-4BB5-8772-9A95EEB0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090432"/>
        <c:axId val="317100416"/>
      </c:lineChart>
      <c:catAx>
        <c:axId val="317090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100416"/>
        <c:crosses val="autoZero"/>
        <c:auto val="1"/>
        <c:lblAlgn val="ctr"/>
        <c:lblOffset val="100"/>
        <c:noMultiLvlLbl val="0"/>
      </c:catAx>
      <c:valAx>
        <c:axId val="317100416"/>
        <c:scaling>
          <c:logBase val="10"/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09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4.1322314049586778E-3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2.3446658851113715E-3</c:v>
                </c:pt>
                <c:pt idx="16">
                  <c:v>0</c:v>
                </c:pt>
                <c:pt idx="17">
                  <c:v>7.5301204819277112E-4</c:v>
                </c:pt>
                <c:pt idx="18">
                  <c:v>1.224739742804654E-3</c:v>
                </c:pt>
                <c:pt idx="19">
                  <c:v>0</c:v>
                </c:pt>
                <c:pt idx="20">
                  <c:v>8.4281500210703754E-4</c:v>
                </c:pt>
                <c:pt idx="21">
                  <c:v>2.8602073650339649E-3</c:v>
                </c:pt>
                <c:pt idx="22">
                  <c:v>1.4056789429294349E-3</c:v>
                </c:pt>
                <c:pt idx="23">
                  <c:v>1.5751575157515751E-3</c:v>
                </c:pt>
                <c:pt idx="24">
                  <c:v>3.8124285169653069E-4</c:v>
                </c:pt>
                <c:pt idx="25">
                  <c:v>3.4240403676338081E-3</c:v>
                </c:pt>
                <c:pt idx="26">
                  <c:v>1.3337285121517487E-3</c:v>
                </c:pt>
                <c:pt idx="27">
                  <c:v>1.3561160835367507E-3</c:v>
                </c:pt>
                <c:pt idx="28">
                  <c:v>2.2562045625470041E-3</c:v>
                </c:pt>
                <c:pt idx="29">
                  <c:v>2.6754225951599172E-3</c:v>
                </c:pt>
                <c:pt idx="30">
                  <c:v>2.25377507324769E-3</c:v>
                </c:pt>
                <c:pt idx="31">
                  <c:v>2.0096014290499052E-3</c:v>
                </c:pt>
                <c:pt idx="32">
                  <c:v>1.3144922773578706E-3</c:v>
                </c:pt>
                <c:pt idx="33">
                  <c:v>1.0843634786380394E-3</c:v>
                </c:pt>
                <c:pt idx="34">
                  <c:v>1.9284336833083351E-3</c:v>
                </c:pt>
                <c:pt idx="35">
                  <c:v>1.9806338028169014E-3</c:v>
                </c:pt>
                <c:pt idx="36">
                  <c:v>1.8081139111764042E-3</c:v>
                </c:pt>
                <c:pt idx="37">
                  <c:v>2.6700719758532623E-3</c:v>
                </c:pt>
                <c:pt idx="38">
                  <c:v>3.592814371257485E-3</c:v>
                </c:pt>
                <c:pt idx="39">
                  <c:v>2.697070001225941E-3</c:v>
                </c:pt>
                <c:pt idx="40">
                  <c:v>3.1132442599558956E-3</c:v>
                </c:pt>
                <c:pt idx="41">
                  <c:v>2.5097601784718347E-3</c:v>
                </c:pt>
                <c:pt idx="42">
                  <c:v>1.8936635105608157E-3</c:v>
                </c:pt>
                <c:pt idx="43">
                  <c:v>2.7239709443099272E-3</c:v>
                </c:pt>
                <c:pt idx="44">
                  <c:v>2.5276461295418639E-3</c:v>
                </c:pt>
                <c:pt idx="45">
                  <c:v>1.4495087775809308E-3</c:v>
                </c:pt>
                <c:pt idx="46">
                  <c:v>2.9084687767322497E-3</c:v>
                </c:pt>
                <c:pt idx="47">
                  <c:v>4.1338582677165354E-3</c:v>
                </c:pt>
                <c:pt idx="48">
                  <c:v>2.6905829596412557E-3</c:v>
                </c:pt>
                <c:pt idx="49">
                  <c:v>2.242152466367713E-3</c:v>
                </c:pt>
                <c:pt idx="50">
                  <c:v>4.7418335089567968E-3</c:v>
                </c:pt>
                <c:pt idx="51">
                  <c:v>5.6848944233892796E-3</c:v>
                </c:pt>
                <c:pt idx="52">
                  <c:v>5.5702140134857815E-3</c:v>
                </c:pt>
                <c:pt idx="53">
                  <c:v>3.8872691933916422E-3</c:v>
                </c:pt>
                <c:pt idx="54">
                  <c:v>2.871500358937545E-3</c:v>
                </c:pt>
                <c:pt idx="55">
                  <c:v>2.2480329711502436E-3</c:v>
                </c:pt>
                <c:pt idx="56">
                  <c:v>2.3913909924272616E-3</c:v>
                </c:pt>
                <c:pt idx="57">
                  <c:v>2.9154518950437317E-3</c:v>
                </c:pt>
                <c:pt idx="58">
                  <c:v>8.4638171815488786E-3</c:v>
                </c:pt>
                <c:pt idx="59">
                  <c:v>4.9818840579710141E-3</c:v>
                </c:pt>
                <c:pt idx="60">
                  <c:v>1.9579050416054823E-3</c:v>
                </c:pt>
                <c:pt idx="61">
                  <c:v>2.5497195308516064E-3</c:v>
                </c:pt>
                <c:pt idx="62">
                  <c:v>3.8209606986899561E-3</c:v>
                </c:pt>
                <c:pt idx="63">
                  <c:v>1.1223344556677891E-3</c:v>
                </c:pt>
                <c:pt idx="64">
                  <c:v>1.129305477131564E-3</c:v>
                </c:pt>
                <c:pt idx="65">
                  <c:v>3.5190615835777126E-3</c:v>
                </c:pt>
                <c:pt idx="66">
                  <c:v>1.2642225031605564E-3</c:v>
                </c:pt>
                <c:pt idx="67">
                  <c:v>6.9589422407794019E-4</c:v>
                </c:pt>
                <c:pt idx="68">
                  <c:v>3.4602076124567475E-3</c:v>
                </c:pt>
                <c:pt idx="69">
                  <c:v>7.5528700906344411E-4</c:v>
                </c:pt>
                <c:pt idx="70">
                  <c:v>2.3255813953488372E-3</c:v>
                </c:pt>
                <c:pt idx="71">
                  <c:v>1.5847860538827259E-3</c:v>
                </c:pt>
                <c:pt idx="72">
                  <c:v>2.4979184013322231E-3</c:v>
                </c:pt>
                <c:pt idx="73">
                  <c:v>8.4033613445378156E-4</c:v>
                </c:pt>
                <c:pt idx="74">
                  <c:v>1.8709073900841909E-3</c:v>
                </c:pt>
                <c:pt idx="75">
                  <c:v>1.9474196689386564E-3</c:v>
                </c:pt>
                <c:pt idx="76">
                  <c:v>9.9009900990099011E-4</c:v>
                </c:pt>
                <c:pt idx="77">
                  <c:v>0</c:v>
                </c:pt>
                <c:pt idx="78">
                  <c:v>0</c:v>
                </c:pt>
                <c:pt idx="79">
                  <c:v>2.9239766081871343E-3</c:v>
                </c:pt>
                <c:pt idx="80">
                  <c:v>9.8911968348170125E-4</c:v>
                </c:pt>
                <c:pt idx="81">
                  <c:v>0</c:v>
                </c:pt>
                <c:pt idx="82">
                  <c:v>2.4390243902439024E-3</c:v>
                </c:pt>
                <c:pt idx="83">
                  <c:v>5.0251256281407036E-3</c:v>
                </c:pt>
                <c:pt idx="84">
                  <c:v>1.2345679012345679E-3</c:v>
                </c:pt>
                <c:pt idx="85">
                  <c:v>1.25E-3</c:v>
                </c:pt>
                <c:pt idx="86">
                  <c:v>2.631578947368421E-3</c:v>
                </c:pt>
                <c:pt idx="87">
                  <c:v>2.7322404371584699E-3</c:v>
                </c:pt>
                <c:pt idx="88">
                  <c:v>3.2033426183844013E-2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2.1321961620469083E-3</c:v>
                </c:pt>
                <c:pt idx="94">
                  <c:v>2.1691973969631237E-3</c:v>
                </c:pt>
                <c:pt idx="95">
                  <c:v>0</c:v>
                </c:pt>
                <c:pt idx="96">
                  <c:v>4.7846889952153108E-3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2.3148148148148147E-3</c:v>
                </c:pt>
                <c:pt idx="102">
                  <c:v>2.3696682464454978E-3</c:v>
                </c:pt>
                <c:pt idx="103">
                  <c:v>2.4330900243309003E-3</c:v>
                </c:pt>
                <c:pt idx="104">
                  <c:v>4.9504950495049506E-3</c:v>
                </c:pt>
                <c:pt idx="105">
                  <c:v>0</c:v>
                </c:pt>
                <c:pt idx="106">
                  <c:v>2.6809651474530832E-3</c:v>
                </c:pt>
                <c:pt idx="107">
                  <c:v>7.6726342710997444E-3</c:v>
                </c:pt>
                <c:pt idx="108">
                  <c:v>1.4319809069212411E-2</c:v>
                </c:pt>
                <c:pt idx="109">
                  <c:v>2.3980815347721821E-3</c:v>
                </c:pt>
                <c:pt idx="110">
                  <c:v>0</c:v>
                </c:pt>
                <c:pt idx="111">
                  <c:v>0</c:v>
                </c:pt>
                <c:pt idx="112">
                  <c:v>4.3478260869565218E-3</c:v>
                </c:pt>
                <c:pt idx="113">
                  <c:v>0</c:v>
                </c:pt>
                <c:pt idx="114">
                  <c:v>6.6815144766146995E-3</c:v>
                </c:pt>
                <c:pt idx="115">
                  <c:v>0</c:v>
                </c:pt>
                <c:pt idx="116">
                  <c:v>1.0548523206751054E-2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05-479A-8D62-3528717C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36160"/>
        <c:axId val="109837696"/>
      </c:lineChart>
      <c:catAx>
        <c:axId val="10983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837696"/>
        <c:crosses val="autoZero"/>
        <c:auto val="1"/>
        <c:lblAlgn val="ctr"/>
        <c:lblOffset val="100"/>
        <c:noMultiLvlLbl val="0"/>
      </c:catAx>
      <c:valAx>
        <c:axId val="109837696"/>
        <c:scaling>
          <c:orientation val="minMax"/>
          <c:max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0983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1.9230769230769232E-2</c:v>
                </c:pt>
                <c:pt idx="9">
                  <c:v>1.5503875968992248E-2</c:v>
                </c:pt>
                <c:pt idx="10">
                  <c:v>0</c:v>
                </c:pt>
                <c:pt idx="11">
                  <c:v>0</c:v>
                </c:pt>
                <c:pt idx="12">
                  <c:v>6.7340067340067337E-3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-4.9554013875123884E-3</c:v>
                </c:pt>
                <c:pt idx="17">
                  <c:v>6.024096385542169E-3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1.8561903045593801E-2</c:v>
                </c:pt>
                <c:pt idx="26">
                  <c:v>1.6745702430349733E-2</c:v>
                </c:pt>
                <c:pt idx="27">
                  <c:v>1.7222674260916733E-2</c:v>
                </c:pt>
                <c:pt idx="28">
                  <c:v>1.5918776635748307E-2</c:v>
                </c:pt>
                <c:pt idx="29">
                  <c:v>1.9092788520004865E-2</c:v>
                </c:pt>
                <c:pt idx="30">
                  <c:v>5.1724137931034482E-2</c:v>
                </c:pt>
                <c:pt idx="31">
                  <c:v>3.8070782628112095E-2</c:v>
                </c:pt>
                <c:pt idx="32">
                  <c:v>3.4286340234417789E-2</c:v>
                </c:pt>
                <c:pt idx="33">
                  <c:v>2.9603122966818479E-2</c:v>
                </c:pt>
                <c:pt idx="34">
                  <c:v>5.1960574244696807E-2</c:v>
                </c:pt>
                <c:pt idx="35">
                  <c:v>5.4027288732394367E-2</c:v>
                </c:pt>
                <c:pt idx="36">
                  <c:v>5.2548310543564243E-2</c:v>
                </c:pt>
                <c:pt idx="37">
                  <c:v>6.7680520083584855E-2</c:v>
                </c:pt>
                <c:pt idx="38">
                  <c:v>5.5808383233532932E-2</c:v>
                </c:pt>
                <c:pt idx="39">
                  <c:v>8.9248498222385675E-2</c:v>
                </c:pt>
                <c:pt idx="40">
                  <c:v>0.10688805292515242</c:v>
                </c:pt>
                <c:pt idx="41">
                  <c:v>7.5292805354155043E-2</c:v>
                </c:pt>
                <c:pt idx="42">
                  <c:v>5.5790240349599417E-2</c:v>
                </c:pt>
                <c:pt idx="43">
                  <c:v>5.387409200968523E-2</c:v>
                </c:pt>
                <c:pt idx="44">
                  <c:v>4.5813586097946286E-2</c:v>
                </c:pt>
                <c:pt idx="45">
                  <c:v>7.4891286841681434E-2</c:v>
                </c:pt>
                <c:pt idx="46">
                  <c:v>0.15192472198460222</c:v>
                </c:pt>
                <c:pt idx="47">
                  <c:v>0.14133858267716534</c:v>
                </c:pt>
                <c:pt idx="48">
                  <c:v>0.11434977578475336</c:v>
                </c:pt>
                <c:pt idx="49">
                  <c:v>7.1499750871948181E-2</c:v>
                </c:pt>
                <c:pt idx="50">
                  <c:v>3.4246575342465752E-2</c:v>
                </c:pt>
                <c:pt idx="51">
                  <c:v>9.2041147807255003E-2</c:v>
                </c:pt>
                <c:pt idx="52">
                  <c:v>0.10466138962181179</c:v>
                </c:pt>
                <c:pt idx="53">
                  <c:v>0.1185617103984451</c:v>
                </c:pt>
                <c:pt idx="54">
                  <c:v>6.3890882986360378E-2</c:v>
                </c:pt>
                <c:pt idx="55">
                  <c:v>8.6549269389284381E-2</c:v>
                </c:pt>
                <c:pt idx="56">
                  <c:v>7.1343164607413315E-2</c:v>
                </c:pt>
                <c:pt idx="57">
                  <c:v>3.3319450229071221E-2</c:v>
                </c:pt>
                <c:pt idx="58">
                  <c:v>9.2255607278882781E-2</c:v>
                </c:pt>
                <c:pt idx="59">
                  <c:v>9.0126811594202896E-2</c:v>
                </c:pt>
                <c:pt idx="60">
                  <c:v>6.2652961331375434E-2</c:v>
                </c:pt>
                <c:pt idx="61">
                  <c:v>0.10351861295257522</c:v>
                </c:pt>
                <c:pt idx="62">
                  <c:v>3.8209606986899562E-2</c:v>
                </c:pt>
                <c:pt idx="63">
                  <c:v>2.6936026936026935E-2</c:v>
                </c:pt>
                <c:pt idx="64">
                  <c:v>4.9689440993788817E-2</c:v>
                </c:pt>
                <c:pt idx="65">
                  <c:v>8.5630498533724342E-2</c:v>
                </c:pt>
                <c:pt idx="66">
                  <c:v>0.11188369152970923</c:v>
                </c:pt>
                <c:pt idx="67">
                  <c:v>4.1057759220598469E-2</c:v>
                </c:pt>
                <c:pt idx="68">
                  <c:v>9.5501730103806234E-2</c:v>
                </c:pt>
                <c:pt idx="69">
                  <c:v>6.9486404833836862E-2</c:v>
                </c:pt>
                <c:pt idx="70">
                  <c:v>4.8837209302325581E-2</c:v>
                </c:pt>
                <c:pt idx="71">
                  <c:v>5.5467511885895403E-2</c:v>
                </c:pt>
                <c:pt idx="72">
                  <c:v>7.2439633638634468E-2</c:v>
                </c:pt>
                <c:pt idx="73">
                  <c:v>0.13109243697478992</c:v>
                </c:pt>
                <c:pt idx="74">
                  <c:v>9.4480823199251635E-2</c:v>
                </c:pt>
                <c:pt idx="75">
                  <c:v>6.4264849074975663E-2</c:v>
                </c:pt>
                <c:pt idx="76">
                  <c:v>5.2475247524752473E-2</c:v>
                </c:pt>
                <c:pt idx="77">
                  <c:v>3.7213740458015267E-2</c:v>
                </c:pt>
                <c:pt idx="78">
                  <c:v>4.8571428571428571E-2</c:v>
                </c:pt>
                <c:pt idx="79">
                  <c:v>6.2378167641325533E-2</c:v>
                </c:pt>
                <c:pt idx="80">
                  <c:v>0.20178041543026706</c:v>
                </c:pt>
                <c:pt idx="81">
                  <c:v>8.2338902147971363E-2</c:v>
                </c:pt>
                <c:pt idx="82">
                  <c:v>6.5853658536585369E-2</c:v>
                </c:pt>
                <c:pt idx="83">
                  <c:v>4.0201005025125629E-2</c:v>
                </c:pt>
                <c:pt idx="84">
                  <c:v>3.2098765432098768E-2</c:v>
                </c:pt>
                <c:pt idx="85">
                  <c:v>9.375E-2</c:v>
                </c:pt>
                <c:pt idx="86">
                  <c:v>5.7894736842105263E-2</c:v>
                </c:pt>
                <c:pt idx="87">
                  <c:v>6.2841530054644809E-2</c:v>
                </c:pt>
                <c:pt idx="88">
                  <c:v>8.0779944289693595E-2</c:v>
                </c:pt>
                <c:pt idx="89">
                  <c:v>9.050445103857567E-2</c:v>
                </c:pt>
                <c:pt idx="90">
                  <c:v>0.27031250000000001</c:v>
                </c:pt>
                <c:pt idx="91">
                  <c:v>0.14688128772635814</c:v>
                </c:pt>
                <c:pt idx="92">
                  <c:v>6.382978723404255E-3</c:v>
                </c:pt>
                <c:pt idx="93">
                  <c:v>7.0362473347547971E-2</c:v>
                </c:pt>
                <c:pt idx="94">
                  <c:v>9.3275488069414311E-2</c:v>
                </c:pt>
                <c:pt idx="95">
                  <c:v>0.1048951048951049</c:v>
                </c:pt>
                <c:pt idx="96">
                  <c:v>5.9808612440191387E-2</c:v>
                </c:pt>
                <c:pt idx="97">
                  <c:v>0.10955710955710955</c:v>
                </c:pt>
                <c:pt idx="98">
                  <c:v>9.1533180778032037E-3</c:v>
                </c:pt>
                <c:pt idx="99">
                  <c:v>0.10526315789473684</c:v>
                </c:pt>
                <c:pt idx="100">
                  <c:v>7.8774617067833702E-2</c:v>
                </c:pt>
                <c:pt idx="101">
                  <c:v>8.1018518518518517E-2</c:v>
                </c:pt>
                <c:pt idx="102">
                  <c:v>9.2417061611374404E-2</c:v>
                </c:pt>
                <c:pt idx="103">
                  <c:v>8.7591240875912413E-2</c:v>
                </c:pt>
                <c:pt idx="104">
                  <c:v>6.6831683168316836E-2</c:v>
                </c:pt>
                <c:pt idx="105">
                  <c:v>0.12082262210796915</c:v>
                </c:pt>
                <c:pt idx="106">
                  <c:v>1.876675603217158E-2</c:v>
                </c:pt>
                <c:pt idx="107">
                  <c:v>5.8823529411764705E-2</c:v>
                </c:pt>
                <c:pt idx="108">
                  <c:v>2.386634844868735E-2</c:v>
                </c:pt>
                <c:pt idx="109">
                  <c:v>4.7961630695443642E-3</c:v>
                </c:pt>
                <c:pt idx="110">
                  <c:v>9.2165898617511524E-2</c:v>
                </c:pt>
                <c:pt idx="111">
                  <c:v>7.6923076923076927E-2</c:v>
                </c:pt>
                <c:pt idx="112">
                  <c:v>4.7826086956521741E-2</c:v>
                </c:pt>
                <c:pt idx="113">
                  <c:v>9.6916299559471369E-2</c:v>
                </c:pt>
                <c:pt idx="114">
                  <c:v>4.4543429844097995E-2</c:v>
                </c:pt>
                <c:pt idx="115">
                  <c:v>4.6255506607929514E-2</c:v>
                </c:pt>
                <c:pt idx="116">
                  <c:v>8.0168776371308023E-2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8C-4B3D-86F4-BBBAB98C2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42240"/>
        <c:axId val="178443776"/>
      </c:lineChart>
      <c:catAx>
        <c:axId val="178442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443776"/>
        <c:crosses val="autoZero"/>
        <c:auto val="1"/>
        <c:lblAlgn val="ctr"/>
        <c:lblOffset val="100"/>
        <c:noMultiLvlLbl val="0"/>
      </c:catAx>
      <c:valAx>
        <c:axId val="17844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844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13.500155890980242</c:v>
                </c:pt>
                <c:pt idx="9">
                  <c:v>25.500370908390789</c:v>
                </c:pt>
                <c:pt idx="10">
                  <c:v>0</c:v>
                </c:pt>
                <c:pt idx="11">
                  <c:v>56.00152962108568</c:v>
                </c:pt>
                <c:pt idx="12">
                  <c:v>101.003386817107</c:v>
                </c:pt>
                <c:pt idx="13">
                  <c:v>0</c:v>
                </c:pt>
                <c:pt idx="14">
                  <c:v>0</c:v>
                </c:pt>
                <c:pt idx="15">
                  <c:v>79.007544246662448</c:v>
                </c:pt>
                <c:pt idx="16">
                  <c:v>-62.807099134073191</c:v>
                </c:pt>
                <c:pt idx="17">
                  <c:v>34.894049539571512</c:v>
                </c:pt>
                <c:pt idx="18">
                  <c:v>183.53354240072352</c:v>
                </c:pt>
                <c:pt idx="19">
                  <c:v>0</c:v>
                </c:pt>
                <c:pt idx="20">
                  <c:v>213.05649083019676</c:v>
                </c:pt>
                <c:pt idx="21">
                  <c:v>96.030004051719857</c:v>
                </c:pt>
                <c:pt idx="22">
                  <c:v>178.47098099083667</c:v>
                </c:pt>
                <c:pt idx="23">
                  <c:v>115.62886813339651</c:v>
                </c:pt>
                <c:pt idx="24">
                  <c:v>152.58950641115018</c:v>
                </c:pt>
                <c:pt idx="25">
                  <c:v>10.834591150912994</c:v>
                </c:pt>
                <c:pt idx="26">
                  <c:v>6.1358544858291033</c:v>
                </c:pt>
                <c:pt idx="27">
                  <c:v>4.4855653331430307</c:v>
                </c:pt>
                <c:pt idx="28">
                  <c:v>3.5687946337859136</c:v>
                </c:pt>
                <c:pt idx="29">
                  <c:v>4.6414003584651482</c:v>
                </c:pt>
                <c:pt idx="30">
                  <c:v>1.1745319532809326</c:v>
                </c:pt>
                <c:pt idx="31">
                  <c:v>1.480782374651747</c:v>
                </c:pt>
                <c:pt idx="32">
                  <c:v>1.2876852460175978</c:v>
                </c:pt>
                <c:pt idx="33">
                  <c:v>1.3974865594905239</c:v>
                </c:pt>
                <c:pt idx="34">
                  <c:v>0.5115889895727318</c:v>
                </c:pt>
                <c:pt idx="35">
                  <c:v>0.53114664345171048</c:v>
                </c:pt>
                <c:pt idx="36">
                  <c:v>0.51211975265294529</c:v>
                </c:pt>
                <c:pt idx="37">
                  <c:v>0.56512804039751474</c:v>
                </c:pt>
                <c:pt idx="38">
                  <c:v>0.61174558119835132</c:v>
                </c:pt>
                <c:pt idx="39">
                  <c:v>0.40324612266222615</c:v>
                </c:pt>
                <c:pt idx="40">
                  <c:v>0.36728537991127097</c:v>
                </c:pt>
                <c:pt idx="41">
                  <c:v>0.45049880779406598</c:v>
                </c:pt>
                <c:pt idx="42">
                  <c:v>0.3515489940739191</c:v>
                </c:pt>
                <c:pt idx="43">
                  <c:v>0.25708254412752179</c:v>
                </c:pt>
                <c:pt idx="44">
                  <c:v>0.60551916949957174</c:v>
                </c:pt>
                <c:pt idx="45">
                  <c:v>0.23243465125769369</c:v>
                </c:pt>
                <c:pt idx="46">
                  <c:v>0.15494276387624098</c:v>
                </c:pt>
                <c:pt idx="47">
                  <c:v>0.16128765472225404</c:v>
                </c:pt>
                <c:pt idx="48">
                  <c:v>0.1458301896921842</c:v>
                </c:pt>
                <c:pt idx="49">
                  <c:v>0.26394346504081817</c:v>
                </c:pt>
                <c:pt idx="50">
                  <c:v>0.31132063371967311</c:v>
                </c:pt>
                <c:pt idx="51">
                  <c:v>0.21642200298455561</c:v>
                </c:pt>
                <c:pt idx="52">
                  <c:v>0.13852663267366366</c:v>
                </c:pt>
                <c:pt idx="53">
                  <c:v>0.20404183270412193</c:v>
                </c:pt>
                <c:pt idx="54">
                  <c:v>0.37158669566241526</c:v>
                </c:pt>
                <c:pt idx="55">
                  <c:v>0.32543909347495403</c:v>
                </c:pt>
                <c:pt idx="56">
                  <c:v>0.41691743609590404</c:v>
                </c:pt>
                <c:pt idx="57">
                  <c:v>0.56417210396304751</c:v>
                </c:pt>
                <c:pt idx="58">
                  <c:v>0.34933192974304345</c:v>
                </c:pt>
                <c:pt idx="59">
                  <c:v>0.21465172148268805</c:v>
                </c:pt>
                <c:pt idx="60">
                  <c:v>0.37943676028099599</c:v>
                </c:pt>
                <c:pt idx="61">
                  <c:v>0.38046043657526302</c:v>
                </c:pt>
                <c:pt idx="62">
                  <c:v>0.35125506921519478</c:v>
                </c:pt>
                <c:pt idx="63">
                  <c:v>0.78134973372899541</c:v>
                </c:pt>
                <c:pt idx="64">
                  <c:v>0.26712927283490462</c:v>
                </c:pt>
                <c:pt idx="65">
                  <c:v>0.19112096031416712</c:v>
                </c:pt>
                <c:pt idx="66">
                  <c:v>0.19027476571178986</c:v>
                </c:pt>
                <c:pt idx="67">
                  <c:v>1.1353103954443071</c:v>
                </c:pt>
                <c:pt idx="68">
                  <c:v>0.15411569895063074</c:v>
                </c:pt>
                <c:pt idx="69">
                  <c:v>0.6355216685283912</c:v>
                </c:pt>
                <c:pt idx="70">
                  <c:v>0.57677152423544897</c:v>
                </c:pt>
                <c:pt idx="71">
                  <c:v>0.1530474767744118</c:v>
                </c:pt>
                <c:pt idx="72">
                  <c:v>0.87932839697101073</c:v>
                </c:pt>
                <c:pt idx="73">
                  <c:v>0.22970644528633755</c:v>
                </c:pt>
                <c:pt idx="74">
                  <c:v>0.59328679490211367</c:v>
                </c:pt>
                <c:pt idx="75">
                  <c:v>0.7513396045088393</c:v>
                </c:pt>
                <c:pt idx="76">
                  <c:v>1.7067564379331555</c:v>
                </c:pt>
                <c:pt idx="77">
                  <c:v>1.0531765393019268</c:v>
                </c:pt>
                <c:pt idx="78">
                  <c:v>0.53036822262300332</c:v>
                </c:pt>
                <c:pt idx="79">
                  <c:v>0.77752390858973996</c:v>
                </c:pt>
                <c:pt idx="80">
                  <c:v>0.15638094767993754</c:v>
                </c:pt>
                <c:pt idx="81">
                  <c:v>0.74047492193478648</c:v>
                </c:pt>
                <c:pt idx="82">
                  <c:v>0.57247125446992986</c:v>
                </c:pt>
                <c:pt idx="83">
                  <c:v>1.3914281407542224</c:v>
                </c:pt>
                <c:pt idx="84">
                  <c:v>0.63078426541183452</c:v>
                </c:pt>
                <c:pt idx="85">
                  <c:v>0.47455376579101194</c:v>
                </c:pt>
                <c:pt idx="86">
                  <c:v>0.39202424594781454</c:v>
                </c:pt>
                <c:pt idx="87">
                  <c:v>0.7096379031249459</c:v>
                </c:pt>
                <c:pt idx="88">
                  <c:v>0.45763314544138578</c:v>
                </c:pt>
                <c:pt idx="89">
                  <c:v>0.44344165190170526</c:v>
                </c:pt>
                <c:pt idx="90">
                  <c:v>0.17373167635462805</c:v>
                </c:pt>
                <c:pt idx="91">
                  <c:v>0.63130652704382051</c:v>
                </c:pt>
                <c:pt idx="92">
                  <c:v>0.66790742452788676</c:v>
                </c:pt>
                <c:pt idx="93">
                  <c:v>0.76612927505215889</c:v>
                </c:pt>
                <c:pt idx="94">
                  <c:v>0.27323570653241619</c:v>
                </c:pt>
                <c:pt idx="95">
                  <c:v>0.75696511595469351</c:v>
                </c:pt>
                <c:pt idx="96">
                  <c:v>1.4100383920895261</c:v>
                </c:pt>
                <c:pt idx="97">
                  <c:v>1.172405298693163</c:v>
                </c:pt>
                <c:pt idx="98">
                  <c:v>1.0018797485955837</c:v>
                </c:pt>
                <c:pt idx="99">
                  <c:v>1.4374802789156707</c:v>
                </c:pt>
                <c:pt idx="100">
                  <c:v>0.30613230699215016</c:v>
                </c:pt>
                <c:pt idx="101">
                  <c:v>0.72358633831371943</c:v>
                </c:pt>
                <c:pt idx="102">
                  <c:v>0.72637146356822979</c:v>
                </c:pt>
                <c:pt idx="103">
                  <c:v>0.81234722110094382</c:v>
                </c:pt>
                <c:pt idx="104">
                  <c:v>0.48367501706601057</c:v>
                </c:pt>
                <c:pt idx="105">
                  <c:v>0.66082753425317664</c:v>
                </c:pt>
                <c:pt idx="106">
                  <c:v>3.2561856115650532</c:v>
                </c:pt>
                <c:pt idx="107">
                  <c:v>2.080882030724192</c:v>
                </c:pt>
                <c:pt idx="108">
                  <c:v>0.87667315889529307</c:v>
                </c:pt>
                <c:pt idx="109">
                  <c:v>6.6794249466535476</c:v>
                </c:pt>
                <c:pt idx="110">
                  <c:v>1.2022991653850326</c:v>
                </c:pt>
                <c:pt idx="111">
                  <c:v>1.5323502559062219</c:v>
                </c:pt>
                <c:pt idx="112">
                  <c:v>0.75144533781284506</c:v>
                </c:pt>
                <c:pt idx="113">
                  <c:v>0.88807354117547388</c:v>
                </c:pt>
                <c:pt idx="114">
                  <c:v>1.2197450943691126</c:v>
                </c:pt>
                <c:pt idx="115">
                  <c:v>1.9561619163845887</c:v>
                </c:pt>
                <c:pt idx="116">
                  <c:v>0.65242680271230291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D8-4784-847E-D5659A488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64064"/>
        <c:axId val="179465600"/>
      </c:lineChart>
      <c:catAx>
        <c:axId val="179464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465600"/>
        <c:crosses val="autoZero"/>
        <c:auto val="1"/>
        <c:lblAlgn val="ctr"/>
        <c:lblOffset val="100"/>
        <c:noMultiLvlLbl val="0"/>
      </c:catAx>
      <c:valAx>
        <c:axId val="179465600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46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AUT'!$F$3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6</c:v>
                </c:pt>
                <c:pt idx="29">
                  <c:v>5</c:v>
                </c:pt>
                <c:pt idx="30">
                  <c:v>4</c:v>
                </c:pt>
                <c:pt idx="31">
                  <c:v>3</c:v>
                </c:pt>
                <c:pt idx="32">
                  <c:v>8</c:v>
                </c:pt>
                <c:pt idx="33">
                  <c:v>12</c:v>
                </c:pt>
                <c:pt idx="34">
                  <c:v>14</c:v>
                </c:pt>
                <c:pt idx="35">
                  <c:v>24</c:v>
                </c:pt>
                <c:pt idx="36">
                  <c:v>25</c:v>
                </c:pt>
                <c:pt idx="37">
                  <c:v>27</c:v>
                </c:pt>
                <c:pt idx="38">
                  <c:v>51</c:v>
                </c:pt>
                <c:pt idx="39">
                  <c:v>64</c:v>
                </c:pt>
                <c:pt idx="40">
                  <c:v>56</c:v>
                </c:pt>
                <c:pt idx="41">
                  <c:v>202</c:v>
                </c:pt>
                <c:pt idx="42">
                  <c:v>151</c:v>
                </c:pt>
                <c:pt idx="43">
                  <c:v>205</c:v>
                </c:pt>
                <c:pt idx="44">
                  <c:v>158</c:v>
                </c:pt>
                <c:pt idx="45">
                  <c:v>314</c:v>
                </c:pt>
                <c:pt idx="46">
                  <c:v>314</c:v>
                </c:pt>
                <c:pt idx="47">
                  <c:v>367</c:v>
                </c:pt>
                <c:pt idx="48">
                  <c:v>375</c:v>
                </c:pt>
                <c:pt idx="49">
                  <c:v>426</c:v>
                </c:pt>
                <c:pt idx="50">
                  <c:v>768</c:v>
                </c:pt>
                <c:pt idx="51">
                  <c:v>892</c:v>
                </c:pt>
                <c:pt idx="52">
                  <c:v>809</c:v>
                </c:pt>
                <c:pt idx="53">
                  <c:v>305</c:v>
                </c:pt>
                <c:pt idx="54">
                  <c:v>1321</c:v>
                </c:pt>
                <c:pt idx="55">
                  <c:v>748</c:v>
                </c:pt>
                <c:pt idx="56">
                  <c:v>614</c:v>
                </c:pt>
                <c:pt idx="57">
                  <c:v>517</c:v>
                </c:pt>
                <c:pt idx="58">
                  <c:v>830</c:v>
                </c:pt>
                <c:pt idx="59">
                  <c:v>562</c:v>
                </c:pt>
                <c:pt idx="60">
                  <c:v>531</c:v>
                </c:pt>
                <c:pt idx="61">
                  <c:v>418</c:v>
                </c:pt>
                <c:pt idx="62">
                  <c:v>395</c:v>
                </c:pt>
                <c:pt idx="63">
                  <c:v>257</c:v>
                </c:pt>
                <c:pt idx="64">
                  <c:v>270</c:v>
                </c:pt>
                <c:pt idx="65">
                  <c:v>246</c:v>
                </c:pt>
                <c:pt idx="66">
                  <c:v>342</c:v>
                </c:pt>
                <c:pt idx="67">
                  <c:v>303</c:v>
                </c:pt>
                <c:pt idx="68">
                  <c:v>302</c:v>
                </c:pt>
                <c:pt idx="69">
                  <c:v>311</c:v>
                </c:pt>
                <c:pt idx="70">
                  <c:v>251</c:v>
                </c:pt>
                <c:pt idx="71">
                  <c:v>139</c:v>
                </c:pt>
                <c:pt idx="72">
                  <c:v>96</c:v>
                </c:pt>
                <c:pt idx="73">
                  <c:v>185</c:v>
                </c:pt>
                <c:pt idx="74">
                  <c:v>110</c:v>
                </c:pt>
                <c:pt idx="75">
                  <c:v>140</c:v>
                </c:pt>
                <c:pt idx="76">
                  <c:v>119</c:v>
                </c:pt>
                <c:pt idx="77">
                  <c:v>76</c:v>
                </c:pt>
                <c:pt idx="78">
                  <c:v>78</c:v>
                </c:pt>
                <c:pt idx="79">
                  <c:v>46</c:v>
                </c:pt>
                <c:pt idx="80">
                  <c:v>78</c:v>
                </c:pt>
                <c:pt idx="81">
                  <c:v>52</c:v>
                </c:pt>
                <c:pt idx="82">
                  <c:v>77</c:v>
                </c:pt>
                <c:pt idx="83">
                  <c:v>69</c:v>
                </c:pt>
                <c:pt idx="84">
                  <c:v>77</c:v>
                </c:pt>
                <c:pt idx="85">
                  <c:v>77</c:v>
                </c:pt>
                <c:pt idx="86">
                  <c:v>49</c:v>
                </c:pt>
                <c:pt idx="87">
                  <c:v>83</c:v>
                </c:pt>
                <c:pt idx="88">
                  <c:v>45</c:v>
                </c:pt>
                <c:pt idx="89">
                  <c:v>50</c:v>
                </c:pt>
                <c:pt idx="90">
                  <c:v>79</c:v>
                </c:pt>
                <c:pt idx="91">
                  <c:v>27</c:v>
                </c:pt>
                <c:pt idx="92">
                  <c:v>39</c:v>
                </c:pt>
                <c:pt idx="93">
                  <c:v>24</c:v>
                </c:pt>
                <c:pt idx="94">
                  <c:v>29</c:v>
                </c:pt>
                <c:pt idx="95">
                  <c:v>34</c:v>
                </c:pt>
                <c:pt idx="96">
                  <c:v>68</c:v>
                </c:pt>
                <c:pt idx="97">
                  <c:v>22</c:v>
                </c:pt>
                <c:pt idx="98">
                  <c:v>59</c:v>
                </c:pt>
                <c:pt idx="99">
                  <c:v>38</c:v>
                </c:pt>
                <c:pt idx="100">
                  <c:v>11</c:v>
                </c:pt>
                <c:pt idx="101">
                  <c:v>79</c:v>
                </c:pt>
                <c:pt idx="102">
                  <c:v>36</c:v>
                </c:pt>
                <c:pt idx="103">
                  <c:v>61</c:v>
                </c:pt>
                <c:pt idx="104">
                  <c:v>51</c:v>
                </c:pt>
                <c:pt idx="105">
                  <c:v>92</c:v>
                </c:pt>
                <c:pt idx="106">
                  <c:v>41</c:v>
                </c:pt>
                <c:pt idx="107">
                  <c:v>27</c:v>
                </c:pt>
                <c:pt idx="108">
                  <c:v>52</c:v>
                </c:pt>
                <c:pt idx="109">
                  <c:v>32</c:v>
                </c:pt>
                <c:pt idx="110">
                  <c:v>51</c:v>
                </c:pt>
                <c:pt idx="111">
                  <c:v>32</c:v>
                </c:pt>
                <c:pt idx="112">
                  <c:v>50</c:v>
                </c:pt>
                <c:pt idx="113">
                  <c:v>17</c:v>
                </c:pt>
                <c:pt idx="114">
                  <c:v>36</c:v>
                </c:pt>
                <c:pt idx="115">
                  <c:v>18</c:v>
                </c:pt>
                <c:pt idx="116">
                  <c:v>34</c:v>
                </c:pt>
                <c:pt idx="117">
                  <c:v>37</c:v>
                </c:pt>
                <c:pt idx="118">
                  <c:v>27</c:v>
                </c:pt>
                <c:pt idx="119">
                  <c:v>30</c:v>
                </c:pt>
                <c:pt idx="120">
                  <c:v>46</c:v>
                </c:pt>
                <c:pt idx="121">
                  <c:v>2</c:v>
                </c:pt>
                <c:pt idx="122">
                  <c:v>26</c:v>
                </c:pt>
                <c:pt idx="123">
                  <c:v>12</c:v>
                </c:pt>
                <c:pt idx="124">
                  <c:v>34</c:v>
                </c:pt>
                <c:pt idx="125">
                  <c:v>38</c:v>
                </c:pt>
                <c:pt idx="126">
                  <c:v>55</c:v>
                </c:pt>
                <c:pt idx="127">
                  <c:v>4</c:v>
                </c:pt>
                <c:pt idx="128">
                  <c:v>66</c:v>
                </c:pt>
                <c:pt idx="129">
                  <c:v>11</c:v>
                </c:pt>
                <c:pt idx="130">
                  <c:v>26</c:v>
                </c:pt>
                <c:pt idx="131">
                  <c:v>29</c:v>
                </c:pt>
                <c:pt idx="132">
                  <c:v>30</c:v>
                </c:pt>
                <c:pt idx="133">
                  <c:v>14</c:v>
                </c:pt>
                <c:pt idx="134">
                  <c:v>31</c:v>
                </c:pt>
                <c:pt idx="135">
                  <c:v>26</c:v>
                </c:pt>
                <c:pt idx="136">
                  <c:v>54</c:v>
                </c:pt>
                <c:pt idx="137">
                  <c:v>14</c:v>
                </c:pt>
                <c:pt idx="138">
                  <c:v>20</c:v>
                </c:pt>
                <c:pt idx="139">
                  <c:v>48</c:v>
                </c:pt>
                <c:pt idx="140">
                  <c:v>52</c:v>
                </c:pt>
                <c:pt idx="141">
                  <c:v>18</c:v>
                </c:pt>
                <c:pt idx="142">
                  <c:v>39</c:v>
                </c:pt>
                <c:pt idx="143">
                  <c:v>28</c:v>
                </c:pt>
                <c:pt idx="144">
                  <c:v>41</c:v>
                </c:pt>
                <c:pt idx="145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E3-45E5-B666-90551A3EBE01}"/>
            </c:ext>
          </c:extLst>
        </c:ser>
        <c:ser>
          <c:idx val="2"/>
          <c:order val="2"/>
          <c:tx>
            <c:strRef>
              <c:f>'Data AUT'!$H$3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AUT'!$H$4:$H$149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-5</c:v>
                </c:pt>
                <c:pt idx="46">
                  <c:v>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103</c:v>
                </c:pt>
                <c:pt idx="55">
                  <c:v>113</c:v>
                </c:pt>
                <c:pt idx="56">
                  <c:v>127</c:v>
                </c:pt>
                <c:pt idx="57">
                  <c:v>127</c:v>
                </c:pt>
                <c:pt idx="58">
                  <c:v>157</c:v>
                </c:pt>
                <c:pt idx="59">
                  <c:v>459</c:v>
                </c:pt>
                <c:pt idx="60">
                  <c:v>341</c:v>
                </c:pt>
                <c:pt idx="61">
                  <c:v>313</c:v>
                </c:pt>
                <c:pt idx="62">
                  <c:v>273</c:v>
                </c:pt>
                <c:pt idx="63">
                  <c:v>485</c:v>
                </c:pt>
                <c:pt idx="64">
                  <c:v>491</c:v>
                </c:pt>
                <c:pt idx="65">
                  <c:v>465</c:v>
                </c:pt>
                <c:pt idx="66">
                  <c:v>583</c:v>
                </c:pt>
                <c:pt idx="67">
                  <c:v>466</c:v>
                </c:pt>
                <c:pt idx="68">
                  <c:v>728</c:v>
                </c:pt>
                <c:pt idx="69">
                  <c:v>824</c:v>
                </c:pt>
                <c:pt idx="70">
                  <c:v>540</c:v>
                </c:pt>
                <c:pt idx="71">
                  <c:v>383</c:v>
                </c:pt>
                <c:pt idx="72">
                  <c:v>356</c:v>
                </c:pt>
                <c:pt idx="73">
                  <c:v>290</c:v>
                </c:pt>
                <c:pt idx="74">
                  <c:v>465</c:v>
                </c:pt>
                <c:pt idx="75">
                  <c:v>888</c:v>
                </c:pt>
                <c:pt idx="76">
                  <c:v>718</c:v>
                </c:pt>
                <c:pt idx="77">
                  <c:v>510</c:v>
                </c:pt>
                <c:pt idx="78">
                  <c:v>287</c:v>
                </c:pt>
                <c:pt idx="79">
                  <c:v>130</c:v>
                </c:pt>
                <c:pt idx="80">
                  <c:v>340</c:v>
                </c:pt>
                <c:pt idx="81">
                  <c:v>357</c:v>
                </c:pt>
                <c:pt idx="82">
                  <c:v>366</c:v>
                </c:pt>
                <c:pt idx="83">
                  <c:v>178</c:v>
                </c:pt>
                <c:pt idx="84">
                  <c:v>231</c:v>
                </c:pt>
                <c:pt idx="85">
                  <c:v>179</c:v>
                </c:pt>
                <c:pt idx="86">
                  <c:v>80</c:v>
                </c:pt>
                <c:pt idx="87">
                  <c:v>218</c:v>
                </c:pt>
                <c:pt idx="88">
                  <c:v>199</c:v>
                </c:pt>
                <c:pt idx="89">
                  <c:v>128</c:v>
                </c:pt>
                <c:pt idx="90">
                  <c:v>203</c:v>
                </c:pt>
                <c:pt idx="91">
                  <c:v>70</c:v>
                </c:pt>
                <c:pt idx="92">
                  <c:v>48</c:v>
                </c:pt>
                <c:pt idx="93">
                  <c:v>88</c:v>
                </c:pt>
                <c:pt idx="94">
                  <c:v>146</c:v>
                </c:pt>
                <c:pt idx="95">
                  <c:v>177</c:v>
                </c:pt>
                <c:pt idx="96">
                  <c:v>59</c:v>
                </c:pt>
                <c:pt idx="97">
                  <c:v>138</c:v>
                </c:pt>
                <c:pt idx="98">
                  <c:v>92</c:v>
                </c:pt>
                <c:pt idx="99">
                  <c:v>63</c:v>
                </c:pt>
                <c:pt idx="100">
                  <c:v>70</c:v>
                </c:pt>
                <c:pt idx="101">
                  <c:v>87</c:v>
                </c:pt>
                <c:pt idx="102">
                  <c:v>156</c:v>
                </c:pt>
                <c:pt idx="103">
                  <c:v>101</c:v>
                </c:pt>
                <c:pt idx="104">
                  <c:v>66</c:v>
                </c:pt>
                <c:pt idx="105">
                  <c:v>53</c:v>
                </c:pt>
                <c:pt idx="106">
                  <c:v>39</c:v>
                </c:pt>
                <c:pt idx="107">
                  <c:v>51</c:v>
                </c:pt>
                <c:pt idx="108">
                  <c:v>64</c:v>
                </c:pt>
                <c:pt idx="109">
                  <c:v>204</c:v>
                </c:pt>
                <c:pt idx="110">
                  <c:v>69</c:v>
                </c:pt>
                <c:pt idx="111">
                  <c:v>54</c:v>
                </c:pt>
                <c:pt idx="112">
                  <c:v>32</c:v>
                </c:pt>
                <c:pt idx="113">
                  <c:v>26</c:v>
                </c:pt>
                <c:pt idx="114">
                  <c:v>75</c:v>
                </c:pt>
                <c:pt idx="115">
                  <c:v>44</c:v>
                </c:pt>
                <c:pt idx="116">
                  <c:v>46</c:v>
                </c:pt>
                <c:pt idx="117">
                  <c:v>58</c:v>
                </c:pt>
                <c:pt idx="118">
                  <c:v>61</c:v>
                </c:pt>
                <c:pt idx="119">
                  <c:v>173</c:v>
                </c:pt>
                <c:pt idx="120">
                  <c:v>73</c:v>
                </c:pt>
                <c:pt idx="121">
                  <c:v>3</c:v>
                </c:pt>
                <c:pt idx="122">
                  <c:v>33</c:v>
                </c:pt>
                <c:pt idx="123">
                  <c:v>43</c:v>
                </c:pt>
                <c:pt idx="124">
                  <c:v>45</c:v>
                </c:pt>
                <c:pt idx="125">
                  <c:v>25</c:v>
                </c:pt>
                <c:pt idx="126">
                  <c:v>47</c:v>
                </c:pt>
                <c:pt idx="127">
                  <c:v>4</c:v>
                </c:pt>
                <c:pt idx="128">
                  <c:v>46</c:v>
                </c:pt>
                <c:pt idx="129">
                  <c:v>36</c:v>
                </c:pt>
                <c:pt idx="130">
                  <c:v>35</c:v>
                </c:pt>
                <c:pt idx="131">
                  <c:v>39</c:v>
                </c:pt>
                <c:pt idx="132">
                  <c:v>36</c:v>
                </c:pt>
                <c:pt idx="133">
                  <c:v>27</c:v>
                </c:pt>
                <c:pt idx="134">
                  <c:v>47</c:v>
                </c:pt>
                <c:pt idx="135">
                  <c:v>7</c:v>
                </c:pt>
                <c:pt idx="136">
                  <c:v>23</c:v>
                </c:pt>
                <c:pt idx="137">
                  <c:v>10</c:v>
                </c:pt>
                <c:pt idx="138">
                  <c:v>2</c:v>
                </c:pt>
                <c:pt idx="139">
                  <c:v>40</c:v>
                </c:pt>
                <c:pt idx="140">
                  <c:v>34</c:v>
                </c:pt>
                <c:pt idx="141">
                  <c:v>22</c:v>
                </c:pt>
                <c:pt idx="142">
                  <c:v>44</c:v>
                </c:pt>
                <c:pt idx="143">
                  <c:v>20</c:v>
                </c:pt>
                <c:pt idx="144">
                  <c:v>21</c:v>
                </c:pt>
                <c:pt idx="145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E3-45E5-B666-90551A3E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18848"/>
        <c:axId val="179524736"/>
      </c:lineChart>
      <c:lineChart>
        <c:grouping val="standard"/>
        <c:varyColors val="0"/>
        <c:ser>
          <c:idx val="1"/>
          <c:order val="1"/>
          <c:tx>
            <c:strRef>
              <c:f>'Data AUT'!$G$3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AUT'!$G$4:$G$149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8</c:v>
                </c:pt>
                <c:pt idx="51">
                  <c:v>5</c:v>
                </c:pt>
                <c:pt idx="52">
                  <c:v>7</c:v>
                </c:pt>
                <c:pt idx="53">
                  <c:v>2</c:v>
                </c:pt>
                <c:pt idx="54">
                  <c:v>19</c:v>
                </c:pt>
                <c:pt idx="55">
                  <c:v>9</c:v>
                </c:pt>
                <c:pt idx="56">
                  <c:v>10</c:v>
                </c:pt>
                <c:pt idx="57">
                  <c:v>18</c:v>
                </c:pt>
                <c:pt idx="58">
                  <c:v>22</c:v>
                </c:pt>
                <c:pt idx="59">
                  <c:v>20</c:v>
                </c:pt>
                <c:pt idx="60">
                  <c:v>18</c:v>
                </c:pt>
                <c:pt idx="61">
                  <c:v>12</c:v>
                </c:pt>
                <c:pt idx="62">
                  <c:v>10</c:v>
                </c:pt>
                <c:pt idx="63">
                  <c:v>18</c:v>
                </c:pt>
                <c:pt idx="64">
                  <c:v>18</c:v>
                </c:pt>
                <c:pt idx="65">
                  <c:v>16</c:v>
                </c:pt>
                <c:pt idx="66">
                  <c:v>23</c:v>
                </c:pt>
                <c:pt idx="67">
                  <c:v>30</c:v>
                </c:pt>
                <c:pt idx="68">
                  <c:v>22</c:v>
                </c:pt>
                <c:pt idx="69">
                  <c:v>24</c:v>
                </c:pt>
                <c:pt idx="70">
                  <c:v>18</c:v>
                </c:pt>
                <c:pt idx="71">
                  <c:v>13</c:v>
                </c:pt>
                <c:pt idx="72">
                  <c:v>18</c:v>
                </c:pt>
                <c:pt idx="73">
                  <c:v>16</c:v>
                </c:pt>
                <c:pt idx="74">
                  <c:v>9</c:v>
                </c:pt>
                <c:pt idx="75">
                  <c:v>17</c:v>
                </c:pt>
                <c:pt idx="76">
                  <c:v>21</c:v>
                </c:pt>
                <c:pt idx="77">
                  <c:v>12</c:v>
                </c:pt>
                <c:pt idx="78">
                  <c:v>9</c:v>
                </c:pt>
                <c:pt idx="79">
                  <c:v>18</c:v>
                </c:pt>
                <c:pt idx="80">
                  <c:v>21</c:v>
                </c:pt>
                <c:pt idx="81">
                  <c:v>19</c:v>
                </c:pt>
                <c:pt idx="82">
                  <c:v>12</c:v>
                </c:pt>
                <c:pt idx="83">
                  <c:v>8</c:v>
                </c:pt>
                <c:pt idx="84">
                  <c:v>6</c:v>
                </c:pt>
                <c:pt idx="85">
                  <c:v>6</c:v>
                </c:pt>
                <c:pt idx="86">
                  <c:v>7</c:v>
                </c:pt>
                <c:pt idx="87">
                  <c:v>20</c:v>
                </c:pt>
                <c:pt idx="88">
                  <c:v>11</c:v>
                </c:pt>
                <c:pt idx="89">
                  <c:v>4</c:v>
                </c:pt>
                <c:pt idx="90">
                  <c:v>5</c:v>
                </c:pt>
                <c:pt idx="91">
                  <c:v>7</c:v>
                </c:pt>
                <c:pt idx="92">
                  <c:v>2</c:v>
                </c:pt>
                <c:pt idx="93">
                  <c:v>2</c:v>
                </c:pt>
                <c:pt idx="94">
                  <c:v>6</c:v>
                </c:pt>
                <c:pt idx="95">
                  <c:v>2</c:v>
                </c:pt>
                <c:pt idx="96">
                  <c:v>1</c:v>
                </c:pt>
                <c:pt idx="97">
                  <c:v>5</c:v>
                </c:pt>
                <c:pt idx="98">
                  <c:v>1</c:v>
                </c:pt>
                <c:pt idx="99">
                  <c:v>3</c:v>
                </c:pt>
                <c:pt idx="100">
                  <c:v>2</c:v>
                </c:pt>
                <c:pt idx="101">
                  <c:v>3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3</c:v>
                </c:pt>
                <c:pt idx="109">
                  <c:v>1</c:v>
                </c:pt>
                <c:pt idx="110">
                  <c:v>0</c:v>
                </c:pt>
                <c:pt idx="111">
                  <c:v>2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3</c:v>
                </c:pt>
                <c:pt idx="137">
                  <c:v>6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0</c:v>
                </c:pt>
                <c:pt idx="143">
                  <c:v>3</c:v>
                </c:pt>
                <c:pt idx="144">
                  <c:v>0</c:v>
                </c:pt>
                <c:pt idx="145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E3-45E5-B666-90551A3E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532160"/>
        <c:axId val="179526272"/>
      </c:lineChart>
      <c:catAx>
        <c:axId val="179518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524736"/>
        <c:crosses val="autoZero"/>
        <c:auto val="1"/>
        <c:lblAlgn val="ctr"/>
        <c:lblOffset val="100"/>
        <c:noMultiLvlLbl val="0"/>
      </c:catAx>
      <c:valAx>
        <c:axId val="1795247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518848"/>
        <c:crosses val="autoZero"/>
        <c:crossBetween val="between"/>
      </c:valAx>
      <c:valAx>
        <c:axId val="179526272"/>
        <c:scaling>
          <c:orientation val="minMax"/>
          <c:max val="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532160"/>
        <c:crosses val="max"/>
        <c:crossBetween val="between"/>
      </c:valAx>
      <c:catAx>
        <c:axId val="17953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7952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AUT'!$B$3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AUT'!$B$4:$B$162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9</c:v>
                </c:pt>
                <c:pt idx="29">
                  <c:v>14</c:v>
                </c:pt>
                <c:pt idx="30">
                  <c:v>18</c:v>
                </c:pt>
                <c:pt idx="31">
                  <c:v>21</c:v>
                </c:pt>
                <c:pt idx="32">
                  <c:v>29</c:v>
                </c:pt>
                <c:pt idx="33">
                  <c:v>41</c:v>
                </c:pt>
                <c:pt idx="34">
                  <c:v>55</c:v>
                </c:pt>
                <c:pt idx="35">
                  <c:v>79</c:v>
                </c:pt>
                <c:pt idx="36">
                  <c:v>104</c:v>
                </c:pt>
                <c:pt idx="37">
                  <c:v>131</c:v>
                </c:pt>
                <c:pt idx="38">
                  <c:v>182</c:v>
                </c:pt>
                <c:pt idx="39">
                  <c:v>246</c:v>
                </c:pt>
                <c:pt idx="40">
                  <c:v>302</c:v>
                </c:pt>
                <c:pt idx="41">
                  <c:v>504</c:v>
                </c:pt>
                <c:pt idx="42">
                  <c:v>655</c:v>
                </c:pt>
                <c:pt idx="43">
                  <c:v>860</c:v>
                </c:pt>
                <c:pt idx="44">
                  <c:v>1018</c:v>
                </c:pt>
                <c:pt idx="45">
                  <c:v>1332</c:v>
                </c:pt>
                <c:pt idx="46">
                  <c:v>1646</c:v>
                </c:pt>
                <c:pt idx="47">
                  <c:v>2013</c:v>
                </c:pt>
                <c:pt idx="48">
                  <c:v>2388</c:v>
                </c:pt>
                <c:pt idx="49">
                  <c:v>2814</c:v>
                </c:pt>
                <c:pt idx="50">
                  <c:v>3582</c:v>
                </c:pt>
                <c:pt idx="51">
                  <c:v>4474</c:v>
                </c:pt>
                <c:pt idx="52">
                  <c:v>5283</c:v>
                </c:pt>
                <c:pt idx="53">
                  <c:v>5588</c:v>
                </c:pt>
                <c:pt idx="54">
                  <c:v>6909</c:v>
                </c:pt>
                <c:pt idx="55">
                  <c:v>7657</c:v>
                </c:pt>
                <c:pt idx="56">
                  <c:v>8271</c:v>
                </c:pt>
                <c:pt idx="57">
                  <c:v>8788</c:v>
                </c:pt>
                <c:pt idx="58">
                  <c:v>9618</c:v>
                </c:pt>
                <c:pt idx="59">
                  <c:v>10180</c:v>
                </c:pt>
                <c:pt idx="60">
                  <c:v>10711</c:v>
                </c:pt>
                <c:pt idx="61">
                  <c:v>11129</c:v>
                </c:pt>
                <c:pt idx="62">
                  <c:v>11524</c:v>
                </c:pt>
                <c:pt idx="63">
                  <c:v>11781</c:v>
                </c:pt>
                <c:pt idx="64">
                  <c:v>12051</c:v>
                </c:pt>
                <c:pt idx="65">
                  <c:v>12297</c:v>
                </c:pt>
                <c:pt idx="66">
                  <c:v>12639</c:v>
                </c:pt>
                <c:pt idx="67">
                  <c:v>12942</c:v>
                </c:pt>
                <c:pt idx="68">
                  <c:v>13244</c:v>
                </c:pt>
                <c:pt idx="69">
                  <c:v>13555</c:v>
                </c:pt>
                <c:pt idx="70">
                  <c:v>13806</c:v>
                </c:pt>
                <c:pt idx="71">
                  <c:v>13945</c:v>
                </c:pt>
                <c:pt idx="72">
                  <c:v>14041</c:v>
                </c:pt>
                <c:pt idx="73">
                  <c:v>14226</c:v>
                </c:pt>
                <c:pt idx="74">
                  <c:v>14336</c:v>
                </c:pt>
                <c:pt idx="75">
                  <c:v>14476</c:v>
                </c:pt>
                <c:pt idx="76">
                  <c:v>14595</c:v>
                </c:pt>
                <c:pt idx="77">
                  <c:v>14671</c:v>
                </c:pt>
                <c:pt idx="78">
                  <c:v>14749</c:v>
                </c:pt>
                <c:pt idx="79">
                  <c:v>14795</c:v>
                </c:pt>
                <c:pt idx="80">
                  <c:v>14873</c:v>
                </c:pt>
                <c:pt idx="81">
                  <c:v>14925</c:v>
                </c:pt>
                <c:pt idx="82">
                  <c:v>15002</c:v>
                </c:pt>
                <c:pt idx="83">
                  <c:v>15071</c:v>
                </c:pt>
                <c:pt idx="84">
                  <c:v>15148</c:v>
                </c:pt>
                <c:pt idx="85">
                  <c:v>15225</c:v>
                </c:pt>
                <c:pt idx="86">
                  <c:v>15274</c:v>
                </c:pt>
                <c:pt idx="87">
                  <c:v>15357</c:v>
                </c:pt>
                <c:pt idx="88">
                  <c:v>15402</c:v>
                </c:pt>
                <c:pt idx="89">
                  <c:v>15452</c:v>
                </c:pt>
                <c:pt idx="90">
                  <c:v>15531</c:v>
                </c:pt>
                <c:pt idx="91">
                  <c:v>15558</c:v>
                </c:pt>
                <c:pt idx="92">
                  <c:v>15597</c:v>
                </c:pt>
                <c:pt idx="93">
                  <c:v>15621</c:v>
                </c:pt>
                <c:pt idx="94">
                  <c:v>15650</c:v>
                </c:pt>
                <c:pt idx="95">
                  <c:v>15684</c:v>
                </c:pt>
                <c:pt idx="96">
                  <c:v>15752</c:v>
                </c:pt>
                <c:pt idx="97">
                  <c:v>15774</c:v>
                </c:pt>
                <c:pt idx="98">
                  <c:v>15833</c:v>
                </c:pt>
                <c:pt idx="99">
                  <c:v>15871</c:v>
                </c:pt>
                <c:pt idx="100">
                  <c:v>15882</c:v>
                </c:pt>
                <c:pt idx="101">
                  <c:v>15961</c:v>
                </c:pt>
                <c:pt idx="102">
                  <c:v>15997</c:v>
                </c:pt>
                <c:pt idx="103">
                  <c:v>16058</c:v>
                </c:pt>
                <c:pt idx="104">
                  <c:v>16109</c:v>
                </c:pt>
                <c:pt idx="105">
                  <c:v>16201</c:v>
                </c:pt>
                <c:pt idx="106">
                  <c:v>16242</c:v>
                </c:pt>
                <c:pt idx="107">
                  <c:v>16269</c:v>
                </c:pt>
                <c:pt idx="108">
                  <c:v>16321</c:v>
                </c:pt>
                <c:pt idx="109">
                  <c:v>16353</c:v>
                </c:pt>
                <c:pt idx="110">
                  <c:v>16404</c:v>
                </c:pt>
                <c:pt idx="111">
                  <c:v>16436</c:v>
                </c:pt>
                <c:pt idx="112">
                  <c:v>16486</c:v>
                </c:pt>
                <c:pt idx="113">
                  <c:v>16503</c:v>
                </c:pt>
                <c:pt idx="114">
                  <c:v>16539</c:v>
                </c:pt>
                <c:pt idx="115">
                  <c:v>16557</c:v>
                </c:pt>
                <c:pt idx="116">
                  <c:v>16591</c:v>
                </c:pt>
                <c:pt idx="117">
                  <c:v>16628</c:v>
                </c:pt>
                <c:pt idx="118">
                  <c:v>16655</c:v>
                </c:pt>
                <c:pt idx="119">
                  <c:v>16685</c:v>
                </c:pt>
                <c:pt idx="120">
                  <c:v>16731</c:v>
                </c:pt>
                <c:pt idx="121">
                  <c:v>16733</c:v>
                </c:pt>
                <c:pt idx="122">
                  <c:v>16759</c:v>
                </c:pt>
                <c:pt idx="123">
                  <c:v>16771</c:v>
                </c:pt>
                <c:pt idx="124">
                  <c:v>16805</c:v>
                </c:pt>
                <c:pt idx="125">
                  <c:v>16843</c:v>
                </c:pt>
                <c:pt idx="126">
                  <c:v>16898</c:v>
                </c:pt>
                <c:pt idx="127">
                  <c:v>16902</c:v>
                </c:pt>
                <c:pt idx="128">
                  <c:v>16968</c:v>
                </c:pt>
                <c:pt idx="129">
                  <c:v>16979</c:v>
                </c:pt>
                <c:pt idx="130">
                  <c:v>17005</c:v>
                </c:pt>
                <c:pt idx="131">
                  <c:v>17034</c:v>
                </c:pt>
                <c:pt idx="132">
                  <c:v>17064</c:v>
                </c:pt>
                <c:pt idx="133">
                  <c:v>17078</c:v>
                </c:pt>
                <c:pt idx="134">
                  <c:v>17109</c:v>
                </c:pt>
                <c:pt idx="135">
                  <c:v>17135</c:v>
                </c:pt>
                <c:pt idx="136">
                  <c:v>17189</c:v>
                </c:pt>
                <c:pt idx="137">
                  <c:v>17203</c:v>
                </c:pt>
                <c:pt idx="138">
                  <c:v>17223</c:v>
                </c:pt>
                <c:pt idx="139">
                  <c:v>17271</c:v>
                </c:pt>
                <c:pt idx="140">
                  <c:v>17323</c:v>
                </c:pt>
                <c:pt idx="141">
                  <c:v>17341</c:v>
                </c:pt>
                <c:pt idx="142">
                  <c:v>17380</c:v>
                </c:pt>
                <c:pt idx="143">
                  <c:v>17408</c:v>
                </c:pt>
                <c:pt idx="144">
                  <c:v>17449</c:v>
                </c:pt>
                <c:pt idx="145">
                  <c:v>17477</c:v>
                </c:pt>
                <c:pt idx="146">
                  <c:v>17522</c:v>
                </c:pt>
                <c:pt idx="147">
                  <c:v>17580</c:v>
                </c:pt>
                <c:pt idx="148">
                  <c:v>17654</c:v>
                </c:pt>
                <c:pt idx="149">
                  <c:v>17723</c:v>
                </c:pt>
                <c:pt idx="150">
                  <c:v>17766</c:v>
                </c:pt>
                <c:pt idx="151">
                  <c:v>17873</c:v>
                </c:pt>
                <c:pt idx="152">
                  <c:v>17941</c:v>
                </c:pt>
                <c:pt idx="153">
                  <c:v>18050</c:v>
                </c:pt>
                <c:pt idx="154">
                  <c:v>18165</c:v>
                </c:pt>
                <c:pt idx="155">
                  <c:v>18280</c:v>
                </c:pt>
                <c:pt idx="156">
                  <c:v>18365</c:v>
                </c:pt>
                <c:pt idx="157">
                  <c:v>18421</c:v>
                </c:pt>
                <c:pt idx="158">
                  <c:v>18513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1-4A34-A280-3EC7D95DDF77}"/>
            </c:ext>
          </c:extLst>
        </c:ser>
        <c:ser>
          <c:idx val="2"/>
          <c:order val="2"/>
          <c:tx>
            <c:strRef>
              <c:f>'Data AUT'!$D$3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AUT'!$D$4:$D$162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1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112</c:v>
                </c:pt>
                <c:pt idx="55">
                  <c:v>225</c:v>
                </c:pt>
                <c:pt idx="56">
                  <c:v>225</c:v>
                </c:pt>
                <c:pt idx="57">
                  <c:v>479</c:v>
                </c:pt>
                <c:pt idx="58">
                  <c:v>636</c:v>
                </c:pt>
                <c:pt idx="59">
                  <c:v>1095</c:v>
                </c:pt>
                <c:pt idx="60">
                  <c:v>1436</c:v>
                </c:pt>
                <c:pt idx="61">
                  <c:v>1749</c:v>
                </c:pt>
                <c:pt idx="62">
                  <c:v>2022</c:v>
                </c:pt>
                <c:pt idx="63">
                  <c:v>2507</c:v>
                </c:pt>
                <c:pt idx="64">
                  <c:v>2998</c:v>
                </c:pt>
                <c:pt idx="65">
                  <c:v>3463</c:v>
                </c:pt>
                <c:pt idx="66">
                  <c:v>4046</c:v>
                </c:pt>
                <c:pt idx="67">
                  <c:v>4512</c:v>
                </c:pt>
                <c:pt idx="68">
                  <c:v>5240</c:v>
                </c:pt>
                <c:pt idx="69">
                  <c:v>6064</c:v>
                </c:pt>
                <c:pt idx="70">
                  <c:v>6604</c:v>
                </c:pt>
                <c:pt idx="71">
                  <c:v>6987</c:v>
                </c:pt>
                <c:pt idx="72">
                  <c:v>7343</c:v>
                </c:pt>
                <c:pt idx="73">
                  <c:v>7633</c:v>
                </c:pt>
                <c:pt idx="74">
                  <c:v>8098</c:v>
                </c:pt>
                <c:pt idx="75">
                  <c:v>8986</c:v>
                </c:pt>
                <c:pt idx="76">
                  <c:v>9704</c:v>
                </c:pt>
                <c:pt idx="77">
                  <c:v>10214</c:v>
                </c:pt>
                <c:pt idx="78">
                  <c:v>10501</c:v>
                </c:pt>
                <c:pt idx="79">
                  <c:v>10631</c:v>
                </c:pt>
                <c:pt idx="80">
                  <c:v>10971</c:v>
                </c:pt>
                <c:pt idx="81">
                  <c:v>11328</c:v>
                </c:pt>
                <c:pt idx="82">
                  <c:v>11694</c:v>
                </c:pt>
                <c:pt idx="83">
                  <c:v>11872</c:v>
                </c:pt>
                <c:pt idx="84">
                  <c:v>12103</c:v>
                </c:pt>
                <c:pt idx="85">
                  <c:v>12282</c:v>
                </c:pt>
                <c:pt idx="86">
                  <c:v>12362</c:v>
                </c:pt>
                <c:pt idx="87">
                  <c:v>12580</c:v>
                </c:pt>
                <c:pt idx="88">
                  <c:v>12779</c:v>
                </c:pt>
                <c:pt idx="89">
                  <c:v>12907</c:v>
                </c:pt>
                <c:pt idx="90">
                  <c:v>13110</c:v>
                </c:pt>
                <c:pt idx="91">
                  <c:v>13180</c:v>
                </c:pt>
                <c:pt idx="92">
                  <c:v>13228</c:v>
                </c:pt>
                <c:pt idx="93">
                  <c:v>13316</c:v>
                </c:pt>
                <c:pt idx="94">
                  <c:v>13462</c:v>
                </c:pt>
                <c:pt idx="95">
                  <c:v>13639</c:v>
                </c:pt>
                <c:pt idx="96">
                  <c:v>13698</c:v>
                </c:pt>
                <c:pt idx="97">
                  <c:v>13836</c:v>
                </c:pt>
                <c:pt idx="98">
                  <c:v>13928</c:v>
                </c:pt>
                <c:pt idx="99">
                  <c:v>13991</c:v>
                </c:pt>
                <c:pt idx="100">
                  <c:v>14061</c:v>
                </c:pt>
                <c:pt idx="101">
                  <c:v>14148</c:v>
                </c:pt>
                <c:pt idx="102">
                  <c:v>14304</c:v>
                </c:pt>
                <c:pt idx="103">
                  <c:v>14405</c:v>
                </c:pt>
                <c:pt idx="104">
                  <c:v>14471</c:v>
                </c:pt>
                <c:pt idx="105">
                  <c:v>14524</c:v>
                </c:pt>
                <c:pt idx="106">
                  <c:v>14563</c:v>
                </c:pt>
                <c:pt idx="107">
                  <c:v>14614</c:v>
                </c:pt>
                <c:pt idx="108">
                  <c:v>14678</c:v>
                </c:pt>
                <c:pt idx="109">
                  <c:v>14882</c:v>
                </c:pt>
                <c:pt idx="110">
                  <c:v>14951</c:v>
                </c:pt>
                <c:pt idx="111">
                  <c:v>15005</c:v>
                </c:pt>
                <c:pt idx="112">
                  <c:v>15037</c:v>
                </c:pt>
                <c:pt idx="113">
                  <c:v>15063</c:v>
                </c:pt>
                <c:pt idx="114">
                  <c:v>15138</c:v>
                </c:pt>
                <c:pt idx="115">
                  <c:v>15182</c:v>
                </c:pt>
                <c:pt idx="116">
                  <c:v>15228</c:v>
                </c:pt>
                <c:pt idx="117">
                  <c:v>15286</c:v>
                </c:pt>
                <c:pt idx="118">
                  <c:v>15347</c:v>
                </c:pt>
                <c:pt idx="119">
                  <c:v>15520</c:v>
                </c:pt>
                <c:pt idx="120">
                  <c:v>15593</c:v>
                </c:pt>
                <c:pt idx="121">
                  <c:v>15596</c:v>
                </c:pt>
                <c:pt idx="122">
                  <c:v>15629</c:v>
                </c:pt>
                <c:pt idx="123">
                  <c:v>15672</c:v>
                </c:pt>
                <c:pt idx="124">
                  <c:v>15717</c:v>
                </c:pt>
                <c:pt idx="125">
                  <c:v>15742</c:v>
                </c:pt>
                <c:pt idx="126">
                  <c:v>15789</c:v>
                </c:pt>
                <c:pt idx="127">
                  <c:v>15793</c:v>
                </c:pt>
                <c:pt idx="128">
                  <c:v>15839</c:v>
                </c:pt>
                <c:pt idx="129">
                  <c:v>15875</c:v>
                </c:pt>
                <c:pt idx="130">
                  <c:v>15910</c:v>
                </c:pt>
                <c:pt idx="131">
                  <c:v>15949</c:v>
                </c:pt>
                <c:pt idx="132">
                  <c:v>15985</c:v>
                </c:pt>
                <c:pt idx="133">
                  <c:v>16012</c:v>
                </c:pt>
                <c:pt idx="134">
                  <c:v>16059</c:v>
                </c:pt>
                <c:pt idx="135">
                  <c:v>16066</c:v>
                </c:pt>
                <c:pt idx="136">
                  <c:v>16089</c:v>
                </c:pt>
                <c:pt idx="137">
                  <c:v>16099</c:v>
                </c:pt>
                <c:pt idx="138">
                  <c:v>16101</c:v>
                </c:pt>
                <c:pt idx="139">
                  <c:v>16141</c:v>
                </c:pt>
                <c:pt idx="140">
                  <c:v>16175</c:v>
                </c:pt>
                <c:pt idx="141">
                  <c:v>16197</c:v>
                </c:pt>
                <c:pt idx="142">
                  <c:v>16241</c:v>
                </c:pt>
                <c:pt idx="143">
                  <c:v>16261</c:v>
                </c:pt>
                <c:pt idx="144">
                  <c:v>16282</c:v>
                </c:pt>
                <c:pt idx="145">
                  <c:v>16320</c:v>
                </c:pt>
                <c:pt idx="146">
                  <c:v>16348</c:v>
                </c:pt>
                <c:pt idx="147">
                  <c:v>16371</c:v>
                </c:pt>
                <c:pt idx="148">
                  <c:v>16401</c:v>
                </c:pt>
                <c:pt idx="149">
                  <c:v>16420</c:v>
                </c:pt>
                <c:pt idx="150">
                  <c:v>16478</c:v>
                </c:pt>
                <c:pt idx="151">
                  <c:v>16491</c:v>
                </c:pt>
                <c:pt idx="152">
                  <c:v>16514</c:v>
                </c:pt>
                <c:pt idx="153">
                  <c:v>16558</c:v>
                </c:pt>
                <c:pt idx="154">
                  <c:v>16607</c:v>
                </c:pt>
                <c:pt idx="155">
                  <c:v>16615</c:v>
                </c:pt>
                <c:pt idx="156">
                  <c:v>16647</c:v>
                </c:pt>
                <c:pt idx="157">
                  <c:v>16686</c:v>
                </c:pt>
                <c:pt idx="158">
                  <c:v>16721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49920"/>
        <c:axId val="179251456"/>
      </c:lineChart>
      <c:lineChart>
        <c:grouping val="standard"/>
        <c:varyColors val="0"/>
        <c:ser>
          <c:idx val="1"/>
          <c:order val="1"/>
          <c:tx>
            <c:strRef>
              <c:f>'Data AUT'!$C$3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AUT'!$C$4:$C$162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6</c:v>
                </c:pt>
                <c:pt idx="48">
                  <c:v>6</c:v>
                </c:pt>
                <c:pt idx="49">
                  <c:v>8</c:v>
                </c:pt>
                <c:pt idx="50">
                  <c:v>16</c:v>
                </c:pt>
                <c:pt idx="51">
                  <c:v>21</c:v>
                </c:pt>
                <c:pt idx="52">
                  <c:v>28</c:v>
                </c:pt>
                <c:pt idx="53">
                  <c:v>30</c:v>
                </c:pt>
                <c:pt idx="54">
                  <c:v>49</c:v>
                </c:pt>
                <c:pt idx="55">
                  <c:v>58</c:v>
                </c:pt>
                <c:pt idx="56">
                  <c:v>68</c:v>
                </c:pt>
                <c:pt idx="57">
                  <c:v>86</c:v>
                </c:pt>
                <c:pt idx="58">
                  <c:v>108</c:v>
                </c:pt>
                <c:pt idx="59">
                  <c:v>128</c:v>
                </c:pt>
                <c:pt idx="60">
                  <c:v>146</c:v>
                </c:pt>
                <c:pt idx="61">
                  <c:v>158</c:v>
                </c:pt>
                <c:pt idx="62">
                  <c:v>168</c:v>
                </c:pt>
                <c:pt idx="63">
                  <c:v>186</c:v>
                </c:pt>
                <c:pt idx="64">
                  <c:v>204</c:v>
                </c:pt>
                <c:pt idx="65">
                  <c:v>220</c:v>
                </c:pt>
                <c:pt idx="66">
                  <c:v>243</c:v>
                </c:pt>
                <c:pt idx="67">
                  <c:v>273</c:v>
                </c:pt>
                <c:pt idx="68">
                  <c:v>295</c:v>
                </c:pt>
                <c:pt idx="69">
                  <c:v>319</c:v>
                </c:pt>
                <c:pt idx="70">
                  <c:v>337</c:v>
                </c:pt>
                <c:pt idx="71">
                  <c:v>350</c:v>
                </c:pt>
                <c:pt idx="72">
                  <c:v>368</c:v>
                </c:pt>
                <c:pt idx="73">
                  <c:v>384</c:v>
                </c:pt>
                <c:pt idx="74">
                  <c:v>393</c:v>
                </c:pt>
                <c:pt idx="75">
                  <c:v>410</c:v>
                </c:pt>
                <c:pt idx="76">
                  <c:v>431</c:v>
                </c:pt>
                <c:pt idx="77">
                  <c:v>443</c:v>
                </c:pt>
                <c:pt idx="78">
                  <c:v>452</c:v>
                </c:pt>
                <c:pt idx="79">
                  <c:v>470</c:v>
                </c:pt>
                <c:pt idx="80">
                  <c:v>491</c:v>
                </c:pt>
                <c:pt idx="81">
                  <c:v>510</c:v>
                </c:pt>
                <c:pt idx="82">
                  <c:v>522</c:v>
                </c:pt>
                <c:pt idx="83">
                  <c:v>530</c:v>
                </c:pt>
                <c:pt idx="84">
                  <c:v>536</c:v>
                </c:pt>
                <c:pt idx="85">
                  <c:v>542</c:v>
                </c:pt>
                <c:pt idx="86">
                  <c:v>549</c:v>
                </c:pt>
                <c:pt idx="87">
                  <c:v>569</c:v>
                </c:pt>
                <c:pt idx="88">
                  <c:v>580</c:v>
                </c:pt>
                <c:pt idx="89">
                  <c:v>584</c:v>
                </c:pt>
                <c:pt idx="90">
                  <c:v>589</c:v>
                </c:pt>
                <c:pt idx="91">
                  <c:v>596</c:v>
                </c:pt>
                <c:pt idx="92">
                  <c:v>598</c:v>
                </c:pt>
                <c:pt idx="93">
                  <c:v>600</c:v>
                </c:pt>
                <c:pt idx="94">
                  <c:v>606</c:v>
                </c:pt>
                <c:pt idx="95">
                  <c:v>608</c:v>
                </c:pt>
                <c:pt idx="96">
                  <c:v>609</c:v>
                </c:pt>
                <c:pt idx="97">
                  <c:v>614</c:v>
                </c:pt>
                <c:pt idx="98">
                  <c:v>615</c:v>
                </c:pt>
                <c:pt idx="99">
                  <c:v>618</c:v>
                </c:pt>
                <c:pt idx="100">
                  <c:v>620</c:v>
                </c:pt>
                <c:pt idx="101">
                  <c:v>623</c:v>
                </c:pt>
                <c:pt idx="102">
                  <c:v>624</c:v>
                </c:pt>
                <c:pt idx="103">
                  <c:v>626</c:v>
                </c:pt>
                <c:pt idx="104">
                  <c:v>628</c:v>
                </c:pt>
                <c:pt idx="105">
                  <c:v>629</c:v>
                </c:pt>
                <c:pt idx="106">
                  <c:v>629</c:v>
                </c:pt>
                <c:pt idx="107">
                  <c:v>629</c:v>
                </c:pt>
                <c:pt idx="108">
                  <c:v>632</c:v>
                </c:pt>
                <c:pt idx="109">
                  <c:v>633</c:v>
                </c:pt>
                <c:pt idx="110">
                  <c:v>633</c:v>
                </c:pt>
                <c:pt idx="111">
                  <c:v>635</c:v>
                </c:pt>
                <c:pt idx="112">
                  <c:v>639</c:v>
                </c:pt>
                <c:pt idx="113">
                  <c:v>640</c:v>
                </c:pt>
                <c:pt idx="114">
                  <c:v>641</c:v>
                </c:pt>
                <c:pt idx="115">
                  <c:v>643</c:v>
                </c:pt>
                <c:pt idx="116">
                  <c:v>645</c:v>
                </c:pt>
                <c:pt idx="117">
                  <c:v>668</c:v>
                </c:pt>
                <c:pt idx="118">
                  <c:v>668</c:v>
                </c:pt>
                <c:pt idx="119">
                  <c:v>668</c:v>
                </c:pt>
                <c:pt idx="120">
                  <c:v>668</c:v>
                </c:pt>
                <c:pt idx="121">
                  <c:v>668</c:v>
                </c:pt>
                <c:pt idx="122">
                  <c:v>669</c:v>
                </c:pt>
                <c:pt idx="123">
                  <c:v>670</c:v>
                </c:pt>
                <c:pt idx="124">
                  <c:v>670</c:v>
                </c:pt>
                <c:pt idx="125">
                  <c:v>672</c:v>
                </c:pt>
                <c:pt idx="126">
                  <c:v>672</c:v>
                </c:pt>
                <c:pt idx="127">
                  <c:v>672</c:v>
                </c:pt>
                <c:pt idx="128">
                  <c:v>672</c:v>
                </c:pt>
                <c:pt idx="129">
                  <c:v>672</c:v>
                </c:pt>
                <c:pt idx="130">
                  <c:v>673</c:v>
                </c:pt>
                <c:pt idx="131">
                  <c:v>674</c:v>
                </c:pt>
                <c:pt idx="132">
                  <c:v>675</c:v>
                </c:pt>
                <c:pt idx="133">
                  <c:v>677</c:v>
                </c:pt>
                <c:pt idx="134">
                  <c:v>677</c:v>
                </c:pt>
                <c:pt idx="135">
                  <c:v>678</c:v>
                </c:pt>
                <c:pt idx="136">
                  <c:v>681</c:v>
                </c:pt>
                <c:pt idx="137">
                  <c:v>687</c:v>
                </c:pt>
                <c:pt idx="138">
                  <c:v>688</c:v>
                </c:pt>
                <c:pt idx="139">
                  <c:v>688</c:v>
                </c:pt>
                <c:pt idx="140">
                  <c:v>688</c:v>
                </c:pt>
                <c:pt idx="141">
                  <c:v>690</c:v>
                </c:pt>
                <c:pt idx="142">
                  <c:v>690</c:v>
                </c:pt>
                <c:pt idx="143">
                  <c:v>693</c:v>
                </c:pt>
                <c:pt idx="144">
                  <c:v>693</c:v>
                </c:pt>
                <c:pt idx="145">
                  <c:v>698</c:v>
                </c:pt>
                <c:pt idx="146">
                  <c:v>698</c:v>
                </c:pt>
                <c:pt idx="147">
                  <c:v>700</c:v>
                </c:pt>
                <c:pt idx="148">
                  <c:v>702</c:v>
                </c:pt>
                <c:pt idx="149">
                  <c:v>703</c:v>
                </c:pt>
                <c:pt idx="150">
                  <c:v>705</c:v>
                </c:pt>
                <c:pt idx="151">
                  <c:v>705</c:v>
                </c:pt>
                <c:pt idx="152">
                  <c:v>705</c:v>
                </c:pt>
                <c:pt idx="153">
                  <c:v>705</c:v>
                </c:pt>
                <c:pt idx="154">
                  <c:v>705</c:v>
                </c:pt>
                <c:pt idx="155">
                  <c:v>706</c:v>
                </c:pt>
                <c:pt idx="156">
                  <c:v>706</c:v>
                </c:pt>
                <c:pt idx="157">
                  <c:v>706</c:v>
                </c:pt>
                <c:pt idx="158">
                  <c:v>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58880"/>
        <c:axId val="179257344"/>
      </c:lineChart>
      <c:catAx>
        <c:axId val="179249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251456"/>
        <c:crosses val="autoZero"/>
        <c:auto val="1"/>
        <c:lblAlgn val="ctr"/>
        <c:lblOffset val="100"/>
        <c:noMultiLvlLbl val="0"/>
      </c:catAx>
      <c:valAx>
        <c:axId val="17925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249920"/>
        <c:crosses val="autoZero"/>
        <c:crossBetween val="between"/>
      </c:valAx>
      <c:valAx>
        <c:axId val="1792573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258880"/>
        <c:crosses val="max"/>
        <c:crossBetween val="between"/>
      </c:valAx>
      <c:catAx>
        <c:axId val="1792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79257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AUT'!$AB$3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AUT'!$A$4:$A$295</c:f>
              <c:numCache>
                <c:formatCode>m/d/yyyy</c:formatCode>
                <c:ptCount val="292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AUT'!$AB$4:$AB$295</c:f>
              <c:numCache>
                <c:formatCode>General</c:formatCode>
                <c:ptCount val="292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0.2857142857142857</c:v>
                </c:pt>
                <c:pt idx="25" formatCode="#,##0">
                  <c:v>0.2857142857142857</c:v>
                </c:pt>
                <c:pt idx="26" formatCode="#,##0">
                  <c:v>0.42857142857142855</c:v>
                </c:pt>
                <c:pt idx="27" formatCode="#,##0">
                  <c:v>0.42857142857142855</c:v>
                </c:pt>
                <c:pt idx="28" formatCode="#,##0">
                  <c:v>1.2857142857142858</c:v>
                </c:pt>
                <c:pt idx="29" formatCode="#,##0">
                  <c:v>2</c:v>
                </c:pt>
                <c:pt idx="30" formatCode="#,##0">
                  <c:v>2.5714285714285716</c:v>
                </c:pt>
                <c:pt idx="31" formatCode="#,##0">
                  <c:v>2.7142857142857144</c:v>
                </c:pt>
                <c:pt idx="32" formatCode="#,##0">
                  <c:v>3.8571428571428572</c:v>
                </c:pt>
                <c:pt idx="33" formatCode="#,##0">
                  <c:v>5.4285714285714288</c:v>
                </c:pt>
                <c:pt idx="34" formatCode="#,##0">
                  <c:v>7.4285714285714288</c:v>
                </c:pt>
                <c:pt idx="35" formatCode="#,##0">
                  <c:v>10</c:v>
                </c:pt>
                <c:pt idx="36" formatCode="#,##0">
                  <c:v>12.857142857142858</c:v>
                </c:pt>
                <c:pt idx="37" formatCode="#,##0">
                  <c:v>16.142857142857142</c:v>
                </c:pt>
                <c:pt idx="38" formatCode="#,##0">
                  <c:v>23</c:v>
                </c:pt>
                <c:pt idx="39" formatCode="#,##0">
                  <c:v>31</c:v>
                </c:pt>
                <c:pt idx="40" formatCode="#,##0">
                  <c:v>37.285714285714285</c:v>
                </c:pt>
                <c:pt idx="41" formatCode="#,##0">
                  <c:v>64.142857142857139</c:v>
                </c:pt>
                <c:pt idx="42" formatCode="#,##0">
                  <c:v>82.285714285714292</c:v>
                </c:pt>
                <c:pt idx="43" formatCode="#,##0">
                  <c:v>108</c:v>
                </c:pt>
                <c:pt idx="44" formatCode="#,##0">
                  <c:v>126.71428571428571</c:v>
                </c:pt>
                <c:pt idx="45" formatCode="#,##0">
                  <c:v>164.28571428571428</c:v>
                </c:pt>
                <c:pt idx="46" formatCode="#,##0">
                  <c:v>200</c:v>
                </c:pt>
                <c:pt idx="47" formatCode="#,##0">
                  <c:v>244.42857142857142</c:v>
                </c:pt>
                <c:pt idx="48" formatCode="#,##0">
                  <c:v>269.14285714285717</c:v>
                </c:pt>
                <c:pt idx="49" formatCode="#,##0">
                  <c:v>308.42857142857144</c:v>
                </c:pt>
                <c:pt idx="50" formatCode="#,##0">
                  <c:v>388.85714285714283</c:v>
                </c:pt>
                <c:pt idx="51" formatCode="#,##0">
                  <c:v>493.71428571428572</c:v>
                </c:pt>
                <c:pt idx="52" formatCode="#,##0">
                  <c:v>564.42857142857144</c:v>
                </c:pt>
                <c:pt idx="53" formatCode="#,##0">
                  <c:v>563.14285714285711</c:v>
                </c:pt>
                <c:pt idx="54" formatCode="#,##0">
                  <c:v>699.42857142857144</c:v>
                </c:pt>
                <c:pt idx="55" formatCode="#,##0">
                  <c:v>752.71428571428567</c:v>
                </c:pt>
                <c:pt idx="56" formatCode="#,##0">
                  <c:v>779.57142857142856</c:v>
                </c:pt>
                <c:pt idx="57" formatCode="#,##0">
                  <c:v>743.71428571428567</c:v>
                </c:pt>
                <c:pt idx="58" formatCode="#,##0">
                  <c:v>734.85714285714289</c:v>
                </c:pt>
                <c:pt idx="59" formatCode="#,##0">
                  <c:v>699.57142857142856</c:v>
                </c:pt>
                <c:pt idx="60" formatCode="#,##0">
                  <c:v>731.85714285714289</c:v>
                </c:pt>
                <c:pt idx="61" formatCode="#,##0">
                  <c:v>602.85714285714289</c:v>
                </c:pt>
                <c:pt idx="62" formatCode="#,##0">
                  <c:v>552.42857142857144</c:v>
                </c:pt>
                <c:pt idx="63" formatCode="#,##0">
                  <c:v>501.42857142857144</c:v>
                </c:pt>
                <c:pt idx="64" formatCode="#,##0">
                  <c:v>466.14285714285717</c:v>
                </c:pt>
                <c:pt idx="65" formatCode="#,##0">
                  <c:v>382.71428571428572</c:v>
                </c:pt>
                <c:pt idx="66" formatCode="#,##0">
                  <c:v>351.28571428571428</c:v>
                </c:pt>
                <c:pt idx="67" formatCode="#,##0">
                  <c:v>318.71428571428572</c:v>
                </c:pt>
                <c:pt idx="68" formatCode="#,##0">
                  <c:v>302.14285714285717</c:v>
                </c:pt>
                <c:pt idx="69" formatCode="#,##0">
                  <c:v>290.14285714285717</c:v>
                </c:pt>
                <c:pt idx="70" formatCode="#,##0">
                  <c:v>289.28571428571428</c:v>
                </c:pt>
                <c:pt idx="71" formatCode="#,##0">
                  <c:v>270.57142857142856</c:v>
                </c:pt>
                <c:pt idx="72" formatCode="#,##0">
                  <c:v>249.14285714285714</c:v>
                </c:pt>
                <c:pt idx="73" formatCode="#,##0">
                  <c:v>226.71428571428572</c:v>
                </c:pt>
                <c:pt idx="74" formatCode="#,##0">
                  <c:v>199.14285714285714</c:v>
                </c:pt>
                <c:pt idx="75" formatCode="#,##0">
                  <c:v>176</c:v>
                </c:pt>
                <c:pt idx="76" formatCode="#,##0">
                  <c:v>148.57142857142858</c:v>
                </c:pt>
                <c:pt idx="77" formatCode="#,##0">
                  <c:v>123.57142857142857</c:v>
                </c:pt>
                <c:pt idx="78" formatCode="#,##0">
                  <c:v>114.85714285714286</c:v>
                </c:pt>
                <c:pt idx="79" formatCode="#,##0">
                  <c:v>107.71428571428571</c:v>
                </c:pt>
                <c:pt idx="80" formatCode="#,##0">
                  <c:v>92.428571428571431</c:v>
                </c:pt>
                <c:pt idx="81" formatCode="#,##0">
                  <c:v>84.142857142857139</c:v>
                </c:pt>
                <c:pt idx="82" formatCode="#,##0">
                  <c:v>75.142857142857139</c:v>
                </c:pt>
                <c:pt idx="83" formatCode="#,##0">
                  <c:v>68</c:v>
                </c:pt>
                <c:pt idx="84" formatCode="#,##0">
                  <c:v>68.142857142857139</c:v>
                </c:pt>
                <c:pt idx="85" formatCode="#,##0">
                  <c:v>68</c:v>
                </c:pt>
                <c:pt idx="86" formatCode="#,##0">
                  <c:v>68.428571428571431</c:v>
                </c:pt>
                <c:pt idx="87" formatCode="#,##0">
                  <c:v>69.142857142857139</c:v>
                </c:pt>
                <c:pt idx="88" formatCode="#,##0">
                  <c:v>68.142857142857139</c:v>
                </c:pt>
                <c:pt idx="89" formatCode="#,##0">
                  <c:v>64.285714285714292</c:v>
                </c:pt>
                <c:pt idx="90" formatCode="#,##0">
                  <c:v>65.714285714285708</c:v>
                </c:pt>
                <c:pt idx="91" formatCode="#,##0">
                  <c:v>58.571428571428569</c:v>
                </c:pt>
                <c:pt idx="92" formatCode="#,##0">
                  <c:v>53.142857142857146</c:v>
                </c:pt>
                <c:pt idx="93" formatCode="#,##0">
                  <c:v>49.571428571428569</c:v>
                </c:pt>
                <c:pt idx="94" formatCode="#,##0">
                  <c:v>41.857142857142854</c:v>
                </c:pt>
                <c:pt idx="95" formatCode="#,##0">
                  <c:v>40.285714285714285</c:v>
                </c:pt>
                <c:pt idx="96" formatCode="#,##0">
                  <c:v>42.857142857142854</c:v>
                </c:pt>
                <c:pt idx="97" formatCode="#,##0">
                  <c:v>34.714285714285715</c:v>
                </c:pt>
                <c:pt idx="98" formatCode="#,##0">
                  <c:v>39.285714285714285</c:v>
                </c:pt>
                <c:pt idx="99" formatCode="#,##0">
                  <c:v>39.142857142857146</c:v>
                </c:pt>
                <c:pt idx="100" formatCode="#,##0">
                  <c:v>37.285714285714285</c:v>
                </c:pt>
                <c:pt idx="101" formatCode="#,##0">
                  <c:v>44.428571428571431</c:v>
                </c:pt>
                <c:pt idx="102" formatCode="#,##0">
                  <c:v>44.714285714285715</c:v>
                </c:pt>
                <c:pt idx="103" formatCode="#,##0">
                  <c:v>43.714285714285715</c:v>
                </c:pt>
                <c:pt idx="104" formatCode="#,##0">
                  <c:v>47.857142857142854</c:v>
                </c:pt>
                <c:pt idx="105" formatCode="#,##0">
                  <c:v>52.571428571428569</c:v>
                </c:pt>
                <c:pt idx="106" formatCode="#,##0">
                  <c:v>53</c:v>
                </c:pt>
                <c:pt idx="107" formatCode="#,##0">
                  <c:v>55.285714285714285</c:v>
                </c:pt>
                <c:pt idx="108" formatCode="#,##0">
                  <c:v>51.428571428571431</c:v>
                </c:pt>
                <c:pt idx="109" formatCode="#,##0">
                  <c:v>50.857142857142854</c:v>
                </c:pt>
                <c:pt idx="110" formatCode="#,##0">
                  <c:v>49.428571428571431</c:v>
                </c:pt>
                <c:pt idx="111" formatCode="#,##0">
                  <c:v>46.714285714285715</c:v>
                </c:pt>
                <c:pt idx="112" formatCode="#,##0">
                  <c:v>40.714285714285715</c:v>
                </c:pt>
                <c:pt idx="113" formatCode="#,##0">
                  <c:v>37.285714285714285</c:v>
                </c:pt>
                <c:pt idx="114" formatCode="#,##0">
                  <c:v>38.571428571428569</c:v>
                </c:pt>
                <c:pt idx="115" formatCode="#,##0">
                  <c:v>33.714285714285715</c:v>
                </c:pt>
                <c:pt idx="116" formatCode="#,##0">
                  <c:v>34</c:v>
                </c:pt>
                <c:pt idx="117" formatCode="#,##0">
                  <c:v>32</c:v>
                </c:pt>
                <c:pt idx="118" formatCode="#,##0">
                  <c:v>31.285714285714285</c:v>
                </c:pt>
                <c:pt idx="119" formatCode="#,##0">
                  <c:v>28.428571428571427</c:v>
                </c:pt>
                <c:pt idx="120" formatCode="#,##0">
                  <c:v>32.571428571428569</c:v>
                </c:pt>
                <c:pt idx="121" formatCode="#,##0">
                  <c:v>27.714285714285715</c:v>
                </c:pt>
                <c:pt idx="122" formatCode="#,##0">
                  <c:v>28.857142857142858</c:v>
                </c:pt>
                <c:pt idx="123" formatCode="#,##0">
                  <c:v>25.714285714285715</c:v>
                </c:pt>
                <c:pt idx="124" formatCode="#,##0">
                  <c:v>25.285714285714285</c:v>
                </c:pt>
                <c:pt idx="125" formatCode="#,##0">
                  <c:v>26.857142857142858</c:v>
                </c:pt>
                <c:pt idx="126" formatCode="#,##0">
                  <c:v>30.428571428571427</c:v>
                </c:pt>
                <c:pt idx="127" formatCode="#,##0">
                  <c:v>24.428571428571427</c:v>
                </c:pt>
                <c:pt idx="128" formatCode="#,##0">
                  <c:v>33.571428571428569</c:v>
                </c:pt>
                <c:pt idx="129" formatCode="#,##0">
                  <c:v>31.428571428571427</c:v>
                </c:pt>
                <c:pt idx="130" formatCode="#,##0">
                  <c:v>33.428571428571431</c:v>
                </c:pt>
                <c:pt idx="131" formatCode="#,##0">
                  <c:v>32.714285714285715</c:v>
                </c:pt>
                <c:pt idx="132" formatCode="#,##0">
                  <c:v>31.571428571428573</c:v>
                </c:pt>
                <c:pt idx="133" formatCode="#,##0">
                  <c:v>25.714285714285715</c:v>
                </c:pt>
                <c:pt idx="134" formatCode="#,##0">
                  <c:v>29.571428571428573</c:v>
                </c:pt>
                <c:pt idx="135" formatCode="#,##0">
                  <c:v>23.857142857142858</c:v>
                </c:pt>
                <c:pt idx="136" formatCode="#,##0">
                  <c:v>30</c:v>
                </c:pt>
                <c:pt idx="137" formatCode="#,##0">
                  <c:v>28.285714285714285</c:v>
                </c:pt>
                <c:pt idx="138" formatCode="#,##0">
                  <c:v>27</c:v>
                </c:pt>
                <c:pt idx="139" formatCode="#,##0">
                  <c:v>29.571428571428573</c:v>
                </c:pt>
                <c:pt idx="140" formatCode="#,##0">
                  <c:v>35</c:v>
                </c:pt>
                <c:pt idx="141" formatCode="#,##0">
                  <c:v>33.142857142857146</c:v>
                </c:pt>
                <c:pt idx="142" formatCode="#,##0">
                  <c:v>35</c:v>
                </c:pt>
                <c:pt idx="143" formatCode="#,##0">
                  <c:v>31.285714285714285</c:v>
                </c:pt>
                <c:pt idx="144" formatCode="#,##0">
                  <c:v>35.142857142857146</c:v>
                </c:pt>
                <c:pt idx="145" formatCode="#,##0">
                  <c:v>36.285714285714285</c:v>
                </c:pt>
                <c:pt idx="146" formatCode="#,##0">
                  <c:v>35.857142857142854</c:v>
                </c:pt>
                <c:pt idx="147" formatCode="#,##0">
                  <c:v>36.714285714285715</c:v>
                </c:pt>
                <c:pt idx="148" formatCode="#,##0">
                  <c:v>44.714285714285715</c:v>
                </c:pt>
                <c:pt idx="149" formatCode="#,##0">
                  <c:v>49</c:v>
                </c:pt>
                <c:pt idx="150" formatCode="#,##0">
                  <c:v>51.142857142857146</c:v>
                </c:pt>
                <c:pt idx="151" formatCode="#,##0">
                  <c:v>60.571428571428569</c:v>
                </c:pt>
                <c:pt idx="152" formatCode="#,##0">
                  <c:v>66.285714285714292</c:v>
                </c:pt>
                <c:pt idx="153" formatCode="#,##0">
                  <c:v>75.428571428571431</c:v>
                </c:pt>
                <c:pt idx="154" formatCode="#,##0">
                  <c:v>83.571428571428569</c:v>
                </c:pt>
                <c:pt idx="155" formatCode="#,##0">
                  <c:v>89.428571428571431</c:v>
                </c:pt>
                <c:pt idx="156" formatCode="#,##0">
                  <c:v>91.714285714285708</c:v>
                </c:pt>
                <c:pt idx="157" formatCode="#,##0">
                  <c:v>93.571428571428569</c:v>
                </c:pt>
                <c:pt idx="158" formatCode="#,##0">
                  <c:v>91.428571428571431</c:v>
                </c:pt>
                <c:pt idx="159" formatCode="#,##0">
                  <c:v>96.285714285714292</c:v>
                </c:pt>
                <c:pt idx="160" formatCode="#,##0">
                  <c:v>94.142857142857139</c:v>
                </c:pt>
                <c:pt idx="161" formatCode="#,##0">
                  <c:v>88.285714285714292</c:v>
                </c:pt>
                <c:pt idx="162" formatCode="#,##0">
                  <c:v>88.142857142857139</c:v>
                </c:pt>
                <c:pt idx="163" formatCode="#,##0">
                  <c:v>83.285714285714292</c:v>
                </c:pt>
                <c:pt idx="164" formatCode="#,##0">
                  <c:v>85.714285714285708</c:v>
                </c:pt>
                <c:pt idx="165" formatCode="#,##0">
                  <c:v>91.571428571428569</c:v>
                </c:pt>
                <c:pt idx="166" formatCode="#,##0">
                  <c:v>93.571428571428569</c:v>
                </c:pt>
                <c:pt idx="167" formatCode="#,##0">
                  <c:v>104.28571428571429</c:v>
                </c:pt>
                <c:pt idx="168" formatCode="#,##0">
                  <c:v>112.85714285714286</c:v>
                </c:pt>
                <c:pt idx="169" formatCode="#,##0">
                  <c:v>108.28571428571429</c:v>
                </c:pt>
                <c:pt idx="170" formatCode="#,##0">
                  <c:v>113.57142857142857</c:v>
                </c:pt>
                <c:pt idx="171" formatCode="#,##0">
                  <c:v>115.14285714285714</c:v>
                </c:pt>
                <c:pt idx="172" formatCode="#,##0">
                  <c:v>110.71428571428571</c:v>
                </c:pt>
                <c:pt idx="173" formatCode="#,##0">
                  <c:v>118.42857142857143</c:v>
                </c:pt>
                <c:pt idx="174" formatCode="#,##0">
                  <c:v>110.71428571428571</c:v>
                </c:pt>
                <c:pt idx="175" formatCode="#,##0">
                  <c:v>109.28571428571429</c:v>
                </c:pt>
                <c:pt idx="176" formatCode="#,##0">
                  <c:v>116.71428571428571</c:v>
                </c:pt>
                <c:pt idx="177" formatCode="#,##0">
                  <c:v>116.42857142857143</c:v>
                </c:pt>
                <c:pt idx="178" formatCode="#,##0">
                  <c:v>121.42857142857143</c:v>
                </c:pt>
                <c:pt idx="179" formatCode="#,##0">
                  <c:v>131.57142857142858</c:v>
                </c:pt>
                <c:pt idx="180" formatCode="#,##0">
                  <c:v>122.28571428571429</c:v>
                </c:pt>
                <c:pt idx="181" formatCode="#,##0">
                  <c:v>130.85714285714286</c:v>
                </c:pt>
                <c:pt idx="182" formatCode="#,##0">
                  <c:v>124.85714285714286</c:v>
                </c:pt>
                <c:pt idx="183" formatCode="#,##0">
                  <c:v>118.85714285714286</c:v>
                </c:pt>
                <c:pt idx="184" formatCode="#,##0">
                  <c:v>118.14285714285714</c:v>
                </c:pt>
                <c:pt idx="185" formatCode="#,##0">
                  <c:v>114.85714285714286</c:v>
                </c:pt>
                <c:pt idx="186" formatCode="#,##0">
                  <c:v>102.28571428571429</c:v>
                </c:pt>
                <c:pt idx="187" formatCode="#,##0">
                  <c:v>105.85714285714286</c:v>
                </c:pt>
                <c:pt idx="188" formatCode="#,##0">
                  <c:v>101</c:v>
                </c:pt>
                <c:pt idx="189" formatCode="#,##0">
                  <c:v>101</c:v>
                </c:pt>
                <c:pt idx="190" formatCode="#,##0">
                  <c:v>104.14285714285714</c:v>
                </c:pt>
                <c:pt idx="191" formatCode="#,##0">
                  <c:v>103</c:v>
                </c:pt>
                <c:pt idx="192" formatCode="#,##0">
                  <c:v>109.14285714285714</c:v>
                </c:pt>
                <c:pt idx="193" formatCode="#,##0">
                  <c:v>124.71428571428571</c:v>
                </c:pt>
                <c:pt idx="194" formatCode="#,##0">
                  <c:v>128.28571428571428</c:v>
                </c:pt>
                <c:pt idx="195" formatCode="#,##0">
                  <c:v>148.42857142857142</c:v>
                </c:pt>
                <c:pt idx="196" formatCode="#,##0">
                  <c:v>180</c:v>
                </c:pt>
                <c:pt idx="197" formatCode="#,##0">
                  <c:v>191</c:v>
                </c:pt>
                <c:pt idx="198" formatCode="#,##0">
                  <c:v>204</c:v>
                </c:pt>
                <c:pt idx="199" formatCode="#,##0">
                  <c:v>226.28571428571428</c:v>
                </c:pt>
                <c:pt idx="200" formatCode="#,##0">
                  <c:v>235</c:v>
                </c:pt>
                <c:pt idx="201" formatCode="#,##0">
                  <c:v>262.42857142857144</c:v>
                </c:pt>
                <c:pt idx="202" formatCode="#,##0">
                  <c:v>269.42857142857144</c:v>
                </c:pt>
                <c:pt idx="203" formatCode="#,##0">
                  <c:v>269</c:v>
                </c:pt>
                <c:pt idx="204" formatCode="#,##0">
                  <c:v>269</c:v>
                </c:pt>
                <c:pt idx="205" formatCode="#,##0">
                  <c:v>280.14285714285717</c:v>
                </c:pt>
                <c:pt idx="206" formatCode="#,##0">
                  <c:v>268.14285714285717</c:v>
                </c:pt>
                <c:pt idx="207" formatCode="#,##0">
                  <c:v>278.42857142857144</c:v>
                </c:pt>
                <c:pt idx="208" formatCode="#,##0">
                  <c:v>275.71428571428572</c:v>
                </c:pt>
                <c:pt idx="209" formatCode="#,##0">
                  <c:v>261.14285714285717</c:v>
                </c:pt>
                <c:pt idx="210" formatCode="#,##0">
                  <c:v>274.71428571428572</c:v>
                </c:pt>
                <c:pt idx="211" formatCode="#,##0">
                  <c:v>273.28571428571428</c:v>
                </c:pt>
                <c:pt idx="212" formatCode="#,##0">
                  <c:v>277.57142857142856</c:v>
                </c:pt>
                <c:pt idx="213" formatCode="#,##0">
                  <c:v>276.57142857142856</c:v>
                </c:pt>
                <c:pt idx="214" formatCode="#,##0">
                  <c:v>276.57142857142856</c:v>
                </c:pt>
                <c:pt idx="215" formatCode="#,##0">
                  <c:v>287.28571428571428</c:v>
                </c:pt>
                <c:pt idx="216" formatCode="#,##0">
                  <c:v>305.57142857142856</c:v>
                </c:pt>
                <c:pt idx="217" formatCode="#,##0">
                  <c:v>300.28571428571428</c:v>
                </c:pt>
                <c:pt idx="218" formatCode="#,##0">
                  <c:v>300.71428571428572</c:v>
                </c:pt>
                <c:pt idx="219" formatCode="#,##0">
                  <c:v>303.28571428571428</c:v>
                </c:pt>
                <c:pt idx="220" formatCode="#,##0">
                  <c:v>348.42857142857144</c:v>
                </c:pt>
                <c:pt idx="221" formatCode="#,##0">
                  <c:v>373.42857142857144</c:v>
                </c:pt>
                <c:pt idx="222" formatCode="#,##0">
                  <c:v>410.71428571428572</c:v>
                </c:pt>
                <c:pt idx="223" formatCode="#,##0">
                  <c:v>442.57142857142856</c:v>
                </c:pt>
                <c:pt idx="224" formatCode="#,##0">
                  <c:v>515.57142857142856</c:v>
                </c:pt>
                <c:pt idx="225" formatCode="#,##0">
                  <c:v>555.42857142857144</c:v>
                </c:pt>
                <c:pt idx="226" formatCode="#,##0">
                  <c:v>568.57142857142856</c:v>
                </c:pt>
                <c:pt idx="227" formatCode="#,##0">
                  <c:v>603.42857142857144</c:v>
                </c:pt>
                <c:pt idx="228" formatCode="#,##0">
                  <c:v>641.42857142857144</c:v>
                </c:pt>
                <c:pt idx="229" formatCode="#,##0">
                  <c:v>658</c:v>
                </c:pt>
                <c:pt idx="230" formatCode="#,##0">
                  <c:v>690.57142857142856</c:v>
                </c:pt>
                <c:pt idx="231" formatCode="#,##0">
                  <c:v>682.57142857142856</c:v>
                </c:pt>
                <c:pt idx="232" formatCode="#,##0">
                  <c:v>705.14285714285711</c:v>
                </c:pt>
                <c:pt idx="233" formatCode="#,##0">
                  <c:v>731</c:v>
                </c:pt>
                <c:pt idx="234" formatCode="#,##0">
                  <c:v>714</c:v>
                </c:pt>
                <c:pt idx="235" formatCode="#,##0">
                  <c:v>701.57142857142856</c:v>
                </c:pt>
                <c:pt idx="236" formatCode="#,##0">
                  <c:v>709</c:v>
                </c:pt>
                <c:pt idx="237" formatCode="#,##0">
                  <c:v>691.28571428571433</c:v>
                </c:pt>
                <c:pt idx="238" formatCode="#,##0">
                  <c:v>677.14285714285711</c:v>
                </c:pt>
                <c:pt idx="239" formatCode="#,##0">
                  <c:v>683</c:v>
                </c:pt>
                <c:pt idx="240" formatCode="#,##0">
                  <c:v>682</c:v>
                </c:pt>
                <c:pt idx="241" formatCode="#,##0">
                  <c:v>676.85714285714289</c:v>
                </c:pt>
                <c:pt idx="242" formatCode="#,##0">
                  <c:v>689.85714285714289</c:v>
                </c:pt>
                <c:pt idx="243" formatCode="#,##0">
                  <c:v>695.71428571428567</c:v>
                </c:pt>
                <c:pt idx="244" formatCode="#,##0">
                  <c:v>696.28571428571433</c:v>
                </c:pt>
                <c:pt idx="245" formatCode="#,##0">
                  <c:v>745.42857142857144</c:v>
                </c:pt>
                <c:pt idx="246" formatCode="#,##0">
                  <c:v>752.85714285714289</c:v>
                </c:pt>
                <c:pt idx="247" formatCode="#,##0">
                  <c:v>780.57142857142856</c:v>
                </c:pt>
                <c:pt idx="248" formatCode="#,##0">
                  <c:v>825.42857142857144</c:v>
                </c:pt>
                <c:pt idx="249" formatCode="#,##0">
                  <c:v>862.14285714285711</c:v>
                </c:pt>
                <c:pt idx="250" formatCode="#,##0">
                  <c:v>910.14285714285711</c:v>
                </c:pt>
                <c:pt idx="251" formatCode="#,##0">
                  <c:v>973.42857142857144</c:v>
                </c:pt>
                <c:pt idx="252" formatCode="#,##0">
                  <c:v>998.71428571428567</c:v>
                </c:pt>
                <c:pt idx="253" formatCode="#,##0">
                  <c:v>1024.7142857142858</c:v>
                </c:pt>
                <c:pt idx="254" formatCode="#,##0">
                  <c:v>1057.4285714285713</c:v>
                </c:pt>
                <c:pt idx="255" formatCode="#,##0">
                  <c:v>1072.4285714285713</c:v>
                </c:pt>
                <c:pt idx="256" formatCode="#,##0">
                  <c:v>1117.7142857142858</c:v>
                </c:pt>
                <c:pt idx="257" formatCode="#,##0">
                  <c:v>1166.7142857142858</c:v>
                </c:pt>
                <c:pt idx="258" formatCode="#,##0">
                  <c:v>1171.2857142857142</c:v>
                </c:pt>
                <c:pt idx="259" formatCode="#,##0">
                  <c:v>1244.4285714285713</c:v>
                </c:pt>
                <c:pt idx="260" formatCode="#,##0">
                  <c:v>1355.2857142857142</c:v>
                </c:pt>
                <c:pt idx="261" formatCode="#,##0">
                  <c:v>1375.5714285714287</c:v>
                </c:pt>
                <c:pt idx="262" formatCode="#,##0">
                  <c:v>1446.4285714285713</c:v>
                </c:pt>
                <c:pt idx="263" formatCode="#,##0">
                  <c:v>1533.8571428571429</c:v>
                </c:pt>
                <c:pt idx="264" formatCode="#,##0">
                  <c:v>1660</c:v>
                </c:pt>
                <c:pt idx="265" formatCode="#,##0">
                  <c:v>1861.1428571428571</c:v>
                </c:pt>
                <c:pt idx="266" formatCode="#,##0">
                  <c:v>2127.8571428571427</c:v>
                </c:pt>
                <c:pt idx="267" formatCode="#,##0">
                  <c:v>2286.4285714285716</c:v>
                </c:pt>
                <c:pt idx="268" formatCode="#,##0">
                  <c:v>2477.1428571428573</c:v>
                </c:pt>
                <c:pt idx="269" formatCode="#,##0">
                  <c:v>2664.4285714285716</c:v>
                </c:pt>
                <c:pt idx="270" formatCode="#,##0">
                  <c:v>2869.5714285714284</c:v>
                </c:pt>
                <c:pt idx="271" formatCode="#,##0">
                  <c:v>3157.8571428571427</c:v>
                </c:pt>
                <c:pt idx="272" formatCode="#,##0">
                  <c:v>3594.4285714285716</c:v>
                </c:pt>
                <c:pt idx="273" formatCode="#,##0">
                  <c:v>3842.2857142857142</c:v>
                </c:pt>
                <c:pt idx="274" formatCode="#,##0">
                  <c:v>4152.8571428571431</c:v>
                </c:pt>
                <c:pt idx="275" formatCode="#,##0">
                  <c:v>4392.7142857142853</c:v>
                </c:pt>
                <c:pt idx="276" formatCode="#,##0">
                  <c:v>4585.1428571428569</c:v>
                </c:pt>
                <c:pt idx="277" formatCode="#,##0">
                  <c:v>5086.1428571428569</c:v>
                </c:pt>
                <c:pt idx="278" formatCode="#,##0">
                  <c:v>5509.4285714285716</c:v>
                </c:pt>
                <c:pt idx="279" formatCode="#,##0">
                  <c:v>5629</c:v>
                </c:pt>
                <c:pt idx="280" formatCode="#,##0">
                  <c:v>6042.1428571428569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03168"/>
        <c:axId val="179304704"/>
      </c:lineChart>
      <c:lineChart>
        <c:grouping val="standard"/>
        <c:varyColors val="0"/>
        <c:ser>
          <c:idx val="1"/>
          <c:order val="1"/>
          <c:tx>
            <c:strRef>
              <c:f>'Data AUT'!$AC$3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AUT'!$AC$4:$AC$295</c:f>
              <c:numCache>
                <c:formatCode>General</c:formatCode>
                <c:ptCount val="292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</c:v>
                </c:pt>
                <c:pt idx="39" formatCode="#,##0">
                  <c:v>0</c:v>
                </c:pt>
                <c:pt idx="40" formatCode="#,##0">
                  <c:v>0.14285714285714285</c:v>
                </c:pt>
                <c:pt idx="41" formatCode="#,##0">
                  <c:v>0.14285714285714285</c:v>
                </c:pt>
                <c:pt idx="42" formatCode="#,##0">
                  <c:v>0.14285714285714285</c:v>
                </c:pt>
                <c:pt idx="43" formatCode="#,##0">
                  <c:v>0.14285714285714285</c:v>
                </c:pt>
                <c:pt idx="44" formatCode="#,##0">
                  <c:v>0.42857142857142855</c:v>
                </c:pt>
                <c:pt idx="45" formatCode="#,##0">
                  <c:v>0.42857142857142855</c:v>
                </c:pt>
                <c:pt idx="46" formatCode="#,##0">
                  <c:v>0.5714285714285714</c:v>
                </c:pt>
                <c:pt idx="47" formatCode="#,##0">
                  <c:v>0.7142857142857143</c:v>
                </c:pt>
                <c:pt idx="48" formatCode="#,##0">
                  <c:v>0.7142857142857143</c:v>
                </c:pt>
                <c:pt idx="49" formatCode="#,##0">
                  <c:v>1</c:v>
                </c:pt>
                <c:pt idx="50" formatCode="#,##0">
                  <c:v>2.1428571428571428</c:v>
                </c:pt>
                <c:pt idx="51" formatCode="#,##0">
                  <c:v>2.5714285714285716</c:v>
                </c:pt>
                <c:pt idx="52" formatCode="#,##0">
                  <c:v>3.5714285714285716</c:v>
                </c:pt>
                <c:pt idx="53" formatCode="#,##0">
                  <c:v>3.7142857142857144</c:v>
                </c:pt>
                <c:pt idx="54" formatCode="#,##0">
                  <c:v>6.1428571428571432</c:v>
                </c:pt>
                <c:pt idx="55" formatCode="#,##0">
                  <c:v>7.4285714285714288</c:v>
                </c:pt>
                <c:pt idx="56" formatCode="#,##0">
                  <c:v>8.5714285714285712</c:v>
                </c:pt>
                <c:pt idx="57" formatCode="#,##0">
                  <c:v>10</c:v>
                </c:pt>
                <c:pt idx="58" formatCode="#,##0">
                  <c:v>12.428571428571429</c:v>
                </c:pt>
                <c:pt idx="59" formatCode="#,##0">
                  <c:v>14.285714285714286</c:v>
                </c:pt>
                <c:pt idx="60" formatCode="#,##0">
                  <c:v>16.571428571428573</c:v>
                </c:pt>
                <c:pt idx="61" formatCode="#,##0">
                  <c:v>15.571428571428571</c:v>
                </c:pt>
                <c:pt idx="62" formatCode="#,##0">
                  <c:v>15.714285714285714</c:v>
                </c:pt>
                <c:pt idx="63" formatCode="#,##0">
                  <c:v>16.857142857142858</c:v>
                </c:pt>
                <c:pt idx="64" formatCode="#,##0">
                  <c:v>16.857142857142858</c:v>
                </c:pt>
                <c:pt idx="65" formatCode="#,##0">
                  <c:v>16</c:v>
                </c:pt>
                <c:pt idx="66" formatCode="#,##0">
                  <c:v>16.428571428571427</c:v>
                </c:pt>
                <c:pt idx="67" formatCode="#,##0">
                  <c:v>18.142857142857142</c:v>
                </c:pt>
                <c:pt idx="68" formatCode="#,##0">
                  <c:v>19.571428571428573</c:v>
                </c:pt>
                <c:pt idx="69" formatCode="#,##0">
                  <c:v>21.571428571428573</c:v>
                </c:pt>
                <c:pt idx="70" formatCode="#,##0">
                  <c:v>21.571428571428573</c:v>
                </c:pt>
                <c:pt idx="71" formatCode="#,##0">
                  <c:v>20.857142857142858</c:v>
                </c:pt>
                <c:pt idx="72" formatCode="#,##0">
                  <c:v>21.142857142857142</c:v>
                </c:pt>
                <c:pt idx="73" formatCode="#,##0">
                  <c:v>20.142857142857142</c:v>
                </c:pt>
                <c:pt idx="74" formatCode="#,##0">
                  <c:v>17.142857142857142</c:v>
                </c:pt>
                <c:pt idx="75" formatCode="#,##0">
                  <c:v>16.428571428571427</c:v>
                </c:pt>
                <c:pt idx="76" formatCode="#,##0">
                  <c:v>16</c:v>
                </c:pt>
                <c:pt idx="77" formatCode="#,##0">
                  <c:v>15.142857142857142</c:v>
                </c:pt>
                <c:pt idx="78" formatCode="#,##0">
                  <c:v>14.571428571428571</c:v>
                </c:pt>
                <c:pt idx="79" formatCode="#,##0">
                  <c:v>14.571428571428571</c:v>
                </c:pt>
                <c:pt idx="80" formatCode="#,##0">
                  <c:v>15.285714285714286</c:v>
                </c:pt>
                <c:pt idx="81" formatCode="#,##0">
                  <c:v>16.714285714285715</c:v>
                </c:pt>
                <c:pt idx="82" formatCode="#,##0">
                  <c:v>16</c:v>
                </c:pt>
                <c:pt idx="83" formatCode="#,##0">
                  <c:v>14.142857142857142</c:v>
                </c:pt>
                <c:pt idx="84" formatCode="#,##0">
                  <c:v>13.285714285714286</c:v>
                </c:pt>
                <c:pt idx="85" formatCode="#,##0">
                  <c:v>12.857142857142858</c:v>
                </c:pt>
                <c:pt idx="86" formatCode="#,##0">
                  <c:v>11.285714285714286</c:v>
                </c:pt>
                <c:pt idx="87" formatCode="#,##0">
                  <c:v>11.142857142857142</c:v>
                </c:pt>
                <c:pt idx="88" formatCode="#,##0">
                  <c:v>10</c:v>
                </c:pt>
                <c:pt idx="89" formatCode="#,##0">
                  <c:v>8.8571428571428577</c:v>
                </c:pt>
                <c:pt idx="90" formatCode="#,##0">
                  <c:v>8.4285714285714288</c:v>
                </c:pt>
                <c:pt idx="91" formatCode="#,##0">
                  <c:v>8.5714285714285712</c:v>
                </c:pt>
                <c:pt idx="92" formatCode="#,##0">
                  <c:v>8</c:v>
                </c:pt>
                <c:pt idx="93" formatCode="#,##0">
                  <c:v>7.2857142857142856</c:v>
                </c:pt>
                <c:pt idx="94" formatCode="#,##0">
                  <c:v>5.2857142857142856</c:v>
                </c:pt>
                <c:pt idx="95" formatCode="#,##0">
                  <c:v>4</c:v>
                </c:pt>
                <c:pt idx="96" formatCode="#,##0">
                  <c:v>3.5714285714285716</c:v>
                </c:pt>
                <c:pt idx="97" formatCode="#,##0">
                  <c:v>3.5714285714285716</c:v>
                </c:pt>
                <c:pt idx="98" formatCode="#,##0">
                  <c:v>2.7142857142857144</c:v>
                </c:pt>
                <c:pt idx="99" formatCode="#,##0">
                  <c:v>2.8571428571428572</c:v>
                </c:pt>
                <c:pt idx="100" formatCode="#,##0">
                  <c:v>2.8571428571428572</c:v>
                </c:pt>
                <c:pt idx="101" formatCode="#,##0">
                  <c:v>2.4285714285714284</c:v>
                </c:pt>
                <c:pt idx="102" formatCode="#,##0">
                  <c:v>2.2857142857142856</c:v>
                </c:pt>
                <c:pt idx="103" formatCode="#,##0">
                  <c:v>2.4285714285714284</c:v>
                </c:pt>
                <c:pt idx="104" formatCode="#,##0">
                  <c:v>2</c:v>
                </c:pt>
                <c:pt idx="105" formatCode="#,##0">
                  <c:v>2</c:v>
                </c:pt>
                <c:pt idx="106" formatCode="#,##0">
                  <c:v>1.5714285714285714</c:v>
                </c:pt>
                <c:pt idx="107" formatCode="#,##0">
                  <c:v>1.2857142857142858</c:v>
                </c:pt>
                <c:pt idx="108" formatCode="#,##0">
                  <c:v>1.2857142857142858</c:v>
                </c:pt>
                <c:pt idx="109" formatCode="#,##0">
                  <c:v>1.2857142857142858</c:v>
                </c:pt>
                <c:pt idx="110" formatCode="#,##0">
                  <c:v>1</c:v>
                </c:pt>
                <c:pt idx="111" formatCode="#,##0">
                  <c:v>1</c:v>
                </c:pt>
                <c:pt idx="112" formatCode="#,##0">
                  <c:v>1.4285714285714286</c:v>
                </c:pt>
                <c:pt idx="113" formatCode="#,##0">
                  <c:v>1.5714285714285714</c:v>
                </c:pt>
                <c:pt idx="114" formatCode="#,##0">
                  <c:v>1.7142857142857142</c:v>
                </c:pt>
                <c:pt idx="115" formatCode="#,##0">
                  <c:v>1.5714285714285714</c:v>
                </c:pt>
                <c:pt idx="116" formatCode="#,##0">
                  <c:v>1.7142857142857142</c:v>
                </c:pt>
                <c:pt idx="117" formatCode="#,##0">
                  <c:v>5</c:v>
                </c:pt>
                <c:pt idx="118" formatCode="#,##0">
                  <c:v>4.7142857142857144</c:v>
                </c:pt>
                <c:pt idx="119" formatCode="#,##0">
                  <c:v>4.1428571428571432</c:v>
                </c:pt>
                <c:pt idx="120" formatCode="#,##0">
                  <c:v>4</c:v>
                </c:pt>
                <c:pt idx="121" formatCode="#,##0">
                  <c:v>3.8571428571428572</c:v>
                </c:pt>
                <c:pt idx="122" formatCode="#,##0">
                  <c:v>3.7142857142857144</c:v>
                </c:pt>
                <c:pt idx="123" formatCode="#,##0">
                  <c:v>3.5714285714285716</c:v>
                </c:pt>
                <c:pt idx="124" formatCode="#,##0">
                  <c:v>0.2857142857142857</c:v>
                </c:pt>
                <c:pt idx="125" formatCode="#,##0">
                  <c:v>0.5714285714285714</c:v>
                </c:pt>
                <c:pt idx="126" formatCode="#,##0">
                  <c:v>0.5714285714285714</c:v>
                </c:pt>
                <c:pt idx="127" formatCode="#,##0">
                  <c:v>0.5714285714285714</c:v>
                </c:pt>
                <c:pt idx="128" formatCode="#,##0">
                  <c:v>0.5714285714285714</c:v>
                </c:pt>
                <c:pt idx="129" formatCode="#,##0">
                  <c:v>0.42857142857142855</c:v>
                </c:pt>
                <c:pt idx="130" formatCode="#,##0">
                  <c:v>0.42857142857142855</c:v>
                </c:pt>
                <c:pt idx="131" formatCode="#,##0">
                  <c:v>0.5714285714285714</c:v>
                </c:pt>
                <c:pt idx="132" formatCode="#,##0">
                  <c:v>0.42857142857142855</c:v>
                </c:pt>
                <c:pt idx="133" formatCode="#,##0">
                  <c:v>0.7142857142857143</c:v>
                </c:pt>
                <c:pt idx="134" formatCode="#,##0">
                  <c:v>0.7142857142857143</c:v>
                </c:pt>
                <c:pt idx="135" formatCode="#,##0">
                  <c:v>0.8571428571428571</c:v>
                </c:pt>
                <c:pt idx="136" formatCode="#,##0">
                  <c:v>1.2857142857142858</c:v>
                </c:pt>
                <c:pt idx="137" formatCode="#,##0">
                  <c:v>2</c:v>
                </c:pt>
                <c:pt idx="138" formatCode="#,##0">
                  <c:v>2</c:v>
                </c:pt>
                <c:pt idx="139" formatCode="#,##0">
                  <c:v>1.8571428571428572</c:v>
                </c:pt>
                <c:pt idx="140" formatCode="#,##0">
                  <c:v>1.5714285714285714</c:v>
                </c:pt>
                <c:pt idx="141" formatCode="#,##0">
                  <c:v>1.8571428571428572</c:v>
                </c:pt>
                <c:pt idx="142" formatCode="#,##0">
                  <c:v>1.7142857142857142</c:v>
                </c:pt>
                <c:pt idx="143" formatCode="#,##0">
                  <c:v>1.7142857142857142</c:v>
                </c:pt>
                <c:pt idx="144" formatCode="#,##0">
                  <c:v>0.8571428571428571</c:v>
                </c:pt>
                <c:pt idx="145" formatCode="#,##0">
                  <c:v>1.4285714285714286</c:v>
                </c:pt>
                <c:pt idx="146" formatCode="#,##0">
                  <c:v>1.4285714285714286</c:v>
                </c:pt>
                <c:pt idx="147" formatCode="#,##0">
                  <c:v>1.7142857142857142</c:v>
                </c:pt>
                <c:pt idx="148" formatCode="#,##0">
                  <c:v>1.7142857142857142</c:v>
                </c:pt>
                <c:pt idx="149" formatCode="#,##0">
                  <c:v>1.8571428571428572</c:v>
                </c:pt>
                <c:pt idx="150" formatCode="#,##0">
                  <c:v>1.7142857142857142</c:v>
                </c:pt>
                <c:pt idx="151" formatCode="#,##0">
                  <c:v>1.7142857142857142</c:v>
                </c:pt>
                <c:pt idx="152" formatCode="#,##0">
                  <c:v>1</c:v>
                </c:pt>
                <c:pt idx="153" formatCode="#,##0">
                  <c:v>1</c:v>
                </c:pt>
                <c:pt idx="154" formatCode="#,##0">
                  <c:v>0.7142857142857143</c:v>
                </c:pt>
                <c:pt idx="155" formatCode="#,##0">
                  <c:v>0.5714285714285714</c:v>
                </c:pt>
                <c:pt idx="156" formatCode="#,##0">
                  <c:v>0.42857142857142855</c:v>
                </c:pt>
                <c:pt idx="157" formatCode="#,##0">
                  <c:v>0.14285714285714285</c:v>
                </c:pt>
                <c:pt idx="158" formatCode="#,##0">
                  <c:v>0.14285714285714285</c:v>
                </c:pt>
                <c:pt idx="159" formatCode="#,##0">
                  <c:v>0.14285714285714285</c:v>
                </c:pt>
                <c:pt idx="160" formatCode="#,##0">
                  <c:v>0.14285714285714285</c:v>
                </c:pt>
                <c:pt idx="161" formatCode="#,##0">
                  <c:v>0.14285714285714285</c:v>
                </c:pt>
                <c:pt idx="162" formatCode="#,##0">
                  <c:v>0.2857142857142857</c:v>
                </c:pt>
                <c:pt idx="163" formatCode="#,##0">
                  <c:v>0.2857142857142857</c:v>
                </c:pt>
                <c:pt idx="164" formatCode="#,##0">
                  <c:v>0.42857142857142855</c:v>
                </c:pt>
                <c:pt idx="165" formatCode="#,##0">
                  <c:v>0.5714285714285714</c:v>
                </c:pt>
                <c:pt idx="166" formatCode="#,##0">
                  <c:v>0.7142857142857143</c:v>
                </c:pt>
                <c:pt idx="167" formatCode="#,##0">
                  <c:v>0.7142857142857143</c:v>
                </c:pt>
                <c:pt idx="168" formatCode="#,##0">
                  <c:v>0.7142857142857143</c:v>
                </c:pt>
                <c:pt idx="169" formatCode="#,##0">
                  <c:v>0.42857142857142855</c:v>
                </c:pt>
                <c:pt idx="170" formatCode="#,##0">
                  <c:v>0.42857142857142855</c:v>
                </c:pt>
                <c:pt idx="171" formatCode="#,##0">
                  <c:v>0.14285714285714285</c:v>
                </c:pt>
                <c:pt idx="172" formatCode="#,##0">
                  <c:v>0.14285714285714285</c:v>
                </c:pt>
                <c:pt idx="173" formatCode="#,##0">
                  <c:v>0</c:v>
                </c:pt>
                <c:pt idx="174" formatCode="#,##0">
                  <c:v>0</c:v>
                </c:pt>
                <c:pt idx="175" formatCode="#,##0">
                  <c:v>0.14285714285714285</c:v>
                </c:pt>
                <c:pt idx="176" formatCode="#,##0">
                  <c:v>0.14285714285714285</c:v>
                </c:pt>
                <c:pt idx="177" formatCode="#,##0">
                  <c:v>0.2857142857142857</c:v>
                </c:pt>
                <c:pt idx="178" formatCode="#,##0">
                  <c:v>0.42857142857142855</c:v>
                </c:pt>
                <c:pt idx="179" formatCode="#,##0">
                  <c:v>0.7142857142857143</c:v>
                </c:pt>
                <c:pt idx="180" formatCode="#,##0">
                  <c:v>1</c:v>
                </c:pt>
                <c:pt idx="181" formatCode="#,##0">
                  <c:v>1</c:v>
                </c:pt>
                <c:pt idx="182" formatCode="#,##0">
                  <c:v>0.8571428571428571</c:v>
                </c:pt>
                <c:pt idx="183" formatCode="#,##0">
                  <c:v>0.8571428571428571</c:v>
                </c:pt>
                <c:pt idx="184" formatCode="#,##0">
                  <c:v>0.7142857142857143</c:v>
                </c:pt>
                <c:pt idx="185" formatCode="#,##0">
                  <c:v>0.8571428571428571</c:v>
                </c:pt>
                <c:pt idx="186" formatCode="#,##0">
                  <c:v>0.42857142857142855</c:v>
                </c:pt>
                <c:pt idx="187" formatCode="#,##0">
                  <c:v>0.14285714285714285</c:v>
                </c:pt>
                <c:pt idx="188" formatCode="#,##0">
                  <c:v>0.2857142857142857</c:v>
                </c:pt>
                <c:pt idx="189" formatCode="#,##0">
                  <c:v>0.42857142857142855</c:v>
                </c:pt>
                <c:pt idx="190" formatCode="#,##0">
                  <c:v>0.42857142857142855</c:v>
                </c:pt>
                <c:pt idx="191" formatCode="#,##0">
                  <c:v>0.7142857142857143</c:v>
                </c:pt>
                <c:pt idx="192" formatCode="#,##0">
                  <c:v>0.5714285714285714</c:v>
                </c:pt>
                <c:pt idx="193" formatCode="#,##0">
                  <c:v>0.7142857142857143</c:v>
                </c:pt>
                <c:pt idx="194" formatCode="#,##0">
                  <c:v>0.8571428571428571</c:v>
                </c:pt>
                <c:pt idx="195" formatCode="#,##0">
                  <c:v>0.7142857142857143</c:v>
                </c:pt>
                <c:pt idx="196" formatCode="#,##0">
                  <c:v>1</c:v>
                </c:pt>
                <c:pt idx="197" formatCode="#,##0">
                  <c:v>1</c:v>
                </c:pt>
                <c:pt idx="198" formatCode="#,##0">
                  <c:v>0.8571428571428571</c:v>
                </c:pt>
                <c:pt idx="199" formatCode="#,##0">
                  <c:v>0.8571428571428571</c:v>
                </c:pt>
                <c:pt idx="200" formatCode="#,##0">
                  <c:v>0.7142857142857143</c:v>
                </c:pt>
                <c:pt idx="201" formatCode="#,##0">
                  <c:v>0.5714285714285714</c:v>
                </c:pt>
                <c:pt idx="202" formatCode="#,##0">
                  <c:v>0.7142857142857143</c:v>
                </c:pt>
                <c:pt idx="203" formatCode="#,##0">
                  <c:v>0.5714285714285714</c:v>
                </c:pt>
                <c:pt idx="204" formatCode="#,##0">
                  <c:v>0.5714285714285714</c:v>
                </c:pt>
                <c:pt idx="205" formatCode="#,##0">
                  <c:v>0.5714285714285714</c:v>
                </c:pt>
                <c:pt idx="206" formatCode="#,##0">
                  <c:v>0.5714285714285714</c:v>
                </c:pt>
                <c:pt idx="207" formatCode="#,##0">
                  <c:v>0.5714285714285714</c:v>
                </c:pt>
                <c:pt idx="208" formatCode="#,##0">
                  <c:v>0.5714285714285714</c:v>
                </c:pt>
                <c:pt idx="209" formatCode="#,##0">
                  <c:v>0.42857142857142855</c:v>
                </c:pt>
                <c:pt idx="210" formatCode="#,##0">
                  <c:v>0.14285714285714285</c:v>
                </c:pt>
                <c:pt idx="211" formatCode="#,##0">
                  <c:v>0.14285714285714285</c:v>
                </c:pt>
                <c:pt idx="212" formatCode="#,##0">
                  <c:v>0</c:v>
                </c:pt>
                <c:pt idx="213" formatCode="#,##0">
                  <c:v>0.14285714285714285</c:v>
                </c:pt>
                <c:pt idx="214" formatCode="#,##0">
                  <c:v>0.14285714285714285</c:v>
                </c:pt>
                <c:pt idx="215" formatCode="#,##0">
                  <c:v>0.2857142857142857</c:v>
                </c:pt>
                <c:pt idx="216" formatCode="#,##0">
                  <c:v>0.2857142857142857</c:v>
                </c:pt>
                <c:pt idx="217" formatCode="#,##0">
                  <c:v>0.2857142857142857</c:v>
                </c:pt>
                <c:pt idx="218" formatCode="#,##0">
                  <c:v>0.42857142857142855</c:v>
                </c:pt>
                <c:pt idx="219" formatCode="#,##0">
                  <c:v>1.8571428571428572</c:v>
                </c:pt>
                <c:pt idx="220" formatCode="#,##0">
                  <c:v>1.8571428571428572</c:v>
                </c:pt>
                <c:pt idx="221" formatCode="#,##0">
                  <c:v>1.8571428571428572</c:v>
                </c:pt>
                <c:pt idx="222" formatCode="#,##0">
                  <c:v>1.8571428571428572</c:v>
                </c:pt>
                <c:pt idx="223" formatCode="#,##0">
                  <c:v>2.1428571428571428</c:v>
                </c:pt>
                <c:pt idx="224" formatCode="#,##0">
                  <c:v>2.7142857142857144</c:v>
                </c:pt>
                <c:pt idx="225" formatCode="#,##0">
                  <c:v>2.8571428571428572</c:v>
                </c:pt>
                <c:pt idx="226" formatCode="#,##0">
                  <c:v>1.5714285714285714</c:v>
                </c:pt>
                <c:pt idx="227" formatCode="#,##0">
                  <c:v>1.4285714285714286</c:v>
                </c:pt>
                <c:pt idx="228" formatCode="#,##0">
                  <c:v>1.5714285714285714</c:v>
                </c:pt>
                <c:pt idx="229" formatCode="#,##0">
                  <c:v>1.4285714285714286</c:v>
                </c:pt>
                <c:pt idx="230" formatCode="#,##0">
                  <c:v>1.8571428571428572</c:v>
                </c:pt>
                <c:pt idx="231" formatCode="#,##0">
                  <c:v>1.5714285714285714</c:v>
                </c:pt>
                <c:pt idx="232" formatCode="#,##0">
                  <c:v>1.4285714285714286</c:v>
                </c:pt>
                <c:pt idx="233" formatCode="#,##0">
                  <c:v>1.4285714285714286</c:v>
                </c:pt>
                <c:pt idx="234" formatCode="#,##0">
                  <c:v>2</c:v>
                </c:pt>
                <c:pt idx="235" formatCode="#,##0">
                  <c:v>2.7142857142857144</c:v>
                </c:pt>
                <c:pt idx="236" formatCode="#,##0">
                  <c:v>3.5714285714285716</c:v>
                </c:pt>
                <c:pt idx="237" formatCode="#,##0">
                  <c:v>3.2857142857142856</c:v>
                </c:pt>
                <c:pt idx="238" formatCode="#,##0">
                  <c:v>3.1428571428571428</c:v>
                </c:pt>
                <c:pt idx="239" formatCode="#,##0">
                  <c:v>3</c:v>
                </c:pt>
                <c:pt idx="240" formatCode="#,##0">
                  <c:v>3.2857142857142856</c:v>
                </c:pt>
                <c:pt idx="241" formatCode="#,##0">
                  <c:v>3.5714285714285716</c:v>
                </c:pt>
                <c:pt idx="242" formatCode="#,##0">
                  <c:v>3.1428571428571428</c:v>
                </c:pt>
                <c:pt idx="243" formatCode="#,##0">
                  <c:v>2.7142857142857144</c:v>
                </c:pt>
                <c:pt idx="244" formatCode="#,##0">
                  <c:v>2.4285714285714284</c:v>
                </c:pt>
                <c:pt idx="245" formatCode="#,##0">
                  <c:v>3.1428571428571428</c:v>
                </c:pt>
                <c:pt idx="246" formatCode="#,##0">
                  <c:v>3.7142857142857144</c:v>
                </c:pt>
                <c:pt idx="247" formatCode="#,##0">
                  <c:v>4</c:v>
                </c:pt>
                <c:pt idx="248" formatCode="#,##0">
                  <c:v>3.7142857142857144</c:v>
                </c:pt>
                <c:pt idx="249" formatCode="#,##0">
                  <c:v>4.4285714285714288</c:v>
                </c:pt>
                <c:pt idx="250" formatCode="#,##0">
                  <c:v>5.1428571428571432</c:v>
                </c:pt>
                <c:pt idx="251" formatCode="#,##0">
                  <c:v>5.5714285714285712</c:v>
                </c:pt>
                <c:pt idx="252" formatCode="#,##0">
                  <c:v>6.1428571428571432</c:v>
                </c:pt>
                <c:pt idx="253" formatCode="#,##0">
                  <c:v>5.4285714285714288</c:v>
                </c:pt>
                <c:pt idx="254" formatCode="#,##0">
                  <c:v>5.2857142857142856</c:v>
                </c:pt>
                <c:pt idx="255" formatCode="#,##0">
                  <c:v>5.5714285714285712</c:v>
                </c:pt>
                <c:pt idx="256" formatCode="#,##0">
                  <c:v>6</c:v>
                </c:pt>
                <c:pt idx="257" formatCode="#,##0">
                  <c:v>5.5714285714285712</c:v>
                </c:pt>
                <c:pt idx="258" formatCode="#,##0">
                  <c:v>5.7142857142857144</c:v>
                </c:pt>
                <c:pt idx="259" formatCode="#,##0">
                  <c:v>5.2857142857142856</c:v>
                </c:pt>
                <c:pt idx="260" formatCode="#,##0">
                  <c:v>6</c:v>
                </c:pt>
                <c:pt idx="261" formatCode="#,##0">
                  <c:v>7</c:v>
                </c:pt>
                <c:pt idx="262" formatCode="#,##0">
                  <c:v>7.5714285714285712</c:v>
                </c:pt>
                <c:pt idx="263" formatCode="#,##0">
                  <c:v>7.5714285714285712</c:v>
                </c:pt>
                <c:pt idx="264" formatCode="#,##0">
                  <c:v>9.1428571428571423</c:v>
                </c:pt>
                <c:pt idx="265" formatCode="#,##0">
                  <c:v>10.285714285714286</c:v>
                </c:pt>
                <c:pt idx="266" formatCode="#,##0">
                  <c:v>10.857142857142858</c:v>
                </c:pt>
                <c:pt idx="267" formatCode="#,##0">
                  <c:v>12.285714285714286</c:v>
                </c:pt>
                <c:pt idx="268" formatCode="#,##0">
                  <c:v>12.571428571428571</c:v>
                </c:pt>
                <c:pt idx="269" formatCode="#,##0">
                  <c:v>13</c:v>
                </c:pt>
                <c:pt idx="270" formatCode="#,##0">
                  <c:v>14.571428571428571</c:v>
                </c:pt>
                <c:pt idx="271" formatCode="#,##0">
                  <c:v>16.428571428571427</c:v>
                </c:pt>
                <c:pt idx="272" formatCode="#,##0">
                  <c:v>18.285714285714285</c:v>
                </c:pt>
                <c:pt idx="273" formatCode="#,##0">
                  <c:v>20.571428571428573</c:v>
                </c:pt>
                <c:pt idx="274" formatCode="#,##0">
                  <c:v>21.571428571428573</c:v>
                </c:pt>
                <c:pt idx="275" formatCode="#,##0">
                  <c:v>23.857142857142858</c:v>
                </c:pt>
                <c:pt idx="276" formatCode="#,##0">
                  <c:v>26.714285714285715</c:v>
                </c:pt>
                <c:pt idx="277" formatCode="#,##0">
                  <c:v>28.571428571428573</c:v>
                </c:pt>
                <c:pt idx="278" formatCode="#,##0">
                  <c:v>30.285714285714285</c:v>
                </c:pt>
                <c:pt idx="279" formatCode="#,##0">
                  <c:v>36.857142857142854</c:v>
                </c:pt>
                <c:pt idx="280" formatCode="#,##0">
                  <c:v>38.285714285714285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91-4A34-A280-3EC7D95DD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08032"/>
        <c:axId val="179306496"/>
      </c:lineChart>
      <c:dateAx>
        <c:axId val="1793031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304704"/>
        <c:crosses val="autoZero"/>
        <c:auto val="1"/>
        <c:lblOffset val="100"/>
        <c:baseTimeUnit val="days"/>
      </c:dateAx>
      <c:valAx>
        <c:axId val="17930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303168"/>
        <c:crosses val="autoZero"/>
        <c:crossBetween val="between"/>
      </c:valAx>
      <c:valAx>
        <c:axId val="179306496"/>
        <c:scaling>
          <c:orientation val="minMax"/>
          <c:max val="2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308032"/>
        <c:crosses val="max"/>
        <c:crossBetween val="between"/>
      </c:valAx>
      <c:catAx>
        <c:axId val="17930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7930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AUT'!$A$42:$A$227</c:f>
              <c:numCache>
                <c:formatCode>m/d/yyyy</c:formatCode>
                <c:ptCount val="186"/>
                <c:pt idx="0">
                  <c:v>43900</c:v>
                </c:pt>
                <c:pt idx="1">
                  <c:v>43901</c:v>
                </c:pt>
                <c:pt idx="2">
                  <c:v>43902</c:v>
                </c:pt>
                <c:pt idx="3">
                  <c:v>43903</c:v>
                </c:pt>
                <c:pt idx="4">
                  <c:v>43904</c:v>
                </c:pt>
                <c:pt idx="5">
                  <c:v>43905</c:v>
                </c:pt>
                <c:pt idx="6">
                  <c:v>43906</c:v>
                </c:pt>
                <c:pt idx="7">
                  <c:v>43907</c:v>
                </c:pt>
                <c:pt idx="8">
                  <c:v>43908</c:v>
                </c:pt>
                <c:pt idx="9">
                  <c:v>43909</c:v>
                </c:pt>
                <c:pt idx="10">
                  <c:v>43910</c:v>
                </c:pt>
                <c:pt idx="11">
                  <c:v>43911</c:v>
                </c:pt>
                <c:pt idx="12">
                  <c:v>43912</c:v>
                </c:pt>
                <c:pt idx="13">
                  <c:v>43913</c:v>
                </c:pt>
                <c:pt idx="14">
                  <c:v>43914</c:v>
                </c:pt>
                <c:pt idx="15">
                  <c:v>43915</c:v>
                </c:pt>
                <c:pt idx="16">
                  <c:v>43916</c:v>
                </c:pt>
                <c:pt idx="17">
                  <c:v>43917</c:v>
                </c:pt>
                <c:pt idx="18">
                  <c:v>43918</c:v>
                </c:pt>
                <c:pt idx="19">
                  <c:v>43919</c:v>
                </c:pt>
                <c:pt idx="20">
                  <c:v>43920</c:v>
                </c:pt>
                <c:pt idx="21">
                  <c:v>43921</c:v>
                </c:pt>
                <c:pt idx="22">
                  <c:v>43922</c:v>
                </c:pt>
                <c:pt idx="23">
                  <c:v>43923</c:v>
                </c:pt>
                <c:pt idx="24">
                  <c:v>43924</c:v>
                </c:pt>
                <c:pt idx="25">
                  <c:v>43925</c:v>
                </c:pt>
                <c:pt idx="26">
                  <c:v>43926</c:v>
                </c:pt>
                <c:pt idx="27">
                  <c:v>43927</c:v>
                </c:pt>
                <c:pt idx="28">
                  <c:v>43928</c:v>
                </c:pt>
                <c:pt idx="29">
                  <c:v>43929</c:v>
                </c:pt>
                <c:pt idx="30">
                  <c:v>43930</c:v>
                </c:pt>
                <c:pt idx="31">
                  <c:v>43931</c:v>
                </c:pt>
                <c:pt idx="32">
                  <c:v>43932</c:v>
                </c:pt>
                <c:pt idx="33">
                  <c:v>43933</c:v>
                </c:pt>
                <c:pt idx="34">
                  <c:v>43934</c:v>
                </c:pt>
                <c:pt idx="35">
                  <c:v>43935</c:v>
                </c:pt>
                <c:pt idx="36">
                  <c:v>43936</c:v>
                </c:pt>
                <c:pt idx="37">
                  <c:v>43937</c:v>
                </c:pt>
                <c:pt idx="38">
                  <c:v>43938</c:v>
                </c:pt>
                <c:pt idx="39">
                  <c:v>43939</c:v>
                </c:pt>
                <c:pt idx="40">
                  <c:v>43940</c:v>
                </c:pt>
                <c:pt idx="41">
                  <c:v>43941</c:v>
                </c:pt>
                <c:pt idx="42">
                  <c:v>43942</c:v>
                </c:pt>
                <c:pt idx="43">
                  <c:v>43943</c:v>
                </c:pt>
                <c:pt idx="44">
                  <c:v>43944</c:v>
                </c:pt>
                <c:pt idx="45">
                  <c:v>43945</c:v>
                </c:pt>
                <c:pt idx="46">
                  <c:v>43946</c:v>
                </c:pt>
                <c:pt idx="47">
                  <c:v>43947</c:v>
                </c:pt>
                <c:pt idx="48">
                  <c:v>43948</c:v>
                </c:pt>
                <c:pt idx="49">
                  <c:v>43949</c:v>
                </c:pt>
                <c:pt idx="50">
                  <c:v>43950</c:v>
                </c:pt>
                <c:pt idx="51">
                  <c:v>43951</c:v>
                </c:pt>
                <c:pt idx="52">
                  <c:v>43952</c:v>
                </c:pt>
                <c:pt idx="53">
                  <c:v>43953</c:v>
                </c:pt>
                <c:pt idx="54">
                  <c:v>43954</c:v>
                </c:pt>
                <c:pt idx="55">
                  <c:v>43955</c:v>
                </c:pt>
                <c:pt idx="56">
                  <c:v>43956</c:v>
                </c:pt>
                <c:pt idx="57">
                  <c:v>43957</c:v>
                </c:pt>
                <c:pt idx="58">
                  <c:v>43958</c:v>
                </c:pt>
                <c:pt idx="59">
                  <c:v>43959</c:v>
                </c:pt>
                <c:pt idx="60">
                  <c:v>43960</c:v>
                </c:pt>
                <c:pt idx="61">
                  <c:v>43961</c:v>
                </c:pt>
                <c:pt idx="62">
                  <c:v>43962</c:v>
                </c:pt>
                <c:pt idx="63">
                  <c:v>43963</c:v>
                </c:pt>
                <c:pt idx="64">
                  <c:v>43964</c:v>
                </c:pt>
                <c:pt idx="65">
                  <c:v>43965</c:v>
                </c:pt>
                <c:pt idx="66">
                  <c:v>43966</c:v>
                </c:pt>
                <c:pt idx="67">
                  <c:v>43967</c:v>
                </c:pt>
                <c:pt idx="68">
                  <c:v>43968</c:v>
                </c:pt>
                <c:pt idx="69">
                  <c:v>43969</c:v>
                </c:pt>
                <c:pt idx="70">
                  <c:v>43970</c:v>
                </c:pt>
                <c:pt idx="71">
                  <c:v>43971</c:v>
                </c:pt>
                <c:pt idx="72">
                  <c:v>43972</c:v>
                </c:pt>
                <c:pt idx="73">
                  <c:v>43973</c:v>
                </c:pt>
                <c:pt idx="74">
                  <c:v>43974</c:v>
                </c:pt>
                <c:pt idx="75">
                  <c:v>43975</c:v>
                </c:pt>
                <c:pt idx="76">
                  <c:v>43976</c:v>
                </c:pt>
                <c:pt idx="77">
                  <c:v>43977</c:v>
                </c:pt>
                <c:pt idx="78">
                  <c:v>43978</c:v>
                </c:pt>
                <c:pt idx="79">
                  <c:v>43979</c:v>
                </c:pt>
                <c:pt idx="80">
                  <c:v>43980</c:v>
                </c:pt>
                <c:pt idx="81">
                  <c:v>43981</c:v>
                </c:pt>
                <c:pt idx="82">
                  <c:v>43982</c:v>
                </c:pt>
                <c:pt idx="83">
                  <c:v>43983</c:v>
                </c:pt>
                <c:pt idx="84">
                  <c:v>43984</c:v>
                </c:pt>
                <c:pt idx="85">
                  <c:v>43985</c:v>
                </c:pt>
                <c:pt idx="86">
                  <c:v>43986</c:v>
                </c:pt>
                <c:pt idx="87">
                  <c:v>43987</c:v>
                </c:pt>
                <c:pt idx="88">
                  <c:v>43988</c:v>
                </c:pt>
                <c:pt idx="89">
                  <c:v>43989</c:v>
                </c:pt>
                <c:pt idx="90">
                  <c:v>43990</c:v>
                </c:pt>
                <c:pt idx="91">
                  <c:v>43991</c:v>
                </c:pt>
                <c:pt idx="92">
                  <c:v>43992</c:v>
                </c:pt>
                <c:pt idx="93">
                  <c:v>43993</c:v>
                </c:pt>
                <c:pt idx="94">
                  <c:v>43994</c:v>
                </c:pt>
                <c:pt idx="95">
                  <c:v>43995</c:v>
                </c:pt>
                <c:pt idx="96">
                  <c:v>43996</c:v>
                </c:pt>
                <c:pt idx="97">
                  <c:v>43997</c:v>
                </c:pt>
                <c:pt idx="98">
                  <c:v>43998</c:v>
                </c:pt>
                <c:pt idx="99">
                  <c:v>43999</c:v>
                </c:pt>
                <c:pt idx="100">
                  <c:v>44000</c:v>
                </c:pt>
                <c:pt idx="101">
                  <c:v>44001</c:v>
                </c:pt>
                <c:pt idx="102">
                  <c:v>44002</c:v>
                </c:pt>
                <c:pt idx="103">
                  <c:v>44003</c:v>
                </c:pt>
                <c:pt idx="104">
                  <c:v>44004</c:v>
                </c:pt>
                <c:pt idx="105">
                  <c:v>44005</c:v>
                </c:pt>
                <c:pt idx="106">
                  <c:v>44006</c:v>
                </c:pt>
                <c:pt idx="107">
                  <c:v>44007</c:v>
                </c:pt>
                <c:pt idx="108">
                  <c:v>44008</c:v>
                </c:pt>
                <c:pt idx="109">
                  <c:v>44009</c:v>
                </c:pt>
                <c:pt idx="110">
                  <c:v>44010</c:v>
                </c:pt>
                <c:pt idx="111">
                  <c:v>44011</c:v>
                </c:pt>
                <c:pt idx="112">
                  <c:v>44012</c:v>
                </c:pt>
                <c:pt idx="113">
                  <c:v>44013</c:v>
                </c:pt>
                <c:pt idx="114">
                  <c:v>44014</c:v>
                </c:pt>
                <c:pt idx="115">
                  <c:v>44015</c:v>
                </c:pt>
                <c:pt idx="116">
                  <c:v>44016</c:v>
                </c:pt>
                <c:pt idx="117">
                  <c:v>44017</c:v>
                </c:pt>
                <c:pt idx="118">
                  <c:v>44018</c:v>
                </c:pt>
                <c:pt idx="119">
                  <c:v>44019</c:v>
                </c:pt>
                <c:pt idx="120">
                  <c:v>44020</c:v>
                </c:pt>
                <c:pt idx="121">
                  <c:v>44021</c:v>
                </c:pt>
                <c:pt idx="122">
                  <c:v>44022</c:v>
                </c:pt>
                <c:pt idx="123">
                  <c:v>44023</c:v>
                </c:pt>
                <c:pt idx="124">
                  <c:v>44024</c:v>
                </c:pt>
                <c:pt idx="125">
                  <c:v>44025</c:v>
                </c:pt>
                <c:pt idx="126">
                  <c:v>44026</c:v>
                </c:pt>
                <c:pt idx="127">
                  <c:v>44027</c:v>
                </c:pt>
                <c:pt idx="128">
                  <c:v>44028</c:v>
                </c:pt>
                <c:pt idx="129">
                  <c:v>44029</c:v>
                </c:pt>
                <c:pt idx="130">
                  <c:v>44030</c:v>
                </c:pt>
                <c:pt idx="131">
                  <c:v>44031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44037</c:v>
                </c:pt>
                <c:pt idx="138">
                  <c:v>44038</c:v>
                </c:pt>
                <c:pt idx="139">
                  <c:v>44039</c:v>
                </c:pt>
                <c:pt idx="140">
                  <c:v>44040</c:v>
                </c:pt>
                <c:pt idx="141">
                  <c:v>44041</c:v>
                </c:pt>
                <c:pt idx="142">
                  <c:v>44042</c:v>
                </c:pt>
                <c:pt idx="143">
                  <c:v>44043</c:v>
                </c:pt>
                <c:pt idx="144">
                  <c:v>44044</c:v>
                </c:pt>
                <c:pt idx="145">
                  <c:v>44045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44051</c:v>
                </c:pt>
                <c:pt idx="152">
                  <c:v>44052</c:v>
                </c:pt>
                <c:pt idx="153">
                  <c:v>44053</c:v>
                </c:pt>
                <c:pt idx="154">
                  <c:v>44054</c:v>
                </c:pt>
                <c:pt idx="155">
                  <c:v>44055</c:v>
                </c:pt>
                <c:pt idx="156">
                  <c:v>44056</c:v>
                </c:pt>
                <c:pt idx="157">
                  <c:v>44057</c:v>
                </c:pt>
                <c:pt idx="158">
                  <c:v>44058</c:v>
                </c:pt>
                <c:pt idx="159">
                  <c:v>44059</c:v>
                </c:pt>
                <c:pt idx="160">
                  <c:v>44060</c:v>
                </c:pt>
                <c:pt idx="161">
                  <c:v>44061</c:v>
                </c:pt>
                <c:pt idx="162">
                  <c:v>44062</c:v>
                </c:pt>
                <c:pt idx="163">
                  <c:v>44063</c:v>
                </c:pt>
                <c:pt idx="164">
                  <c:v>44064</c:v>
                </c:pt>
                <c:pt idx="165">
                  <c:v>44065</c:v>
                </c:pt>
                <c:pt idx="166">
                  <c:v>44066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44072</c:v>
                </c:pt>
                <c:pt idx="173">
                  <c:v>44073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44079</c:v>
                </c:pt>
                <c:pt idx="180">
                  <c:v>44080</c:v>
                </c:pt>
                <c:pt idx="181">
                  <c:v>44081</c:v>
                </c:pt>
                <c:pt idx="182">
                  <c:v>44082</c:v>
                </c:pt>
                <c:pt idx="183">
                  <c:v>44083</c:v>
                </c:pt>
                <c:pt idx="184">
                  <c:v>44084</c:v>
                </c:pt>
                <c:pt idx="185">
                  <c:v>44085</c:v>
                </c:pt>
              </c:numCache>
            </c:numRef>
          </c:cat>
          <c:val>
            <c:numRef>
              <c:f>'Data AUT'!$AO$42:$AO$227</c:f>
              <c:numCache>
                <c:formatCode>0.00%</c:formatCode>
                <c:ptCount val="186"/>
                <c:pt idx="0">
                  <c:v>3.7164056675519528E-5</c:v>
                </c:pt>
                <c:pt idx="1">
                  <c:v>3.5276509622857632E-5</c:v>
                </c:pt>
                <c:pt idx="2">
                  <c:v>3.4229634786927504E-5</c:v>
                </c:pt>
                <c:pt idx="3">
                  <c:v>4.0955012520781649E-5</c:v>
                </c:pt>
                <c:pt idx="4">
                  <c:v>5.0107236465201105E-5</c:v>
                </c:pt>
                <c:pt idx="5">
                  <c:v>5.8022244694430396E-5</c:v>
                </c:pt>
                <c:pt idx="6">
                  <c:v>5.9576695208387257E-5</c:v>
                </c:pt>
                <c:pt idx="7">
                  <c:v>8.3305858156136825E-5</c:v>
                </c:pt>
                <c:pt idx="8">
                  <c:v>1.0492540969208778E-4</c:v>
                </c:pt>
                <c:pt idx="9">
                  <c:v>1.245939672156235E-4</c:v>
                </c:pt>
                <c:pt idx="10">
                  <c:v>1.4324737338310578E-4</c:v>
                </c:pt>
                <c:pt idx="11">
                  <c:v>1.7571635503687807E-4</c:v>
                </c:pt>
                <c:pt idx="12">
                  <c:v>2.0939082892596384E-4</c:v>
                </c:pt>
                <c:pt idx="13">
                  <c:v>2.3695853293879054E-4</c:v>
                </c:pt>
                <c:pt idx="14">
                  <c:v>2.8730369550306663E-4</c:v>
                </c:pt>
                <c:pt idx="15">
                  <c:v>3.2405534694018948E-4</c:v>
                </c:pt>
                <c:pt idx="16">
                  <c:v>3.5325681016666469E-4</c:v>
                </c:pt>
                <c:pt idx="17">
                  <c:v>3.797141923838079E-4</c:v>
                </c:pt>
                <c:pt idx="18">
                  <c:v>3.8393341520740506E-4</c:v>
                </c:pt>
                <c:pt idx="19">
                  <c:v>3.9770140547388009E-4</c:v>
                </c:pt>
                <c:pt idx="20">
                  <c:v>4.1281764363511363E-4</c:v>
                </c:pt>
                <c:pt idx="21">
                  <c:v>3.799362567429446E-4</c:v>
                </c:pt>
                <c:pt idx="22">
                  <c:v>3.7205297199359195E-4</c:v>
                </c:pt>
                <c:pt idx="23">
                  <c:v>8.9135047583475025E-4</c:v>
                </c:pt>
                <c:pt idx="24">
                  <c:v>9.3252755271466868E-4</c:v>
                </c:pt>
                <c:pt idx="25">
                  <c:v>9.7365704437477193E-4</c:v>
                </c:pt>
                <c:pt idx="26">
                  <c:v>9.8303133267832812E-4</c:v>
                </c:pt>
                <c:pt idx="27">
                  <c:v>9.8090585952659098E-4</c:v>
                </c:pt>
                <c:pt idx="28">
                  <c:v>9.9756068646184308E-4</c:v>
                </c:pt>
                <c:pt idx="29">
                  <c:v>1.029300028078452E-3</c:v>
                </c:pt>
                <c:pt idx="30">
                  <c:v>5.4083774667741755E-4</c:v>
                </c:pt>
                <c:pt idx="31">
                  <c:v>5.773673337554037E-4</c:v>
                </c:pt>
                <c:pt idx="32">
                  <c:v>5.8436236106820946E-4</c:v>
                </c:pt>
                <c:pt idx="33">
                  <c:v>5.7833489989164212E-4</c:v>
                </c:pt>
                <c:pt idx="34">
                  <c:v>5.887243395512518E-4</c:v>
                </c:pt>
                <c:pt idx="35">
                  <c:v>5.799210738854756E-4</c:v>
                </c:pt>
                <c:pt idx="36">
                  <c:v>5.71752277817233E-4</c:v>
                </c:pt>
                <c:pt idx="37">
                  <c:v>5.7941349820744891E-4</c:v>
                </c:pt>
                <c:pt idx="38">
                  <c:v>5.4769001833077828E-4</c:v>
                </c:pt>
                <c:pt idx="39">
                  <c:v>5.5447884302438593E-4</c:v>
                </c:pt>
                <c:pt idx="40">
                  <c:v>5.4510455472082974E-4</c:v>
                </c:pt>
                <c:pt idx="41">
                  <c:v>5.4781691225028509E-4</c:v>
                </c:pt>
                <c:pt idx="42">
                  <c:v>5.9040568398471523E-4</c:v>
                </c:pt>
                <c:pt idx="43">
                  <c:v>7.136672650455186E-4</c:v>
                </c:pt>
                <c:pt idx="44">
                  <c:v>6.8235619040724472E-4</c:v>
                </c:pt>
                <c:pt idx="45">
                  <c:v>6.8862157768288725E-4</c:v>
                </c:pt>
                <c:pt idx="46">
                  <c:v>7.1626859039540557E-4</c:v>
                </c:pt>
                <c:pt idx="47">
                  <c:v>7.6751787213616678E-4</c:v>
                </c:pt>
                <c:pt idx="48">
                  <c:v>7.8655196006216911E-4</c:v>
                </c:pt>
                <c:pt idx="49">
                  <c:v>8.0196957128223108E-4</c:v>
                </c:pt>
                <c:pt idx="50">
                  <c:v>7.2900556756588873E-4</c:v>
                </c:pt>
                <c:pt idx="51">
                  <c:v>8.0203301824198438E-4</c:v>
                </c:pt>
                <c:pt idx="52">
                  <c:v>8.1518240065086428E-4</c:v>
                </c:pt>
                <c:pt idx="53">
                  <c:v>7.6977023920741041E-4</c:v>
                </c:pt>
                <c:pt idx="54">
                  <c:v>7.4112393687877692E-4</c:v>
                </c:pt>
                <c:pt idx="55">
                  <c:v>7.381102062904932E-4</c:v>
                </c:pt>
                <c:pt idx="56">
                  <c:v>7.3447786784461451E-4</c:v>
                </c:pt>
                <c:pt idx="57">
                  <c:v>7.0584742725591924E-4</c:v>
                </c:pt>
                <c:pt idx="58">
                  <c:v>6.5818289874122185E-4</c:v>
                </c:pt>
                <c:pt idx="59">
                  <c:v>6.3431098013402734E-4</c:v>
                </c:pt>
                <c:pt idx="60">
                  <c:v>6.6731926094570296E-4</c:v>
                </c:pt>
                <c:pt idx="61">
                  <c:v>6.6861992362064651E-4</c:v>
                </c:pt>
                <c:pt idx="62">
                  <c:v>6.4102049612794316E-4</c:v>
                </c:pt>
                <c:pt idx="63">
                  <c:v>6.8889122726183897E-4</c:v>
                </c:pt>
                <c:pt idx="64">
                  <c:v>6.9788483380687507E-4</c:v>
                </c:pt>
                <c:pt idx="65">
                  <c:v>7.4093359599951693E-4</c:v>
                </c:pt>
                <c:pt idx="66">
                  <c:v>7.4997478776436799E-4</c:v>
                </c:pt>
                <c:pt idx="67">
                  <c:v>7.2492910040173665E-4</c:v>
                </c:pt>
                <c:pt idx="68">
                  <c:v>7.2965589890336055E-4</c:v>
                </c:pt>
                <c:pt idx="69">
                  <c:v>7.3581025399943459E-4</c:v>
                </c:pt>
                <c:pt idx="70">
                  <c:v>6.8397408788095496E-4</c:v>
                </c:pt>
                <c:pt idx="71">
                  <c:v>6.8744780892745041E-4</c:v>
                </c:pt>
                <c:pt idx="72">
                  <c:v>5.5493883348259755E-4</c:v>
                </c:pt>
                <c:pt idx="73">
                  <c:v>6.2078091596662723E-4</c:v>
                </c:pt>
                <c:pt idx="74">
                  <c:v>6.1813200539692528E-4</c:v>
                </c:pt>
                <c:pt idx="75">
                  <c:v>6.2412774309361597E-4</c:v>
                </c:pt>
                <c:pt idx="76">
                  <c:v>6.2603115188621626E-4</c:v>
                </c:pt>
                <c:pt idx="77">
                  <c:v>6.1464242261049151E-4</c:v>
                </c:pt>
                <c:pt idx="78">
                  <c:v>6.2041609594804556E-4</c:v>
                </c:pt>
                <c:pt idx="79">
                  <c:v>7.5787393425365897E-4</c:v>
                </c:pt>
                <c:pt idx="80">
                  <c:v>6.9496627365822129E-4</c:v>
                </c:pt>
                <c:pt idx="81">
                  <c:v>7.2615045437698846E-4</c:v>
                </c:pt>
                <c:pt idx="82">
                  <c:v>7.4037843510167515E-4</c:v>
                </c:pt>
                <c:pt idx="83">
                  <c:v>7.3723781059388484E-4</c:v>
                </c:pt>
                <c:pt idx="84">
                  <c:v>7.1683961303318567E-4</c:v>
                </c:pt>
                <c:pt idx="85">
                  <c:v>7.0191371575121207E-4</c:v>
                </c:pt>
                <c:pt idx="86">
                  <c:v>6.9940756084095515E-4</c:v>
                </c:pt>
                <c:pt idx="87">
                  <c:v>7.1610997299602222E-4</c:v>
                </c:pt>
                <c:pt idx="88">
                  <c:v>6.9425249536099617E-4</c:v>
                </c:pt>
                <c:pt idx="89">
                  <c:v>6.5133062708786101E-4</c:v>
                </c:pt>
                <c:pt idx="90">
                  <c:v>6.8111897469205469E-4</c:v>
                </c:pt>
                <c:pt idx="91">
                  <c:v>7.0652948207326782E-4</c:v>
                </c:pt>
                <c:pt idx="92">
                  <c:v>6.8817744896461385E-4</c:v>
                </c:pt>
                <c:pt idx="93">
                  <c:v>6.5088649836958761E-4</c:v>
                </c:pt>
                <c:pt idx="94">
                  <c:v>5.2426222844185718E-4</c:v>
                </c:pt>
                <c:pt idx="95">
                  <c:v>5.5617604919778769E-4</c:v>
                </c:pt>
                <c:pt idx="96">
                  <c:v>5.5901530064674974E-4</c:v>
                </c:pt>
                <c:pt idx="97">
                  <c:v>5.2199399963067533E-4</c:v>
                </c:pt>
                <c:pt idx="98">
                  <c:v>5.0407023350035644E-4</c:v>
                </c:pt>
                <c:pt idx="99">
                  <c:v>5.4359768942668788E-4</c:v>
                </c:pt>
                <c:pt idx="100">
                  <c:v>5.3019451917879457E-4</c:v>
                </c:pt>
                <c:pt idx="101">
                  <c:v>6.2858489201628827E-4</c:v>
                </c:pt>
                <c:pt idx="102">
                  <c:v>5.9056430138409858E-4</c:v>
                </c:pt>
                <c:pt idx="103">
                  <c:v>5.669620323558558E-4</c:v>
                </c:pt>
                <c:pt idx="104">
                  <c:v>6.048081438487236E-4</c:v>
                </c:pt>
                <c:pt idx="105">
                  <c:v>6.3086898256740854E-4</c:v>
                </c:pt>
                <c:pt idx="106">
                  <c:v>6.022544037186517E-4</c:v>
                </c:pt>
                <c:pt idx="107">
                  <c:v>6.0775842747725402E-4</c:v>
                </c:pt>
                <c:pt idx="108">
                  <c:v>6.0769498051750062E-4</c:v>
                </c:pt>
                <c:pt idx="109">
                  <c:v>6.2316017695737756E-4</c:v>
                </c:pt>
                <c:pt idx="110">
                  <c:v>6.6517792605402771E-4</c:v>
                </c:pt>
                <c:pt idx="111">
                  <c:v>6.4359009799795338E-4</c:v>
                </c:pt>
                <c:pt idx="112">
                  <c:v>6.3895846993595941E-4</c:v>
                </c:pt>
                <c:pt idx="113">
                  <c:v>6.7066608807269171E-4</c:v>
                </c:pt>
                <c:pt idx="114">
                  <c:v>7.0516537243857087E-4</c:v>
                </c:pt>
                <c:pt idx="115">
                  <c:v>7.1477758684120203E-4</c:v>
                </c:pt>
                <c:pt idx="116">
                  <c:v>7.1669685737374064E-4</c:v>
                </c:pt>
                <c:pt idx="117">
                  <c:v>7.1828303136757413E-4</c:v>
                </c:pt>
                <c:pt idx="118">
                  <c:v>7.5708084725674223E-4</c:v>
                </c:pt>
                <c:pt idx="119">
                  <c:v>7.5173544089752325E-4</c:v>
                </c:pt>
                <c:pt idx="120">
                  <c:v>7.5111683303992819E-4</c:v>
                </c:pt>
                <c:pt idx="121">
                  <c:v>7.4593004408009245E-4</c:v>
                </c:pt>
                <c:pt idx="122">
                  <c:v>7.6103042050138772E-4</c:v>
                </c:pt>
                <c:pt idx="123">
                  <c:v>7.7770110917657815E-4</c:v>
                </c:pt>
                <c:pt idx="124">
                  <c:v>7.7621010562237461E-4</c:v>
                </c:pt>
                <c:pt idx="125">
                  <c:v>7.3774538627191153E-4</c:v>
                </c:pt>
                <c:pt idx="126">
                  <c:v>6.4187703008461319E-4</c:v>
                </c:pt>
                <c:pt idx="127">
                  <c:v>7.6252142405559115E-4</c:v>
                </c:pt>
                <c:pt idx="128">
                  <c:v>8.0288955219865441E-4</c:v>
                </c:pt>
                <c:pt idx="129">
                  <c:v>8.0782255331947675E-4</c:v>
                </c:pt>
                <c:pt idx="130">
                  <c:v>8.1499205977160428E-4</c:v>
                </c:pt>
                <c:pt idx="131">
                  <c:v>8.2368429325781201E-4</c:v>
                </c:pt>
                <c:pt idx="132">
                  <c:v>1.5515954007679555E-3</c:v>
                </c:pt>
                <c:pt idx="133">
                  <c:v>1.6652289056861896E-3</c:v>
                </c:pt>
                <c:pt idx="134">
                  <c:v>1.56060486905293E-3</c:v>
                </c:pt>
                <c:pt idx="135">
                  <c:v>1.5811934074928893E-3</c:v>
                </c:pt>
                <c:pt idx="136">
                  <c:v>1.5771010785887987E-3</c:v>
                </c:pt>
                <c:pt idx="137">
                  <c:v>1.5512781659691888E-3</c:v>
                </c:pt>
                <c:pt idx="138">
                  <c:v>1.5739445923410702E-3</c:v>
                </c:pt>
                <c:pt idx="139">
                  <c:v>9.9564141592930447E-4</c:v>
                </c:pt>
                <c:pt idx="140">
                  <c:v>1.031044819471669E-3</c:v>
                </c:pt>
                <c:pt idx="141">
                  <c:v>1.0366440136699011E-3</c:v>
                </c:pt>
                <c:pt idx="142">
                  <c:v>1.0219719042269411E-3</c:v>
                </c:pt>
                <c:pt idx="143">
                  <c:v>1.0148023977748137E-3</c:v>
                </c:pt>
                <c:pt idx="144">
                  <c:v>1.021876733787311E-3</c:v>
                </c:pt>
                <c:pt idx="145">
                  <c:v>9.9197735400354914E-4</c:v>
                </c:pt>
                <c:pt idx="146">
                  <c:v>8.8146861185316736E-4</c:v>
                </c:pt>
                <c:pt idx="147">
                  <c:v>8.4543073871326969E-4</c:v>
                </c:pt>
                <c:pt idx="148">
                  <c:v>6.9579108413501478E-4</c:v>
                </c:pt>
                <c:pt idx="149">
                  <c:v>7.4255149347322706E-4</c:v>
                </c:pt>
                <c:pt idx="150">
                  <c:v>7.8493406258845898E-4</c:v>
                </c:pt>
                <c:pt idx="151">
                  <c:v>7.9189736642138809E-4</c:v>
                </c:pt>
                <c:pt idx="152">
                  <c:v>8.1578514676852103E-4</c:v>
                </c:pt>
                <c:pt idx="153">
                  <c:v>7.769080221796613E-4</c:v>
                </c:pt>
                <c:pt idx="154">
                  <c:v>8.0269921131939442E-4</c:v>
                </c:pt>
                <c:pt idx="155">
                  <c:v>9.3768261819462755E-4</c:v>
                </c:pt>
                <c:pt idx="156">
                  <c:v>8.6022974207573648E-4</c:v>
                </c:pt>
                <c:pt idx="157">
                  <c:v>8.9027187751894346E-4</c:v>
                </c:pt>
                <c:pt idx="158">
                  <c:v>8.5835805676301284E-4</c:v>
                </c:pt>
                <c:pt idx="159">
                  <c:v>8.9812343878841946E-4</c:v>
                </c:pt>
                <c:pt idx="160">
                  <c:v>9.2488219406439099E-4</c:v>
                </c:pt>
                <c:pt idx="161">
                  <c:v>1.005317077291689E-3</c:v>
                </c:pt>
                <c:pt idx="162">
                  <c:v>1.0341537204995826E-3</c:v>
                </c:pt>
                <c:pt idx="163">
                  <c:v>1.1091956121478468E-3</c:v>
                </c:pt>
                <c:pt idx="164">
                  <c:v>1.1416804555415573E-3</c:v>
                </c:pt>
                <c:pt idx="165">
                  <c:v>1.2340592289424219E-3</c:v>
                </c:pt>
                <c:pt idx="166">
                  <c:v>1.2133755200628327E-3</c:v>
                </c:pt>
                <c:pt idx="167">
                  <c:v>1.2235587571032441E-3</c:v>
                </c:pt>
                <c:pt idx="168">
                  <c:v>1.1452334852877445E-3</c:v>
                </c:pt>
                <c:pt idx="169">
                  <c:v>1.125913886042852E-3</c:v>
                </c:pt>
                <c:pt idx="170">
                  <c:v>1.1389680980121021E-3</c:v>
                </c:pt>
                <c:pt idx="171">
                  <c:v>1.1505313064271484E-3</c:v>
                </c:pt>
                <c:pt idx="172">
                  <c:v>1.1672337185822156E-3</c:v>
                </c:pt>
                <c:pt idx="173">
                  <c:v>1.2230194579453406E-3</c:v>
                </c:pt>
                <c:pt idx="174">
                  <c:v>1.2610876337973453E-3</c:v>
                </c:pt>
                <c:pt idx="175">
                  <c:v>1.3171271609994839E-3</c:v>
                </c:pt>
                <c:pt idx="176">
                  <c:v>1.449271316425755E-3</c:v>
                </c:pt>
                <c:pt idx="177">
                  <c:v>1.4595021386859812E-3</c:v>
                </c:pt>
                <c:pt idx="178">
                  <c:v>1.404477762839896E-3</c:v>
                </c:pt>
                <c:pt idx="179">
                  <c:v>1.3809865259912216E-3</c:v>
                </c:pt>
                <c:pt idx="180">
                  <c:v>1.3281510702566268E-3</c:v>
                </c:pt>
                <c:pt idx="181">
                  <c:v>1.3563691056069252E-3</c:v>
                </c:pt>
                <c:pt idx="182">
                  <c:v>1.3220760238602442E-3</c:v>
                </c:pt>
                <c:pt idx="183">
                  <c:v>1.229142089561538E-3</c:v>
                </c:pt>
                <c:pt idx="184">
                  <c:v>1.2336151002241484E-3</c:v>
                </c:pt>
                <c:pt idx="185">
                  <c:v>1.274173569246472E-3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28896"/>
        <c:axId val="179330432"/>
      </c:lineChart>
      <c:dateAx>
        <c:axId val="179328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79330432"/>
        <c:crosses val="autoZero"/>
        <c:auto val="1"/>
        <c:lblOffset val="100"/>
        <c:baseTimeUnit val="days"/>
      </c:dateAx>
      <c:valAx>
        <c:axId val="179330432"/>
        <c:scaling>
          <c:orientation val="minMax"/>
          <c:max val="2.0000000000000005E-3"/>
          <c:min val="0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179328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CH'!$J$33:$J$149</c:f>
              <c:numCache>
                <c:formatCode>0.0%</c:formatCode>
                <c:ptCount val="117"/>
                <c:pt idx="0">
                  <c:v>0.50000103990893174</c:v>
                </c:pt>
                <c:pt idx="1">
                  <c:v>0.55555728873891086</c:v>
                </c:pt>
                <c:pt idx="2">
                  <c:v>0.33333495097393517</c:v>
                </c:pt>
                <c:pt idx="3">
                  <c:v>0.62963370369403215</c:v>
                </c:pt>
                <c:pt idx="4">
                  <c:v>0.27586493770367737</c:v>
                </c:pt>
                <c:pt idx="5">
                  <c:v>0.90910288393264893</c:v>
                </c:pt>
                <c:pt idx="6">
                  <c:v>0.25714921558718151</c:v>
                </c:pt>
                <c:pt idx="7">
                  <c:v>0.26137173003007819</c:v>
                </c:pt>
                <c:pt idx="8">
                  <c:v>0.11145012285891025</c:v>
                </c:pt>
                <c:pt idx="9">
                  <c:v>0.31708687329325325</c:v>
                </c:pt>
                <c:pt idx="10">
                  <c:v>0.33197759686918699</c:v>
                </c:pt>
                <c:pt idx="11">
                  <c:v>0</c:v>
                </c:pt>
                <c:pt idx="12">
                  <c:v>0.75626815393964486</c:v>
                </c:pt>
                <c:pt idx="13">
                  <c:v>0.19575529993441357</c:v>
                </c:pt>
                <c:pt idx="14">
                  <c:v>0.62677502201222057</c:v>
                </c:pt>
                <c:pt idx="15">
                  <c:v>0</c:v>
                </c:pt>
                <c:pt idx="16">
                  <c:v>0.22920583502891315</c:v>
                </c:pt>
                <c:pt idx="17">
                  <c:v>0.1229308200671146</c:v>
                </c:pt>
                <c:pt idx="18">
                  <c:v>0.35087653031592908</c:v>
                </c:pt>
                <c:pt idx="19">
                  <c:v>0.30345216035665379</c:v>
                </c:pt>
                <c:pt idx="20">
                  <c:v>0.24531752392930875</c:v>
                </c:pt>
                <c:pt idx="21">
                  <c:v>0.13873299895930735</c:v>
                </c:pt>
                <c:pt idx="22">
                  <c:v>0.18249023899856734</c:v>
                </c:pt>
                <c:pt idx="23">
                  <c:v>0.12676740034706332</c:v>
                </c:pt>
                <c:pt idx="24">
                  <c:v>0.10610612995628878</c:v>
                </c:pt>
                <c:pt idx="25">
                  <c:v>8.6229366301881105E-2</c:v>
                </c:pt>
                <c:pt idx="26">
                  <c:v>9.7356293662203511E-2</c:v>
                </c:pt>
                <c:pt idx="27">
                  <c:v>0.10295669485306665</c:v>
                </c:pt>
                <c:pt idx="28">
                  <c:v>6.1409109671089736E-2</c:v>
                </c:pt>
                <c:pt idx="29">
                  <c:v>8.4650995987179706E-2</c:v>
                </c:pt>
                <c:pt idx="30">
                  <c:v>4.9800497689310469E-2</c:v>
                </c:pt>
                <c:pt idx="31">
                  <c:v>8.1206749859821847E-2</c:v>
                </c:pt>
                <c:pt idx="32">
                  <c:v>7.4140893395104893E-2</c:v>
                </c:pt>
                <c:pt idx="33">
                  <c:v>5.4678407845645247E-2</c:v>
                </c:pt>
                <c:pt idx="34">
                  <c:v>6.359243418192248E-2</c:v>
                </c:pt>
                <c:pt idx="35">
                  <c:v>4.4428862795470495E-2</c:v>
                </c:pt>
                <c:pt idx="36">
                  <c:v>3.9968596052521926E-2</c:v>
                </c:pt>
                <c:pt idx="37">
                  <c:v>4.6548391192664067E-2</c:v>
                </c:pt>
                <c:pt idx="38">
                  <c:v>8.0896249026543077E-2</c:v>
                </c:pt>
                <c:pt idx="39">
                  <c:v>6.1428645252241468E-2</c:v>
                </c:pt>
                <c:pt idx="40">
                  <c:v>4.0101844427705251E-2</c:v>
                </c:pt>
                <c:pt idx="41">
                  <c:v>4.4789277854553916E-2</c:v>
                </c:pt>
                <c:pt idx="42">
                  <c:v>2.5803701070665618E-2</c:v>
                </c:pt>
                <c:pt idx="43">
                  <c:v>2.358549813171798E-2</c:v>
                </c:pt>
                <c:pt idx="44">
                  <c:v>2.2925187680027617E-2</c:v>
                </c:pt>
                <c:pt idx="45">
                  <c:v>3.6268515201709629E-2</c:v>
                </c:pt>
                <c:pt idx="46">
                  <c:v>4.0962019739486259E-2</c:v>
                </c:pt>
                <c:pt idx="47">
                  <c:v>3.6338814800322826E-2</c:v>
                </c:pt>
                <c:pt idx="48">
                  <c:v>3.4971999585384758E-2</c:v>
                </c:pt>
                <c:pt idx="49">
                  <c:v>3.7720153318939853E-2</c:v>
                </c:pt>
                <c:pt idx="50">
                  <c:v>2.3944772220684651E-2</c:v>
                </c:pt>
                <c:pt idx="51">
                  <c:v>1.508344550968989E-2</c:v>
                </c:pt>
                <c:pt idx="52">
                  <c:v>2.8624479345297781E-2</c:v>
                </c:pt>
                <c:pt idx="53">
                  <c:v>3.3349925811991699E-2</c:v>
                </c:pt>
                <c:pt idx="54">
                  <c:v>2.8611615716867281E-2</c:v>
                </c:pt>
                <c:pt idx="55">
                  <c:v>3.5762387919410339E-2</c:v>
                </c:pt>
                <c:pt idx="56">
                  <c:v>2.7949859486794557E-2</c:v>
                </c:pt>
                <c:pt idx="57">
                  <c:v>1.8288271939949068E-2</c:v>
                </c:pt>
                <c:pt idx="58">
                  <c:v>1.8935292579527585E-2</c:v>
                </c:pt>
                <c:pt idx="59">
                  <c:v>2.8899329002955228E-2</c:v>
                </c:pt>
                <c:pt idx="60">
                  <c:v>3.5279962008281381E-2</c:v>
                </c:pt>
                <c:pt idx="61">
                  <c:v>2.6839334533533311E-2</c:v>
                </c:pt>
                <c:pt idx="62">
                  <c:v>2.7742714935765255E-2</c:v>
                </c:pt>
                <c:pt idx="63">
                  <c:v>2.290641419046846E-2</c:v>
                </c:pt>
                <c:pt idx="64">
                  <c:v>2.0934262797454944E-2</c:v>
                </c:pt>
                <c:pt idx="65">
                  <c:v>9.3751530445533131E-3</c:v>
                </c:pt>
                <c:pt idx="66">
                  <c:v>1.8186727961604452E-2</c:v>
                </c:pt>
                <c:pt idx="67">
                  <c:v>2.592173621512946E-2</c:v>
                </c:pt>
                <c:pt idx="68">
                  <c:v>3.3643600566332657E-2</c:v>
                </c:pt>
                <c:pt idx="69">
                  <c:v>1.9331922036311053E-2</c:v>
                </c:pt>
                <c:pt idx="70">
                  <c:v>2.6813167431233333E-2</c:v>
                </c:pt>
                <c:pt idx="71">
                  <c:v>2.0906539613513742E-2</c:v>
                </c:pt>
                <c:pt idx="72">
                  <c:v>2.1263486651228999E-2</c:v>
                </c:pt>
                <c:pt idx="73">
                  <c:v>1.9332309829523754E-2</c:v>
                </c:pt>
                <c:pt idx="74">
                  <c:v>3.4772226900223795E-2</c:v>
                </c:pt>
                <c:pt idx="75">
                  <c:v>3.4326054063767986E-2</c:v>
                </c:pt>
                <c:pt idx="76">
                  <c:v>3.7894021365745885E-2</c:v>
                </c:pt>
                <c:pt idx="77">
                  <c:v>1.1642053018220737E-2</c:v>
                </c:pt>
                <c:pt idx="78">
                  <c:v>8.3212828827655093E-3</c:v>
                </c:pt>
                <c:pt idx="79">
                  <c:v>1.8968951814433185E-2</c:v>
                </c:pt>
                <c:pt idx="80">
                  <c:v>3.9086672756713035E-2</c:v>
                </c:pt>
                <c:pt idx="81">
                  <c:v>3.7399564387607595E-2</c:v>
                </c:pt>
                <c:pt idx="82">
                  <c:v>1.4560568271292883E-2</c:v>
                </c:pt>
                <c:pt idx="83">
                  <c:v>1.9982402916516179E-2</c:v>
                </c:pt>
                <c:pt idx="84">
                  <c:v>1.3462427462303648E-2</c:v>
                </c:pt>
                <c:pt idx="85">
                  <c:v>1.3747452801837206E-2</c:v>
                </c:pt>
                <c:pt idx="86">
                  <c:v>2.378116630896435E-2</c:v>
                </c:pt>
                <c:pt idx="87">
                  <c:v>2.3302638478319475E-2</c:v>
                </c:pt>
                <c:pt idx="88">
                  <c:v>3.590585722243389E-2</c:v>
                </c:pt>
                <c:pt idx="89">
                  <c:v>5.5657319198595526E-2</c:v>
                </c:pt>
                <c:pt idx="90">
                  <c:v>2.8014402187428986E-2</c:v>
                </c:pt>
                <c:pt idx="91">
                  <c:v>3.2434989665284991E-2</c:v>
                </c:pt>
                <c:pt idx="92">
                  <c:v>2.0434860761620103E-2</c:v>
                </c:pt>
                <c:pt idx="93">
                  <c:v>6.6756968831591205E-3</c:v>
                </c:pt>
                <c:pt idx="94">
                  <c:v>4.2000048819191525E-2</c:v>
                </c:pt>
                <c:pt idx="95">
                  <c:v>5.3956038978557434E-2</c:v>
                </c:pt>
                <c:pt idx="96">
                  <c:v>5.8883793386301862E-2</c:v>
                </c:pt>
                <c:pt idx="97">
                  <c:v>4.8365654415927238E-2</c:v>
                </c:pt>
                <c:pt idx="98">
                  <c:v>2.6962110178643386E-2</c:v>
                </c:pt>
                <c:pt idx="99">
                  <c:v>2.0421903861209522E-2</c:v>
                </c:pt>
                <c:pt idx="100">
                  <c:v>4.6009926357477957E-2</c:v>
                </c:pt>
                <c:pt idx="101">
                  <c:v>6.520521965015473E-2</c:v>
                </c:pt>
                <c:pt idx="102">
                  <c:v>8.8316453049656338E-2</c:v>
                </c:pt>
                <c:pt idx="103">
                  <c:v>6.2112045795983728E-2</c:v>
                </c:pt>
                <c:pt idx="104">
                  <c:v>9.572820117183993E-2</c:v>
                </c:pt>
                <c:pt idx="105">
                  <c:v>6.4839695188128599E-2</c:v>
                </c:pt>
                <c:pt idx="106">
                  <c:v>3.7072605567260122E-2</c:v>
                </c:pt>
                <c:pt idx="107">
                  <c:v>7.9051474406616959E-2</c:v>
                </c:pt>
                <c:pt idx="108">
                  <c:v>0.11039739696372736</c:v>
                </c:pt>
                <c:pt idx="109">
                  <c:v>3.9416963817509323E-2</c:v>
                </c:pt>
                <c:pt idx="110">
                  <c:v>0.10211230192958579</c:v>
                </c:pt>
                <c:pt idx="111">
                  <c:v>2.1184635919061601E-2</c:v>
                </c:pt>
                <c:pt idx="112">
                  <c:v>0.12707372048859017</c:v>
                </c:pt>
                <c:pt idx="113">
                  <c:v>5.3765826459814745E-2</c:v>
                </c:pt>
                <c:pt idx="114">
                  <c:v>6.2372539043789629E-2</c:v>
                </c:pt>
                <c:pt idx="115">
                  <c:v>0.1174464635763864</c:v>
                </c:pt>
                <c:pt idx="116">
                  <c:v>0.12485455484742711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81-4367-8012-3AB79CEAA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04800"/>
        <c:axId val="179406336"/>
      </c:lineChart>
      <c:catAx>
        <c:axId val="179404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406336"/>
        <c:crosses val="autoZero"/>
        <c:auto val="1"/>
        <c:lblAlgn val="ctr"/>
        <c:lblOffset val="100"/>
        <c:noMultiLvlLbl val="0"/>
      </c:catAx>
      <c:valAx>
        <c:axId val="17940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40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1.1494252873563218E-2</c:v>
                </c:pt>
                <c:pt idx="5">
                  <c:v>0</c:v>
                </c:pt>
                <c:pt idx="6">
                  <c:v>0</c:v>
                </c:pt>
                <c:pt idx="7">
                  <c:v>3.787878787878788E-3</c:v>
                </c:pt>
                <c:pt idx="8">
                  <c:v>0</c:v>
                </c:pt>
                <c:pt idx="9">
                  <c:v>2.7100271002710027E-3</c:v>
                </c:pt>
                <c:pt idx="10">
                  <c:v>2.0618556701030928E-3</c:v>
                </c:pt>
                <c:pt idx="11">
                  <c:v>0</c:v>
                </c:pt>
                <c:pt idx="12">
                  <c:v>1.0869565217391304E-2</c:v>
                </c:pt>
                <c:pt idx="13">
                  <c:v>1.7793594306049821E-3</c:v>
                </c:pt>
                <c:pt idx="14">
                  <c:v>7.4515648286140089E-4</c:v>
                </c:pt>
                <c:pt idx="15">
                  <c:v>0</c:v>
                </c:pt>
                <c:pt idx="16">
                  <c:v>5.9578368469294226E-3</c:v>
                </c:pt>
                <c:pt idx="17">
                  <c:v>3.7467216185837392E-4</c:v>
                </c:pt>
                <c:pt idx="18">
                  <c:v>4.3551088777219428E-3</c:v>
                </c:pt>
                <c:pt idx="19">
                  <c:v>3.2346354814630504E-3</c:v>
                </c:pt>
                <c:pt idx="20">
                  <c:v>4.0191387559808615E-3</c:v>
                </c:pt>
                <c:pt idx="21">
                  <c:v>3.5466461063993833E-3</c:v>
                </c:pt>
                <c:pt idx="22">
                  <c:v>3.0365769496204279E-3</c:v>
                </c:pt>
                <c:pt idx="23">
                  <c:v>2.3408239700374532E-4</c:v>
                </c:pt>
                <c:pt idx="24">
                  <c:v>3.2211138819617621E-3</c:v>
                </c:pt>
                <c:pt idx="25">
                  <c:v>3.5805144633939507E-3</c:v>
                </c:pt>
                <c:pt idx="26">
                  <c:v>3.4815910871268171E-3</c:v>
                </c:pt>
                <c:pt idx="27">
                  <c:v>2.9551356675920123E-3</c:v>
                </c:pt>
                <c:pt idx="28">
                  <c:v>2.9311187103077674E-3</c:v>
                </c:pt>
                <c:pt idx="29">
                  <c:v>4.5616205350239676E-3</c:v>
                </c:pt>
                <c:pt idx="30">
                  <c:v>5.3857350800582239E-3</c:v>
                </c:pt>
                <c:pt idx="31">
                  <c:v>3.8330197226287546E-3</c:v>
                </c:pt>
                <c:pt idx="32">
                  <c:v>3.3535946342485852E-3</c:v>
                </c:pt>
                <c:pt idx="33">
                  <c:v>3.852080123266564E-3</c:v>
                </c:pt>
                <c:pt idx="34">
                  <c:v>5.2932458183358039E-3</c:v>
                </c:pt>
                <c:pt idx="35">
                  <c:v>3.6501787842669847E-3</c:v>
                </c:pt>
                <c:pt idx="36">
                  <c:v>3.5790980672870437E-3</c:v>
                </c:pt>
                <c:pt idx="37">
                  <c:v>4.3627298223745713E-3</c:v>
                </c:pt>
                <c:pt idx="38">
                  <c:v>5.8139534883720929E-3</c:v>
                </c:pt>
                <c:pt idx="39">
                  <c:v>4.2113627334127929E-3</c:v>
                </c:pt>
                <c:pt idx="40">
                  <c:v>4.3189634487722948E-3</c:v>
                </c:pt>
                <c:pt idx="41">
                  <c:v>2.7311430636998957E-3</c:v>
                </c:pt>
                <c:pt idx="42">
                  <c:v>5.8474647063737365E-3</c:v>
                </c:pt>
                <c:pt idx="43">
                  <c:v>2.7564820397967095E-3</c:v>
                </c:pt>
                <c:pt idx="44">
                  <c:v>3.3179723502304147E-3</c:v>
                </c:pt>
                <c:pt idx="45">
                  <c:v>5.8759717953353824E-3</c:v>
                </c:pt>
                <c:pt idx="46">
                  <c:v>4.3312364648860477E-3</c:v>
                </c:pt>
                <c:pt idx="47">
                  <c:v>4.8162496073709555E-3</c:v>
                </c:pt>
                <c:pt idx="48">
                  <c:v>4.3845578013046735E-3</c:v>
                </c:pt>
                <c:pt idx="49">
                  <c:v>2.7976723366159354E-3</c:v>
                </c:pt>
                <c:pt idx="50">
                  <c:v>4.212004212004212E-3</c:v>
                </c:pt>
                <c:pt idx="51">
                  <c:v>6.1907770056854076E-3</c:v>
                </c:pt>
                <c:pt idx="52">
                  <c:v>4.3145441892832289E-3</c:v>
                </c:pt>
                <c:pt idx="53">
                  <c:v>5.8317538999854207E-3</c:v>
                </c:pt>
                <c:pt idx="54">
                  <c:v>6.3021900110288324E-3</c:v>
                </c:pt>
                <c:pt idx="55">
                  <c:v>1.6425755584756898E-3</c:v>
                </c:pt>
                <c:pt idx="56">
                  <c:v>1.834862385321101E-3</c:v>
                </c:pt>
                <c:pt idx="57">
                  <c:v>9.7327906565209694E-3</c:v>
                </c:pt>
                <c:pt idx="58">
                  <c:v>6.4163049632006038E-3</c:v>
                </c:pt>
                <c:pt idx="59">
                  <c:v>3.4239677744209466E-3</c:v>
                </c:pt>
                <c:pt idx="60">
                  <c:v>4.1249263406010605E-3</c:v>
                </c:pt>
                <c:pt idx="61">
                  <c:v>3.8210833895257362E-3</c:v>
                </c:pt>
                <c:pt idx="62">
                  <c:v>1.9748210318439891E-3</c:v>
                </c:pt>
                <c:pt idx="63">
                  <c:v>0</c:v>
                </c:pt>
                <c:pt idx="64">
                  <c:v>6.0389788635739775E-3</c:v>
                </c:pt>
                <c:pt idx="65">
                  <c:v>3.6703370036703371E-3</c:v>
                </c:pt>
                <c:pt idx="66">
                  <c:v>3.5536602700781805E-3</c:v>
                </c:pt>
                <c:pt idx="67">
                  <c:v>1.9569471624266144E-3</c:v>
                </c:pt>
                <c:pt idx="68">
                  <c:v>5.3807947019867547E-3</c:v>
                </c:pt>
                <c:pt idx="69">
                  <c:v>3.0647985989492119E-3</c:v>
                </c:pt>
                <c:pt idx="70">
                  <c:v>1.4844136566056407E-3</c:v>
                </c:pt>
                <c:pt idx="71">
                  <c:v>6.41025641025641E-3</c:v>
                </c:pt>
                <c:pt idx="72">
                  <c:v>1.2948793407886992E-2</c:v>
                </c:pt>
                <c:pt idx="73">
                  <c:v>1.7513134851138354E-3</c:v>
                </c:pt>
                <c:pt idx="74">
                  <c:v>1.386001386001386E-3</c:v>
                </c:pt>
                <c:pt idx="75">
                  <c:v>4.0241448692152921E-3</c:v>
                </c:pt>
                <c:pt idx="76">
                  <c:v>6.5104166666666663E-4</c:v>
                </c:pt>
                <c:pt idx="77">
                  <c:v>1.5467904098994587E-3</c:v>
                </c:pt>
                <c:pt idx="78">
                  <c:v>4.1459369817578775E-3</c:v>
                </c:pt>
                <c:pt idx="79">
                  <c:v>4.5004500450045006E-3</c:v>
                </c:pt>
                <c:pt idx="80">
                  <c:v>9.7370983446932818E-4</c:v>
                </c:pt>
                <c:pt idx="81">
                  <c:v>6.2111801242236021E-3</c:v>
                </c:pt>
                <c:pt idx="82">
                  <c:v>5.580357142857143E-3</c:v>
                </c:pt>
                <c:pt idx="83">
                  <c:v>2.2123893805309734E-3</c:v>
                </c:pt>
                <c:pt idx="84">
                  <c:v>1.2195121951219512E-3</c:v>
                </c:pt>
                <c:pt idx="85">
                  <c:v>9.5890410958904115E-3</c:v>
                </c:pt>
                <c:pt idx="86">
                  <c:v>3.1595576619273301E-3</c:v>
                </c:pt>
                <c:pt idx="87">
                  <c:v>3.0959752321981426E-3</c:v>
                </c:pt>
                <c:pt idx="88">
                  <c:v>3.5778175313059034E-3</c:v>
                </c:pt>
                <c:pt idx="89">
                  <c:v>0</c:v>
                </c:pt>
                <c:pt idx="90">
                  <c:v>0</c:v>
                </c:pt>
                <c:pt idx="91">
                  <c:v>1.9011406844106464E-3</c:v>
                </c:pt>
                <c:pt idx="92">
                  <c:v>0</c:v>
                </c:pt>
                <c:pt idx="93">
                  <c:v>0</c:v>
                </c:pt>
                <c:pt idx="94">
                  <c:v>2.2026431718061676E-3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5.8139534883720929E-3</c:v>
                </c:pt>
                <c:pt idx="100">
                  <c:v>3.151862464183381E-2</c:v>
                </c:pt>
                <c:pt idx="101">
                  <c:v>5.6497175141242938E-3</c:v>
                </c:pt>
                <c:pt idx="102">
                  <c:v>2.6666666666666666E-3</c:v>
                </c:pt>
                <c:pt idx="103">
                  <c:v>3.2573289902280132E-3</c:v>
                </c:pt>
                <c:pt idx="104">
                  <c:v>0</c:v>
                </c:pt>
                <c:pt idx="105">
                  <c:v>0</c:v>
                </c:pt>
                <c:pt idx="106">
                  <c:v>2.6385224274406332E-3</c:v>
                </c:pt>
                <c:pt idx="107">
                  <c:v>5.1369863013698627E-2</c:v>
                </c:pt>
                <c:pt idx="108">
                  <c:v>6.6666666666666671E-3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5.3191489361702126E-3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12-486E-AD70-8E28DE49E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435392"/>
        <c:axId val="179436928"/>
      </c:lineChart>
      <c:catAx>
        <c:axId val="179435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436928"/>
        <c:crosses val="autoZero"/>
        <c:auto val="1"/>
        <c:lblAlgn val="ctr"/>
        <c:lblOffset val="100"/>
        <c:noMultiLvlLbl val="0"/>
      </c:catAx>
      <c:valAx>
        <c:axId val="17943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4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CH'!$L$33:$L$149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4.7619047619047616E-2</c:v>
                </c:pt>
                <c:pt idx="3">
                  <c:v>1.8518518518518517E-2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2.0618556701030928E-3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4.121393780442113E-3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1.7887432536622977E-2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0.12176864827226043</c:v>
                </c:pt>
                <c:pt idx="27">
                  <c:v>0</c:v>
                </c:pt>
                <c:pt idx="28">
                  <c:v>5.2922976713890247E-3</c:v>
                </c:pt>
                <c:pt idx="29">
                  <c:v>1.7627957321787537E-2</c:v>
                </c:pt>
                <c:pt idx="30">
                  <c:v>4.1630276564774381E-2</c:v>
                </c:pt>
                <c:pt idx="31">
                  <c:v>3.9863405115339048E-2</c:v>
                </c:pt>
                <c:pt idx="32">
                  <c:v>7.3080416404667087E-2</c:v>
                </c:pt>
                <c:pt idx="33">
                  <c:v>5.8341504412382686E-2</c:v>
                </c:pt>
                <c:pt idx="34">
                  <c:v>0.110734702519585</c:v>
                </c:pt>
                <c:pt idx="35">
                  <c:v>6.1121871275327769E-2</c:v>
                </c:pt>
                <c:pt idx="36">
                  <c:v>5.8732999284180389E-2</c:v>
                </c:pt>
                <c:pt idx="37">
                  <c:v>5.0483016516048612E-2</c:v>
                </c:pt>
                <c:pt idx="38">
                  <c:v>8.6109365179132619E-2</c:v>
                </c:pt>
                <c:pt idx="39">
                  <c:v>6.3567739372268575E-2</c:v>
                </c:pt>
                <c:pt idx="40">
                  <c:v>3.9990402303447171E-2</c:v>
                </c:pt>
                <c:pt idx="41">
                  <c:v>8.0327737167643992E-2</c:v>
                </c:pt>
                <c:pt idx="42">
                  <c:v>5.012112605463203E-2</c:v>
                </c:pt>
                <c:pt idx="43">
                  <c:v>8.6140063743647174E-2</c:v>
                </c:pt>
                <c:pt idx="44">
                  <c:v>7.8341013824884786E-2</c:v>
                </c:pt>
                <c:pt idx="45">
                  <c:v>7.6839631169770384E-2</c:v>
                </c:pt>
                <c:pt idx="46">
                  <c:v>5.1562338867691036E-2</c:v>
                </c:pt>
                <c:pt idx="47">
                  <c:v>5.2350539210553867E-2</c:v>
                </c:pt>
                <c:pt idx="48">
                  <c:v>7.4858303924713931E-2</c:v>
                </c:pt>
                <c:pt idx="49">
                  <c:v>7.8334825425246196E-2</c:v>
                </c:pt>
                <c:pt idx="50">
                  <c:v>9.3600093600093595E-2</c:v>
                </c:pt>
                <c:pt idx="51">
                  <c:v>0.10107391029690461</c:v>
                </c:pt>
                <c:pt idx="52">
                  <c:v>6.9589422407794019E-2</c:v>
                </c:pt>
                <c:pt idx="53">
                  <c:v>0.10205569324974487</c:v>
                </c:pt>
                <c:pt idx="54">
                  <c:v>6.3021900110288326E-2</c:v>
                </c:pt>
                <c:pt idx="55">
                  <c:v>4.9277266754270695E-2</c:v>
                </c:pt>
                <c:pt idx="56">
                  <c:v>8.3402835696413671E-2</c:v>
                </c:pt>
                <c:pt idx="57">
                  <c:v>7.0783932047425238E-2</c:v>
                </c:pt>
                <c:pt idx="58">
                  <c:v>7.5485940743536512E-2</c:v>
                </c:pt>
                <c:pt idx="59">
                  <c:v>8.0563947633434038E-2</c:v>
                </c:pt>
                <c:pt idx="60">
                  <c:v>7.8570025535258298E-2</c:v>
                </c:pt>
                <c:pt idx="61">
                  <c:v>0.11238480557428636</c:v>
                </c:pt>
                <c:pt idx="62">
                  <c:v>7.4055788694149596E-2</c:v>
                </c:pt>
                <c:pt idx="63">
                  <c:v>7.7821011673151752E-2</c:v>
                </c:pt>
                <c:pt idx="64">
                  <c:v>0.19214932747735383</c:v>
                </c:pt>
                <c:pt idx="65">
                  <c:v>6.6733400066733395E-2</c:v>
                </c:pt>
                <c:pt idx="66">
                  <c:v>0.10660980810234541</c:v>
                </c:pt>
                <c:pt idx="67">
                  <c:v>7.8277886497064575E-2</c:v>
                </c:pt>
                <c:pt idx="68">
                  <c:v>8.2781456953642391E-2</c:v>
                </c:pt>
                <c:pt idx="69">
                  <c:v>0.13134851138353765</c:v>
                </c:pt>
                <c:pt idx="70">
                  <c:v>9.8960910440376054E-2</c:v>
                </c:pt>
                <c:pt idx="71">
                  <c:v>0.10683760683760683</c:v>
                </c:pt>
                <c:pt idx="72">
                  <c:v>0</c:v>
                </c:pt>
                <c:pt idx="73">
                  <c:v>0.17513134851138354</c:v>
                </c:pt>
                <c:pt idx="74">
                  <c:v>0</c:v>
                </c:pt>
                <c:pt idx="75">
                  <c:v>0</c:v>
                </c:pt>
                <c:pt idx="76">
                  <c:v>0.1953125</c:v>
                </c:pt>
                <c:pt idx="77">
                  <c:v>7.7339520494972933E-2</c:v>
                </c:pt>
                <c:pt idx="78">
                  <c:v>8.2918739635157543E-2</c:v>
                </c:pt>
                <c:pt idx="79">
                  <c:v>9.0009000900090008E-2</c:v>
                </c:pt>
                <c:pt idx="80">
                  <c:v>9.7370983446932818E-2</c:v>
                </c:pt>
                <c:pt idx="81">
                  <c:v>0.10351966873706005</c:v>
                </c:pt>
                <c:pt idx="82">
                  <c:v>0</c:v>
                </c:pt>
                <c:pt idx="83">
                  <c:v>0.11061946902654868</c:v>
                </c:pt>
                <c:pt idx="84">
                  <c:v>0.12195121951219512</c:v>
                </c:pt>
                <c:pt idx="85">
                  <c:v>0.13698630136986301</c:v>
                </c:pt>
                <c:pt idx="86">
                  <c:v>0</c:v>
                </c:pt>
                <c:pt idx="87">
                  <c:v>0.15479876160990713</c:v>
                </c:pt>
                <c:pt idx="88">
                  <c:v>0</c:v>
                </c:pt>
                <c:pt idx="89">
                  <c:v>0</c:v>
                </c:pt>
                <c:pt idx="90">
                  <c:v>0.16420361247947454</c:v>
                </c:pt>
                <c:pt idx="91">
                  <c:v>0.19011406844106463</c:v>
                </c:pt>
                <c:pt idx="92">
                  <c:v>0</c:v>
                </c:pt>
                <c:pt idx="93">
                  <c:v>0</c:v>
                </c:pt>
                <c:pt idx="94">
                  <c:v>0.22026431718061673</c:v>
                </c:pt>
                <c:pt idx="95">
                  <c:v>0</c:v>
                </c:pt>
                <c:pt idx="96">
                  <c:v>0</c:v>
                </c:pt>
                <c:pt idx="97">
                  <c:v>0.24096385542168675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0.26666666666666666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0.26385224274406333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0.25839793281653745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3C0-4FF5-BF3D-3C739D43A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53216"/>
        <c:axId val="182154752"/>
      </c:lineChart>
      <c:catAx>
        <c:axId val="182153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2154752"/>
        <c:crosses val="autoZero"/>
        <c:auto val="1"/>
        <c:lblAlgn val="ctr"/>
        <c:lblOffset val="100"/>
        <c:noMultiLvlLbl val="0"/>
      </c:catAx>
      <c:valAx>
        <c:axId val="18215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215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CHN'!$F$3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CHN'!$F$4:$F$89</c:f>
              <c:numCache>
                <c:formatCode>General</c:formatCode>
                <c:ptCount val="86"/>
                <c:pt idx="1">
                  <c:v>4024</c:v>
                </c:pt>
                <c:pt idx="2">
                  <c:v>2345</c:v>
                </c:pt>
                <c:pt idx="3">
                  <c:v>3156</c:v>
                </c:pt>
                <c:pt idx="4">
                  <c:v>2987</c:v>
                </c:pt>
                <c:pt idx="5">
                  <c:v>2447</c:v>
                </c:pt>
                <c:pt idx="6">
                  <c:v>2841</c:v>
                </c:pt>
                <c:pt idx="7">
                  <c:v>2147</c:v>
                </c:pt>
                <c:pt idx="8">
                  <c:v>2531</c:v>
                </c:pt>
                <c:pt idx="9">
                  <c:v>2097</c:v>
                </c:pt>
                <c:pt idx="10">
                  <c:v>1638</c:v>
                </c:pt>
                <c:pt idx="11">
                  <c:v>7420</c:v>
                </c:pt>
                <c:pt idx="12">
                  <c:v>7420</c:v>
                </c:pt>
                <c:pt idx="13">
                  <c:v>6200</c:v>
                </c:pt>
                <c:pt idx="14">
                  <c:v>1843</c:v>
                </c:pt>
                <c:pt idx="15">
                  <c:v>1933</c:v>
                </c:pt>
                <c:pt idx="16">
                  <c:v>1807</c:v>
                </c:pt>
                <c:pt idx="17">
                  <c:v>1693</c:v>
                </c:pt>
                <c:pt idx="18">
                  <c:v>349</c:v>
                </c:pt>
                <c:pt idx="19">
                  <c:v>411</c:v>
                </c:pt>
                <c:pt idx="20">
                  <c:v>220</c:v>
                </c:pt>
                <c:pt idx="21">
                  <c:v>1422</c:v>
                </c:pt>
                <c:pt idx="22">
                  <c:v>0</c:v>
                </c:pt>
                <c:pt idx="23">
                  <c:v>203</c:v>
                </c:pt>
                <c:pt idx="24">
                  <c:v>499</c:v>
                </c:pt>
                <c:pt idx="25">
                  <c:v>401</c:v>
                </c:pt>
                <c:pt idx="26">
                  <c:v>409</c:v>
                </c:pt>
                <c:pt idx="27">
                  <c:v>318</c:v>
                </c:pt>
                <c:pt idx="28">
                  <c:v>423</c:v>
                </c:pt>
                <c:pt idx="29">
                  <c:v>570</c:v>
                </c:pt>
                <c:pt idx="30">
                  <c:v>196</c:v>
                </c:pt>
                <c:pt idx="31">
                  <c:v>114</c:v>
                </c:pt>
                <c:pt idx="32">
                  <c:v>115</c:v>
                </c:pt>
                <c:pt idx="33">
                  <c:v>134</c:v>
                </c:pt>
                <c:pt idx="34">
                  <c:v>126</c:v>
                </c:pt>
                <c:pt idx="35">
                  <c:v>74</c:v>
                </c:pt>
                <c:pt idx="36">
                  <c:v>41</c:v>
                </c:pt>
                <c:pt idx="37">
                  <c:v>36</c:v>
                </c:pt>
                <c:pt idx="38">
                  <c:v>17</c:v>
                </c:pt>
                <c:pt idx="39">
                  <c:v>13</c:v>
                </c:pt>
                <c:pt idx="40">
                  <c:v>8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325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D1-4413-AD32-78DF3DC1355A}"/>
            </c:ext>
          </c:extLst>
        </c:ser>
        <c:ser>
          <c:idx val="2"/>
          <c:order val="2"/>
          <c:tx>
            <c:strRef>
              <c:f>'Data CHN'!$H$3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CHN'!$H$4:$H$89</c:f>
              <c:numCache>
                <c:formatCode>General</c:formatCode>
                <c:ptCount val="86"/>
                <c:pt idx="1">
                  <c:v>91</c:v>
                </c:pt>
                <c:pt idx="2">
                  <c:v>136</c:v>
                </c:pt>
                <c:pt idx="3">
                  <c:v>111</c:v>
                </c:pt>
                <c:pt idx="4">
                  <c:v>184</c:v>
                </c:pt>
                <c:pt idx="5">
                  <c:v>298</c:v>
                </c:pt>
                <c:pt idx="6">
                  <c:v>324</c:v>
                </c:pt>
                <c:pt idx="7">
                  <c:v>356</c:v>
                </c:pt>
                <c:pt idx="8">
                  <c:v>427</c:v>
                </c:pt>
                <c:pt idx="9">
                  <c:v>417</c:v>
                </c:pt>
                <c:pt idx="10">
                  <c:v>47</c:v>
                </c:pt>
                <c:pt idx="11">
                  <c:v>773</c:v>
                </c:pt>
                <c:pt idx="12">
                  <c:v>1315</c:v>
                </c:pt>
                <c:pt idx="13">
                  <c:v>849</c:v>
                </c:pt>
                <c:pt idx="14">
                  <c:v>1016</c:v>
                </c:pt>
                <c:pt idx="15">
                  <c:v>1223</c:v>
                </c:pt>
                <c:pt idx="16">
                  <c:v>1266</c:v>
                </c:pt>
                <c:pt idx="17">
                  <c:v>1209</c:v>
                </c:pt>
                <c:pt idx="18">
                  <c:v>1451</c:v>
                </c:pt>
                <c:pt idx="19">
                  <c:v>93</c:v>
                </c:pt>
                <c:pt idx="20">
                  <c:v>3418</c:v>
                </c:pt>
                <c:pt idx="21">
                  <c:v>44</c:v>
                </c:pt>
                <c:pt idx="22">
                  <c:v>1405</c:v>
                </c:pt>
                <c:pt idx="23">
                  <c:v>2223</c:v>
                </c:pt>
                <c:pt idx="24">
                  <c:v>1998</c:v>
                </c:pt>
                <c:pt idx="25">
                  <c:v>2414</c:v>
                </c:pt>
                <c:pt idx="26">
                  <c:v>3020</c:v>
                </c:pt>
                <c:pt idx="27">
                  <c:v>2590</c:v>
                </c:pt>
                <c:pt idx="28">
                  <c:v>2543</c:v>
                </c:pt>
                <c:pt idx="29">
                  <c:v>2398</c:v>
                </c:pt>
                <c:pt idx="30">
                  <c:v>2274</c:v>
                </c:pt>
                <c:pt idx="31">
                  <c:v>2349</c:v>
                </c:pt>
                <c:pt idx="32">
                  <c:v>2035</c:v>
                </c:pt>
                <c:pt idx="33">
                  <c:v>1441</c:v>
                </c:pt>
                <c:pt idx="34">
                  <c:v>1467</c:v>
                </c:pt>
                <c:pt idx="35">
                  <c:v>1735</c:v>
                </c:pt>
                <c:pt idx="36">
                  <c:v>1253</c:v>
                </c:pt>
                <c:pt idx="37">
                  <c:v>1255</c:v>
                </c:pt>
                <c:pt idx="38">
                  <c:v>1391</c:v>
                </c:pt>
                <c:pt idx="39">
                  <c:v>1184</c:v>
                </c:pt>
                <c:pt idx="40">
                  <c:v>1235</c:v>
                </c:pt>
                <c:pt idx="41">
                  <c:v>1407</c:v>
                </c:pt>
                <c:pt idx="42">
                  <c:v>1328</c:v>
                </c:pt>
                <c:pt idx="43">
                  <c:v>854</c:v>
                </c:pt>
                <c:pt idx="44">
                  <c:v>861</c:v>
                </c:pt>
                <c:pt idx="45">
                  <c:v>924</c:v>
                </c:pt>
                <c:pt idx="46">
                  <c:v>755</c:v>
                </c:pt>
                <c:pt idx="47">
                  <c:v>700</c:v>
                </c:pt>
                <c:pt idx="48">
                  <c:v>564</c:v>
                </c:pt>
                <c:pt idx="49">
                  <c:v>487</c:v>
                </c:pt>
                <c:pt idx="50">
                  <c:v>449</c:v>
                </c:pt>
                <c:pt idx="51">
                  <c:v>442</c:v>
                </c:pt>
                <c:pt idx="52">
                  <c:v>487</c:v>
                </c:pt>
                <c:pt idx="53">
                  <c:v>390</c:v>
                </c:pt>
                <c:pt idx="54">
                  <c:v>531</c:v>
                </c:pt>
                <c:pt idx="55">
                  <c:v>366</c:v>
                </c:pt>
                <c:pt idx="56">
                  <c:v>472</c:v>
                </c:pt>
                <c:pt idx="57">
                  <c:v>312</c:v>
                </c:pt>
                <c:pt idx="58">
                  <c:v>271</c:v>
                </c:pt>
                <c:pt idx="59">
                  <c:v>173</c:v>
                </c:pt>
                <c:pt idx="60">
                  <c:v>143</c:v>
                </c:pt>
                <c:pt idx="61">
                  <c:v>143</c:v>
                </c:pt>
                <c:pt idx="62">
                  <c:v>150</c:v>
                </c:pt>
                <c:pt idx="63">
                  <c:v>183</c:v>
                </c:pt>
                <c:pt idx="64">
                  <c:v>69</c:v>
                </c:pt>
                <c:pt idx="65">
                  <c:v>59</c:v>
                </c:pt>
                <c:pt idx="66">
                  <c:v>69</c:v>
                </c:pt>
                <c:pt idx="67">
                  <c:v>45</c:v>
                </c:pt>
                <c:pt idx="68">
                  <c:v>49</c:v>
                </c:pt>
                <c:pt idx="69">
                  <c:v>28</c:v>
                </c:pt>
                <c:pt idx="70">
                  <c:v>17</c:v>
                </c:pt>
                <c:pt idx="71">
                  <c:v>57</c:v>
                </c:pt>
                <c:pt idx="72">
                  <c:v>25</c:v>
                </c:pt>
                <c:pt idx="73">
                  <c:v>39</c:v>
                </c:pt>
                <c:pt idx="74">
                  <c:v>33</c:v>
                </c:pt>
                <c:pt idx="75">
                  <c:v>17</c:v>
                </c:pt>
                <c:pt idx="76">
                  <c:v>-958</c:v>
                </c:pt>
                <c:pt idx="77">
                  <c:v>13</c:v>
                </c:pt>
                <c:pt idx="78">
                  <c:v>4</c:v>
                </c:pt>
                <c:pt idx="79">
                  <c:v>3</c:v>
                </c:pt>
                <c:pt idx="80">
                  <c:v>5</c:v>
                </c:pt>
                <c:pt idx="81">
                  <c:v>28</c:v>
                </c:pt>
                <c:pt idx="82">
                  <c:v>22</c:v>
                </c:pt>
                <c:pt idx="83">
                  <c:v>24</c:v>
                </c:pt>
                <c:pt idx="84">
                  <c:v>11</c:v>
                </c:pt>
                <c:pt idx="85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3D1-4413-AD32-78DF3DC1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24448"/>
        <c:axId val="317225984"/>
      </c:lineChart>
      <c:lineChart>
        <c:grouping val="standard"/>
        <c:varyColors val="0"/>
        <c:ser>
          <c:idx val="1"/>
          <c:order val="1"/>
          <c:tx>
            <c:strRef>
              <c:f>'Data CHN'!$G$3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CHN'!$G$4:$G$89</c:f>
              <c:numCache>
                <c:formatCode>General</c:formatCode>
                <c:ptCount val="86"/>
                <c:pt idx="1">
                  <c:v>101</c:v>
                </c:pt>
                <c:pt idx="2">
                  <c:v>64</c:v>
                </c:pt>
                <c:pt idx="3">
                  <c:v>65</c:v>
                </c:pt>
                <c:pt idx="4">
                  <c:v>70</c:v>
                </c:pt>
                <c:pt idx="5">
                  <c:v>69</c:v>
                </c:pt>
                <c:pt idx="6">
                  <c:v>81</c:v>
                </c:pt>
                <c:pt idx="7">
                  <c:v>81</c:v>
                </c:pt>
                <c:pt idx="8">
                  <c:v>91</c:v>
                </c:pt>
                <c:pt idx="9">
                  <c:v>103</c:v>
                </c:pt>
                <c:pt idx="10">
                  <c:v>94</c:v>
                </c:pt>
                <c:pt idx="11">
                  <c:v>121</c:v>
                </c:pt>
                <c:pt idx="12">
                  <c:v>121</c:v>
                </c:pt>
                <c:pt idx="13">
                  <c:v>147</c:v>
                </c:pt>
                <c:pt idx="14">
                  <c:v>139</c:v>
                </c:pt>
                <c:pt idx="15">
                  <c:v>100</c:v>
                </c:pt>
                <c:pt idx="16">
                  <c:v>93</c:v>
                </c:pt>
                <c:pt idx="17">
                  <c:v>132</c:v>
                </c:pt>
                <c:pt idx="18">
                  <c:v>108</c:v>
                </c:pt>
                <c:pt idx="19">
                  <c:v>115</c:v>
                </c:pt>
                <c:pt idx="20">
                  <c:v>0</c:v>
                </c:pt>
                <c:pt idx="21">
                  <c:v>202</c:v>
                </c:pt>
                <c:pt idx="22">
                  <c:v>0</c:v>
                </c:pt>
                <c:pt idx="23">
                  <c:v>149</c:v>
                </c:pt>
                <c:pt idx="24">
                  <c:v>68</c:v>
                </c:pt>
                <c:pt idx="25">
                  <c:v>52</c:v>
                </c:pt>
                <c:pt idx="26">
                  <c:v>26</c:v>
                </c:pt>
                <c:pt idx="27">
                  <c:v>41</c:v>
                </c:pt>
                <c:pt idx="28">
                  <c:v>45</c:v>
                </c:pt>
                <c:pt idx="29">
                  <c:v>34</c:v>
                </c:pt>
                <c:pt idx="30">
                  <c:v>42</c:v>
                </c:pt>
                <c:pt idx="31">
                  <c:v>32</c:v>
                </c:pt>
                <c:pt idx="32">
                  <c:v>36</c:v>
                </c:pt>
                <c:pt idx="33">
                  <c:v>31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22</c:v>
                </c:pt>
                <c:pt idx="38">
                  <c:v>16</c:v>
                </c:pt>
                <c:pt idx="39">
                  <c:v>22</c:v>
                </c:pt>
                <c:pt idx="40">
                  <c:v>10</c:v>
                </c:pt>
                <c:pt idx="41">
                  <c:v>6</c:v>
                </c:pt>
                <c:pt idx="42">
                  <c:v>13</c:v>
                </c:pt>
                <c:pt idx="43">
                  <c:v>10</c:v>
                </c:pt>
                <c:pt idx="44">
                  <c:v>14</c:v>
                </c:pt>
                <c:pt idx="45">
                  <c:v>12</c:v>
                </c:pt>
                <c:pt idx="46">
                  <c:v>11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14</c:v>
                </c:pt>
                <c:pt idx="51">
                  <c:v>0</c:v>
                </c:pt>
                <c:pt idx="52">
                  <c:v>7</c:v>
                </c:pt>
                <c:pt idx="53">
                  <c:v>3</c:v>
                </c:pt>
                <c:pt idx="54">
                  <c:v>6</c:v>
                </c:pt>
                <c:pt idx="55">
                  <c:v>5</c:v>
                </c:pt>
                <c:pt idx="56">
                  <c:v>3</c:v>
                </c:pt>
                <c:pt idx="57">
                  <c:v>5</c:v>
                </c:pt>
                <c:pt idx="58">
                  <c:v>4</c:v>
                </c:pt>
                <c:pt idx="59">
                  <c:v>1</c:v>
                </c:pt>
                <c:pt idx="60">
                  <c:v>6</c:v>
                </c:pt>
                <c:pt idx="61">
                  <c:v>6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1290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3D1-4413-AD32-78DF3DC1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229312"/>
        <c:axId val="317227776"/>
      </c:lineChart>
      <c:catAx>
        <c:axId val="317224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225984"/>
        <c:crosses val="autoZero"/>
        <c:auto val="1"/>
        <c:lblAlgn val="ctr"/>
        <c:lblOffset val="100"/>
        <c:noMultiLvlLbl val="0"/>
      </c:catAx>
      <c:valAx>
        <c:axId val="3172259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224448"/>
        <c:crosses val="autoZero"/>
        <c:crossBetween val="between"/>
      </c:valAx>
      <c:valAx>
        <c:axId val="317227776"/>
        <c:scaling>
          <c:orientation val="minMax"/>
          <c:max val="8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229312"/>
        <c:crosses val="max"/>
        <c:crossBetween val="between"/>
      </c:valAx>
      <c:catAx>
        <c:axId val="31722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317227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7.0000339704526393</c:v>
                </c:pt>
                <c:pt idx="3">
                  <c:v>34.000219999477736</c:v>
                </c:pt>
                <c:pt idx="4">
                  <c:v>24.000249580219933</c:v>
                </c:pt>
                <c:pt idx="5">
                  <c:v>0</c:v>
                </c:pt>
                <c:pt idx="6">
                  <c:v>0</c:v>
                </c:pt>
                <c:pt idx="7">
                  <c:v>69.002136727940638</c:v>
                </c:pt>
                <c:pt idx="8">
                  <c:v>0</c:v>
                </c:pt>
                <c:pt idx="9">
                  <c:v>117.00505624521045</c:v>
                </c:pt>
                <c:pt idx="10">
                  <c:v>80.504567240777845</c:v>
                </c:pt>
                <c:pt idx="11">
                  <c:v>0</c:v>
                </c:pt>
                <c:pt idx="12">
                  <c:v>69.576670162447328</c:v>
                </c:pt>
                <c:pt idx="13">
                  <c:v>110.01447856314043</c:v>
                </c:pt>
                <c:pt idx="14">
                  <c:v>841.13207954040001</c:v>
                </c:pt>
                <c:pt idx="15">
                  <c:v>0</c:v>
                </c:pt>
                <c:pt idx="16">
                  <c:v>38.471317848699115</c:v>
                </c:pt>
                <c:pt idx="17">
                  <c:v>27.341863229927405</c:v>
                </c:pt>
                <c:pt idx="18">
                  <c:v>80.56664946100372</c:v>
                </c:pt>
                <c:pt idx="19">
                  <c:v>93.813402497953206</c:v>
                </c:pt>
                <c:pt idx="20">
                  <c:v>61.037336310982766</c:v>
                </c:pt>
                <c:pt idx="21">
                  <c:v>6.4725431528856703</c:v>
                </c:pt>
                <c:pt idx="22">
                  <c:v>60.097353706573649</c:v>
                </c:pt>
                <c:pt idx="23">
                  <c:v>541.55033428265449</c:v>
                </c:pt>
                <c:pt idx="24">
                  <c:v>32.940819183849136</c:v>
                </c:pt>
                <c:pt idx="25">
                  <c:v>24.082954330575372</c:v>
                </c:pt>
                <c:pt idx="26">
                  <c:v>0.77729427233151915</c:v>
                </c:pt>
                <c:pt idx="27">
                  <c:v>34.839921558308944</c:v>
                </c:pt>
                <c:pt idx="28">
                  <c:v>7.4675909403992478</c:v>
                </c:pt>
                <c:pt idx="29">
                  <c:v>3.814898892328161</c:v>
                </c:pt>
                <c:pt idx="30">
                  <c:v>1.0592242078190801</c:v>
                </c:pt>
                <c:pt idx="31">
                  <c:v>1.8584300697585066</c:v>
                </c:pt>
                <c:pt idx="32">
                  <c:v>0.96999872684107524</c:v>
                </c:pt>
                <c:pt idx="33">
                  <c:v>0.87916476038302116</c:v>
                </c:pt>
                <c:pt idx="34">
                  <c:v>0.54807858876135018</c:v>
                </c:pt>
                <c:pt idx="35">
                  <c:v>0.68592645677561348</c:v>
                </c:pt>
                <c:pt idx="36">
                  <c:v>0.64142594698877797</c:v>
                </c:pt>
                <c:pt idx="37">
                  <c:v>0.84871470077988065</c:v>
                </c:pt>
                <c:pt idx="38">
                  <c:v>0.88004056205969261</c:v>
                </c:pt>
                <c:pt idx="39">
                  <c:v>0.90630656565001033</c:v>
                </c:pt>
                <c:pt idx="40">
                  <c:v>0.9050421676527054</c:v>
                </c:pt>
                <c:pt idx="41">
                  <c:v>0.53924731142296101</c:v>
                </c:pt>
                <c:pt idx="42">
                  <c:v>0.46103896345811657</c:v>
                </c:pt>
                <c:pt idx="43">
                  <c:v>0.26531399981697096</c:v>
                </c:pt>
                <c:pt idx="44">
                  <c:v>0.28074298682652332</c:v>
                </c:pt>
                <c:pt idx="45">
                  <c:v>0.43847247558613323</c:v>
                </c:pt>
                <c:pt idx="46">
                  <c:v>0.73285739006235839</c:v>
                </c:pt>
                <c:pt idx="47">
                  <c:v>0.63566304058220391</c:v>
                </c:pt>
                <c:pt idx="48">
                  <c:v>0.44132681258155587</c:v>
                </c:pt>
                <c:pt idx="49">
                  <c:v>0.46492040008006419</c:v>
                </c:pt>
                <c:pt idx="50">
                  <c:v>0.24480378967726282</c:v>
                </c:pt>
                <c:pt idx="51">
                  <c:v>0.14061892957502412</c:v>
                </c:pt>
                <c:pt idx="52">
                  <c:v>0.387319932384114</c:v>
                </c:pt>
                <c:pt idx="53">
                  <c:v>0.30911775830331223</c:v>
                </c:pt>
                <c:pt idx="54">
                  <c:v>0.41272255671581054</c:v>
                </c:pt>
                <c:pt idx="55">
                  <c:v>0.70232715372054888</c:v>
                </c:pt>
                <c:pt idx="56">
                  <c:v>0.32790490728636668</c:v>
                </c:pt>
                <c:pt idx="57">
                  <c:v>0.22713631809374107</c:v>
                </c:pt>
                <c:pt idx="58">
                  <c:v>0.23119381423713523</c:v>
                </c:pt>
                <c:pt idx="59">
                  <c:v>0.34408913309274031</c:v>
                </c:pt>
                <c:pt idx="60">
                  <c:v>0.42662775910726963</c:v>
                </c:pt>
                <c:pt idx="61">
                  <c:v>0.23096363508644041</c:v>
                </c:pt>
                <c:pt idx="62">
                  <c:v>0.36488876040514623</c:v>
                </c:pt>
                <c:pt idx="63">
                  <c:v>0.2943474223475197</c:v>
                </c:pt>
                <c:pt idx="64">
                  <c:v>0.10562814317330797</c:v>
                </c:pt>
                <c:pt idx="65">
                  <c:v>0.13316271883661746</c:v>
                </c:pt>
                <c:pt idx="66">
                  <c:v>0.16508855639985462</c:v>
                </c:pt>
                <c:pt idx="67">
                  <c:v>0.32307334648612573</c:v>
                </c:pt>
                <c:pt idx="68">
                  <c:v>0.38161004210450561</c:v>
                </c:pt>
                <c:pt idx="69">
                  <c:v>0.14382446231574739</c:v>
                </c:pt>
                <c:pt idx="70">
                  <c:v>0.26694291319469243</c:v>
                </c:pt>
                <c:pt idx="71">
                  <c:v>0.1846086894174421</c:v>
                </c:pt>
                <c:pt idx="72">
                  <c:v>1.642121082747185</c:v>
                </c:pt>
                <c:pt idx="73">
                  <c:v>0.10929454368968379</c:v>
                </c:pt>
                <c:pt idx="74">
                  <c:v>25.088161708511468</c:v>
                </c:pt>
                <c:pt idx="75">
                  <c:v>8.530024434846343</c:v>
                </c:pt>
                <c:pt idx="76">
                  <c:v>0.1933728133481252</c:v>
                </c:pt>
                <c:pt idx="77">
                  <c:v>0.14758014267215111</c:v>
                </c:pt>
                <c:pt idx="78">
                  <c:v>9.5575877682049573E-2</c:v>
                </c:pt>
                <c:pt idx="79">
                  <c:v>0.2007095758650978</c:v>
                </c:pt>
                <c:pt idx="80">
                  <c:v>0.39744567248657708</c:v>
                </c:pt>
                <c:pt idx="81">
                  <c:v>0.34082999243800882</c:v>
                </c:pt>
                <c:pt idx="82">
                  <c:v>2.6092538342156848</c:v>
                </c:pt>
                <c:pt idx="83">
                  <c:v>0.17709894349539829</c:v>
                </c:pt>
                <c:pt idx="84">
                  <c:v>0.10929891603058407</c:v>
                </c:pt>
                <c:pt idx="85">
                  <c:v>9.3791033134029547E-2</c:v>
                </c:pt>
                <c:pt idx="86">
                  <c:v>7.5267391367872172</c:v>
                </c:pt>
                <c:pt idx="87">
                  <c:v>0.14758337702935664</c:v>
                </c:pt>
                <c:pt idx="88">
                  <c:v>10.035687093670273</c:v>
                </c:pt>
                <c:pt idx="89">
                  <c:v>0</c:v>
                </c:pt>
                <c:pt idx="90">
                  <c:v>0.17060770932144254</c:v>
                </c:pt>
                <c:pt idx="91">
                  <c:v>0.16891885706871196</c:v>
                </c:pt>
                <c:pt idx="92">
                  <c:v>0</c:v>
                </c:pt>
                <c:pt idx="93">
                  <c:v>0</c:v>
                </c:pt>
                <c:pt idx="94">
                  <c:v>0.1887922986526035</c:v>
                </c:pt>
                <c:pt idx="95">
                  <c:v>0</c:v>
                </c:pt>
                <c:pt idx="96">
                  <c:v>0</c:v>
                </c:pt>
                <c:pt idx="97">
                  <c:v>0.20071746582609803</c:v>
                </c:pt>
                <c:pt idx="98">
                  <c:v>0</c:v>
                </c:pt>
                <c:pt idx="99">
                  <c:v>3.512567464128038</c:v>
                </c:pt>
                <c:pt idx="100">
                  <c:v>1.459769481705437</c:v>
                </c:pt>
                <c:pt idx="101">
                  <c:v>11.541323878077387</c:v>
                </c:pt>
                <c:pt idx="102">
                  <c:v>0.32790762270912011</c:v>
                </c:pt>
                <c:pt idx="103">
                  <c:v>19.068398059367002</c:v>
                </c:pt>
                <c:pt idx="104">
                  <c:v>0</c:v>
                </c:pt>
                <c:pt idx="105">
                  <c:v>0</c:v>
                </c:pt>
                <c:pt idx="106">
                  <c:v>0.13911403475239195</c:v>
                </c:pt>
                <c:pt idx="107">
                  <c:v>1.5388687017821436</c:v>
                </c:pt>
                <c:pt idx="108">
                  <c:v>16.559609544559102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0.49177529829084399</c:v>
                </c:pt>
                <c:pt idx="113">
                  <c:v>0</c:v>
                </c:pt>
                <c:pt idx="114">
                  <c:v>0</c:v>
                </c:pt>
                <c:pt idx="115">
                  <c:v>22.079935152360644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8B-476B-841A-B1C3935F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95936"/>
        <c:axId val="183897472"/>
      </c:lineChart>
      <c:catAx>
        <c:axId val="183895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3897472"/>
        <c:crosses val="autoZero"/>
        <c:auto val="1"/>
        <c:lblAlgn val="ctr"/>
        <c:lblOffset val="100"/>
        <c:noMultiLvlLbl val="0"/>
      </c:catAx>
      <c:valAx>
        <c:axId val="18389747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389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7</c:v>
                </c:pt>
                <c:pt idx="27">
                  <c:v>0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14</c:v>
                </c:pt>
                <c:pt idx="32">
                  <c:v>34</c:v>
                </c:pt>
                <c:pt idx="33">
                  <c:v>24</c:v>
                </c:pt>
                <c:pt idx="34">
                  <c:v>100</c:v>
                </c:pt>
                <c:pt idx="35">
                  <c:v>54</c:v>
                </c:pt>
                <c:pt idx="36">
                  <c:v>69</c:v>
                </c:pt>
                <c:pt idx="37">
                  <c:v>37</c:v>
                </c:pt>
                <c:pt idx="38">
                  <c:v>117</c:v>
                </c:pt>
                <c:pt idx="39">
                  <c:v>161</c:v>
                </c:pt>
                <c:pt idx="40">
                  <c:v>0</c:v>
                </c:pt>
                <c:pt idx="41">
                  <c:v>487</c:v>
                </c:pt>
                <c:pt idx="42">
                  <c:v>220</c:v>
                </c:pt>
                <c:pt idx="43">
                  <c:v>841</c:v>
                </c:pt>
                <c:pt idx="44">
                  <c:v>0</c:v>
                </c:pt>
                <c:pt idx="45">
                  <c:v>500</c:v>
                </c:pt>
                <c:pt idx="46">
                  <c:v>328</c:v>
                </c:pt>
                <c:pt idx="47">
                  <c:v>1047</c:v>
                </c:pt>
                <c:pt idx="48">
                  <c:v>1219</c:v>
                </c:pt>
                <c:pt idx="49">
                  <c:v>1281</c:v>
                </c:pt>
                <c:pt idx="50">
                  <c:v>899</c:v>
                </c:pt>
                <c:pt idx="51">
                  <c:v>1321</c:v>
                </c:pt>
                <c:pt idx="52">
                  <c:v>1082</c:v>
                </c:pt>
                <c:pt idx="53">
                  <c:v>1020</c:v>
                </c:pt>
                <c:pt idx="54">
                  <c:v>914</c:v>
                </c:pt>
                <c:pt idx="55">
                  <c:v>1117</c:v>
                </c:pt>
                <c:pt idx="56">
                  <c:v>1148</c:v>
                </c:pt>
                <c:pt idx="57">
                  <c:v>753</c:v>
                </c:pt>
                <c:pt idx="58">
                  <c:v>1093</c:v>
                </c:pt>
                <c:pt idx="59">
                  <c:v>683</c:v>
                </c:pt>
                <c:pt idx="60">
                  <c:v>1163</c:v>
                </c:pt>
                <c:pt idx="61">
                  <c:v>1059</c:v>
                </c:pt>
                <c:pt idx="62">
                  <c:v>779</c:v>
                </c:pt>
                <c:pt idx="63">
                  <c:v>899</c:v>
                </c:pt>
                <c:pt idx="64">
                  <c:v>595</c:v>
                </c:pt>
                <c:pt idx="65">
                  <c:v>557</c:v>
                </c:pt>
                <c:pt idx="66">
                  <c:v>596</c:v>
                </c:pt>
                <c:pt idx="67">
                  <c:v>1027</c:v>
                </c:pt>
                <c:pt idx="68">
                  <c:v>771</c:v>
                </c:pt>
                <c:pt idx="69">
                  <c:v>500</c:v>
                </c:pt>
                <c:pt idx="70">
                  <c:v>556</c:v>
                </c:pt>
                <c:pt idx="71">
                  <c:v>308</c:v>
                </c:pt>
                <c:pt idx="72">
                  <c:v>273</c:v>
                </c:pt>
                <c:pt idx="73">
                  <c:v>248</c:v>
                </c:pt>
                <c:pt idx="74">
                  <c:v>400</c:v>
                </c:pt>
                <c:pt idx="75">
                  <c:v>396</c:v>
                </c:pt>
                <c:pt idx="76">
                  <c:v>346</c:v>
                </c:pt>
                <c:pt idx="77">
                  <c:v>326</c:v>
                </c:pt>
                <c:pt idx="78">
                  <c:v>336</c:v>
                </c:pt>
                <c:pt idx="79">
                  <c:v>204</c:v>
                </c:pt>
                <c:pt idx="80">
                  <c:v>119</c:v>
                </c:pt>
                <c:pt idx="81">
                  <c:v>205</c:v>
                </c:pt>
                <c:pt idx="82">
                  <c:v>228</c:v>
                </c:pt>
                <c:pt idx="83">
                  <c:v>181</c:v>
                </c:pt>
                <c:pt idx="84">
                  <c:v>217</c:v>
                </c:pt>
                <c:pt idx="85">
                  <c:v>167</c:v>
                </c:pt>
                <c:pt idx="86">
                  <c:v>103</c:v>
                </c:pt>
                <c:pt idx="87">
                  <c:v>100</c:v>
                </c:pt>
                <c:pt idx="88">
                  <c:v>143</c:v>
                </c:pt>
                <c:pt idx="89">
                  <c:v>179</c:v>
                </c:pt>
                <c:pt idx="90">
                  <c:v>119</c:v>
                </c:pt>
                <c:pt idx="91">
                  <c:v>112</c:v>
                </c:pt>
                <c:pt idx="92">
                  <c:v>88</c:v>
                </c:pt>
                <c:pt idx="93">
                  <c:v>76</c:v>
                </c:pt>
                <c:pt idx="94">
                  <c:v>28</c:v>
                </c:pt>
                <c:pt idx="95">
                  <c:v>51</c:v>
                </c:pt>
                <c:pt idx="96">
                  <c:v>66</c:v>
                </c:pt>
                <c:pt idx="97">
                  <c:v>81</c:v>
                </c:pt>
                <c:pt idx="98">
                  <c:v>44</c:v>
                </c:pt>
                <c:pt idx="99">
                  <c:v>54</c:v>
                </c:pt>
                <c:pt idx="100">
                  <c:v>39</c:v>
                </c:pt>
                <c:pt idx="101">
                  <c:v>36</c:v>
                </c:pt>
                <c:pt idx="102">
                  <c:v>33</c:v>
                </c:pt>
                <c:pt idx="103">
                  <c:v>50</c:v>
                </c:pt>
                <c:pt idx="104">
                  <c:v>51</c:v>
                </c:pt>
                <c:pt idx="105">
                  <c:v>58</c:v>
                </c:pt>
                <c:pt idx="106">
                  <c:v>15</c:v>
                </c:pt>
                <c:pt idx="107">
                  <c:v>10</c:v>
                </c:pt>
                <c:pt idx="108">
                  <c:v>21</c:v>
                </c:pt>
                <c:pt idx="109">
                  <c:v>40</c:v>
                </c:pt>
                <c:pt idx="110">
                  <c:v>36</c:v>
                </c:pt>
                <c:pt idx="111">
                  <c:v>13</c:v>
                </c:pt>
                <c:pt idx="112">
                  <c:v>18</c:v>
                </c:pt>
                <c:pt idx="113">
                  <c:v>11</c:v>
                </c:pt>
                <c:pt idx="114">
                  <c:v>10</c:v>
                </c:pt>
                <c:pt idx="115">
                  <c:v>15</c:v>
                </c:pt>
                <c:pt idx="116">
                  <c:v>15</c:v>
                </c:pt>
                <c:pt idx="117">
                  <c:v>20</c:v>
                </c:pt>
                <c:pt idx="118">
                  <c:v>32</c:v>
                </c:pt>
                <c:pt idx="119">
                  <c:v>17</c:v>
                </c:pt>
                <c:pt idx="120">
                  <c:v>17</c:v>
                </c:pt>
                <c:pt idx="121">
                  <c:v>9</c:v>
                </c:pt>
                <c:pt idx="122">
                  <c:v>3</c:v>
                </c:pt>
                <c:pt idx="123">
                  <c:v>19</c:v>
                </c:pt>
                <c:pt idx="124">
                  <c:v>20</c:v>
                </c:pt>
                <c:pt idx="125">
                  <c:v>23</c:v>
                </c:pt>
                <c:pt idx="126">
                  <c:v>20</c:v>
                </c:pt>
                <c:pt idx="127">
                  <c:v>9</c:v>
                </c:pt>
                <c:pt idx="128">
                  <c:v>7</c:v>
                </c:pt>
                <c:pt idx="129">
                  <c:v>16</c:v>
                </c:pt>
                <c:pt idx="130">
                  <c:v>23</c:v>
                </c:pt>
                <c:pt idx="131">
                  <c:v>33</c:v>
                </c:pt>
                <c:pt idx="132">
                  <c:v>19</c:v>
                </c:pt>
                <c:pt idx="133">
                  <c:v>31</c:v>
                </c:pt>
                <c:pt idx="134">
                  <c:v>23</c:v>
                </c:pt>
                <c:pt idx="135">
                  <c:v>14</c:v>
                </c:pt>
                <c:pt idx="136">
                  <c:v>23</c:v>
                </c:pt>
                <c:pt idx="137">
                  <c:v>33</c:v>
                </c:pt>
                <c:pt idx="138">
                  <c:v>13</c:v>
                </c:pt>
                <c:pt idx="139">
                  <c:v>35</c:v>
                </c:pt>
                <c:pt idx="140">
                  <c:v>8</c:v>
                </c:pt>
                <c:pt idx="141">
                  <c:v>49</c:v>
                </c:pt>
                <c:pt idx="142">
                  <c:v>18</c:v>
                </c:pt>
                <c:pt idx="143">
                  <c:v>22</c:v>
                </c:pt>
                <c:pt idx="144">
                  <c:v>44</c:v>
                </c:pt>
                <c:pt idx="145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69-4C84-877F-F5A41B60B3D2}"/>
            </c:ext>
          </c:extLst>
        </c:ser>
        <c:ser>
          <c:idx val="2"/>
          <c:order val="2"/>
          <c:tx>
            <c:strRef>
              <c:f>'Data CH'!$H$3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116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1399</c:v>
                </c:pt>
                <c:pt idx="56">
                  <c:v>0</c:v>
                </c:pt>
                <c:pt idx="57">
                  <c:v>65</c:v>
                </c:pt>
                <c:pt idx="58">
                  <c:v>228</c:v>
                </c:pt>
                <c:pt idx="59">
                  <c:v>572</c:v>
                </c:pt>
                <c:pt idx="60">
                  <c:v>572</c:v>
                </c:pt>
                <c:pt idx="61">
                  <c:v>1046</c:v>
                </c:pt>
                <c:pt idx="62">
                  <c:v>833</c:v>
                </c:pt>
                <c:pt idx="63">
                  <c:v>1569</c:v>
                </c:pt>
                <c:pt idx="64">
                  <c:v>820.5</c:v>
                </c:pt>
                <c:pt idx="65">
                  <c:v>820.5</c:v>
                </c:pt>
                <c:pt idx="66">
                  <c:v>648</c:v>
                </c:pt>
                <c:pt idx="67">
                  <c:v>1096</c:v>
                </c:pt>
                <c:pt idx="68">
                  <c:v>800</c:v>
                </c:pt>
                <c:pt idx="69">
                  <c:v>500</c:v>
                </c:pt>
                <c:pt idx="70">
                  <c:v>1000</c:v>
                </c:pt>
                <c:pt idx="71">
                  <c:v>600</c:v>
                </c:pt>
                <c:pt idx="72">
                  <c:v>1000</c:v>
                </c:pt>
                <c:pt idx="73">
                  <c:v>850</c:v>
                </c:pt>
                <c:pt idx="74">
                  <c:v>850</c:v>
                </c:pt>
                <c:pt idx="75">
                  <c:v>500</c:v>
                </c:pt>
                <c:pt idx="76">
                  <c:v>500</c:v>
                </c:pt>
                <c:pt idx="77">
                  <c:v>700</c:v>
                </c:pt>
                <c:pt idx="78">
                  <c:v>700</c:v>
                </c:pt>
                <c:pt idx="79">
                  <c:v>800</c:v>
                </c:pt>
                <c:pt idx="80">
                  <c:v>800</c:v>
                </c:pt>
                <c:pt idx="81">
                  <c:v>500</c:v>
                </c:pt>
                <c:pt idx="82">
                  <c:v>700</c:v>
                </c:pt>
                <c:pt idx="83">
                  <c:v>400</c:v>
                </c:pt>
                <c:pt idx="84">
                  <c:v>300</c:v>
                </c:pt>
                <c:pt idx="85">
                  <c:v>500</c:v>
                </c:pt>
                <c:pt idx="86">
                  <c:v>400</c:v>
                </c:pt>
                <c:pt idx="87">
                  <c:v>400</c:v>
                </c:pt>
                <c:pt idx="88">
                  <c:v>400</c:v>
                </c:pt>
                <c:pt idx="89">
                  <c:v>400</c:v>
                </c:pt>
                <c:pt idx="90">
                  <c:v>500</c:v>
                </c:pt>
                <c:pt idx="91">
                  <c:v>300</c:v>
                </c:pt>
                <c:pt idx="92">
                  <c:v>300</c:v>
                </c:pt>
                <c:pt idx="93">
                  <c:v>700</c:v>
                </c:pt>
                <c:pt idx="94">
                  <c:v>200</c:v>
                </c:pt>
                <c:pt idx="95">
                  <c:v>300</c:v>
                </c:pt>
                <c:pt idx="96">
                  <c:v>200</c:v>
                </c:pt>
                <c:pt idx="97">
                  <c:v>200</c:v>
                </c:pt>
                <c:pt idx="98">
                  <c:v>300</c:v>
                </c:pt>
                <c:pt idx="99">
                  <c:v>200</c:v>
                </c:pt>
                <c:pt idx="100">
                  <c:v>200</c:v>
                </c:pt>
                <c:pt idx="101">
                  <c:v>0</c:v>
                </c:pt>
                <c:pt idx="102">
                  <c:v>300</c:v>
                </c:pt>
                <c:pt idx="103">
                  <c:v>0</c:v>
                </c:pt>
                <c:pt idx="104">
                  <c:v>0</c:v>
                </c:pt>
                <c:pt idx="105">
                  <c:v>300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0</c:v>
                </c:pt>
                <c:pt idx="116">
                  <c:v>100</c:v>
                </c:pt>
                <c:pt idx="117">
                  <c:v>0</c:v>
                </c:pt>
                <c:pt idx="118">
                  <c:v>0</c:v>
                </c:pt>
                <c:pt idx="119">
                  <c:v>100</c:v>
                </c:pt>
                <c:pt idx="120">
                  <c:v>100</c:v>
                </c:pt>
                <c:pt idx="121">
                  <c:v>0</c:v>
                </c:pt>
                <c:pt idx="122">
                  <c:v>0</c:v>
                </c:pt>
                <c:pt idx="123">
                  <c:v>100</c:v>
                </c:pt>
                <c:pt idx="124">
                  <c:v>0</c:v>
                </c:pt>
                <c:pt idx="125">
                  <c:v>0</c:v>
                </c:pt>
                <c:pt idx="126">
                  <c:v>100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100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100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100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D69-4C84-877F-F5A41B6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46624"/>
        <c:axId val="183948416"/>
      </c:lineChart>
      <c:lineChart>
        <c:grouping val="standard"/>
        <c:varyColors val="0"/>
        <c:ser>
          <c:idx val="1"/>
          <c:order val="1"/>
          <c:tx>
            <c:strRef>
              <c:f>'Data CH'!$G$3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7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13</c:v>
                </c:pt>
                <c:pt idx="46">
                  <c:v>1</c:v>
                </c:pt>
                <c:pt idx="47">
                  <c:v>13</c:v>
                </c:pt>
                <c:pt idx="48">
                  <c:v>13</c:v>
                </c:pt>
                <c:pt idx="49">
                  <c:v>21</c:v>
                </c:pt>
                <c:pt idx="50">
                  <c:v>23</c:v>
                </c:pt>
                <c:pt idx="51">
                  <c:v>22</c:v>
                </c:pt>
                <c:pt idx="52">
                  <c:v>2</c:v>
                </c:pt>
                <c:pt idx="53">
                  <c:v>31</c:v>
                </c:pt>
                <c:pt idx="54">
                  <c:v>38</c:v>
                </c:pt>
                <c:pt idx="55">
                  <c:v>40</c:v>
                </c:pt>
                <c:pt idx="56">
                  <c:v>33</c:v>
                </c:pt>
                <c:pt idx="57">
                  <c:v>36</c:v>
                </c:pt>
                <c:pt idx="58">
                  <c:v>59</c:v>
                </c:pt>
                <c:pt idx="59">
                  <c:v>74</c:v>
                </c:pt>
                <c:pt idx="60">
                  <c:v>55</c:v>
                </c:pt>
                <c:pt idx="61">
                  <c:v>48</c:v>
                </c:pt>
                <c:pt idx="62">
                  <c:v>55</c:v>
                </c:pt>
                <c:pt idx="63">
                  <c:v>75</c:v>
                </c:pt>
                <c:pt idx="64">
                  <c:v>49</c:v>
                </c:pt>
                <c:pt idx="65">
                  <c:v>50</c:v>
                </c:pt>
                <c:pt idx="66">
                  <c:v>56</c:v>
                </c:pt>
                <c:pt idx="67">
                  <c:v>74</c:v>
                </c:pt>
                <c:pt idx="68">
                  <c:v>53</c:v>
                </c:pt>
                <c:pt idx="69">
                  <c:v>54</c:v>
                </c:pt>
                <c:pt idx="70">
                  <c:v>34</c:v>
                </c:pt>
                <c:pt idx="71">
                  <c:v>70</c:v>
                </c:pt>
                <c:pt idx="72">
                  <c:v>32</c:v>
                </c:pt>
                <c:pt idx="73">
                  <c:v>36</c:v>
                </c:pt>
                <c:pt idx="74">
                  <c:v>65</c:v>
                </c:pt>
                <c:pt idx="75">
                  <c:v>42</c:v>
                </c:pt>
                <c:pt idx="76">
                  <c:v>46</c:v>
                </c:pt>
                <c:pt idx="77">
                  <c:v>41</c:v>
                </c:pt>
                <c:pt idx="78">
                  <c:v>25</c:v>
                </c:pt>
                <c:pt idx="79">
                  <c:v>36</c:v>
                </c:pt>
                <c:pt idx="80">
                  <c:v>49</c:v>
                </c:pt>
                <c:pt idx="81">
                  <c:v>31</c:v>
                </c:pt>
                <c:pt idx="82">
                  <c:v>40</c:v>
                </c:pt>
                <c:pt idx="83">
                  <c:v>40</c:v>
                </c:pt>
                <c:pt idx="84">
                  <c:v>10</c:v>
                </c:pt>
                <c:pt idx="85">
                  <c:v>11</c:v>
                </c:pt>
                <c:pt idx="86">
                  <c:v>55</c:v>
                </c:pt>
                <c:pt idx="87">
                  <c:v>34</c:v>
                </c:pt>
                <c:pt idx="88">
                  <c:v>17</c:v>
                </c:pt>
                <c:pt idx="89">
                  <c:v>21</c:v>
                </c:pt>
                <c:pt idx="90">
                  <c:v>17</c:v>
                </c:pt>
                <c:pt idx="91">
                  <c:v>8</c:v>
                </c:pt>
                <c:pt idx="92">
                  <c:v>0</c:v>
                </c:pt>
                <c:pt idx="93">
                  <c:v>22</c:v>
                </c:pt>
                <c:pt idx="94">
                  <c:v>11</c:v>
                </c:pt>
                <c:pt idx="95">
                  <c:v>10</c:v>
                </c:pt>
                <c:pt idx="96">
                  <c:v>5</c:v>
                </c:pt>
                <c:pt idx="97">
                  <c:v>13</c:v>
                </c:pt>
                <c:pt idx="98">
                  <c:v>7</c:v>
                </c:pt>
                <c:pt idx="99">
                  <c:v>3</c:v>
                </c:pt>
                <c:pt idx="100">
                  <c:v>12</c:v>
                </c:pt>
                <c:pt idx="101">
                  <c:v>22</c:v>
                </c:pt>
                <c:pt idx="102">
                  <c:v>3</c:v>
                </c:pt>
                <c:pt idx="103">
                  <c:v>2</c:v>
                </c:pt>
                <c:pt idx="104">
                  <c:v>6</c:v>
                </c:pt>
                <c:pt idx="105">
                  <c:v>1</c:v>
                </c:pt>
                <c:pt idx="106">
                  <c:v>2</c:v>
                </c:pt>
                <c:pt idx="107">
                  <c:v>5</c:v>
                </c:pt>
                <c:pt idx="108">
                  <c:v>5</c:v>
                </c:pt>
                <c:pt idx="109">
                  <c:v>1</c:v>
                </c:pt>
                <c:pt idx="110">
                  <c:v>6</c:v>
                </c:pt>
                <c:pt idx="111">
                  <c:v>5</c:v>
                </c:pt>
                <c:pt idx="112">
                  <c:v>2</c:v>
                </c:pt>
                <c:pt idx="113">
                  <c:v>1</c:v>
                </c:pt>
                <c:pt idx="114">
                  <c:v>7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</c:v>
                </c:pt>
                <c:pt idx="129">
                  <c:v>11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15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D69-4C84-877F-F5A41B6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51744"/>
        <c:axId val="183949952"/>
      </c:lineChart>
      <c:catAx>
        <c:axId val="18394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3948416"/>
        <c:crosses val="autoZero"/>
        <c:auto val="1"/>
        <c:lblAlgn val="ctr"/>
        <c:lblOffset val="100"/>
        <c:noMultiLvlLbl val="0"/>
      </c:catAx>
      <c:valAx>
        <c:axId val="183948416"/>
        <c:scaling>
          <c:orientation val="minMax"/>
          <c:max val="1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3946624"/>
        <c:crosses val="autoZero"/>
        <c:crossBetween val="between"/>
      </c:valAx>
      <c:valAx>
        <c:axId val="183949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3951744"/>
        <c:crosses val="max"/>
        <c:crossBetween val="between"/>
      </c:valAx>
      <c:catAx>
        <c:axId val="18395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83949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CH'!$B$4:$B$162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8</c:v>
                </c:pt>
                <c:pt idx="27">
                  <c:v>8</c:v>
                </c:pt>
                <c:pt idx="28">
                  <c:v>18</c:v>
                </c:pt>
                <c:pt idx="29">
                  <c:v>27</c:v>
                </c:pt>
                <c:pt idx="30">
                  <c:v>42</c:v>
                </c:pt>
                <c:pt idx="31">
                  <c:v>56</c:v>
                </c:pt>
                <c:pt idx="32">
                  <c:v>90</c:v>
                </c:pt>
                <c:pt idx="33">
                  <c:v>114</c:v>
                </c:pt>
                <c:pt idx="34">
                  <c:v>214</c:v>
                </c:pt>
                <c:pt idx="35">
                  <c:v>268</c:v>
                </c:pt>
                <c:pt idx="36">
                  <c:v>337</c:v>
                </c:pt>
                <c:pt idx="37">
                  <c:v>374</c:v>
                </c:pt>
                <c:pt idx="38">
                  <c:v>491</c:v>
                </c:pt>
                <c:pt idx="39">
                  <c:v>652</c:v>
                </c:pt>
                <c:pt idx="40">
                  <c:v>652</c:v>
                </c:pt>
                <c:pt idx="41">
                  <c:v>1139</c:v>
                </c:pt>
                <c:pt idx="42">
                  <c:v>1359</c:v>
                </c:pt>
                <c:pt idx="43">
                  <c:v>2200</c:v>
                </c:pt>
                <c:pt idx="44">
                  <c:v>2200</c:v>
                </c:pt>
                <c:pt idx="45">
                  <c:v>2700</c:v>
                </c:pt>
                <c:pt idx="46">
                  <c:v>3028</c:v>
                </c:pt>
                <c:pt idx="47">
                  <c:v>4075</c:v>
                </c:pt>
                <c:pt idx="48">
                  <c:v>5294</c:v>
                </c:pt>
                <c:pt idx="49">
                  <c:v>6575</c:v>
                </c:pt>
                <c:pt idx="50">
                  <c:v>7474</c:v>
                </c:pt>
                <c:pt idx="51">
                  <c:v>8795</c:v>
                </c:pt>
                <c:pt idx="52">
                  <c:v>9877</c:v>
                </c:pt>
                <c:pt idx="53">
                  <c:v>10897</c:v>
                </c:pt>
                <c:pt idx="54">
                  <c:v>11811</c:v>
                </c:pt>
                <c:pt idx="55">
                  <c:v>12928</c:v>
                </c:pt>
                <c:pt idx="56">
                  <c:v>14076</c:v>
                </c:pt>
                <c:pt idx="57">
                  <c:v>14829</c:v>
                </c:pt>
                <c:pt idx="58">
                  <c:v>15922</c:v>
                </c:pt>
                <c:pt idx="59">
                  <c:v>16605</c:v>
                </c:pt>
                <c:pt idx="60">
                  <c:v>17768</c:v>
                </c:pt>
                <c:pt idx="61">
                  <c:v>18827</c:v>
                </c:pt>
                <c:pt idx="62">
                  <c:v>19606</c:v>
                </c:pt>
                <c:pt idx="63">
                  <c:v>20505</c:v>
                </c:pt>
                <c:pt idx="64">
                  <c:v>21100</c:v>
                </c:pt>
                <c:pt idx="65">
                  <c:v>21657</c:v>
                </c:pt>
                <c:pt idx="66">
                  <c:v>22253</c:v>
                </c:pt>
                <c:pt idx="67">
                  <c:v>23280</c:v>
                </c:pt>
                <c:pt idx="68">
                  <c:v>24051</c:v>
                </c:pt>
                <c:pt idx="69">
                  <c:v>24551</c:v>
                </c:pt>
                <c:pt idx="70">
                  <c:v>25107</c:v>
                </c:pt>
                <c:pt idx="71">
                  <c:v>25415</c:v>
                </c:pt>
                <c:pt idx="72">
                  <c:v>25688</c:v>
                </c:pt>
                <c:pt idx="73">
                  <c:v>25936</c:v>
                </c:pt>
                <c:pt idx="74">
                  <c:v>26336</c:v>
                </c:pt>
                <c:pt idx="75">
                  <c:v>26732</c:v>
                </c:pt>
                <c:pt idx="76">
                  <c:v>27078</c:v>
                </c:pt>
                <c:pt idx="77">
                  <c:v>27404</c:v>
                </c:pt>
                <c:pt idx="78">
                  <c:v>27740</c:v>
                </c:pt>
                <c:pt idx="79">
                  <c:v>27944</c:v>
                </c:pt>
                <c:pt idx="80">
                  <c:v>28063</c:v>
                </c:pt>
                <c:pt idx="81">
                  <c:v>28268</c:v>
                </c:pt>
                <c:pt idx="82">
                  <c:v>28496</c:v>
                </c:pt>
                <c:pt idx="83">
                  <c:v>28677</c:v>
                </c:pt>
                <c:pt idx="84">
                  <c:v>28894</c:v>
                </c:pt>
                <c:pt idx="85">
                  <c:v>29061</c:v>
                </c:pt>
                <c:pt idx="86">
                  <c:v>29164</c:v>
                </c:pt>
                <c:pt idx="87">
                  <c:v>29264</c:v>
                </c:pt>
                <c:pt idx="88">
                  <c:v>29407</c:v>
                </c:pt>
                <c:pt idx="89">
                  <c:v>29586</c:v>
                </c:pt>
                <c:pt idx="90">
                  <c:v>29705</c:v>
                </c:pt>
                <c:pt idx="91">
                  <c:v>29817</c:v>
                </c:pt>
                <c:pt idx="92">
                  <c:v>29905</c:v>
                </c:pt>
                <c:pt idx="93">
                  <c:v>29981</c:v>
                </c:pt>
                <c:pt idx="94">
                  <c:v>30009</c:v>
                </c:pt>
                <c:pt idx="95">
                  <c:v>30060</c:v>
                </c:pt>
                <c:pt idx="96">
                  <c:v>30126</c:v>
                </c:pt>
                <c:pt idx="97">
                  <c:v>30207</c:v>
                </c:pt>
                <c:pt idx="98">
                  <c:v>30251</c:v>
                </c:pt>
                <c:pt idx="99">
                  <c:v>30305</c:v>
                </c:pt>
                <c:pt idx="100">
                  <c:v>30344</c:v>
                </c:pt>
                <c:pt idx="101">
                  <c:v>30380</c:v>
                </c:pt>
                <c:pt idx="102">
                  <c:v>30413</c:v>
                </c:pt>
                <c:pt idx="103">
                  <c:v>30463</c:v>
                </c:pt>
                <c:pt idx="104">
                  <c:v>30514</c:v>
                </c:pt>
                <c:pt idx="105">
                  <c:v>30572</c:v>
                </c:pt>
                <c:pt idx="106">
                  <c:v>30587</c:v>
                </c:pt>
                <c:pt idx="107">
                  <c:v>30597</c:v>
                </c:pt>
                <c:pt idx="108">
                  <c:v>30618</c:v>
                </c:pt>
                <c:pt idx="109">
                  <c:v>30658</c:v>
                </c:pt>
                <c:pt idx="110">
                  <c:v>30694</c:v>
                </c:pt>
                <c:pt idx="111">
                  <c:v>30707</c:v>
                </c:pt>
                <c:pt idx="112">
                  <c:v>30725</c:v>
                </c:pt>
                <c:pt idx="113">
                  <c:v>30736</c:v>
                </c:pt>
                <c:pt idx="114">
                  <c:v>30746</c:v>
                </c:pt>
                <c:pt idx="115">
                  <c:v>30761</c:v>
                </c:pt>
                <c:pt idx="116">
                  <c:v>30776</c:v>
                </c:pt>
                <c:pt idx="117">
                  <c:v>30796</c:v>
                </c:pt>
                <c:pt idx="118">
                  <c:v>30828</c:v>
                </c:pt>
                <c:pt idx="119">
                  <c:v>30845</c:v>
                </c:pt>
                <c:pt idx="120">
                  <c:v>30862</c:v>
                </c:pt>
                <c:pt idx="121">
                  <c:v>30871</c:v>
                </c:pt>
                <c:pt idx="122">
                  <c:v>30874</c:v>
                </c:pt>
                <c:pt idx="123">
                  <c:v>30893</c:v>
                </c:pt>
                <c:pt idx="124">
                  <c:v>30913</c:v>
                </c:pt>
                <c:pt idx="125">
                  <c:v>30936</c:v>
                </c:pt>
                <c:pt idx="126">
                  <c:v>30956</c:v>
                </c:pt>
                <c:pt idx="127">
                  <c:v>30965</c:v>
                </c:pt>
                <c:pt idx="128">
                  <c:v>30972</c:v>
                </c:pt>
                <c:pt idx="129">
                  <c:v>30988</c:v>
                </c:pt>
                <c:pt idx="130">
                  <c:v>31011</c:v>
                </c:pt>
                <c:pt idx="131">
                  <c:v>31044</c:v>
                </c:pt>
                <c:pt idx="132">
                  <c:v>31063</c:v>
                </c:pt>
                <c:pt idx="133">
                  <c:v>31094</c:v>
                </c:pt>
                <c:pt idx="134">
                  <c:v>31117</c:v>
                </c:pt>
                <c:pt idx="135">
                  <c:v>31131</c:v>
                </c:pt>
                <c:pt idx="136">
                  <c:v>31154</c:v>
                </c:pt>
                <c:pt idx="137">
                  <c:v>31187</c:v>
                </c:pt>
                <c:pt idx="138">
                  <c:v>31200</c:v>
                </c:pt>
                <c:pt idx="139">
                  <c:v>31235</c:v>
                </c:pt>
                <c:pt idx="140">
                  <c:v>31243</c:v>
                </c:pt>
                <c:pt idx="141">
                  <c:v>31292</c:v>
                </c:pt>
                <c:pt idx="142">
                  <c:v>31310</c:v>
                </c:pt>
                <c:pt idx="143">
                  <c:v>31332</c:v>
                </c:pt>
                <c:pt idx="144">
                  <c:v>31376</c:v>
                </c:pt>
                <c:pt idx="145">
                  <c:v>31428</c:v>
                </c:pt>
                <c:pt idx="146">
                  <c:v>31486</c:v>
                </c:pt>
                <c:pt idx="147">
                  <c:v>31555</c:v>
                </c:pt>
                <c:pt idx="148">
                  <c:v>31617</c:v>
                </c:pt>
                <c:pt idx="149">
                  <c:v>31652</c:v>
                </c:pt>
                <c:pt idx="150">
                  <c:v>31714</c:v>
                </c:pt>
                <c:pt idx="151">
                  <c:v>31851</c:v>
                </c:pt>
                <c:pt idx="152">
                  <c:v>31967</c:v>
                </c:pt>
                <c:pt idx="153">
                  <c:v>32101</c:v>
                </c:pt>
                <c:pt idx="154">
                  <c:v>32198</c:v>
                </c:pt>
                <c:pt idx="155">
                  <c:v>32268</c:v>
                </c:pt>
                <c:pt idx="156">
                  <c:v>32315</c:v>
                </c:pt>
                <c:pt idx="157">
                  <c:v>32369</c:v>
                </c:pt>
                <c:pt idx="158">
                  <c:v>32498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17-427C-B229-A7ADEBCB9CE3}"/>
            </c:ext>
          </c:extLst>
        </c:ser>
        <c:ser>
          <c:idx val="2"/>
          <c:order val="2"/>
          <c:tx>
            <c:strRef>
              <c:f>'Data CH'!$D$3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CH'!$D$4:$D$162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131</c:v>
                </c:pt>
                <c:pt idx="51">
                  <c:v>131</c:v>
                </c:pt>
                <c:pt idx="52">
                  <c:v>131</c:v>
                </c:pt>
                <c:pt idx="53">
                  <c:v>131</c:v>
                </c:pt>
                <c:pt idx="54">
                  <c:v>131</c:v>
                </c:pt>
                <c:pt idx="55">
                  <c:v>1530</c:v>
                </c:pt>
                <c:pt idx="56">
                  <c:v>1530</c:v>
                </c:pt>
                <c:pt idx="57">
                  <c:v>1595</c:v>
                </c:pt>
                <c:pt idx="58">
                  <c:v>1823</c:v>
                </c:pt>
                <c:pt idx="59">
                  <c:v>1823</c:v>
                </c:pt>
                <c:pt idx="60">
                  <c:v>2967</c:v>
                </c:pt>
                <c:pt idx="61">
                  <c:v>4013</c:v>
                </c:pt>
                <c:pt idx="62">
                  <c:v>4846</c:v>
                </c:pt>
                <c:pt idx="63">
                  <c:v>6415</c:v>
                </c:pt>
                <c:pt idx="64">
                  <c:v>6415</c:v>
                </c:pt>
                <c:pt idx="65">
                  <c:v>8056</c:v>
                </c:pt>
                <c:pt idx="66">
                  <c:v>8704</c:v>
                </c:pt>
                <c:pt idx="67">
                  <c:v>9800</c:v>
                </c:pt>
                <c:pt idx="68">
                  <c:v>10600</c:v>
                </c:pt>
                <c:pt idx="69">
                  <c:v>11100</c:v>
                </c:pt>
                <c:pt idx="70">
                  <c:v>12100</c:v>
                </c:pt>
                <c:pt idx="71">
                  <c:v>12700</c:v>
                </c:pt>
                <c:pt idx="72">
                  <c:v>13700</c:v>
                </c:pt>
                <c:pt idx="73">
                  <c:v>13700</c:v>
                </c:pt>
                <c:pt idx="74">
                  <c:v>15400</c:v>
                </c:pt>
                <c:pt idx="75">
                  <c:v>15900</c:v>
                </c:pt>
                <c:pt idx="76">
                  <c:v>16400</c:v>
                </c:pt>
                <c:pt idx="77">
                  <c:v>17100</c:v>
                </c:pt>
                <c:pt idx="78">
                  <c:v>17800</c:v>
                </c:pt>
                <c:pt idx="79">
                  <c:v>18600</c:v>
                </c:pt>
                <c:pt idx="80">
                  <c:v>19400</c:v>
                </c:pt>
                <c:pt idx="81">
                  <c:v>19900</c:v>
                </c:pt>
                <c:pt idx="82">
                  <c:v>20600</c:v>
                </c:pt>
                <c:pt idx="83">
                  <c:v>21000</c:v>
                </c:pt>
                <c:pt idx="84">
                  <c:v>21300</c:v>
                </c:pt>
                <c:pt idx="85">
                  <c:v>21800</c:v>
                </c:pt>
                <c:pt idx="86">
                  <c:v>22200</c:v>
                </c:pt>
                <c:pt idx="87">
                  <c:v>22600</c:v>
                </c:pt>
                <c:pt idx="88">
                  <c:v>22600</c:v>
                </c:pt>
                <c:pt idx="89">
                  <c:v>23400</c:v>
                </c:pt>
                <c:pt idx="90">
                  <c:v>23900</c:v>
                </c:pt>
                <c:pt idx="91">
                  <c:v>24200</c:v>
                </c:pt>
                <c:pt idx="92">
                  <c:v>24500</c:v>
                </c:pt>
                <c:pt idx="93">
                  <c:v>25200</c:v>
                </c:pt>
                <c:pt idx="94">
                  <c:v>25400</c:v>
                </c:pt>
                <c:pt idx="95">
                  <c:v>25700</c:v>
                </c:pt>
                <c:pt idx="96">
                  <c:v>25900</c:v>
                </c:pt>
                <c:pt idx="97">
                  <c:v>26100</c:v>
                </c:pt>
                <c:pt idx="98">
                  <c:v>26400</c:v>
                </c:pt>
                <c:pt idx="99">
                  <c:v>26600</c:v>
                </c:pt>
                <c:pt idx="100">
                  <c:v>26800</c:v>
                </c:pt>
                <c:pt idx="101">
                  <c:v>26800</c:v>
                </c:pt>
                <c:pt idx="102">
                  <c:v>27100</c:v>
                </c:pt>
                <c:pt idx="103">
                  <c:v>27100</c:v>
                </c:pt>
                <c:pt idx="104">
                  <c:v>27100</c:v>
                </c:pt>
                <c:pt idx="105">
                  <c:v>27400</c:v>
                </c:pt>
                <c:pt idx="106">
                  <c:v>27500</c:v>
                </c:pt>
                <c:pt idx="107">
                  <c:v>27600</c:v>
                </c:pt>
                <c:pt idx="108">
                  <c:v>27700</c:v>
                </c:pt>
                <c:pt idx="109">
                  <c:v>27800</c:v>
                </c:pt>
                <c:pt idx="110">
                  <c:v>27900</c:v>
                </c:pt>
                <c:pt idx="111">
                  <c:v>27900</c:v>
                </c:pt>
                <c:pt idx="112">
                  <c:v>28000</c:v>
                </c:pt>
                <c:pt idx="113">
                  <c:v>28100</c:v>
                </c:pt>
                <c:pt idx="114">
                  <c:v>28200</c:v>
                </c:pt>
                <c:pt idx="115">
                  <c:v>28200</c:v>
                </c:pt>
                <c:pt idx="116">
                  <c:v>28300</c:v>
                </c:pt>
                <c:pt idx="117">
                  <c:v>28300</c:v>
                </c:pt>
                <c:pt idx="118">
                  <c:v>28300</c:v>
                </c:pt>
                <c:pt idx="119">
                  <c:v>28400</c:v>
                </c:pt>
                <c:pt idx="120">
                  <c:v>28500</c:v>
                </c:pt>
                <c:pt idx="121">
                  <c:v>28500</c:v>
                </c:pt>
                <c:pt idx="122">
                  <c:v>28500</c:v>
                </c:pt>
                <c:pt idx="123">
                  <c:v>28600</c:v>
                </c:pt>
                <c:pt idx="124">
                  <c:v>28600</c:v>
                </c:pt>
                <c:pt idx="125">
                  <c:v>28600</c:v>
                </c:pt>
                <c:pt idx="126">
                  <c:v>28700</c:v>
                </c:pt>
                <c:pt idx="127">
                  <c:v>28700</c:v>
                </c:pt>
                <c:pt idx="128">
                  <c:v>28700</c:v>
                </c:pt>
                <c:pt idx="129">
                  <c:v>28700</c:v>
                </c:pt>
                <c:pt idx="130">
                  <c:v>28700</c:v>
                </c:pt>
                <c:pt idx="131">
                  <c:v>28800</c:v>
                </c:pt>
                <c:pt idx="132">
                  <c:v>28800</c:v>
                </c:pt>
                <c:pt idx="133">
                  <c:v>28800</c:v>
                </c:pt>
                <c:pt idx="134">
                  <c:v>28800</c:v>
                </c:pt>
                <c:pt idx="135">
                  <c:v>28900</c:v>
                </c:pt>
                <c:pt idx="136">
                  <c:v>28900</c:v>
                </c:pt>
                <c:pt idx="137">
                  <c:v>28900</c:v>
                </c:pt>
                <c:pt idx="138">
                  <c:v>28900</c:v>
                </c:pt>
                <c:pt idx="139">
                  <c:v>28900</c:v>
                </c:pt>
                <c:pt idx="140">
                  <c:v>28900</c:v>
                </c:pt>
                <c:pt idx="141">
                  <c:v>29000</c:v>
                </c:pt>
                <c:pt idx="142">
                  <c:v>29000</c:v>
                </c:pt>
                <c:pt idx="143">
                  <c:v>29000</c:v>
                </c:pt>
                <c:pt idx="144">
                  <c:v>29000</c:v>
                </c:pt>
                <c:pt idx="145">
                  <c:v>29000</c:v>
                </c:pt>
                <c:pt idx="146">
                  <c:v>29000</c:v>
                </c:pt>
                <c:pt idx="147">
                  <c:v>29100</c:v>
                </c:pt>
                <c:pt idx="148">
                  <c:v>29100</c:v>
                </c:pt>
                <c:pt idx="149">
                  <c:v>29100</c:v>
                </c:pt>
                <c:pt idx="150">
                  <c:v>29200</c:v>
                </c:pt>
                <c:pt idx="151">
                  <c:v>29200</c:v>
                </c:pt>
                <c:pt idx="152">
                  <c:v>29200</c:v>
                </c:pt>
                <c:pt idx="153">
                  <c:v>29200</c:v>
                </c:pt>
                <c:pt idx="154">
                  <c:v>29200</c:v>
                </c:pt>
                <c:pt idx="155">
                  <c:v>29300</c:v>
                </c:pt>
                <c:pt idx="156">
                  <c:v>29300</c:v>
                </c:pt>
                <c:pt idx="157">
                  <c:v>29300</c:v>
                </c:pt>
                <c:pt idx="158">
                  <c:v>29400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98592"/>
        <c:axId val="184400128"/>
      </c:lineChart>
      <c:lineChart>
        <c:grouping val="standard"/>
        <c:varyColors val="0"/>
        <c:ser>
          <c:idx val="1"/>
          <c:order val="1"/>
          <c:tx>
            <c:strRef>
              <c:f>'Data CH'!$C$3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11</c:v>
                </c:pt>
                <c:pt idx="42">
                  <c:v>13</c:v>
                </c:pt>
                <c:pt idx="43">
                  <c:v>14</c:v>
                </c:pt>
                <c:pt idx="44">
                  <c:v>14</c:v>
                </c:pt>
                <c:pt idx="45">
                  <c:v>27</c:v>
                </c:pt>
                <c:pt idx="46">
                  <c:v>28</c:v>
                </c:pt>
                <c:pt idx="47">
                  <c:v>41</c:v>
                </c:pt>
                <c:pt idx="48">
                  <c:v>54</c:v>
                </c:pt>
                <c:pt idx="49">
                  <c:v>75</c:v>
                </c:pt>
                <c:pt idx="50">
                  <c:v>98</c:v>
                </c:pt>
                <c:pt idx="51">
                  <c:v>120</c:v>
                </c:pt>
                <c:pt idx="52">
                  <c:v>122</c:v>
                </c:pt>
                <c:pt idx="53">
                  <c:v>153</c:v>
                </c:pt>
                <c:pt idx="54">
                  <c:v>191</c:v>
                </c:pt>
                <c:pt idx="55">
                  <c:v>231</c:v>
                </c:pt>
                <c:pt idx="56">
                  <c:v>264</c:v>
                </c:pt>
                <c:pt idx="57">
                  <c:v>300</c:v>
                </c:pt>
                <c:pt idx="58">
                  <c:v>359</c:v>
                </c:pt>
                <c:pt idx="59">
                  <c:v>433</c:v>
                </c:pt>
                <c:pt idx="60">
                  <c:v>488</c:v>
                </c:pt>
                <c:pt idx="61">
                  <c:v>536</c:v>
                </c:pt>
                <c:pt idx="62">
                  <c:v>591</c:v>
                </c:pt>
                <c:pt idx="63">
                  <c:v>666</c:v>
                </c:pt>
                <c:pt idx="64">
                  <c:v>715</c:v>
                </c:pt>
                <c:pt idx="65">
                  <c:v>765</c:v>
                </c:pt>
                <c:pt idx="66">
                  <c:v>821</c:v>
                </c:pt>
                <c:pt idx="67">
                  <c:v>895</c:v>
                </c:pt>
                <c:pt idx="68">
                  <c:v>948</c:v>
                </c:pt>
                <c:pt idx="69">
                  <c:v>1002</c:v>
                </c:pt>
                <c:pt idx="70">
                  <c:v>1036</c:v>
                </c:pt>
                <c:pt idx="71">
                  <c:v>1106</c:v>
                </c:pt>
                <c:pt idx="72">
                  <c:v>1138</c:v>
                </c:pt>
                <c:pt idx="73">
                  <c:v>1174</c:v>
                </c:pt>
                <c:pt idx="74">
                  <c:v>1239</c:v>
                </c:pt>
                <c:pt idx="75">
                  <c:v>1281</c:v>
                </c:pt>
                <c:pt idx="76">
                  <c:v>1327</c:v>
                </c:pt>
                <c:pt idx="77">
                  <c:v>1368</c:v>
                </c:pt>
                <c:pt idx="78">
                  <c:v>1393</c:v>
                </c:pt>
                <c:pt idx="79">
                  <c:v>1429</c:v>
                </c:pt>
                <c:pt idx="80">
                  <c:v>1478</c:v>
                </c:pt>
                <c:pt idx="81">
                  <c:v>1509</c:v>
                </c:pt>
                <c:pt idx="82">
                  <c:v>1549</c:v>
                </c:pt>
                <c:pt idx="83">
                  <c:v>1589</c:v>
                </c:pt>
                <c:pt idx="84">
                  <c:v>1599</c:v>
                </c:pt>
                <c:pt idx="85">
                  <c:v>1610</c:v>
                </c:pt>
                <c:pt idx="86">
                  <c:v>1665</c:v>
                </c:pt>
                <c:pt idx="87">
                  <c:v>1699</c:v>
                </c:pt>
                <c:pt idx="88">
                  <c:v>1716</c:v>
                </c:pt>
                <c:pt idx="89">
                  <c:v>1737</c:v>
                </c:pt>
                <c:pt idx="90">
                  <c:v>1754</c:v>
                </c:pt>
                <c:pt idx="91">
                  <c:v>1762</c:v>
                </c:pt>
                <c:pt idx="92">
                  <c:v>1762</c:v>
                </c:pt>
                <c:pt idx="93">
                  <c:v>1784</c:v>
                </c:pt>
                <c:pt idx="94">
                  <c:v>1795</c:v>
                </c:pt>
                <c:pt idx="95">
                  <c:v>1805</c:v>
                </c:pt>
                <c:pt idx="96">
                  <c:v>1810</c:v>
                </c:pt>
                <c:pt idx="97">
                  <c:v>1823</c:v>
                </c:pt>
                <c:pt idx="98">
                  <c:v>1830</c:v>
                </c:pt>
                <c:pt idx="99">
                  <c:v>1833</c:v>
                </c:pt>
                <c:pt idx="100">
                  <c:v>1845</c:v>
                </c:pt>
                <c:pt idx="101">
                  <c:v>1867</c:v>
                </c:pt>
                <c:pt idx="102">
                  <c:v>1870</c:v>
                </c:pt>
                <c:pt idx="103">
                  <c:v>1872</c:v>
                </c:pt>
                <c:pt idx="104">
                  <c:v>1878</c:v>
                </c:pt>
                <c:pt idx="105">
                  <c:v>1879</c:v>
                </c:pt>
                <c:pt idx="106">
                  <c:v>1881</c:v>
                </c:pt>
                <c:pt idx="107">
                  <c:v>1886</c:v>
                </c:pt>
                <c:pt idx="108">
                  <c:v>1891</c:v>
                </c:pt>
                <c:pt idx="109">
                  <c:v>1892</c:v>
                </c:pt>
                <c:pt idx="110">
                  <c:v>1898</c:v>
                </c:pt>
                <c:pt idx="111">
                  <c:v>1903</c:v>
                </c:pt>
                <c:pt idx="112">
                  <c:v>1905</c:v>
                </c:pt>
                <c:pt idx="113">
                  <c:v>1906</c:v>
                </c:pt>
                <c:pt idx="114">
                  <c:v>1913</c:v>
                </c:pt>
                <c:pt idx="115">
                  <c:v>1915</c:v>
                </c:pt>
                <c:pt idx="116">
                  <c:v>1917</c:v>
                </c:pt>
                <c:pt idx="117">
                  <c:v>1919</c:v>
                </c:pt>
                <c:pt idx="118">
                  <c:v>1919</c:v>
                </c:pt>
                <c:pt idx="119">
                  <c:v>1919</c:v>
                </c:pt>
                <c:pt idx="120">
                  <c:v>1920</c:v>
                </c:pt>
                <c:pt idx="121">
                  <c:v>1920</c:v>
                </c:pt>
                <c:pt idx="122">
                  <c:v>1920</c:v>
                </c:pt>
                <c:pt idx="123">
                  <c:v>1921</c:v>
                </c:pt>
                <c:pt idx="124">
                  <c:v>1921</c:v>
                </c:pt>
                <c:pt idx="125">
                  <c:v>1921</c:v>
                </c:pt>
                <c:pt idx="126">
                  <c:v>1921</c:v>
                </c:pt>
                <c:pt idx="127">
                  <c:v>1921</c:v>
                </c:pt>
                <c:pt idx="128">
                  <c:v>1923</c:v>
                </c:pt>
                <c:pt idx="129">
                  <c:v>1934</c:v>
                </c:pt>
                <c:pt idx="130">
                  <c:v>1936</c:v>
                </c:pt>
                <c:pt idx="131">
                  <c:v>1937</c:v>
                </c:pt>
                <c:pt idx="132">
                  <c:v>1938</c:v>
                </c:pt>
                <c:pt idx="133">
                  <c:v>1938</c:v>
                </c:pt>
                <c:pt idx="134">
                  <c:v>1938</c:v>
                </c:pt>
                <c:pt idx="135">
                  <c:v>1939</c:v>
                </c:pt>
                <c:pt idx="136">
                  <c:v>1954</c:v>
                </c:pt>
                <c:pt idx="137">
                  <c:v>1956</c:v>
                </c:pt>
                <c:pt idx="138">
                  <c:v>1956</c:v>
                </c:pt>
                <c:pt idx="139">
                  <c:v>1956</c:v>
                </c:pt>
                <c:pt idx="140">
                  <c:v>1956</c:v>
                </c:pt>
                <c:pt idx="141">
                  <c:v>1956</c:v>
                </c:pt>
                <c:pt idx="142">
                  <c:v>1956</c:v>
                </c:pt>
                <c:pt idx="143">
                  <c:v>1956</c:v>
                </c:pt>
                <c:pt idx="144">
                  <c:v>1958</c:v>
                </c:pt>
                <c:pt idx="145">
                  <c:v>1958</c:v>
                </c:pt>
                <c:pt idx="146">
                  <c:v>1962</c:v>
                </c:pt>
                <c:pt idx="147">
                  <c:v>1962</c:v>
                </c:pt>
                <c:pt idx="148">
                  <c:v>1962</c:v>
                </c:pt>
                <c:pt idx="149">
                  <c:v>1962</c:v>
                </c:pt>
                <c:pt idx="150">
                  <c:v>1963</c:v>
                </c:pt>
                <c:pt idx="151">
                  <c:v>1965</c:v>
                </c:pt>
                <c:pt idx="152">
                  <c:v>1965</c:v>
                </c:pt>
                <c:pt idx="153">
                  <c:v>1965</c:v>
                </c:pt>
                <c:pt idx="154">
                  <c:v>1965</c:v>
                </c:pt>
                <c:pt idx="155">
                  <c:v>1965</c:v>
                </c:pt>
                <c:pt idx="156">
                  <c:v>1965</c:v>
                </c:pt>
                <c:pt idx="157">
                  <c:v>1966</c:v>
                </c:pt>
                <c:pt idx="158">
                  <c:v>1966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11648"/>
        <c:axId val="184410112"/>
      </c:lineChart>
      <c:catAx>
        <c:axId val="184398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400128"/>
        <c:crosses val="autoZero"/>
        <c:auto val="1"/>
        <c:lblAlgn val="ctr"/>
        <c:lblOffset val="100"/>
        <c:noMultiLvlLbl val="0"/>
      </c:catAx>
      <c:valAx>
        <c:axId val="18440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398592"/>
        <c:crosses val="autoZero"/>
        <c:crossBetween val="between"/>
      </c:valAx>
      <c:valAx>
        <c:axId val="184410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411648"/>
        <c:crosses val="max"/>
        <c:crossBetween val="between"/>
      </c:valAx>
      <c:catAx>
        <c:axId val="18441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84410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CH'!$AB$3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CH'!$A$4:$A$292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CH'!$AB$4:$AB$292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0.14285714285714285</c:v>
                </c:pt>
                <c:pt idx="25" formatCode="#,##0">
                  <c:v>0.14285714285714285</c:v>
                </c:pt>
                <c:pt idx="26" formatCode="#,##0">
                  <c:v>1.1428571428571428</c:v>
                </c:pt>
                <c:pt idx="27" formatCode="#,##0">
                  <c:v>1.1428571428571428</c:v>
                </c:pt>
                <c:pt idx="28" formatCode="#,##0">
                  <c:v>2.5714285714285716</c:v>
                </c:pt>
                <c:pt idx="29" formatCode="#,##0">
                  <c:v>3.8571428571428572</c:v>
                </c:pt>
                <c:pt idx="30" formatCode="#,##0">
                  <c:v>6</c:v>
                </c:pt>
                <c:pt idx="31" formatCode="#,##0">
                  <c:v>7.8571428571428568</c:v>
                </c:pt>
                <c:pt idx="32" formatCode="#,##0">
                  <c:v>12.714285714285714</c:v>
                </c:pt>
                <c:pt idx="33" formatCode="#,##0">
                  <c:v>15.142857142857142</c:v>
                </c:pt>
                <c:pt idx="34" formatCode="#,##0">
                  <c:v>29.428571428571427</c:v>
                </c:pt>
                <c:pt idx="35" formatCode="#,##0">
                  <c:v>35.714285714285715</c:v>
                </c:pt>
                <c:pt idx="36" formatCode="#,##0">
                  <c:v>44.285714285714285</c:v>
                </c:pt>
                <c:pt idx="37" formatCode="#,##0">
                  <c:v>47.428571428571431</c:v>
                </c:pt>
                <c:pt idx="38" formatCode="#,##0">
                  <c:v>62.142857142857146</c:v>
                </c:pt>
                <c:pt idx="39" formatCode="#,##0">
                  <c:v>80.285714285714292</c:v>
                </c:pt>
                <c:pt idx="40" formatCode="#,##0">
                  <c:v>76.857142857142861</c:v>
                </c:pt>
                <c:pt idx="41" formatCode="#,##0">
                  <c:v>132.14285714285714</c:v>
                </c:pt>
                <c:pt idx="42" formatCode="#,##0">
                  <c:v>155.85714285714286</c:v>
                </c:pt>
                <c:pt idx="43" formatCode="#,##0">
                  <c:v>266.14285714285717</c:v>
                </c:pt>
                <c:pt idx="44" formatCode="#,##0">
                  <c:v>260.85714285714283</c:v>
                </c:pt>
                <c:pt idx="45" formatCode="#,##0">
                  <c:v>315.57142857142856</c:v>
                </c:pt>
                <c:pt idx="46" formatCode="#,##0">
                  <c:v>339.42857142857144</c:v>
                </c:pt>
                <c:pt idx="47" formatCode="#,##0">
                  <c:v>489</c:v>
                </c:pt>
                <c:pt idx="48" formatCode="#,##0">
                  <c:v>593.57142857142856</c:v>
                </c:pt>
                <c:pt idx="49" formatCode="#,##0">
                  <c:v>745.14285714285711</c:v>
                </c:pt>
                <c:pt idx="50" formatCode="#,##0">
                  <c:v>753.42857142857144</c:v>
                </c:pt>
                <c:pt idx="51" formatCode="#,##0">
                  <c:v>942.14285714285711</c:v>
                </c:pt>
                <c:pt idx="52" formatCode="#,##0">
                  <c:v>1025.2857142857142</c:v>
                </c:pt>
                <c:pt idx="53" formatCode="#,##0">
                  <c:v>1124.1428571428571</c:v>
                </c:pt>
                <c:pt idx="54" formatCode="#,##0">
                  <c:v>1105.1428571428571</c:v>
                </c:pt>
                <c:pt idx="55" formatCode="#,##0">
                  <c:v>1090.5714285714287</c:v>
                </c:pt>
                <c:pt idx="56" formatCode="#,##0">
                  <c:v>1071.5714285714287</c:v>
                </c:pt>
                <c:pt idx="57" formatCode="#,##0">
                  <c:v>1050.7142857142858</c:v>
                </c:pt>
                <c:pt idx="58" formatCode="#,##0">
                  <c:v>1018.1428571428571</c:v>
                </c:pt>
                <c:pt idx="59" formatCode="#,##0">
                  <c:v>961.14285714285711</c:v>
                </c:pt>
                <c:pt idx="60" formatCode="#,##0">
                  <c:v>981.57142857142856</c:v>
                </c:pt>
                <c:pt idx="61" formatCode="#,##0">
                  <c:v>1002.2857142857143</c:v>
                </c:pt>
                <c:pt idx="62" formatCode="#,##0">
                  <c:v>954</c:v>
                </c:pt>
                <c:pt idx="63" formatCode="#,##0">
                  <c:v>918.42857142857144</c:v>
                </c:pt>
                <c:pt idx="64" formatCode="#,##0">
                  <c:v>895.85714285714289</c:v>
                </c:pt>
                <c:pt idx="65" formatCode="#,##0">
                  <c:v>819.28571428571433</c:v>
                </c:pt>
                <c:pt idx="66" formatCode="#,##0">
                  <c:v>806.85714285714289</c:v>
                </c:pt>
                <c:pt idx="67" formatCode="#,##0">
                  <c:v>787.42857142857144</c:v>
                </c:pt>
                <c:pt idx="68" formatCode="#,##0">
                  <c:v>746.28571428571433</c:v>
                </c:pt>
                <c:pt idx="69" formatCode="#,##0">
                  <c:v>706.42857142857144</c:v>
                </c:pt>
                <c:pt idx="70" formatCode="#,##0">
                  <c:v>657.42857142857144</c:v>
                </c:pt>
                <c:pt idx="71" formatCode="#,##0">
                  <c:v>616.42857142857144</c:v>
                </c:pt>
                <c:pt idx="72" formatCode="#,##0">
                  <c:v>575.85714285714289</c:v>
                </c:pt>
                <c:pt idx="73" formatCode="#,##0">
                  <c:v>526.14285714285711</c:v>
                </c:pt>
                <c:pt idx="74" formatCode="#,##0">
                  <c:v>436.57142857142856</c:v>
                </c:pt>
                <c:pt idx="75" formatCode="#,##0">
                  <c:v>383</c:v>
                </c:pt>
                <c:pt idx="76" formatCode="#,##0">
                  <c:v>361</c:v>
                </c:pt>
                <c:pt idx="77" formatCode="#,##0">
                  <c:v>328.14285714285717</c:v>
                </c:pt>
                <c:pt idx="78" formatCode="#,##0">
                  <c:v>332.14285714285717</c:v>
                </c:pt>
                <c:pt idx="79" formatCode="#,##0">
                  <c:v>322.28571428571428</c:v>
                </c:pt>
                <c:pt idx="80" formatCode="#,##0">
                  <c:v>303.85714285714283</c:v>
                </c:pt>
                <c:pt idx="81" formatCode="#,##0">
                  <c:v>276</c:v>
                </c:pt>
                <c:pt idx="82" formatCode="#,##0">
                  <c:v>252</c:v>
                </c:pt>
                <c:pt idx="83" formatCode="#,##0">
                  <c:v>228.42857142857142</c:v>
                </c:pt>
                <c:pt idx="84" formatCode="#,##0">
                  <c:v>212.85714285714286</c:v>
                </c:pt>
                <c:pt idx="85" formatCode="#,##0">
                  <c:v>188.71428571428572</c:v>
                </c:pt>
                <c:pt idx="86" formatCode="#,##0">
                  <c:v>174.28571428571428</c:v>
                </c:pt>
                <c:pt idx="87" formatCode="#,##0">
                  <c:v>171.57142857142858</c:v>
                </c:pt>
                <c:pt idx="88" formatCode="#,##0">
                  <c:v>162.71428571428572</c:v>
                </c:pt>
                <c:pt idx="89" formatCode="#,##0">
                  <c:v>155.71428571428572</c:v>
                </c:pt>
                <c:pt idx="90" formatCode="#,##0">
                  <c:v>146.85714285714286</c:v>
                </c:pt>
                <c:pt idx="91" formatCode="#,##0">
                  <c:v>131.85714285714286</c:v>
                </c:pt>
                <c:pt idx="92" formatCode="#,##0">
                  <c:v>120.57142857142857</c:v>
                </c:pt>
                <c:pt idx="93" formatCode="#,##0">
                  <c:v>116.71428571428571</c:v>
                </c:pt>
                <c:pt idx="94" formatCode="#,##0">
                  <c:v>106.42857142857143</c:v>
                </c:pt>
                <c:pt idx="95" formatCode="#,##0">
                  <c:v>93.285714285714292</c:v>
                </c:pt>
                <c:pt idx="96" formatCode="#,##0">
                  <c:v>77.142857142857139</c:v>
                </c:pt>
                <c:pt idx="97" formatCode="#,##0">
                  <c:v>71.714285714285708</c:v>
                </c:pt>
                <c:pt idx="98" formatCode="#,##0">
                  <c:v>62</c:v>
                </c:pt>
                <c:pt idx="99" formatCode="#,##0">
                  <c:v>57.142857142857146</c:v>
                </c:pt>
                <c:pt idx="100" formatCode="#,##0">
                  <c:v>51.857142857142854</c:v>
                </c:pt>
                <c:pt idx="101" formatCode="#,##0">
                  <c:v>53</c:v>
                </c:pt>
                <c:pt idx="102" formatCode="#,##0">
                  <c:v>50.428571428571431</c:v>
                </c:pt>
                <c:pt idx="103" formatCode="#,##0">
                  <c:v>48.142857142857146</c:v>
                </c:pt>
                <c:pt idx="104" formatCode="#,##0">
                  <c:v>43.857142857142854</c:v>
                </c:pt>
                <c:pt idx="105" formatCode="#,##0">
                  <c:v>45.857142857142854</c:v>
                </c:pt>
                <c:pt idx="106" formatCode="#,##0">
                  <c:v>40.285714285714285</c:v>
                </c:pt>
                <c:pt idx="107" formatCode="#,##0">
                  <c:v>36.142857142857146</c:v>
                </c:pt>
                <c:pt idx="108" formatCode="#,##0">
                  <c:v>34</c:v>
                </c:pt>
                <c:pt idx="109" formatCode="#,##0">
                  <c:v>35</c:v>
                </c:pt>
                <c:pt idx="110" formatCode="#,##0">
                  <c:v>33</c:v>
                </c:pt>
                <c:pt idx="111" formatCode="#,##0">
                  <c:v>27.571428571428573</c:v>
                </c:pt>
                <c:pt idx="112" formatCode="#,##0">
                  <c:v>21.857142857142858</c:v>
                </c:pt>
                <c:pt idx="113" formatCode="#,##0">
                  <c:v>21.285714285714285</c:v>
                </c:pt>
                <c:pt idx="114" formatCode="#,##0">
                  <c:v>21.285714285714285</c:v>
                </c:pt>
                <c:pt idx="115" formatCode="#,##0">
                  <c:v>20.428571428571427</c:v>
                </c:pt>
                <c:pt idx="116" formatCode="#,##0">
                  <c:v>16.857142857142858</c:v>
                </c:pt>
                <c:pt idx="117" formatCode="#,##0">
                  <c:v>14.571428571428571</c:v>
                </c:pt>
                <c:pt idx="118" formatCode="#,##0">
                  <c:v>17.285714285714285</c:v>
                </c:pt>
                <c:pt idx="119" formatCode="#,##0">
                  <c:v>17.142857142857142</c:v>
                </c:pt>
                <c:pt idx="120" formatCode="#,##0">
                  <c:v>18</c:v>
                </c:pt>
                <c:pt idx="121" formatCode="#,##0">
                  <c:v>17.857142857142858</c:v>
                </c:pt>
                <c:pt idx="122" formatCode="#,##0">
                  <c:v>16.142857142857142</c:v>
                </c:pt>
                <c:pt idx="123" formatCode="#,##0">
                  <c:v>16.714285714285715</c:v>
                </c:pt>
                <c:pt idx="124" formatCode="#,##0">
                  <c:v>16.714285714285715</c:v>
                </c:pt>
                <c:pt idx="125" formatCode="#,##0">
                  <c:v>15.428571428571429</c:v>
                </c:pt>
                <c:pt idx="126" formatCode="#,##0">
                  <c:v>15.857142857142858</c:v>
                </c:pt>
                <c:pt idx="127" formatCode="#,##0">
                  <c:v>14.714285714285714</c:v>
                </c:pt>
                <c:pt idx="128" formatCode="#,##0">
                  <c:v>14.428571428571429</c:v>
                </c:pt>
                <c:pt idx="129" formatCode="#,##0">
                  <c:v>16.285714285714285</c:v>
                </c:pt>
                <c:pt idx="130" formatCode="#,##0">
                  <c:v>16.857142857142858</c:v>
                </c:pt>
                <c:pt idx="131" formatCode="#,##0">
                  <c:v>18.714285714285715</c:v>
                </c:pt>
                <c:pt idx="132" formatCode="#,##0">
                  <c:v>18.142857142857142</c:v>
                </c:pt>
                <c:pt idx="133" formatCode="#,##0">
                  <c:v>19.714285714285715</c:v>
                </c:pt>
                <c:pt idx="134" formatCode="#,##0">
                  <c:v>21.714285714285715</c:v>
                </c:pt>
                <c:pt idx="135" formatCode="#,##0">
                  <c:v>22.714285714285715</c:v>
                </c:pt>
                <c:pt idx="136" formatCode="#,##0">
                  <c:v>23.714285714285715</c:v>
                </c:pt>
                <c:pt idx="137" formatCode="#,##0">
                  <c:v>25.142857142857142</c:v>
                </c:pt>
                <c:pt idx="138" formatCode="#,##0">
                  <c:v>22.285714285714285</c:v>
                </c:pt>
                <c:pt idx="139" formatCode="#,##0">
                  <c:v>24.571428571428573</c:v>
                </c:pt>
                <c:pt idx="140" formatCode="#,##0">
                  <c:v>21.285714285714285</c:v>
                </c:pt>
                <c:pt idx="141" formatCode="#,##0">
                  <c:v>25</c:v>
                </c:pt>
                <c:pt idx="142" formatCode="#,##0">
                  <c:v>25.571428571428573</c:v>
                </c:pt>
                <c:pt idx="143" formatCode="#,##0">
                  <c:v>25.428571428571427</c:v>
                </c:pt>
                <c:pt idx="144" formatCode="#,##0">
                  <c:v>27</c:v>
                </c:pt>
                <c:pt idx="145" formatCode="#,##0">
                  <c:v>32.571428571428569</c:v>
                </c:pt>
                <c:pt idx="146" formatCode="#,##0">
                  <c:v>35.857142857142854</c:v>
                </c:pt>
                <c:pt idx="147" formatCode="#,##0">
                  <c:v>44.571428571428569</c:v>
                </c:pt>
                <c:pt idx="148" formatCode="#,##0">
                  <c:v>46.428571428571431</c:v>
                </c:pt>
                <c:pt idx="149" formatCode="#,##0">
                  <c:v>48.857142857142854</c:v>
                </c:pt>
                <c:pt idx="150" formatCode="#,##0">
                  <c:v>54.571428571428569</c:v>
                </c:pt>
                <c:pt idx="151" formatCode="#,##0">
                  <c:v>67.857142857142861</c:v>
                </c:pt>
                <c:pt idx="152" formatCode="#,##0">
                  <c:v>77</c:v>
                </c:pt>
                <c:pt idx="153" formatCode="#,##0">
                  <c:v>87.857142857142861</c:v>
                </c:pt>
                <c:pt idx="154" formatCode="#,##0">
                  <c:v>91.857142857142861</c:v>
                </c:pt>
                <c:pt idx="155" formatCode="#,##0">
                  <c:v>93</c:v>
                </c:pt>
                <c:pt idx="156" formatCode="#,##0">
                  <c:v>94.714285714285708</c:v>
                </c:pt>
                <c:pt idx="157" formatCode="#,##0">
                  <c:v>93.571428571428569</c:v>
                </c:pt>
                <c:pt idx="158" formatCode="#,##0">
                  <c:v>92.428571428571431</c:v>
                </c:pt>
                <c:pt idx="159" formatCode="#,##0">
                  <c:v>88.428571428571431</c:v>
                </c:pt>
                <c:pt idx="160" formatCode="#,##0">
                  <c:v>84.142857142857139</c:v>
                </c:pt>
                <c:pt idx="161" formatCode="#,##0">
                  <c:v>88.428571428571431</c:v>
                </c:pt>
                <c:pt idx="162" formatCode="#,##0">
                  <c:v>87.857142857142861</c:v>
                </c:pt>
                <c:pt idx="163" formatCode="#,##0">
                  <c:v>90.142857142857139</c:v>
                </c:pt>
                <c:pt idx="164" formatCode="#,##0">
                  <c:v>92.428571428571431</c:v>
                </c:pt>
                <c:pt idx="165" formatCode="#,##0">
                  <c:v>92.857142857142861</c:v>
                </c:pt>
                <c:pt idx="166" formatCode="#,##0">
                  <c:v>100.57142857142857</c:v>
                </c:pt>
                <c:pt idx="167" formatCode="#,##0">
                  <c:v>98.857142857142861</c:v>
                </c:pt>
                <c:pt idx="168" formatCode="#,##0">
                  <c:v>96.428571428571431</c:v>
                </c:pt>
                <c:pt idx="169" formatCode="#,##0">
                  <c:v>101.14285714285714</c:v>
                </c:pt>
                <c:pt idx="170" formatCode="#,##0">
                  <c:v>98.285714285714292</c:v>
                </c:pt>
                <c:pt idx="171" formatCode="#,##0">
                  <c:v>103.71428571428571</c:v>
                </c:pt>
                <c:pt idx="172" formatCode="#,##0">
                  <c:v>105</c:v>
                </c:pt>
                <c:pt idx="173" formatCode="#,##0">
                  <c:v>101.42857142857143</c:v>
                </c:pt>
                <c:pt idx="174" formatCode="#,##0">
                  <c:v>110.28571428571429</c:v>
                </c:pt>
                <c:pt idx="175" formatCode="#,##0">
                  <c:v>115.71428571428571</c:v>
                </c:pt>
                <c:pt idx="176" formatCode="#,##0">
                  <c:v>117.28571428571429</c:v>
                </c:pt>
                <c:pt idx="177" formatCode="#,##0">
                  <c:v>120.42857142857143</c:v>
                </c:pt>
                <c:pt idx="178" formatCode="#,##0">
                  <c:v>123.85714285714286</c:v>
                </c:pt>
                <c:pt idx="179" formatCode="#,##0">
                  <c:v>131.28571428571428</c:v>
                </c:pt>
                <c:pt idx="180" formatCode="#,##0">
                  <c:v>146</c:v>
                </c:pt>
                <c:pt idx="181" formatCode="#,##0">
                  <c:v>154</c:v>
                </c:pt>
                <c:pt idx="182" formatCode="#,##0">
                  <c:v>158.57142857142858</c:v>
                </c:pt>
                <c:pt idx="183" formatCode="#,##0">
                  <c:v>162.57142857142858</c:v>
                </c:pt>
                <c:pt idx="184" formatCode="#,##0">
                  <c:v>162.71428571428572</c:v>
                </c:pt>
                <c:pt idx="185" formatCode="#,##0">
                  <c:v>162.42857142857142</c:v>
                </c:pt>
                <c:pt idx="186" formatCode="#,##0">
                  <c:v>160.71428571428572</c:v>
                </c:pt>
                <c:pt idx="187" formatCode="#,##0">
                  <c:v>155.14285714285714</c:v>
                </c:pt>
                <c:pt idx="188" formatCode="#,##0">
                  <c:v>148.14285714285714</c:v>
                </c:pt>
                <c:pt idx="189" formatCode="#,##0">
                  <c:v>148.42857142857142</c:v>
                </c:pt>
                <c:pt idx="190" formatCode="#,##0">
                  <c:v>150.42857142857142</c:v>
                </c:pt>
                <c:pt idx="191" formatCode="#,##0">
                  <c:v>156</c:v>
                </c:pt>
                <c:pt idx="192" formatCode="#,##0">
                  <c:v>164.14285714285714</c:v>
                </c:pt>
                <c:pt idx="193" formatCode="#,##0">
                  <c:v>177.42857142857142</c:v>
                </c:pt>
                <c:pt idx="194" formatCode="#,##0">
                  <c:v>185</c:v>
                </c:pt>
                <c:pt idx="195" formatCode="#,##0">
                  <c:v>200.28571428571428</c:v>
                </c:pt>
                <c:pt idx="196" formatCode="#,##0">
                  <c:v>210.42857142857142</c:v>
                </c:pt>
                <c:pt idx="197" formatCode="#,##0">
                  <c:v>217.28571428571428</c:v>
                </c:pt>
                <c:pt idx="198" formatCode="#,##0">
                  <c:v>220.57142857142858</c:v>
                </c:pt>
                <c:pt idx="199" formatCode="#,##0">
                  <c:v>222</c:v>
                </c:pt>
                <c:pt idx="200" formatCode="#,##0">
                  <c:v>227.28571428571428</c:v>
                </c:pt>
                <c:pt idx="201" formatCode="#,##0">
                  <c:v>231.85714285714286</c:v>
                </c:pt>
                <c:pt idx="202" formatCode="#,##0">
                  <c:v>237.28571428571428</c:v>
                </c:pt>
                <c:pt idx="203" formatCode="#,##0">
                  <c:v>243.28571428571428</c:v>
                </c:pt>
                <c:pt idx="204" formatCode="#,##0">
                  <c:v>254.14285714285714</c:v>
                </c:pt>
                <c:pt idx="205" formatCode="#,##0">
                  <c:v>258.28571428571428</c:v>
                </c:pt>
                <c:pt idx="206" formatCode="#,##0">
                  <c:v>259</c:v>
                </c:pt>
                <c:pt idx="207" formatCode="#,##0">
                  <c:v>269.28571428571428</c:v>
                </c:pt>
                <c:pt idx="208" formatCode="#,##0">
                  <c:v>282.85714285714283</c:v>
                </c:pt>
                <c:pt idx="209" formatCode="#,##0">
                  <c:v>287.71428571428572</c:v>
                </c:pt>
                <c:pt idx="210" formatCode="#,##0">
                  <c:v>299.28571428571428</c:v>
                </c:pt>
                <c:pt idx="211" formatCode="#,##0">
                  <c:v>301.57142857142856</c:v>
                </c:pt>
                <c:pt idx="212" formatCode="#,##0">
                  <c:v>302.42857142857144</c:v>
                </c:pt>
                <c:pt idx="213" formatCode="#,##0">
                  <c:v>304.42857142857144</c:v>
                </c:pt>
                <c:pt idx="214" formatCode="#,##0">
                  <c:v>302.57142857142856</c:v>
                </c:pt>
                <c:pt idx="215" formatCode="#,##0">
                  <c:v>303</c:v>
                </c:pt>
                <c:pt idx="216" formatCode="#,##0">
                  <c:v>312.28571428571428</c:v>
                </c:pt>
                <c:pt idx="217" formatCode="#,##0">
                  <c:v>319.28571428571428</c:v>
                </c:pt>
                <c:pt idx="218" formatCode="#,##0">
                  <c:v>341</c:v>
                </c:pt>
                <c:pt idx="219" formatCode="#,##0">
                  <c:v>345</c:v>
                </c:pt>
                <c:pt idx="220" formatCode="#,##0">
                  <c:v>349.14285714285717</c:v>
                </c:pt>
                <c:pt idx="221" formatCode="#,##0">
                  <c:v>363.28571428571428</c:v>
                </c:pt>
                <c:pt idx="222" formatCode="#,##0">
                  <c:v>369.14285714285717</c:v>
                </c:pt>
                <c:pt idx="223" formatCode="#,##0">
                  <c:v>386.71428571428572</c:v>
                </c:pt>
                <c:pt idx="224" formatCode="#,##0">
                  <c:v>392.42857142857144</c:v>
                </c:pt>
                <c:pt idx="225" formatCode="#,##0">
                  <c:v>396.85714285714283</c:v>
                </c:pt>
                <c:pt idx="226" formatCode="#,##0">
                  <c:v>406.28571428571428</c:v>
                </c:pt>
                <c:pt idx="227" formatCode="#,##0">
                  <c:v>416.28571428571428</c:v>
                </c:pt>
                <c:pt idx="228" formatCode="#,##0">
                  <c:v>422.71428571428572</c:v>
                </c:pt>
                <c:pt idx="229" formatCode="#,##0">
                  <c:v>440.57142857142856</c:v>
                </c:pt>
                <c:pt idx="230" formatCode="#,##0">
                  <c:v>434.85714285714283</c:v>
                </c:pt>
                <c:pt idx="231" formatCode="#,##0">
                  <c:v>368.42857142857144</c:v>
                </c:pt>
                <c:pt idx="232" formatCode="#,##0">
                  <c:v>300.57142857142856</c:v>
                </c:pt>
                <c:pt idx="233" formatCode="#,##0">
                  <c:v>420.28571428571428</c:v>
                </c:pt>
                <c:pt idx="234" formatCode="#,##0">
                  <c:v>416.14285714285717</c:v>
                </c:pt>
                <c:pt idx="235" formatCode="#,##0">
                  <c:v>405.14285714285717</c:v>
                </c:pt>
                <c:pt idx="236" formatCode="#,##0">
                  <c:v>385.28571428571428</c:v>
                </c:pt>
                <c:pt idx="237" formatCode="#,##0">
                  <c:v>368.71428571428572</c:v>
                </c:pt>
                <c:pt idx="238" formatCode="#,##0">
                  <c:v>368.71428571428572</c:v>
                </c:pt>
                <c:pt idx="239" formatCode="#,##0">
                  <c:v>368.71428571428572</c:v>
                </c:pt>
                <c:pt idx="240" formatCode="#,##0">
                  <c:v>324</c:v>
                </c:pt>
                <c:pt idx="241" formatCode="#,##0">
                  <c:v>315.28571428571428</c:v>
                </c:pt>
                <c:pt idx="242" formatCode="#,##0">
                  <c:v>311.57142857142856</c:v>
                </c:pt>
                <c:pt idx="243" formatCode="#,##0">
                  <c:v>334.28571428571428</c:v>
                </c:pt>
                <c:pt idx="244" formatCode="#,##0">
                  <c:v>360</c:v>
                </c:pt>
                <c:pt idx="245" formatCode="#,##0">
                  <c:v>360</c:v>
                </c:pt>
                <c:pt idx="246" formatCode="#,##0">
                  <c:v>360</c:v>
                </c:pt>
                <c:pt idx="247" formatCode="#,##0">
                  <c:v>469.42857142857144</c:v>
                </c:pt>
                <c:pt idx="248" formatCode="#,##0">
                  <c:v>537.28571428571433</c:v>
                </c:pt>
                <c:pt idx="249" formatCode="#,##0">
                  <c:v>632.42857142857144</c:v>
                </c:pt>
                <c:pt idx="250" formatCode="#,##0">
                  <c:v>721.28571428571433</c:v>
                </c:pt>
                <c:pt idx="251" formatCode="#,##0">
                  <c:v>854.85714285714289</c:v>
                </c:pt>
                <c:pt idx="252" formatCode="#,##0">
                  <c:v>854.85714285714289</c:v>
                </c:pt>
                <c:pt idx="253" formatCode="#,##0">
                  <c:v>854.85714285714289</c:v>
                </c:pt>
                <c:pt idx="254" formatCode="#,##0">
                  <c:v>1214.8571428571429</c:v>
                </c:pt>
                <c:pt idx="255" formatCode="#,##0">
                  <c:v>1321.2857142857142</c:v>
                </c:pt>
                <c:pt idx="256" formatCode="#,##0">
                  <c:v>1570.7142857142858</c:v>
                </c:pt>
                <c:pt idx="257" formatCode="#,##0">
                  <c:v>1776.5714285714287</c:v>
                </c:pt>
                <c:pt idx="258" formatCode="#,##0">
                  <c:v>2007.7142857142858</c:v>
                </c:pt>
                <c:pt idx="259" formatCode="#,##0">
                  <c:v>2007.7142857142858</c:v>
                </c:pt>
                <c:pt idx="260" formatCode="#,##0">
                  <c:v>2007.7142857142858</c:v>
                </c:pt>
                <c:pt idx="261" formatCode="#,##0">
                  <c:v>2674.7142857142858</c:v>
                </c:pt>
                <c:pt idx="262" formatCode="#,##0">
                  <c:v>2898</c:v>
                </c:pt>
                <c:pt idx="263" formatCode="#,##0">
                  <c:v>3294.1428571428573</c:v>
                </c:pt>
                <c:pt idx="264" formatCode="#,##0">
                  <c:v>3671.7142857142858</c:v>
                </c:pt>
                <c:pt idx="265" formatCode="#,##0">
                  <c:v>4175.8571428571431</c:v>
                </c:pt>
                <c:pt idx="266" formatCode="#,##0">
                  <c:v>4175.8571428571431</c:v>
                </c:pt>
                <c:pt idx="267" formatCode="#,##0">
                  <c:v>4175.8571428571431</c:v>
                </c:pt>
                <c:pt idx="268" formatCode="#,##0">
                  <c:v>5419.1428571428569</c:v>
                </c:pt>
                <c:pt idx="269" formatCode="#,##0">
                  <c:v>5839.2857142857147</c:v>
                </c:pt>
                <c:pt idx="270" formatCode="#,##0">
                  <c:v>6270.7142857142853</c:v>
                </c:pt>
                <c:pt idx="271" formatCode="#,##0">
                  <c:v>6860.7142857142853</c:v>
                </c:pt>
                <c:pt idx="272" formatCode="#,##0">
                  <c:v>7228.2857142857147</c:v>
                </c:pt>
                <c:pt idx="273" formatCode="#,##0">
                  <c:v>7228.2857142857147</c:v>
                </c:pt>
                <c:pt idx="274" formatCode="#,##0">
                  <c:v>7228.2857142857147</c:v>
                </c:pt>
                <c:pt idx="275" formatCode="#,##0">
                  <c:v>7869.1428571428569</c:v>
                </c:pt>
                <c:pt idx="276" formatCode="#,##0">
                  <c:v>7894.4285714285716</c:v>
                </c:pt>
                <c:pt idx="277" formatCode="#,##0">
                  <c:v>8102.5714285714284</c:v>
                </c:pt>
                <c:pt idx="278" formatCode="#,##0">
                  <c:v>8208.5714285714294</c:v>
                </c:pt>
                <c:pt idx="279" formatCode="#,##0">
                  <c:v>8237.4285714285706</c:v>
                </c:pt>
                <c:pt idx="280" formatCode="#,##0">
                  <c:v>8237.4285714285706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68224"/>
        <c:axId val="184469760"/>
      </c:lineChart>
      <c:lineChart>
        <c:grouping val="standard"/>
        <c:varyColors val="0"/>
        <c:ser>
          <c:idx val="1"/>
          <c:order val="1"/>
          <c:tx>
            <c:strRef>
              <c:f>'Data CH'!$AC$3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0.14285714285714285</c:v>
                </c:pt>
                <c:pt idx="34" formatCode="#,##0">
                  <c:v>0.14285714285714285</c:v>
                </c:pt>
                <c:pt idx="35" formatCode="#,##0">
                  <c:v>0.14285714285714285</c:v>
                </c:pt>
                <c:pt idx="36" formatCode="#,##0">
                  <c:v>0.2857142857142857</c:v>
                </c:pt>
                <c:pt idx="37" formatCode="#,##0">
                  <c:v>0.2857142857142857</c:v>
                </c:pt>
                <c:pt idx="38" formatCode="#,##0">
                  <c:v>0.42857142857142855</c:v>
                </c:pt>
                <c:pt idx="39" formatCode="#,##0">
                  <c:v>0.5714285714285714</c:v>
                </c:pt>
                <c:pt idx="40" formatCode="#,##0">
                  <c:v>0.42857142857142855</c:v>
                </c:pt>
                <c:pt idx="41" formatCode="#,##0">
                  <c:v>1.4285714285714286</c:v>
                </c:pt>
                <c:pt idx="42" formatCode="#,##0">
                  <c:v>1.7142857142857142</c:v>
                </c:pt>
                <c:pt idx="43" formatCode="#,##0">
                  <c:v>1.7142857142857142</c:v>
                </c:pt>
                <c:pt idx="44" formatCode="#,##0">
                  <c:v>1.7142857142857142</c:v>
                </c:pt>
                <c:pt idx="45" formatCode="#,##0">
                  <c:v>3.4285714285714284</c:v>
                </c:pt>
                <c:pt idx="46" formatCode="#,##0">
                  <c:v>3.4285714285714284</c:v>
                </c:pt>
                <c:pt idx="47" formatCode="#,##0">
                  <c:v>5.2857142857142856</c:v>
                </c:pt>
                <c:pt idx="48" formatCode="#,##0">
                  <c:v>6.1428571428571432</c:v>
                </c:pt>
                <c:pt idx="49" formatCode="#,##0">
                  <c:v>8.8571428571428577</c:v>
                </c:pt>
                <c:pt idx="50" formatCode="#,##0">
                  <c:v>12</c:v>
                </c:pt>
                <c:pt idx="51" formatCode="#,##0">
                  <c:v>15.142857142857142</c:v>
                </c:pt>
                <c:pt idx="52" formatCode="#,##0">
                  <c:v>13.571428571428571</c:v>
                </c:pt>
                <c:pt idx="53" formatCode="#,##0">
                  <c:v>17.857142857142858</c:v>
                </c:pt>
                <c:pt idx="54" formatCode="#,##0">
                  <c:v>21.428571428571427</c:v>
                </c:pt>
                <c:pt idx="55" formatCode="#,##0">
                  <c:v>25.285714285714285</c:v>
                </c:pt>
                <c:pt idx="56" formatCode="#,##0">
                  <c:v>27</c:v>
                </c:pt>
                <c:pt idx="57" formatCode="#,##0">
                  <c:v>28.857142857142858</c:v>
                </c:pt>
                <c:pt idx="58" formatCode="#,##0">
                  <c:v>34.142857142857146</c:v>
                </c:pt>
                <c:pt idx="59" formatCode="#,##0">
                  <c:v>44.428571428571431</c:v>
                </c:pt>
                <c:pt idx="60" formatCode="#,##0">
                  <c:v>47.857142857142854</c:v>
                </c:pt>
                <c:pt idx="61" formatCode="#,##0">
                  <c:v>49.285714285714285</c:v>
                </c:pt>
                <c:pt idx="62" formatCode="#,##0">
                  <c:v>51.428571428571431</c:v>
                </c:pt>
                <c:pt idx="63" formatCode="#,##0">
                  <c:v>57.428571428571431</c:v>
                </c:pt>
                <c:pt idx="64" formatCode="#,##0">
                  <c:v>59.285714285714285</c:v>
                </c:pt>
                <c:pt idx="65" formatCode="#,##0">
                  <c:v>58</c:v>
                </c:pt>
                <c:pt idx="66" formatCode="#,##0">
                  <c:v>55.428571428571431</c:v>
                </c:pt>
                <c:pt idx="67" formatCode="#,##0">
                  <c:v>58.142857142857146</c:v>
                </c:pt>
                <c:pt idx="68" formatCode="#,##0">
                  <c:v>58.857142857142854</c:v>
                </c:pt>
                <c:pt idx="69" formatCode="#,##0">
                  <c:v>58.714285714285715</c:v>
                </c:pt>
                <c:pt idx="70" formatCode="#,##0">
                  <c:v>52.857142857142854</c:v>
                </c:pt>
                <c:pt idx="71" formatCode="#,##0">
                  <c:v>55.857142857142854</c:v>
                </c:pt>
                <c:pt idx="72" formatCode="#,##0">
                  <c:v>53.285714285714285</c:v>
                </c:pt>
                <c:pt idx="73" formatCode="#,##0">
                  <c:v>50.428571428571431</c:v>
                </c:pt>
                <c:pt idx="74" formatCode="#,##0">
                  <c:v>49.142857142857146</c:v>
                </c:pt>
                <c:pt idx="75" formatCode="#,##0">
                  <c:v>47.571428571428569</c:v>
                </c:pt>
                <c:pt idx="76" formatCode="#,##0">
                  <c:v>46.428571428571431</c:v>
                </c:pt>
                <c:pt idx="77" formatCode="#,##0">
                  <c:v>47.428571428571431</c:v>
                </c:pt>
                <c:pt idx="78" formatCode="#,##0">
                  <c:v>41</c:v>
                </c:pt>
                <c:pt idx="79" formatCode="#,##0">
                  <c:v>41.571428571428569</c:v>
                </c:pt>
                <c:pt idx="80" formatCode="#,##0">
                  <c:v>43.428571428571431</c:v>
                </c:pt>
                <c:pt idx="81" formatCode="#,##0">
                  <c:v>38.571428571428569</c:v>
                </c:pt>
                <c:pt idx="82" formatCode="#,##0">
                  <c:v>38.285714285714285</c:v>
                </c:pt>
                <c:pt idx="83" formatCode="#,##0">
                  <c:v>37.428571428571431</c:v>
                </c:pt>
                <c:pt idx="84" formatCode="#,##0">
                  <c:v>33</c:v>
                </c:pt>
                <c:pt idx="85" formatCode="#,##0">
                  <c:v>31</c:v>
                </c:pt>
                <c:pt idx="86" formatCode="#,##0">
                  <c:v>33.714285714285715</c:v>
                </c:pt>
                <c:pt idx="87" formatCode="#,##0">
                  <c:v>31.571428571428573</c:v>
                </c:pt>
                <c:pt idx="88" formatCode="#,##0">
                  <c:v>29.571428571428573</c:v>
                </c:pt>
                <c:pt idx="89" formatCode="#,##0">
                  <c:v>26.857142857142858</c:v>
                </c:pt>
                <c:pt idx="90" formatCode="#,##0">
                  <c:v>23.571428571428573</c:v>
                </c:pt>
                <c:pt idx="91" formatCode="#,##0">
                  <c:v>23.285714285714285</c:v>
                </c:pt>
                <c:pt idx="92" formatCode="#,##0">
                  <c:v>21.714285714285715</c:v>
                </c:pt>
                <c:pt idx="93" formatCode="#,##0">
                  <c:v>17</c:v>
                </c:pt>
                <c:pt idx="94" formatCode="#,##0">
                  <c:v>13.714285714285714</c:v>
                </c:pt>
                <c:pt idx="95" formatCode="#,##0">
                  <c:v>12.714285714285714</c:v>
                </c:pt>
                <c:pt idx="96" formatCode="#,##0">
                  <c:v>10.428571428571429</c:v>
                </c:pt>
                <c:pt idx="97" formatCode="#,##0">
                  <c:v>9.8571428571428577</c:v>
                </c:pt>
                <c:pt idx="98" formatCode="#,##0">
                  <c:v>9.7142857142857135</c:v>
                </c:pt>
                <c:pt idx="99" formatCode="#,##0">
                  <c:v>10.142857142857142</c:v>
                </c:pt>
                <c:pt idx="100" formatCode="#,##0">
                  <c:v>8.7142857142857135</c:v>
                </c:pt>
                <c:pt idx="101" formatCode="#,##0">
                  <c:v>10.285714285714286</c:v>
                </c:pt>
                <c:pt idx="102" formatCode="#,##0">
                  <c:v>9.2857142857142865</c:v>
                </c:pt>
                <c:pt idx="103" formatCode="#,##0">
                  <c:v>8.8571428571428577</c:v>
                </c:pt>
                <c:pt idx="104" formatCode="#,##0">
                  <c:v>7.8571428571428568</c:v>
                </c:pt>
                <c:pt idx="105" formatCode="#,##0">
                  <c:v>7</c:v>
                </c:pt>
                <c:pt idx="106" formatCode="#,##0">
                  <c:v>6.8571428571428568</c:v>
                </c:pt>
                <c:pt idx="107" formatCode="#,##0">
                  <c:v>5.8571428571428568</c:v>
                </c:pt>
                <c:pt idx="108" formatCode="#,##0">
                  <c:v>3.4285714285714284</c:v>
                </c:pt>
                <c:pt idx="109" formatCode="#,##0">
                  <c:v>3.1428571428571428</c:v>
                </c:pt>
                <c:pt idx="110" formatCode="#,##0">
                  <c:v>3.7142857142857144</c:v>
                </c:pt>
                <c:pt idx="111" formatCode="#,##0">
                  <c:v>3.5714285714285716</c:v>
                </c:pt>
                <c:pt idx="112" formatCode="#,##0">
                  <c:v>3.7142857142857144</c:v>
                </c:pt>
                <c:pt idx="113" formatCode="#,##0">
                  <c:v>3.5714285714285716</c:v>
                </c:pt>
                <c:pt idx="114" formatCode="#,##0">
                  <c:v>3.8571428571428572</c:v>
                </c:pt>
                <c:pt idx="115" formatCode="#,##0">
                  <c:v>3.4285714285714284</c:v>
                </c:pt>
                <c:pt idx="116" formatCode="#,##0">
                  <c:v>3.5714285714285716</c:v>
                </c:pt>
                <c:pt idx="117" formatCode="#,##0">
                  <c:v>3</c:v>
                </c:pt>
                <c:pt idx="118" formatCode="#,##0">
                  <c:v>2.2857142857142856</c:v>
                </c:pt>
                <c:pt idx="119" formatCode="#,##0">
                  <c:v>2</c:v>
                </c:pt>
                <c:pt idx="120" formatCode="#,##0">
                  <c:v>2</c:v>
                </c:pt>
                <c:pt idx="121" formatCode="#,##0">
                  <c:v>1</c:v>
                </c:pt>
                <c:pt idx="122" formatCode="#,##0">
                  <c:v>0.7142857142857143</c:v>
                </c:pt>
                <c:pt idx="123" formatCode="#,##0">
                  <c:v>0.5714285714285714</c:v>
                </c:pt>
                <c:pt idx="124" formatCode="#,##0">
                  <c:v>0.2857142857142857</c:v>
                </c:pt>
                <c:pt idx="125" formatCode="#,##0">
                  <c:v>0.2857142857142857</c:v>
                </c:pt>
                <c:pt idx="126" formatCode="#,##0">
                  <c:v>0.2857142857142857</c:v>
                </c:pt>
                <c:pt idx="127" formatCode="#,##0">
                  <c:v>0.14285714285714285</c:v>
                </c:pt>
                <c:pt idx="128" formatCode="#,##0">
                  <c:v>0.42857142857142855</c:v>
                </c:pt>
                <c:pt idx="129" formatCode="#,##0">
                  <c:v>2</c:v>
                </c:pt>
                <c:pt idx="130" formatCode="#,##0">
                  <c:v>2.1428571428571428</c:v>
                </c:pt>
                <c:pt idx="131" formatCode="#,##0">
                  <c:v>2.2857142857142856</c:v>
                </c:pt>
                <c:pt idx="132" formatCode="#,##0">
                  <c:v>2.4285714285714284</c:v>
                </c:pt>
                <c:pt idx="133" formatCode="#,##0">
                  <c:v>2.4285714285714284</c:v>
                </c:pt>
                <c:pt idx="134" formatCode="#,##0">
                  <c:v>2.4285714285714284</c:v>
                </c:pt>
                <c:pt idx="135" formatCode="#,##0">
                  <c:v>2.2857142857142856</c:v>
                </c:pt>
                <c:pt idx="136" formatCode="#,##0">
                  <c:v>2.8571428571428572</c:v>
                </c:pt>
                <c:pt idx="137" formatCode="#,##0">
                  <c:v>2.8571428571428572</c:v>
                </c:pt>
                <c:pt idx="138" formatCode="#,##0">
                  <c:v>2.7142857142857144</c:v>
                </c:pt>
                <c:pt idx="139" formatCode="#,##0">
                  <c:v>2.5714285714285716</c:v>
                </c:pt>
                <c:pt idx="140" formatCode="#,##0">
                  <c:v>2.5714285714285716</c:v>
                </c:pt>
                <c:pt idx="141" formatCode="#,##0">
                  <c:v>2.5714285714285716</c:v>
                </c:pt>
                <c:pt idx="142" formatCode="#,##0">
                  <c:v>2.4285714285714284</c:v>
                </c:pt>
                <c:pt idx="143" formatCode="#,##0">
                  <c:v>0.2857142857142857</c:v>
                </c:pt>
                <c:pt idx="144" formatCode="#,##0">
                  <c:v>0.2857142857142857</c:v>
                </c:pt>
                <c:pt idx="145" formatCode="#,##0">
                  <c:v>0.2857142857142857</c:v>
                </c:pt>
                <c:pt idx="146" formatCode="#,##0">
                  <c:v>0.8571428571428571</c:v>
                </c:pt>
                <c:pt idx="147" formatCode="#,##0">
                  <c:v>0.8571428571428571</c:v>
                </c:pt>
                <c:pt idx="148" formatCode="#,##0">
                  <c:v>0.8571428571428571</c:v>
                </c:pt>
                <c:pt idx="149" formatCode="#,##0">
                  <c:v>0.8571428571428571</c:v>
                </c:pt>
                <c:pt idx="150" formatCode="#,##0">
                  <c:v>1</c:v>
                </c:pt>
                <c:pt idx="151" formatCode="#,##0">
                  <c:v>1</c:v>
                </c:pt>
                <c:pt idx="152" formatCode="#,##0">
                  <c:v>1</c:v>
                </c:pt>
                <c:pt idx="153" formatCode="#,##0">
                  <c:v>0.42857142857142855</c:v>
                </c:pt>
                <c:pt idx="154" formatCode="#,##0">
                  <c:v>0.42857142857142855</c:v>
                </c:pt>
                <c:pt idx="155" formatCode="#,##0">
                  <c:v>0.42857142857142855</c:v>
                </c:pt>
                <c:pt idx="156" formatCode="#,##0">
                  <c:v>0.42857142857142855</c:v>
                </c:pt>
                <c:pt idx="157" formatCode="#,##0">
                  <c:v>0.42857142857142855</c:v>
                </c:pt>
                <c:pt idx="158" formatCode="#,##0">
                  <c:v>0.14285714285714285</c:v>
                </c:pt>
                <c:pt idx="159" formatCode="#,##0">
                  <c:v>0.14285714285714285</c:v>
                </c:pt>
                <c:pt idx="160" formatCode="#,##0">
                  <c:v>0.14285714285714285</c:v>
                </c:pt>
                <c:pt idx="161" formatCode="#,##0">
                  <c:v>0.42857142857142855</c:v>
                </c:pt>
                <c:pt idx="162" formatCode="#,##0">
                  <c:v>0.42857142857142855</c:v>
                </c:pt>
                <c:pt idx="163" formatCode="#,##0">
                  <c:v>0.42857142857142855</c:v>
                </c:pt>
                <c:pt idx="164" formatCode="#,##0">
                  <c:v>0.2857142857142857</c:v>
                </c:pt>
                <c:pt idx="165" formatCode="#,##0">
                  <c:v>0.2857142857142857</c:v>
                </c:pt>
                <c:pt idx="166" formatCode="#,##0">
                  <c:v>0.42857142857142855</c:v>
                </c:pt>
                <c:pt idx="167" formatCode="#,##0">
                  <c:v>0.42857142857142855</c:v>
                </c:pt>
                <c:pt idx="168" formatCode="#,##0">
                  <c:v>0.14285714285714285</c:v>
                </c:pt>
                <c:pt idx="169" formatCode="#,##0">
                  <c:v>0.14285714285714285</c:v>
                </c:pt>
                <c:pt idx="170" formatCode="#,##0">
                  <c:v>0.42857142857142855</c:v>
                </c:pt>
                <c:pt idx="171" formatCode="#,##0">
                  <c:v>0.5714285714285714</c:v>
                </c:pt>
                <c:pt idx="172" formatCode="#,##0">
                  <c:v>0.5714285714285714</c:v>
                </c:pt>
                <c:pt idx="173" formatCode="#,##0">
                  <c:v>0.8571428571428571</c:v>
                </c:pt>
                <c:pt idx="174" formatCode="#,##0">
                  <c:v>1.1428571428571428</c:v>
                </c:pt>
                <c:pt idx="175" formatCode="#,##0">
                  <c:v>1.1428571428571428</c:v>
                </c:pt>
                <c:pt idx="176" formatCode="#,##0">
                  <c:v>1.1428571428571428</c:v>
                </c:pt>
                <c:pt idx="177" formatCode="#,##0">
                  <c:v>1</c:v>
                </c:pt>
                <c:pt idx="178" formatCode="#,##0">
                  <c:v>0.8571428571428571</c:v>
                </c:pt>
                <c:pt idx="179" formatCode="#,##0">
                  <c:v>1</c:v>
                </c:pt>
                <c:pt idx="180" formatCode="#,##0">
                  <c:v>0.7142857142857143</c:v>
                </c:pt>
                <c:pt idx="181" formatCode="#,##0">
                  <c:v>0.5714285714285714</c:v>
                </c:pt>
                <c:pt idx="182" formatCode="#,##0">
                  <c:v>0.5714285714285714</c:v>
                </c:pt>
                <c:pt idx="183" formatCode="#,##0">
                  <c:v>0.5714285714285714</c:v>
                </c:pt>
                <c:pt idx="184" formatCode="#,##0">
                  <c:v>0.42857142857142855</c:v>
                </c:pt>
                <c:pt idx="185" formatCode="#,##0">
                  <c:v>0.42857142857142855</c:v>
                </c:pt>
                <c:pt idx="186" formatCode="#,##0">
                  <c:v>0.7142857142857143</c:v>
                </c:pt>
                <c:pt idx="187" formatCode="#,##0">
                  <c:v>0.7142857142857143</c:v>
                </c:pt>
                <c:pt idx="188" formatCode="#,##0">
                  <c:v>0.7142857142857143</c:v>
                </c:pt>
                <c:pt idx="189" formatCode="#,##0">
                  <c:v>0.7142857142857143</c:v>
                </c:pt>
                <c:pt idx="190" formatCode="#,##0">
                  <c:v>0.7142857142857143</c:v>
                </c:pt>
                <c:pt idx="191" formatCode="#,##0">
                  <c:v>0.8571428571428571</c:v>
                </c:pt>
                <c:pt idx="192" formatCode="#,##0">
                  <c:v>1.2857142857142858</c:v>
                </c:pt>
                <c:pt idx="193" formatCode="#,##0">
                  <c:v>1</c:v>
                </c:pt>
                <c:pt idx="194" formatCode="#,##0">
                  <c:v>0.8571428571428571</c:v>
                </c:pt>
                <c:pt idx="195" formatCode="#,##0">
                  <c:v>0.7142857142857143</c:v>
                </c:pt>
                <c:pt idx="196" formatCode="#,##0">
                  <c:v>0.7142857142857143</c:v>
                </c:pt>
                <c:pt idx="197" formatCode="#,##0">
                  <c:v>0.7142857142857143</c:v>
                </c:pt>
                <c:pt idx="198" formatCode="#,##0">
                  <c:v>0.5714285714285714</c:v>
                </c:pt>
                <c:pt idx="199" formatCode="#,##0">
                  <c:v>0.2857142857142857</c:v>
                </c:pt>
                <c:pt idx="200" formatCode="#,##0">
                  <c:v>0.7142857142857143</c:v>
                </c:pt>
                <c:pt idx="201" formatCode="#,##0">
                  <c:v>1</c:v>
                </c:pt>
                <c:pt idx="202" formatCode="#,##0">
                  <c:v>1.2857142857142858</c:v>
                </c:pt>
                <c:pt idx="203" formatCode="#,##0">
                  <c:v>1.2857142857142858</c:v>
                </c:pt>
                <c:pt idx="204" formatCode="#,##0">
                  <c:v>1.4285714285714286</c:v>
                </c:pt>
                <c:pt idx="205" formatCode="#,##0">
                  <c:v>1.4285714285714286</c:v>
                </c:pt>
                <c:pt idx="206" formatCode="#,##0">
                  <c:v>1.4285714285714286</c:v>
                </c:pt>
                <c:pt idx="207" formatCode="#,##0">
                  <c:v>1</c:v>
                </c:pt>
                <c:pt idx="208" formatCode="#,##0">
                  <c:v>0.7142857142857143</c:v>
                </c:pt>
                <c:pt idx="209" formatCode="#,##0">
                  <c:v>0.5714285714285714</c:v>
                </c:pt>
                <c:pt idx="210" formatCode="#,##0">
                  <c:v>0.7142857142857143</c:v>
                </c:pt>
                <c:pt idx="211" formatCode="#,##0">
                  <c:v>0.5714285714285714</c:v>
                </c:pt>
                <c:pt idx="212" formatCode="#,##0">
                  <c:v>0.7142857142857143</c:v>
                </c:pt>
                <c:pt idx="213" formatCode="#,##0">
                  <c:v>1.2857142857142858</c:v>
                </c:pt>
                <c:pt idx="214" formatCode="#,##0">
                  <c:v>1.1428571428571428</c:v>
                </c:pt>
                <c:pt idx="215" formatCode="#,##0">
                  <c:v>1.4285714285714286</c:v>
                </c:pt>
                <c:pt idx="216" formatCode="#,##0">
                  <c:v>1.2857142857142858</c:v>
                </c:pt>
                <c:pt idx="217" formatCode="#,##0">
                  <c:v>1.1428571428571428</c:v>
                </c:pt>
                <c:pt idx="218" formatCode="#,##0">
                  <c:v>1.1428571428571428</c:v>
                </c:pt>
                <c:pt idx="219" formatCode="#,##0">
                  <c:v>1.1428571428571428</c:v>
                </c:pt>
                <c:pt idx="220" formatCode="#,##0">
                  <c:v>1</c:v>
                </c:pt>
                <c:pt idx="221" formatCode="#,##0">
                  <c:v>1.1428571428571428</c:v>
                </c:pt>
                <c:pt idx="222" formatCode="#,##0">
                  <c:v>1</c:v>
                </c:pt>
                <c:pt idx="223" formatCode="#,##0">
                  <c:v>1</c:v>
                </c:pt>
                <c:pt idx="224" formatCode="#,##0">
                  <c:v>1</c:v>
                </c:pt>
                <c:pt idx="225" formatCode="#,##0">
                  <c:v>1.1428571428571428</c:v>
                </c:pt>
                <c:pt idx="226" formatCode="#,##0">
                  <c:v>1.5714285714285714</c:v>
                </c:pt>
                <c:pt idx="227" formatCode="#,##0">
                  <c:v>1.4285714285714286</c:v>
                </c:pt>
                <c:pt idx="228" formatCode="#,##0">
                  <c:v>2.8571428571428572</c:v>
                </c:pt>
                <c:pt idx="229" formatCode="#,##0">
                  <c:v>3.1428571428571428</c:v>
                </c:pt>
                <c:pt idx="230" formatCode="#,##0">
                  <c:v>3.5714285714285716</c:v>
                </c:pt>
                <c:pt idx="231" formatCode="#,##0">
                  <c:v>3.5714285714285716</c:v>
                </c:pt>
                <c:pt idx="232" formatCode="#,##0">
                  <c:v>3.4285714285714284</c:v>
                </c:pt>
                <c:pt idx="233" formatCode="#,##0">
                  <c:v>3.5714285714285716</c:v>
                </c:pt>
                <c:pt idx="234" formatCode="#,##0">
                  <c:v>3.7142857142857144</c:v>
                </c:pt>
                <c:pt idx="235" formatCode="#,##0">
                  <c:v>3</c:v>
                </c:pt>
                <c:pt idx="236" formatCode="#,##0">
                  <c:v>2.7142857142857144</c:v>
                </c:pt>
                <c:pt idx="237" formatCode="#,##0">
                  <c:v>2.7142857142857144</c:v>
                </c:pt>
                <c:pt idx="238" formatCode="#,##0">
                  <c:v>2.7142857142857144</c:v>
                </c:pt>
                <c:pt idx="239" formatCode="#,##0">
                  <c:v>2.7142857142857144</c:v>
                </c:pt>
                <c:pt idx="240" formatCode="#,##0">
                  <c:v>2.1428571428571428</c:v>
                </c:pt>
                <c:pt idx="241" formatCode="#,##0">
                  <c:v>2.1428571428571428</c:v>
                </c:pt>
                <c:pt idx="242" formatCode="#,##0">
                  <c:v>2</c:v>
                </c:pt>
                <c:pt idx="243" formatCode="#,##0">
                  <c:v>1.8571428571428572</c:v>
                </c:pt>
                <c:pt idx="244" formatCode="#,##0">
                  <c:v>1.5714285714285714</c:v>
                </c:pt>
                <c:pt idx="245" formatCode="#,##0">
                  <c:v>1.7142857142857142</c:v>
                </c:pt>
                <c:pt idx="246" formatCode="#,##0">
                  <c:v>1.8571428571428572</c:v>
                </c:pt>
                <c:pt idx="247" formatCode="#,##0">
                  <c:v>1.8571428571428572</c:v>
                </c:pt>
                <c:pt idx="248" formatCode="#,##0">
                  <c:v>1.7142857142857142</c:v>
                </c:pt>
                <c:pt idx="249" formatCode="#,##0">
                  <c:v>1.1428571428571428</c:v>
                </c:pt>
                <c:pt idx="250" formatCode="#,##0">
                  <c:v>1.8571428571428572</c:v>
                </c:pt>
                <c:pt idx="251" formatCode="#,##0">
                  <c:v>1.8571428571428572</c:v>
                </c:pt>
                <c:pt idx="252" formatCode="#,##0">
                  <c:v>1.7142857142857142</c:v>
                </c:pt>
                <c:pt idx="253" formatCode="#,##0">
                  <c:v>1.5714285714285714</c:v>
                </c:pt>
                <c:pt idx="254" formatCode="#,##0">
                  <c:v>2.5714285714285716</c:v>
                </c:pt>
                <c:pt idx="255" formatCode="#,##0">
                  <c:v>3.1428571428571428</c:v>
                </c:pt>
                <c:pt idx="256" formatCode="#,##0">
                  <c:v>3.8571428571428572</c:v>
                </c:pt>
                <c:pt idx="257" formatCode="#,##0">
                  <c:v>4</c:v>
                </c:pt>
                <c:pt idx="258" formatCode="#,##0">
                  <c:v>4.8571428571428568</c:v>
                </c:pt>
                <c:pt idx="259" formatCode="#,##0">
                  <c:v>4.8571428571428568</c:v>
                </c:pt>
                <c:pt idx="260" formatCode="#,##0">
                  <c:v>5</c:v>
                </c:pt>
                <c:pt idx="261" formatCode="#,##0">
                  <c:v>6</c:v>
                </c:pt>
                <c:pt idx="262" formatCode="#,##0">
                  <c:v>6</c:v>
                </c:pt>
                <c:pt idx="263" formatCode="#,##0">
                  <c:v>-10</c:v>
                </c:pt>
                <c:pt idx="264" formatCode="#,##0">
                  <c:v>-9.8571428571428577</c:v>
                </c:pt>
                <c:pt idx="265" formatCode="#,##0">
                  <c:v>-7.8571428571428568</c:v>
                </c:pt>
                <c:pt idx="266" formatCode="#,##0">
                  <c:v>-5.8571428571428568</c:v>
                </c:pt>
                <c:pt idx="267" formatCode="#,##0">
                  <c:v>-5.7142857142857144</c:v>
                </c:pt>
                <c:pt idx="268" formatCode="#,##0">
                  <c:v>-3.8571428571428572</c:v>
                </c:pt>
                <c:pt idx="269" formatCode="#,##0">
                  <c:v>0.2857142857142857</c:v>
                </c:pt>
                <c:pt idx="270" formatCode="#,##0">
                  <c:v>17</c:v>
                </c:pt>
                <c:pt idx="271" formatCode="#,##0">
                  <c:v>22</c:v>
                </c:pt>
                <c:pt idx="272" formatCode="#,##0">
                  <c:v>30</c:v>
                </c:pt>
                <c:pt idx="273" formatCode="#,##0">
                  <c:v>30.857142857142858</c:v>
                </c:pt>
                <c:pt idx="274" formatCode="#,##0">
                  <c:v>34.714285714285715</c:v>
                </c:pt>
                <c:pt idx="275" formatCode="#,##0">
                  <c:v>41.857142857142854</c:v>
                </c:pt>
                <c:pt idx="276" formatCode="#,##0">
                  <c:v>46.285714285714285</c:v>
                </c:pt>
                <c:pt idx="277" formatCode="#,##0">
                  <c:v>56.714285714285715</c:v>
                </c:pt>
                <c:pt idx="278" formatCode="#,##0">
                  <c:v>61.142857142857146</c:v>
                </c:pt>
                <c:pt idx="279" formatCode="#,##0">
                  <c:v>61.857142857142854</c:v>
                </c:pt>
                <c:pt idx="280" formatCode="#,##0">
                  <c:v>64.571428571428569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F17-427C-B229-A7ADEBCB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73088"/>
        <c:axId val="184471552"/>
      </c:lineChart>
      <c:dateAx>
        <c:axId val="1844682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469760"/>
        <c:crosses val="autoZero"/>
        <c:auto val="1"/>
        <c:lblOffset val="100"/>
        <c:baseTimeUnit val="days"/>
      </c:dateAx>
      <c:valAx>
        <c:axId val="18446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468224"/>
        <c:crosses val="autoZero"/>
        <c:crossBetween val="between"/>
      </c:valAx>
      <c:valAx>
        <c:axId val="184471552"/>
        <c:scaling>
          <c:orientation val="minMax"/>
          <c:max val="4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84473088"/>
        <c:crosses val="max"/>
        <c:crossBetween val="between"/>
      </c:valAx>
      <c:catAx>
        <c:axId val="18447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8447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UK'!$J$33:$J$149</c:f>
              <c:numCache>
                <c:formatCode>0.0%</c:formatCode>
                <c:ptCount val="117"/>
                <c:pt idx="0">
                  <c:v>0.6226420689183928</c:v>
                </c:pt>
                <c:pt idx="1">
                  <c:v>0.46511692310511621</c:v>
                </c:pt>
                <c:pt idx="2">
                  <c:v>0.43650879813138571</c:v>
                </c:pt>
                <c:pt idx="3">
                  <c:v>0.30939312656819629</c:v>
                </c:pt>
                <c:pt idx="4">
                  <c:v>0.20675180101770149</c:v>
                </c:pt>
                <c:pt idx="5">
                  <c:v>0.27622497249589056</c:v>
                </c:pt>
                <c:pt idx="6">
                  <c:v>0.1510997313170705</c:v>
                </c:pt>
                <c:pt idx="7">
                  <c:v>0.13235377562549969</c:v>
                </c:pt>
                <c:pt idx="8">
                  <c:v>0.31818407733245935</c:v>
                </c:pt>
                <c:pt idx="9">
                  <c:v>0.42434603705489787</c:v>
                </c:pt>
                <c:pt idx="10">
                  <c:v>0.47680437378715051</c:v>
                </c:pt>
                <c:pt idx="11">
                  <c:v>0.38413931657424955</c:v>
                </c:pt>
                <c:pt idx="12">
                  <c:v>0.27216625528789345</c:v>
                </c:pt>
                <c:pt idx="13">
                  <c:v>0.16265064814015109</c:v>
                </c:pt>
                <c:pt idx="14">
                  <c:v>0.17112548368874925</c:v>
                </c:pt>
                <c:pt idx="15">
                  <c:v>0.20326393081291994</c:v>
                </c:pt>
                <c:pt idx="16">
                  <c:v>0.21340418995705548</c:v>
                </c:pt>
                <c:pt idx="17">
                  <c:v>0.23137228328802834</c:v>
                </c:pt>
                <c:pt idx="18">
                  <c:v>0.20020582912125623</c:v>
                </c:pt>
                <c:pt idx="19">
                  <c:v>0.19973247193363322</c:v>
                </c:pt>
                <c:pt idx="20">
                  <c:v>0.15959696624881337</c:v>
                </c:pt>
                <c:pt idx="21">
                  <c:v>0.15928027497961131</c:v>
                </c:pt>
                <c:pt idx="22">
                  <c:v>0.23400355379487292</c:v>
                </c:pt>
                <c:pt idx="23">
                  <c:v>0.19376113470105091</c:v>
                </c:pt>
                <c:pt idx="24">
                  <c:v>0.1871593052315659</c:v>
                </c:pt>
                <c:pt idx="25">
                  <c:v>0.18259771274817663</c:v>
                </c:pt>
                <c:pt idx="26">
                  <c:v>0.1617407601652785</c:v>
                </c:pt>
                <c:pt idx="27">
                  <c:v>0.1243064171038072</c:v>
                </c:pt>
                <c:pt idx="28">
                  <c:v>0.11323811302951585</c:v>
                </c:pt>
                <c:pt idx="29">
                  <c:v>0.15330356806754239</c:v>
                </c:pt>
                <c:pt idx="30">
                  <c:v>0.14212372136615647</c:v>
                </c:pt>
                <c:pt idx="31">
                  <c:v>0.13697312471390583</c:v>
                </c:pt>
                <c:pt idx="32">
                  <c:v>0.12128437078479201</c:v>
                </c:pt>
                <c:pt idx="33">
                  <c:v>0.11091184694755678</c:v>
                </c:pt>
                <c:pt idx="34">
                  <c:v>8.2908840921221236E-2</c:v>
                </c:pt>
                <c:pt idx="35">
                  <c:v>6.9455496576757647E-2</c:v>
                </c:pt>
                <c:pt idx="36">
                  <c:v>9.6373539763915633E-2</c:v>
                </c:pt>
                <c:pt idx="37">
                  <c:v>9.1698196962561665E-2</c:v>
                </c:pt>
                <c:pt idx="38">
                  <c:v>8.0429986228870765E-2</c:v>
                </c:pt>
                <c:pt idx="39">
                  <c:v>7.1500887489718057E-2</c:v>
                </c:pt>
                <c:pt idx="40">
                  <c:v>6.0277185477122658E-2</c:v>
                </c:pt>
                <c:pt idx="41">
                  <c:v>4.7973737122961095E-2</c:v>
                </c:pt>
                <c:pt idx="42">
                  <c:v>4.5220418212964797E-2</c:v>
                </c:pt>
                <c:pt idx="43">
                  <c:v>5.2210340895606576E-2</c:v>
                </c:pt>
                <c:pt idx="44">
                  <c:v>5.1542800063067731E-2</c:v>
                </c:pt>
                <c:pt idx="45">
                  <c:v>5.8118426723373411E-2</c:v>
                </c:pt>
                <c:pt idx="46">
                  <c:v>5.8014774036229469E-2</c:v>
                </c:pt>
                <c:pt idx="47">
                  <c:v>5.1951769203460063E-2</c:v>
                </c:pt>
                <c:pt idx="48">
                  <c:v>4.7345859375481705E-2</c:v>
                </c:pt>
                <c:pt idx="49">
                  <c:v>3.7323754211269301E-2</c:v>
                </c:pt>
                <c:pt idx="50">
                  <c:v>4.5566729714238773E-2</c:v>
                </c:pt>
                <c:pt idx="51">
                  <c:v>4.2927353471147428E-2</c:v>
                </c:pt>
                <c:pt idx="52">
                  <c:v>4.7986912863294269E-2</c:v>
                </c:pt>
                <c:pt idx="53">
                  <c:v>4.3207478628090538E-2</c:v>
                </c:pt>
                <c:pt idx="54">
                  <c:v>4.0276103226109257E-2</c:v>
                </c:pt>
                <c:pt idx="55">
                  <c:v>2.9415026643187972E-2</c:v>
                </c:pt>
                <c:pt idx="56">
                  <c:v>2.6607915774605754E-2</c:v>
                </c:pt>
                <c:pt idx="57">
                  <c:v>3.5240172965335131E-2</c:v>
                </c:pt>
                <c:pt idx="58">
                  <c:v>3.4262402542705322E-2</c:v>
                </c:pt>
                <c:pt idx="59">
                  <c:v>3.8403739526645705E-2</c:v>
                </c:pt>
                <c:pt idx="60">
                  <c:v>3.3906780367087656E-2</c:v>
                </c:pt>
                <c:pt idx="61">
                  <c:v>3.1415849063128908E-2</c:v>
                </c:pt>
                <c:pt idx="62">
                  <c:v>2.0851522577472185E-2</c:v>
                </c:pt>
                <c:pt idx="63">
                  <c:v>1.8931150349205655E-2</c:v>
                </c:pt>
                <c:pt idx="64">
                  <c:v>2.1138642870702717E-2</c:v>
                </c:pt>
                <c:pt idx="65">
                  <c:v>2.2616299255898985E-2</c:v>
                </c:pt>
                <c:pt idx="66">
                  <c:v>2.3101695109641877E-2</c:v>
                </c:pt>
                <c:pt idx="67">
                  <c:v>2.2290303389350175E-2</c:v>
                </c:pt>
                <c:pt idx="68">
                  <c:v>1.7697220197903402E-2</c:v>
                </c:pt>
                <c:pt idx="69">
                  <c:v>1.230387606826497E-2</c:v>
                </c:pt>
                <c:pt idx="70">
                  <c:v>1.314229519930896E-2</c:v>
                </c:pt>
                <c:pt idx="71">
                  <c:v>2.0050723695738158E-2</c:v>
                </c:pt>
                <c:pt idx="72">
                  <c:v>1.8613452737670576E-2</c:v>
                </c:pt>
                <c:pt idx="73">
                  <c:v>1.784346225944233E-2</c:v>
                </c:pt>
                <c:pt idx="74">
                  <c:v>1.3902631470487732E-2</c:v>
                </c:pt>
                <c:pt idx="75">
                  <c:v>1.3254020037261099E-2</c:v>
                </c:pt>
                <c:pt idx="76">
                  <c:v>1.0751995757658058E-2</c:v>
                </c:pt>
                <c:pt idx="77">
                  <c:v>9.4269514137087507E-3</c:v>
                </c:pt>
                <c:pt idx="78">
                  <c:v>1.3169759352397711E-2</c:v>
                </c:pt>
                <c:pt idx="79">
                  <c:v>1.5369452294807497E-2</c:v>
                </c:pt>
                <c:pt idx="80">
                  <c:v>1.3504119312005356E-2</c:v>
                </c:pt>
                <c:pt idx="81">
                  <c:v>1.2537920827670735E-2</c:v>
                </c:pt>
                <c:pt idx="82">
                  <c:v>9.9025224603467004E-3</c:v>
                </c:pt>
                <c:pt idx="83">
                  <c:v>7.2898813655080967E-3</c:v>
                </c:pt>
                <c:pt idx="84">
                  <c:v>6.4806862641012854E-3</c:v>
                </c:pt>
                <c:pt idx="85">
                  <c:v>7.6903194648685995E-3</c:v>
                </c:pt>
                <c:pt idx="86">
                  <c:v>7.8400973162980024E-3</c:v>
                </c:pt>
                <c:pt idx="87">
                  <c:v>8.5014088588423985E-3</c:v>
                </c:pt>
                <c:pt idx="88">
                  <c:v>8.1280949153990784E-3</c:v>
                </c:pt>
                <c:pt idx="89">
                  <c:v>7.0046510019969553E-3</c:v>
                </c:pt>
                <c:pt idx="90">
                  <c:v>5.0894920739929499E-3</c:v>
                </c:pt>
                <c:pt idx="91">
                  <c:v>4.929151077492558E-3</c:v>
                </c:pt>
                <c:pt idx="92">
                  <c:v>6.5817613575589922E-3</c:v>
                </c:pt>
                <c:pt idx="93">
                  <c:v>6.6921190790419803E-3</c:v>
                </c:pt>
                <c:pt idx="94">
                  <c:v>6.0883305572001258E-3</c:v>
                </c:pt>
                <c:pt idx="95">
                  <c:v>5.5710778110185143E-3</c:v>
                </c:pt>
                <c:pt idx="96">
                  <c:v>4.9641318329182961E-3</c:v>
                </c:pt>
                <c:pt idx="97">
                  <c:v>3.5401491643406325E-3</c:v>
                </c:pt>
                <c:pt idx="98">
                  <c:v>3.1997531765045272E-3</c:v>
                </c:pt>
                <c:pt idx="99">
                  <c:v>4.8322973181815585E-3</c:v>
                </c:pt>
                <c:pt idx="100">
                  <c:v>5.1069863310301694E-3</c:v>
                </c:pt>
                <c:pt idx="101">
                  <c:v>5.2134895936154519E-3</c:v>
                </c:pt>
                <c:pt idx="102">
                  <c:v>4.3955644328034782E-3</c:v>
                </c:pt>
                <c:pt idx="103">
                  <c:v>4.6053415087433797E-3</c:v>
                </c:pt>
                <c:pt idx="104">
                  <c:v>3.8638746133225193E-3</c:v>
                </c:pt>
                <c:pt idx="105">
                  <c:v>3.5035744292120693E-3</c:v>
                </c:pt>
                <c:pt idx="106">
                  <c:v>4.4394381451858395E-3</c:v>
                </c:pt>
                <c:pt idx="107">
                  <c:v>4.640244899067095E-3</c:v>
                </c:pt>
                <c:pt idx="108">
                  <c:v>4.2780653939186045E-3</c:v>
                </c:pt>
                <c:pt idx="109">
                  <c:v>4.3602928287933725E-3</c:v>
                </c:pt>
                <c:pt idx="110">
                  <c:v>4.1724348828434061E-3</c:v>
                </c:pt>
                <c:pt idx="111">
                  <c:v>2.8248612499716845E-3</c:v>
                </c:pt>
                <c:pt idx="112">
                  <c:v>2.6316453041550932E-3</c:v>
                </c:pt>
                <c:pt idx="113">
                  <c:v>3.7646590524129334E-3</c:v>
                </c:pt>
                <c:pt idx="114">
                  <c:v>3.708816417963686E-3</c:v>
                </c:pt>
                <c:pt idx="115">
                  <c:v>3.244013034636113E-3</c:v>
                </c:pt>
                <c:pt idx="116">
                  <c:v>2.9129686782021508E-3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85-45BA-A28A-85EE2852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01088"/>
        <c:axId val="201802880"/>
      </c:lineChart>
      <c:catAx>
        <c:axId val="201801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02880"/>
        <c:crosses val="autoZero"/>
        <c:auto val="1"/>
        <c:lblAlgn val="ctr"/>
        <c:lblOffset val="100"/>
        <c:noMultiLvlLbl val="0"/>
      </c:catAx>
      <c:valAx>
        <c:axId val="201802880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0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UK'!$K$33:$K$149</c:f>
              <c:numCache>
                <c:formatCode>0.0%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3.4965034965034965E-3</c:v>
                </c:pt>
                <c:pt idx="6">
                  <c:v>2.7472527472527475E-3</c:v>
                </c:pt>
                <c:pt idx="7">
                  <c:v>0</c:v>
                </c:pt>
                <c:pt idx="8">
                  <c:v>2.1645021645021645E-3</c:v>
                </c:pt>
                <c:pt idx="9">
                  <c:v>6.5789473684210523E-3</c:v>
                </c:pt>
                <c:pt idx="10">
                  <c:v>0</c:v>
                </c:pt>
                <c:pt idx="11">
                  <c:v>1.5710919088766694E-3</c:v>
                </c:pt>
                <c:pt idx="12">
                  <c:v>5.6818181818181815E-4</c:v>
                </c:pt>
                <c:pt idx="13">
                  <c:v>8.4897229669347631E-3</c:v>
                </c:pt>
                <c:pt idx="14">
                  <c:v>5.4200542005420054E-3</c:v>
                </c:pt>
                <c:pt idx="15">
                  <c:v>7.3065426768515445E-3</c:v>
                </c:pt>
                <c:pt idx="16">
                  <c:v>4.7235343150875244E-3</c:v>
                </c:pt>
                <c:pt idx="17">
                  <c:v>7.874015748031496E-3</c:v>
                </c:pt>
                <c:pt idx="18">
                  <c:v>8.7286527514231493E-3</c:v>
                </c:pt>
                <c:pt idx="19">
                  <c:v>5.096352922439879E-3</c:v>
                </c:pt>
                <c:pt idx="20">
                  <c:v>7.7323023596853752E-3</c:v>
                </c:pt>
                <c:pt idx="21">
                  <c:v>4.1666666666666666E-3</c:v>
                </c:pt>
                <c:pt idx="22">
                  <c:v>7.6152304609218438E-3</c:v>
                </c:pt>
                <c:pt idx="23">
                  <c:v>1.2092491216602663E-2</c:v>
                </c:pt>
                <c:pt idx="24">
                  <c:v>1.3271261812117843E-2</c:v>
                </c:pt>
                <c:pt idx="25">
                  <c:v>1.0713862909908844E-2</c:v>
                </c:pt>
                <c:pt idx="26">
                  <c:v>1.4547658736172147E-2</c:v>
                </c:pt>
                <c:pt idx="27">
                  <c:v>1.2857771906649053E-2</c:v>
                </c:pt>
                <c:pt idx="28">
                  <c:v>8.3993660855784472E-3</c:v>
                </c:pt>
                <c:pt idx="29">
                  <c:v>1.3412228796844181E-2</c:v>
                </c:pt>
                <c:pt idx="30">
                  <c:v>1.267933551472439E-2</c:v>
                </c:pt>
                <c:pt idx="31">
                  <c:v>1.8720748829953199E-2</c:v>
                </c:pt>
                <c:pt idx="32">
                  <c:v>1.6368528576411381E-2</c:v>
                </c:pt>
                <c:pt idx="33">
                  <c:v>1.6596761827447796E-2</c:v>
                </c:pt>
                <c:pt idx="34">
                  <c:v>1.5579598145285934E-2</c:v>
                </c:pt>
                <c:pt idx="35">
                  <c:v>1.1566162698642569E-2</c:v>
                </c:pt>
                <c:pt idx="36">
                  <c:v>1.034973714953271E-2</c:v>
                </c:pt>
                <c:pt idx="37">
                  <c:v>1.8573925906004169E-2</c:v>
                </c:pt>
                <c:pt idx="38">
                  <c:v>1.6134843429359148E-2</c:v>
                </c:pt>
                <c:pt idx="39">
                  <c:v>1.6427225624116817E-2</c:v>
                </c:pt>
                <c:pt idx="40">
                  <c:v>1.5654648956356737E-2</c:v>
                </c:pt>
                <c:pt idx="41">
                  <c:v>1.1291791684526362E-2</c:v>
                </c:pt>
                <c:pt idx="42">
                  <c:v>8.4894689236335447E-3</c:v>
                </c:pt>
                <c:pt idx="43">
                  <c:v>9.0242807997207956E-3</c:v>
                </c:pt>
                <c:pt idx="44">
                  <c:v>1.2804798229224928E-2</c:v>
                </c:pt>
                <c:pt idx="45">
                  <c:v>1.0082493125572869E-2</c:v>
                </c:pt>
                <c:pt idx="46">
                  <c:v>1.1326737003225278E-2</c:v>
                </c:pt>
                <c:pt idx="47">
                  <c:v>9.5375390433211117E-3</c:v>
                </c:pt>
                <c:pt idx="48">
                  <c:v>1.1074474588841339E-2</c:v>
                </c:pt>
                <c:pt idx="49">
                  <c:v>4.1783538059773674E-3</c:v>
                </c:pt>
                <c:pt idx="50">
                  <c:v>5.3365789720063667E-3</c:v>
                </c:pt>
                <c:pt idx="51">
                  <c:v>1.1017300041404885E-2</c:v>
                </c:pt>
                <c:pt idx="52">
                  <c:v>7.3887328366802167E-3</c:v>
                </c:pt>
                <c:pt idx="53">
                  <c:v>5.7177829757623011E-3</c:v>
                </c:pt>
                <c:pt idx="54">
                  <c:v>8.1624076678142535E-3</c:v>
                </c:pt>
                <c:pt idx="55">
                  <c:v>6.3820956766196032E-3</c:v>
                </c:pt>
                <c:pt idx="56">
                  <c:v>2.7864108884363948E-3</c:v>
                </c:pt>
                <c:pt idx="57">
                  <c:v>2.392738040048453E-3</c:v>
                </c:pt>
                <c:pt idx="58">
                  <c:v>7.0156385751520417E-3</c:v>
                </c:pt>
                <c:pt idx="59">
                  <c:v>5.4203789331228151E-3</c:v>
                </c:pt>
                <c:pt idx="60">
                  <c:v>4.3265228131952119E-3</c:v>
                </c:pt>
                <c:pt idx="61">
                  <c:v>4.6268063104865434E-3</c:v>
                </c:pt>
                <c:pt idx="62">
                  <c:v>3.7704420585064143E-3</c:v>
                </c:pt>
                <c:pt idx="63">
                  <c:v>1.6060840750098397E-3</c:v>
                </c:pt>
                <c:pt idx="64">
                  <c:v>1.6973796701342304E-3</c:v>
                </c:pt>
                <c:pt idx="65">
                  <c:v>4.4443628216194377E-3</c:v>
                </c:pt>
                <c:pt idx="66">
                  <c:v>3.8903019042636987E-3</c:v>
                </c:pt>
                <c:pt idx="67">
                  <c:v>2.7021446060355764E-3</c:v>
                </c:pt>
                <c:pt idx="68">
                  <c:v>3.3506168838684288E-3</c:v>
                </c:pt>
                <c:pt idx="69">
                  <c:v>1.5689720095393499E-3</c:v>
                </c:pt>
                <c:pt idx="70">
                  <c:v>1.2249575216343304E-3</c:v>
                </c:pt>
                <c:pt idx="71">
                  <c:v>1.0432182446039955E-3</c:v>
                </c:pt>
                <c:pt idx="72">
                  <c:v>3.3616389906323055E-3</c:v>
                </c:pt>
                <c:pt idx="73">
                  <c:v>2.4106911726637327E-3</c:v>
                </c:pt>
                <c:pt idx="74">
                  <c:v>1.8696056300624088E-3</c:v>
                </c:pt>
                <c:pt idx="75">
                  <c:v>1.8369617702013311E-3</c:v>
                </c:pt>
                <c:pt idx="76">
                  <c:v>2.1328600563573241E-3</c:v>
                </c:pt>
                <c:pt idx="77">
                  <c:v>3.4473355183609207E-4</c:v>
                </c:pt>
                <c:pt idx="78">
                  <c:v>7.4447254630007347E-4</c:v>
                </c:pt>
                <c:pt idx="79">
                  <c:v>2.5183842046942683E-3</c:v>
                </c:pt>
                <c:pt idx="80">
                  <c:v>1.6311834534341882E-3</c:v>
                </c:pt>
                <c:pt idx="81">
                  <c:v>1.3417936783332268E-3</c:v>
                </c:pt>
                <c:pt idx="82">
                  <c:v>1.4144890340643957E-3</c:v>
                </c:pt>
                <c:pt idx="83">
                  <c:v>1.0604096073110422E-3</c:v>
                </c:pt>
                <c:pt idx="84">
                  <c:v>1.8155340735985896E-3</c:v>
                </c:pt>
                <c:pt idx="85">
                  <c:v>4.9589220066468631E-4</c:v>
                </c:pt>
                <c:pt idx="86">
                  <c:v>6.2018880251484194E-4</c:v>
                </c:pt>
                <c:pt idx="87">
                  <c:v>1.9835953841453383E-3</c:v>
                </c:pt>
                <c:pt idx="88">
                  <c:v>1.6018680677174547E-3</c:v>
                </c:pt>
                <c:pt idx="89">
                  <c:v>1.271367323075781E-3</c:v>
                </c:pt>
                <c:pt idx="90">
                  <c:v>7.1050907513864152E-4</c:v>
                </c:pt>
                <c:pt idx="91">
                  <c:v>2.7562003022632998E-4</c:v>
                </c:pt>
                <c:pt idx="92">
                  <c:v>3.9323273891175126E-4</c:v>
                </c:pt>
                <c:pt idx="93">
                  <c:v>1.1315712935359558E-3</c:v>
                </c:pt>
                <c:pt idx="94">
                  <c:v>1.1479395840300814E-3</c:v>
                </c:pt>
                <c:pt idx="95">
                  <c:v>5.8465330059274847E-4</c:v>
                </c:pt>
                <c:pt idx="96">
                  <c:v>1.1545793840453239E-3</c:v>
                </c:pt>
                <c:pt idx="97">
                  <c:v>6.3752479882303115E-4</c:v>
                </c:pt>
                <c:pt idx="98">
                  <c:v>2.4005014380781763E-4</c:v>
                </c:pt>
                <c:pt idx="99">
                  <c:v>2.0831855896744913E-4</c:v>
                </c:pt>
                <c:pt idx="100">
                  <c:v>8.6033839977057644E-4</c:v>
                </c:pt>
                <c:pt idx="101">
                  <c:v>7.2052123560605063E-4</c:v>
                </c:pt>
                <c:pt idx="102">
                  <c:v>3.3241336476680762E-4</c:v>
                </c:pt>
                <c:pt idx="103">
                  <c:v>5.7066685253271538E-4</c:v>
                </c:pt>
                <c:pt idx="104">
                  <c:v>4.6425255338904364E-4</c:v>
                </c:pt>
                <c:pt idx="105">
                  <c:v>1.167527177438186E-4</c:v>
                </c:pt>
                <c:pt idx="106">
                  <c:v>1.2497952921504236E-4</c:v>
                </c:pt>
                <c:pt idx="107">
                  <c:v>5.1494410710837429E-4</c:v>
                </c:pt>
                <c:pt idx="108">
                  <c:v>4.7010154193305752E-4</c:v>
                </c:pt>
                <c:pt idx="109">
                  <c:v>2.852532580605333E-4</c:v>
                </c:pt>
                <c:pt idx="110">
                  <c:v>3.561857593541165E-4</c:v>
                </c:pt>
                <c:pt idx="111">
                  <c:v>2.9992227366428984E-4</c:v>
                </c:pt>
                <c:pt idx="112">
                  <c:v>1.3062366479439413E-4</c:v>
                </c:pt>
                <c:pt idx="113">
                  <c:v>5.8844792656169876E-5</c:v>
                </c:pt>
                <c:pt idx="114">
                  <c:v>3.9364802840966196E-4</c:v>
                </c:pt>
                <c:pt idx="115">
                  <c:v>3.6313548710242925E-4</c:v>
                </c:pt>
                <c:pt idx="116">
                  <c:v>4.1204160371586612E-4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F9-4F6A-9B4F-DCD073EE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40128"/>
        <c:axId val="201841664"/>
      </c:lineChart>
      <c:catAx>
        <c:axId val="201840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41664"/>
        <c:crosses val="autoZero"/>
        <c:auto val="1"/>
        <c:lblAlgn val="ctr"/>
        <c:lblOffset val="100"/>
        <c:noMultiLvlLbl val="0"/>
      </c:catAx>
      <c:valAx>
        <c:axId val="2018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184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UK'!$L$33:$L$94</c:f>
              <c:numCache>
                <c:formatCode>0.0%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2.7472527472527472E-2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6.6423115244104952E-4</c:v>
                </c:pt>
                <c:pt idx="16">
                  <c:v>8.8913587107529862E-3</c:v>
                </c:pt>
                <c:pt idx="17">
                  <c:v>3.0106530801296896E-3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5.7194215213661245E-3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2.9160620604978234E-3</c:v>
                </c:pt>
                <c:pt idx="41">
                  <c:v>0</c:v>
                </c:pt>
                <c:pt idx="42">
                  <c:v>0</c:v>
                </c:pt>
                <c:pt idx="43">
                  <c:v>-4.2877798274916492E-3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5B-41F2-AAFC-CF0F8F97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42432"/>
        <c:axId val="218252416"/>
      </c:lineChart>
      <c:catAx>
        <c:axId val="218242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52416"/>
        <c:crosses val="autoZero"/>
        <c:auto val="1"/>
        <c:lblAlgn val="ctr"/>
        <c:lblOffset val="100"/>
        <c:noMultiLvlLbl val="0"/>
      </c:catAx>
      <c:valAx>
        <c:axId val="21825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4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UK'!$M$33:$M$149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79.000342133824702</c:v>
                </c:pt>
                <c:pt idx="6">
                  <c:v>5.0000274726739695</c:v>
                </c:pt>
                <c:pt idx="7">
                  <c:v>0</c:v>
                </c:pt>
                <c:pt idx="8">
                  <c:v>147.00104372759623</c:v>
                </c:pt>
                <c:pt idx="9">
                  <c:v>64.50059763234448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19.158534238824114</c:v>
                </c:pt>
                <c:pt idx="14">
                  <c:v>0</c:v>
                </c:pt>
                <c:pt idx="15">
                  <c:v>25.501153986570916</c:v>
                </c:pt>
                <c:pt idx="16">
                  <c:v>15.67431999296822</c:v>
                </c:pt>
                <c:pt idx="17">
                  <c:v>21.256713175270349</c:v>
                </c:pt>
                <c:pt idx="18">
                  <c:v>22.936624336283053</c:v>
                </c:pt>
                <c:pt idx="19">
                  <c:v>39.191255977227591</c:v>
                </c:pt>
                <c:pt idx="20">
                  <c:v>20.640290410902569</c:v>
                </c:pt>
                <c:pt idx="21">
                  <c:v>38.227265995106713</c:v>
                </c:pt>
                <c:pt idx="22">
                  <c:v>30.72836140622147</c:v>
                </c:pt>
                <c:pt idx="23">
                  <c:v>10.878176732138357</c:v>
                </c:pt>
                <c:pt idx="24">
                  <c:v>14.102600632946055</c:v>
                </c:pt>
                <c:pt idx="25">
                  <c:v>17.043125741257988</c:v>
                </c:pt>
                <c:pt idx="26">
                  <c:v>11.117992461777842</c:v>
                </c:pt>
                <c:pt idx="27">
                  <c:v>9.6678038781762385</c:v>
                </c:pt>
                <c:pt idx="28">
                  <c:v>13.481745155023491</c:v>
                </c:pt>
                <c:pt idx="29">
                  <c:v>11.430133677977057</c:v>
                </c:pt>
                <c:pt idx="30">
                  <c:v>11.209082778912947</c:v>
                </c:pt>
                <c:pt idx="31">
                  <c:v>7.3166477451344694</c:v>
                </c:pt>
                <c:pt idx="32">
                  <c:v>7.4096074194215857</c:v>
                </c:pt>
                <c:pt idx="33">
                  <c:v>6.6827401694787403</c:v>
                </c:pt>
                <c:pt idx="34">
                  <c:v>5.3216289757966413</c:v>
                </c:pt>
                <c:pt idx="35">
                  <c:v>6.005059619722374</c:v>
                </c:pt>
                <c:pt idx="36">
                  <c:v>9.3116895986355441</c:v>
                </c:pt>
                <c:pt idx="37">
                  <c:v>4.9369313427119623</c:v>
                </c:pt>
                <c:pt idx="38">
                  <c:v>4.9848631367887606</c:v>
                </c:pt>
                <c:pt idx="39">
                  <c:v>4.3525844914887859</c:v>
                </c:pt>
                <c:pt idx="40">
                  <c:v>3.2458200131602819</c:v>
                </c:pt>
                <c:pt idx="41">
                  <c:v>4.2485496069416175</c:v>
                </c:pt>
                <c:pt idx="42">
                  <c:v>5.3266486537311195</c:v>
                </c:pt>
                <c:pt idx="43">
                  <c:v>11.022976919401907</c:v>
                </c:pt>
                <c:pt idx="44">
                  <c:v>4.0252723346650976</c:v>
                </c:pt>
                <c:pt idx="45">
                  <c:v>5.7642912322909448</c:v>
                </c:pt>
                <c:pt idx="46">
                  <c:v>5.1219317637294672</c:v>
                </c:pt>
                <c:pt idx="47">
                  <c:v>5.4470832536030898</c:v>
                </c:pt>
                <c:pt idx="48">
                  <c:v>4.275223984277094</c:v>
                </c:pt>
                <c:pt idx="49">
                  <c:v>8.9326457127387329</c:v>
                </c:pt>
                <c:pt idx="50">
                  <c:v>8.5385656153997243</c:v>
                </c:pt>
                <c:pt idx="51">
                  <c:v>3.8963587548509291</c:v>
                </c:pt>
                <c:pt idx="52">
                  <c:v>6.4946065751722264</c:v>
                </c:pt>
                <c:pt idx="53">
                  <c:v>7.5566839124967089</c:v>
                </c:pt>
                <c:pt idx="54">
                  <c:v>4.9343410504874328</c:v>
                </c:pt>
                <c:pt idx="55">
                  <c:v>4.6089918004438619</c:v>
                </c:pt>
                <c:pt idx="56">
                  <c:v>9.5491716189556275</c:v>
                </c:pt>
                <c:pt idx="57">
                  <c:v>14.727969537618717</c:v>
                </c:pt>
                <c:pt idx="58">
                  <c:v>4.8837183067063563</c:v>
                </c:pt>
                <c:pt idx="59">
                  <c:v>7.0850654539977622</c:v>
                </c:pt>
                <c:pt idx="60">
                  <c:v>7.836958645792258</c:v>
                </c:pt>
                <c:pt idx="61">
                  <c:v>6.7899641685725323</c:v>
                </c:pt>
                <c:pt idx="62">
                  <c:v>5.5302593844213854</c:v>
                </c:pt>
                <c:pt idx="63">
                  <c:v>11.787147786201462</c:v>
                </c:pt>
                <c:pt idx="64">
                  <c:v>12.453691559196685</c:v>
                </c:pt>
                <c:pt idx="65">
                  <c:v>5.0887607883593207</c:v>
                </c:pt>
                <c:pt idx="66">
                  <c:v>5.9382782308804485</c:v>
                </c:pt>
                <c:pt idx="67">
                  <c:v>8.249115661523815</c:v>
                </c:pt>
                <c:pt idx="68">
                  <c:v>5.2817796875276333</c:v>
                </c:pt>
                <c:pt idx="69">
                  <c:v>7.8419984508693608</c:v>
                </c:pt>
                <c:pt idx="70">
                  <c:v>10.728776277706833</c:v>
                </c:pt>
                <c:pt idx="71">
                  <c:v>19.220066174503486</c:v>
                </c:pt>
                <c:pt idx="72">
                  <c:v>5.5370171483433115</c:v>
                </c:pt>
                <c:pt idx="73">
                  <c:v>7.4018034586014201</c:v>
                </c:pt>
                <c:pt idx="74">
                  <c:v>7.4361305116649934</c:v>
                </c:pt>
                <c:pt idx="75">
                  <c:v>7.2151855592555183</c:v>
                </c:pt>
                <c:pt idx="76">
                  <c:v>5.0411163759244531</c:v>
                </c:pt>
                <c:pt idx="77">
                  <c:v>27.345616240425922</c:v>
                </c:pt>
                <c:pt idx="78">
                  <c:v>17.690053740530274</c:v>
                </c:pt>
                <c:pt idx="79">
                  <c:v>6.1029021172221602</c:v>
                </c:pt>
                <c:pt idx="80">
                  <c:v>8.2787250468821618</c:v>
                </c:pt>
                <c:pt idx="81">
                  <c:v>9.3441495739086449</c:v>
                </c:pt>
                <c:pt idx="82">
                  <c:v>7.000777115883869</c:v>
                </c:pt>
                <c:pt idx="83">
                  <c:v>6.8745900784448564</c:v>
                </c:pt>
                <c:pt idx="84">
                  <c:v>3.5695756738158306</c:v>
                </c:pt>
                <c:pt idx="85">
                  <c:v>15.50804681856382</c:v>
                </c:pt>
                <c:pt idx="86">
                  <c:v>12.641468669712685</c:v>
                </c:pt>
                <c:pt idx="87">
                  <c:v>4.2858583594180715</c:v>
                </c:pt>
                <c:pt idx="88">
                  <c:v>5.0741350546933752</c:v>
                </c:pt>
                <c:pt idx="89">
                  <c:v>5.5095414793663346</c:v>
                </c:pt>
                <c:pt idx="90">
                  <c:v>7.1631626562965973</c:v>
                </c:pt>
                <c:pt idx="91">
                  <c:v>17.883863786840543</c:v>
                </c:pt>
                <c:pt idx="92">
                  <c:v>16.737572196490135</c:v>
                </c:pt>
                <c:pt idx="93">
                  <c:v>5.9140056992169869</c:v>
                </c:pt>
                <c:pt idx="94">
                  <c:v>5.3037029490922958</c:v>
                </c:pt>
                <c:pt idx="95">
                  <c:v>9.5288571968554674</c:v>
                </c:pt>
                <c:pt idx="96">
                  <c:v>4.2995153919389795</c:v>
                </c:pt>
                <c:pt idx="97">
                  <c:v>5.5529591490029757</c:v>
                </c:pt>
                <c:pt idx="98">
                  <c:v>13.329519931744869</c:v>
                </c:pt>
                <c:pt idx="99">
                  <c:v>23.196672164656391</c:v>
                </c:pt>
                <c:pt idx="100">
                  <c:v>5.9360204454340666</c:v>
                </c:pt>
                <c:pt idx="101">
                  <c:v>7.235719554095084</c:v>
                </c:pt>
                <c:pt idx="102">
                  <c:v>13.223188050477528</c:v>
                </c:pt>
                <c:pt idx="103">
                  <c:v>8.0701051555808796</c:v>
                </c:pt>
                <c:pt idx="104">
                  <c:v>8.3227859170967058</c:v>
                </c:pt>
                <c:pt idx="105">
                  <c:v>30.008504272249063</c:v>
                </c:pt>
                <c:pt idx="106">
                  <c:v>35.521322356297645</c:v>
                </c:pt>
                <c:pt idx="107">
                  <c:v>9.0111622504508375</c:v>
                </c:pt>
                <c:pt idx="108">
                  <c:v>9.1003007059436563</c:v>
                </c:pt>
                <c:pt idx="109">
                  <c:v>15.285689840808336</c:v>
                </c:pt>
                <c:pt idx="110">
                  <c:v>11.714210277270549</c:v>
                </c:pt>
                <c:pt idx="111">
                  <c:v>9.4186444222999555</c:v>
                </c:pt>
                <c:pt idx="112">
                  <c:v>20.146772855419329</c:v>
                </c:pt>
                <c:pt idx="113">
                  <c:v>63.976078128269336</c:v>
                </c:pt>
                <c:pt idx="114">
                  <c:v>9.4216562774296229</c:v>
                </c:pt>
                <c:pt idx="115">
                  <c:v>8.9333407222772419</c:v>
                </c:pt>
                <c:pt idx="116">
                  <c:v>7.069598438440365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1C-489A-BC36-13397EDC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97856"/>
        <c:axId val="218299392"/>
      </c:lineChart>
      <c:catAx>
        <c:axId val="218297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99392"/>
        <c:crosses val="autoZero"/>
        <c:auto val="1"/>
        <c:lblAlgn val="ctr"/>
        <c:lblOffset val="100"/>
        <c:noMultiLvlLbl val="0"/>
      </c:catAx>
      <c:valAx>
        <c:axId val="21829939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9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UK'!$F$3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UK'!$F$4:$F$149</c:f>
              <c:numCache>
                <c:formatCode>General</c:formatCode>
                <c:ptCount val="146"/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5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7</c:v>
                </c:pt>
                <c:pt idx="27">
                  <c:v>12</c:v>
                </c:pt>
                <c:pt idx="28">
                  <c:v>5</c:v>
                </c:pt>
                <c:pt idx="29">
                  <c:v>33</c:v>
                </c:pt>
                <c:pt idx="30">
                  <c:v>40</c:v>
                </c:pt>
                <c:pt idx="31">
                  <c:v>55</c:v>
                </c:pt>
                <c:pt idx="32">
                  <c:v>56</c:v>
                </c:pt>
                <c:pt idx="33">
                  <c:v>49</c:v>
                </c:pt>
                <c:pt idx="34">
                  <c:v>79</c:v>
                </c:pt>
                <c:pt idx="35">
                  <c:v>55</c:v>
                </c:pt>
                <c:pt idx="36">
                  <c:v>54</c:v>
                </c:pt>
                <c:pt idx="37">
                  <c:v>147</c:v>
                </c:pt>
                <c:pt idx="38">
                  <c:v>258</c:v>
                </c:pt>
                <c:pt idx="39">
                  <c:v>411</c:v>
                </c:pt>
                <c:pt idx="40">
                  <c:v>489</c:v>
                </c:pt>
                <c:pt idx="41">
                  <c:v>479</c:v>
                </c:pt>
                <c:pt idx="42">
                  <c:v>364</c:v>
                </c:pt>
                <c:pt idx="43">
                  <c:v>442</c:v>
                </c:pt>
                <c:pt idx="44">
                  <c:v>612</c:v>
                </c:pt>
                <c:pt idx="45">
                  <c:v>768</c:v>
                </c:pt>
                <c:pt idx="46">
                  <c:v>999</c:v>
                </c:pt>
                <c:pt idx="47">
                  <c:v>1055</c:v>
                </c:pt>
                <c:pt idx="48">
                  <c:v>1254</c:v>
                </c:pt>
                <c:pt idx="49">
                  <c:v>1197</c:v>
                </c:pt>
                <c:pt idx="50">
                  <c:v>1376</c:v>
                </c:pt>
                <c:pt idx="51">
                  <c:v>2335</c:v>
                </c:pt>
                <c:pt idx="52">
                  <c:v>2371</c:v>
                </c:pt>
                <c:pt idx="53">
                  <c:v>2693</c:v>
                </c:pt>
                <c:pt idx="54">
                  <c:v>3084</c:v>
                </c:pt>
                <c:pt idx="55">
                  <c:v>3201</c:v>
                </c:pt>
                <c:pt idx="56">
                  <c:v>2822</c:v>
                </c:pt>
                <c:pt idx="57">
                  <c:v>2857</c:v>
                </c:pt>
                <c:pt idx="58">
                  <c:v>4273</c:v>
                </c:pt>
                <c:pt idx="59">
                  <c:v>4515</c:v>
                </c:pt>
                <c:pt idx="60">
                  <c:v>4914</c:v>
                </c:pt>
                <c:pt idx="61">
                  <c:v>4865</c:v>
                </c:pt>
                <c:pt idx="62">
                  <c:v>4915</c:v>
                </c:pt>
                <c:pt idx="63">
                  <c:v>4020</c:v>
                </c:pt>
                <c:pt idx="64">
                  <c:v>3594</c:v>
                </c:pt>
                <c:pt idx="65">
                  <c:v>5275</c:v>
                </c:pt>
                <c:pt idx="66">
                  <c:v>5450</c:v>
                </c:pt>
                <c:pt idx="67">
                  <c:v>5129</c:v>
                </c:pt>
                <c:pt idx="68">
                  <c:v>4852</c:v>
                </c:pt>
                <c:pt idx="69">
                  <c:v>4315</c:v>
                </c:pt>
                <c:pt idx="70">
                  <c:v>3577</c:v>
                </c:pt>
                <c:pt idx="71">
                  <c:v>3495</c:v>
                </c:pt>
                <c:pt idx="72">
                  <c:v>4183</c:v>
                </c:pt>
                <c:pt idx="73">
                  <c:v>4325</c:v>
                </c:pt>
                <c:pt idx="74">
                  <c:v>5065</c:v>
                </c:pt>
                <c:pt idx="75">
                  <c:v>5298</c:v>
                </c:pt>
                <c:pt idx="76">
                  <c:v>4965</c:v>
                </c:pt>
                <c:pt idx="77">
                  <c:v>4716</c:v>
                </c:pt>
                <c:pt idx="78">
                  <c:v>3852</c:v>
                </c:pt>
                <c:pt idx="79">
                  <c:v>4858</c:v>
                </c:pt>
                <c:pt idx="80">
                  <c:v>4760</c:v>
                </c:pt>
                <c:pt idx="81">
                  <c:v>5490</c:v>
                </c:pt>
                <c:pt idx="82">
                  <c:v>5143</c:v>
                </c:pt>
                <c:pt idx="83">
                  <c:v>4973</c:v>
                </c:pt>
                <c:pt idx="84">
                  <c:v>3748</c:v>
                </c:pt>
                <c:pt idx="85">
                  <c:v>3468</c:v>
                </c:pt>
                <c:pt idx="86">
                  <c:v>4702</c:v>
                </c:pt>
                <c:pt idx="87">
                  <c:v>4721</c:v>
                </c:pt>
                <c:pt idx="88">
                  <c:v>5435</c:v>
                </c:pt>
                <c:pt idx="89">
                  <c:v>4956</c:v>
                </c:pt>
                <c:pt idx="90">
                  <c:v>4727</c:v>
                </c:pt>
                <c:pt idx="91">
                  <c:v>3221</c:v>
                </c:pt>
                <c:pt idx="92">
                  <c:v>2974</c:v>
                </c:pt>
                <c:pt idx="93">
                  <c:v>3378</c:v>
                </c:pt>
                <c:pt idx="94">
                  <c:v>3684</c:v>
                </c:pt>
                <c:pt idx="95">
                  <c:v>3831</c:v>
                </c:pt>
                <c:pt idx="96">
                  <c:v>3767</c:v>
                </c:pt>
                <c:pt idx="97">
                  <c:v>3049</c:v>
                </c:pt>
                <c:pt idx="98">
                  <c:v>2150</c:v>
                </c:pt>
                <c:pt idx="99">
                  <c:v>2321</c:v>
                </c:pt>
                <c:pt idx="100">
                  <c:v>3583</c:v>
                </c:pt>
                <c:pt idx="101">
                  <c:v>3389</c:v>
                </c:pt>
                <c:pt idx="102">
                  <c:v>3298</c:v>
                </c:pt>
                <c:pt idx="103">
                  <c:v>2609</c:v>
                </c:pt>
                <c:pt idx="104">
                  <c:v>2517</c:v>
                </c:pt>
                <c:pt idx="105">
                  <c:v>2065</c:v>
                </c:pt>
                <c:pt idx="106">
                  <c:v>1826</c:v>
                </c:pt>
                <c:pt idx="107">
                  <c:v>2574</c:v>
                </c:pt>
                <c:pt idx="108">
                  <c:v>3041</c:v>
                </c:pt>
                <c:pt idx="109">
                  <c:v>2706</c:v>
                </c:pt>
                <c:pt idx="110">
                  <c:v>2542</c:v>
                </c:pt>
                <c:pt idx="111">
                  <c:v>2030</c:v>
                </c:pt>
                <c:pt idx="112">
                  <c:v>1507</c:v>
                </c:pt>
                <c:pt idx="113">
                  <c:v>1348</c:v>
                </c:pt>
                <c:pt idx="114">
                  <c:v>1607</c:v>
                </c:pt>
                <c:pt idx="115">
                  <c:v>1650</c:v>
                </c:pt>
                <c:pt idx="116">
                  <c:v>1802</c:v>
                </c:pt>
                <c:pt idx="117">
                  <c:v>1734</c:v>
                </c:pt>
                <c:pt idx="118">
                  <c:v>1504</c:v>
                </c:pt>
                <c:pt idx="119">
                  <c:v>1099</c:v>
                </c:pt>
                <c:pt idx="120">
                  <c:v>1069</c:v>
                </c:pt>
                <c:pt idx="121">
                  <c:v>1434</c:v>
                </c:pt>
                <c:pt idx="122">
                  <c:v>1467</c:v>
                </c:pt>
                <c:pt idx="123">
                  <c:v>1342</c:v>
                </c:pt>
                <c:pt idx="124">
                  <c:v>1234</c:v>
                </c:pt>
                <c:pt idx="125">
                  <c:v>1105</c:v>
                </c:pt>
                <c:pt idx="126">
                  <c:v>791</c:v>
                </c:pt>
                <c:pt idx="127">
                  <c:v>717</c:v>
                </c:pt>
                <c:pt idx="128">
                  <c:v>1086</c:v>
                </c:pt>
                <c:pt idx="129">
                  <c:v>1153</c:v>
                </c:pt>
                <c:pt idx="130">
                  <c:v>1182</c:v>
                </c:pt>
                <c:pt idx="131">
                  <c:v>1001</c:v>
                </c:pt>
                <c:pt idx="132">
                  <c:v>1053</c:v>
                </c:pt>
                <c:pt idx="133">
                  <c:v>887</c:v>
                </c:pt>
                <c:pt idx="134">
                  <c:v>807</c:v>
                </c:pt>
                <c:pt idx="135">
                  <c:v>1026</c:v>
                </c:pt>
                <c:pt idx="136">
                  <c:v>1077</c:v>
                </c:pt>
                <c:pt idx="137">
                  <c:v>997</c:v>
                </c:pt>
                <c:pt idx="138">
                  <c:v>1020</c:v>
                </c:pt>
                <c:pt idx="139">
                  <c:v>980</c:v>
                </c:pt>
                <c:pt idx="140">
                  <c:v>666</c:v>
                </c:pt>
                <c:pt idx="141">
                  <c:v>622</c:v>
                </c:pt>
                <c:pt idx="142">
                  <c:v>892</c:v>
                </c:pt>
                <c:pt idx="143">
                  <c:v>882</c:v>
                </c:pt>
                <c:pt idx="144">
                  <c:v>774</c:v>
                </c:pt>
                <c:pt idx="145">
                  <c:v>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3E-470C-8C65-7E2B5FC66545}"/>
            </c:ext>
          </c:extLst>
        </c:ser>
        <c:ser>
          <c:idx val="2"/>
          <c:order val="2"/>
          <c:tx>
            <c:strRef>
              <c:f>'Data UK'!$H$3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UK'!$H$4:$H$99</c:f>
              <c:numCache>
                <c:formatCode>General</c:formatCode>
                <c:ptCount val="9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32</c:v>
                </c:pt>
                <c:pt idx="46">
                  <c:v>13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70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209</c:v>
                </c:pt>
                <c:pt idx="70">
                  <c:v>0</c:v>
                </c:pt>
                <c:pt idx="71">
                  <c:v>0</c:v>
                </c:pt>
                <c:pt idx="72">
                  <c:v>-344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3E-470C-8C65-7E2B5FC6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08960"/>
        <c:axId val="218018944"/>
      </c:lineChart>
      <c:lineChart>
        <c:grouping val="standard"/>
        <c:varyColors val="0"/>
        <c:ser>
          <c:idx val="1"/>
          <c:order val="1"/>
          <c:tx>
            <c:strRef>
              <c:f>'Data UK'!$G$3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UK'!$G$4:$G$149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4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19</c:v>
                </c:pt>
                <c:pt idx="43">
                  <c:v>14</c:v>
                </c:pt>
                <c:pt idx="44">
                  <c:v>22</c:v>
                </c:pt>
                <c:pt idx="45">
                  <c:v>17</c:v>
                </c:pt>
                <c:pt idx="46">
                  <c:v>34</c:v>
                </c:pt>
                <c:pt idx="47">
                  <c:v>46</c:v>
                </c:pt>
                <c:pt idx="48">
                  <c:v>32</c:v>
                </c:pt>
                <c:pt idx="49">
                  <c:v>58</c:v>
                </c:pt>
                <c:pt idx="50">
                  <c:v>36</c:v>
                </c:pt>
                <c:pt idx="51">
                  <c:v>76</c:v>
                </c:pt>
                <c:pt idx="52">
                  <c:v>148</c:v>
                </c:pt>
                <c:pt idx="53">
                  <c:v>191</c:v>
                </c:pt>
                <c:pt idx="54">
                  <c:v>181</c:v>
                </c:pt>
                <c:pt idx="55">
                  <c:v>288</c:v>
                </c:pt>
                <c:pt idx="56">
                  <c:v>292</c:v>
                </c:pt>
                <c:pt idx="57">
                  <c:v>212</c:v>
                </c:pt>
                <c:pt idx="58">
                  <c:v>374</c:v>
                </c:pt>
                <c:pt idx="59">
                  <c:v>403</c:v>
                </c:pt>
                <c:pt idx="60">
                  <c:v>672</c:v>
                </c:pt>
                <c:pt idx="61">
                  <c:v>657</c:v>
                </c:pt>
                <c:pt idx="62">
                  <c:v>736</c:v>
                </c:pt>
                <c:pt idx="63">
                  <c:v>756</c:v>
                </c:pt>
                <c:pt idx="64">
                  <c:v>599</c:v>
                </c:pt>
                <c:pt idx="65">
                  <c:v>567</c:v>
                </c:pt>
                <c:pt idx="66">
                  <c:v>1105</c:v>
                </c:pt>
                <c:pt idx="67">
                  <c:v>1030</c:v>
                </c:pt>
                <c:pt idx="68">
                  <c:v>1116</c:v>
                </c:pt>
                <c:pt idx="69">
                  <c:v>1122</c:v>
                </c:pt>
                <c:pt idx="70">
                  <c:v>843</c:v>
                </c:pt>
                <c:pt idx="71">
                  <c:v>657</c:v>
                </c:pt>
                <c:pt idx="72">
                  <c:v>724</c:v>
                </c:pt>
                <c:pt idx="73">
                  <c:v>1076</c:v>
                </c:pt>
                <c:pt idx="74">
                  <c:v>880</c:v>
                </c:pt>
                <c:pt idx="75">
                  <c:v>1036</c:v>
                </c:pt>
                <c:pt idx="76">
                  <c:v>913</c:v>
                </c:pt>
                <c:pt idx="77">
                  <c:v>1105</c:v>
                </c:pt>
                <c:pt idx="78">
                  <c:v>432</c:v>
                </c:pt>
                <c:pt idx="79">
                  <c:v>570</c:v>
                </c:pt>
                <c:pt idx="80">
                  <c:v>1224</c:v>
                </c:pt>
                <c:pt idx="81">
                  <c:v>847</c:v>
                </c:pt>
                <c:pt idx="82">
                  <c:v>682</c:v>
                </c:pt>
                <c:pt idx="83">
                  <c:v>1010</c:v>
                </c:pt>
                <c:pt idx="84">
                  <c:v>815</c:v>
                </c:pt>
                <c:pt idx="85">
                  <c:v>364</c:v>
                </c:pt>
                <c:pt idx="86">
                  <c:v>320</c:v>
                </c:pt>
                <c:pt idx="87">
                  <c:v>969</c:v>
                </c:pt>
                <c:pt idx="88">
                  <c:v>769</c:v>
                </c:pt>
                <c:pt idx="89">
                  <c:v>634</c:v>
                </c:pt>
                <c:pt idx="90">
                  <c:v>698</c:v>
                </c:pt>
                <c:pt idx="91">
                  <c:v>584</c:v>
                </c:pt>
                <c:pt idx="92">
                  <c:v>253</c:v>
                </c:pt>
                <c:pt idx="93">
                  <c:v>272</c:v>
                </c:pt>
                <c:pt idx="94">
                  <c:v>726</c:v>
                </c:pt>
                <c:pt idx="95">
                  <c:v>647</c:v>
                </c:pt>
                <c:pt idx="96">
                  <c:v>458</c:v>
                </c:pt>
                <c:pt idx="97">
                  <c:v>579</c:v>
                </c:pt>
                <c:pt idx="98">
                  <c:v>275</c:v>
                </c:pt>
                <c:pt idx="99">
                  <c:v>217</c:v>
                </c:pt>
                <c:pt idx="100">
                  <c:v>187</c:v>
                </c:pt>
                <c:pt idx="101">
                  <c:v>614</c:v>
                </c:pt>
                <c:pt idx="102">
                  <c:v>447</c:v>
                </c:pt>
                <c:pt idx="103">
                  <c:v>352</c:v>
                </c:pt>
                <c:pt idx="104">
                  <c:v>350</c:v>
                </c:pt>
                <c:pt idx="105">
                  <c:v>411</c:v>
                </c:pt>
                <c:pt idx="106">
                  <c:v>67</c:v>
                </c:pt>
                <c:pt idx="107">
                  <c:v>146</c:v>
                </c:pt>
                <c:pt idx="108">
                  <c:v>500</c:v>
                </c:pt>
                <c:pt idx="109">
                  <c:v>328</c:v>
                </c:pt>
                <c:pt idx="110">
                  <c:v>273</c:v>
                </c:pt>
                <c:pt idx="111">
                  <c:v>291</c:v>
                </c:pt>
                <c:pt idx="112">
                  <c:v>220</c:v>
                </c:pt>
                <c:pt idx="113">
                  <c:v>379</c:v>
                </c:pt>
                <c:pt idx="114">
                  <c:v>104</c:v>
                </c:pt>
                <c:pt idx="115">
                  <c:v>131</c:v>
                </c:pt>
                <c:pt idx="116">
                  <c:v>422</c:v>
                </c:pt>
                <c:pt idx="117">
                  <c:v>343</c:v>
                </c:pt>
                <c:pt idx="118">
                  <c:v>274</c:v>
                </c:pt>
                <c:pt idx="119">
                  <c:v>154</c:v>
                </c:pt>
                <c:pt idx="120">
                  <c:v>60</c:v>
                </c:pt>
                <c:pt idx="121">
                  <c:v>86</c:v>
                </c:pt>
                <c:pt idx="122">
                  <c:v>249</c:v>
                </c:pt>
                <c:pt idx="123">
                  <c:v>254</c:v>
                </c:pt>
                <c:pt idx="124">
                  <c:v>130</c:v>
                </c:pt>
                <c:pt idx="125">
                  <c:v>258</c:v>
                </c:pt>
                <c:pt idx="126">
                  <c:v>143</c:v>
                </c:pt>
                <c:pt idx="127">
                  <c:v>54</c:v>
                </c:pt>
                <c:pt idx="128">
                  <c:v>47</c:v>
                </c:pt>
                <c:pt idx="129">
                  <c:v>195</c:v>
                </c:pt>
                <c:pt idx="130">
                  <c:v>164</c:v>
                </c:pt>
                <c:pt idx="131">
                  <c:v>76</c:v>
                </c:pt>
                <c:pt idx="132">
                  <c:v>131</c:v>
                </c:pt>
                <c:pt idx="133">
                  <c:v>107</c:v>
                </c:pt>
                <c:pt idx="134">
                  <c:v>27</c:v>
                </c:pt>
                <c:pt idx="135">
                  <c:v>29</c:v>
                </c:pt>
                <c:pt idx="136">
                  <c:v>120</c:v>
                </c:pt>
                <c:pt idx="137">
                  <c:v>110</c:v>
                </c:pt>
                <c:pt idx="138">
                  <c:v>67</c:v>
                </c:pt>
                <c:pt idx="139">
                  <c:v>84</c:v>
                </c:pt>
                <c:pt idx="140">
                  <c:v>71</c:v>
                </c:pt>
                <c:pt idx="141">
                  <c:v>31</c:v>
                </c:pt>
                <c:pt idx="142">
                  <c:v>14</c:v>
                </c:pt>
                <c:pt idx="143">
                  <c:v>94</c:v>
                </c:pt>
                <c:pt idx="144">
                  <c:v>87</c:v>
                </c:pt>
                <c:pt idx="145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3E-470C-8C65-7E2B5FC6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26368"/>
        <c:axId val="218020480"/>
      </c:lineChart>
      <c:catAx>
        <c:axId val="218008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018944"/>
        <c:crosses val="autoZero"/>
        <c:auto val="1"/>
        <c:lblAlgn val="ctr"/>
        <c:lblOffset val="100"/>
        <c:noMultiLvlLbl val="0"/>
      </c:catAx>
      <c:valAx>
        <c:axId val="218018944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008960"/>
        <c:crosses val="autoZero"/>
        <c:crossBetween val="between"/>
      </c:valAx>
      <c:valAx>
        <c:axId val="218020480"/>
        <c:scaling>
          <c:orientation val="minMax"/>
          <c:max val="1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026368"/>
        <c:crosses val="max"/>
        <c:crossBetween val="between"/>
      </c:valAx>
      <c:catAx>
        <c:axId val="2180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18020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UK'!$B$3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UK'!$B$4:$B$162</c:f>
              <c:numCache>
                <c:formatCode>General</c:formatCode>
                <c:ptCount val="159"/>
                <c:pt idx="0">
                  <c:v>2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28</c:v>
                </c:pt>
                <c:pt idx="23">
                  <c:v>30</c:v>
                </c:pt>
                <c:pt idx="24">
                  <c:v>34</c:v>
                </c:pt>
                <c:pt idx="25">
                  <c:v>37</c:v>
                </c:pt>
                <c:pt idx="26">
                  <c:v>44</c:v>
                </c:pt>
                <c:pt idx="27">
                  <c:v>56</c:v>
                </c:pt>
                <c:pt idx="28">
                  <c:v>61</c:v>
                </c:pt>
                <c:pt idx="29">
                  <c:v>94</c:v>
                </c:pt>
                <c:pt idx="30">
                  <c:v>134</c:v>
                </c:pt>
                <c:pt idx="31">
                  <c:v>189</c:v>
                </c:pt>
                <c:pt idx="32">
                  <c:v>245</c:v>
                </c:pt>
                <c:pt idx="33">
                  <c:v>294</c:v>
                </c:pt>
                <c:pt idx="34">
                  <c:v>373</c:v>
                </c:pt>
                <c:pt idx="35">
                  <c:v>428</c:v>
                </c:pt>
                <c:pt idx="36">
                  <c:v>482</c:v>
                </c:pt>
                <c:pt idx="37">
                  <c:v>629</c:v>
                </c:pt>
                <c:pt idx="38">
                  <c:v>887</c:v>
                </c:pt>
                <c:pt idx="39">
                  <c:v>1298</c:v>
                </c:pt>
                <c:pt idx="40">
                  <c:v>1787</c:v>
                </c:pt>
                <c:pt idx="41">
                  <c:v>2266</c:v>
                </c:pt>
                <c:pt idx="42">
                  <c:v>2630</c:v>
                </c:pt>
                <c:pt idx="43">
                  <c:v>3072</c:v>
                </c:pt>
                <c:pt idx="44">
                  <c:v>3684</c:v>
                </c:pt>
                <c:pt idx="45">
                  <c:v>4452</c:v>
                </c:pt>
                <c:pt idx="46">
                  <c:v>5451</c:v>
                </c:pt>
                <c:pt idx="47">
                  <c:v>6506</c:v>
                </c:pt>
                <c:pt idx="48">
                  <c:v>7760</c:v>
                </c:pt>
                <c:pt idx="49">
                  <c:v>8957</c:v>
                </c:pt>
                <c:pt idx="50">
                  <c:v>10333</c:v>
                </c:pt>
                <c:pt idx="51">
                  <c:v>12668</c:v>
                </c:pt>
                <c:pt idx="52">
                  <c:v>15039</c:v>
                </c:pt>
                <c:pt idx="53">
                  <c:v>17732</c:v>
                </c:pt>
                <c:pt idx="54">
                  <c:v>20816</c:v>
                </c:pt>
                <c:pt idx="55">
                  <c:v>24017</c:v>
                </c:pt>
                <c:pt idx="56">
                  <c:v>26839</c:v>
                </c:pt>
                <c:pt idx="57">
                  <c:v>29696</c:v>
                </c:pt>
                <c:pt idx="58">
                  <c:v>33969</c:v>
                </c:pt>
                <c:pt idx="59">
                  <c:v>38484</c:v>
                </c:pt>
                <c:pt idx="60">
                  <c:v>43398</c:v>
                </c:pt>
                <c:pt idx="61">
                  <c:v>48263</c:v>
                </c:pt>
                <c:pt idx="62">
                  <c:v>53178</c:v>
                </c:pt>
                <c:pt idx="63">
                  <c:v>57198</c:v>
                </c:pt>
                <c:pt idx="64">
                  <c:v>60792</c:v>
                </c:pt>
                <c:pt idx="65">
                  <c:v>66067</c:v>
                </c:pt>
                <c:pt idx="66">
                  <c:v>71517</c:v>
                </c:pt>
                <c:pt idx="67">
                  <c:v>76646</c:v>
                </c:pt>
                <c:pt idx="68">
                  <c:v>81498</c:v>
                </c:pt>
                <c:pt idx="69">
                  <c:v>85813</c:v>
                </c:pt>
                <c:pt idx="70">
                  <c:v>89390</c:v>
                </c:pt>
                <c:pt idx="71">
                  <c:v>92885</c:v>
                </c:pt>
                <c:pt idx="72">
                  <c:v>97068</c:v>
                </c:pt>
                <c:pt idx="73">
                  <c:v>101393</c:v>
                </c:pt>
                <c:pt idx="74">
                  <c:v>106458</c:v>
                </c:pt>
                <c:pt idx="75">
                  <c:v>111756</c:v>
                </c:pt>
                <c:pt idx="76">
                  <c:v>116721</c:v>
                </c:pt>
                <c:pt idx="77">
                  <c:v>121437</c:v>
                </c:pt>
                <c:pt idx="78">
                  <c:v>125289</c:v>
                </c:pt>
                <c:pt idx="79">
                  <c:v>130147</c:v>
                </c:pt>
                <c:pt idx="80">
                  <c:v>134907</c:v>
                </c:pt>
                <c:pt idx="81">
                  <c:v>140397</c:v>
                </c:pt>
                <c:pt idx="82">
                  <c:v>145540</c:v>
                </c:pt>
                <c:pt idx="83">
                  <c:v>150513</c:v>
                </c:pt>
                <c:pt idx="84">
                  <c:v>154261</c:v>
                </c:pt>
                <c:pt idx="85">
                  <c:v>157729</c:v>
                </c:pt>
                <c:pt idx="86">
                  <c:v>162431</c:v>
                </c:pt>
                <c:pt idx="87">
                  <c:v>167152</c:v>
                </c:pt>
                <c:pt idx="88">
                  <c:v>172587</c:v>
                </c:pt>
                <c:pt idx="89">
                  <c:v>177543</c:v>
                </c:pt>
                <c:pt idx="90">
                  <c:v>182270</c:v>
                </c:pt>
                <c:pt idx="91">
                  <c:v>185491</c:v>
                </c:pt>
                <c:pt idx="92">
                  <c:v>188465</c:v>
                </c:pt>
                <c:pt idx="93">
                  <c:v>191843</c:v>
                </c:pt>
                <c:pt idx="94">
                  <c:v>195527</c:v>
                </c:pt>
                <c:pt idx="95">
                  <c:v>199358</c:v>
                </c:pt>
                <c:pt idx="96">
                  <c:v>203125</c:v>
                </c:pt>
                <c:pt idx="97">
                  <c:v>206174</c:v>
                </c:pt>
                <c:pt idx="98">
                  <c:v>208324</c:v>
                </c:pt>
                <c:pt idx="99">
                  <c:v>210645</c:v>
                </c:pt>
                <c:pt idx="100">
                  <c:v>214228</c:v>
                </c:pt>
                <c:pt idx="101">
                  <c:v>217617</c:v>
                </c:pt>
                <c:pt idx="102">
                  <c:v>220915</c:v>
                </c:pt>
                <c:pt idx="103">
                  <c:v>223524</c:v>
                </c:pt>
                <c:pt idx="104">
                  <c:v>226041</c:v>
                </c:pt>
                <c:pt idx="105">
                  <c:v>228106</c:v>
                </c:pt>
                <c:pt idx="106">
                  <c:v>229932</c:v>
                </c:pt>
                <c:pt idx="107">
                  <c:v>232506</c:v>
                </c:pt>
                <c:pt idx="108">
                  <c:v>235547</c:v>
                </c:pt>
                <c:pt idx="109">
                  <c:v>238253</c:v>
                </c:pt>
                <c:pt idx="110">
                  <c:v>240795</c:v>
                </c:pt>
                <c:pt idx="111">
                  <c:v>242825</c:v>
                </c:pt>
                <c:pt idx="112">
                  <c:v>244332</c:v>
                </c:pt>
                <c:pt idx="113">
                  <c:v>245680</c:v>
                </c:pt>
                <c:pt idx="114">
                  <c:v>247287</c:v>
                </c:pt>
                <c:pt idx="115">
                  <c:v>248937</c:v>
                </c:pt>
                <c:pt idx="116">
                  <c:v>250739</c:v>
                </c:pt>
                <c:pt idx="117">
                  <c:v>252473</c:v>
                </c:pt>
                <c:pt idx="118">
                  <c:v>253977</c:v>
                </c:pt>
                <c:pt idx="119">
                  <c:v>255076</c:v>
                </c:pt>
                <c:pt idx="120">
                  <c:v>256145</c:v>
                </c:pt>
                <c:pt idx="121">
                  <c:v>257579</c:v>
                </c:pt>
                <c:pt idx="122">
                  <c:v>259046</c:v>
                </c:pt>
                <c:pt idx="123">
                  <c:v>260388</c:v>
                </c:pt>
                <c:pt idx="124">
                  <c:v>261622</c:v>
                </c:pt>
                <c:pt idx="125">
                  <c:v>262727</c:v>
                </c:pt>
                <c:pt idx="126">
                  <c:v>263518</c:v>
                </c:pt>
                <c:pt idx="127">
                  <c:v>264235</c:v>
                </c:pt>
                <c:pt idx="128">
                  <c:v>265321</c:v>
                </c:pt>
                <c:pt idx="129">
                  <c:v>266474</c:v>
                </c:pt>
                <c:pt idx="130">
                  <c:v>267656</c:v>
                </c:pt>
                <c:pt idx="131">
                  <c:v>268657</c:v>
                </c:pt>
                <c:pt idx="132">
                  <c:v>269710</c:v>
                </c:pt>
                <c:pt idx="133">
                  <c:v>270597</c:v>
                </c:pt>
                <c:pt idx="134">
                  <c:v>271404</c:v>
                </c:pt>
                <c:pt idx="135">
                  <c:v>272430</c:v>
                </c:pt>
                <c:pt idx="136">
                  <c:v>273507</c:v>
                </c:pt>
                <c:pt idx="137">
                  <c:v>274504</c:v>
                </c:pt>
                <c:pt idx="138">
                  <c:v>275524</c:v>
                </c:pt>
                <c:pt idx="139">
                  <c:v>276504</c:v>
                </c:pt>
                <c:pt idx="140">
                  <c:v>277170</c:v>
                </c:pt>
                <c:pt idx="141">
                  <c:v>277792</c:v>
                </c:pt>
                <c:pt idx="142">
                  <c:v>278684</c:v>
                </c:pt>
                <c:pt idx="143">
                  <c:v>279566</c:v>
                </c:pt>
                <c:pt idx="144">
                  <c:v>280340</c:v>
                </c:pt>
                <c:pt idx="145">
                  <c:v>281037</c:v>
                </c:pt>
                <c:pt idx="146">
                  <c:v>281675</c:v>
                </c:pt>
                <c:pt idx="147">
                  <c:v>282308</c:v>
                </c:pt>
                <c:pt idx="148">
                  <c:v>282703</c:v>
                </c:pt>
                <c:pt idx="149">
                  <c:v>283307</c:v>
                </c:pt>
                <c:pt idx="150">
                  <c:v>283710</c:v>
                </c:pt>
                <c:pt idx="151">
                  <c:v>283770</c:v>
                </c:pt>
                <c:pt idx="152">
                  <c:v>283774</c:v>
                </c:pt>
                <c:pt idx="153">
                  <c:v>284276</c:v>
                </c:pt>
                <c:pt idx="154">
                  <c:v>284900</c:v>
                </c:pt>
                <c:pt idx="155">
                  <c:v>285416</c:v>
                </c:pt>
                <c:pt idx="156">
                  <c:v>285768</c:v>
                </c:pt>
                <c:pt idx="157">
                  <c:v>286349</c:v>
                </c:pt>
                <c:pt idx="158">
                  <c:v>286979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D8-447E-97D6-3641AD301232}"/>
            </c:ext>
          </c:extLst>
        </c:ser>
        <c:ser>
          <c:idx val="2"/>
          <c:order val="2"/>
          <c:tx>
            <c:strRef>
              <c:f>'Data UK'!$D$3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UK'!$D$4:$D$99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20</c:v>
                </c:pt>
                <c:pt idx="45">
                  <c:v>52</c:v>
                </c:pt>
                <c:pt idx="46">
                  <c:v>65</c:v>
                </c:pt>
                <c:pt idx="47">
                  <c:v>65</c:v>
                </c:pt>
                <c:pt idx="48">
                  <c:v>65</c:v>
                </c:pt>
                <c:pt idx="49">
                  <c:v>65</c:v>
                </c:pt>
                <c:pt idx="50">
                  <c:v>65</c:v>
                </c:pt>
                <c:pt idx="51">
                  <c:v>65</c:v>
                </c:pt>
                <c:pt idx="52">
                  <c:v>135</c:v>
                </c:pt>
                <c:pt idx="53">
                  <c:v>135</c:v>
                </c:pt>
                <c:pt idx="54">
                  <c:v>135</c:v>
                </c:pt>
                <c:pt idx="55">
                  <c:v>135</c:v>
                </c:pt>
                <c:pt idx="56">
                  <c:v>135</c:v>
                </c:pt>
                <c:pt idx="57">
                  <c:v>135</c:v>
                </c:pt>
                <c:pt idx="58">
                  <c:v>135</c:v>
                </c:pt>
                <c:pt idx="59">
                  <c:v>135</c:v>
                </c:pt>
                <c:pt idx="60">
                  <c:v>135</c:v>
                </c:pt>
                <c:pt idx="61">
                  <c:v>135</c:v>
                </c:pt>
                <c:pt idx="62">
                  <c:v>135</c:v>
                </c:pt>
                <c:pt idx="63">
                  <c:v>135</c:v>
                </c:pt>
                <c:pt idx="64">
                  <c:v>135</c:v>
                </c:pt>
                <c:pt idx="65">
                  <c:v>135</c:v>
                </c:pt>
                <c:pt idx="66">
                  <c:v>135</c:v>
                </c:pt>
                <c:pt idx="67">
                  <c:v>135</c:v>
                </c:pt>
                <c:pt idx="68">
                  <c:v>135</c:v>
                </c:pt>
                <c:pt idx="69">
                  <c:v>344</c:v>
                </c:pt>
                <c:pt idx="70">
                  <c:v>344</c:v>
                </c:pt>
                <c:pt idx="71">
                  <c:v>344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D8-447E-97D6-3641AD3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80384"/>
        <c:axId val="218081920"/>
      </c:lineChart>
      <c:lineChart>
        <c:grouping val="standard"/>
        <c:varyColors val="0"/>
        <c:ser>
          <c:idx val="1"/>
          <c:order val="1"/>
          <c:tx>
            <c:strRef>
              <c:f>'Data UK'!$C$3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UK'!$C$4:$C$162</c:f>
              <c:numCache>
                <c:formatCode>General</c:formatCode>
                <c:ptCount val="1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7</c:v>
                </c:pt>
                <c:pt idx="39">
                  <c:v>7</c:v>
                </c:pt>
                <c:pt idx="40">
                  <c:v>9</c:v>
                </c:pt>
                <c:pt idx="41">
                  <c:v>10</c:v>
                </c:pt>
                <c:pt idx="42">
                  <c:v>29</c:v>
                </c:pt>
                <c:pt idx="43">
                  <c:v>43</c:v>
                </c:pt>
                <c:pt idx="44">
                  <c:v>65</c:v>
                </c:pt>
                <c:pt idx="45">
                  <c:v>82</c:v>
                </c:pt>
                <c:pt idx="46">
                  <c:v>116</c:v>
                </c:pt>
                <c:pt idx="47">
                  <c:v>162</c:v>
                </c:pt>
                <c:pt idx="48">
                  <c:v>194</c:v>
                </c:pt>
                <c:pt idx="49">
                  <c:v>252</c:v>
                </c:pt>
                <c:pt idx="50">
                  <c:v>288</c:v>
                </c:pt>
                <c:pt idx="51">
                  <c:v>364</c:v>
                </c:pt>
                <c:pt idx="52">
                  <c:v>512</c:v>
                </c:pt>
                <c:pt idx="53">
                  <c:v>703</c:v>
                </c:pt>
                <c:pt idx="54">
                  <c:v>884</c:v>
                </c:pt>
                <c:pt idx="55">
                  <c:v>1172</c:v>
                </c:pt>
                <c:pt idx="56">
                  <c:v>1464</c:v>
                </c:pt>
                <c:pt idx="57">
                  <c:v>1676</c:v>
                </c:pt>
                <c:pt idx="58">
                  <c:v>2050</c:v>
                </c:pt>
                <c:pt idx="59">
                  <c:v>2453</c:v>
                </c:pt>
                <c:pt idx="60">
                  <c:v>3125</c:v>
                </c:pt>
                <c:pt idx="61">
                  <c:v>3782</c:v>
                </c:pt>
                <c:pt idx="62">
                  <c:v>4518</c:v>
                </c:pt>
                <c:pt idx="63">
                  <c:v>5274</c:v>
                </c:pt>
                <c:pt idx="64">
                  <c:v>5873</c:v>
                </c:pt>
                <c:pt idx="65">
                  <c:v>6440</c:v>
                </c:pt>
                <c:pt idx="66">
                  <c:v>7545</c:v>
                </c:pt>
                <c:pt idx="67">
                  <c:v>8575</c:v>
                </c:pt>
                <c:pt idx="68">
                  <c:v>9691</c:v>
                </c:pt>
                <c:pt idx="69">
                  <c:v>10813</c:v>
                </c:pt>
                <c:pt idx="70">
                  <c:v>11656</c:v>
                </c:pt>
                <c:pt idx="71">
                  <c:v>12313</c:v>
                </c:pt>
                <c:pt idx="72">
                  <c:v>13037</c:v>
                </c:pt>
                <c:pt idx="73">
                  <c:v>14113</c:v>
                </c:pt>
                <c:pt idx="74">
                  <c:v>14993</c:v>
                </c:pt>
                <c:pt idx="75">
                  <c:v>16029</c:v>
                </c:pt>
                <c:pt idx="76">
                  <c:v>16942</c:v>
                </c:pt>
                <c:pt idx="77">
                  <c:v>18047</c:v>
                </c:pt>
                <c:pt idx="78">
                  <c:v>18479</c:v>
                </c:pt>
                <c:pt idx="79">
                  <c:v>19049</c:v>
                </c:pt>
                <c:pt idx="80">
                  <c:v>20273</c:v>
                </c:pt>
                <c:pt idx="81">
                  <c:v>21120</c:v>
                </c:pt>
                <c:pt idx="82">
                  <c:v>21802</c:v>
                </c:pt>
                <c:pt idx="83">
                  <c:v>22812</c:v>
                </c:pt>
                <c:pt idx="84">
                  <c:v>23627</c:v>
                </c:pt>
                <c:pt idx="85">
                  <c:v>23991</c:v>
                </c:pt>
                <c:pt idx="86">
                  <c:v>24311</c:v>
                </c:pt>
                <c:pt idx="87">
                  <c:v>25280</c:v>
                </c:pt>
                <c:pt idx="88">
                  <c:v>26049</c:v>
                </c:pt>
                <c:pt idx="89">
                  <c:v>26683</c:v>
                </c:pt>
                <c:pt idx="90">
                  <c:v>27381</c:v>
                </c:pt>
                <c:pt idx="91">
                  <c:v>27965</c:v>
                </c:pt>
                <c:pt idx="92">
                  <c:v>28218</c:v>
                </c:pt>
                <c:pt idx="93">
                  <c:v>28490</c:v>
                </c:pt>
                <c:pt idx="94">
                  <c:v>29216</c:v>
                </c:pt>
                <c:pt idx="95">
                  <c:v>29863</c:v>
                </c:pt>
                <c:pt idx="96">
                  <c:v>30321</c:v>
                </c:pt>
                <c:pt idx="97">
                  <c:v>30900</c:v>
                </c:pt>
                <c:pt idx="98">
                  <c:v>31175</c:v>
                </c:pt>
                <c:pt idx="99">
                  <c:v>31392</c:v>
                </c:pt>
                <c:pt idx="100">
                  <c:v>31579</c:v>
                </c:pt>
                <c:pt idx="101">
                  <c:v>32193</c:v>
                </c:pt>
                <c:pt idx="102">
                  <c:v>32640</c:v>
                </c:pt>
                <c:pt idx="103">
                  <c:v>32992</c:v>
                </c:pt>
                <c:pt idx="104">
                  <c:v>33342</c:v>
                </c:pt>
                <c:pt idx="105">
                  <c:v>33753</c:v>
                </c:pt>
                <c:pt idx="106">
                  <c:v>33820</c:v>
                </c:pt>
                <c:pt idx="107">
                  <c:v>33966</c:v>
                </c:pt>
                <c:pt idx="108">
                  <c:v>34466</c:v>
                </c:pt>
                <c:pt idx="109">
                  <c:v>34794</c:v>
                </c:pt>
                <c:pt idx="110">
                  <c:v>35067</c:v>
                </c:pt>
                <c:pt idx="111">
                  <c:v>35358</c:v>
                </c:pt>
                <c:pt idx="112">
                  <c:v>35578</c:v>
                </c:pt>
                <c:pt idx="113">
                  <c:v>35957</c:v>
                </c:pt>
                <c:pt idx="114">
                  <c:v>36061</c:v>
                </c:pt>
                <c:pt idx="115">
                  <c:v>36192</c:v>
                </c:pt>
                <c:pt idx="116">
                  <c:v>36614</c:v>
                </c:pt>
                <c:pt idx="117">
                  <c:v>36957</c:v>
                </c:pt>
                <c:pt idx="118">
                  <c:v>37231</c:v>
                </c:pt>
                <c:pt idx="119">
                  <c:v>37385</c:v>
                </c:pt>
                <c:pt idx="120">
                  <c:v>37445</c:v>
                </c:pt>
                <c:pt idx="121">
                  <c:v>37531</c:v>
                </c:pt>
                <c:pt idx="122">
                  <c:v>37780</c:v>
                </c:pt>
                <c:pt idx="123">
                  <c:v>38034</c:v>
                </c:pt>
                <c:pt idx="124">
                  <c:v>38164</c:v>
                </c:pt>
                <c:pt idx="125">
                  <c:v>38422</c:v>
                </c:pt>
                <c:pt idx="126">
                  <c:v>38565</c:v>
                </c:pt>
                <c:pt idx="127">
                  <c:v>38619</c:v>
                </c:pt>
                <c:pt idx="128">
                  <c:v>38666</c:v>
                </c:pt>
                <c:pt idx="129">
                  <c:v>38861</c:v>
                </c:pt>
                <c:pt idx="130">
                  <c:v>39025</c:v>
                </c:pt>
                <c:pt idx="131">
                  <c:v>39101</c:v>
                </c:pt>
                <c:pt idx="132">
                  <c:v>39232</c:v>
                </c:pt>
                <c:pt idx="133">
                  <c:v>39339</c:v>
                </c:pt>
                <c:pt idx="134">
                  <c:v>39366</c:v>
                </c:pt>
                <c:pt idx="135">
                  <c:v>39395</c:v>
                </c:pt>
                <c:pt idx="136">
                  <c:v>39515</c:v>
                </c:pt>
                <c:pt idx="137">
                  <c:v>39625</c:v>
                </c:pt>
                <c:pt idx="138">
                  <c:v>39692</c:v>
                </c:pt>
                <c:pt idx="139">
                  <c:v>39776</c:v>
                </c:pt>
                <c:pt idx="140">
                  <c:v>39847</c:v>
                </c:pt>
                <c:pt idx="141">
                  <c:v>39878</c:v>
                </c:pt>
                <c:pt idx="142">
                  <c:v>39892</c:v>
                </c:pt>
                <c:pt idx="143">
                  <c:v>39986</c:v>
                </c:pt>
                <c:pt idx="144">
                  <c:v>40073</c:v>
                </c:pt>
                <c:pt idx="145">
                  <c:v>40172</c:v>
                </c:pt>
                <c:pt idx="146">
                  <c:v>40249</c:v>
                </c:pt>
                <c:pt idx="147">
                  <c:v>40289</c:v>
                </c:pt>
                <c:pt idx="148">
                  <c:v>40320</c:v>
                </c:pt>
                <c:pt idx="149">
                  <c:v>40341</c:v>
                </c:pt>
                <c:pt idx="150">
                  <c:v>40394</c:v>
                </c:pt>
                <c:pt idx="151">
                  <c:v>40491</c:v>
                </c:pt>
                <c:pt idx="152">
                  <c:v>40532</c:v>
                </c:pt>
                <c:pt idx="153">
                  <c:v>40581</c:v>
                </c:pt>
                <c:pt idx="154">
                  <c:v>40613</c:v>
                </c:pt>
                <c:pt idx="155">
                  <c:v>40632</c:v>
                </c:pt>
                <c:pt idx="156">
                  <c:v>40643</c:v>
                </c:pt>
                <c:pt idx="157">
                  <c:v>40697</c:v>
                </c:pt>
                <c:pt idx="158">
                  <c:v>40754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D8-447E-97D6-3641AD3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85248"/>
        <c:axId val="218083712"/>
      </c:lineChart>
      <c:catAx>
        <c:axId val="218080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081920"/>
        <c:crosses val="autoZero"/>
        <c:auto val="1"/>
        <c:lblAlgn val="ctr"/>
        <c:lblOffset val="100"/>
        <c:noMultiLvlLbl val="0"/>
      </c:catAx>
      <c:valAx>
        <c:axId val="2180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080384"/>
        <c:crosses val="autoZero"/>
        <c:crossBetween val="between"/>
      </c:valAx>
      <c:valAx>
        <c:axId val="2180837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085248"/>
        <c:crosses val="max"/>
        <c:crossBetween val="between"/>
      </c:valAx>
      <c:catAx>
        <c:axId val="21808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21808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CHN'!$B$3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CHN'!$B$4:$B$134</c:f>
              <c:numCache>
                <c:formatCode>General</c:formatCode>
                <c:ptCount val="131"/>
                <c:pt idx="0">
                  <c:v>7153</c:v>
                </c:pt>
                <c:pt idx="1">
                  <c:v>11177</c:v>
                </c:pt>
                <c:pt idx="2">
                  <c:v>13522</c:v>
                </c:pt>
                <c:pt idx="3">
                  <c:v>16678</c:v>
                </c:pt>
                <c:pt idx="4">
                  <c:v>19665</c:v>
                </c:pt>
                <c:pt idx="5">
                  <c:v>22112</c:v>
                </c:pt>
                <c:pt idx="6">
                  <c:v>24953</c:v>
                </c:pt>
                <c:pt idx="7">
                  <c:v>27100</c:v>
                </c:pt>
                <c:pt idx="8">
                  <c:v>29631</c:v>
                </c:pt>
                <c:pt idx="9">
                  <c:v>31728</c:v>
                </c:pt>
                <c:pt idx="10">
                  <c:v>33366</c:v>
                </c:pt>
                <c:pt idx="11">
                  <c:v>40786</c:v>
                </c:pt>
                <c:pt idx="12">
                  <c:v>48206</c:v>
                </c:pt>
                <c:pt idx="13">
                  <c:v>54406</c:v>
                </c:pt>
                <c:pt idx="14">
                  <c:v>56249</c:v>
                </c:pt>
                <c:pt idx="15">
                  <c:v>58182</c:v>
                </c:pt>
                <c:pt idx="16">
                  <c:v>59989</c:v>
                </c:pt>
                <c:pt idx="17">
                  <c:v>61682</c:v>
                </c:pt>
                <c:pt idx="18">
                  <c:v>62031</c:v>
                </c:pt>
                <c:pt idx="19">
                  <c:v>62442</c:v>
                </c:pt>
                <c:pt idx="20">
                  <c:v>62662</c:v>
                </c:pt>
                <c:pt idx="21">
                  <c:v>64084</c:v>
                </c:pt>
                <c:pt idx="22">
                  <c:v>64084</c:v>
                </c:pt>
                <c:pt idx="23">
                  <c:v>64287</c:v>
                </c:pt>
                <c:pt idx="24">
                  <c:v>64786</c:v>
                </c:pt>
                <c:pt idx="25">
                  <c:v>65187</c:v>
                </c:pt>
                <c:pt idx="26">
                  <c:v>65596</c:v>
                </c:pt>
                <c:pt idx="27">
                  <c:v>65914</c:v>
                </c:pt>
                <c:pt idx="28">
                  <c:v>66337</c:v>
                </c:pt>
                <c:pt idx="29">
                  <c:v>66907</c:v>
                </c:pt>
                <c:pt idx="30">
                  <c:v>67103</c:v>
                </c:pt>
                <c:pt idx="31">
                  <c:v>67217</c:v>
                </c:pt>
                <c:pt idx="32">
                  <c:v>67332</c:v>
                </c:pt>
                <c:pt idx="33">
                  <c:v>67466</c:v>
                </c:pt>
                <c:pt idx="34">
                  <c:v>67592</c:v>
                </c:pt>
                <c:pt idx="35">
                  <c:v>67666</c:v>
                </c:pt>
                <c:pt idx="36">
                  <c:v>67707</c:v>
                </c:pt>
                <c:pt idx="37">
                  <c:v>67743</c:v>
                </c:pt>
                <c:pt idx="38">
                  <c:v>67760</c:v>
                </c:pt>
                <c:pt idx="39">
                  <c:v>67773</c:v>
                </c:pt>
                <c:pt idx="40">
                  <c:v>67781</c:v>
                </c:pt>
                <c:pt idx="41">
                  <c:v>67786</c:v>
                </c:pt>
                <c:pt idx="42">
                  <c:v>67790</c:v>
                </c:pt>
                <c:pt idx="43">
                  <c:v>67794</c:v>
                </c:pt>
                <c:pt idx="44">
                  <c:v>67798</c:v>
                </c:pt>
                <c:pt idx="45">
                  <c:v>67799</c:v>
                </c:pt>
                <c:pt idx="46">
                  <c:v>67800</c:v>
                </c:pt>
                <c:pt idx="47">
                  <c:v>67800</c:v>
                </c:pt>
                <c:pt idx="48">
                  <c:v>67800</c:v>
                </c:pt>
                <c:pt idx="49">
                  <c:v>67800</c:v>
                </c:pt>
                <c:pt idx="50">
                  <c:v>67800</c:v>
                </c:pt>
                <c:pt idx="51">
                  <c:v>67800</c:v>
                </c:pt>
                <c:pt idx="52">
                  <c:v>67801</c:v>
                </c:pt>
                <c:pt idx="53">
                  <c:v>67801</c:v>
                </c:pt>
                <c:pt idx="54">
                  <c:v>67801</c:v>
                </c:pt>
                <c:pt idx="55">
                  <c:v>67801</c:v>
                </c:pt>
                <c:pt idx="56">
                  <c:v>67801</c:v>
                </c:pt>
                <c:pt idx="57">
                  <c:v>67801</c:v>
                </c:pt>
                <c:pt idx="58">
                  <c:v>67801</c:v>
                </c:pt>
                <c:pt idx="59">
                  <c:v>67801</c:v>
                </c:pt>
                <c:pt idx="60">
                  <c:v>67802</c:v>
                </c:pt>
                <c:pt idx="61">
                  <c:v>67802</c:v>
                </c:pt>
                <c:pt idx="62">
                  <c:v>67802</c:v>
                </c:pt>
                <c:pt idx="63">
                  <c:v>67803</c:v>
                </c:pt>
                <c:pt idx="64">
                  <c:v>67803</c:v>
                </c:pt>
                <c:pt idx="65">
                  <c:v>67803</c:v>
                </c:pt>
                <c:pt idx="66">
                  <c:v>67803</c:v>
                </c:pt>
                <c:pt idx="67">
                  <c:v>67803</c:v>
                </c:pt>
                <c:pt idx="68">
                  <c:v>67803</c:v>
                </c:pt>
                <c:pt idx="69">
                  <c:v>67803</c:v>
                </c:pt>
                <c:pt idx="70">
                  <c:v>67803</c:v>
                </c:pt>
                <c:pt idx="71">
                  <c:v>67803</c:v>
                </c:pt>
                <c:pt idx="72">
                  <c:v>67803</c:v>
                </c:pt>
                <c:pt idx="73">
                  <c:v>67803</c:v>
                </c:pt>
                <c:pt idx="74">
                  <c:v>67803</c:v>
                </c:pt>
                <c:pt idx="75">
                  <c:v>67803</c:v>
                </c:pt>
                <c:pt idx="76">
                  <c:v>68128</c:v>
                </c:pt>
                <c:pt idx="77">
                  <c:v>68128</c:v>
                </c:pt>
                <c:pt idx="78">
                  <c:v>68128</c:v>
                </c:pt>
                <c:pt idx="79">
                  <c:v>68128</c:v>
                </c:pt>
                <c:pt idx="80">
                  <c:v>68128</c:v>
                </c:pt>
                <c:pt idx="81">
                  <c:v>68128</c:v>
                </c:pt>
                <c:pt idx="82">
                  <c:v>68128</c:v>
                </c:pt>
                <c:pt idx="83">
                  <c:v>68128</c:v>
                </c:pt>
                <c:pt idx="84">
                  <c:v>68128</c:v>
                </c:pt>
                <c:pt idx="85">
                  <c:v>68128</c:v>
                </c:pt>
                <c:pt idx="86">
                  <c:v>68128</c:v>
                </c:pt>
                <c:pt idx="87">
                  <c:v>68128</c:v>
                </c:pt>
                <c:pt idx="88">
                  <c:v>68128</c:v>
                </c:pt>
                <c:pt idx="89">
                  <c:v>68128</c:v>
                </c:pt>
                <c:pt idx="90">
                  <c:v>68128</c:v>
                </c:pt>
                <c:pt idx="91">
                  <c:v>68128</c:v>
                </c:pt>
                <c:pt idx="92">
                  <c:v>68128</c:v>
                </c:pt>
                <c:pt idx="93">
                  <c:v>68128</c:v>
                </c:pt>
                <c:pt idx="94">
                  <c:v>68128</c:v>
                </c:pt>
                <c:pt idx="95">
                  <c:v>68128</c:v>
                </c:pt>
                <c:pt idx="96">
                  <c:v>68128</c:v>
                </c:pt>
                <c:pt idx="97">
                  <c:v>68128</c:v>
                </c:pt>
                <c:pt idx="98">
                  <c:v>68129</c:v>
                </c:pt>
                <c:pt idx="99">
                  <c:v>68134</c:v>
                </c:pt>
                <c:pt idx="100">
                  <c:v>68134</c:v>
                </c:pt>
                <c:pt idx="101">
                  <c:v>68134</c:v>
                </c:pt>
                <c:pt idx="102">
                  <c:v>68134</c:v>
                </c:pt>
                <c:pt idx="103">
                  <c:v>68134</c:v>
                </c:pt>
                <c:pt idx="104">
                  <c:v>68134</c:v>
                </c:pt>
                <c:pt idx="105">
                  <c:v>68134</c:v>
                </c:pt>
                <c:pt idx="106">
                  <c:v>68134</c:v>
                </c:pt>
                <c:pt idx="107">
                  <c:v>68135</c:v>
                </c:pt>
                <c:pt idx="108">
                  <c:v>68135</c:v>
                </c:pt>
                <c:pt idx="109">
                  <c:v>68135</c:v>
                </c:pt>
                <c:pt idx="110">
                  <c:v>68135</c:v>
                </c:pt>
                <c:pt idx="111">
                  <c:v>68135</c:v>
                </c:pt>
                <c:pt idx="112">
                  <c:v>68135</c:v>
                </c:pt>
                <c:pt idx="113">
                  <c:v>68135</c:v>
                </c:pt>
                <c:pt idx="114">
                  <c:v>68135</c:v>
                </c:pt>
                <c:pt idx="115">
                  <c:v>68135</c:v>
                </c:pt>
                <c:pt idx="116">
                  <c:v>68135</c:v>
                </c:pt>
                <c:pt idx="117">
                  <c:v>68135</c:v>
                </c:pt>
                <c:pt idx="118">
                  <c:v>68135</c:v>
                </c:pt>
                <c:pt idx="119">
                  <c:v>68135</c:v>
                </c:pt>
                <c:pt idx="120">
                  <c:v>68135</c:v>
                </c:pt>
                <c:pt idx="121">
                  <c:v>68135</c:v>
                </c:pt>
                <c:pt idx="122">
                  <c:v>68135</c:v>
                </c:pt>
                <c:pt idx="123">
                  <c:v>68135</c:v>
                </c:pt>
                <c:pt idx="124">
                  <c:v>68135</c:v>
                </c:pt>
                <c:pt idx="125">
                  <c:v>68135</c:v>
                </c:pt>
                <c:pt idx="126">
                  <c:v>68135</c:v>
                </c:pt>
                <c:pt idx="127">
                  <c:v>68135</c:v>
                </c:pt>
                <c:pt idx="128">
                  <c:v>68135</c:v>
                </c:pt>
                <c:pt idx="129">
                  <c:v>68135</c:v>
                </c:pt>
                <c:pt idx="130">
                  <c:v>68135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DE-4B24-9678-562E37C3ED82}"/>
            </c:ext>
          </c:extLst>
        </c:ser>
        <c:ser>
          <c:idx val="2"/>
          <c:order val="2"/>
          <c:tx>
            <c:strRef>
              <c:f>'Data CHN'!$D$3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 CHN'!$D$4:$D$134</c:f>
              <c:numCache>
                <c:formatCode>General</c:formatCode>
                <c:ptCount val="131"/>
                <c:pt idx="0">
                  <c:v>295</c:v>
                </c:pt>
                <c:pt idx="1">
                  <c:v>386</c:v>
                </c:pt>
                <c:pt idx="2">
                  <c:v>522</c:v>
                </c:pt>
                <c:pt idx="3">
                  <c:v>633</c:v>
                </c:pt>
                <c:pt idx="4">
                  <c:v>817</c:v>
                </c:pt>
                <c:pt idx="5">
                  <c:v>1115</c:v>
                </c:pt>
                <c:pt idx="6">
                  <c:v>1439</c:v>
                </c:pt>
                <c:pt idx="7">
                  <c:v>1795</c:v>
                </c:pt>
                <c:pt idx="8">
                  <c:v>2222</c:v>
                </c:pt>
                <c:pt idx="9">
                  <c:v>2639</c:v>
                </c:pt>
                <c:pt idx="10">
                  <c:v>2686</c:v>
                </c:pt>
                <c:pt idx="11">
                  <c:v>3459</c:v>
                </c:pt>
                <c:pt idx="12">
                  <c:v>4774</c:v>
                </c:pt>
                <c:pt idx="13">
                  <c:v>5623</c:v>
                </c:pt>
                <c:pt idx="14">
                  <c:v>6639</c:v>
                </c:pt>
                <c:pt idx="15">
                  <c:v>7862</c:v>
                </c:pt>
                <c:pt idx="16">
                  <c:v>9128</c:v>
                </c:pt>
                <c:pt idx="17">
                  <c:v>10337</c:v>
                </c:pt>
                <c:pt idx="18">
                  <c:v>11788</c:v>
                </c:pt>
                <c:pt idx="19">
                  <c:v>11881</c:v>
                </c:pt>
                <c:pt idx="20">
                  <c:v>15299</c:v>
                </c:pt>
                <c:pt idx="21">
                  <c:v>15343</c:v>
                </c:pt>
                <c:pt idx="22">
                  <c:v>16748</c:v>
                </c:pt>
                <c:pt idx="23">
                  <c:v>18971</c:v>
                </c:pt>
                <c:pt idx="24">
                  <c:v>20969</c:v>
                </c:pt>
                <c:pt idx="25">
                  <c:v>23383</c:v>
                </c:pt>
                <c:pt idx="26">
                  <c:v>26403</c:v>
                </c:pt>
                <c:pt idx="27">
                  <c:v>28993</c:v>
                </c:pt>
                <c:pt idx="28">
                  <c:v>31536</c:v>
                </c:pt>
                <c:pt idx="29">
                  <c:v>33934</c:v>
                </c:pt>
                <c:pt idx="30">
                  <c:v>36208</c:v>
                </c:pt>
                <c:pt idx="31">
                  <c:v>38557</c:v>
                </c:pt>
                <c:pt idx="32">
                  <c:v>40592</c:v>
                </c:pt>
                <c:pt idx="33">
                  <c:v>42033</c:v>
                </c:pt>
                <c:pt idx="34">
                  <c:v>43500</c:v>
                </c:pt>
                <c:pt idx="35">
                  <c:v>45235</c:v>
                </c:pt>
                <c:pt idx="36">
                  <c:v>46488</c:v>
                </c:pt>
                <c:pt idx="37">
                  <c:v>47743</c:v>
                </c:pt>
                <c:pt idx="38">
                  <c:v>49134</c:v>
                </c:pt>
                <c:pt idx="39">
                  <c:v>50318</c:v>
                </c:pt>
                <c:pt idx="40">
                  <c:v>51553</c:v>
                </c:pt>
                <c:pt idx="41">
                  <c:v>52960</c:v>
                </c:pt>
                <c:pt idx="42">
                  <c:v>54288</c:v>
                </c:pt>
                <c:pt idx="43">
                  <c:v>55142</c:v>
                </c:pt>
                <c:pt idx="44">
                  <c:v>56003</c:v>
                </c:pt>
                <c:pt idx="45">
                  <c:v>56927</c:v>
                </c:pt>
                <c:pt idx="46">
                  <c:v>57682</c:v>
                </c:pt>
                <c:pt idx="47">
                  <c:v>58382</c:v>
                </c:pt>
                <c:pt idx="48">
                  <c:v>58946</c:v>
                </c:pt>
                <c:pt idx="49">
                  <c:v>59433</c:v>
                </c:pt>
                <c:pt idx="50">
                  <c:v>59882</c:v>
                </c:pt>
                <c:pt idx="51">
                  <c:v>60324</c:v>
                </c:pt>
                <c:pt idx="52">
                  <c:v>60811</c:v>
                </c:pt>
                <c:pt idx="53">
                  <c:v>61201</c:v>
                </c:pt>
                <c:pt idx="54">
                  <c:v>61732</c:v>
                </c:pt>
                <c:pt idx="55">
                  <c:v>62098</c:v>
                </c:pt>
                <c:pt idx="56">
                  <c:v>62570</c:v>
                </c:pt>
                <c:pt idx="57">
                  <c:v>62882</c:v>
                </c:pt>
                <c:pt idx="58">
                  <c:v>63153</c:v>
                </c:pt>
                <c:pt idx="59">
                  <c:v>63326</c:v>
                </c:pt>
                <c:pt idx="60">
                  <c:v>63469</c:v>
                </c:pt>
                <c:pt idx="61">
                  <c:v>63612</c:v>
                </c:pt>
                <c:pt idx="62">
                  <c:v>63762</c:v>
                </c:pt>
                <c:pt idx="63">
                  <c:v>63945</c:v>
                </c:pt>
                <c:pt idx="64">
                  <c:v>64014</c:v>
                </c:pt>
                <c:pt idx="65">
                  <c:v>64073</c:v>
                </c:pt>
                <c:pt idx="66">
                  <c:v>64142</c:v>
                </c:pt>
                <c:pt idx="67">
                  <c:v>64187</c:v>
                </c:pt>
                <c:pt idx="68">
                  <c:v>64236</c:v>
                </c:pt>
                <c:pt idx="69">
                  <c:v>64264</c:v>
                </c:pt>
                <c:pt idx="70">
                  <c:v>64281</c:v>
                </c:pt>
                <c:pt idx="71">
                  <c:v>64338</c:v>
                </c:pt>
                <c:pt idx="72">
                  <c:v>64363</c:v>
                </c:pt>
                <c:pt idx="73">
                  <c:v>64402</c:v>
                </c:pt>
                <c:pt idx="74">
                  <c:v>64435</c:v>
                </c:pt>
                <c:pt idx="75">
                  <c:v>64452</c:v>
                </c:pt>
                <c:pt idx="76">
                  <c:v>63494</c:v>
                </c:pt>
                <c:pt idx="77">
                  <c:v>63507</c:v>
                </c:pt>
                <c:pt idx="78">
                  <c:v>63511</c:v>
                </c:pt>
                <c:pt idx="79">
                  <c:v>63514</c:v>
                </c:pt>
                <c:pt idx="80">
                  <c:v>63519</c:v>
                </c:pt>
                <c:pt idx="81">
                  <c:v>63547</c:v>
                </c:pt>
                <c:pt idx="82">
                  <c:v>63569</c:v>
                </c:pt>
                <c:pt idx="83">
                  <c:v>63593</c:v>
                </c:pt>
                <c:pt idx="84">
                  <c:v>63604</c:v>
                </c:pt>
                <c:pt idx="85">
                  <c:v>63616</c:v>
                </c:pt>
                <c:pt idx="86">
                  <c:v>63616</c:v>
                </c:pt>
                <c:pt idx="87">
                  <c:v>63616</c:v>
                </c:pt>
                <c:pt idx="88">
                  <c:v>63616</c:v>
                </c:pt>
                <c:pt idx="89">
                  <c:v>63616</c:v>
                </c:pt>
                <c:pt idx="90">
                  <c:v>63616</c:v>
                </c:pt>
                <c:pt idx="91">
                  <c:v>63616</c:v>
                </c:pt>
                <c:pt idx="92">
                  <c:v>63616</c:v>
                </c:pt>
                <c:pt idx="93">
                  <c:v>63616</c:v>
                </c:pt>
                <c:pt idx="94">
                  <c:v>63616</c:v>
                </c:pt>
                <c:pt idx="95">
                  <c:v>63616</c:v>
                </c:pt>
                <c:pt idx="96">
                  <c:v>63616</c:v>
                </c:pt>
                <c:pt idx="97">
                  <c:v>63616</c:v>
                </c:pt>
                <c:pt idx="98">
                  <c:v>63616</c:v>
                </c:pt>
                <c:pt idx="99">
                  <c:v>63616</c:v>
                </c:pt>
                <c:pt idx="100">
                  <c:v>63616</c:v>
                </c:pt>
                <c:pt idx="101">
                  <c:v>63616</c:v>
                </c:pt>
                <c:pt idx="102">
                  <c:v>63616</c:v>
                </c:pt>
                <c:pt idx="103">
                  <c:v>63616</c:v>
                </c:pt>
                <c:pt idx="104">
                  <c:v>63616</c:v>
                </c:pt>
                <c:pt idx="105">
                  <c:v>63616</c:v>
                </c:pt>
                <c:pt idx="106">
                  <c:v>63616</c:v>
                </c:pt>
                <c:pt idx="107">
                  <c:v>63616</c:v>
                </c:pt>
                <c:pt idx="108">
                  <c:v>63616</c:v>
                </c:pt>
                <c:pt idx="109">
                  <c:v>63616</c:v>
                </c:pt>
                <c:pt idx="110">
                  <c:v>63616</c:v>
                </c:pt>
                <c:pt idx="111">
                  <c:v>63616</c:v>
                </c:pt>
                <c:pt idx="112">
                  <c:v>63616</c:v>
                </c:pt>
                <c:pt idx="113">
                  <c:v>63617</c:v>
                </c:pt>
                <c:pt idx="114">
                  <c:v>63617</c:v>
                </c:pt>
                <c:pt idx="115">
                  <c:v>63618</c:v>
                </c:pt>
                <c:pt idx="116">
                  <c:v>63618</c:v>
                </c:pt>
                <c:pt idx="117">
                  <c:v>63618</c:v>
                </c:pt>
                <c:pt idx="118">
                  <c:v>63619</c:v>
                </c:pt>
                <c:pt idx="119">
                  <c:v>63619</c:v>
                </c:pt>
                <c:pt idx="120">
                  <c:v>63620</c:v>
                </c:pt>
                <c:pt idx="121">
                  <c:v>63620</c:v>
                </c:pt>
                <c:pt idx="122">
                  <c:v>63620</c:v>
                </c:pt>
                <c:pt idx="123">
                  <c:v>63620</c:v>
                </c:pt>
                <c:pt idx="124">
                  <c:v>63623</c:v>
                </c:pt>
                <c:pt idx="125">
                  <c:v>63623</c:v>
                </c:pt>
                <c:pt idx="126">
                  <c:v>63623</c:v>
                </c:pt>
                <c:pt idx="127">
                  <c:v>63623</c:v>
                </c:pt>
                <c:pt idx="128">
                  <c:v>63623</c:v>
                </c:pt>
                <c:pt idx="129">
                  <c:v>63623</c:v>
                </c:pt>
                <c:pt idx="130">
                  <c:v>63623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DE-4B24-9678-562E37C3E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332096"/>
        <c:axId val="317342080"/>
      </c:lineChart>
      <c:lineChart>
        <c:grouping val="standard"/>
        <c:varyColors val="0"/>
        <c:ser>
          <c:idx val="1"/>
          <c:order val="1"/>
          <c:tx>
            <c:strRef>
              <c:f>'Data CHN'!$C$3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CHN'!$C$4:$C$134</c:f>
              <c:numCache>
                <c:formatCode>General</c:formatCode>
                <c:ptCount val="131"/>
                <c:pt idx="0">
                  <c:v>249</c:v>
                </c:pt>
                <c:pt idx="1">
                  <c:v>350</c:v>
                </c:pt>
                <c:pt idx="2">
                  <c:v>414</c:v>
                </c:pt>
                <c:pt idx="3">
                  <c:v>479</c:v>
                </c:pt>
                <c:pt idx="4">
                  <c:v>549</c:v>
                </c:pt>
                <c:pt idx="5">
                  <c:v>618</c:v>
                </c:pt>
                <c:pt idx="6">
                  <c:v>699</c:v>
                </c:pt>
                <c:pt idx="7">
                  <c:v>780</c:v>
                </c:pt>
                <c:pt idx="8">
                  <c:v>871</c:v>
                </c:pt>
                <c:pt idx="9">
                  <c:v>974</c:v>
                </c:pt>
                <c:pt idx="10">
                  <c:v>1068</c:v>
                </c:pt>
                <c:pt idx="11">
                  <c:v>1189</c:v>
                </c:pt>
                <c:pt idx="12">
                  <c:v>1310</c:v>
                </c:pt>
                <c:pt idx="13">
                  <c:v>1457</c:v>
                </c:pt>
                <c:pt idx="14">
                  <c:v>1596</c:v>
                </c:pt>
                <c:pt idx="15">
                  <c:v>1696</c:v>
                </c:pt>
                <c:pt idx="16">
                  <c:v>1789</c:v>
                </c:pt>
                <c:pt idx="17">
                  <c:v>1921</c:v>
                </c:pt>
                <c:pt idx="18">
                  <c:v>2029</c:v>
                </c:pt>
                <c:pt idx="19">
                  <c:v>2144</c:v>
                </c:pt>
                <c:pt idx="20">
                  <c:v>2144</c:v>
                </c:pt>
                <c:pt idx="21">
                  <c:v>2346</c:v>
                </c:pt>
                <c:pt idx="22">
                  <c:v>2346</c:v>
                </c:pt>
                <c:pt idx="23">
                  <c:v>2495</c:v>
                </c:pt>
                <c:pt idx="24">
                  <c:v>2563</c:v>
                </c:pt>
                <c:pt idx="25">
                  <c:v>2615</c:v>
                </c:pt>
                <c:pt idx="26">
                  <c:v>2641</c:v>
                </c:pt>
                <c:pt idx="27">
                  <c:v>2682</c:v>
                </c:pt>
                <c:pt idx="28">
                  <c:v>2727</c:v>
                </c:pt>
                <c:pt idx="29">
                  <c:v>2761</c:v>
                </c:pt>
                <c:pt idx="30">
                  <c:v>2803</c:v>
                </c:pt>
                <c:pt idx="31">
                  <c:v>2835</c:v>
                </c:pt>
                <c:pt idx="32">
                  <c:v>2871</c:v>
                </c:pt>
                <c:pt idx="33">
                  <c:v>2902</c:v>
                </c:pt>
                <c:pt idx="34">
                  <c:v>2931</c:v>
                </c:pt>
                <c:pt idx="35">
                  <c:v>2959</c:v>
                </c:pt>
                <c:pt idx="36">
                  <c:v>2986</c:v>
                </c:pt>
                <c:pt idx="37">
                  <c:v>3008</c:v>
                </c:pt>
                <c:pt idx="38">
                  <c:v>3024</c:v>
                </c:pt>
                <c:pt idx="39">
                  <c:v>3046</c:v>
                </c:pt>
                <c:pt idx="40">
                  <c:v>3056</c:v>
                </c:pt>
                <c:pt idx="41">
                  <c:v>3062</c:v>
                </c:pt>
                <c:pt idx="42">
                  <c:v>3075</c:v>
                </c:pt>
                <c:pt idx="43">
                  <c:v>3085</c:v>
                </c:pt>
                <c:pt idx="44">
                  <c:v>3099</c:v>
                </c:pt>
                <c:pt idx="45">
                  <c:v>3111</c:v>
                </c:pt>
                <c:pt idx="46">
                  <c:v>3122</c:v>
                </c:pt>
                <c:pt idx="47">
                  <c:v>3130</c:v>
                </c:pt>
                <c:pt idx="48">
                  <c:v>3133</c:v>
                </c:pt>
                <c:pt idx="49">
                  <c:v>3139</c:v>
                </c:pt>
                <c:pt idx="50">
                  <c:v>3153</c:v>
                </c:pt>
                <c:pt idx="51">
                  <c:v>3153</c:v>
                </c:pt>
                <c:pt idx="52">
                  <c:v>3160</c:v>
                </c:pt>
                <c:pt idx="53">
                  <c:v>3163</c:v>
                </c:pt>
                <c:pt idx="54">
                  <c:v>3169</c:v>
                </c:pt>
                <c:pt idx="55">
                  <c:v>3174</c:v>
                </c:pt>
                <c:pt idx="56">
                  <c:v>3177</c:v>
                </c:pt>
                <c:pt idx="57">
                  <c:v>3182</c:v>
                </c:pt>
                <c:pt idx="58">
                  <c:v>3186</c:v>
                </c:pt>
                <c:pt idx="59">
                  <c:v>3187</c:v>
                </c:pt>
                <c:pt idx="60">
                  <c:v>3193</c:v>
                </c:pt>
                <c:pt idx="61">
                  <c:v>3199</c:v>
                </c:pt>
                <c:pt idx="62">
                  <c:v>3203</c:v>
                </c:pt>
                <c:pt idx="63">
                  <c:v>3207</c:v>
                </c:pt>
                <c:pt idx="64">
                  <c:v>3210</c:v>
                </c:pt>
                <c:pt idx="65">
                  <c:v>3212</c:v>
                </c:pt>
                <c:pt idx="66">
                  <c:v>3212</c:v>
                </c:pt>
                <c:pt idx="67">
                  <c:v>3213</c:v>
                </c:pt>
                <c:pt idx="68">
                  <c:v>3215</c:v>
                </c:pt>
                <c:pt idx="69">
                  <c:v>3216</c:v>
                </c:pt>
                <c:pt idx="70">
                  <c:v>3219</c:v>
                </c:pt>
                <c:pt idx="71">
                  <c:v>3219</c:v>
                </c:pt>
                <c:pt idx="72">
                  <c:v>3221</c:v>
                </c:pt>
                <c:pt idx="73">
                  <c:v>3221</c:v>
                </c:pt>
                <c:pt idx="74">
                  <c:v>3222</c:v>
                </c:pt>
                <c:pt idx="75">
                  <c:v>3222</c:v>
                </c:pt>
                <c:pt idx="76">
                  <c:v>4512</c:v>
                </c:pt>
                <c:pt idx="77">
                  <c:v>4512</c:v>
                </c:pt>
                <c:pt idx="78">
                  <c:v>4512</c:v>
                </c:pt>
                <c:pt idx="79">
                  <c:v>4512</c:v>
                </c:pt>
                <c:pt idx="80">
                  <c:v>4512</c:v>
                </c:pt>
                <c:pt idx="81">
                  <c:v>4512</c:v>
                </c:pt>
                <c:pt idx="82">
                  <c:v>4512</c:v>
                </c:pt>
                <c:pt idx="83">
                  <c:v>4512</c:v>
                </c:pt>
                <c:pt idx="84">
                  <c:v>4512</c:v>
                </c:pt>
                <c:pt idx="85">
                  <c:v>4512</c:v>
                </c:pt>
                <c:pt idx="86">
                  <c:v>4512</c:v>
                </c:pt>
                <c:pt idx="87">
                  <c:v>4512</c:v>
                </c:pt>
                <c:pt idx="88">
                  <c:v>4512</c:v>
                </c:pt>
                <c:pt idx="89">
                  <c:v>4512</c:v>
                </c:pt>
                <c:pt idx="90">
                  <c:v>4512</c:v>
                </c:pt>
                <c:pt idx="91">
                  <c:v>4512</c:v>
                </c:pt>
                <c:pt idx="92">
                  <c:v>4512</c:v>
                </c:pt>
                <c:pt idx="93">
                  <c:v>4512</c:v>
                </c:pt>
                <c:pt idx="94">
                  <c:v>4512</c:v>
                </c:pt>
                <c:pt idx="95">
                  <c:v>4512</c:v>
                </c:pt>
                <c:pt idx="96">
                  <c:v>4512</c:v>
                </c:pt>
                <c:pt idx="97">
                  <c:v>4512</c:v>
                </c:pt>
                <c:pt idx="98">
                  <c:v>4512</c:v>
                </c:pt>
                <c:pt idx="99">
                  <c:v>4512</c:v>
                </c:pt>
                <c:pt idx="100">
                  <c:v>4512</c:v>
                </c:pt>
                <c:pt idx="101">
                  <c:v>4512</c:v>
                </c:pt>
                <c:pt idx="102">
                  <c:v>4512</c:v>
                </c:pt>
                <c:pt idx="103">
                  <c:v>4512</c:v>
                </c:pt>
                <c:pt idx="104">
                  <c:v>4512</c:v>
                </c:pt>
                <c:pt idx="105">
                  <c:v>4512</c:v>
                </c:pt>
                <c:pt idx="106">
                  <c:v>4512</c:v>
                </c:pt>
                <c:pt idx="107">
                  <c:v>4512</c:v>
                </c:pt>
                <c:pt idx="108">
                  <c:v>4512</c:v>
                </c:pt>
                <c:pt idx="109">
                  <c:v>4512</c:v>
                </c:pt>
                <c:pt idx="110">
                  <c:v>4512</c:v>
                </c:pt>
                <c:pt idx="111">
                  <c:v>4512</c:v>
                </c:pt>
                <c:pt idx="112">
                  <c:v>4512</c:v>
                </c:pt>
                <c:pt idx="113">
                  <c:v>4512</c:v>
                </c:pt>
                <c:pt idx="114">
                  <c:v>4512</c:v>
                </c:pt>
                <c:pt idx="115">
                  <c:v>4512</c:v>
                </c:pt>
                <c:pt idx="116">
                  <c:v>4512</c:v>
                </c:pt>
                <c:pt idx="117">
                  <c:v>4512</c:v>
                </c:pt>
                <c:pt idx="118">
                  <c:v>4512</c:v>
                </c:pt>
                <c:pt idx="119">
                  <c:v>4512</c:v>
                </c:pt>
                <c:pt idx="120">
                  <c:v>4512</c:v>
                </c:pt>
                <c:pt idx="121">
                  <c:v>4512</c:v>
                </c:pt>
                <c:pt idx="122">
                  <c:v>4512</c:v>
                </c:pt>
                <c:pt idx="123">
                  <c:v>4512</c:v>
                </c:pt>
                <c:pt idx="124">
                  <c:v>4512</c:v>
                </c:pt>
                <c:pt idx="125">
                  <c:v>4512</c:v>
                </c:pt>
                <c:pt idx="126">
                  <c:v>4512</c:v>
                </c:pt>
                <c:pt idx="127">
                  <c:v>4512</c:v>
                </c:pt>
                <c:pt idx="128">
                  <c:v>4512</c:v>
                </c:pt>
                <c:pt idx="129">
                  <c:v>4512</c:v>
                </c:pt>
                <c:pt idx="130">
                  <c:v>4512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ADE-4B24-9678-562E37C3E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345152"/>
        <c:axId val="317343616"/>
      </c:lineChart>
      <c:catAx>
        <c:axId val="317332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342080"/>
        <c:crosses val="autoZero"/>
        <c:auto val="1"/>
        <c:lblAlgn val="ctr"/>
        <c:lblOffset val="100"/>
        <c:noMultiLvlLbl val="0"/>
      </c:catAx>
      <c:valAx>
        <c:axId val="31734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332096"/>
        <c:crosses val="autoZero"/>
        <c:crossBetween val="between"/>
      </c:valAx>
      <c:valAx>
        <c:axId val="31734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7345152"/>
        <c:crosses val="max"/>
        <c:crossBetween val="between"/>
      </c:valAx>
      <c:catAx>
        <c:axId val="31734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317343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UK'!$B$3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UK'!$A$4:$A$292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UK'!$AB$4:$AB$292</c:f>
              <c:numCache>
                <c:formatCode>General</c:formatCode>
                <c:ptCount val="289"/>
                <c:pt idx="7" formatCode="#,##0">
                  <c:v>1.5714285714285714</c:v>
                </c:pt>
                <c:pt idx="8" formatCode="#,##0">
                  <c:v>1.7142857142857142</c:v>
                </c:pt>
                <c:pt idx="9" formatCode="#,##0">
                  <c:v>0.8571428571428571</c:v>
                </c:pt>
                <c:pt idx="10" formatCode="#,##0">
                  <c:v>1</c:v>
                </c:pt>
                <c:pt idx="11" formatCode="#,##0">
                  <c:v>1</c:v>
                </c:pt>
                <c:pt idx="12" formatCode="#,##0">
                  <c:v>1.1428571428571428</c:v>
                </c:pt>
                <c:pt idx="13" formatCode="#,##0">
                  <c:v>1.2857142857142858</c:v>
                </c:pt>
                <c:pt idx="14" formatCode="#,##0">
                  <c:v>0.7142857142857143</c:v>
                </c:pt>
                <c:pt idx="15" formatCode="#,##0">
                  <c:v>0.5714285714285714</c:v>
                </c:pt>
                <c:pt idx="16" formatCode="#,##0">
                  <c:v>0.7142857142857143</c:v>
                </c:pt>
                <c:pt idx="17" formatCode="#,##0">
                  <c:v>0.5714285714285714</c:v>
                </c:pt>
                <c:pt idx="18" formatCode="#,##0">
                  <c:v>0.5714285714285714</c:v>
                </c:pt>
                <c:pt idx="19" formatCode="#,##0">
                  <c:v>0.7142857142857143</c:v>
                </c:pt>
                <c:pt idx="20" formatCode="#,##0">
                  <c:v>0.7142857142857143</c:v>
                </c:pt>
                <c:pt idx="21" formatCode="#,##0">
                  <c:v>0.7142857142857143</c:v>
                </c:pt>
                <c:pt idx="22" formatCode="#,##0">
                  <c:v>1.4285714285714286</c:v>
                </c:pt>
                <c:pt idx="23" formatCode="#,##0">
                  <c:v>1.5714285714285714</c:v>
                </c:pt>
                <c:pt idx="24" formatCode="#,##0">
                  <c:v>2.1428571428571428</c:v>
                </c:pt>
                <c:pt idx="25" formatCode="#,##0">
                  <c:v>2.4285714285714284</c:v>
                </c:pt>
                <c:pt idx="26" formatCode="#,##0">
                  <c:v>3.1428571428571428</c:v>
                </c:pt>
                <c:pt idx="27" formatCode="#,##0">
                  <c:v>4.7142857142857144</c:v>
                </c:pt>
                <c:pt idx="28" formatCode="#,##0">
                  <c:v>5.4285714285714288</c:v>
                </c:pt>
                <c:pt idx="29" formatCode="#,##0">
                  <c:v>9.4285714285714288</c:v>
                </c:pt>
                <c:pt idx="30" formatCode="#,##0">
                  <c:v>14.857142857142858</c:v>
                </c:pt>
                <c:pt idx="31" formatCode="#,##0">
                  <c:v>22.142857142857142</c:v>
                </c:pt>
                <c:pt idx="32" formatCode="#,##0">
                  <c:v>29.714285714285715</c:v>
                </c:pt>
                <c:pt idx="33" formatCode="#,##0">
                  <c:v>35.714285714285715</c:v>
                </c:pt>
                <c:pt idx="34" formatCode="#,##0">
                  <c:v>45.285714285714285</c:v>
                </c:pt>
                <c:pt idx="35" formatCode="#,##0">
                  <c:v>52.428571428571431</c:v>
                </c:pt>
                <c:pt idx="36" formatCode="#,##0">
                  <c:v>55.428571428571431</c:v>
                </c:pt>
                <c:pt idx="37" formatCode="#,##0">
                  <c:v>70.714285714285708</c:v>
                </c:pt>
                <c:pt idx="38" formatCode="#,##0">
                  <c:v>99.714285714285708</c:v>
                </c:pt>
                <c:pt idx="39" formatCode="#,##0">
                  <c:v>150.42857142857142</c:v>
                </c:pt>
                <c:pt idx="40" formatCode="#,##0">
                  <c:v>213.28571428571428</c:v>
                </c:pt>
                <c:pt idx="41" formatCode="#,##0">
                  <c:v>270.42857142857144</c:v>
                </c:pt>
                <c:pt idx="42" formatCode="#,##0">
                  <c:v>314.57142857142856</c:v>
                </c:pt>
                <c:pt idx="43" formatCode="#,##0">
                  <c:v>370</c:v>
                </c:pt>
                <c:pt idx="44" formatCode="#,##0">
                  <c:v>436.42857142857144</c:v>
                </c:pt>
                <c:pt idx="45" formatCode="#,##0">
                  <c:v>509.28571428571428</c:v>
                </c:pt>
                <c:pt idx="46" formatCode="#,##0">
                  <c:v>593.28571428571433</c:v>
                </c:pt>
                <c:pt idx="47" formatCode="#,##0">
                  <c:v>674.14285714285711</c:v>
                </c:pt>
                <c:pt idx="48" formatCode="#,##0">
                  <c:v>784.85714285714289</c:v>
                </c:pt>
                <c:pt idx="49" formatCode="#,##0">
                  <c:v>903.85714285714289</c:v>
                </c:pt>
                <c:pt idx="50" formatCode="#,##0">
                  <c:v>1037.2857142857142</c:v>
                </c:pt>
                <c:pt idx="51" formatCode="#,##0">
                  <c:v>1283.4285714285713</c:v>
                </c:pt>
                <c:pt idx="52" formatCode="#,##0">
                  <c:v>1512.4285714285713</c:v>
                </c:pt>
                <c:pt idx="53" formatCode="#,##0">
                  <c:v>1754.4285714285713</c:v>
                </c:pt>
                <c:pt idx="54" formatCode="#,##0">
                  <c:v>2044.2857142857142</c:v>
                </c:pt>
                <c:pt idx="55" formatCode="#,##0">
                  <c:v>2322.4285714285716</c:v>
                </c:pt>
                <c:pt idx="56" formatCode="#,##0">
                  <c:v>2554.5714285714284</c:v>
                </c:pt>
                <c:pt idx="57" formatCode="#,##0">
                  <c:v>2766.1428571428573</c:v>
                </c:pt>
                <c:pt idx="58" formatCode="#,##0">
                  <c:v>3043</c:v>
                </c:pt>
                <c:pt idx="59" formatCode="#,##0">
                  <c:v>3349.2857142857142</c:v>
                </c:pt>
                <c:pt idx="60" formatCode="#,##0">
                  <c:v>3666.5714285714284</c:v>
                </c:pt>
                <c:pt idx="61" formatCode="#,##0">
                  <c:v>3921</c:v>
                </c:pt>
                <c:pt idx="62" formatCode="#,##0">
                  <c:v>4165.8571428571431</c:v>
                </c:pt>
                <c:pt idx="63" formatCode="#,##0">
                  <c:v>4337</c:v>
                </c:pt>
                <c:pt idx="64" formatCode="#,##0">
                  <c:v>4442.2857142857147</c:v>
                </c:pt>
                <c:pt idx="65" formatCode="#,##0">
                  <c:v>4585.4285714285716</c:v>
                </c:pt>
                <c:pt idx="66" formatCode="#,##0">
                  <c:v>4719</c:v>
                </c:pt>
                <c:pt idx="67" formatCode="#,##0">
                  <c:v>4749.7142857142853</c:v>
                </c:pt>
                <c:pt idx="68" formatCode="#,##0">
                  <c:v>4747.8571428571431</c:v>
                </c:pt>
                <c:pt idx="69" formatCode="#,##0">
                  <c:v>4662.1428571428569</c:v>
                </c:pt>
                <c:pt idx="70" formatCode="#,##0">
                  <c:v>4598.8571428571431</c:v>
                </c:pt>
                <c:pt idx="71" formatCode="#,##0">
                  <c:v>4584.7142857142853</c:v>
                </c:pt>
                <c:pt idx="72" formatCode="#,##0">
                  <c:v>4428.7142857142853</c:v>
                </c:pt>
                <c:pt idx="73" formatCode="#,##0">
                  <c:v>4268</c:v>
                </c:pt>
                <c:pt idx="74" formatCode="#,##0">
                  <c:v>4258.8571428571431</c:v>
                </c:pt>
                <c:pt idx="75" formatCode="#,##0">
                  <c:v>4322.5714285714284</c:v>
                </c:pt>
                <c:pt idx="76" formatCode="#,##0">
                  <c:v>4415.4285714285716</c:v>
                </c:pt>
                <c:pt idx="77" formatCode="#,##0">
                  <c:v>4578.1428571428569</c:v>
                </c:pt>
                <c:pt idx="78" formatCode="#,##0">
                  <c:v>4629.1428571428569</c:v>
                </c:pt>
                <c:pt idx="79" formatCode="#,##0">
                  <c:v>4725.5714285714284</c:v>
                </c:pt>
                <c:pt idx="80" formatCode="#,##0">
                  <c:v>4787.7142857142853</c:v>
                </c:pt>
                <c:pt idx="81" formatCode="#,##0">
                  <c:v>4848.4285714285716</c:v>
                </c:pt>
                <c:pt idx="82" formatCode="#,##0">
                  <c:v>4826.2857142857147</c:v>
                </c:pt>
                <c:pt idx="83" formatCode="#,##0">
                  <c:v>4827.4285714285716</c:v>
                </c:pt>
                <c:pt idx="84" formatCode="#,##0">
                  <c:v>4689.1428571428569</c:v>
                </c:pt>
                <c:pt idx="85" formatCode="#,##0">
                  <c:v>4634.2857142857147</c:v>
                </c:pt>
                <c:pt idx="86" formatCode="#,##0">
                  <c:v>4612</c:v>
                </c:pt>
                <c:pt idx="87" formatCode="#,##0">
                  <c:v>4606.4285714285716</c:v>
                </c:pt>
                <c:pt idx="88" formatCode="#,##0">
                  <c:v>4598.5714285714284</c:v>
                </c:pt>
                <c:pt idx="89" formatCode="#,##0">
                  <c:v>4571.8571428571431</c:v>
                </c:pt>
                <c:pt idx="90" formatCode="#,##0">
                  <c:v>4536.7142857142853</c:v>
                </c:pt>
                <c:pt idx="91" formatCode="#,##0">
                  <c:v>4461.4285714285716</c:v>
                </c:pt>
                <c:pt idx="92" formatCode="#,##0">
                  <c:v>4390.8571428571431</c:v>
                </c:pt>
                <c:pt idx="93" formatCode="#,##0">
                  <c:v>4201.7142857142853</c:v>
                </c:pt>
                <c:pt idx="94" formatCode="#,##0">
                  <c:v>4053.5714285714284</c:v>
                </c:pt>
                <c:pt idx="95" formatCode="#,##0">
                  <c:v>3824.4285714285716</c:v>
                </c:pt>
                <c:pt idx="96" formatCode="#,##0">
                  <c:v>3654.5714285714284</c:v>
                </c:pt>
                <c:pt idx="97" formatCode="#,##0">
                  <c:v>3414.8571428571427</c:v>
                </c:pt>
                <c:pt idx="98" formatCode="#,##0">
                  <c:v>3261.8571428571427</c:v>
                </c:pt>
                <c:pt idx="99" formatCode="#,##0">
                  <c:v>3168.5714285714284</c:v>
                </c:pt>
                <c:pt idx="100" formatCode="#,##0">
                  <c:v>3197.8571428571427</c:v>
                </c:pt>
                <c:pt idx="101" formatCode="#,##0">
                  <c:v>3155.7142857142858</c:v>
                </c:pt>
                <c:pt idx="102" formatCode="#,##0">
                  <c:v>3079.5714285714284</c:v>
                </c:pt>
                <c:pt idx="103" formatCode="#,##0">
                  <c:v>2914.1428571428573</c:v>
                </c:pt>
                <c:pt idx="104" formatCode="#,##0">
                  <c:v>2838.1428571428573</c:v>
                </c:pt>
                <c:pt idx="105" formatCode="#,##0">
                  <c:v>2826</c:v>
                </c:pt>
                <c:pt idx="106" formatCode="#,##0">
                  <c:v>2755.2857142857142</c:v>
                </c:pt>
                <c:pt idx="107" formatCode="#,##0">
                  <c:v>2611.1428571428573</c:v>
                </c:pt>
                <c:pt idx="108" formatCode="#,##0">
                  <c:v>2561.4285714285716</c:v>
                </c:pt>
                <c:pt idx="109" formatCode="#,##0">
                  <c:v>2476.8571428571427</c:v>
                </c:pt>
                <c:pt idx="110" formatCode="#,##0">
                  <c:v>2467.2857142857142</c:v>
                </c:pt>
                <c:pt idx="111" formatCode="#,##0">
                  <c:v>2397.7142857142858</c:v>
                </c:pt>
                <c:pt idx="112" formatCode="#,##0">
                  <c:v>2318</c:v>
                </c:pt>
                <c:pt idx="113" formatCode="#,##0">
                  <c:v>2249.7142857142858</c:v>
                </c:pt>
                <c:pt idx="114" formatCode="#,##0">
                  <c:v>2111.5714285714284</c:v>
                </c:pt>
                <c:pt idx="115" formatCode="#,##0">
                  <c:v>1912.8571428571429</c:v>
                </c:pt>
                <c:pt idx="116" formatCode="#,##0">
                  <c:v>1783.7142857142858</c:v>
                </c:pt>
                <c:pt idx="117" formatCode="#,##0">
                  <c:v>1668.2857142857142</c:v>
                </c:pt>
                <c:pt idx="118" formatCode="#,##0">
                  <c:v>1593.1428571428571</c:v>
                </c:pt>
                <c:pt idx="119" formatCode="#,##0">
                  <c:v>1534.8571428571429</c:v>
                </c:pt>
                <c:pt idx="120" formatCode="#,##0">
                  <c:v>1495</c:v>
                </c:pt>
                <c:pt idx="121" formatCode="#,##0">
                  <c:v>1470.2857142857142</c:v>
                </c:pt>
                <c:pt idx="122" formatCode="#,##0">
                  <c:v>1444.1428571428571</c:v>
                </c:pt>
                <c:pt idx="123" formatCode="#,##0">
                  <c:v>1378.4285714285713</c:v>
                </c:pt>
                <c:pt idx="124" formatCode="#,##0">
                  <c:v>1307</c:v>
                </c:pt>
                <c:pt idx="125" formatCode="#,##0">
                  <c:v>1250</c:v>
                </c:pt>
                <c:pt idx="126" formatCode="#,##0">
                  <c:v>1206</c:v>
                </c:pt>
                <c:pt idx="127" formatCode="#,##0">
                  <c:v>1155.7142857142858</c:v>
                </c:pt>
                <c:pt idx="128" formatCode="#,##0">
                  <c:v>1106</c:v>
                </c:pt>
                <c:pt idx="129" formatCode="#,##0">
                  <c:v>1061.1428571428571</c:v>
                </c:pt>
                <c:pt idx="130" formatCode="#,##0">
                  <c:v>1038.2857142857142</c:v>
                </c:pt>
                <c:pt idx="131" formatCode="#,##0">
                  <c:v>1005</c:v>
                </c:pt>
                <c:pt idx="132" formatCode="#,##0">
                  <c:v>997.57142857142856</c:v>
                </c:pt>
                <c:pt idx="133" formatCode="#,##0">
                  <c:v>1011.2857142857143</c:v>
                </c:pt>
                <c:pt idx="134" formatCode="#,##0">
                  <c:v>1024.1428571428571</c:v>
                </c:pt>
                <c:pt idx="135" formatCode="#,##0">
                  <c:v>1015.5714285714286</c:v>
                </c:pt>
                <c:pt idx="136" formatCode="#,##0">
                  <c:v>1004.7142857142857</c:v>
                </c:pt>
                <c:pt idx="137" formatCode="#,##0">
                  <c:v>978.28571428571433</c:v>
                </c:pt>
                <c:pt idx="138" formatCode="#,##0">
                  <c:v>981</c:v>
                </c:pt>
                <c:pt idx="139" formatCode="#,##0">
                  <c:v>970.57142857142856</c:v>
                </c:pt>
                <c:pt idx="140" formatCode="#,##0">
                  <c:v>939</c:v>
                </c:pt>
                <c:pt idx="141" formatCode="#,##0">
                  <c:v>912.57142857142856</c:v>
                </c:pt>
                <c:pt idx="142" formatCode="#,##0">
                  <c:v>893.42857142857144</c:v>
                </c:pt>
                <c:pt idx="143" formatCode="#,##0">
                  <c:v>865.57142857142856</c:v>
                </c:pt>
                <c:pt idx="144" formatCode="#,##0">
                  <c:v>833.71428571428567</c:v>
                </c:pt>
                <c:pt idx="145" formatCode="#,##0">
                  <c:v>787.57142857142856</c:v>
                </c:pt>
                <c:pt idx="146" formatCode="#,##0">
                  <c:v>738.71428571428567</c:v>
                </c:pt>
                <c:pt idx="147" formatCode="#,##0">
                  <c:v>734</c:v>
                </c:pt>
                <c:pt idx="148" formatCode="#,##0">
                  <c:v>701.57142857142856</c:v>
                </c:pt>
                <c:pt idx="149" formatCode="#,##0">
                  <c:v>660.42857142857144</c:v>
                </c:pt>
                <c:pt idx="150" formatCode="#,##0">
                  <c:v>592</c:v>
                </c:pt>
                <c:pt idx="151" formatCode="#,##0">
                  <c:v>490</c:v>
                </c:pt>
                <c:pt idx="152" formatCode="#,##0">
                  <c:v>391</c:v>
                </c:pt>
                <c:pt idx="153" formatCode="#,##0">
                  <c:v>371.57142857142856</c:v>
                </c:pt>
                <c:pt idx="154" formatCode="#,##0">
                  <c:v>370.28571428571428</c:v>
                </c:pt>
                <c:pt idx="155" formatCode="#,##0">
                  <c:v>387.57142857142856</c:v>
                </c:pt>
                <c:pt idx="156" formatCode="#,##0">
                  <c:v>351.57142857142856</c:v>
                </c:pt>
                <c:pt idx="157" formatCode="#,##0">
                  <c:v>377</c:v>
                </c:pt>
                <c:pt idx="158" formatCode="#,##0">
                  <c:v>458.42857142857144</c:v>
                </c:pt>
                <c:pt idx="159" formatCode="#,##0">
                  <c:v>549.57142857142856</c:v>
                </c:pt>
                <c:pt idx="160" formatCode="#,##0">
                  <c:v>551</c:v>
                </c:pt>
                <c:pt idx="161" formatCode="#,##0">
                  <c:v>579</c:v>
                </c:pt>
                <c:pt idx="162" formatCode="#,##0">
                  <c:v>598.14285714285711</c:v>
                </c:pt>
                <c:pt idx="163" formatCode="#,##0">
                  <c:v>623.57142857142856</c:v>
                </c:pt>
                <c:pt idx="164" formatCode="#,##0">
                  <c:v>717.71428571428567</c:v>
                </c:pt>
                <c:pt idx="165" formatCode="#,##0">
                  <c:v>704.57142857142856</c:v>
                </c:pt>
                <c:pt idx="166" formatCode="#,##0">
                  <c:v>704.42857142857144</c:v>
                </c:pt>
                <c:pt idx="167" formatCode="#,##0">
                  <c:v>729.42857142857144</c:v>
                </c:pt>
                <c:pt idx="168" formatCode="#,##0">
                  <c:v>730.42857142857144</c:v>
                </c:pt>
                <c:pt idx="169" formatCode="#,##0">
                  <c:v>741.28571428571433</c:v>
                </c:pt>
                <c:pt idx="170" formatCode="#,##0">
                  <c:v>748.42857142857144</c:v>
                </c:pt>
                <c:pt idx="171" formatCode="#,##0">
                  <c:v>634.85714285714289</c:v>
                </c:pt>
                <c:pt idx="172" formatCode="#,##0">
                  <c:v>638</c:v>
                </c:pt>
                <c:pt idx="173" formatCode="#,##0">
                  <c:v>656.28571428571433</c:v>
                </c:pt>
                <c:pt idx="174" formatCode="#,##0">
                  <c:v>667.85714285714289</c:v>
                </c:pt>
                <c:pt idx="175" formatCode="#,##0">
                  <c:v>659.28571428571433</c:v>
                </c:pt>
                <c:pt idx="176" formatCode="#,##0">
                  <c:v>662</c:v>
                </c:pt>
                <c:pt idx="177" formatCode="#,##0">
                  <c:v>677</c:v>
                </c:pt>
                <c:pt idx="178" formatCode="#,##0">
                  <c:v>691.57142857142856</c:v>
                </c:pt>
                <c:pt idx="179" formatCode="#,##0">
                  <c:v>725.42857142857144</c:v>
                </c:pt>
                <c:pt idx="180" formatCode="#,##0">
                  <c:v>736.42857142857144</c:v>
                </c:pt>
                <c:pt idx="181" formatCode="#,##0">
                  <c:v>752.42857142857144</c:v>
                </c:pt>
                <c:pt idx="182" formatCode="#,##0">
                  <c:v>751.57142857142856</c:v>
                </c:pt>
                <c:pt idx="183" formatCode="#,##0">
                  <c:v>751.28571428571433</c:v>
                </c:pt>
                <c:pt idx="184" formatCode="#,##0">
                  <c:v>787.42857142857144</c:v>
                </c:pt>
                <c:pt idx="185" formatCode="#,##0">
                  <c:v>805</c:v>
                </c:pt>
                <c:pt idx="186" formatCode="#,##0">
                  <c:v>818.42857142857144</c:v>
                </c:pt>
                <c:pt idx="187" formatCode="#,##0">
                  <c:v>833.28571428571433</c:v>
                </c:pt>
                <c:pt idx="188" formatCode="#,##0">
                  <c:v>832</c:v>
                </c:pt>
                <c:pt idx="189" formatCode="#,##0">
                  <c:v>831.57142857142856</c:v>
                </c:pt>
                <c:pt idx="190" formatCode="#,##0">
                  <c:v>877.14285714285711</c:v>
                </c:pt>
                <c:pt idx="191" formatCode="#,##0">
                  <c:v>859.71428571428567</c:v>
                </c:pt>
                <c:pt idx="192" formatCode="#,##0">
                  <c:v>928</c:v>
                </c:pt>
                <c:pt idx="193" formatCode="#,##0">
                  <c:v>944.85714285714289</c:v>
                </c:pt>
                <c:pt idx="194" formatCode="#,##0">
                  <c:v>970.42857142857144</c:v>
                </c:pt>
                <c:pt idx="195" formatCode="#,##0">
                  <c:v>1051.7142857142858</c:v>
                </c:pt>
                <c:pt idx="196" formatCode="#,##0">
                  <c:v>1088</c:v>
                </c:pt>
                <c:pt idx="197" formatCode="#,##0">
                  <c:v>1094.1428571428571</c:v>
                </c:pt>
                <c:pt idx="198" formatCode="#,##0">
                  <c:v>1079.4285714285713</c:v>
                </c:pt>
                <c:pt idx="199" formatCode="#,##0">
                  <c:v>1071</c:v>
                </c:pt>
                <c:pt idx="200" formatCode="#,##0">
                  <c:v>1042.8571428571429</c:v>
                </c:pt>
                <c:pt idx="201" formatCode="#,##0">
                  <c:v>1050.4285714285713</c:v>
                </c:pt>
                <c:pt idx="202" formatCode="#,##0">
                  <c:v>992.28571428571433</c:v>
                </c:pt>
                <c:pt idx="203" formatCode="#,##0">
                  <c:v>1031.7142857142858</c:v>
                </c:pt>
                <c:pt idx="204" formatCode="#,##0">
                  <c:v>1022.5714285714286</c:v>
                </c:pt>
                <c:pt idx="205" formatCode="#,##0">
                  <c:v>1059.5714285714287</c:v>
                </c:pt>
                <c:pt idx="206" formatCode="#,##0">
                  <c:v>1073.1428571428571</c:v>
                </c:pt>
                <c:pt idx="207" formatCode="#,##0">
                  <c:v>1106.8571428571429</c:v>
                </c:pt>
                <c:pt idx="208" formatCode="#,##0">
                  <c:v>1155.4285714285713</c:v>
                </c:pt>
                <c:pt idx="209" formatCode="#,##0">
                  <c:v>1190.1428571428571</c:v>
                </c:pt>
                <c:pt idx="210" formatCode="#,##0">
                  <c:v>1164.4285714285713</c:v>
                </c:pt>
                <c:pt idx="211" formatCode="#,##0">
                  <c:v>1260.7142857142858</c:v>
                </c:pt>
                <c:pt idx="212" formatCode="#,##0">
                  <c:v>1322.7142857142858</c:v>
                </c:pt>
                <c:pt idx="213" formatCode="#,##0">
                  <c:v>1338.5714285714287</c:v>
                </c:pt>
                <c:pt idx="214" formatCode="#,##0">
                  <c:v>1404.2857142857142</c:v>
                </c:pt>
                <c:pt idx="215" formatCode="#,##0">
                  <c:v>1434.7142857142858</c:v>
                </c:pt>
                <c:pt idx="216" formatCode="#,##0">
                  <c:v>1529.5714285714287</c:v>
                </c:pt>
                <c:pt idx="217" formatCode="#,##0">
                  <c:v>1630.2857142857142</c:v>
                </c:pt>
                <c:pt idx="218" formatCode="#,##0">
                  <c:v>1812.1428571428571</c:v>
                </c:pt>
                <c:pt idx="219" formatCode="#,##0">
                  <c:v>2032.4285714285713</c:v>
                </c:pt>
                <c:pt idx="220" formatCode="#,##0">
                  <c:v>2198.8571428571427</c:v>
                </c:pt>
                <c:pt idx="221" formatCode="#,##0">
                  <c:v>2363.2857142857142</c:v>
                </c:pt>
                <c:pt idx="222" formatCode="#,##0">
                  <c:v>2532.4285714285716</c:v>
                </c:pt>
                <c:pt idx="223" formatCode="#,##0">
                  <c:v>2760.8571428571427</c:v>
                </c:pt>
                <c:pt idx="224" formatCode="#,##0">
                  <c:v>3001.4285714285716</c:v>
                </c:pt>
                <c:pt idx="225" formatCode="#,##0">
                  <c:v>3050.2857142857142</c:v>
                </c:pt>
                <c:pt idx="226" formatCode="#,##0">
                  <c:v>3003.5714285714284</c:v>
                </c:pt>
                <c:pt idx="227" formatCode="#,##0">
                  <c:v>3095.4285714285716</c:v>
                </c:pt>
                <c:pt idx="228" formatCode="#,##0">
                  <c:v>3285.7142857142858</c:v>
                </c:pt>
                <c:pt idx="229" formatCode="#,##0">
                  <c:v>3353.7142857142858</c:v>
                </c:pt>
                <c:pt idx="230" formatCode="#,##0">
                  <c:v>3465.5714285714284</c:v>
                </c:pt>
                <c:pt idx="231" formatCode="#,##0">
                  <c:v>3597.7142857142858</c:v>
                </c:pt>
                <c:pt idx="232" formatCode="#,##0">
                  <c:v>3679</c:v>
                </c:pt>
                <c:pt idx="233" formatCode="#,##0">
                  <c:v>3928.5714285714284</c:v>
                </c:pt>
                <c:pt idx="234" formatCode="#,##0">
                  <c:v>4189</c:v>
                </c:pt>
                <c:pt idx="235" formatCode="#,##0">
                  <c:v>4501.4285714285716</c:v>
                </c:pt>
                <c:pt idx="236" formatCode="#,##0">
                  <c:v>4964.1428571428569</c:v>
                </c:pt>
                <c:pt idx="237" formatCode="#,##0">
                  <c:v>5328.5714285714284</c:v>
                </c:pt>
                <c:pt idx="238" formatCode="#,##0">
                  <c:v>5559.8571428571431</c:v>
                </c:pt>
                <c:pt idx="239" formatCode="#,##0">
                  <c:v>5816</c:v>
                </c:pt>
                <c:pt idx="240" formatCode="#,##0">
                  <c:v>5769.7142857142853</c:v>
                </c:pt>
                <c:pt idx="241" formatCode="#,##0">
                  <c:v>6086.4285714285716</c:v>
                </c:pt>
                <c:pt idx="242" formatCode="#,##0">
                  <c:v>6219.2857142857147</c:v>
                </c:pt>
                <c:pt idx="243" formatCode="#,##0">
                  <c:v>6259.2857142857147</c:v>
                </c:pt>
                <c:pt idx="244" formatCode="#,##0">
                  <c:v>6272.8571428571431</c:v>
                </c:pt>
                <c:pt idx="245" formatCode="#,##0">
                  <c:v>7248.5714285714284</c:v>
                </c:pt>
                <c:pt idx="246" formatCode="#,##0">
                  <c:v>9715.5714285714294</c:v>
                </c:pt>
                <c:pt idx="247" formatCode="#,##0">
                  <c:v>10936.857142857143</c:v>
                </c:pt>
                <c:pt idx="248" formatCode="#,##0">
                  <c:v>11993.857142857143</c:v>
                </c:pt>
                <c:pt idx="249" formatCode="#,##0">
                  <c:v>13001.571428571429</c:v>
                </c:pt>
                <c:pt idx="250" formatCode="#,##0">
                  <c:v>14519.571428571429</c:v>
                </c:pt>
                <c:pt idx="251" formatCode="#,##0">
                  <c:v>15504.714285714286</c:v>
                </c:pt>
                <c:pt idx="252" formatCode="#,##0">
                  <c:v>15832.428571428571</c:v>
                </c:pt>
                <c:pt idx="253" formatCode="#,##0">
                  <c:v>14391.142857142857</c:v>
                </c:pt>
                <c:pt idx="254" formatCode="#,##0">
                  <c:v>14588.142857142857</c:v>
                </c:pt>
                <c:pt idx="255" formatCode="#,##0">
                  <c:v>14972.428571428571</c:v>
                </c:pt>
                <c:pt idx="256" formatCode="#,##0">
                  <c:v>15767</c:v>
                </c:pt>
                <c:pt idx="257" formatCode="#,##0">
                  <c:v>15972.428571428571</c:v>
                </c:pt>
                <c:pt idx="258" formatCode="#,##0">
                  <c:v>16225.428571428571</c:v>
                </c:pt>
                <c:pt idx="259" formatCode="#,##0">
                  <c:v>16369.142857142857</c:v>
                </c:pt>
                <c:pt idx="260" formatCode="#,##0">
                  <c:v>16956.142857142859</c:v>
                </c:pt>
                <c:pt idx="261" formatCode="#,##0">
                  <c:v>17646.285714285714</c:v>
                </c:pt>
                <c:pt idx="262" formatCode="#,##0">
                  <c:v>18231.714285714286</c:v>
                </c:pt>
                <c:pt idx="263" formatCode="#,##0">
                  <c:v>19226.428571428572</c:v>
                </c:pt>
                <c:pt idx="264" formatCode="#,##0">
                  <c:v>19549.285714285714</c:v>
                </c:pt>
                <c:pt idx="265" formatCode="#,##0">
                  <c:v>20248.714285714286</c:v>
                </c:pt>
                <c:pt idx="266" formatCode="#,##0">
                  <c:v>21226</c:v>
                </c:pt>
                <c:pt idx="267" formatCode="#,##0">
                  <c:v>21627.285714285714</c:v>
                </c:pt>
                <c:pt idx="268" formatCode="#,##0">
                  <c:v>21925.428571428572</c:v>
                </c:pt>
                <c:pt idx="269" formatCode="#,##0">
                  <c:v>22147.571428571428</c:v>
                </c:pt>
                <c:pt idx="270" formatCode="#,##0">
                  <c:v>21863.714285714286</c:v>
                </c:pt>
                <c:pt idx="271" formatCode="#,##0">
                  <c:v>22124.714285714286</c:v>
                </c:pt>
                <c:pt idx="272" formatCode="#,##0">
                  <c:v>22678.142857142859</c:v>
                </c:pt>
                <c:pt idx="273" formatCode="#,##0">
                  <c:v>22521.428571428572</c:v>
                </c:pt>
                <c:pt idx="274" formatCode="#,##0">
                  <c:v>23016.285714285714</c:v>
                </c:pt>
                <c:pt idx="275" formatCode="#,##0">
                  <c:v>22739.142857142859</c:v>
                </c:pt>
                <c:pt idx="276" formatCode="#,##0">
                  <c:v>22329.571428571428</c:v>
                </c:pt>
                <c:pt idx="277" formatCode="#,##0">
                  <c:v>22397.714285714286</c:v>
                </c:pt>
                <c:pt idx="278" formatCode="#,##0">
                  <c:v>22551</c:v>
                </c:pt>
                <c:pt idx="279" formatCode="#,##0">
                  <c:v>22391.285714285714</c:v>
                </c:pt>
                <c:pt idx="280" formatCode="#,##0">
                  <c:v>22825.857142857141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D8-447E-97D6-3641AD3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08128"/>
        <c:axId val="218209664"/>
      </c:lineChart>
      <c:lineChart>
        <c:grouping val="standard"/>
        <c:varyColors val="0"/>
        <c:ser>
          <c:idx val="1"/>
          <c:order val="1"/>
          <c:tx>
            <c:strRef>
              <c:f>'Data UK'!$C$3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UK'!$AC$4:$AC$292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0.14285714285714285</c:v>
                </c:pt>
                <c:pt idx="35" formatCode="#,##0">
                  <c:v>0.2857142857142857</c:v>
                </c:pt>
                <c:pt idx="36" formatCode="#,##0">
                  <c:v>0.2857142857142857</c:v>
                </c:pt>
                <c:pt idx="37" formatCode="#,##0">
                  <c:v>0.42857142857142855</c:v>
                </c:pt>
                <c:pt idx="38" formatCode="#,##0">
                  <c:v>1</c:v>
                </c:pt>
                <c:pt idx="39" formatCode="#,##0">
                  <c:v>1</c:v>
                </c:pt>
                <c:pt idx="40" formatCode="#,##0">
                  <c:v>1.2857142857142858</c:v>
                </c:pt>
                <c:pt idx="41" formatCode="#,##0">
                  <c:v>1.2857142857142858</c:v>
                </c:pt>
                <c:pt idx="42" formatCode="#,##0">
                  <c:v>3.8571428571428572</c:v>
                </c:pt>
                <c:pt idx="43" formatCode="#,##0">
                  <c:v>5.8571428571428568</c:v>
                </c:pt>
                <c:pt idx="44" formatCode="#,##0">
                  <c:v>8.8571428571428577</c:v>
                </c:pt>
                <c:pt idx="45" formatCode="#,##0">
                  <c:v>10.714285714285714</c:v>
                </c:pt>
                <c:pt idx="46" formatCode="#,##0">
                  <c:v>15.571428571428571</c:v>
                </c:pt>
                <c:pt idx="47" formatCode="#,##0">
                  <c:v>21.857142857142858</c:v>
                </c:pt>
                <c:pt idx="48" formatCode="#,##0">
                  <c:v>26.285714285714285</c:v>
                </c:pt>
                <c:pt idx="49" formatCode="#,##0">
                  <c:v>31.857142857142858</c:v>
                </c:pt>
                <c:pt idx="50" formatCode="#,##0">
                  <c:v>35</c:v>
                </c:pt>
                <c:pt idx="51" formatCode="#,##0">
                  <c:v>42.714285714285715</c:v>
                </c:pt>
                <c:pt idx="52" formatCode="#,##0">
                  <c:v>61.428571428571431</c:v>
                </c:pt>
                <c:pt idx="53" formatCode="#,##0">
                  <c:v>83.857142857142861</c:v>
                </c:pt>
                <c:pt idx="54" formatCode="#,##0">
                  <c:v>103.14285714285714</c:v>
                </c:pt>
                <c:pt idx="55" formatCode="#,##0">
                  <c:v>139.71428571428572</c:v>
                </c:pt>
                <c:pt idx="56" formatCode="#,##0">
                  <c:v>173.14285714285714</c:v>
                </c:pt>
                <c:pt idx="57" formatCode="#,##0">
                  <c:v>198.28571428571428</c:v>
                </c:pt>
                <c:pt idx="58" formatCode="#,##0">
                  <c:v>240.85714285714286</c:v>
                </c:pt>
                <c:pt idx="59" formatCode="#,##0">
                  <c:v>277.28571428571428</c:v>
                </c:pt>
                <c:pt idx="60" formatCode="#,##0">
                  <c:v>346</c:v>
                </c:pt>
                <c:pt idx="61" formatCode="#,##0">
                  <c:v>414</c:v>
                </c:pt>
                <c:pt idx="62" formatCode="#,##0">
                  <c:v>478</c:v>
                </c:pt>
                <c:pt idx="63" formatCode="#,##0">
                  <c:v>544.28571428571433</c:v>
                </c:pt>
                <c:pt idx="64" formatCode="#,##0">
                  <c:v>599.57142857142856</c:v>
                </c:pt>
                <c:pt idx="65" formatCode="#,##0">
                  <c:v>627.14285714285711</c:v>
                </c:pt>
                <c:pt idx="66" formatCode="#,##0">
                  <c:v>727.42857142857144</c:v>
                </c:pt>
                <c:pt idx="67" formatCode="#,##0">
                  <c:v>778.57142857142856</c:v>
                </c:pt>
                <c:pt idx="68" formatCode="#,##0">
                  <c:v>844.14285714285711</c:v>
                </c:pt>
                <c:pt idx="69" formatCode="#,##0">
                  <c:v>899.28571428571433</c:v>
                </c:pt>
                <c:pt idx="70" formatCode="#,##0">
                  <c:v>911.71428571428567</c:v>
                </c:pt>
                <c:pt idx="71" formatCode="#,##0">
                  <c:v>920</c:v>
                </c:pt>
                <c:pt idx="72" formatCode="#,##0">
                  <c:v>942.42857142857144</c:v>
                </c:pt>
                <c:pt idx="73" formatCode="#,##0">
                  <c:v>938.28571428571433</c:v>
                </c:pt>
                <c:pt idx="74" formatCode="#,##0">
                  <c:v>916.85714285714289</c:v>
                </c:pt>
                <c:pt idx="75" formatCode="#,##0">
                  <c:v>905.42857142857144</c:v>
                </c:pt>
                <c:pt idx="76" formatCode="#,##0">
                  <c:v>875.57142857142856</c:v>
                </c:pt>
                <c:pt idx="77" formatCode="#,##0">
                  <c:v>913</c:v>
                </c:pt>
                <c:pt idx="78" formatCode="#,##0">
                  <c:v>880.85714285714289</c:v>
                </c:pt>
                <c:pt idx="79" formatCode="#,##0">
                  <c:v>858.85714285714289</c:v>
                </c:pt>
                <c:pt idx="80" formatCode="#,##0">
                  <c:v>880</c:v>
                </c:pt>
                <c:pt idx="81" formatCode="#,##0">
                  <c:v>875.28571428571433</c:v>
                </c:pt>
                <c:pt idx="82" formatCode="#,##0">
                  <c:v>824.71428571428567</c:v>
                </c:pt>
                <c:pt idx="83" formatCode="#,##0">
                  <c:v>838.57142857142856</c:v>
                </c:pt>
                <c:pt idx="84" formatCode="#,##0">
                  <c:v>797.14285714285711</c:v>
                </c:pt>
                <c:pt idx="85" formatCode="#,##0">
                  <c:v>787.42857142857144</c:v>
                </c:pt>
                <c:pt idx="86" formatCode="#,##0">
                  <c:v>751.71428571428567</c:v>
                </c:pt>
                <c:pt idx="87" formatCode="#,##0">
                  <c:v>715.28571428571433</c:v>
                </c:pt>
                <c:pt idx="88" formatCode="#,##0">
                  <c:v>704.14285714285711</c:v>
                </c:pt>
                <c:pt idx="89" formatCode="#,##0">
                  <c:v>697.28571428571433</c:v>
                </c:pt>
                <c:pt idx="90" formatCode="#,##0">
                  <c:v>652.71428571428567</c:v>
                </c:pt>
                <c:pt idx="91" formatCode="#,##0">
                  <c:v>619.71428571428567</c:v>
                </c:pt>
                <c:pt idx="92" formatCode="#,##0">
                  <c:v>603.85714285714289</c:v>
                </c:pt>
                <c:pt idx="93" formatCode="#,##0">
                  <c:v>597</c:v>
                </c:pt>
                <c:pt idx="94" formatCode="#,##0">
                  <c:v>562.28571428571433</c:v>
                </c:pt>
                <c:pt idx="95" formatCode="#,##0">
                  <c:v>544.85714285714289</c:v>
                </c:pt>
                <c:pt idx="96" formatCode="#,##0">
                  <c:v>519.71428571428567</c:v>
                </c:pt>
                <c:pt idx="97" formatCode="#,##0">
                  <c:v>502.71428571428572</c:v>
                </c:pt>
                <c:pt idx="98" formatCode="#,##0">
                  <c:v>458.57142857142856</c:v>
                </c:pt>
                <c:pt idx="99" formatCode="#,##0">
                  <c:v>453.42857142857144</c:v>
                </c:pt>
                <c:pt idx="100" formatCode="#,##0">
                  <c:v>441.28571428571428</c:v>
                </c:pt>
                <c:pt idx="101" formatCode="#,##0">
                  <c:v>425.28571428571428</c:v>
                </c:pt>
                <c:pt idx="102" formatCode="#,##0">
                  <c:v>396.71428571428572</c:v>
                </c:pt>
                <c:pt idx="103" formatCode="#,##0">
                  <c:v>381.57142857142856</c:v>
                </c:pt>
                <c:pt idx="104" formatCode="#,##0">
                  <c:v>348.85714285714283</c:v>
                </c:pt>
                <c:pt idx="105" formatCode="#,##0">
                  <c:v>368.28571428571428</c:v>
                </c:pt>
                <c:pt idx="106" formatCode="#,##0">
                  <c:v>346.85714285714283</c:v>
                </c:pt>
                <c:pt idx="107" formatCode="#,##0">
                  <c:v>341</c:v>
                </c:pt>
                <c:pt idx="108" formatCode="#,##0">
                  <c:v>324.71428571428572</c:v>
                </c:pt>
                <c:pt idx="109" formatCode="#,##0">
                  <c:v>307.71428571428572</c:v>
                </c:pt>
                <c:pt idx="110" formatCode="#,##0">
                  <c:v>296.42857142857144</c:v>
                </c:pt>
                <c:pt idx="111" formatCode="#,##0">
                  <c:v>288</c:v>
                </c:pt>
                <c:pt idx="112" formatCode="#,##0">
                  <c:v>260.71428571428572</c:v>
                </c:pt>
                <c:pt idx="113" formatCode="#,##0">
                  <c:v>305.28571428571428</c:v>
                </c:pt>
                <c:pt idx="114" formatCode="#,##0">
                  <c:v>299.28571428571428</c:v>
                </c:pt>
                <c:pt idx="115" formatCode="#,##0">
                  <c:v>246.57142857142858</c:v>
                </c:pt>
                <c:pt idx="116" formatCode="#,##0">
                  <c:v>260</c:v>
                </c:pt>
                <c:pt idx="117" formatCode="#,##0">
                  <c:v>270</c:v>
                </c:pt>
                <c:pt idx="118" formatCode="#,##0">
                  <c:v>267.57142857142856</c:v>
                </c:pt>
                <c:pt idx="119" formatCode="#,##0">
                  <c:v>258.14285714285717</c:v>
                </c:pt>
                <c:pt idx="120" formatCode="#,##0">
                  <c:v>212.57142857142858</c:v>
                </c:pt>
                <c:pt idx="121" formatCode="#,##0">
                  <c:v>210</c:v>
                </c:pt>
                <c:pt idx="122" formatCode="#,##0">
                  <c:v>226.85714285714286</c:v>
                </c:pt>
                <c:pt idx="123" formatCode="#,##0">
                  <c:v>202.85714285714286</c:v>
                </c:pt>
                <c:pt idx="124" formatCode="#,##0">
                  <c:v>172.42857142857142</c:v>
                </c:pt>
                <c:pt idx="125" formatCode="#,##0">
                  <c:v>170.14285714285714</c:v>
                </c:pt>
                <c:pt idx="126" formatCode="#,##0">
                  <c:v>168.57142857142858</c:v>
                </c:pt>
                <c:pt idx="127" formatCode="#,##0">
                  <c:v>167.71428571428572</c:v>
                </c:pt>
                <c:pt idx="128" formatCode="#,##0">
                  <c:v>162.14285714285714</c:v>
                </c:pt>
                <c:pt idx="129" formatCode="#,##0">
                  <c:v>154.42857142857142</c:v>
                </c:pt>
                <c:pt idx="130" formatCode="#,##0">
                  <c:v>141.57142857142858</c:v>
                </c:pt>
                <c:pt idx="131" formatCode="#,##0">
                  <c:v>133.85714285714286</c:v>
                </c:pt>
                <c:pt idx="132" formatCode="#,##0">
                  <c:v>115.71428571428571</c:v>
                </c:pt>
                <c:pt idx="133" formatCode="#,##0">
                  <c:v>110.57142857142857</c:v>
                </c:pt>
                <c:pt idx="134" formatCode="#,##0">
                  <c:v>106.71428571428571</c:v>
                </c:pt>
                <c:pt idx="135" formatCode="#,##0">
                  <c:v>104.14285714285714</c:v>
                </c:pt>
                <c:pt idx="136" formatCode="#,##0">
                  <c:v>93.428571428571431</c:v>
                </c:pt>
                <c:pt idx="137" formatCode="#,##0">
                  <c:v>85.714285714285708</c:v>
                </c:pt>
                <c:pt idx="138" formatCode="#,##0">
                  <c:v>84.428571428571431</c:v>
                </c:pt>
                <c:pt idx="139" formatCode="#,##0">
                  <c:v>77.714285714285708</c:v>
                </c:pt>
                <c:pt idx="140" formatCode="#,##0">
                  <c:v>72.571428571428569</c:v>
                </c:pt>
                <c:pt idx="141" formatCode="#,##0">
                  <c:v>73.142857142857139</c:v>
                </c:pt>
                <c:pt idx="142" formatCode="#,##0">
                  <c:v>71</c:v>
                </c:pt>
                <c:pt idx="143" formatCode="#,##0">
                  <c:v>67.285714285714292</c:v>
                </c:pt>
                <c:pt idx="144" formatCode="#,##0">
                  <c:v>64</c:v>
                </c:pt>
                <c:pt idx="145" formatCode="#,##0">
                  <c:v>68.571428571428569</c:v>
                </c:pt>
                <c:pt idx="146" formatCode="#,##0">
                  <c:v>67.571428571428569</c:v>
                </c:pt>
                <c:pt idx="147" formatCode="#,##0">
                  <c:v>63.142857142857146</c:v>
                </c:pt>
                <c:pt idx="148" formatCode="#,##0">
                  <c:v>63.142857142857146</c:v>
                </c:pt>
                <c:pt idx="149" formatCode="#,##0">
                  <c:v>64.142857142857139</c:v>
                </c:pt>
                <c:pt idx="150" formatCode="#,##0">
                  <c:v>58.285714285714285</c:v>
                </c:pt>
                <c:pt idx="151" formatCode="#,##0">
                  <c:v>59.714285714285715</c:v>
                </c:pt>
                <c:pt idx="152" formatCode="#,##0">
                  <c:v>51.428571428571431</c:v>
                </c:pt>
                <c:pt idx="153" formatCode="#,##0">
                  <c:v>47.428571428571431</c:v>
                </c:pt>
                <c:pt idx="154" formatCode="#,##0">
                  <c:v>46.285714285714285</c:v>
                </c:pt>
                <c:pt idx="155" formatCode="#,##0">
                  <c:v>44.571428571428569</c:v>
                </c:pt>
                <c:pt idx="156" formatCode="#,##0">
                  <c:v>43.142857142857146</c:v>
                </c:pt>
                <c:pt idx="157" formatCode="#,##0">
                  <c:v>43.285714285714285</c:v>
                </c:pt>
                <c:pt idx="158" formatCode="#,##0">
                  <c:v>37.571428571428569</c:v>
                </c:pt>
                <c:pt idx="159" formatCode="#,##0">
                  <c:v>36.142857142857146</c:v>
                </c:pt>
                <c:pt idx="160" formatCode="#,##0">
                  <c:v>34</c:v>
                </c:pt>
                <c:pt idx="161" formatCode="#,##0">
                  <c:v>31.857142857142858</c:v>
                </c:pt>
                <c:pt idx="162" formatCode="#,##0">
                  <c:v>30.428571428571427</c:v>
                </c:pt>
                <c:pt idx="163" formatCode="#,##0">
                  <c:v>30.285714285714285</c:v>
                </c:pt>
                <c:pt idx="164" formatCode="#,##0">
                  <c:v>28.857142857142858</c:v>
                </c:pt>
                <c:pt idx="165" formatCode="#,##0">
                  <c:v>24.428571428571427</c:v>
                </c:pt>
                <c:pt idx="166" formatCode="#,##0">
                  <c:v>23.428571428571427</c:v>
                </c:pt>
                <c:pt idx="167" formatCode="#,##0">
                  <c:v>22.285714285714285</c:v>
                </c:pt>
                <c:pt idx="168" formatCode="#,##0">
                  <c:v>21.142857142857142</c:v>
                </c:pt>
                <c:pt idx="169" formatCode="#,##0">
                  <c:v>21.428571428571427</c:v>
                </c:pt>
                <c:pt idx="170" formatCode="#,##0">
                  <c:v>21.428571428571427</c:v>
                </c:pt>
                <c:pt idx="171" formatCode="#,##0">
                  <c:v>18.714285714285715</c:v>
                </c:pt>
                <c:pt idx="172" formatCode="#,##0">
                  <c:v>17.428571428571427</c:v>
                </c:pt>
                <c:pt idx="173" formatCode="#,##0">
                  <c:v>15.285714285714286</c:v>
                </c:pt>
                <c:pt idx="174" formatCode="#,##0">
                  <c:v>16.142857142857142</c:v>
                </c:pt>
                <c:pt idx="175" formatCode="#,##0">
                  <c:v>17</c:v>
                </c:pt>
                <c:pt idx="176" formatCode="#,##0">
                  <c:v>16.571428571428573</c:v>
                </c:pt>
                <c:pt idx="177" formatCode="#,##0">
                  <c:v>15.571428571428571</c:v>
                </c:pt>
                <c:pt idx="178" formatCode="#,##0">
                  <c:v>15</c:v>
                </c:pt>
                <c:pt idx="179" formatCode="#,##0">
                  <c:v>17.428571428571427</c:v>
                </c:pt>
                <c:pt idx="180" formatCode="#,##0">
                  <c:v>16.142857142857142</c:v>
                </c:pt>
                <c:pt idx="181" formatCode="#,##0">
                  <c:v>14.428571428571429</c:v>
                </c:pt>
                <c:pt idx="182" formatCode="#,##0">
                  <c:v>14.142857142857142</c:v>
                </c:pt>
                <c:pt idx="183" formatCode="#,##0">
                  <c:v>13.714285714285714</c:v>
                </c:pt>
                <c:pt idx="184" formatCode="#,##0">
                  <c:v>13.428571428571429</c:v>
                </c:pt>
                <c:pt idx="185" formatCode="#,##0">
                  <c:v>13</c:v>
                </c:pt>
                <c:pt idx="186" formatCode="#,##0">
                  <c:v>10.142857142857142</c:v>
                </c:pt>
                <c:pt idx="187" formatCode="#,##0">
                  <c:v>12.714285714285714</c:v>
                </c:pt>
                <c:pt idx="188" formatCode="#,##0">
                  <c:v>11.571428571428571</c:v>
                </c:pt>
                <c:pt idx="189" formatCode="#,##0">
                  <c:v>10.142857142857142</c:v>
                </c:pt>
                <c:pt idx="190" formatCode="#,##0">
                  <c:v>10.142857142857142</c:v>
                </c:pt>
                <c:pt idx="191" formatCode="#,##0">
                  <c:v>12.571428571428571</c:v>
                </c:pt>
                <c:pt idx="192" formatCode="#,##0">
                  <c:v>11.857142857142858</c:v>
                </c:pt>
                <c:pt idx="193" formatCode="#,##0">
                  <c:v>12.714285714285714</c:v>
                </c:pt>
                <c:pt idx="194" formatCode="#,##0">
                  <c:v>12.714285714285714</c:v>
                </c:pt>
                <c:pt idx="195" formatCode="#,##0">
                  <c:v>12.571428571428571</c:v>
                </c:pt>
                <c:pt idx="196" formatCode="#,##0">
                  <c:v>12.571428571428571</c:v>
                </c:pt>
                <c:pt idx="197" formatCode="#,##0">
                  <c:v>12.571428571428571</c:v>
                </c:pt>
                <c:pt idx="198" formatCode="#,##0">
                  <c:v>10.428571428571429</c:v>
                </c:pt>
                <c:pt idx="199" formatCode="#,##0">
                  <c:v>10.285714285714286</c:v>
                </c:pt>
                <c:pt idx="200" formatCode="#,##0">
                  <c:v>9.7142857142857135</c:v>
                </c:pt>
                <c:pt idx="201" formatCode="#,##0">
                  <c:v>8</c:v>
                </c:pt>
                <c:pt idx="202" formatCode="#,##0">
                  <c:v>6.7142857142857144</c:v>
                </c:pt>
                <c:pt idx="203" formatCode="#,##0">
                  <c:v>8.8571428571428577</c:v>
                </c:pt>
                <c:pt idx="204" formatCode="#,##0">
                  <c:v>9</c:v>
                </c:pt>
                <c:pt idx="205" formatCode="#,##0">
                  <c:v>9.1428571428571423</c:v>
                </c:pt>
                <c:pt idx="206" formatCode="#,##0">
                  <c:v>9.7142857142857135</c:v>
                </c:pt>
                <c:pt idx="207" formatCode="#,##0">
                  <c:v>9.7142857142857135</c:v>
                </c:pt>
                <c:pt idx="208" formatCode="#,##0">
                  <c:v>10.571428571428571</c:v>
                </c:pt>
                <c:pt idx="209" formatCode="#,##0">
                  <c:v>11.571428571428571</c:v>
                </c:pt>
                <c:pt idx="210" formatCode="#,##0">
                  <c:v>10.714285714285714</c:v>
                </c:pt>
                <c:pt idx="211" formatCode="#,##0">
                  <c:v>10</c:v>
                </c:pt>
                <c:pt idx="212" formatCode="#,##0">
                  <c:v>9.7142857142857135</c:v>
                </c:pt>
                <c:pt idx="213" formatCode="#,##0">
                  <c:v>7.8571428571428568</c:v>
                </c:pt>
                <c:pt idx="214" formatCode="#,##0">
                  <c:v>7</c:v>
                </c:pt>
                <c:pt idx="215" formatCode="#,##0">
                  <c:v>7.1428571428571432</c:v>
                </c:pt>
                <c:pt idx="216" formatCode="#,##0">
                  <c:v>7.2857142857142856</c:v>
                </c:pt>
                <c:pt idx="217" formatCode="#,##0">
                  <c:v>7.2857142857142856</c:v>
                </c:pt>
                <c:pt idx="218" formatCode="#,##0">
                  <c:v>7.4285714285714288</c:v>
                </c:pt>
                <c:pt idx="219" formatCode="#,##0">
                  <c:v>7.5714285714285712</c:v>
                </c:pt>
                <c:pt idx="220" formatCode="#,##0">
                  <c:v>11.714285714285714</c:v>
                </c:pt>
                <c:pt idx="221" formatCode="#,##0">
                  <c:v>11.428571428571429</c:v>
                </c:pt>
                <c:pt idx="222" formatCode="#,##0">
                  <c:v>11.571428571428571</c:v>
                </c:pt>
                <c:pt idx="223" formatCode="#,##0">
                  <c:v>11</c:v>
                </c:pt>
                <c:pt idx="224" formatCode="#,##0">
                  <c:v>10.571428571428571</c:v>
                </c:pt>
                <c:pt idx="225" formatCode="#,##0">
                  <c:v>11</c:v>
                </c:pt>
                <c:pt idx="226" formatCode="#,##0">
                  <c:v>11.857142857142858</c:v>
                </c:pt>
                <c:pt idx="227" formatCode="#,##0">
                  <c:v>11.142857142857142</c:v>
                </c:pt>
                <c:pt idx="228" formatCode="#,##0">
                  <c:v>12.857142857142858</c:v>
                </c:pt>
                <c:pt idx="229" formatCode="#,##0">
                  <c:v>13.857142857142858</c:v>
                </c:pt>
                <c:pt idx="230" formatCode="#,##0">
                  <c:v>16.857142857142858</c:v>
                </c:pt>
                <c:pt idx="231" formatCode="#,##0">
                  <c:v>19.428571428571427</c:v>
                </c:pt>
                <c:pt idx="232" formatCode="#,##0">
                  <c:v>21.285714285714285</c:v>
                </c:pt>
                <c:pt idx="233" formatCode="#,##0">
                  <c:v>21.571428571428573</c:v>
                </c:pt>
                <c:pt idx="234" formatCode="#,##0">
                  <c:v>23</c:v>
                </c:pt>
                <c:pt idx="235" formatCode="#,##0">
                  <c:v>25.428571428571427</c:v>
                </c:pt>
                <c:pt idx="236" formatCode="#,##0">
                  <c:v>28.142857142857142</c:v>
                </c:pt>
                <c:pt idx="237" formatCode="#,##0">
                  <c:v>29.142857142857142</c:v>
                </c:pt>
                <c:pt idx="238" formatCode="#,##0">
                  <c:v>30.285714285714285</c:v>
                </c:pt>
                <c:pt idx="239" formatCode="#,##0">
                  <c:v>30.142857142857142</c:v>
                </c:pt>
                <c:pt idx="240" formatCode="#,##0">
                  <c:v>30.428571428571427</c:v>
                </c:pt>
                <c:pt idx="241" formatCode="#,##0">
                  <c:v>35.285714285714285</c:v>
                </c:pt>
                <c:pt idx="242" formatCode="#,##0">
                  <c:v>40.142857142857146</c:v>
                </c:pt>
                <c:pt idx="243" formatCode="#,##0">
                  <c:v>42.857142857142854</c:v>
                </c:pt>
                <c:pt idx="244" formatCode="#,##0">
                  <c:v>47.428571428571431</c:v>
                </c:pt>
                <c:pt idx="245" formatCode="#,##0">
                  <c:v>49.428571428571431</c:v>
                </c:pt>
                <c:pt idx="246" formatCode="#,##0">
                  <c:v>51.714285714285715</c:v>
                </c:pt>
                <c:pt idx="247" formatCode="#,##0">
                  <c:v>52.571428571428569</c:v>
                </c:pt>
                <c:pt idx="248" formatCode="#,##0">
                  <c:v>53.285714285714285</c:v>
                </c:pt>
                <c:pt idx="249" formatCode="#,##0">
                  <c:v>53.142857142857146</c:v>
                </c:pt>
                <c:pt idx="250" formatCode="#,##0">
                  <c:v>55.714285714285715</c:v>
                </c:pt>
                <c:pt idx="251" formatCode="#,##0">
                  <c:v>58.714285714285715</c:v>
                </c:pt>
                <c:pt idx="252" formatCode="#,##0">
                  <c:v>63.285714285714285</c:v>
                </c:pt>
                <c:pt idx="253" formatCode="#,##0">
                  <c:v>67.857142857142861</c:v>
                </c:pt>
                <c:pt idx="254" formatCode="#,##0">
                  <c:v>72.285714285714292</c:v>
                </c:pt>
                <c:pt idx="255" formatCode="#,##0">
                  <c:v>81.857142857142861</c:v>
                </c:pt>
                <c:pt idx="256" formatCode="#,##0">
                  <c:v>91.428571428571431</c:v>
                </c:pt>
                <c:pt idx="257" formatCode="#,##0">
                  <c:v>100.14285714285714</c:v>
                </c:pt>
                <c:pt idx="258" formatCode="#,##0">
                  <c:v>107.14285714285714</c:v>
                </c:pt>
                <c:pt idx="259" formatCode="#,##0">
                  <c:v>117</c:v>
                </c:pt>
                <c:pt idx="260" formatCode="#,##0">
                  <c:v>117.28571428571429</c:v>
                </c:pt>
                <c:pt idx="261" formatCode="#,##0">
                  <c:v>121.57142857142857</c:v>
                </c:pt>
                <c:pt idx="262" formatCode="#,##0">
                  <c:v>135.57142857142858</c:v>
                </c:pt>
                <c:pt idx="263" formatCode="#,##0">
                  <c:v>143.28571428571428</c:v>
                </c:pt>
                <c:pt idx="264" formatCode="#,##0">
                  <c:v>150.57142857142858</c:v>
                </c:pt>
                <c:pt idx="265" formatCode="#,##0">
                  <c:v>163.14285714285714</c:v>
                </c:pt>
                <c:pt idx="266" formatCode="#,##0">
                  <c:v>166.57142857142858</c:v>
                </c:pt>
                <c:pt idx="267" formatCode="#,##0">
                  <c:v>178.57142857142858</c:v>
                </c:pt>
                <c:pt idx="268" formatCode="#,##0">
                  <c:v>181.71428571428572</c:v>
                </c:pt>
                <c:pt idx="269" formatCode="#,##0">
                  <c:v>199.71428571428572</c:v>
                </c:pt>
                <c:pt idx="270" formatCode="#,##0">
                  <c:v>216.71428571428572</c:v>
                </c:pt>
                <c:pt idx="271" formatCode="#,##0">
                  <c:v>229.71428571428572</c:v>
                </c:pt>
                <c:pt idx="272" formatCode="#,##0">
                  <c:v>236.85714285714286</c:v>
                </c:pt>
                <c:pt idx="273" formatCode="#,##0">
                  <c:v>258.57142857142856</c:v>
                </c:pt>
                <c:pt idx="274" formatCode="#,##0">
                  <c:v>260.14285714285717</c:v>
                </c:pt>
                <c:pt idx="275" formatCode="#,##0">
                  <c:v>265</c:v>
                </c:pt>
                <c:pt idx="276" formatCode="#,##0">
                  <c:v>269.28571428571428</c:v>
                </c:pt>
                <c:pt idx="277" formatCode="#,##0">
                  <c:v>295.28571428571428</c:v>
                </c:pt>
                <c:pt idx="278" formatCode="#,##0">
                  <c:v>309.28571428571428</c:v>
                </c:pt>
                <c:pt idx="279" formatCode="#,##0">
                  <c:v>320.85714285714283</c:v>
                </c:pt>
                <c:pt idx="280" formatCode="#,##0">
                  <c:v>333.28571428571428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D8-447E-97D6-3641AD301232}"/>
            </c:ext>
          </c:extLst>
        </c:ser>
        <c:ser>
          <c:idx val="2"/>
          <c:order val="2"/>
          <c:tx>
            <c:strRef>
              <c:f>'Data UK'!$AC$2</c:f>
              <c:strCache>
                <c:ptCount val="1"/>
                <c:pt idx="0">
                  <c:v>Modelled Deaths</c:v>
                </c:pt>
              </c:strCache>
            </c:strRef>
          </c:tx>
          <c:spPr>
            <a:ln w="25400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'Data UK'!$AD$4:$AD$292</c:f>
              <c:numCache>
                <c:formatCode>General</c:formatCode>
                <c:ptCount val="289"/>
                <c:pt idx="18">
                  <c:v>0.2</c:v>
                </c:pt>
                <c:pt idx="19">
                  <c:v>0.22857142857142856</c:v>
                </c:pt>
                <c:pt idx="20">
                  <c:v>0.25714285714285717</c:v>
                </c:pt>
                <c:pt idx="21">
                  <c:v>0.14285714285714288</c:v>
                </c:pt>
                <c:pt idx="22">
                  <c:v>0.11428571428571428</c:v>
                </c:pt>
                <c:pt idx="23">
                  <c:v>0.14285714285714288</c:v>
                </c:pt>
                <c:pt idx="24">
                  <c:v>0.11428571428571428</c:v>
                </c:pt>
                <c:pt idx="25">
                  <c:v>0.11428571428571428</c:v>
                </c:pt>
                <c:pt idx="26">
                  <c:v>0.14285714285714288</c:v>
                </c:pt>
                <c:pt idx="27">
                  <c:v>0.14285714285714288</c:v>
                </c:pt>
                <c:pt idx="28">
                  <c:v>0.14285714285714288</c:v>
                </c:pt>
                <c:pt idx="29">
                  <c:v>0.28571428571428575</c:v>
                </c:pt>
                <c:pt idx="30">
                  <c:v>0.31428571428571428</c:v>
                </c:pt>
                <c:pt idx="31">
                  <c:v>0.4285714285714286</c:v>
                </c:pt>
                <c:pt idx="32">
                  <c:v>0.48571428571428571</c:v>
                </c:pt>
                <c:pt idx="33">
                  <c:v>0.62857142857142856</c:v>
                </c:pt>
                <c:pt idx="34">
                  <c:v>0.94285714285714295</c:v>
                </c:pt>
                <c:pt idx="35">
                  <c:v>1.0857142857142859</c:v>
                </c:pt>
                <c:pt idx="36">
                  <c:v>1.8857142857142859</c:v>
                </c:pt>
                <c:pt idx="37">
                  <c:v>2.9714285714285715</c:v>
                </c:pt>
                <c:pt idx="38">
                  <c:v>4.4285714285714288</c:v>
                </c:pt>
                <c:pt idx="39">
                  <c:v>5.9428571428571431</c:v>
                </c:pt>
                <c:pt idx="40">
                  <c:v>7.1428571428571432</c:v>
                </c:pt>
                <c:pt idx="41">
                  <c:v>9.0571428571428569</c:v>
                </c:pt>
                <c:pt idx="42">
                  <c:v>10.485714285714288</c:v>
                </c:pt>
                <c:pt idx="43">
                  <c:v>11.085714285714287</c:v>
                </c:pt>
                <c:pt idx="44">
                  <c:v>14.142857142857142</c:v>
                </c:pt>
                <c:pt idx="45">
                  <c:v>19.942857142857143</c:v>
                </c:pt>
                <c:pt idx="46">
                  <c:v>30.085714285714285</c:v>
                </c:pt>
                <c:pt idx="47">
                  <c:v>42.657142857142858</c:v>
                </c:pt>
                <c:pt idx="48">
                  <c:v>54.085714285714289</c:v>
                </c:pt>
                <c:pt idx="49">
                  <c:v>62.914285714285711</c:v>
                </c:pt>
                <c:pt idx="50">
                  <c:v>74</c:v>
                </c:pt>
                <c:pt idx="51">
                  <c:v>87.285714285714292</c:v>
                </c:pt>
                <c:pt idx="52">
                  <c:v>101.85714285714286</c:v>
                </c:pt>
                <c:pt idx="53">
                  <c:v>118.65714285714287</c:v>
                </c:pt>
                <c:pt idx="54">
                  <c:v>134.82857142857142</c:v>
                </c:pt>
                <c:pt idx="55">
                  <c:v>156.97142857142859</c:v>
                </c:pt>
                <c:pt idx="56">
                  <c:v>180.7714285714286</c:v>
                </c:pt>
                <c:pt idx="57">
                  <c:v>207.45714285714286</c:v>
                </c:pt>
                <c:pt idx="58">
                  <c:v>256.68571428571425</c:v>
                </c:pt>
                <c:pt idx="59">
                  <c:v>302.48571428571427</c:v>
                </c:pt>
                <c:pt idx="60">
                  <c:v>350.8857142857143</c:v>
                </c:pt>
                <c:pt idx="61">
                  <c:v>408.85714285714289</c:v>
                </c:pt>
                <c:pt idx="62">
                  <c:v>464.48571428571432</c:v>
                </c:pt>
                <c:pt idx="63">
                  <c:v>510.91428571428571</c:v>
                </c:pt>
                <c:pt idx="64">
                  <c:v>553.22857142857151</c:v>
                </c:pt>
                <c:pt idx="65">
                  <c:v>608.6</c:v>
                </c:pt>
                <c:pt idx="66">
                  <c:v>669.85714285714289</c:v>
                </c:pt>
                <c:pt idx="67">
                  <c:v>733.31428571428569</c:v>
                </c:pt>
                <c:pt idx="68">
                  <c:v>784.2</c:v>
                </c:pt>
                <c:pt idx="69">
                  <c:v>833.17142857142869</c:v>
                </c:pt>
                <c:pt idx="70">
                  <c:v>867.40000000000009</c:v>
                </c:pt>
                <c:pt idx="71">
                  <c:v>888.45714285714303</c:v>
                </c:pt>
                <c:pt idx="72">
                  <c:v>917.0857142857144</c:v>
                </c:pt>
                <c:pt idx="73">
                  <c:v>943.80000000000007</c:v>
                </c:pt>
                <c:pt idx="74">
                  <c:v>949.94285714285706</c:v>
                </c:pt>
                <c:pt idx="75">
                  <c:v>949.57142857142867</c:v>
                </c:pt>
                <c:pt idx="76">
                  <c:v>932.42857142857144</c:v>
                </c:pt>
                <c:pt idx="77">
                  <c:v>919.77142857142871</c:v>
                </c:pt>
                <c:pt idx="78">
                  <c:v>916.94285714285706</c:v>
                </c:pt>
                <c:pt idx="79">
                  <c:v>885.74285714285713</c:v>
                </c:pt>
                <c:pt idx="80">
                  <c:v>853.6</c:v>
                </c:pt>
                <c:pt idx="81">
                  <c:v>851.77142857142871</c:v>
                </c:pt>
                <c:pt idx="82">
                  <c:v>864.51428571428573</c:v>
                </c:pt>
                <c:pt idx="83">
                  <c:v>883.0857142857144</c:v>
                </c:pt>
                <c:pt idx="84">
                  <c:v>915.62857142857138</c:v>
                </c:pt>
                <c:pt idx="85">
                  <c:v>925.82857142857142</c:v>
                </c:pt>
                <c:pt idx="86">
                  <c:v>945.11428571428576</c:v>
                </c:pt>
                <c:pt idx="87">
                  <c:v>957.54285714285709</c:v>
                </c:pt>
                <c:pt idx="88">
                  <c:v>969.68571428571431</c:v>
                </c:pt>
                <c:pt idx="89">
                  <c:v>965.25714285714298</c:v>
                </c:pt>
                <c:pt idx="90">
                  <c:v>965.48571428571438</c:v>
                </c:pt>
                <c:pt idx="91">
                  <c:v>937.82857142857142</c:v>
                </c:pt>
                <c:pt idx="92">
                  <c:v>926.857142857143</c:v>
                </c:pt>
                <c:pt idx="93">
                  <c:v>922.40000000000009</c:v>
                </c:pt>
                <c:pt idx="94">
                  <c:v>921.28571428571433</c:v>
                </c:pt>
                <c:pt idx="95">
                  <c:v>919.71428571428578</c:v>
                </c:pt>
                <c:pt idx="96">
                  <c:v>914.37142857142862</c:v>
                </c:pt>
                <c:pt idx="97">
                  <c:v>907.34285714285716</c:v>
                </c:pt>
                <c:pt idx="98">
                  <c:v>892.28571428571433</c:v>
                </c:pt>
                <c:pt idx="99">
                  <c:v>878.17142857142869</c:v>
                </c:pt>
                <c:pt idx="100">
                  <c:v>840.34285714285716</c:v>
                </c:pt>
                <c:pt idx="101">
                  <c:v>810.71428571428578</c:v>
                </c:pt>
                <c:pt idx="102">
                  <c:v>764.88571428571436</c:v>
                </c:pt>
                <c:pt idx="103">
                  <c:v>730.91428571428571</c:v>
                </c:pt>
                <c:pt idx="104">
                  <c:v>682.97142857142853</c:v>
                </c:pt>
                <c:pt idx="105">
                  <c:v>652.37142857142862</c:v>
                </c:pt>
                <c:pt idx="106">
                  <c:v>633.71428571428578</c:v>
                </c:pt>
                <c:pt idx="107">
                  <c:v>639.57142857142856</c:v>
                </c:pt>
                <c:pt idx="108">
                  <c:v>631.14285714285722</c:v>
                </c:pt>
                <c:pt idx="109">
                  <c:v>615.91428571428571</c:v>
                </c:pt>
                <c:pt idx="110">
                  <c:v>582.82857142857154</c:v>
                </c:pt>
                <c:pt idx="111">
                  <c:v>567.62857142857149</c:v>
                </c:pt>
                <c:pt idx="112">
                  <c:v>565.20000000000005</c:v>
                </c:pt>
                <c:pt idx="113">
                  <c:v>551.05714285714282</c:v>
                </c:pt>
                <c:pt idx="114">
                  <c:v>522.22857142857151</c:v>
                </c:pt>
                <c:pt idx="115">
                  <c:v>512.28571428571433</c:v>
                </c:pt>
                <c:pt idx="116">
                  <c:v>495.37142857142857</c:v>
                </c:pt>
                <c:pt idx="117">
                  <c:v>493.45714285714286</c:v>
                </c:pt>
                <c:pt idx="118">
                  <c:v>479.5428571428572</c:v>
                </c:pt>
                <c:pt idx="119">
                  <c:v>463.6</c:v>
                </c:pt>
                <c:pt idx="120">
                  <c:v>449.94285714285718</c:v>
                </c:pt>
                <c:pt idx="121">
                  <c:v>422.31428571428569</c:v>
                </c:pt>
                <c:pt idx="122">
                  <c:v>382.57142857142861</c:v>
                </c:pt>
                <c:pt idx="123">
                  <c:v>356.74285714285719</c:v>
                </c:pt>
                <c:pt idx="124">
                  <c:v>333.65714285714284</c:v>
                </c:pt>
                <c:pt idx="125">
                  <c:v>318.62857142857143</c:v>
                </c:pt>
                <c:pt idx="126">
                  <c:v>306.97142857142859</c:v>
                </c:pt>
                <c:pt idx="127">
                  <c:v>299</c:v>
                </c:pt>
                <c:pt idx="128">
                  <c:v>294.05714285714288</c:v>
                </c:pt>
                <c:pt idx="129">
                  <c:v>288.82857142857142</c:v>
                </c:pt>
                <c:pt idx="130">
                  <c:v>275.68571428571425</c:v>
                </c:pt>
                <c:pt idx="131">
                  <c:v>261.40000000000003</c:v>
                </c:pt>
                <c:pt idx="132">
                  <c:v>250</c:v>
                </c:pt>
                <c:pt idx="133">
                  <c:v>241.20000000000002</c:v>
                </c:pt>
                <c:pt idx="134">
                  <c:v>231.14285714285717</c:v>
                </c:pt>
                <c:pt idx="135">
                  <c:v>221.20000000000002</c:v>
                </c:pt>
                <c:pt idx="136">
                  <c:v>212.22857142857143</c:v>
                </c:pt>
                <c:pt idx="137">
                  <c:v>207.65714285714284</c:v>
                </c:pt>
                <c:pt idx="138">
                  <c:v>201</c:v>
                </c:pt>
                <c:pt idx="139">
                  <c:v>199.51428571428573</c:v>
                </c:pt>
                <c:pt idx="140">
                  <c:v>202.25714285714287</c:v>
                </c:pt>
                <c:pt idx="141">
                  <c:v>204.82857142857142</c:v>
                </c:pt>
                <c:pt idx="142">
                  <c:v>203.11428571428573</c:v>
                </c:pt>
                <c:pt idx="143">
                  <c:v>200.94285714285715</c:v>
                </c:pt>
                <c:pt idx="144">
                  <c:v>195.65714285714287</c:v>
                </c:pt>
                <c:pt idx="145">
                  <c:v>196.20000000000002</c:v>
                </c:pt>
                <c:pt idx="146">
                  <c:v>194.11428571428573</c:v>
                </c:pt>
                <c:pt idx="147">
                  <c:v>187.8</c:v>
                </c:pt>
                <c:pt idx="148">
                  <c:v>182.51428571428573</c:v>
                </c:pt>
                <c:pt idx="149">
                  <c:v>178.68571428571431</c:v>
                </c:pt>
                <c:pt idx="150">
                  <c:v>173.11428571428573</c:v>
                </c:pt>
                <c:pt idx="151">
                  <c:v>166.74285714285713</c:v>
                </c:pt>
                <c:pt idx="152">
                  <c:v>157.51428571428573</c:v>
                </c:pt>
                <c:pt idx="153">
                  <c:v>147.74285714285713</c:v>
                </c:pt>
                <c:pt idx="154">
                  <c:v>146.80000000000001</c:v>
                </c:pt>
                <c:pt idx="155">
                  <c:v>140.31428571428572</c:v>
                </c:pt>
                <c:pt idx="156">
                  <c:v>132.08571428571429</c:v>
                </c:pt>
                <c:pt idx="157">
                  <c:v>118.4</c:v>
                </c:pt>
                <c:pt idx="158">
                  <c:v>98</c:v>
                </c:pt>
                <c:pt idx="159">
                  <c:v>78.2</c:v>
                </c:pt>
                <c:pt idx="160">
                  <c:v>74.314285714285717</c:v>
                </c:pt>
                <c:pt idx="161">
                  <c:v>74.057142857142864</c:v>
                </c:pt>
                <c:pt idx="162">
                  <c:v>77.51428571428572</c:v>
                </c:pt>
                <c:pt idx="163">
                  <c:v>70.314285714285717</c:v>
                </c:pt>
                <c:pt idx="164">
                  <c:v>75.400000000000006</c:v>
                </c:pt>
                <c:pt idx="165">
                  <c:v>91.685714285714297</c:v>
                </c:pt>
                <c:pt idx="166">
                  <c:v>109.91428571428571</c:v>
                </c:pt>
                <c:pt idx="167">
                  <c:v>110.2</c:v>
                </c:pt>
                <c:pt idx="168">
                  <c:v>115.80000000000001</c:v>
                </c:pt>
                <c:pt idx="169">
                  <c:v>119.62857142857143</c:v>
                </c:pt>
                <c:pt idx="170">
                  <c:v>124.71428571428572</c:v>
                </c:pt>
                <c:pt idx="171">
                  <c:v>143.54285714285714</c:v>
                </c:pt>
                <c:pt idx="172">
                  <c:v>140.91428571428571</c:v>
                </c:pt>
                <c:pt idx="173">
                  <c:v>140.8857142857143</c:v>
                </c:pt>
                <c:pt idx="174">
                  <c:v>145.8857142857143</c:v>
                </c:pt>
                <c:pt idx="175">
                  <c:v>146.08571428571429</c:v>
                </c:pt>
                <c:pt idx="176">
                  <c:v>148.25714285714287</c:v>
                </c:pt>
                <c:pt idx="177">
                  <c:v>149.68571428571428</c:v>
                </c:pt>
                <c:pt idx="178">
                  <c:v>126.97142857142859</c:v>
                </c:pt>
                <c:pt idx="179">
                  <c:v>127.60000000000001</c:v>
                </c:pt>
                <c:pt idx="180">
                  <c:v>131.25714285714287</c:v>
                </c:pt>
                <c:pt idx="181">
                  <c:v>133.57142857142858</c:v>
                </c:pt>
                <c:pt idx="182">
                  <c:v>131.85714285714286</c:v>
                </c:pt>
                <c:pt idx="183">
                  <c:v>132.4</c:v>
                </c:pt>
                <c:pt idx="184">
                  <c:v>135.4</c:v>
                </c:pt>
                <c:pt idx="185">
                  <c:v>138.31428571428572</c:v>
                </c:pt>
                <c:pt idx="186">
                  <c:v>145.08571428571429</c:v>
                </c:pt>
                <c:pt idx="187">
                  <c:v>147.28571428571431</c:v>
                </c:pt>
                <c:pt idx="188">
                  <c:v>150.48571428571429</c:v>
                </c:pt>
                <c:pt idx="189">
                  <c:v>150.31428571428572</c:v>
                </c:pt>
                <c:pt idx="190">
                  <c:v>150.25714285714287</c:v>
                </c:pt>
                <c:pt idx="191">
                  <c:v>157.48571428571429</c:v>
                </c:pt>
                <c:pt idx="192">
                  <c:v>161</c:v>
                </c:pt>
                <c:pt idx="193">
                  <c:v>163.68571428571431</c:v>
                </c:pt>
                <c:pt idx="194">
                  <c:v>166.65714285714287</c:v>
                </c:pt>
                <c:pt idx="195">
                  <c:v>166.4</c:v>
                </c:pt>
                <c:pt idx="196">
                  <c:v>166.31428571428572</c:v>
                </c:pt>
                <c:pt idx="197">
                  <c:v>175.42857142857144</c:v>
                </c:pt>
                <c:pt idx="198">
                  <c:v>171.94285714285715</c:v>
                </c:pt>
                <c:pt idx="199">
                  <c:v>185.60000000000002</c:v>
                </c:pt>
                <c:pt idx="200">
                  <c:v>188.97142857142859</c:v>
                </c:pt>
                <c:pt idx="201">
                  <c:v>194.08571428571429</c:v>
                </c:pt>
                <c:pt idx="202">
                  <c:v>210.34285714285716</c:v>
                </c:pt>
                <c:pt idx="203">
                  <c:v>217.60000000000002</c:v>
                </c:pt>
                <c:pt idx="204">
                  <c:v>218.82857142857142</c:v>
                </c:pt>
                <c:pt idx="205">
                  <c:v>215.88571428571427</c:v>
                </c:pt>
                <c:pt idx="206">
                  <c:v>214.20000000000002</c:v>
                </c:pt>
                <c:pt idx="207">
                  <c:v>208.57142857142858</c:v>
                </c:pt>
                <c:pt idx="208">
                  <c:v>210.08571428571429</c:v>
                </c:pt>
                <c:pt idx="209">
                  <c:v>198.45714285714288</c:v>
                </c:pt>
                <c:pt idx="210">
                  <c:v>206.34285714285716</c:v>
                </c:pt>
                <c:pt idx="211">
                  <c:v>204.51428571428573</c:v>
                </c:pt>
                <c:pt idx="212">
                  <c:v>211.91428571428574</c:v>
                </c:pt>
                <c:pt idx="213">
                  <c:v>214.62857142857143</c:v>
                </c:pt>
                <c:pt idx="214">
                  <c:v>221.37142857142859</c:v>
                </c:pt>
                <c:pt idx="215">
                  <c:v>231.08571428571429</c:v>
                </c:pt>
                <c:pt idx="216">
                  <c:v>238.02857142857144</c:v>
                </c:pt>
                <c:pt idx="217">
                  <c:v>232.88571428571427</c:v>
                </c:pt>
                <c:pt idx="218">
                  <c:v>252.14285714285717</c:v>
                </c:pt>
                <c:pt idx="219">
                  <c:v>264.54285714285714</c:v>
                </c:pt>
                <c:pt idx="220">
                  <c:v>267.71428571428572</c:v>
                </c:pt>
                <c:pt idx="221">
                  <c:v>280.85714285714283</c:v>
                </c:pt>
                <c:pt idx="222">
                  <c:v>286.94285714285718</c:v>
                </c:pt>
                <c:pt idx="223">
                  <c:v>305.91428571428577</c:v>
                </c:pt>
                <c:pt idx="224">
                  <c:v>326.05714285714288</c:v>
                </c:pt>
                <c:pt idx="225">
                  <c:v>362.42857142857144</c:v>
                </c:pt>
                <c:pt idx="226">
                  <c:v>406.48571428571427</c:v>
                </c:pt>
                <c:pt idx="227">
                  <c:v>439.77142857142854</c:v>
                </c:pt>
                <c:pt idx="228">
                  <c:v>472.65714285714284</c:v>
                </c:pt>
                <c:pt idx="229">
                  <c:v>506.48571428571432</c:v>
                </c:pt>
                <c:pt idx="230">
                  <c:v>552.17142857142858</c:v>
                </c:pt>
                <c:pt idx="231">
                  <c:v>600.28571428571433</c:v>
                </c:pt>
                <c:pt idx="232">
                  <c:v>610.05714285714282</c:v>
                </c:pt>
                <c:pt idx="233">
                  <c:v>600.71428571428567</c:v>
                </c:pt>
                <c:pt idx="234">
                  <c:v>619.0857142857144</c:v>
                </c:pt>
                <c:pt idx="235">
                  <c:v>657.14285714285722</c:v>
                </c:pt>
                <c:pt idx="236">
                  <c:v>670.74285714285725</c:v>
                </c:pt>
                <c:pt idx="237">
                  <c:v>693.11428571428576</c:v>
                </c:pt>
                <c:pt idx="238">
                  <c:v>719.5428571428572</c:v>
                </c:pt>
                <c:pt idx="239">
                  <c:v>735.80000000000007</c:v>
                </c:pt>
                <c:pt idx="240">
                  <c:v>785.71428571428578</c:v>
                </c:pt>
                <c:pt idx="241">
                  <c:v>837.80000000000007</c:v>
                </c:pt>
                <c:pt idx="242">
                  <c:v>900.28571428571433</c:v>
                </c:pt>
                <c:pt idx="243">
                  <c:v>992.82857142857142</c:v>
                </c:pt>
                <c:pt idx="244">
                  <c:v>1065.7142857142858</c:v>
                </c:pt>
                <c:pt idx="245">
                  <c:v>1111.9714285714288</c:v>
                </c:pt>
                <c:pt idx="246">
                  <c:v>1163.2</c:v>
                </c:pt>
                <c:pt idx="247">
                  <c:v>1153.9428571428571</c:v>
                </c:pt>
                <c:pt idx="248">
                  <c:v>1217.2857142857144</c:v>
                </c:pt>
                <c:pt idx="249">
                  <c:v>1243.8571428571431</c:v>
                </c:pt>
                <c:pt idx="250">
                  <c:v>1251.8571428571431</c:v>
                </c:pt>
                <c:pt idx="251">
                  <c:v>1254.5714285714287</c:v>
                </c:pt>
                <c:pt idx="252">
                  <c:v>1449.7142857142858</c:v>
                </c:pt>
                <c:pt idx="253">
                  <c:v>1943.1142857142859</c:v>
                </c:pt>
                <c:pt idx="254">
                  <c:v>2187.3714285714286</c:v>
                </c:pt>
                <c:pt idx="255">
                  <c:v>2398.7714285714287</c:v>
                </c:pt>
                <c:pt idx="256">
                  <c:v>2600.3142857142861</c:v>
                </c:pt>
                <c:pt idx="257">
                  <c:v>2903.9142857142861</c:v>
                </c:pt>
                <c:pt idx="258">
                  <c:v>3100.9428571428575</c:v>
                </c:pt>
                <c:pt idx="259">
                  <c:v>3166.4857142857145</c:v>
                </c:pt>
                <c:pt idx="260">
                  <c:v>2878.2285714285717</c:v>
                </c:pt>
                <c:pt idx="261">
                  <c:v>2917.6285714285714</c:v>
                </c:pt>
                <c:pt idx="262">
                  <c:v>2994.4857142857145</c:v>
                </c:pt>
                <c:pt idx="263">
                  <c:v>3153.4</c:v>
                </c:pt>
                <c:pt idx="264">
                  <c:v>3194.4857142857145</c:v>
                </c:pt>
                <c:pt idx="265">
                  <c:v>3245.0857142857144</c:v>
                </c:pt>
                <c:pt idx="266">
                  <c:v>3273.8285714285716</c:v>
                </c:pt>
                <c:pt idx="267">
                  <c:v>3391.2285714285717</c:v>
                </c:pt>
                <c:pt idx="268">
                  <c:v>3529.2571428571428</c:v>
                </c:pt>
                <c:pt idx="269">
                  <c:v>3646.3428571428576</c:v>
                </c:pt>
                <c:pt idx="270">
                  <c:v>3845.2857142857147</c:v>
                </c:pt>
                <c:pt idx="271">
                  <c:v>3909.8571428571431</c:v>
                </c:pt>
                <c:pt idx="272">
                  <c:v>4049.7428571428572</c:v>
                </c:pt>
                <c:pt idx="273">
                  <c:v>4245.2</c:v>
                </c:pt>
                <c:pt idx="274">
                  <c:v>4325.4571428571426</c:v>
                </c:pt>
                <c:pt idx="275">
                  <c:v>4385.0857142857149</c:v>
                </c:pt>
                <c:pt idx="276">
                  <c:v>4429.5142857142855</c:v>
                </c:pt>
                <c:pt idx="277">
                  <c:v>4372.7428571428572</c:v>
                </c:pt>
                <c:pt idx="278">
                  <c:v>4424.9428571428571</c:v>
                </c:pt>
                <c:pt idx="279">
                  <c:v>4535.6285714285723</c:v>
                </c:pt>
                <c:pt idx="280">
                  <c:v>4504.2857142857147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12992"/>
        <c:axId val="218211456"/>
      </c:lineChart>
      <c:dateAx>
        <c:axId val="2182081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09664"/>
        <c:crosses val="autoZero"/>
        <c:auto val="1"/>
        <c:lblOffset val="100"/>
        <c:baseTimeUnit val="days"/>
      </c:dateAx>
      <c:valAx>
        <c:axId val="21820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08128"/>
        <c:crosses val="autoZero"/>
        <c:crossBetween val="between"/>
      </c:valAx>
      <c:valAx>
        <c:axId val="218211456"/>
        <c:scaling>
          <c:orientation val="minMax"/>
          <c:max val="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212992"/>
        <c:crosses val="max"/>
        <c:crossBetween val="between"/>
      </c:valAx>
      <c:catAx>
        <c:axId val="21821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218211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UK'!$A$12:$A$228</c:f>
              <c:numCache>
                <c:formatCode>m/d/yyyy</c:formatCode>
                <c:ptCount val="217"/>
                <c:pt idx="0">
                  <c:v>43870</c:v>
                </c:pt>
                <c:pt idx="1">
                  <c:v>43871</c:v>
                </c:pt>
                <c:pt idx="2">
                  <c:v>43872</c:v>
                </c:pt>
                <c:pt idx="3">
                  <c:v>43873</c:v>
                </c:pt>
                <c:pt idx="4">
                  <c:v>43874</c:v>
                </c:pt>
                <c:pt idx="5">
                  <c:v>43875</c:v>
                </c:pt>
                <c:pt idx="6">
                  <c:v>43876</c:v>
                </c:pt>
                <c:pt idx="7">
                  <c:v>43877</c:v>
                </c:pt>
                <c:pt idx="8">
                  <c:v>43878</c:v>
                </c:pt>
                <c:pt idx="9">
                  <c:v>43879</c:v>
                </c:pt>
                <c:pt idx="10">
                  <c:v>43880</c:v>
                </c:pt>
                <c:pt idx="11">
                  <c:v>43881</c:v>
                </c:pt>
                <c:pt idx="12">
                  <c:v>43882</c:v>
                </c:pt>
                <c:pt idx="13">
                  <c:v>43883</c:v>
                </c:pt>
                <c:pt idx="14">
                  <c:v>43884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43890</c:v>
                </c:pt>
                <c:pt idx="21">
                  <c:v>43891</c:v>
                </c:pt>
                <c:pt idx="22">
                  <c:v>43892</c:v>
                </c:pt>
                <c:pt idx="23">
                  <c:v>43893</c:v>
                </c:pt>
                <c:pt idx="24">
                  <c:v>43894</c:v>
                </c:pt>
                <c:pt idx="25">
                  <c:v>43895</c:v>
                </c:pt>
                <c:pt idx="26">
                  <c:v>43896</c:v>
                </c:pt>
                <c:pt idx="27">
                  <c:v>43897</c:v>
                </c:pt>
                <c:pt idx="28">
                  <c:v>43898</c:v>
                </c:pt>
                <c:pt idx="29">
                  <c:v>43899</c:v>
                </c:pt>
                <c:pt idx="30">
                  <c:v>43900</c:v>
                </c:pt>
                <c:pt idx="31">
                  <c:v>43901</c:v>
                </c:pt>
                <c:pt idx="32">
                  <c:v>43902</c:v>
                </c:pt>
                <c:pt idx="33">
                  <c:v>43903</c:v>
                </c:pt>
                <c:pt idx="34">
                  <c:v>43904</c:v>
                </c:pt>
                <c:pt idx="35">
                  <c:v>43905</c:v>
                </c:pt>
                <c:pt idx="36">
                  <c:v>43906</c:v>
                </c:pt>
                <c:pt idx="37">
                  <c:v>43907</c:v>
                </c:pt>
                <c:pt idx="38">
                  <c:v>43908</c:v>
                </c:pt>
                <c:pt idx="39">
                  <c:v>43909</c:v>
                </c:pt>
                <c:pt idx="40">
                  <c:v>43910</c:v>
                </c:pt>
                <c:pt idx="41">
                  <c:v>43911</c:v>
                </c:pt>
                <c:pt idx="42">
                  <c:v>43912</c:v>
                </c:pt>
                <c:pt idx="43">
                  <c:v>43913</c:v>
                </c:pt>
                <c:pt idx="44">
                  <c:v>43914</c:v>
                </c:pt>
                <c:pt idx="45">
                  <c:v>43915</c:v>
                </c:pt>
                <c:pt idx="46">
                  <c:v>43916</c:v>
                </c:pt>
                <c:pt idx="47">
                  <c:v>43917</c:v>
                </c:pt>
                <c:pt idx="48">
                  <c:v>43918</c:v>
                </c:pt>
                <c:pt idx="49">
                  <c:v>43919</c:v>
                </c:pt>
                <c:pt idx="50">
                  <c:v>43920</c:v>
                </c:pt>
                <c:pt idx="51">
                  <c:v>43921</c:v>
                </c:pt>
                <c:pt idx="52">
                  <c:v>43922</c:v>
                </c:pt>
                <c:pt idx="53">
                  <c:v>43923</c:v>
                </c:pt>
                <c:pt idx="54">
                  <c:v>43924</c:v>
                </c:pt>
                <c:pt idx="55">
                  <c:v>43925</c:v>
                </c:pt>
                <c:pt idx="56">
                  <c:v>43926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43932</c:v>
                </c:pt>
                <c:pt idx="63">
                  <c:v>43933</c:v>
                </c:pt>
                <c:pt idx="64">
                  <c:v>43934</c:v>
                </c:pt>
                <c:pt idx="65">
                  <c:v>43935</c:v>
                </c:pt>
                <c:pt idx="66">
                  <c:v>43936</c:v>
                </c:pt>
                <c:pt idx="67">
                  <c:v>43937</c:v>
                </c:pt>
                <c:pt idx="68">
                  <c:v>43938</c:v>
                </c:pt>
                <c:pt idx="69">
                  <c:v>43939</c:v>
                </c:pt>
                <c:pt idx="70">
                  <c:v>43940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43946</c:v>
                </c:pt>
                <c:pt idx="77">
                  <c:v>43947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43952</c:v>
                </c:pt>
                <c:pt idx="83">
                  <c:v>43953</c:v>
                </c:pt>
                <c:pt idx="84">
                  <c:v>43954</c:v>
                </c:pt>
                <c:pt idx="85">
                  <c:v>43955</c:v>
                </c:pt>
                <c:pt idx="86">
                  <c:v>43956</c:v>
                </c:pt>
                <c:pt idx="87">
                  <c:v>43957</c:v>
                </c:pt>
                <c:pt idx="88">
                  <c:v>43958</c:v>
                </c:pt>
                <c:pt idx="89">
                  <c:v>43959</c:v>
                </c:pt>
                <c:pt idx="90">
                  <c:v>43960</c:v>
                </c:pt>
                <c:pt idx="91">
                  <c:v>43961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43967</c:v>
                </c:pt>
                <c:pt idx="98">
                  <c:v>43968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43974</c:v>
                </c:pt>
                <c:pt idx="105">
                  <c:v>43975</c:v>
                </c:pt>
                <c:pt idx="106">
                  <c:v>43976</c:v>
                </c:pt>
                <c:pt idx="107">
                  <c:v>43977</c:v>
                </c:pt>
                <c:pt idx="108">
                  <c:v>43978</c:v>
                </c:pt>
                <c:pt idx="109">
                  <c:v>43979</c:v>
                </c:pt>
                <c:pt idx="110">
                  <c:v>43980</c:v>
                </c:pt>
                <c:pt idx="111">
                  <c:v>43981</c:v>
                </c:pt>
                <c:pt idx="112">
                  <c:v>43982</c:v>
                </c:pt>
                <c:pt idx="113">
                  <c:v>43983</c:v>
                </c:pt>
                <c:pt idx="114">
                  <c:v>43984</c:v>
                </c:pt>
                <c:pt idx="115">
                  <c:v>43985</c:v>
                </c:pt>
                <c:pt idx="116">
                  <c:v>43986</c:v>
                </c:pt>
                <c:pt idx="117">
                  <c:v>43987</c:v>
                </c:pt>
                <c:pt idx="118">
                  <c:v>43988</c:v>
                </c:pt>
                <c:pt idx="119">
                  <c:v>43989</c:v>
                </c:pt>
                <c:pt idx="120">
                  <c:v>43990</c:v>
                </c:pt>
                <c:pt idx="121">
                  <c:v>43991</c:v>
                </c:pt>
                <c:pt idx="122">
                  <c:v>43992</c:v>
                </c:pt>
                <c:pt idx="123">
                  <c:v>43993</c:v>
                </c:pt>
                <c:pt idx="124">
                  <c:v>43994</c:v>
                </c:pt>
                <c:pt idx="125">
                  <c:v>43995</c:v>
                </c:pt>
                <c:pt idx="126">
                  <c:v>43996</c:v>
                </c:pt>
                <c:pt idx="127">
                  <c:v>43997</c:v>
                </c:pt>
                <c:pt idx="128">
                  <c:v>43998</c:v>
                </c:pt>
                <c:pt idx="129">
                  <c:v>43999</c:v>
                </c:pt>
                <c:pt idx="130">
                  <c:v>44000</c:v>
                </c:pt>
                <c:pt idx="131">
                  <c:v>44001</c:v>
                </c:pt>
                <c:pt idx="132">
                  <c:v>44002</c:v>
                </c:pt>
                <c:pt idx="133">
                  <c:v>44003</c:v>
                </c:pt>
                <c:pt idx="134">
                  <c:v>44004</c:v>
                </c:pt>
                <c:pt idx="135">
                  <c:v>44005</c:v>
                </c:pt>
                <c:pt idx="136">
                  <c:v>44006</c:v>
                </c:pt>
                <c:pt idx="137">
                  <c:v>44007</c:v>
                </c:pt>
                <c:pt idx="138">
                  <c:v>44008</c:v>
                </c:pt>
                <c:pt idx="139">
                  <c:v>44009</c:v>
                </c:pt>
                <c:pt idx="140">
                  <c:v>44010</c:v>
                </c:pt>
                <c:pt idx="141">
                  <c:v>44011</c:v>
                </c:pt>
                <c:pt idx="142">
                  <c:v>44012</c:v>
                </c:pt>
                <c:pt idx="143">
                  <c:v>44013</c:v>
                </c:pt>
                <c:pt idx="144">
                  <c:v>44014</c:v>
                </c:pt>
                <c:pt idx="145">
                  <c:v>44015</c:v>
                </c:pt>
                <c:pt idx="146">
                  <c:v>44016</c:v>
                </c:pt>
                <c:pt idx="147">
                  <c:v>44017</c:v>
                </c:pt>
                <c:pt idx="148">
                  <c:v>44018</c:v>
                </c:pt>
                <c:pt idx="149">
                  <c:v>44019</c:v>
                </c:pt>
                <c:pt idx="150">
                  <c:v>44020</c:v>
                </c:pt>
                <c:pt idx="151">
                  <c:v>44021</c:v>
                </c:pt>
                <c:pt idx="152">
                  <c:v>44022</c:v>
                </c:pt>
                <c:pt idx="153">
                  <c:v>44023</c:v>
                </c:pt>
                <c:pt idx="154">
                  <c:v>44024</c:v>
                </c:pt>
                <c:pt idx="155">
                  <c:v>44025</c:v>
                </c:pt>
                <c:pt idx="156">
                  <c:v>44026</c:v>
                </c:pt>
                <c:pt idx="157">
                  <c:v>44027</c:v>
                </c:pt>
                <c:pt idx="158">
                  <c:v>44028</c:v>
                </c:pt>
                <c:pt idx="159">
                  <c:v>44029</c:v>
                </c:pt>
                <c:pt idx="160">
                  <c:v>44030</c:v>
                </c:pt>
                <c:pt idx="161">
                  <c:v>44031</c:v>
                </c:pt>
                <c:pt idx="162">
                  <c:v>44032</c:v>
                </c:pt>
                <c:pt idx="163">
                  <c:v>44033</c:v>
                </c:pt>
                <c:pt idx="164">
                  <c:v>44034</c:v>
                </c:pt>
                <c:pt idx="165">
                  <c:v>44035</c:v>
                </c:pt>
                <c:pt idx="166">
                  <c:v>44036</c:v>
                </c:pt>
                <c:pt idx="167">
                  <c:v>44037</c:v>
                </c:pt>
                <c:pt idx="168">
                  <c:v>44038</c:v>
                </c:pt>
                <c:pt idx="169">
                  <c:v>44039</c:v>
                </c:pt>
                <c:pt idx="170">
                  <c:v>44040</c:v>
                </c:pt>
                <c:pt idx="171">
                  <c:v>44041</c:v>
                </c:pt>
                <c:pt idx="172">
                  <c:v>44042</c:v>
                </c:pt>
                <c:pt idx="173">
                  <c:v>44043</c:v>
                </c:pt>
                <c:pt idx="174">
                  <c:v>44044</c:v>
                </c:pt>
                <c:pt idx="175">
                  <c:v>44045</c:v>
                </c:pt>
                <c:pt idx="176">
                  <c:v>44046</c:v>
                </c:pt>
                <c:pt idx="177">
                  <c:v>44047</c:v>
                </c:pt>
                <c:pt idx="178">
                  <c:v>44048</c:v>
                </c:pt>
                <c:pt idx="179">
                  <c:v>44049</c:v>
                </c:pt>
                <c:pt idx="180">
                  <c:v>44050</c:v>
                </c:pt>
                <c:pt idx="181">
                  <c:v>44051</c:v>
                </c:pt>
                <c:pt idx="182">
                  <c:v>44052</c:v>
                </c:pt>
                <c:pt idx="183">
                  <c:v>44053</c:v>
                </c:pt>
                <c:pt idx="184">
                  <c:v>44054</c:v>
                </c:pt>
                <c:pt idx="185">
                  <c:v>44055</c:v>
                </c:pt>
                <c:pt idx="186">
                  <c:v>44056</c:v>
                </c:pt>
                <c:pt idx="187">
                  <c:v>44057</c:v>
                </c:pt>
                <c:pt idx="188">
                  <c:v>44058</c:v>
                </c:pt>
                <c:pt idx="189">
                  <c:v>44059</c:v>
                </c:pt>
                <c:pt idx="190">
                  <c:v>44060</c:v>
                </c:pt>
                <c:pt idx="191">
                  <c:v>44061</c:v>
                </c:pt>
                <c:pt idx="192">
                  <c:v>44062</c:v>
                </c:pt>
                <c:pt idx="193">
                  <c:v>44063</c:v>
                </c:pt>
                <c:pt idx="194">
                  <c:v>44064</c:v>
                </c:pt>
                <c:pt idx="195">
                  <c:v>44065</c:v>
                </c:pt>
                <c:pt idx="196">
                  <c:v>44066</c:v>
                </c:pt>
                <c:pt idx="197">
                  <c:v>44067</c:v>
                </c:pt>
                <c:pt idx="198">
                  <c:v>44068</c:v>
                </c:pt>
                <c:pt idx="199">
                  <c:v>44069</c:v>
                </c:pt>
                <c:pt idx="200">
                  <c:v>44070</c:v>
                </c:pt>
                <c:pt idx="201">
                  <c:v>44071</c:v>
                </c:pt>
                <c:pt idx="202">
                  <c:v>44072</c:v>
                </c:pt>
                <c:pt idx="203">
                  <c:v>44073</c:v>
                </c:pt>
                <c:pt idx="204">
                  <c:v>44074</c:v>
                </c:pt>
                <c:pt idx="205">
                  <c:v>44075</c:v>
                </c:pt>
                <c:pt idx="206">
                  <c:v>44076</c:v>
                </c:pt>
                <c:pt idx="207">
                  <c:v>44077</c:v>
                </c:pt>
                <c:pt idx="208">
                  <c:v>44078</c:v>
                </c:pt>
                <c:pt idx="209">
                  <c:v>44079</c:v>
                </c:pt>
                <c:pt idx="210">
                  <c:v>44080</c:v>
                </c:pt>
                <c:pt idx="211">
                  <c:v>44081</c:v>
                </c:pt>
                <c:pt idx="212">
                  <c:v>44082</c:v>
                </c:pt>
                <c:pt idx="213">
                  <c:v>44083</c:v>
                </c:pt>
                <c:pt idx="214">
                  <c:v>44084</c:v>
                </c:pt>
                <c:pt idx="215">
                  <c:v>44085</c:v>
                </c:pt>
                <c:pt idx="216">
                  <c:v>44086</c:v>
                </c:pt>
              </c:numCache>
            </c:numRef>
          </c:cat>
          <c:val>
            <c:numRef>
              <c:f>'Data UK'!$AO$12:$AO$228</c:f>
              <c:numCache>
                <c:formatCode>0.0%</c:formatCode>
                <c:ptCount val="217"/>
                <c:pt idx="30" formatCode="0.00%">
                  <c:v>0</c:v>
                </c:pt>
                <c:pt idx="31" formatCode="0.00%">
                  <c:v>0</c:v>
                </c:pt>
                <c:pt idx="32" formatCode="0.00%">
                  <c:v>0</c:v>
                </c:pt>
                <c:pt idx="33" formatCode="0.00%">
                  <c:v>0</c:v>
                </c:pt>
                <c:pt idx="34" formatCode="0.00%">
                  <c:v>0</c:v>
                </c:pt>
                <c:pt idx="35" formatCode="0.00%">
                  <c:v>0</c:v>
                </c:pt>
                <c:pt idx="36" formatCode="0.00%">
                  <c:v>0</c:v>
                </c:pt>
                <c:pt idx="37" formatCode="0.00%">
                  <c:v>0</c:v>
                </c:pt>
                <c:pt idx="38" formatCode="0.00%">
                  <c:v>0</c:v>
                </c:pt>
                <c:pt idx="39" formatCode="0.00%">
                  <c:v>0</c:v>
                </c:pt>
                <c:pt idx="40" formatCode="0.00%">
                  <c:v>0</c:v>
                </c:pt>
                <c:pt idx="41" formatCode="0.00%">
                  <c:v>0</c:v>
                </c:pt>
                <c:pt idx="42" formatCode="0.00%">
                  <c:v>0</c:v>
                </c:pt>
                <c:pt idx="43" formatCode="0.00%">
                  <c:v>0</c:v>
                </c:pt>
                <c:pt idx="44" formatCode="0.00%">
                  <c:v>0</c:v>
                </c:pt>
                <c:pt idx="45" formatCode="0.00%">
                  <c:v>0</c:v>
                </c:pt>
                <c:pt idx="46" formatCode="0.00%">
                  <c:v>0</c:v>
                </c:pt>
                <c:pt idx="47" formatCode="0.00%">
                  <c:v>0</c:v>
                </c:pt>
                <c:pt idx="48" formatCode="0.00%">
                  <c:v>0</c:v>
                </c:pt>
                <c:pt idx="49" formatCode="0.00%">
                  <c:v>0</c:v>
                </c:pt>
                <c:pt idx="50" formatCode="0.00%">
                  <c:v>0</c:v>
                </c:pt>
                <c:pt idx="51" formatCode="0.00%">
                  <c:v>0</c:v>
                </c:pt>
                <c:pt idx="52" formatCode="0.00%">
                  <c:v>0</c:v>
                </c:pt>
                <c:pt idx="53" formatCode="0.00%">
                  <c:v>0</c:v>
                </c:pt>
                <c:pt idx="54" formatCode="0.00%">
                  <c:v>0</c:v>
                </c:pt>
                <c:pt idx="55" formatCode="0.00%">
                  <c:v>0</c:v>
                </c:pt>
                <c:pt idx="56" formatCode="0.00%">
                  <c:v>0</c:v>
                </c:pt>
                <c:pt idx="57" formatCode="0.00%">
                  <c:v>0</c:v>
                </c:pt>
                <c:pt idx="58" formatCode="0.00%">
                  <c:v>0</c:v>
                </c:pt>
                <c:pt idx="59" formatCode="0.00%">
                  <c:v>2.6331955615589616E-4</c:v>
                </c:pt>
                <c:pt idx="60" formatCode="0.00%">
                  <c:v>2.7282919472593127E-4</c:v>
                </c:pt>
                <c:pt idx="61" formatCode="0.00%">
                  <c:v>2.8007874216425194E-4</c:v>
                </c:pt>
                <c:pt idx="62" formatCode="0.00%">
                  <c:v>2.3145521731379135E-4</c:v>
                </c:pt>
                <c:pt idx="63" formatCode="0.00%">
                  <c:v>2.3513996551829044E-4</c:v>
                </c:pt>
                <c:pt idx="64" formatCode="0.00%">
                  <c:v>2.388710098167353E-4</c:v>
                </c:pt>
                <c:pt idx="65" formatCode="0.00%">
                  <c:v>2.394013105292046E-4</c:v>
                </c:pt>
                <c:pt idx="66" formatCode="0.00%">
                  <c:v>2.4328176494901979E-4</c:v>
                </c:pt>
                <c:pt idx="67" formatCode="0.00%">
                  <c:v>2.4773039870362354E-4</c:v>
                </c:pt>
                <c:pt idx="68" formatCode="0.00%">
                  <c:v>2.5304603203575642E-4</c:v>
                </c:pt>
                <c:pt idx="69" formatCode="0.00%">
                  <c:v>2.6010408199457431E-4</c:v>
                </c:pt>
                <c:pt idx="70" formatCode="0.00%">
                  <c:v>2.6767770209051503E-4</c:v>
                </c:pt>
                <c:pt idx="71" formatCode="0.00%">
                  <c:v>2.7779971172137787E-4</c:v>
                </c:pt>
                <c:pt idx="72" formatCode="0.00%">
                  <c:v>3.210844551927327E-4</c:v>
                </c:pt>
                <c:pt idx="73" formatCode="0.00%">
                  <c:v>3.3476284658579052E-4</c:v>
                </c:pt>
                <c:pt idx="74" formatCode="0.00%">
                  <c:v>3.4426827642001237E-4</c:v>
                </c:pt>
                <c:pt idx="75" formatCode="0.00%">
                  <c:v>3.5922401913239109E-4</c:v>
                </c:pt>
                <c:pt idx="76" formatCode="0.00%">
                  <c:v>3.7413977885454401E-4</c:v>
                </c:pt>
                <c:pt idx="77" formatCode="0.00%">
                  <c:v>3.9057278783737303E-4</c:v>
                </c:pt>
                <c:pt idx="78" formatCode="0.00%">
                  <c:v>4.1644388688141191E-4</c:v>
                </c:pt>
                <c:pt idx="79" formatCode="0.00%">
                  <c:v>4.0892918908685662E-4</c:v>
                </c:pt>
                <c:pt idx="80" formatCode="0.00%">
                  <c:v>4.5627957135380956E-4</c:v>
                </c:pt>
                <c:pt idx="81" formatCode="0.00%">
                  <c:v>5.5035744298735461E-4</c:v>
                </c:pt>
                <c:pt idx="82" formatCode="0.00%">
                  <c:v>6.6622393992608756E-4</c:v>
                </c:pt>
                <c:pt idx="83" formatCode="0.00%">
                  <c:v>7.6284809672664785E-4</c:v>
                </c:pt>
                <c:pt idx="84" formatCode="0.00%">
                  <c:v>8.3545510260890545E-4</c:v>
                </c:pt>
                <c:pt idx="85" formatCode="0.00%">
                  <c:v>9.1246023741600778E-4</c:v>
                </c:pt>
                <c:pt idx="86" formatCode="0.00%">
                  <c:v>1.0010436044453569E-3</c:v>
                </c:pt>
                <c:pt idx="87" formatCode="0.00%">
                  <c:v>1.044265216879513E-3</c:v>
                </c:pt>
                <c:pt idx="88" formatCode="0.00%">
                  <c:v>1.0608644709269653E-3</c:v>
                </c:pt>
                <c:pt idx="89" formatCode="0.00%">
                  <c:v>1.0475080478236209E-3</c:v>
                </c:pt>
                <c:pt idx="90" formatCode="0.00%">
                  <c:v>1.0489768966224448E-3</c:v>
                </c:pt>
                <c:pt idx="91" formatCode="0.00%">
                  <c:v>1.0721775527929773E-3</c:v>
                </c:pt>
                <c:pt idx="92" formatCode="0.00%">
                  <c:v>1.0834106686785376E-3</c:v>
                </c:pt>
                <c:pt idx="93" formatCode="0.00%">
                  <c:v>1.0698122432659316E-3</c:v>
                </c:pt>
                <c:pt idx="94" formatCode="0.00%">
                  <c:v>1.08362741857292E-3</c:v>
                </c:pt>
                <c:pt idx="95" formatCode="0.00%">
                  <c:v>1.0957043859890368E-3</c:v>
                </c:pt>
                <c:pt idx="96" formatCode="0.00%">
                  <c:v>1.1059484489584837E-3</c:v>
                </c:pt>
                <c:pt idx="97" formatCode="0.00%">
                  <c:v>1.1337366271654576E-3</c:v>
                </c:pt>
                <c:pt idx="98" formatCode="0.00%">
                  <c:v>1.1625159626564511E-3</c:v>
                </c:pt>
                <c:pt idx="99" formatCode="0.00%">
                  <c:v>1.1661965021251368E-3</c:v>
                </c:pt>
                <c:pt idx="100" formatCode="0.00%">
                  <c:v>1.1575286107177517E-3</c:v>
                </c:pt>
                <c:pt idx="101" formatCode="0.00%">
                  <c:v>1.1554326602827539E-3</c:v>
                </c:pt>
                <c:pt idx="102" formatCode="0.00%">
                  <c:v>1.1554221384432206E-3</c:v>
                </c:pt>
                <c:pt idx="103" formatCode="0.00%">
                  <c:v>1.1802515753734806E-3</c:v>
                </c:pt>
                <c:pt idx="104" formatCode="0.00%">
                  <c:v>1.1718677736334893E-3</c:v>
                </c:pt>
                <c:pt idx="105" formatCode="0.00%">
                  <c:v>1.1542689448303905E-3</c:v>
                </c:pt>
                <c:pt idx="106" formatCode="0.00%">
                  <c:v>1.1049362479953976E-3</c:v>
                </c:pt>
                <c:pt idx="107" formatCode="0.00%">
                  <c:v>1.2602533300796158E-3</c:v>
                </c:pt>
                <c:pt idx="108" formatCode="0.00%">
                  <c:v>1.2446157721654907E-3</c:v>
                </c:pt>
                <c:pt idx="109" formatCode="0.00%">
                  <c:v>1.2213141063354401E-3</c:v>
                </c:pt>
                <c:pt idx="110" formatCode="0.00%">
                  <c:v>1.2028545910585319E-3</c:v>
                </c:pt>
                <c:pt idx="111" formatCode="0.00%">
                  <c:v>1.2270316739377383E-3</c:v>
                </c:pt>
                <c:pt idx="112" formatCode="0.00%">
                  <c:v>1.2480143263346891E-3</c:v>
                </c:pt>
                <c:pt idx="113" formatCode="0.00%">
                  <c:v>1.2972902052362032E-3</c:v>
                </c:pt>
                <c:pt idx="114" formatCode="0.00%">
                  <c:v>1.1454284952546621E-3</c:v>
                </c:pt>
                <c:pt idx="115" formatCode="0.00%">
                  <c:v>1.1932250035178191E-3</c:v>
                </c:pt>
                <c:pt idx="116" formatCode="0.00%">
                  <c:v>1.2489360394777904E-3</c:v>
                </c:pt>
                <c:pt idx="117" formatCode="0.00%">
                  <c:v>1.271684256548399E-3</c:v>
                </c:pt>
                <c:pt idx="118" formatCode="0.00%">
                  <c:v>1.2802848081827722E-3</c:v>
                </c:pt>
                <c:pt idx="119" formatCode="0.00%">
                  <c:v>1.2826922050679505E-3</c:v>
                </c:pt>
                <c:pt idx="120" formatCode="0.00%">
                  <c:v>1.3008676306774645E-3</c:v>
                </c:pt>
                <c:pt idx="121" formatCode="0.00%">
                  <c:v>1.379781427175875E-3</c:v>
                </c:pt>
                <c:pt idx="122" formatCode="0.00%">
                  <c:v>1.3902022570494784E-3</c:v>
                </c:pt>
                <c:pt idx="123" formatCode="0.00%">
                  <c:v>1.3925675665765241E-3</c:v>
                </c:pt>
                <c:pt idx="124" formatCode="0.00%">
                  <c:v>1.4025170180390436E-3</c:v>
                </c:pt>
                <c:pt idx="125" formatCode="0.00%">
                  <c:v>1.3949076236886902E-3</c:v>
                </c:pt>
                <c:pt idx="126" formatCode="0.00%">
                  <c:v>1.4072918288191741E-3</c:v>
                </c:pt>
                <c:pt idx="127" formatCode="0.00%">
                  <c:v>1.3728643698668009E-3</c:v>
                </c:pt>
                <c:pt idx="128" formatCode="0.00%">
                  <c:v>1.300444652728233E-3</c:v>
                </c:pt>
                <c:pt idx="129" formatCode="0.00%">
                  <c:v>1.2738370249168755E-3</c:v>
                </c:pt>
                <c:pt idx="130" formatCode="0.00%">
                  <c:v>1.2442432990460183E-3</c:v>
                </c:pt>
                <c:pt idx="131" formatCode="0.00%">
                  <c:v>1.223780425522004E-3</c:v>
                </c:pt>
                <c:pt idx="132" formatCode="0.00%">
                  <c:v>1.2051988569065114E-3</c:v>
                </c:pt>
                <c:pt idx="133" formatCode="0.00%">
                  <c:v>1.1714174389014719E-3</c:v>
                </c:pt>
                <c:pt idx="134" formatCode="0.00%">
                  <c:v>1.1498371460190399E-3</c:v>
                </c:pt>
                <c:pt idx="135" formatCode="0.00%">
                  <c:v>1.1398077285760685E-3</c:v>
                </c:pt>
                <c:pt idx="136" formatCode="0.00%">
                  <c:v>1.1141218139078125E-3</c:v>
                </c:pt>
                <c:pt idx="137" formatCode="0.00%">
                  <c:v>1.1229096542858755E-3</c:v>
                </c:pt>
                <c:pt idx="138" formatCode="0.00%">
                  <c:v>1.2203313665230466E-3</c:v>
                </c:pt>
                <c:pt idx="139" formatCode="0.00%">
                  <c:v>1.2333805519120237E-3</c:v>
                </c:pt>
                <c:pt idx="140" formatCode="0.00%">
                  <c:v>1.2545315537415044E-3</c:v>
                </c:pt>
                <c:pt idx="141" formatCode="0.00%">
                  <c:v>1.2712149825052218E-3</c:v>
                </c:pt>
                <c:pt idx="142" formatCode="0.00%">
                  <c:v>1.2754110921110306E-3</c:v>
                </c:pt>
                <c:pt idx="143" formatCode="0.00%">
                  <c:v>1.3397794976388539E-3</c:v>
                </c:pt>
                <c:pt idx="144" formatCode="0.00%">
                  <c:v>1.3923150424277292E-3</c:v>
                </c:pt>
                <c:pt idx="145" formatCode="0.00%">
                  <c:v>1.340440269161534E-3</c:v>
                </c:pt>
                <c:pt idx="146" formatCode="0.00%">
                  <c:v>1.3847182742848154E-3</c:v>
                </c:pt>
                <c:pt idx="147" formatCode="0.00%">
                  <c:v>1.3897771747323402E-3</c:v>
                </c:pt>
                <c:pt idx="148" formatCode="0.00%">
                  <c:v>1.4160649386218908E-3</c:v>
                </c:pt>
                <c:pt idx="149" formatCode="0.00%">
                  <c:v>1.4129020736582344E-3</c:v>
                </c:pt>
                <c:pt idx="150" formatCode="0.00%">
                  <c:v>1.4199411843058927E-3</c:v>
                </c:pt>
                <c:pt idx="151" formatCode="0.00%">
                  <c:v>1.4349516405838436E-3</c:v>
                </c:pt>
                <c:pt idx="152" formatCode="0.00%">
                  <c:v>1.4769022148023987E-3</c:v>
                </c:pt>
                <c:pt idx="153" formatCode="0.00%">
                  <c:v>1.5059319700742807E-3</c:v>
                </c:pt>
                <c:pt idx="154" formatCode="0.00%">
                  <c:v>1.5707317710229622E-3</c:v>
                </c:pt>
                <c:pt idx="155" formatCode="0.00%">
                  <c:v>1.5902624095643421E-3</c:v>
                </c:pt>
                <c:pt idx="156" formatCode="0.00%">
                  <c:v>1.6119037291160662E-3</c:v>
                </c:pt>
                <c:pt idx="157" formatCode="0.00%">
                  <c:v>1.6377285320661593E-3</c:v>
                </c:pt>
                <c:pt idx="158" formatCode="0.00%">
                  <c:v>1.6650074532397299E-3</c:v>
                </c:pt>
                <c:pt idx="159" formatCode="0.00%">
                  <c:v>1.7018002217191487E-3</c:v>
                </c:pt>
                <c:pt idx="160" formatCode="0.00%">
                  <c:v>1.7638117351915529E-3</c:v>
                </c:pt>
                <c:pt idx="161" formatCode="0.00%">
                  <c:v>1.7798091400177108E-3</c:v>
                </c:pt>
                <c:pt idx="162" formatCode="0.00%">
                  <c:v>1.8126078182103568E-3</c:v>
                </c:pt>
                <c:pt idx="163" formatCode="0.00%">
                  <c:v>1.8362903746315063E-3</c:v>
                </c:pt>
                <c:pt idx="164" formatCode="0.00%">
                  <c:v>1.8546657151921498E-3</c:v>
                </c:pt>
                <c:pt idx="165" formatCode="0.00%">
                  <c:v>1.8512166561931926E-3</c:v>
                </c:pt>
                <c:pt idx="166" formatCode="0.00%">
                  <c:v>1.8191671329753048E-3</c:v>
                </c:pt>
                <c:pt idx="167" formatCode="0.00%">
                  <c:v>1.7846933779289858E-3</c:v>
                </c:pt>
                <c:pt idx="168" formatCode="0.00%">
                  <c:v>1.7896323294058329E-3</c:v>
                </c:pt>
                <c:pt idx="169" formatCode="0.00%">
                  <c:v>1.79804980103233E-3</c:v>
                </c:pt>
                <c:pt idx="170" formatCode="0.00%">
                  <c:v>1.7921449446863425E-3</c:v>
                </c:pt>
                <c:pt idx="171" formatCode="0.00%">
                  <c:v>1.8109095933097109E-3</c:v>
                </c:pt>
                <c:pt idx="172" formatCode="0.00%">
                  <c:v>1.8362546003770938E-3</c:v>
                </c:pt>
                <c:pt idx="173" formatCode="0.00%">
                  <c:v>1.878579752083028E-3</c:v>
                </c:pt>
                <c:pt idx="174" formatCode="0.00%">
                  <c:v>1.8905430836321871E-3</c:v>
                </c:pt>
                <c:pt idx="175" formatCode="0.00%">
                  <c:v>1.8841373877244228E-3</c:v>
                </c:pt>
                <c:pt idx="176" formatCode="0.00%">
                  <c:v>1.923577451030375E-3</c:v>
                </c:pt>
                <c:pt idx="177" formatCode="0.00%">
                  <c:v>2.0099112487675427E-3</c:v>
                </c:pt>
                <c:pt idx="178" formatCode="0.00%">
                  <c:v>2.0327015531962835E-3</c:v>
                </c:pt>
                <c:pt idx="179" formatCode="0.00%">
                  <c:v>2.0538230938750715E-3</c:v>
                </c:pt>
                <c:pt idx="180" formatCode="0.00%">
                  <c:v>2.0728528928546752E-3</c:v>
                </c:pt>
                <c:pt idx="181" formatCode="0.00%">
                  <c:v>2.0920889198891273E-3</c:v>
                </c:pt>
                <c:pt idx="182" formatCode="0.00%">
                  <c:v>2.12539475074727E-3</c:v>
                </c:pt>
                <c:pt idx="183" formatCode="0.00%">
                  <c:v>2.1852345565400379E-3</c:v>
                </c:pt>
                <c:pt idx="184" formatCode="0.00%">
                  <c:v>2.2128775333614546E-3</c:v>
                </c:pt>
                <c:pt idx="185" formatCode="0.00%">
                  <c:v>2.2259730148443775E-3</c:v>
                </c:pt>
                <c:pt idx="186" formatCode="0.00%">
                  <c:v>2.2597439110098841E-3</c:v>
                </c:pt>
                <c:pt idx="187" formatCode="0.00%">
                  <c:v>2.2538138022490167E-3</c:v>
                </c:pt>
                <c:pt idx="188" formatCode="0.00%">
                  <c:v>2.278264452956084E-3</c:v>
                </c:pt>
                <c:pt idx="189" formatCode="0.00%">
                  <c:v>2.3373719387173469E-3</c:v>
                </c:pt>
                <c:pt idx="190" formatCode="0.00%">
                  <c:v>2.3593625833415706E-3</c:v>
                </c:pt>
                <c:pt idx="191" formatCode="0.00%">
                  <c:v>2.3681988241814858E-3</c:v>
                </c:pt>
                <c:pt idx="192" formatCode="0.00%">
                  <c:v>2.3799201534213834E-3</c:v>
                </c:pt>
                <c:pt idx="193" formatCode="0.00%">
                  <c:v>2.3901200246647914E-3</c:v>
                </c:pt>
                <c:pt idx="194" formatCode="0.00%">
                  <c:v>2.412885076678653E-3</c:v>
                </c:pt>
                <c:pt idx="195" formatCode="0.00%">
                  <c:v>2.4393496074723597E-3</c:v>
                </c:pt>
                <c:pt idx="196" formatCode="0.00%">
                  <c:v>2.4319232931298822E-3</c:v>
                </c:pt>
                <c:pt idx="197" formatCode="0.00%">
                  <c:v>2.4156838859944632E-3</c:v>
                </c:pt>
                <c:pt idx="198" formatCode="0.00%">
                  <c:v>2.4081081615306152E-3</c:v>
                </c:pt>
                <c:pt idx="199" formatCode="0.00%">
                  <c:v>2.4734971854931515E-3</c:v>
                </c:pt>
                <c:pt idx="200" formatCode="0.00%">
                  <c:v>2.4975080233077345E-3</c:v>
                </c:pt>
                <c:pt idx="201" formatCode="0.00%">
                  <c:v>2.5370175307546055E-3</c:v>
                </c:pt>
                <c:pt idx="202" formatCode="0.00%">
                  <c:v>2.5138863187249916E-3</c:v>
                </c:pt>
                <c:pt idx="203" formatCode="0.00%">
                  <c:v>2.5121796763527193E-3</c:v>
                </c:pt>
                <c:pt idx="204" formatCode="0.00%">
                  <c:v>2.5340398501667322E-3</c:v>
                </c:pt>
                <c:pt idx="205" formatCode="0.00%">
                  <c:v>2.5793426824605396E-3</c:v>
                </c:pt>
                <c:pt idx="206" formatCode="0.00%">
                  <c:v>2.5370848705276177E-3</c:v>
                </c:pt>
                <c:pt idx="207" formatCode="0.00%">
                  <c:v>2.5289935759266473E-3</c:v>
                </c:pt>
                <c:pt idx="208" formatCode="0.00%">
                  <c:v>2.5124553485484868E-3</c:v>
                </c:pt>
                <c:pt idx="209" formatCode="0.00%">
                  <c:v>2.5511525699834009E-3</c:v>
                </c:pt>
                <c:pt idx="210" formatCode="0.00%">
                  <c:v>2.5417776109593901E-3</c:v>
                </c:pt>
                <c:pt idx="211" formatCode="0.00%">
                  <c:v>2.5481306976694886E-3</c:v>
                </c:pt>
                <c:pt idx="212" formatCode="0.00%">
                  <c:v>2.5917184701193972E-3</c:v>
                </c:pt>
                <c:pt idx="213" formatCode="0.00%">
                  <c:v>2.6971115279868611E-3</c:v>
                </c:pt>
                <c:pt idx="214" formatCode="0.00%">
                  <c:v>2.7581697627975647E-3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565632"/>
        <c:axId val="218575616"/>
      </c:lineChart>
      <c:dateAx>
        <c:axId val="2185656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8575616"/>
        <c:crosses val="autoZero"/>
        <c:auto val="1"/>
        <c:lblOffset val="100"/>
        <c:baseTimeUnit val="days"/>
      </c:dateAx>
      <c:valAx>
        <c:axId val="21857561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218565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SWE'!$J$33:$J$162</c:f>
              <c:numCache>
                <c:formatCode>0.0%</c:formatCode>
                <c:ptCount val="130"/>
                <c:pt idx="0">
                  <c:v>0</c:v>
                </c:pt>
                <c:pt idx="1">
                  <c:v>0.35714335222907689</c:v>
                </c:pt>
                <c:pt idx="2">
                  <c:v>0.68421181354059812</c:v>
                </c:pt>
                <c:pt idx="3">
                  <c:v>0.937502970522613</c:v>
                </c:pt>
                <c:pt idx="4">
                  <c:v>0.40322828189447701</c:v>
                </c:pt>
                <c:pt idx="5">
                  <c:v>0.6781667615998509</c:v>
                </c:pt>
                <c:pt idx="6">
                  <c:v>0.22603066487203297</c:v>
                </c:pt>
                <c:pt idx="7">
                  <c:v>0.2569877950911022</c:v>
                </c:pt>
                <c:pt idx="8">
                  <c:v>0.44889888983947429</c:v>
                </c:pt>
                <c:pt idx="9">
                  <c:v>0.30062320092221168</c:v>
                </c:pt>
                <c:pt idx="10">
                  <c:v>0.46337642804519441</c:v>
                </c:pt>
                <c:pt idx="11">
                  <c:v>0.24395681833708091</c:v>
                </c:pt>
                <c:pt idx="12">
                  <c:v>0.19767438868492931</c:v>
                </c:pt>
                <c:pt idx="13">
                  <c:v>7.7180966827331013E-2</c:v>
                </c:pt>
                <c:pt idx="14">
                  <c:v>6.9774309257587777E-2</c:v>
                </c:pt>
                <c:pt idx="15">
                  <c:v>7.8606758617359149E-2</c:v>
                </c:pt>
                <c:pt idx="16">
                  <c:v>0.10458128725075264</c:v>
                </c:pt>
                <c:pt idx="17">
                  <c:v>0.11592179415508988</c:v>
                </c:pt>
                <c:pt idx="18">
                  <c:v>0.10296613938587609</c:v>
                </c:pt>
                <c:pt idx="19">
                  <c:v>0.11820596421470428</c:v>
                </c:pt>
                <c:pt idx="20">
                  <c:v>7.9659687034223131E-2</c:v>
                </c:pt>
                <c:pt idx="21">
                  <c:v>6.4882809117343829E-2</c:v>
                </c:pt>
                <c:pt idx="22">
                  <c:v>9.4514951698156394E-2</c:v>
                </c:pt>
                <c:pt idx="23">
                  <c:v>0.1102297002833751</c:v>
                </c:pt>
                <c:pt idx="24">
                  <c:v>0.1368516665865484</c:v>
                </c:pt>
                <c:pt idx="25">
                  <c:v>0.11096851104177742</c:v>
                </c:pt>
                <c:pt idx="26">
                  <c:v>0.12892245184441131</c:v>
                </c:pt>
                <c:pt idx="27">
                  <c:v>9.4908264274392168E-2</c:v>
                </c:pt>
                <c:pt idx="28">
                  <c:v>8.1805371715234554E-2</c:v>
                </c:pt>
                <c:pt idx="29">
                  <c:v>0.11373667122384999</c:v>
                </c:pt>
                <c:pt idx="30">
                  <c:v>0.11800474445536109</c:v>
                </c:pt>
                <c:pt idx="31">
                  <c:v>0.1092903426979773</c:v>
                </c:pt>
                <c:pt idx="32">
                  <c:v>0.1139346320549664</c:v>
                </c:pt>
                <c:pt idx="33">
                  <c:v>0.11263340718253134</c:v>
                </c:pt>
                <c:pt idx="34">
                  <c:v>6.0856734635298629E-2</c:v>
                </c:pt>
                <c:pt idx="35">
                  <c:v>5.5394034607118885E-2</c:v>
                </c:pt>
                <c:pt idx="36">
                  <c:v>6.0900570233988441E-2</c:v>
                </c:pt>
                <c:pt idx="37">
                  <c:v>0.11028116040013827</c:v>
                </c:pt>
                <c:pt idx="38">
                  <c:v>8.9554465068901232E-2</c:v>
                </c:pt>
                <c:pt idx="39">
                  <c:v>8.1831963990894208E-2</c:v>
                </c:pt>
                <c:pt idx="40">
                  <c:v>5.3817139001730262E-2</c:v>
                </c:pt>
                <c:pt idx="41">
                  <c:v>4.4956632435908903E-2</c:v>
                </c:pt>
                <c:pt idx="42">
                  <c:v>5.1081108475871738E-2</c:v>
                </c:pt>
                <c:pt idx="43">
                  <c:v>4.6185882405697834E-2</c:v>
                </c:pt>
                <c:pt idx="44">
                  <c:v>4.8842827407527115E-2</c:v>
                </c:pt>
                <c:pt idx="45">
                  <c:v>5.9389925235487674E-2</c:v>
                </c:pt>
                <c:pt idx="46">
                  <c:v>5.8432585120508335E-2</c:v>
                </c:pt>
                <c:pt idx="47">
                  <c:v>6.1420337637274704E-2</c:v>
                </c:pt>
                <c:pt idx="48">
                  <c:v>4.5077418164820977E-2</c:v>
                </c:pt>
                <c:pt idx="49">
                  <c:v>3.1687261648132639E-2</c:v>
                </c:pt>
                <c:pt idx="50">
                  <c:v>3.6739638189008002E-2</c:v>
                </c:pt>
                <c:pt idx="51">
                  <c:v>5.4613215962324976E-2</c:v>
                </c:pt>
                <c:pt idx="52">
                  <c:v>5.3191139434881525E-2</c:v>
                </c:pt>
                <c:pt idx="53">
                  <c:v>5.3351445753351392E-2</c:v>
                </c:pt>
                <c:pt idx="54">
                  <c:v>5.2371648659036117E-2</c:v>
                </c:pt>
                <c:pt idx="55">
                  <c:v>3.0363242799743659E-2</c:v>
                </c:pt>
                <c:pt idx="56">
                  <c:v>1.8779832027316219E-2</c:v>
                </c:pt>
                <c:pt idx="57">
                  <c:v>3.4751618287061893E-2</c:v>
                </c:pt>
                <c:pt idx="58">
                  <c:v>4.4484800878685921E-2</c:v>
                </c:pt>
                <c:pt idx="59">
                  <c:v>4.6033205318243176E-2</c:v>
                </c:pt>
                <c:pt idx="60">
                  <c:v>3.5175290089549616E-2</c:v>
                </c:pt>
                <c:pt idx="61">
                  <c:v>2.8591211296279676E-2</c:v>
                </c:pt>
                <c:pt idx="62">
                  <c:v>1.5683906173661909E-2</c:v>
                </c:pt>
                <c:pt idx="63">
                  <c:v>1.3532385469078251E-2</c:v>
                </c:pt>
                <c:pt idx="64">
                  <c:v>2.4456450425315961E-2</c:v>
                </c:pt>
                <c:pt idx="65">
                  <c:v>3.3072708925760155E-2</c:v>
                </c:pt>
                <c:pt idx="66">
                  <c:v>3.6485196941722788E-2</c:v>
                </c:pt>
                <c:pt idx="67">
                  <c:v>3.7281767366086634E-2</c:v>
                </c:pt>
                <c:pt idx="68">
                  <c:v>3.2061499770294738E-2</c:v>
                </c:pt>
                <c:pt idx="69">
                  <c:v>2.2661608579439007E-2</c:v>
                </c:pt>
                <c:pt idx="70">
                  <c:v>1.2143123630786736E-2</c:v>
                </c:pt>
                <c:pt idx="71">
                  <c:v>1.9691501669138235E-2</c:v>
                </c:pt>
                <c:pt idx="72">
                  <c:v>3.2087419891678265E-2</c:v>
                </c:pt>
                <c:pt idx="73">
                  <c:v>2.892730422418981E-2</c:v>
                </c:pt>
                <c:pt idx="74">
                  <c:v>2.6560374883374694E-2</c:v>
                </c:pt>
                <c:pt idx="75">
                  <c:v>2.70358794039137E-2</c:v>
                </c:pt>
                <c:pt idx="76">
                  <c:v>1.3725403657896535E-2</c:v>
                </c:pt>
                <c:pt idx="77">
                  <c:v>9.8157465718671406E-3</c:v>
                </c:pt>
                <c:pt idx="78">
                  <c:v>1.6213434526241199E-2</c:v>
                </c:pt>
                <c:pt idx="79">
                  <c:v>2.4729762147930021E-2</c:v>
                </c:pt>
                <c:pt idx="80">
                  <c:v>2.9295708784788068E-2</c:v>
                </c:pt>
                <c:pt idx="81">
                  <c:v>2.1531806748074485E-2</c:v>
                </c:pt>
                <c:pt idx="82">
                  <c:v>1.842064318162967E-2</c:v>
                </c:pt>
                <c:pt idx="83">
                  <c:v>1.3729186311177427E-2</c:v>
                </c:pt>
                <c:pt idx="84">
                  <c:v>7.0682952642471828E-3</c:v>
                </c:pt>
                <c:pt idx="85">
                  <c:v>1.6400607380496052E-2</c:v>
                </c:pt>
                <c:pt idx="86">
                  <c:v>2.4591331837775003E-2</c:v>
                </c:pt>
                <c:pt idx="87">
                  <c:v>2.5774731574834377E-2</c:v>
                </c:pt>
                <c:pt idx="88">
                  <c:v>2.4345025436412527E-2</c:v>
                </c:pt>
                <c:pt idx="89">
                  <c:v>2.3768676213397094E-2</c:v>
                </c:pt>
                <c:pt idx="90">
                  <c:v>1.2992271464995403E-2</c:v>
                </c:pt>
                <c:pt idx="91">
                  <c:v>7.8787826344283128E-3</c:v>
                </c:pt>
                <c:pt idx="92">
                  <c:v>1.9138817863545179E-2</c:v>
                </c:pt>
                <c:pt idx="93">
                  <c:v>2.6142970392069489E-2</c:v>
                </c:pt>
                <c:pt idx="94">
                  <c:v>2.9604253072374367E-2</c:v>
                </c:pt>
                <c:pt idx="95">
                  <c:v>2.8602104900948083E-2</c:v>
                </c:pt>
                <c:pt idx="96">
                  <c:v>3.0708174565682464E-2</c:v>
                </c:pt>
                <c:pt idx="97">
                  <c:v>2.0377356056242777E-2</c:v>
                </c:pt>
                <c:pt idx="98">
                  <c:v>1.179512378087229E-2</c:v>
                </c:pt>
                <c:pt idx="99">
                  <c:v>1.7100687045375599E-2</c:v>
                </c:pt>
                <c:pt idx="100">
                  <c:v>2.3267668411446948E-2</c:v>
                </c:pt>
                <c:pt idx="101">
                  <c:v>3.495020246468282E-2</c:v>
                </c:pt>
                <c:pt idx="102">
                  <c:v>3.0444091507354217E-2</c:v>
                </c:pt>
                <c:pt idx="103">
                  <c:v>3.0555436547537337E-2</c:v>
                </c:pt>
                <c:pt idx="104">
                  <c:v>2.3130774913301087E-2</c:v>
                </c:pt>
                <c:pt idx="105">
                  <c:v>9.0764255313767715E-3</c:v>
                </c:pt>
                <c:pt idx="106">
                  <c:v>1.472980181644736E-2</c:v>
                </c:pt>
                <c:pt idx="107">
                  <c:v>2.5867617591671079E-2</c:v>
                </c:pt>
                <c:pt idx="108">
                  <c:v>3.0191331489372891E-2</c:v>
                </c:pt>
                <c:pt idx="109">
                  <c:v>3.011752116227101E-2</c:v>
                </c:pt>
                <c:pt idx="110">
                  <c:v>2.3726880352664147E-2</c:v>
                </c:pt>
                <c:pt idx="111">
                  <c:v>1.3423976814898285E-2</c:v>
                </c:pt>
                <c:pt idx="112">
                  <c:v>6.0602763890576176E-3</c:v>
                </c:pt>
                <c:pt idx="113">
                  <c:v>1.5019401965478905E-2</c:v>
                </c:pt>
                <c:pt idx="114">
                  <c:v>2.4282531251346492E-2</c:v>
                </c:pt>
                <c:pt idx="115">
                  <c:v>3.0702049214522745E-2</c:v>
                </c:pt>
                <c:pt idx="116">
                  <c:v>2.2489465498822438E-2</c:v>
                </c:pt>
                <c:pt idx="117">
                  <c:v>2.0665242467533523E-2</c:v>
                </c:pt>
                <c:pt idx="118">
                  <c:v>1.2797190956405384E-2</c:v>
                </c:pt>
                <c:pt idx="119">
                  <c:v>6.9864097981593579E-3</c:v>
                </c:pt>
                <c:pt idx="120">
                  <c:v>1.2013837271930913E-2</c:v>
                </c:pt>
                <c:pt idx="121">
                  <c:v>1.3151129751469166E-2</c:v>
                </c:pt>
                <c:pt idx="122">
                  <c:v>1.1034169527785109E-2</c:v>
                </c:pt>
                <c:pt idx="123">
                  <c:v>1.0997695609378345E-2</c:v>
                </c:pt>
                <c:pt idx="124">
                  <c:v>1.1038902548522821E-2</c:v>
                </c:pt>
                <c:pt idx="125">
                  <c:v>5.7815789749706076E-3</c:v>
                </c:pt>
                <c:pt idx="126">
                  <c:v>4.8949160840517821E-3</c:v>
                </c:pt>
                <c:pt idx="127">
                  <c:v>3.8826019766540426E-3</c:v>
                </c:pt>
                <c:pt idx="128">
                  <c:v>4.2846306873601412E-3</c:v>
                </c:pt>
                <c:pt idx="129">
                  <c:v>8.2429739646420006E-3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B9-465C-A56D-BBC83707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99168"/>
        <c:axId val="179800704"/>
      </c:lineChart>
      <c:dateAx>
        <c:axId val="1797991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800704"/>
        <c:crosses val="autoZero"/>
        <c:auto val="1"/>
        <c:lblOffset val="100"/>
        <c:baseTimeUnit val="days"/>
      </c:dateAx>
      <c:valAx>
        <c:axId val="1798007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97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SWE'!$K$33:$K$162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3.0674846625766872E-3</c:v>
                </c:pt>
                <c:pt idx="10">
                  <c:v>0</c:v>
                </c:pt>
                <c:pt idx="11">
                  <c:v>1.6155088852988692E-3</c:v>
                </c:pt>
                <c:pt idx="12">
                  <c:v>1.3003901170351106E-3</c:v>
                </c:pt>
                <c:pt idx="13">
                  <c:v>2.1739130434782609E-3</c:v>
                </c:pt>
                <c:pt idx="14">
                  <c:v>2.0222446916076846E-3</c:v>
                </c:pt>
                <c:pt idx="15">
                  <c:v>9.46969696969697E-4</c:v>
                </c:pt>
                <c:pt idx="16">
                  <c:v>5.272407732864675E-3</c:v>
                </c:pt>
                <c:pt idx="17">
                  <c:v>5.5955235811350921E-3</c:v>
                </c:pt>
                <c:pt idx="18">
                  <c:v>6.4794816414686825E-3</c:v>
                </c:pt>
                <c:pt idx="19">
                  <c:v>5.2527905449770186E-3</c:v>
                </c:pt>
                <c:pt idx="20">
                  <c:v>6.4896755162241887E-3</c:v>
                </c:pt>
                <c:pt idx="21">
                  <c:v>6.0472787245739413E-3</c:v>
                </c:pt>
                <c:pt idx="22">
                  <c:v>1.0903426791277258E-2</c:v>
                </c:pt>
                <c:pt idx="23">
                  <c:v>1.0541447053186392E-2</c:v>
                </c:pt>
                <c:pt idx="24">
                  <c:v>1.3507625272331155E-2</c:v>
                </c:pt>
                <c:pt idx="25">
                  <c:v>1.2412723041117145E-2</c:v>
                </c:pt>
                <c:pt idx="26">
                  <c:v>1.2358757062146893E-2</c:v>
                </c:pt>
                <c:pt idx="27">
                  <c:v>1.2017710309930424E-2</c:v>
                </c:pt>
                <c:pt idx="28">
                  <c:v>1.3142523364485981E-2</c:v>
                </c:pt>
                <c:pt idx="29">
                  <c:v>1.3118338343809785E-2</c:v>
                </c:pt>
                <c:pt idx="30">
                  <c:v>1.3161162155450708E-2</c:v>
                </c:pt>
                <c:pt idx="31">
                  <c:v>1.5733872780400091E-2</c:v>
                </c:pt>
                <c:pt idx="32">
                  <c:v>1.644398766700925E-2</c:v>
                </c:pt>
                <c:pt idx="33">
                  <c:v>1.3111069488668289E-2</c:v>
                </c:pt>
                <c:pt idx="34">
                  <c:v>1.4480408858603067E-2</c:v>
                </c:pt>
                <c:pt idx="35">
                  <c:v>1.4653207424291761E-2</c:v>
                </c:pt>
                <c:pt idx="36">
                  <c:v>1.3141426783479349E-2</c:v>
                </c:pt>
                <c:pt idx="37">
                  <c:v>1.7171868000597282E-2</c:v>
                </c:pt>
                <c:pt idx="38">
                  <c:v>1.1748633879781421E-2</c:v>
                </c:pt>
                <c:pt idx="39">
                  <c:v>1.1408290024084168E-2</c:v>
                </c:pt>
                <c:pt idx="40">
                  <c:v>1.2198010421601136E-2</c:v>
                </c:pt>
                <c:pt idx="41">
                  <c:v>1.1028993746446844E-2</c:v>
                </c:pt>
                <c:pt idx="42">
                  <c:v>9.3478499945012644E-3</c:v>
                </c:pt>
                <c:pt idx="43">
                  <c:v>9.6072635135135143E-3</c:v>
                </c:pt>
                <c:pt idx="44">
                  <c:v>1.1713179873701365E-2</c:v>
                </c:pt>
                <c:pt idx="45">
                  <c:v>1.0901591043017089E-2</c:v>
                </c:pt>
                <c:pt idx="46">
                  <c:v>7.6814988290398126E-3</c:v>
                </c:pt>
                <c:pt idx="47">
                  <c:v>7.6676176890156916E-3</c:v>
                </c:pt>
                <c:pt idx="48">
                  <c:v>7.4462684041292941E-3</c:v>
                </c:pt>
                <c:pt idx="49">
                  <c:v>6.8504322296525852E-3</c:v>
                </c:pt>
                <c:pt idx="50">
                  <c:v>4.9339487505968491E-3</c:v>
                </c:pt>
                <c:pt idx="51">
                  <c:v>5.9390667180871581E-3</c:v>
                </c:pt>
                <c:pt idx="52">
                  <c:v>6.3258550937844793E-3</c:v>
                </c:pt>
                <c:pt idx="53">
                  <c:v>6.2539526386058602E-3</c:v>
                </c:pt>
                <c:pt idx="54">
                  <c:v>4.8993288590604023E-3</c:v>
                </c:pt>
                <c:pt idx="55">
                  <c:v>4.8058439061899267E-3</c:v>
                </c:pt>
                <c:pt idx="56">
                  <c:v>4.5613596600849789E-3</c:v>
                </c:pt>
                <c:pt idx="57">
                  <c:v>5.0520608711724481E-3</c:v>
                </c:pt>
                <c:pt idx="58">
                  <c:v>5.0263283867879368E-3</c:v>
                </c:pt>
                <c:pt idx="59">
                  <c:v>4.4905008635578586E-3</c:v>
                </c:pt>
                <c:pt idx="60">
                  <c:v>4.3117744610281922E-3</c:v>
                </c:pt>
                <c:pt idx="61">
                  <c:v>3.9148388480720756E-3</c:v>
                </c:pt>
                <c:pt idx="62">
                  <c:v>3.9254684392337489E-3</c:v>
                </c:pt>
                <c:pt idx="63">
                  <c:v>4.3455768235902744E-3</c:v>
                </c:pt>
                <c:pt idx="64">
                  <c:v>3.690982724150305E-3</c:v>
                </c:pt>
                <c:pt idx="65">
                  <c:v>3.6663151022048113E-3</c:v>
                </c:pt>
                <c:pt idx="66">
                  <c:v>3.9033910709929251E-3</c:v>
                </c:pt>
                <c:pt idx="67">
                  <c:v>2.8354047540286374E-3</c:v>
                </c:pt>
                <c:pt idx="68">
                  <c:v>3.1524122807017542E-3</c:v>
                </c:pt>
                <c:pt idx="69">
                  <c:v>3.286113948221502E-3</c:v>
                </c:pt>
                <c:pt idx="70">
                  <c:v>2.7881850657837412E-3</c:v>
                </c:pt>
                <c:pt idx="71">
                  <c:v>2.6329419889502765E-3</c:v>
                </c:pt>
                <c:pt idx="72">
                  <c:v>2.1220609455903571E-3</c:v>
                </c:pt>
                <c:pt idx="73">
                  <c:v>1.8956564740789583E-3</c:v>
                </c:pt>
                <c:pt idx="74">
                  <c:v>2.3274478330658106E-3</c:v>
                </c:pt>
                <c:pt idx="75">
                  <c:v>1.9199122325836533E-3</c:v>
                </c:pt>
                <c:pt idx="76">
                  <c:v>2.025916440503039E-3</c:v>
                </c:pt>
                <c:pt idx="77">
                  <c:v>2.3048439507292375E-3</c:v>
                </c:pt>
                <c:pt idx="78">
                  <c:v>1.5001500150015E-3</c:v>
                </c:pt>
                <c:pt idx="79">
                  <c:v>1.9959342080946223E-3</c:v>
                </c:pt>
                <c:pt idx="80">
                  <c:v>1.951713170449617E-3</c:v>
                </c:pt>
                <c:pt idx="81">
                  <c:v>1.9703046935472522E-3</c:v>
                </c:pt>
                <c:pt idx="82">
                  <c:v>1.932633903920486E-3</c:v>
                </c:pt>
                <c:pt idx="83">
                  <c:v>1.4939562678256146E-3</c:v>
                </c:pt>
                <c:pt idx="84">
                  <c:v>1.4088759182851968E-3</c:v>
                </c:pt>
                <c:pt idx="85">
                  <c:v>9.3398712432035756E-4</c:v>
                </c:pt>
                <c:pt idx="86">
                  <c:v>1.2811668473440426E-3</c:v>
                </c:pt>
                <c:pt idx="87">
                  <c:v>1.2841916013869269E-3</c:v>
                </c:pt>
                <c:pt idx="88">
                  <c:v>1.2536041118214867E-3</c:v>
                </c:pt>
                <c:pt idx="89">
                  <c:v>1.194779731634091E-3</c:v>
                </c:pt>
                <c:pt idx="90">
                  <c:v>1.348274209012464E-3</c:v>
                </c:pt>
                <c:pt idx="91">
                  <c:v>1.1847288451855582E-3</c:v>
                </c:pt>
                <c:pt idx="92">
                  <c:v>1.0886195127692126E-3</c:v>
                </c:pt>
                <c:pt idx="93">
                  <c:v>7.5146680539899999E-4</c:v>
                </c:pt>
                <c:pt idx="94">
                  <c:v>1.2685347014715002E-3</c:v>
                </c:pt>
                <c:pt idx="95">
                  <c:v>1.0418094585332419E-3</c:v>
                </c:pt>
                <c:pt idx="96">
                  <c:v>8.2719607215284445E-4</c:v>
                </c:pt>
                <c:pt idx="97">
                  <c:v>8.5512166049078796E-4</c:v>
                </c:pt>
                <c:pt idx="98">
                  <c:v>9.6591342365471135E-4</c:v>
                </c:pt>
                <c:pt idx="99">
                  <c:v>8.2987551867219915E-4</c:v>
                </c:pt>
                <c:pt idx="100">
                  <c:v>9.8987849241505602E-4</c:v>
                </c:pt>
                <c:pt idx="101">
                  <c:v>8.7156518581285559E-4</c:v>
                </c:pt>
                <c:pt idx="102">
                  <c:v>7.0247740364351614E-4</c:v>
                </c:pt>
                <c:pt idx="103">
                  <c:v>7.5051171253127133E-4</c:v>
                </c:pt>
                <c:pt idx="104">
                  <c:v>5.9636877678137567E-4</c:v>
                </c:pt>
                <c:pt idx="105">
                  <c:v>6.6970554559398561E-4</c:v>
                </c:pt>
                <c:pt idx="106">
                  <c:v>5.9988002399520091E-4</c:v>
                </c:pt>
                <c:pt idx="107">
                  <c:v>6.9720273810529873E-4</c:v>
                </c:pt>
                <c:pt idx="108">
                  <c:v>5.977286312014345E-4</c:v>
                </c:pt>
                <c:pt idx="109">
                  <c:v>5.8063870257283007E-4</c:v>
                </c:pt>
                <c:pt idx="110">
                  <c:v>5.6407064498560644E-4</c:v>
                </c:pt>
                <c:pt idx="111">
                  <c:v>3.9926990645676479E-4</c:v>
                </c:pt>
                <c:pt idx="112">
                  <c:v>3.9416633819471815E-4</c:v>
                </c:pt>
                <c:pt idx="113">
                  <c:v>4.6661813838027514E-4</c:v>
                </c:pt>
                <c:pt idx="114">
                  <c:v>4.047689137474242E-4</c:v>
                </c:pt>
                <c:pt idx="115">
                  <c:v>4.3132885230581216E-4</c:v>
                </c:pt>
                <c:pt idx="116">
                  <c:v>2.0936562216484052E-4</c:v>
                </c:pt>
                <c:pt idx="117">
                  <c:v>2.3896901937355979E-4</c:v>
                </c:pt>
                <c:pt idx="118">
                  <c:v>3.6805299963194699E-4</c:v>
                </c:pt>
                <c:pt idx="119">
                  <c:v>2.9746166049709149E-4</c:v>
                </c:pt>
                <c:pt idx="120">
                  <c:v>3.283317463965591E-4</c:v>
                </c:pt>
                <c:pt idx="121">
                  <c:v>2.7587997598221386E-4</c:v>
                </c:pt>
                <c:pt idx="122">
                  <c:v>2.4034994952651061E-4</c:v>
                </c:pt>
                <c:pt idx="123">
                  <c:v>1.2682710295190081E-4</c:v>
                </c:pt>
                <c:pt idx="124">
                  <c:v>2.352609043429163E-4</c:v>
                </c:pt>
                <c:pt idx="125">
                  <c:v>1.3965830268609469E-4</c:v>
                </c:pt>
                <c:pt idx="126">
                  <c:v>2.4689833960866612E-4</c:v>
                </c:pt>
                <c:pt idx="127">
                  <c:v>1.8432330307359109E-4</c:v>
                </c:pt>
                <c:pt idx="128">
                  <c:v>1.6834501545713324E-4</c:v>
                </c:pt>
                <c:pt idx="129">
                  <c:v>2.2862717005288908E-4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BA-47CD-952B-4A6F369E3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696704"/>
        <c:axId val="218698496"/>
      </c:lineChart>
      <c:dateAx>
        <c:axId val="2186967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698496"/>
        <c:crosses val="autoZero"/>
        <c:auto val="1"/>
        <c:lblOffset val="100"/>
        <c:baseTimeUnit val="days"/>
      </c:dateAx>
      <c:valAx>
        <c:axId val="21869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69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SWE'!$L$33:$L$162</c:f>
              <c:numCache>
                <c:formatCode>0.0%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2C-480E-B6B6-E9495CAA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731648"/>
        <c:axId val="218733184"/>
      </c:lineChart>
      <c:dateAx>
        <c:axId val="2187316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733184"/>
        <c:crosses val="autoZero"/>
        <c:auto val="1"/>
        <c:lblOffset val="100"/>
        <c:baseTimeUnit val="days"/>
      </c:dateAx>
      <c:valAx>
        <c:axId val="21873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873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SWE'!$M$33:$M$162</c:f>
              <c:numCache>
                <c:formatCode>General</c:formatCode>
                <c:ptCount val="1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35.503244740572264</c:v>
                </c:pt>
                <c:pt idx="14">
                  <c:v>34.503395927877158</c:v>
                </c:pt>
                <c:pt idx="15">
                  <c:v>83.008737099931253</c:v>
                </c:pt>
                <c:pt idx="16">
                  <c:v>19.835584148559416</c:v>
                </c:pt>
                <c:pt idx="17">
                  <c:v>20.716880641145348</c:v>
                </c:pt>
                <c:pt idx="18">
                  <c:v>15.891107511886878</c:v>
                </c:pt>
                <c:pt idx="19">
                  <c:v>22.503460437374329</c:v>
                </c:pt>
                <c:pt idx="20">
                  <c:v>12.274833593000746</c:v>
                </c:pt>
                <c:pt idx="21">
                  <c:v>10.729257253131676</c:v>
                </c:pt>
                <c:pt idx="22">
                  <c:v>8.6683712843166294</c:v>
                </c:pt>
                <c:pt idx="23">
                  <c:v>10.45679020415472</c:v>
                </c:pt>
                <c:pt idx="24">
                  <c:v>10.13143789729447</c:v>
                </c:pt>
                <c:pt idx="25">
                  <c:v>8.9399006708031941</c:v>
                </c:pt>
                <c:pt idx="26">
                  <c:v>10.431668103524938</c:v>
                </c:pt>
                <c:pt idx="27">
                  <c:v>0</c:v>
                </c:pt>
                <c:pt idx="28">
                  <c:v>6.2244798389547356</c:v>
                </c:pt>
                <c:pt idx="29">
                  <c:v>8.6700516668347305</c:v>
                </c:pt>
                <c:pt idx="30">
                  <c:v>8.966134073995077</c:v>
                </c:pt>
                <c:pt idx="31">
                  <c:v>6.9461819237614426</c:v>
                </c:pt>
                <c:pt idx="32">
                  <c:v>6.9286498118426438</c:v>
                </c:pt>
                <c:pt idx="33">
                  <c:v>8.5907108706790698</c:v>
                </c:pt>
                <c:pt idx="34">
                  <c:v>4.2026944977553287</c:v>
                </c:pt>
                <c:pt idx="35">
                  <c:v>3.7803351172991579</c:v>
                </c:pt>
                <c:pt idx="36">
                  <c:v>4.634243392091121</c:v>
                </c:pt>
                <c:pt idx="37">
                  <c:v>6.4221994017367479</c:v>
                </c:pt>
                <c:pt idx="38">
                  <c:v>7.6225428407483369</c:v>
                </c:pt>
                <c:pt idx="39">
                  <c:v>7.1730262658240482</c:v>
                </c:pt>
                <c:pt idx="40">
                  <c:v>4.4119604051515564</c:v>
                </c:pt>
                <c:pt idx="41">
                  <c:v>4.0762224976682351</c:v>
                </c:pt>
                <c:pt idx="42">
                  <c:v>5.4644766984835496</c:v>
                </c:pt>
                <c:pt idx="43">
                  <c:v>4.8073920675469211</c:v>
                </c:pt>
                <c:pt idx="44">
                  <c:v>4.169903299887836</c:v>
                </c:pt>
                <c:pt idx="45">
                  <c:v>5.4478217905201403</c:v>
                </c:pt>
                <c:pt idx="46">
                  <c:v>7.6069249531881278</c:v>
                </c:pt>
                <c:pt idx="47">
                  <c:v>8.0103547318566637</c:v>
                </c:pt>
                <c:pt idx="48">
                  <c:v>6.053692362180163</c:v>
                </c:pt>
                <c:pt idx="49">
                  <c:v>4.6255857420166953</c:v>
                </c:pt>
                <c:pt idx="50">
                  <c:v>7.446295056178621</c:v>
                </c:pt>
                <c:pt idx="51">
                  <c:v>9.1955888954745877</c:v>
                </c:pt>
                <c:pt idx="52">
                  <c:v>8.4085295420606325</c:v>
                </c:pt>
                <c:pt idx="53">
                  <c:v>8.530836230516222</c:v>
                </c:pt>
                <c:pt idx="54">
                  <c:v>10.689555685200522</c:v>
                </c:pt>
                <c:pt idx="55">
                  <c:v>6.317983561770661</c:v>
                </c:pt>
                <c:pt idx="56">
                  <c:v>4.1171565995228594</c:v>
                </c:pt>
                <c:pt idx="57">
                  <c:v>6.8787014197231899</c:v>
                </c:pt>
                <c:pt idx="58">
                  <c:v>8.8503570510071317</c:v>
                </c:pt>
                <c:pt idx="59">
                  <c:v>10.251240722793383</c:v>
                </c:pt>
                <c:pt idx="60">
                  <c:v>8.1579615092301605</c:v>
                </c:pt>
                <c:pt idx="61">
                  <c:v>7.3032920142702356</c:v>
                </c:pt>
                <c:pt idx="62">
                  <c:v>3.9954228180531253</c:v>
                </c:pt>
                <c:pt idx="63">
                  <c:v>3.1140596561581262</c:v>
                </c:pt>
                <c:pt idx="64">
                  <c:v>6.625999700647756</c:v>
                </c:pt>
                <c:pt idx="65">
                  <c:v>9.0206946222028837</c:v>
                </c:pt>
                <c:pt idx="66">
                  <c:v>9.3470513915076072</c:v>
                </c:pt>
                <c:pt idx="67">
                  <c:v>13.148657987229322</c:v>
                </c:pt>
                <c:pt idx="68">
                  <c:v>10.170465318437845</c:v>
                </c:pt>
                <c:pt idx="69">
                  <c:v>6.8961724810863103</c:v>
                </c:pt>
                <c:pt idx="70">
                  <c:v>4.3552071847043559</c:v>
                </c:pt>
                <c:pt idx="71">
                  <c:v>7.478896896239255</c:v>
                </c:pt>
                <c:pt idx="72">
                  <c:v>15.120875749754466</c:v>
                </c:pt>
                <c:pt idx="73">
                  <c:v>15.25978183269978</c:v>
                </c:pt>
                <c:pt idx="74">
                  <c:v>11.411802449891335</c:v>
                </c:pt>
                <c:pt idx="75">
                  <c:v>14.081830900952765</c:v>
                </c:pt>
                <c:pt idx="76">
                  <c:v>6.774911039513797</c:v>
                </c:pt>
                <c:pt idx="77">
                  <c:v>4.2587467011645206</c:v>
                </c:pt>
                <c:pt idx="78">
                  <c:v>10.807875455192384</c:v>
                </c:pt>
                <c:pt idx="79">
                  <c:v>12.390068794671235</c:v>
                </c:pt>
                <c:pt idx="80">
                  <c:v>15.010253160324375</c:v>
                </c:pt>
                <c:pt idx="81">
                  <c:v>10.928160917745947</c:v>
                </c:pt>
                <c:pt idx="82">
                  <c:v>9.5313670862660942</c:v>
                </c:pt>
                <c:pt idx="83">
                  <c:v>9.1898180735635808</c:v>
                </c:pt>
                <c:pt idx="84">
                  <c:v>5.0169750029160181</c:v>
                </c:pt>
                <c:pt idx="85">
                  <c:v>17.5597788807104</c:v>
                </c:pt>
                <c:pt idx="86">
                  <c:v>19.194480319838689</c:v>
                </c:pt>
                <c:pt idx="87">
                  <c:v>20.070783477323531</c:v>
                </c:pt>
                <c:pt idx="88">
                  <c:v>19.420026790626274</c:v>
                </c:pt>
                <c:pt idx="89">
                  <c:v>19.893772537377128</c:v>
                </c:pt>
                <c:pt idx="90">
                  <c:v>9.6362233870152565</c:v>
                </c:pt>
                <c:pt idx="91">
                  <c:v>6.6502834521550778</c:v>
                </c:pt>
                <c:pt idx="92">
                  <c:v>17.580814636383071</c:v>
                </c:pt>
                <c:pt idx="93">
                  <c:v>34.789255099815854</c:v>
                </c:pt>
                <c:pt idx="94">
                  <c:v>23.337361633097963</c:v>
                </c:pt>
                <c:pt idx="95">
                  <c:v>27.454257270054775</c:v>
                </c:pt>
                <c:pt idx="96">
                  <c:v>37.123211291081162</c:v>
                </c:pt>
                <c:pt idx="97">
                  <c:v>23.82977416868076</c:v>
                </c:pt>
                <c:pt idx="98">
                  <c:v>12.211367491139388</c:v>
                </c:pt>
                <c:pt idx="99">
                  <c:v>20.606327889677598</c:v>
                </c:pt>
                <c:pt idx="100">
                  <c:v>23.505580320953992</c:v>
                </c:pt>
                <c:pt idx="101">
                  <c:v>40.100503133436774</c:v>
                </c:pt>
                <c:pt idx="102">
                  <c:v>43.338179063768976</c:v>
                </c:pt>
                <c:pt idx="103">
                  <c:v>40.712804393794443</c:v>
                </c:pt>
                <c:pt idx="104">
                  <c:v>38.786026052770126</c:v>
                </c:pt>
                <c:pt idx="105">
                  <c:v>13.552860045867721</c:v>
                </c:pt>
                <c:pt idx="106">
                  <c:v>24.554579628017752</c:v>
                </c:pt>
                <c:pt idx="107">
                  <c:v>37.102002298453804</c:v>
                </c:pt>
                <c:pt idx="108">
                  <c:v>50.510097581720849</c:v>
                </c:pt>
                <c:pt idx="109">
                  <c:v>51.869641187918127</c:v>
                </c:pt>
                <c:pt idx="110">
                  <c:v>42.063668023833422</c:v>
                </c:pt>
                <c:pt idx="111">
                  <c:v>33.621308788399531</c:v>
                </c:pt>
                <c:pt idx="112">
                  <c:v>15.374921199039177</c:v>
                </c:pt>
                <c:pt idx="113">
                  <c:v>32.187779964178532</c:v>
                </c:pt>
                <c:pt idx="114">
                  <c:v>59.991097207872023</c:v>
                </c:pt>
                <c:pt idx="115">
                  <c:v>71.180142599769781</c:v>
                </c:pt>
                <c:pt idx="116">
                  <c:v>107.41718371087558</c:v>
                </c:pt>
                <c:pt idx="117">
                  <c:v>86.476659282889386</c:v>
                </c:pt>
                <c:pt idx="118">
                  <c:v>34.769967828553426</c:v>
                </c:pt>
                <c:pt idx="119">
                  <c:v>23.486757205901061</c:v>
                </c:pt>
                <c:pt idx="120">
                  <c:v>36.590544179119981</c:v>
                </c:pt>
                <c:pt idx="121">
                  <c:v>47.669750965604791</c:v>
                </c:pt>
                <c:pt idx="122">
                  <c:v>45.908765737302723</c:v>
                </c:pt>
                <c:pt idx="123">
                  <c:v>86.714080456045906</c:v>
                </c:pt>
                <c:pt idx="124">
                  <c:v>46.921959172751102</c:v>
                </c:pt>
                <c:pt idx="125">
                  <c:v>41.398032653781208</c:v>
                </c:pt>
                <c:pt idx="126">
                  <c:v>19.825633869430732</c:v>
                </c:pt>
                <c:pt idx="127">
                  <c:v>21.064086373842343</c:v>
                </c:pt>
                <c:pt idx="128">
                  <c:v>25.451485306680578</c:v>
                </c:pt>
                <c:pt idx="129">
                  <c:v>36.054218589746469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FD-4E64-A6FB-533A7E3B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786880"/>
        <c:axId val="225788672"/>
      </c:lineChart>
      <c:dateAx>
        <c:axId val="22578688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788672"/>
        <c:crosses val="autoZero"/>
        <c:auto val="1"/>
        <c:lblOffset val="100"/>
        <c:baseTimeUnit val="days"/>
      </c:dateAx>
      <c:valAx>
        <c:axId val="225788672"/>
        <c:scaling>
          <c:logBase val="10"/>
          <c:orientation val="minMax"/>
          <c:max val="1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78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8890474611844008E-2"/>
          <c:y val="0.1060578529040777"/>
          <c:w val="0.87427139687562938"/>
          <c:h val="0.65740378505318409"/>
        </c:manualLayout>
      </c:layout>
      <c:lineChart>
        <c:grouping val="standard"/>
        <c:varyColors val="0"/>
        <c:ser>
          <c:idx val="0"/>
          <c:order val="0"/>
          <c:tx>
            <c:strRef>
              <c:f>'Data SWE'!$F$3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SWE'!$F$4:$F$149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8</c:v>
                </c:pt>
                <c:pt idx="28">
                  <c:v>3</c:v>
                </c:pt>
                <c:pt idx="29">
                  <c:v>0</c:v>
                </c:pt>
                <c:pt idx="30">
                  <c:v>5</c:v>
                </c:pt>
                <c:pt idx="31">
                  <c:v>13</c:v>
                </c:pt>
                <c:pt idx="32">
                  <c:v>30</c:v>
                </c:pt>
                <c:pt idx="33">
                  <c:v>25</c:v>
                </c:pt>
                <c:pt idx="34">
                  <c:v>59</c:v>
                </c:pt>
                <c:pt idx="35">
                  <c:v>33</c:v>
                </c:pt>
                <c:pt idx="36">
                  <c:v>46</c:v>
                </c:pt>
                <c:pt idx="37">
                  <c:v>101</c:v>
                </c:pt>
                <c:pt idx="38">
                  <c:v>98</c:v>
                </c:pt>
                <c:pt idx="39">
                  <c:v>196</c:v>
                </c:pt>
                <c:pt idx="40">
                  <c:v>151</c:v>
                </c:pt>
                <c:pt idx="41">
                  <c:v>152</c:v>
                </c:pt>
                <c:pt idx="42">
                  <c:v>71</c:v>
                </c:pt>
                <c:pt idx="43">
                  <c:v>69</c:v>
                </c:pt>
                <c:pt idx="44">
                  <c:v>83</c:v>
                </c:pt>
                <c:pt idx="45">
                  <c:v>119</c:v>
                </c:pt>
                <c:pt idx="46">
                  <c:v>145</c:v>
                </c:pt>
                <c:pt idx="47">
                  <c:v>143</c:v>
                </c:pt>
                <c:pt idx="48">
                  <c:v>180</c:v>
                </c:pt>
                <c:pt idx="49">
                  <c:v>135</c:v>
                </c:pt>
                <c:pt idx="50">
                  <c:v>118</c:v>
                </c:pt>
                <c:pt idx="51">
                  <c:v>182</c:v>
                </c:pt>
                <c:pt idx="52">
                  <c:v>230</c:v>
                </c:pt>
                <c:pt idx="53">
                  <c:v>314</c:v>
                </c:pt>
                <c:pt idx="54">
                  <c:v>286</c:v>
                </c:pt>
                <c:pt idx="55">
                  <c:v>365</c:v>
                </c:pt>
                <c:pt idx="56">
                  <c:v>300</c:v>
                </c:pt>
                <c:pt idx="57">
                  <c:v>280</c:v>
                </c:pt>
                <c:pt idx="58">
                  <c:v>416</c:v>
                </c:pt>
                <c:pt idx="59">
                  <c:v>475</c:v>
                </c:pt>
                <c:pt idx="60">
                  <c:v>486</c:v>
                </c:pt>
                <c:pt idx="61">
                  <c:v>554</c:v>
                </c:pt>
                <c:pt idx="62">
                  <c:v>601</c:v>
                </c:pt>
                <c:pt idx="63">
                  <c:v>357</c:v>
                </c:pt>
                <c:pt idx="64">
                  <c:v>340</c:v>
                </c:pt>
                <c:pt idx="65">
                  <c:v>389</c:v>
                </c:pt>
                <c:pt idx="66">
                  <c:v>738</c:v>
                </c:pt>
                <c:pt idx="67">
                  <c:v>655</c:v>
                </c:pt>
                <c:pt idx="68">
                  <c:v>645</c:v>
                </c:pt>
                <c:pt idx="69">
                  <c:v>454</c:v>
                </c:pt>
                <c:pt idx="70">
                  <c:v>395</c:v>
                </c:pt>
                <c:pt idx="71">
                  <c:v>464</c:v>
                </c:pt>
                <c:pt idx="72">
                  <c:v>437</c:v>
                </c:pt>
                <c:pt idx="73">
                  <c:v>479</c:v>
                </c:pt>
                <c:pt idx="74">
                  <c:v>604</c:v>
                </c:pt>
                <c:pt idx="75">
                  <c:v>623</c:v>
                </c:pt>
                <c:pt idx="76">
                  <c:v>688</c:v>
                </c:pt>
                <c:pt idx="77">
                  <c:v>532</c:v>
                </c:pt>
                <c:pt idx="78">
                  <c:v>388</c:v>
                </c:pt>
                <c:pt idx="79">
                  <c:v>461</c:v>
                </c:pt>
                <c:pt idx="80">
                  <c:v>707</c:v>
                </c:pt>
                <c:pt idx="81">
                  <c:v>722</c:v>
                </c:pt>
                <c:pt idx="82">
                  <c:v>758</c:v>
                </c:pt>
                <c:pt idx="83">
                  <c:v>779</c:v>
                </c:pt>
                <c:pt idx="84">
                  <c:v>473</c:v>
                </c:pt>
                <c:pt idx="85">
                  <c:v>300</c:v>
                </c:pt>
                <c:pt idx="86">
                  <c:v>563</c:v>
                </c:pt>
                <c:pt idx="87">
                  <c:v>742</c:v>
                </c:pt>
                <c:pt idx="88">
                  <c:v>798</c:v>
                </c:pt>
                <c:pt idx="89">
                  <c:v>635</c:v>
                </c:pt>
                <c:pt idx="90">
                  <c:v>532</c:v>
                </c:pt>
                <c:pt idx="91">
                  <c:v>299</c:v>
                </c:pt>
                <c:pt idx="92">
                  <c:v>261</c:v>
                </c:pt>
                <c:pt idx="93">
                  <c:v>476</c:v>
                </c:pt>
                <c:pt idx="94">
                  <c:v>657</c:v>
                </c:pt>
                <c:pt idx="95">
                  <c:v>746</c:v>
                </c:pt>
                <c:pt idx="96">
                  <c:v>787</c:v>
                </c:pt>
                <c:pt idx="97">
                  <c:v>700</c:v>
                </c:pt>
                <c:pt idx="98">
                  <c:v>509</c:v>
                </c:pt>
                <c:pt idx="99">
                  <c:v>278</c:v>
                </c:pt>
                <c:pt idx="100">
                  <c:v>455</c:v>
                </c:pt>
                <c:pt idx="101">
                  <c:v>754</c:v>
                </c:pt>
                <c:pt idx="102">
                  <c:v>700</c:v>
                </c:pt>
                <c:pt idx="103">
                  <c:v>660</c:v>
                </c:pt>
                <c:pt idx="104">
                  <c:v>688</c:v>
                </c:pt>
                <c:pt idx="105">
                  <c:v>358</c:v>
                </c:pt>
                <c:pt idx="106">
                  <c:v>259</c:v>
                </c:pt>
                <c:pt idx="107">
                  <c:v>431</c:v>
                </c:pt>
                <c:pt idx="108">
                  <c:v>667</c:v>
                </c:pt>
                <c:pt idx="109">
                  <c:v>808</c:v>
                </c:pt>
                <c:pt idx="110">
                  <c:v>610</c:v>
                </c:pt>
                <c:pt idx="111">
                  <c:v>532</c:v>
                </c:pt>
                <c:pt idx="112">
                  <c:v>403</c:v>
                </c:pt>
                <c:pt idx="113">
                  <c:v>210</c:v>
                </c:pt>
                <c:pt idx="114">
                  <c:v>490</c:v>
                </c:pt>
                <c:pt idx="115">
                  <c:v>746</c:v>
                </c:pt>
                <c:pt idx="116">
                  <c:v>800</c:v>
                </c:pt>
                <c:pt idx="117">
                  <c:v>774</c:v>
                </c:pt>
                <c:pt idx="118">
                  <c:v>773</c:v>
                </c:pt>
                <c:pt idx="119">
                  <c:v>432</c:v>
                </c:pt>
                <c:pt idx="120">
                  <c:v>265</c:v>
                </c:pt>
                <c:pt idx="121">
                  <c:v>648</c:v>
                </c:pt>
                <c:pt idx="122">
                  <c:v>901</c:v>
                </c:pt>
                <c:pt idx="123">
                  <c:v>1046</c:v>
                </c:pt>
                <c:pt idx="124">
                  <c:v>1039</c:v>
                </c:pt>
                <c:pt idx="125">
                  <c:v>1146</c:v>
                </c:pt>
                <c:pt idx="126">
                  <c:v>783</c:v>
                </c:pt>
                <c:pt idx="127">
                  <c:v>462</c:v>
                </c:pt>
                <c:pt idx="128">
                  <c:v>677</c:v>
                </c:pt>
                <c:pt idx="129">
                  <c:v>936</c:v>
                </c:pt>
                <c:pt idx="130">
                  <c:v>1437</c:v>
                </c:pt>
                <c:pt idx="131">
                  <c:v>1294</c:v>
                </c:pt>
                <c:pt idx="132">
                  <c:v>1337</c:v>
                </c:pt>
                <c:pt idx="133">
                  <c:v>1042</c:v>
                </c:pt>
                <c:pt idx="134">
                  <c:v>418</c:v>
                </c:pt>
                <c:pt idx="135">
                  <c:v>684</c:v>
                </c:pt>
                <c:pt idx="136">
                  <c:v>1218</c:v>
                </c:pt>
                <c:pt idx="137">
                  <c:v>1457</c:v>
                </c:pt>
                <c:pt idx="138">
                  <c:v>1496</c:v>
                </c:pt>
                <c:pt idx="139">
                  <c:v>1213</c:v>
                </c:pt>
                <c:pt idx="140">
                  <c:v>702</c:v>
                </c:pt>
                <c:pt idx="141">
                  <c:v>321</c:v>
                </c:pt>
                <c:pt idx="142">
                  <c:v>800</c:v>
                </c:pt>
                <c:pt idx="143">
                  <c:v>1312</c:v>
                </c:pt>
                <c:pt idx="144">
                  <c:v>1698</c:v>
                </c:pt>
                <c:pt idx="145">
                  <c:v>1281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ser>
          <c:idx val="2"/>
          <c:order val="2"/>
          <c:tx>
            <c:strRef>
              <c:f>'Data SWE'!$H$3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SWE'!$H$4:$H$149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29632"/>
        <c:axId val="225831168"/>
      </c:lineChart>
      <c:lineChart>
        <c:grouping val="standard"/>
        <c:varyColors val="0"/>
        <c:ser>
          <c:idx val="1"/>
          <c:order val="1"/>
          <c:tx>
            <c:strRef>
              <c:f>'Data SWE'!$G$3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SWE'!$G$4:$G$149</c:f>
              <c:numCache>
                <c:formatCode>General</c:formatCode>
                <c:ptCount val="1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6</c:v>
                </c:pt>
                <c:pt idx="46">
                  <c:v>7</c:v>
                </c:pt>
                <c:pt idx="47">
                  <c:v>9</c:v>
                </c:pt>
                <c:pt idx="48">
                  <c:v>8</c:v>
                </c:pt>
                <c:pt idx="49">
                  <c:v>11</c:v>
                </c:pt>
                <c:pt idx="50">
                  <c:v>11</c:v>
                </c:pt>
                <c:pt idx="51">
                  <c:v>21</c:v>
                </c:pt>
                <c:pt idx="52">
                  <c:v>22</c:v>
                </c:pt>
                <c:pt idx="53">
                  <c:v>31</c:v>
                </c:pt>
                <c:pt idx="54">
                  <c:v>32</c:v>
                </c:pt>
                <c:pt idx="55">
                  <c:v>35</c:v>
                </c:pt>
                <c:pt idx="56">
                  <c:v>38</c:v>
                </c:pt>
                <c:pt idx="57">
                  <c:v>45</c:v>
                </c:pt>
                <c:pt idx="58">
                  <c:v>48</c:v>
                </c:pt>
                <c:pt idx="59">
                  <c:v>53</c:v>
                </c:pt>
                <c:pt idx="60">
                  <c:v>70</c:v>
                </c:pt>
                <c:pt idx="61">
                  <c:v>80</c:v>
                </c:pt>
                <c:pt idx="62">
                  <c:v>70</c:v>
                </c:pt>
                <c:pt idx="63">
                  <c:v>85</c:v>
                </c:pt>
                <c:pt idx="64">
                  <c:v>90</c:v>
                </c:pt>
                <c:pt idx="65">
                  <c:v>84</c:v>
                </c:pt>
                <c:pt idx="66">
                  <c:v>115</c:v>
                </c:pt>
                <c:pt idx="67">
                  <c:v>86</c:v>
                </c:pt>
                <c:pt idx="68">
                  <c:v>90</c:v>
                </c:pt>
                <c:pt idx="69">
                  <c:v>103</c:v>
                </c:pt>
                <c:pt idx="70">
                  <c:v>97</c:v>
                </c:pt>
                <c:pt idx="71">
                  <c:v>85</c:v>
                </c:pt>
                <c:pt idx="72">
                  <c:v>91</c:v>
                </c:pt>
                <c:pt idx="73">
                  <c:v>115</c:v>
                </c:pt>
                <c:pt idx="74">
                  <c:v>111</c:v>
                </c:pt>
                <c:pt idx="75">
                  <c:v>82</c:v>
                </c:pt>
                <c:pt idx="76">
                  <c:v>86</c:v>
                </c:pt>
                <c:pt idx="77">
                  <c:v>88</c:v>
                </c:pt>
                <c:pt idx="78">
                  <c:v>84</c:v>
                </c:pt>
                <c:pt idx="79">
                  <c:v>62</c:v>
                </c:pt>
                <c:pt idx="80">
                  <c:v>77</c:v>
                </c:pt>
                <c:pt idx="81">
                  <c:v>86</c:v>
                </c:pt>
                <c:pt idx="82">
                  <c:v>89</c:v>
                </c:pt>
                <c:pt idx="83">
                  <c:v>73</c:v>
                </c:pt>
                <c:pt idx="84">
                  <c:v>75</c:v>
                </c:pt>
                <c:pt idx="85">
                  <c:v>73</c:v>
                </c:pt>
                <c:pt idx="86">
                  <c:v>82</c:v>
                </c:pt>
                <c:pt idx="87">
                  <c:v>84</c:v>
                </c:pt>
                <c:pt idx="88">
                  <c:v>78</c:v>
                </c:pt>
                <c:pt idx="89">
                  <c:v>78</c:v>
                </c:pt>
                <c:pt idx="90">
                  <c:v>73</c:v>
                </c:pt>
                <c:pt idx="91">
                  <c:v>75</c:v>
                </c:pt>
                <c:pt idx="92">
                  <c:v>84</c:v>
                </c:pt>
                <c:pt idx="93">
                  <c:v>72</c:v>
                </c:pt>
                <c:pt idx="94">
                  <c:v>73</c:v>
                </c:pt>
                <c:pt idx="95">
                  <c:v>80</c:v>
                </c:pt>
                <c:pt idx="96">
                  <c:v>60</c:v>
                </c:pt>
                <c:pt idx="97">
                  <c:v>69</c:v>
                </c:pt>
                <c:pt idx="98">
                  <c:v>74</c:v>
                </c:pt>
                <c:pt idx="99">
                  <c:v>64</c:v>
                </c:pt>
                <c:pt idx="100">
                  <c:v>61</c:v>
                </c:pt>
                <c:pt idx="101">
                  <c:v>50</c:v>
                </c:pt>
                <c:pt idx="102">
                  <c:v>46</c:v>
                </c:pt>
                <c:pt idx="103">
                  <c:v>58</c:v>
                </c:pt>
                <c:pt idx="104">
                  <c:v>49</c:v>
                </c:pt>
                <c:pt idx="105">
                  <c:v>53</c:v>
                </c:pt>
                <c:pt idx="106">
                  <c:v>61</c:v>
                </c:pt>
                <c:pt idx="107">
                  <c:v>40</c:v>
                </c:pt>
                <c:pt idx="108">
                  <c:v>54</c:v>
                </c:pt>
                <c:pt idx="109">
                  <c:v>54</c:v>
                </c:pt>
                <c:pt idx="110">
                  <c:v>56</c:v>
                </c:pt>
                <c:pt idx="111">
                  <c:v>56</c:v>
                </c:pt>
                <c:pt idx="112">
                  <c:v>44</c:v>
                </c:pt>
                <c:pt idx="113">
                  <c:v>42</c:v>
                </c:pt>
                <c:pt idx="114">
                  <c:v>28</c:v>
                </c:pt>
                <c:pt idx="115">
                  <c:v>39</c:v>
                </c:pt>
                <c:pt idx="116">
                  <c:v>40</c:v>
                </c:pt>
                <c:pt idx="117">
                  <c:v>40</c:v>
                </c:pt>
                <c:pt idx="118">
                  <c:v>39</c:v>
                </c:pt>
                <c:pt idx="119">
                  <c:v>45</c:v>
                </c:pt>
                <c:pt idx="120">
                  <c:v>40</c:v>
                </c:pt>
                <c:pt idx="121">
                  <c:v>37</c:v>
                </c:pt>
                <c:pt idx="122">
                  <c:v>26</c:v>
                </c:pt>
                <c:pt idx="123">
                  <c:v>45</c:v>
                </c:pt>
                <c:pt idx="124">
                  <c:v>38</c:v>
                </c:pt>
                <c:pt idx="125">
                  <c:v>31</c:v>
                </c:pt>
                <c:pt idx="126">
                  <c:v>33</c:v>
                </c:pt>
                <c:pt idx="127">
                  <c:v>38</c:v>
                </c:pt>
                <c:pt idx="128">
                  <c:v>33</c:v>
                </c:pt>
                <c:pt idx="129">
                  <c:v>40</c:v>
                </c:pt>
                <c:pt idx="130">
                  <c:v>36</c:v>
                </c:pt>
                <c:pt idx="131">
                  <c:v>30</c:v>
                </c:pt>
                <c:pt idx="132">
                  <c:v>33</c:v>
                </c:pt>
                <c:pt idx="133">
                  <c:v>27</c:v>
                </c:pt>
                <c:pt idx="134">
                  <c:v>31</c:v>
                </c:pt>
                <c:pt idx="135">
                  <c:v>28</c:v>
                </c:pt>
                <c:pt idx="136">
                  <c:v>33</c:v>
                </c:pt>
                <c:pt idx="137">
                  <c:v>29</c:v>
                </c:pt>
                <c:pt idx="138">
                  <c:v>29</c:v>
                </c:pt>
                <c:pt idx="139">
                  <c:v>29</c:v>
                </c:pt>
                <c:pt idx="140">
                  <c:v>21</c:v>
                </c:pt>
                <c:pt idx="141">
                  <c:v>21</c:v>
                </c:pt>
                <c:pt idx="142">
                  <c:v>25</c:v>
                </c:pt>
                <c:pt idx="143">
                  <c:v>22</c:v>
                </c:pt>
                <c:pt idx="144">
                  <c:v>24</c:v>
                </c:pt>
                <c:pt idx="145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34496"/>
        <c:axId val="225832960"/>
      </c:lineChart>
      <c:dateAx>
        <c:axId val="2258296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831168"/>
        <c:crosses val="autoZero"/>
        <c:auto val="1"/>
        <c:lblOffset val="100"/>
        <c:baseTimeUnit val="days"/>
      </c:dateAx>
      <c:valAx>
        <c:axId val="22583116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829632"/>
        <c:crosses val="autoZero"/>
        <c:crossBetween val="between"/>
      </c:valAx>
      <c:valAx>
        <c:axId val="225832960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834496"/>
        <c:crosses val="max"/>
        <c:crossBetween val="between"/>
      </c:valAx>
      <c:catAx>
        <c:axId val="22583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225832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SWE'!$B$3</c:f>
              <c:strCache>
                <c:ptCount val="1"/>
                <c:pt idx="0">
                  <c:v>Potvrzené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</c:numCache>
            </c:numRef>
          </c:cat>
          <c:val>
            <c:numRef>
              <c:f>'Data SWE'!$B$4:$B$192</c:f>
              <c:numCache>
                <c:formatCode>General</c:formatCode>
                <c:ptCount val="18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11</c:v>
                </c:pt>
                <c:pt idx="28">
                  <c:v>14</c:v>
                </c:pt>
                <c:pt idx="29">
                  <c:v>14</c:v>
                </c:pt>
                <c:pt idx="30">
                  <c:v>19</c:v>
                </c:pt>
                <c:pt idx="31">
                  <c:v>32</c:v>
                </c:pt>
                <c:pt idx="32">
                  <c:v>62</c:v>
                </c:pt>
                <c:pt idx="33">
                  <c:v>87</c:v>
                </c:pt>
                <c:pt idx="34">
                  <c:v>146</c:v>
                </c:pt>
                <c:pt idx="35">
                  <c:v>179</c:v>
                </c:pt>
                <c:pt idx="36">
                  <c:v>225</c:v>
                </c:pt>
                <c:pt idx="37">
                  <c:v>326</c:v>
                </c:pt>
                <c:pt idx="38">
                  <c:v>424</c:v>
                </c:pt>
                <c:pt idx="39">
                  <c:v>620</c:v>
                </c:pt>
                <c:pt idx="40">
                  <c:v>771</c:v>
                </c:pt>
                <c:pt idx="41">
                  <c:v>923</c:v>
                </c:pt>
                <c:pt idx="42">
                  <c:v>994</c:v>
                </c:pt>
                <c:pt idx="43">
                  <c:v>1063</c:v>
                </c:pt>
                <c:pt idx="44">
                  <c:v>1146</c:v>
                </c:pt>
                <c:pt idx="45">
                  <c:v>1265</c:v>
                </c:pt>
                <c:pt idx="46">
                  <c:v>1410</c:v>
                </c:pt>
                <c:pt idx="47">
                  <c:v>1553</c:v>
                </c:pt>
                <c:pt idx="48">
                  <c:v>1733</c:v>
                </c:pt>
                <c:pt idx="49">
                  <c:v>1868</c:v>
                </c:pt>
                <c:pt idx="50">
                  <c:v>1986</c:v>
                </c:pt>
                <c:pt idx="51">
                  <c:v>2168</c:v>
                </c:pt>
                <c:pt idx="52">
                  <c:v>2398</c:v>
                </c:pt>
                <c:pt idx="53">
                  <c:v>2712</c:v>
                </c:pt>
                <c:pt idx="54">
                  <c:v>2998</c:v>
                </c:pt>
                <c:pt idx="55">
                  <c:v>3363</c:v>
                </c:pt>
                <c:pt idx="56">
                  <c:v>3663</c:v>
                </c:pt>
                <c:pt idx="57">
                  <c:v>3943</c:v>
                </c:pt>
                <c:pt idx="58">
                  <c:v>4359</c:v>
                </c:pt>
                <c:pt idx="59">
                  <c:v>4834</c:v>
                </c:pt>
                <c:pt idx="60">
                  <c:v>5320</c:v>
                </c:pt>
                <c:pt idx="61">
                  <c:v>5874</c:v>
                </c:pt>
                <c:pt idx="62">
                  <c:v>6475</c:v>
                </c:pt>
                <c:pt idx="63">
                  <c:v>6832</c:v>
                </c:pt>
                <c:pt idx="64">
                  <c:v>7172</c:v>
                </c:pt>
                <c:pt idx="65">
                  <c:v>7561</c:v>
                </c:pt>
                <c:pt idx="66">
                  <c:v>8299</c:v>
                </c:pt>
                <c:pt idx="67">
                  <c:v>8954</c:v>
                </c:pt>
                <c:pt idx="68">
                  <c:v>9599</c:v>
                </c:pt>
                <c:pt idx="69">
                  <c:v>10053</c:v>
                </c:pt>
                <c:pt idx="70">
                  <c:v>10448</c:v>
                </c:pt>
                <c:pt idx="71">
                  <c:v>10912</c:v>
                </c:pt>
                <c:pt idx="72">
                  <c:v>11349</c:v>
                </c:pt>
                <c:pt idx="73">
                  <c:v>11828</c:v>
                </c:pt>
                <c:pt idx="74">
                  <c:v>12432</c:v>
                </c:pt>
                <c:pt idx="75">
                  <c:v>13055</c:v>
                </c:pt>
                <c:pt idx="76">
                  <c:v>13743</c:v>
                </c:pt>
                <c:pt idx="77">
                  <c:v>14275</c:v>
                </c:pt>
                <c:pt idx="78">
                  <c:v>14663</c:v>
                </c:pt>
                <c:pt idx="79">
                  <c:v>15124</c:v>
                </c:pt>
                <c:pt idx="80">
                  <c:v>15831</c:v>
                </c:pt>
                <c:pt idx="81">
                  <c:v>16553</c:v>
                </c:pt>
                <c:pt idx="82">
                  <c:v>17311</c:v>
                </c:pt>
                <c:pt idx="83">
                  <c:v>18090</c:v>
                </c:pt>
                <c:pt idx="84">
                  <c:v>18563</c:v>
                </c:pt>
                <c:pt idx="85">
                  <c:v>18863</c:v>
                </c:pt>
                <c:pt idx="86">
                  <c:v>19426</c:v>
                </c:pt>
                <c:pt idx="87">
                  <c:v>20168</c:v>
                </c:pt>
                <c:pt idx="88">
                  <c:v>20966</c:v>
                </c:pt>
                <c:pt idx="89">
                  <c:v>21601</c:v>
                </c:pt>
                <c:pt idx="90">
                  <c:v>22133</c:v>
                </c:pt>
                <c:pt idx="91">
                  <c:v>22432</c:v>
                </c:pt>
                <c:pt idx="92">
                  <c:v>22693</c:v>
                </c:pt>
                <c:pt idx="93">
                  <c:v>23169</c:v>
                </c:pt>
                <c:pt idx="94">
                  <c:v>23826</c:v>
                </c:pt>
                <c:pt idx="95">
                  <c:v>24572</c:v>
                </c:pt>
                <c:pt idx="96">
                  <c:v>25359</c:v>
                </c:pt>
                <c:pt idx="97">
                  <c:v>26059</c:v>
                </c:pt>
                <c:pt idx="98">
                  <c:v>26568</c:v>
                </c:pt>
                <c:pt idx="99">
                  <c:v>26846</c:v>
                </c:pt>
                <c:pt idx="100">
                  <c:v>27301</c:v>
                </c:pt>
                <c:pt idx="101">
                  <c:v>28055</c:v>
                </c:pt>
                <c:pt idx="102">
                  <c:v>28755</c:v>
                </c:pt>
                <c:pt idx="103">
                  <c:v>29415</c:v>
                </c:pt>
                <c:pt idx="104">
                  <c:v>30103</c:v>
                </c:pt>
                <c:pt idx="105">
                  <c:v>30461</c:v>
                </c:pt>
                <c:pt idx="106">
                  <c:v>30720</c:v>
                </c:pt>
                <c:pt idx="107">
                  <c:v>31151</c:v>
                </c:pt>
                <c:pt idx="108">
                  <c:v>31818</c:v>
                </c:pt>
                <c:pt idx="109">
                  <c:v>32626</c:v>
                </c:pt>
                <c:pt idx="110">
                  <c:v>33236</c:v>
                </c:pt>
                <c:pt idx="111">
                  <c:v>33768</c:v>
                </c:pt>
                <c:pt idx="112">
                  <c:v>34171</c:v>
                </c:pt>
                <c:pt idx="113">
                  <c:v>34381</c:v>
                </c:pt>
                <c:pt idx="114">
                  <c:v>34871</c:v>
                </c:pt>
                <c:pt idx="115">
                  <c:v>35617</c:v>
                </c:pt>
                <c:pt idx="116">
                  <c:v>36417</c:v>
                </c:pt>
                <c:pt idx="117">
                  <c:v>37191</c:v>
                </c:pt>
                <c:pt idx="118">
                  <c:v>37964</c:v>
                </c:pt>
                <c:pt idx="119">
                  <c:v>38396</c:v>
                </c:pt>
                <c:pt idx="120">
                  <c:v>38661</c:v>
                </c:pt>
                <c:pt idx="121">
                  <c:v>39309</c:v>
                </c:pt>
                <c:pt idx="122">
                  <c:v>40210</c:v>
                </c:pt>
                <c:pt idx="123">
                  <c:v>41256</c:v>
                </c:pt>
                <c:pt idx="124">
                  <c:v>42295</c:v>
                </c:pt>
                <c:pt idx="125">
                  <c:v>43441</c:v>
                </c:pt>
                <c:pt idx="126">
                  <c:v>44224</c:v>
                </c:pt>
                <c:pt idx="127">
                  <c:v>44686</c:v>
                </c:pt>
                <c:pt idx="128">
                  <c:v>45363</c:v>
                </c:pt>
                <c:pt idx="129">
                  <c:v>46299</c:v>
                </c:pt>
                <c:pt idx="130">
                  <c:v>47736</c:v>
                </c:pt>
                <c:pt idx="131">
                  <c:v>49030</c:v>
                </c:pt>
                <c:pt idx="132">
                  <c:v>50367</c:v>
                </c:pt>
                <c:pt idx="133">
                  <c:v>51409</c:v>
                </c:pt>
                <c:pt idx="134">
                  <c:v>51827</c:v>
                </c:pt>
                <c:pt idx="135">
                  <c:v>52511</c:v>
                </c:pt>
                <c:pt idx="136">
                  <c:v>53729</c:v>
                </c:pt>
                <c:pt idx="137">
                  <c:v>55186</c:v>
                </c:pt>
                <c:pt idx="138">
                  <c:v>56682</c:v>
                </c:pt>
                <c:pt idx="139">
                  <c:v>57895</c:v>
                </c:pt>
                <c:pt idx="140">
                  <c:v>58597</c:v>
                </c:pt>
                <c:pt idx="141">
                  <c:v>58918</c:v>
                </c:pt>
                <c:pt idx="142">
                  <c:v>59718</c:v>
                </c:pt>
                <c:pt idx="143">
                  <c:v>61030</c:v>
                </c:pt>
                <c:pt idx="144">
                  <c:v>62728</c:v>
                </c:pt>
                <c:pt idx="145">
                  <c:v>64009</c:v>
                </c:pt>
                <c:pt idx="146">
                  <c:v>65212</c:v>
                </c:pt>
                <c:pt idx="147">
                  <c:v>65972</c:v>
                </c:pt>
                <c:pt idx="148">
                  <c:v>66392</c:v>
                </c:pt>
                <c:pt idx="149">
                  <c:v>67119</c:v>
                </c:pt>
                <c:pt idx="150">
                  <c:v>67924</c:v>
                </c:pt>
                <c:pt idx="151">
                  <c:v>68608</c:v>
                </c:pt>
                <c:pt idx="152">
                  <c:v>69297</c:v>
                </c:pt>
                <c:pt idx="153">
                  <c:v>69996</c:v>
                </c:pt>
                <c:pt idx="154">
                  <c:v>70366</c:v>
                </c:pt>
                <c:pt idx="155">
                  <c:v>70681</c:v>
                </c:pt>
                <c:pt idx="156">
                  <c:v>70932</c:v>
                </c:pt>
                <c:pt idx="157">
                  <c:v>71210</c:v>
                </c:pt>
                <c:pt idx="158">
                  <c:v>71747</c:v>
                </c:pt>
                <c:pt idx="159">
                  <c:v>72082</c:v>
                </c:pt>
                <c:pt idx="160">
                  <c:v>72459</c:v>
                </c:pt>
                <c:pt idx="161">
                  <c:v>72773</c:v>
                </c:pt>
                <c:pt idx="162">
                  <c:v>72879</c:v>
                </c:pt>
                <c:pt idx="163">
                  <c:v>73049</c:v>
                </c:pt>
                <c:pt idx="164">
                  <c:v>73364</c:v>
                </c:pt>
                <c:pt idx="165">
                  <c:v>73663</c:v>
                </c:pt>
                <c:pt idx="166">
                  <c:v>73936</c:v>
                </c:pt>
                <c:pt idx="167">
                  <c:v>74235</c:v>
                </c:pt>
                <c:pt idx="168">
                  <c:v>74435</c:v>
                </c:pt>
                <c:pt idx="169">
                  <c:v>74545</c:v>
                </c:pt>
                <c:pt idx="170">
                  <c:v>74676</c:v>
                </c:pt>
                <c:pt idx="171">
                  <c:v>74902</c:v>
                </c:pt>
                <c:pt idx="172">
                  <c:v>75199</c:v>
                </c:pt>
                <c:pt idx="173">
                  <c:v>75419</c:v>
                </c:pt>
                <c:pt idx="174">
                  <c:v>75681</c:v>
                </c:pt>
                <c:pt idx="175">
                  <c:v>75819</c:v>
                </c:pt>
                <c:pt idx="176">
                  <c:v>75861</c:v>
                </c:pt>
                <c:pt idx="177">
                  <c:v>75932</c:v>
                </c:pt>
                <c:pt idx="178">
                  <c:v>76215</c:v>
                </c:pt>
                <c:pt idx="179">
                  <c:v>76516</c:v>
                </c:pt>
                <c:pt idx="180">
                  <c:v>76818</c:v>
                </c:pt>
                <c:pt idx="181">
                  <c:v>77076</c:v>
                </c:pt>
                <c:pt idx="182">
                  <c:v>77379</c:v>
                </c:pt>
                <c:pt idx="183">
                  <c:v>77417</c:v>
                </c:pt>
                <c:pt idx="184">
                  <c:v>77582</c:v>
                </c:pt>
                <c:pt idx="185">
                  <c:v>77916</c:v>
                </c:pt>
                <c:pt idx="186">
                  <c:v>78341</c:v>
                </c:pt>
                <c:pt idx="187">
                  <c:v>78719</c:v>
                </c:pt>
                <c:pt idx="188">
                  <c:v>79099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ser>
          <c:idx val="2"/>
          <c:order val="2"/>
          <c:tx>
            <c:strRef>
              <c:f>'Data SWE'!$D$3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</c:numCache>
            </c:numRef>
          </c:cat>
          <c:val>
            <c:numRef>
              <c:f>'Data SWE'!$D$4:$D$99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18176"/>
        <c:axId val="225640448"/>
      </c:lineChart>
      <c:lineChart>
        <c:grouping val="standard"/>
        <c:varyColors val="0"/>
        <c:ser>
          <c:idx val="1"/>
          <c:order val="1"/>
          <c:tx>
            <c:strRef>
              <c:f>'Data SWE'!$C$3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SWE'!$C$4:$C$192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7</c:v>
                </c:pt>
                <c:pt idx="44">
                  <c:v>8</c:v>
                </c:pt>
                <c:pt idx="45">
                  <c:v>14</c:v>
                </c:pt>
                <c:pt idx="46">
                  <c:v>21</c:v>
                </c:pt>
                <c:pt idx="47">
                  <c:v>30</c:v>
                </c:pt>
                <c:pt idx="48">
                  <c:v>38</c:v>
                </c:pt>
                <c:pt idx="49">
                  <c:v>49</c:v>
                </c:pt>
                <c:pt idx="50">
                  <c:v>60</c:v>
                </c:pt>
                <c:pt idx="51">
                  <c:v>81</c:v>
                </c:pt>
                <c:pt idx="52">
                  <c:v>103</c:v>
                </c:pt>
                <c:pt idx="53">
                  <c:v>134</c:v>
                </c:pt>
                <c:pt idx="54">
                  <c:v>166</c:v>
                </c:pt>
                <c:pt idx="55">
                  <c:v>201</c:v>
                </c:pt>
                <c:pt idx="56">
                  <c:v>239</c:v>
                </c:pt>
                <c:pt idx="57">
                  <c:v>284</c:v>
                </c:pt>
                <c:pt idx="58">
                  <c:v>332</c:v>
                </c:pt>
                <c:pt idx="59">
                  <c:v>385</c:v>
                </c:pt>
                <c:pt idx="60">
                  <c:v>455</c:v>
                </c:pt>
                <c:pt idx="61">
                  <c:v>535</c:v>
                </c:pt>
                <c:pt idx="62">
                  <c:v>605</c:v>
                </c:pt>
                <c:pt idx="63">
                  <c:v>690</c:v>
                </c:pt>
                <c:pt idx="64">
                  <c:v>780</c:v>
                </c:pt>
                <c:pt idx="65">
                  <c:v>864</c:v>
                </c:pt>
                <c:pt idx="66">
                  <c:v>979</c:v>
                </c:pt>
                <c:pt idx="67">
                  <c:v>1065</c:v>
                </c:pt>
                <c:pt idx="68">
                  <c:v>1155</c:v>
                </c:pt>
                <c:pt idx="69">
                  <c:v>1258</c:v>
                </c:pt>
                <c:pt idx="70">
                  <c:v>1355</c:v>
                </c:pt>
                <c:pt idx="71">
                  <c:v>1440</c:v>
                </c:pt>
                <c:pt idx="72">
                  <c:v>1531</c:v>
                </c:pt>
                <c:pt idx="73">
                  <c:v>1646</c:v>
                </c:pt>
                <c:pt idx="74">
                  <c:v>1757</c:v>
                </c:pt>
                <c:pt idx="75">
                  <c:v>1839</c:v>
                </c:pt>
                <c:pt idx="76">
                  <c:v>1925</c:v>
                </c:pt>
                <c:pt idx="77">
                  <c:v>2013</c:v>
                </c:pt>
                <c:pt idx="78">
                  <c:v>2097</c:v>
                </c:pt>
                <c:pt idx="79">
                  <c:v>2159</c:v>
                </c:pt>
                <c:pt idx="80">
                  <c:v>2236</c:v>
                </c:pt>
                <c:pt idx="81">
                  <c:v>2322</c:v>
                </c:pt>
                <c:pt idx="82">
                  <c:v>2411</c:v>
                </c:pt>
                <c:pt idx="83">
                  <c:v>2484</c:v>
                </c:pt>
                <c:pt idx="84">
                  <c:v>2559</c:v>
                </c:pt>
                <c:pt idx="85">
                  <c:v>2632</c:v>
                </c:pt>
                <c:pt idx="86">
                  <c:v>2714</c:v>
                </c:pt>
                <c:pt idx="87">
                  <c:v>2798</c:v>
                </c:pt>
                <c:pt idx="88">
                  <c:v>2876</c:v>
                </c:pt>
                <c:pt idx="89">
                  <c:v>2954</c:v>
                </c:pt>
                <c:pt idx="90">
                  <c:v>3027</c:v>
                </c:pt>
                <c:pt idx="91">
                  <c:v>3102</c:v>
                </c:pt>
                <c:pt idx="92">
                  <c:v>3186</c:v>
                </c:pt>
                <c:pt idx="93">
                  <c:v>3258</c:v>
                </c:pt>
                <c:pt idx="94">
                  <c:v>3331</c:v>
                </c:pt>
                <c:pt idx="95">
                  <c:v>3411</c:v>
                </c:pt>
                <c:pt idx="96">
                  <c:v>3471</c:v>
                </c:pt>
                <c:pt idx="97">
                  <c:v>3540</c:v>
                </c:pt>
                <c:pt idx="98">
                  <c:v>3614</c:v>
                </c:pt>
                <c:pt idx="99">
                  <c:v>3678</c:v>
                </c:pt>
                <c:pt idx="100">
                  <c:v>3739</c:v>
                </c:pt>
                <c:pt idx="101">
                  <c:v>3789</c:v>
                </c:pt>
                <c:pt idx="102">
                  <c:v>3835</c:v>
                </c:pt>
                <c:pt idx="103">
                  <c:v>3893</c:v>
                </c:pt>
                <c:pt idx="104">
                  <c:v>3942</c:v>
                </c:pt>
                <c:pt idx="105">
                  <c:v>3995</c:v>
                </c:pt>
                <c:pt idx="106">
                  <c:v>4056</c:v>
                </c:pt>
                <c:pt idx="107">
                  <c:v>4096</c:v>
                </c:pt>
                <c:pt idx="108">
                  <c:v>4150</c:v>
                </c:pt>
                <c:pt idx="109">
                  <c:v>4204</c:v>
                </c:pt>
                <c:pt idx="110">
                  <c:v>4260</c:v>
                </c:pt>
                <c:pt idx="111">
                  <c:v>4316</c:v>
                </c:pt>
                <c:pt idx="112">
                  <c:v>4360</c:v>
                </c:pt>
                <c:pt idx="113">
                  <c:v>4402</c:v>
                </c:pt>
                <c:pt idx="114">
                  <c:v>4430</c:v>
                </c:pt>
                <c:pt idx="115">
                  <c:v>4469</c:v>
                </c:pt>
                <c:pt idx="116">
                  <c:v>4509</c:v>
                </c:pt>
                <c:pt idx="117">
                  <c:v>4549</c:v>
                </c:pt>
                <c:pt idx="118">
                  <c:v>4588</c:v>
                </c:pt>
                <c:pt idx="119">
                  <c:v>4633</c:v>
                </c:pt>
                <c:pt idx="120">
                  <c:v>4673</c:v>
                </c:pt>
                <c:pt idx="121">
                  <c:v>4710</c:v>
                </c:pt>
                <c:pt idx="122">
                  <c:v>4736</c:v>
                </c:pt>
                <c:pt idx="123">
                  <c:v>4781</c:v>
                </c:pt>
                <c:pt idx="124">
                  <c:v>4819</c:v>
                </c:pt>
                <c:pt idx="125">
                  <c:v>4850</c:v>
                </c:pt>
                <c:pt idx="126">
                  <c:v>4883</c:v>
                </c:pt>
                <c:pt idx="127">
                  <c:v>4921</c:v>
                </c:pt>
                <c:pt idx="128">
                  <c:v>4954</c:v>
                </c:pt>
                <c:pt idx="129">
                  <c:v>4994</c:v>
                </c:pt>
                <c:pt idx="130">
                  <c:v>5030</c:v>
                </c:pt>
                <c:pt idx="131">
                  <c:v>5060</c:v>
                </c:pt>
                <c:pt idx="132">
                  <c:v>5093</c:v>
                </c:pt>
                <c:pt idx="133">
                  <c:v>5120</c:v>
                </c:pt>
                <c:pt idx="134">
                  <c:v>5151</c:v>
                </c:pt>
                <c:pt idx="135">
                  <c:v>5179</c:v>
                </c:pt>
                <c:pt idx="136">
                  <c:v>5212</c:v>
                </c:pt>
                <c:pt idx="137">
                  <c:v>5241</c:v>
                </c:pt>
                <c:pt idx="138">
                  <c:v>5270</c:v>
                </c:pt>
                <c:pt idx="139">
                  <c:v>5299</c:v>
                </c:pt>
                <c:pt idx="140">
                  <c:v>5320</c:v>
                </c:pt>
                <c:pt idx="141">
                  <c:v>5341</c:v>
                </c:pt>
                <c:pt idx="142">
                  <c:v>5366</c:v>
                </c:pt>
                <c:pt idx="143">
                  <c:v>5388</c:v>
                </c:pt>
                <c:pt idx="144">
                  <c:v>5412</c:v>
                </c:pt>
                <c:pt idx="145">
                  <c:v>5424</c:v>
                </c:pt>
                <c:pt idx="146">
                  <c:v>5438</c:v>
                </c:pt>
                <c:pt idx="147">
                  <c:v>5460</c:v>
                </c:pt>
                <c:pt idx="148">
                  <c:v>5478</c:v>
                </c:pt>
                <c:pt idx="149">
                  <c:v>5498</c:v>
                </c:pt>
                <c:pt idx="150">
                  <c:v>5515</c:v>
                </c:pt>
                <c:pt idx="151">
                  <c:v>5530</c:v>
                </c:pt>
                <c:pt idx="152">
                  <c:v>5538</c:v>
                </c:pt>
                <c:pt idx="153">
                  <c:v>5553</c:v>
                </c:pt>
                <c:pt idx="154">
                  <c:v>5562</c:v>
                </c:pt>
                <c:pt idx="155">
                  <c:v>5578</c:v>
                </c:pt>
                <c:pt idx="156">
                  <c:v>5590</c:v>
                </c:pt>
                <c:pt idx="157">
                  <c:v>5601</c:v>
                </c:pt>
                <c:pt idx="158">
                  <c:v>5616</c:v>
                </c:pt>
                <c:pt idx="159">
                  <c:v>5630</c:v>
                </c:pt>
                <c:pt idx="160">
                  <c:v>5641</c:v>
                </c:pt>
                <c:pt idx="161">
                  <c:v>5650</c:v>
                </c:pt>
                <c:pt idx="162">
                  <c:v>5664</c:v>
                </c:pt>
                <c:pt idx="163">
                  <c:v>5672</c:v>
                </c:pt>
                <c:pt idx="164">
                  <c:v>5678</c:v>
                </c:pt>
                <c:pt idx="165">
                  <c:v>5686</c:v>
                </c:pt>
                <c:pt idx="166">
                  <c:v>5694</c:v>
                </c:pt>
                <c:pt idx="167">
                  <c:v>5705</c:v>
                </c:pt>
                <c:pt idx="168">
                  <c:v>5715</c:v>
                </c:pt>
                <c:pt idx="169">
                  <c:v>5722</c:v>
                </c:pt>
                <c:pt idx="170">
                  <c:v>5729</c:v>
                </c:pt>
                <c:pt idx="171">
                  <c:v>5736</c:v>
                </c:pt>
                <c:pt idx="172">
                  <c:v>5742</c:v>
                </c:pt>
                <c:pt idx="173">
                  <c:v>5746</c:v>
                </c:pt>
                <c:pt idx="174">
                  <c:v>5747</c:v>
                </c:pt>
                <c:pt idx="175">
                  <c:v>5749</c:v>
                </c:pt>
                <c:pt idx="176">
                  <c:v>5755</c:v>
                </c:pt>
                <c:pt idx="177">
                  <c:v>5759</c:v>
                </c:pt>
                <c:pt idx="178">
                  <c:v>5760</c:v>
                </c:pt>
                <c:pt idx="179">
                  <c:v>5760</c:v>
                </c:pt>
                <c:pt idx="180">
                  <c:v>5763</c:v>
                </c:pt>
                <c:pt idx="181">
                  <c:v>5766</c:v>
                </c:pt>
                <c:pt idx="182">
                  <c:v>5767</c:v>
                </c:pt>
                <c:pt idx="183">
                  <c:v>5772</c:v>
                </c:pt>
                <c:pt idx="184">
                  <c:v>5774</c:v>
                </c:pt>
                <c:pt idx="185">
                  <c:v>5775</c:v>
                </c:pt>
                <c:pt idx="186">
                  <c:v>5780</c:v>
                </c:pt>
                <c:pt idx="187">
                  <c:v>5783</c:v>
                </c:pt>
                <c:pt idx="188">
                  <c:v>5785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43520"/>
        <c:axId val="225641984"/>
      </c:lineChart>
      <c:dateAx>
        <c:axId val="2256181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640448"/>
        <c:crosses val="autoZero"/>
        <c:auto val="1"/>
        <c:lblOffset val="100"/>
        <c:baseTimeUnit val="days"/>
      </c:dateAx>
      <c:valAx>
        <c:axId val="22564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618176"/>
        <c:crosses val="autoZero"/>
        <c:crossBetween val="between"/>
      </c:valAx>
      <c:valAx>
        <c:axId val="225641984"/>
        <c:scaling>
          <c:orientation val="minMax"/>
          <c:max val="1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643520"/>
        <c:crosses val="max"/>
        <c:crossBetween val="between"/>
      </c:valAx>
      <c:catAx>
        <c:axId val="22564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225641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SWE'!$A$33:$A$162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SWE'!$F$4:$F$162</c:f>
              <c:numCache>
                <c:formatCode>General</c:formatCode>
                <c:ptCount val="15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8</c:v>
                </c:pt>
                <c:pt idx="28">
                  <c:v>3</c:v>
                </c:pt>
                <c:pt idx="29">
                  <c:v>0</c:v>
                </c:pt>
                <c:pt idx="30">
                  <c:v>5</c:v>
                </c:pt>
                <c:pt idx="31">
                  <c:v>13</c:v>
                </c:pt>
                <c:pt idx="32">
                  <c:v>30</c:v>
                </c:pt>
                <c:pt idx="33">
                  <c:v>25</c:v>
                </c:pt>
                <c:pt idx="34">
                  <c:v>59</c:v>
                </c:pt>
                <c:pt idx="35">
                  <c:v>33</c:v>
                </c:pt>
                <c:pt idx="36">
                  <c:v>46</c:v>
                </c:pt>
                <c:pt idx="37">
                  <c:v>101</c:v>
                </c:pt>
                <c:pt idx="38">
                  <c:v>98</c:v>
                </c:pt>
                <c:pt idx="39">
                  <c:v>196</c:v>
                </c:pt>
                <c:pt idx="40">
                  <c:v>151</c:v>
                </c:pt>
                <c:pt idx="41">
                  <c:v>152</c:v>
                </c:pt>
                <c:pt idx="42">
                  <c:v>71</c:v>
                </c:pt>
                <c:pt idx="43">
                  <c:v>69</c:v>
                </c:pt>
                <c:pt idx="44">
                  <c:v>83</c:v>
                </c:pt>
                <c:pt idx="45">
                  <c:v>119</c:v>
                </c:pt>
                <c:pt idx="46">
                  <c:v>145</c:v>
                </c:pt>
                <c:pt idx="47">
                  <c:v>143</c:v>
                </c:pt>
                <c:pt idx="48">
                  <c:v>180</c:v>
                </c:pt>
                <c:pt idx="49">
                  <c:v>135</c:v>
                </c:pt>
                <c:pt idx="50">
                  <c:v>118</c:v>
                </c:pt>
                <c:pt idx="51">
                  <c:v>182</c:v>
                </c:pt>
                <c:pt idx="52">
                  <c:v>230</c:v>
                </c:pt>
                <c:pt idx="53">
                  <c:v>314</c:v>
                </c:pt>
                <c:pt idx="54">
                  <c:v>286</c:v>
                </c:pt>
                <c:pt idx="55">
                  <c:v>365</c:v>
                </c:pt>
                <c:pt idx="56">
                  <c:v>300</c:v>
                </c:pt>
                <c:pt idx="57">
                  <c:v>280</c:v>
                </c:pt>
                <c:pt idx="58">
                  <c:v>416</c:v>
                </c:pt>
                <c:pt idx="59">
                  <c:v>475</c:v>
                </c:pt>
                <c:pt idx="60">
                  <c:v>486</c:v>
                </c:pt>
                <c:pt idx="61">
                  <c:v>554</c:v>
                </c:pt>
                <c:pt idx="62">
                  <c:v>601</c:v>
                </c:pt>
                <c:pt idx="63">
                  <c:v>357</c:v>
                </c:pt>
                <c:pt idx="64">
                  <c:v>340</c:v>
                </c:pt>
                <c:pt idx="65">
                  <c:v>389</c:v>
                </c:pt>
                <c:pt idx="66">
                  <c:v>738</c:v>
                </c:pt>
                <c:pt idx="67">
                  <c:v>655</c:v>
                </c:pt>
                <c:pt idx="68">
                  <c:v>645</c:v>
                </c:pt>
                <c:pt idx="69">
                  <c:v>454</c:v>
                </c:pt>
                <c:pt idx="70">
                  <c:v>395</c:v>
                </c:pt>
                <c:pt idx="71">
                  <c:v>464</c:v>
                </c:pt>
                <c:pt idx="72">
                  <c:v>437</c:v>
                </c:pt>
                <c:pt idx="73">
                  <c:v>479</c:v>
                </c:pt>
                <c:pt idx="74">
                  <c:v>604</c:v>
                </c:pt>
                <c:pt idx="75">
                  <c:v>623</c:v>
                </c:pt>
                <c:pt idx="76">
                  <c:v>688</c:v>
                </c:pt>
                <c:pt idx="77">
                  <c:v>532</c:v>
                </c:pt>
                <c:pt idx="78">
                  <c:v>388</c:v>
                </c:pt>
                <c:pt idx="79">
                  <c:v>461</c:v>
                </c:pt>
                <c:pt idx="80">
                  <c:v>707</c:v>
                </c:pt>
                <c:pt idx="81">
                  <c:v>722</c:v>
                </c:pt>
                <c:pt idx="82">
                  <c:v>758</c:v>
                </c:pt>
                <c:pt idx="83">
                  <c:v>779</c:v>
                </c:pt>
                <c:pt idx="84">
                  <c:v>473</c:v>
                </c:pt>
                <c:pt idx="85">
                  <c:v>300</c:v>
                </c:pt>
                <c:pt idx="86">
                  <c:v>563</c:v>
                </c:pt>
                <c:pt idx="87">
                  <c:v>742</c:v>
                </c:pt>
                <c:pt idx="88">
                  <c:v>798</c:v>
                </c:pt>
                <c:pt idx="89">
                  <c:v>635</c:v>
                </c:pt>
                <c:pt idx="90">
                  <c:v>532</c:v>
                </c:pt>
                <c:pt idx="91">
                  <c:v>299</c:v>
                </c:pt>
                <c:pt idx="92">
                  <c:v>261</c:v>
                </c:pt>
                <c:pt idx="93">
                  <c:v>476</c:v>
                </c:pt>
                <c:pt idx="94">
                  <c:v>657</c:v>
                </c:pt>
                <c:pt idx="95">
                  <c:v>746</c:v>
                </c:pt>
                <c:pt idx="96">
                  <c:v>787</c:v>
                </c:pt>
                <c:pt idx="97">
                  <c:v>700</c:v>
                </c:pt>
                <c:pt idx="98">
                  <c:v>509</c:v>
                </c:pt>
                <c:pt idx="99">
                  <c:v>278</c:v>
                </c:pt>
                <c:pt idx="100">
                  <c:v>455</c:v>
                </c:pt>
                <c:pt idx="101">
                  <c:v>754</c:v>
                </c:pt>
                <c:pt idx="102">
                  <c:v>700</c:v>
                </c:pt>
                <c:pt idx="103">
                  <c:v>660</c:v>
                </c:pt>
                <c:pt idx="104">
                  <c:v>688</c:v>
                </c:pt>
                <c:pt idx="105">
                  <c:v>358</c:v>
                </c:pt>
                <c:pt idx="106">
                  <c:v>259</c:v>
                </c:pt>
                <c:pt idx="107">
                  <c:v>431</c:v>
                </c:pt>
                <c:pt idx="108">
                  <c:v>667</c:v>
                </c:pt>
                <c:pt idx="109">
                  <c:v>808</c:v>
                </c:pt>
                <c:pt idx="110">
                  <c:v>610</c:v>
                </c:pt>
                <c:pt idx="111">
                  <c:v>532</c:v>
                </c:pt>
                <c:pt idx="112">
                  <c:v>403</c:v>
                </c:pt>
                <c:pt idx="113">
                  <c:v>210</c:v>
                </c:pt>
                <c:pt idx="114">
                  <c:v>490</c:v>
                </c:pt>
                <c:pt idx="115">
                  <c:v>746</c:v>
                </c:pt>
                <c:pt idx="116">
                  <c:v>800</c:v>
                </c:pt>
                <c:pt idx="117">
                  <c:v>774</c:v>
                </c:pt>
                <c:pt idx="118">
                  <c:v>773</c:v>
                </c:pt>
                <c:pt idx="119">
                  <c:v>432</c:v>
                </c:pt>
                <c:pt idx="120">
                  <c:v>265</c:v>
                </c:pt>
                <c:pt idx="121">
                  <c:v>648</c:v>
                </c:pt>
                <c:pt idx="122">
                  <c:v>901</c:v>
                </c:pt>
                <c:pt idx="123">
                  <c:v>1046</c:v>
                </c:pt>
                <c:pt idx="124">
                  <c:v>1039</c:v>
                </c:pt>
                <c:pt idx="125">
                  <c:v>1146</c:v>
                </c:pt>
                <c:pt idx="126">
                  <c:v>783</c:v>
                </c:pt>
                <c:pt idx="127">
                  <c:v>462</c:v>
                </c:pt>
                <c:pt idx="128">
                  <c:v>677</c:v>
                </c:pt>
                <c:pt idx="129">
                  <c:v>936</c:v>
                </c:pt>
                <c:pt idx="130">
                  <c:v>1437</c:v>
                </c:pt>
                <c:pt idx="131">
                  <c:v>1294</c:v>
                </c:pt>
                <c:pt idx="132">
                  <c:v>1337</c:v>
                </c:pt>
                <c:pt idx="133">
                  <c:v>1042</c:v>
                </c:pt>
                <c:pt idx="134">
                  <c:v>418</c:v>
                </c:pt>
                <c:pt idx="135">
                  <c:v>684</c:v>
                </c:pt>
                <c:pt idx="136">
                  <c:v>1218</c:v>
                </c:pt>
                <c:pt idx="137">
                  <c:v>1457</c:v>
                </c:pt>
                <c:pt idx="138">
                  <c:v>1496</c:v>
                </c:pt>
                <c:pt idx="139">
                  <c:v>1213</c:v>
                </c:pt>
                <c:pt idx="140">
                  <c:v>702</c:v>
                </c:pt>
                <c:pt idx="141">
                  <c:v>321</c:v>
                </c:pt>
                <c:pt idx="142">
                  <c:v>800</c:v>
                </c:pt>
                <c:pt idx="143">
                  <c:v>1312</c:v>
                </c:pt>
                <c:pt idx="144">
                  <c:v>1698</c:v>
                </c:pt>
                <c:pt idx="145">
                  <c:v>1281</c:v>
                </c:pt>
                <c:pt idx="146">
                  <c:v>1203</c:v>
                </c:pt>
                <c:pt idx="147">
                  <c:v>760</c:v>
                </c:pt>
                <c:pt idx="148">
                  <c:v>420</c:v>
                </c:pt>
                <c:pt idx="149">
                  <c:v>727</c:v>
                </c:pt>
                <c:pt idx="150">
                  <c:v>805</c:v>
                </c:pt>
                <c:pt idx="151">
                  <c:v>684</c:v>
                </c:pt>
                <c:pt idx="152">
                  <c:v>689</c:v>
                </c:pt>
                <c:pt idx="153">
                  <c:v>699</c:v>
                </c:pt>
                <c:pt idx="154">
                  <c:v>370</c:v>
                </c:pt>
                <c:pt idx="155">
                  <c:v>315</c:v>
                </c:pt>
                <c:pt idx="156">
                  <c:v>251</c:v>
                </c:pt>
                <c:pt idx="157">
                  <c:v>278</c:v>
                </c:pt>
                <c:pt idx="158">
                  <c:v>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77312"/>
        <c:axId val="225678848"/>
      </c:lineChart>
      <c:dateAx>
        <c:axId val="2256773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678848"/>
        <c:crosses val="autoZero"/>
        <c:auto val="1"/>
        <c:lblOffset val="100"/>
        <c:baseTimeUnit val="days"/>
      </c:dateAx>
      <c:valAx>
        <c:axId val="22567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67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SWE'!$B$3</c:f>
              <c:strCache>
                <c:ptCount val="1"/>
                <c:pt idx="0">
                  <c:v>Potvrzené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</c:numCache>
            </c:numRef>
          </c:cat>
          <c:val>
            <c:numRef>
              <c:f>'Data SWE'!$AB$4:$AB$192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0.2857142857142857</c:v>
                </c:pt>
                <c:pt idx="27" formatCode="#,##0">
                  <c:v>1.4285714285714286</c:v>
                </c:pt>
                <c:pt idx="28" formatCode="#,##0">
                  <c:v>1.8571428571428572</c:v>
                </c:pt>
                <c:pt idx="29" formatCode="#,##0">
                  <c:v>1.8571428571428572</c:v>
                </c:pt>
                <c:pt idx="30" formatCode="#,##0">
                  <c:v>2.5714285714285716</c:v>
                </c:pt>
                <c:pt idx="31" formatCode="#,##0">
                  <c:v>4.4285714285714288</c:v>
                </c:pt>
                <c:pt idx="32" formatCode="#,##0">
                  <c:v>8.5714285714285712</c:v>
                </c:pt>
                <c:pt idx="33" formatCode="#,##0">
                  <c:v>12</c:v>
                </c:pt>
                <c:pt idx="34" formatCode="#,##0">
                  <c:v>19.285714285714285</c:v>
                </c:pt>
                <c:pt idx="35" formatCode="#,##0">
                  <c:v>23.571428571428573</c:v>
                </c:pt>
                <c:pt idx="36" formatCode="#,##0">
                  <c:v>30.142857142857142</c:v>
                </c:pt>
                <c:pt idx="37" formatCode="#,##0">
                  <c:v>43.857142857142854</c:v>
                </c:pt>
                <c:pt idx="38" formatCode="#,##0">
                  <c:v>56</c:v>
                </c:pt>
                <c:pt idx="39" formatCode="#,##0">
                  <c:v>79.714285714285708</c:v>
                </c:pt>
                <c:pt idx="40" formatCode="#,##0">
                  <c:v>97.714285714285708</c:v>
                </c:pt>
                <c:pt idx="41" formatCode="#,##0">
                  <c:v>111</c:v>
                </c:pt>
                <c:pt idx="42" formatCode="#,##0">
                  <c:v>116.42857142857143</c:v>
                </c:pt>
                <c:pt idx="43" formatCode="#,##0">
                  <c:v>119.71428571428571</c:v>
                </c:pt>
                <c:pt idx="44" formatCode="#,##0">
                  <c:v>117.14285714285714</c:v>
                </c:pt>
                <c:pt idx="45" formatCode="#,##0">
                  <c:v>120.14285714285714</c:v>
                </c:pt>
                <c:pt idx="46" formatCode="#,##0">
                  <c:v>112.85714285714286</c:v>
                </c:pt>
                <c:pt idx="47" formatCode="#,##0">
                  <c:v>111.71428571428571</c:v>
                </c:pt>
                <c:pt idx="48" formatCode="#,##0">
                  <c:v>115.71428571428571</c:v>
                </c:pt>
                <c:pt idx="49" formatCode="#,##0">
                  <c:v>124.85714285714286</c:v>
                </c:pt>
                <c:pt idx="50" formatCode="#,##0">
                  <c:v>131.85714285714286</c:v>
                </c:pt>
                <c:pt idx="51" formatCode="#,##0">
                  <c:v>146</c:v>
                </c:pt>
                <c:pt idx="52" formatCode="#,##0">
                  <c:v>161.85714285714286</c:v>
                </c:pt>
                <c:pt idx="53" formatCode="#,##0">
                  <c:v>186</c:v>
                </c:pt>
                <c:pt idx="54" formatCode="#,##0">
                  <c:v>206.42857142857142</c:v>
                </c:pt>
                <c:pt idx="55" formatCode="#,##0">
                  <c:v>232.85714285714286</c:v>
                </c:pt>
                <c:pt idx="56" formatCode="#,##0">
                  <c:v>256.42857142857144</c:v>
                </c:pt>
                <c:pt idx="57" formatCode="#,##0">
                  <c:v>279.57142857142856</c:v>
                </c:pt>
                <c:pt idx="58" formatCode="#,##0">
                  <c:v>313</c:v>
                </c:pt>
                <c:pt idx="59" formatCode="#,##0">
                  <c:v>348</c:v>
                </c:pt>
                <c:pt idx="60" formatCode="#,##0">
                  <c:v>372.57142857142856</c:v>
                </c:pt>
                <c:pt idx="61" formatCode="#,##0">
                  <c:v>410.85714285714283</c:v>
                </c:pt>
                <c:pt idx="62" formatCode="#,##0">
                  <c:v>444.57142857142856</c:v>
                </c:pt>
                <c:pt idx="63" formatCode="#,##0">
                  <c:v>452.71428571428572</c:v>
                </c:pt>
                <c:pt idx="64" formatCode="#,##0">
                  <c:v>461.28571428571428</c:v>
                </c:pt>
                <c:pt idx="65" formatCode="#,##0">
                  <c:v>457.42857142857144</c:v>
                </c:pt>
                <c:pt idx="66" formatCode="#,##0">
                  <c:v>495</c:v>
                </c:pt>
                <c:pt idx="67" formatCode="#,##0">
                  <c:v>519.14285714285711</c:v>
                </c:pt>
                <c:pt idx="68" formatCode="#,##0">
                  <c:v>532.14285714285711</c:v>
                </c:pt>
                <c:pt idx="69" formatCode="#,##0">
                  <c:v>511.14285714285717</c:v>
                </c:pt>
                <c:pt idx="70" formatCode="#,##0">
                  <c:v>516.57142857142856</c:v>
                </c:pt>
                <c:pt idx="71" formatCode="#,##0">
                  <c:v>534.28571428571433</c:v>
                </c:pt>
                <c:pt idx="72" formatCode="#,##0">
                  <c:v>541.14285714285711</c:v>
                </c:pt>
                <c:pt idx="73" formatCode="#,##0">
                  <c:v>504.14285714285717</c:v>
                </c:pt>
                <c:pt idx="74" formatCode="#,##0">
                  <c:v>496.85714285714283</c:v>
                </c:pt>
                <c:pt idx="75" formatCode="#,##0">
                  <c:v>493.71428571428572</c:v>
                </c:pt>
                <c:pt idx="76" formatCode="#,##0">
                  <c:v>527.14285714285711</c:v>
                </c:pt>
                <c:pt idx="77" formatCode="#,##0">
                  <c:v>546.71428571428567</c:v>
                </c:pt>
                <c:pt idx="78" formatCode="#,##0">
                  <c:v>535.85714285714289</c:v>
                </c:pt>
                <c:pt idx="79" formatCode="#,##0">
                  <c:v>539.28571428571433</c:v>
                </c:pt>
                <c:pt idx="80" formatCode="#,##0">
                  <c:v>571.85714285714289</c:v>
                </c:pt>
                <c:pt idx="81" formatCode="#,##0">
                  <c:v>588.71428571428567</c:v>
                </c:pt>
                <c:pt idx="82" formatCode="#,##0">
                  <c:v>608</c:v>
                </c:pt>
                <c:pt idx="83" formatCode="#,##0">
                  <c:v>621</c:v>
                </c:pt>
                <c:pt idx="84" formatCode="#,##0">
                  <c:v>612.57142857142856</c:v>
                </c:pt>
                <c:pt idx="85" formatCode="#,##0">
                  <c:v>600</c:v>
                </c:pt>
                <c:pt idx="86" formatCode="#,##0">
                  <c:v>614.57142857142856</c:v>
                </c:pt>
                <c:pt idx="87" formatCode="#,##0">
                  <c:v>619.57142857142856</c:v>
                </c:pt>
                <c:pt idx="88" formatCode="#,##0">
                  <c:v>630.42857142857144</c:v>
                </c:pt>
                <c:pt idx="89" formatCode="#,##0">
                  <c:v>612.85714285714289</c:v>
                </c:pt>
                <c:pt idx="90" formatCode="#,##0">
                  <c:v>577.57142857142856</c:v>
                </c:pt>
                <c:pt idx="91" formatCode="#,##0">
                  <c:v>552.71428571428567</c:v>
                </c:pt>
                <c:pt idx="92" formatCode="#,##0">
                  <c:v>547.14285714285711</c:v>
                </c:pt>
                <c:pt idx="93" formatCode="#,##0">
                  <c:v>534.71428571428567</c:v>
                </c:pt>
                <c:pt idx="94" formatCode="#,##0">
                  <c:v>522.57142857142856</c:v>
                </c:pt>
                <c:pt idx="95" formatCode="#,##0">
                  <c:v>515.14285714285711</c:v>
                </c:pt>
                <c:pt idx="96" formatCode="#,##0">
                  <c:v>536.85714285714289</c:v>
                </c:pt>
                <c:pt idx="97" formatCode="#,##0">
                  <c:v>560.85714285714289</c:v>
                </c:pt>
                <c:pt idx="98" formatCode="#,##0">
                  <c:v>590.85714285714289</c:v>
                </c:pt>
                <c:pt idx="99" formatCode="#,##0">
                  <c:v>593.28571428571433</c:v>
                </c:pt>
                <c:pt idx="100" formatCode="#,##0">
                  <c:v>590.28571428571433</c:v>
                </c:pt>
                <c:pt idx="101" formatCode="#,##0">
                  <c:v>604.14285714285711</c:v>
                </c:pt>
                <c:pt idx="102" formatCode="#,##0">
                  <c:v>597.57142857142856</c:v>
                </c:pt>
                <c:pt idx="103" formatCode="#,##0">
                  <c:v>579.42857142857144</c:v>
                </c:pt>
                <c:pt idx="104" formatCode="#,##0">
                  <c:v>577.71428571428567</c:v>
                </c:pt>
                <c:pt idx="105" formatCode="#,##0">
                  <c:v>556.14285714285711</c:v>
                </c:pt>
                <c:pt idx="106" formatCode="#,##0">
                  <c:v>553.42857142857144</c:v>
                </c:pt>
                <c:pt idx="107" formatCode="#,##0">
                  <c:v>550</c:v>
                </c:pt>
                <c:pt idx="108" formatCode="#,##0">
                  <c:v>537.57142857142856</c:v>
                </c:pt>
                <c:pt idx="109" formatCode="#,##0">
                  <c:v>553</c:v>
                </c:pt>
                <c:pt idx="110" formatCode="#,##0">
                  <c:v>545.85714285714289</c:v>
                </c:pt>
                <c:pt idx="111" formatCode="#,##0">
                  <c:v>523.57142857142856</c:v>
                </c:pt>
                <c:pt idx="112" formatCode="#,##0">
                  <c:v>530</c:v>
                </c:pt>
                <c:pt idx="113" formatCode="#,##0">
                  <c:v>523</c:v>
                </c:pt>
                <c:pt idx="114" formatCode="#,##0">
                  <c:v>531.42857142857144</c:v>
                </c:pt>
                <c:pt idx="115" formatCode="#,##0">
                  <c:v>542.71428571428567</c:v>
                </c:pt>
                <c:pt idx="116" formatCode="#,##0">
                  <c:v>541.57142857142856</c:v>
                </c:pt>
                <c:pt idx="117" formatCode="#,##0">
                  <c:v>565</c:v>
                </c:pt>
                <c:pt idx="118" formatCode="#,##0">
                  <c:v>599.42857142857144</c:v>
                </c:pt>
                <c:pt idx="119" formatCode="#,##0">
                  <c:v>603.57142857142856</c:v>
                </c:pt>
                <c:pt idx="120" formatCode="#,##0">
                  <c:v>611.42857142857144</c:v>
                </c:pt>
                <c:pt idx="121" formatCode="#,##0">
                  <c:v>634</c:v>
                </c:pt>
                <c:pt idx="122" formatCode="#,##0">
                  <c:v>656.14285714285711</c:v>
                </c:pt>
                <c:pt idx="123" formatCode="#,##0">
                  <c:v>691.28571428571433</c:v>
                </c:pt>
                <c:pt idx="124" formatCode="#,##0">
                  <c:v>729.14285714285711</c:v>
                </c:pt>
                <c:pt idx="125" formatCode="#,##0">
                  <c:v>782.42857142857144</c:v>
                </c:pt>
                <c:pt idx="126" formatCode="#,##0">
                  <c:v>832.57142857142856</c:v>
                </c:pt>
                <c:pt idx="127" formatCode="#,##0">
                  <c:v>860.71428571428567</c:v>
                </c:pt>
                <c:pt idx="128" formatCode="#,##0">
                  <c:v>864.85714285714289</c:v>
                </c:pt>
                <c:pt idx="129" formatCode="#,##0">
                  <c:v>869.85714285714289</c:v>
                </c:pt>
                <c:pt idx="130" formatCode="#,##0">
                  <c:v>925.71428571428567</c:v>
                </c:pt>
                <c:pt idx="131" formatCode="#,##0">
                  <c:v>962.14285714285711</c:v>
                </c:pt>
                <c:pt idx="132" formatCode="#,##0">
                  <c:v>989.42857142857144</c:v>
                </c:pt>
                <c:pt idx="133" formatCode="#,##0">
                  <c:v>1026.4285714285713</c:v>
                </c:pt>
                <c:pt idx="134" formatCode="#,##0">
                  <c:v>1020.1428571428571</c:v>
                </c:pt>
                <c:pt idx="135" formatCode="#,##0">
                  <c:v>1021.1428571428571</c:v>
                </c:pt>
                <c:pt idx="136" formatCode="#,##0">
                  <c:v>1061.4285714285713</c:v>
                </c:pt>
                <c:pt idx="137" formatCode="#,##0">
                  <c:v>1064.2857142857142</c:v>
                </c:pt>
                <c:pt idx="138" formatCode="#,##0">
                  <c:v>1093.1428571428571</c:v>
                </c:pt>
                <c:pt idx="139" formatCode="#,##0">
                  <c:v>1075.4285714285713</c:v>
                </c:pt>
                <c:pt idx="140" formatCode="#,##0">
                  <c:v>1026.8571428571429</c:v>
                </c:pt>
                <c:pt idx="141" formatCode="#,##0">
                  <c:v>1013</c:v>
                </c:pt>
                <c:pt idx="142" formatCode="#,##0">
                  <c:v>1029.5714285714287</c:v>
                </c:pt>
                <c:pt idx="143" formatCode="#,##0">
                  <c:v>1043</c:v>
                </c:pt>
                <c:pt idx="144" formatCode="#,##0">
                  <c:v>1077.4285714285713</c:v>
                </c:pt>
                <c:pt idx="145" formatCode="#,##0">
                  <c:v>1046.7142857142858</c:v>
                </c:pt>
                <c:pt idx="146" formatCode="#,##0">
                  <c:v>1045.2857142857142</c:v>
                </c:pt>
                <c:pt idx="147" formatCode="#,##0">
                  <c:v>1053.5714285714287</c:v>
                </c:pt>
                <c:pt idx="148" formatCode="#,##0">
                  <c:v>1067.7142857142858</c:v>
                </c:pt>
                <c:pt idx="149" formatCode="#,##0">
                  <c:v>1057.2857142857142</c:v>
                </c:pt>
                <c:pt idx="150" formatCode="#,##0">
                  <c:v>984.85714285714289</c:v>
                </c:pt>
                <c:pt idx="151" formatCode="#,##0">
                  <c:v>840</c:v>
                </c:pt>
                <c:pt idx="152" formatCode="#,##0">
                  <c:v>755.42857142857144</c:v>
                </c:pt>
                <c:pt idx="153" formatCode="#,##0">
                  <c:v>683.42857142857144</c:v>
                </c:pt>
                <c:pt idx="154" formatCode="#,##0">
                  <c:v>627.71428571428567</c:v>
                </c:pt>
                <c:pt idx="155" formatCode="#,##0">
                  <c:v>612.71428571428567</c:v>
                </c:pt>
                <c:pt idx="156" formatCode="#,##0">
                  <c:v>544.71428571428567</c:v>
                </c:pt>
                <c:pt idx="157" formatCode="#,##0">
                  <c:v>469.42857142857144</c:v>
                </c:pt>
                <c:pt idx="158" formatCode="#,##0">
                  <c:v>448.42857142857144</c:v>
                </c:pt>
                <c:pt idx="159" formatCode="#,##0">
                  <c:v>397.85714285714283</c:v>
                </c:pt>
                <c:pt idx="160" formatCode="#,##0">
                  <c:v>351.85714285714283</c:v>
                </c:pt>
                <c:pt idx="161" formatCode="#,##0">
                  <c:v>343.85714285714283</c:v>
                </c:pt>
                <c:pt idx="162" formatCode="#,##0">
                  <c:v>314</c:v>
                </c:pt>
                <c:pt idx="163" formatCode="#,##0">
                  <c:v>302.42857142857144</c:v>
                </c:pt>
                <c:pt idx="164" formatCode="#,##0">
                  <c:v>307.71428571428572</c:v>
                </c:pt>
                <c:pt idx="165" formatCode="#,##0">
                  <c:v>273.71428571428572</c:v>
                </c:pt>
                <c:pt idx="166" formatCode="#,##0">
                  <c:v>264.85714285714283</c:v>
                </c:pt>
                <c:pt idx="167" formatCode="#,##0">
                  <c:v>253.71428571428572</c:v>
                </c:pt>
                <c:pt idx="168" formatCode="#,##0">
                  <c:v>237.42857142857142</c:v>
                </c:pt>
                <c:pt idx="169" formatCode="#,##0">
                  <c:v>238</c:v>
                </c:pt>
                <c:pt idx="170" formatCode="#,##0">
                  <c:v>232.42857142857142</c:v>
                </c:pt>
                <c:pt idx="171" formatCode="#,##0">
                  <c:v>219.71428571428572</c:v>
                </c:pt>
                <c:pt idx="172" formatCode="#,##0">
                  <c:v>219.42857142857142</c:v>
                </c:pt>
                <c:pt idx="173" formatCode="#,##0">
                  <c:v>211.85714285714286</c:v>
                </c:pt>
                <c:pt idx="174" formatCode="#,##0">
                  <c:v>206.57142857142858</c:v>
                </c:pt>
                <c:pt idx="175" formatCode="#,##0">
                  <c:v>197.71428571428572</c:v>
                </c:pt>
                <c:pt idx="176" formatCode="#,##0">
                  <c:v>188</c:v>
                </c:pt>
                <c:pt idx="177" formatCode="#,##0">
                  <c:v>179.42857142857142</c:v>
                </c:pt>
                <c:pt idx="178" formatCode="#,##0">
                  <c:v>187.57142857142858</c:v>
                </c:pt>
                <c:pt idx="179" formatCode="#,##0">
                  <c:v>188.14285714285714</c:v>
                </c:pt>
                <c:pt idx="180" formatCode="#,##0">
                  <c:v>199.85714285714286</c:v>
                </c:pt>
                <c:pt idx="181" formatCode="#,##0">
                  <c:v>199.28571428571428</c:v>
                </c:pt>
                <c:pt idx="182" formatCode="#,##0">
                  <c:v>222.85714285714286</c:v>
                </c:pt>
                <c:pt idx="183" formatCode="#,##0">
                  <c:v>222.28571428571428</c:v>
                </c:pt>
                <c:pt idx="184" formatCode="#,##0">
                  <c:v>235.71428571428572</c:v>
                </c:pt>
                <c:pt idx="185" formatCode="#,##0">
                  <c:v>243</c:v>
                </c:pt>
                <c:pt idx="186" formatCode="#,##0">
                  <c:v>260.71428571428572</c:v>
                </c:pt>
                <c:pt idx="187" formatCode="#,##0">
                  <c:v>271.57142857142856</c:v>
                </c:pt>
                <c:pt idx="188" formatCode="#,##0">
                  <c:v>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5312"/>
        <c:axId val="226126848"/>
      </c:lineChart>
      <c:lineChart>
        <c:grouping val="standard"/>
        <c:varyColors val="0"/>
        <c:ser>
          <c:idx val="1"/>
          <c:order val="1"/>
          <c:tx>
            <c:strRef>
              <c:f>'Data SWE'!$C$3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0.14285714285714285</c:v>
                </c:pt>
                <c:pt idx="39" formatCode="#,##0">
                  <c:v>0.14285714285714285</c:v>
                </c:pt>
                <c:pt idx="40" formatCode="#,##0">
                  <c:v>0.2857142857142857</c:v>
                </c:pt>
                <c:pt idx="41" formatCode="#,##0">
                  <c:v>0.42857142857142855</c:v>
                </c:pt>
                <c:pt idx="42" formatCode="#,##0">
                  <c:v>0.7142857142857143</c:v>
                </c:pt>
                <c:pt idx="43" formatCode="#,##0">
                  <c:v>1</c:v>
                </c:pt>
                <c:pt idx="44" formatCode="#,##0">
                  <c:v>1.1428571428571428</c:v>
                </c:pt>
                <c:pt idx="45" formatCode="#,##0">
                  <c:v>1.8571428571428572</c:v>
                </c:pt>
                <c:pt idx="46" formatCode="#,##0">
                  <c:v>2.8571428571428572</c:v>
                </c:pt>
                <c:pt idx="47" formatCode="#,##0">
                  <c:v>4</c:v>
                </c:pt>
                <c:pt idx="48" formatCode="#,##0">
                  <c:v>5</c:v>
                </c:pt>
                <c:pt idx="49" formatCode="#,##0">
                  <c:v>6.2857142857142856</c:v>
                </c:pt>
                <c:pt idx="50" formatCode="#,##0">
                  <c:v>7.5714285714285712</c:v>
                </c:pt>
                <c:pt idx="51" formatCode="#,##0">
                  <c:v>10.428571428571429</c:v>
                </c:pt>
                <c:pt idx="52" formatCode="#,##0">
                  <c:v>12.714285714285714</c:v>
                </c:pt>
                <c:pt idx="53" formatCode="#,##0">
                  <c:v>16.142857142857142</c:v>
                </c:pt>
                <c:pt idx="54" formatCode="#,##0">
                  <c:v>19.428571428571427</c:v>
                </c:pt>
                <c:pt idx="55" formatCode="#,##0">
                  <c:v>23.285714285714285</c:v>
                </c:pt>
                <c:pt idx="56" formatCode="#,##0">
                  <c:v>27.142857142857142</c:v>
                </c:pt>
                <c:pt idx="57" formatCode="#,##0">
                  <c:v>32</c:v>
                </c:pt>
                <c:pt idx="58" formatCode="#,##0">
                  <c:v>35.857142857142854</c:v>
                </c:pt>
                <c:pt idx="59" formatCode="#,##0">
                  <c:v>40.285714285714285</c:v>
                </c:pt>
                <c:pt idx="60" formatCode="#,##0">
                  <c:v>45.857142857142854</c:v>
                </c:pt>
                <c:pt idx="61" formatCode="#,##0">
                  <c:v>52.714285714285715</c:v>
                </c:pt>
                <c:pt idx="62" formatCode="#,##0">
                  <c:v>57.714285714285715</c:v>
                </c:pt>
                <c:pt idx="63" formatCode="#,##0">
                  <c:v>64.428571428571431</c:v>
                </c:pt>
                <c:pt idx="64" formatCode="#,##0">
                  <c:v>70.857142857142861</c:v>
                </c:pt>
                <c:pt idx="65" formatCode="#,##0">
                  <c:v>76</c:v>
                </c:pt>
                <c:pt idx="66" formatCode="#,##0">
                  <c:v>84.857142857142861</c:v>
                </c:pt>
                <c:pt idx="67" formatCode="#,##0">
                  <c:v>87.142857142857139</c:v>
                </c:pt>
                <c:pt idx="68" formatCode="#,##0">
                  <c:v>88.571428571428569</c:v>
                </c:pt>
                <c:pt idx="69" formatCode="#,##0">
                  <c:v>93.285714285714292</c:v>
                </c:pt>
                <c:pt idx="70" formatCode="#,##0">
                  <c:v>95</c:v>
                </c:pt>
                <c:pt idx="71" formatCode="#,##0">
                  <c:v>94.285714285714292</c:v>
                </c:pt>
                <c:pt idx="72" formatCode="#,##0">
                  <c:v>95.285714285714292</c:v>
                </c:pt>
                <c:pt idx="73" formatCode="#,##0">
                  <c:v>95.285714285714292</c:v>
                </c:pt>
                <c:pt idx="74" formatCode="#,##0">
                  <c:v>98.857142857142861</c:v>
                </c:pt>
                <c:pt idx="75" formatCode="#,##0">
                  <c:v>97.714285714285708</c:v>
                </c:pt>
                <c:pt idx="76" formatCode="#,##0">
                  <c:v>95.285714285714292</c:v>
                </c:pt>
                <c:pt idx="77" formatCode="#,##0">
                  <c:v>94</c:v>
                </c:pt>
                <c:pt idx="78" formatCode="#,##0">
                  <c:v>93.857142857142861</c:v>
                </c:pt>
                <c:pt idx="79" formatCode="#,##0">
                  <c:v>89.714285714285708</c:v>
                </c:pt>
                <c:pt idx="80" formatCode="#,##0">
                  <c:v>84.285714285714292</c:v>
                </c:pt>
                <c:pt idx="81" formatCode="#,##0">
                  <c:v>80.714285714285708</c:v>
                </c:pt>
                <c:pt idx="82" formatCode="#,##0">
                  <c:v>81.714285714285708</c:v>
                </c:pt>
                <c:pt idx="83" formatCode="#,##0">
                  <c:v>79.857142857142861</c:v>
                </c:pt>
                <c:pt idx="84" formatCode="#,##0">
                  <c:v>78</c:v>
                </c:pt>
                <c:pt idx="85" formatCode="#,##0">
                  <c:v>76.428571428571431</c:v>
                </c:pt>
                <c:pt idx="86" formatCode="#,##0">
                  <c:v>79.285714285714292</c:v>
                </c:pt>
                <c:pt idx="87" formatCode="#,##0">
                  <c:v>80.285714285714292</c:v>
                </c:pt>
                <c:pt idx="88" formatCode="#,##0">
                  <c:v>79.142857142857139</c:v>
                </c:pt>
                <c:pt idx="89" formatCode="#,##0">
                  <c:v>77.571428571428569</c:v>
                </c:pt>
                <c:pt idx="90" formatCode="#,##0">
                  <c:v>77.571428571428569</c:v>
                </c:pt>
                <c:pt idx="91" formatCode="#,##0">
                  <c:v>77.571428571428569</c:v>
                </c:pt>
                <c:pt idx="92" formatCode="#,##0">
                  <c:v>79.142857142857139</c:v>
                </c:pt>
                <c:pt idx="93" formatCode="#,##0">
                  <c:v>77.714285714285708</c:v>
                </c:pt>
                <c:pt idx="94" formatCode="#,##0">
                  <c:v>76.142857142857139</c:v>
                </c:pt>
                <c:pt idx="95" formatCode="#,##0">
                  <c:v>76.428571428571431</c:v>
                </c:pt>
                <c:pt idx="96" formatCode="#,##0">
                  <c:v>73.857142857142861</c:v>
                </c:pt>
                <c:pt idx="97" formatCode="#,##0">
                  <c:v>73.285714285714292</c:v>
                </c:pt>
                <c:pt idx="98" formatCode="#,##0">
                  <c:v>73.142857142857139</c:v>
                </c:pt>
                <c:pt idx="99" formatCode="#,##0">
                  <c:v>70.285714285714292</c:v>
                </c:pt>
                <c:pt idx="100" formatCode="#,##0">
                  <c:v>68.714285714285708</c:v>
                </c:pt>
                <c:pt idx="101" formatCode="#,##0">
                  <c:v>65.428571428571431</c:v>
                </c:pt>
                <c:pt idx="102" formatCode="#,##0">
                  <c:v>60.571428571428569</c:v>
                </c:pt>
                <c:pt idx="103" formatCode="#,##0">
                  <c:v>60.285714285714285</c:v>
                </c:pt>
                <c:pt idx="104" formatCode="#,##0">
                  <c:v>57.428571428571431</c:v>
                </c:pt>
                <c:pt idx="105" formatCode="#,##0">
                  <c:v>54.428571428571431</c:v>
                </c:pt>
                <c:pt idx="106" formatCode="#,##0">
                  <c:v>54</c:v>
                </c:pt>
                <c:pt idx="107" formatCode="#,##0">
                  <c:v>51</c:v>
                </c:pt>
                <c:pt idx="108" formatCode="#,##0">
                  <c:v>51.571428571428569</c:v>
                </c:pt>
                <c:pt idx="109" formatCode="#,##0">
                  <c:v>52.714285714285715</c:v>
                </c:pt>
                <c:pt idx="110" formatCode="#,##0">
                  <c:v>52.428571428571431</c:v>
                </c:pt>
                <c:pt idx="111" formatCode="#,##0">
                  <c:v>53.428571428571431</c:v>
                </c:pt>
                <c:pt idx="112" formatCode="#,##0">
                  <c:v>52.142857142857146</c:v>
                </c:pt>
                <c:pt idx="113" formatCode="#,##0">
                  <c:v>49.428571428571431</c:v>
                </c:pt>
                <c:pt idx="114" formatCode="#,##0">
                  <c:v>47.714285714285715</c:v>
                </c:pt>
                <c:pt idx="115" formatCode="#,##0">
                  <c:v>45.571428571428569</c:v>
                </c:pt>
                <c:pt idx="116" formatCode="#,##0">
                  <c:v>43.571428571428569</c:v>
                </c:pt>
                <c:pt idx="117" formatCode="#,##0">
                  <c:v>41.285714285714285</c:v>
                </c:pt>
                <c:pt idx="118" formatCode="#,##0">
                  <c:v>38.857142857142854</c:v>
                </c:pt>
                <c:pt idx="119" formatCode="#,##0">
                  <c:v>39</c:v>
                </c:pt>
                <c:pt idx="120" formatCode="#,##0">
                  <c:v>38.714285714285715</c:v>
                </c:pt>
                <c:pt idx="121" formatCode="#,##0">
                  <c:v>40</c:v>
                </c:pt>
                <c:pt idx="122" formatCode="#,##0">
                  <c:v>38.142857142857146</c:v>
                </c:pt>
                <c:pt idx="123" formatCode="#,##0">
                  <c:v>38.857142857142854</c:v>
                </c:pt>
                <c:pt idx="124" formatCode="#,##0">
                  <c:v>38.571428571428569</c:v>
                </c:pt>
                <c:pt idx="125" formatCode="#,##0">
                  <c:v>37.428571428571431</c:v>
                </c:pt>
                <c:pt idx="126" formatCode="#,##0">
                  <c:v>35.714285714285715</c:v>
                </c:pt>
                <c:pt idx="127" formatCode="#,##0">
                  <c:v>35.428571428571431</c:v>
                </c:pt>
                <c:pt idx="128" formatCode="#,##0">
                  <c:v>34.857142857142854</c:v>
                </c:pt>
                <c:pt idx="129" formatCode="#,##0">
                  <c:v>36.857142857142854</c:v>
                </c:pt>
                <c:pt idx="130" formatCode="#,##0">
                  <c:v>35.571428571428569</c:v>
                </c:pt>
                <c:pt idx="131" formatCode="#,##0">
                  <c:v>34.428571428571431</c:v>
                </c:pt>
                <c:pt idx="132" formatCode="#,##0">
                  <c:v>34.714285714285715</c:v>
                </c:pt>
                <c:pt idx="133" formatCode="#,##0">
                  <c:v>33.857142857142854</c:v>
                </c:pt>
                <c:pt idx="134" formatCode="#,##0">
                  <c:v>32.857142857142854</c:v>
                </c:pt>
                <c:pt idx="135" formatCode="#,##0">
                  <c:v>32.142857142857146</c:v>
                </c:pt>
                <c:pt idx="136" formatCode="#,##0">
                  <c:v>31.142857142857142</c:v>
                </c:pt>
                <c:pt idx="137" formatCode="#,##0">
                  <c:v>30.142857142857142</c:v>
                </c:pt>
                <c:pt idx="138" formatCode="#,##0">
                  <c:v>30</c:v>
                </c:pt>
                <c:pt idx="139" formatCode="#,##0">
                  <c:v>29.428571428571427</c:v>
                </c:pt>
                <c:pt idx="140" formatCode="#,##0">
                  <c:v>28.571428571428573</c:v>
                </c:pt>
                <c:pt idx="141" formatCode="#,##0">
                  <c:v>27.142857142857142</c:v>
                </c:pt>
                <c:pt idx="142" formatCode="#,##0">
                  <c:v>26.714285714285715</c:v>
                </c:pt>
                <c:pt idx="143" formatCode="#,##0">
                  <c:v>25.142857142857142</c:v>
                </c:pt>
                <c:pt idx="144" formatCode="#,##0">
                  <c:v>24.428571428571427</c:v>
                </c:pt>
                <c:pt idx="145" formatCode="#,##0">
                  <c:v>22</c:v>
                </c:pt>
                <c:pt idx="146" formatCode="#,##0">
                  <c:v>19.857142857142858</c:v>
                </c:pt>
                <c:pt idx="147" formatCode="#,##0">
                  <c:v>20</c:v>
                </c:pt>
                <c:pt idx="148" formatCode="#,##0">
                  <c:v>19.571428571428573</c:v>
                </c:pt>
                <c:pt idx="149" formatCode="#,##0">
                  <c:v>18.857142857142858</c:v>
                </c:pt>
                <c:pt idx="150" formatCode="#,##0">
                  <c:v>18.142857142857142</c:v>
                </c:pt>
                <c:pt idx="151" formatCode="#,##0">
                  <c:v>16.857142857142858</c:v>
                </c:pt>
                <c:pt idx="152" formatCode="#,##0">
                  <c:v>16.285714285714285</c:v>
                </c:pt>
                <c:pt idx="153" formatCode="#,##0">
                  <c:v>16.428571428571427</c:v>
                </c:pt>
                <c:pt idx="154" formatCode="#,##0">
                  <c:v>14.571428571428571</c:v>
                </c:pt>
                <c:pt idx="155" formatCode="#,##0">
                  <c:v>14.285714285714286</c:v>
                </c:pt>
                <c:pt idx="156" formatCode="#,##0">
                  <c:v>13.142857142857142</c:v>
                </c:pt>
                <c:pt idx="157" formatCode="#,##0">
                  <c:v>12.285714285714286</c:v>
                </c:pt>
                <c:pt idx="158" formatCode="#,##0">
                  <c:v>12.285714285714286</c:v>
                </c:pt>
                <c:pt idx="159" formatCode="#,##0">
                  <c:v>13.142857142857142</c:v>
                </c:pt>
                <c:pt idx="160" formatCode="#,##0">
                  <c:v>12.571428571428571</c:v>
                </c:pt>
                <c:pt idx="161" formatCode="#,##0">
                  <c:v>12.571428571428571</c:v>
                </c:pt>
                <c:pt idx="162" formatCode="#,##0">
                  <c:v>12.285714285714286</c:v>
                </c:pt>
                <c:pt idx="163" formatCode="#,##0">
                  <c:v>11.714285714285714</c:v>
                </c:pt>
                <c:pt idx="164" formatCode="#,##0">
                  <c:v>11</c:v>
                </c:pt>
                <c:pt idx="165" formatCode="#,##0">
                  <c:v>10</c:v>
                </c:pt>
                <c:pt idx="166" formatCode="#,##0">
                  <c:v>9.1428571428571423</c:v>
                </c:pt>
                <c:pt idx="167" formatCode="#,##0">
                  <c:v>9.1428571428571423</c:v>
                </c:pt>
                <c:pt idx="168" formatCode="#,##0">
                  <c:v>9.2857142857142865</c:v>
                </c:pt>
                <c:pt idx="169" formatCode="#,##0">
                  <c:v>8.2857142857142865</c:v>
                </c:pt>
                <c:pt idx="170" formatCode="#,##0">
                  <c:v>8.1428571428571423</c:v>
                </c:pt>
                <c:pt idx="171" formatCode="#,##0">
                  <c:v>8.2857142857142865</c:v>
                </c:pt>
                <c:pt idx="172" formatCode="#,##0">
                  <c:v>8</c:v>
                </c:pt>
                <c:pt idx="173" formatCode="#,##0">
                  <c:v>7.4285714285714288</c:v>
                </c:pt>
                <c:pt idx="174" formatCode="#,##0">
                  <c:v>6</c:v>
                </c:pt>
                <c:pt idx="175" formatCode="#,##0">
                  <c:v>4.8571428571428568</c:v>
                </c:pt>
                <c:pt idx="176" formatCode="#,##0">
                  <c:v>4.7142857142857144</c:v>
                </c:pt>
                <c:pt idx="177" formatCode="#,##0">
                  <c:v>4.2857142857142856</c:v>
                </c:pt>
                <c:pt idx="178" formatCode="#,##0">
                  <c:v>3.4285714285714284</c:v>
                </c:pt>
                <c:pt idx="179" formatCode="#,##0">
                  <c:v>2.5714285714285716</c:v>
                </c:pt>
                <c:pt idx="180" formatCode="#,##0">
                  <c:v>2.4285714285714284</c:v>
                </c:pt>
                <c:pt idx="181" formatCode="#,##0">
                  <c:v>2.7142857142857144</c:v>
                </c:pt>
                <c:pt idx="182" formatCode="#,##0">
                  <c:v>2.5714285714285716</c:v>
                </c:pt>
                <c:pt idx="183" formatCode="#,##0">
                  <c:v>2.4285714285714284</c:v>
                </c:pt>
                <c:pt idx="184" formatCode="#,##0">
                  <c:v>2.1428571428571428</c:v>
                </c:pt>
                <c:pt idx="185" formatCode="#,##0">
                  <c:v>2.1428571428571428</c:v>
                </c:pt>
                <c:pt idx="186" formatCode="#,##0">
                  <c:v>2.8571428571428572</c:v>
                </c:pt>
                <c:pt idx="187" formatCode="#,##0">
                  <c:v>2.8571428571428572</c:v>
                </c:pt>
                <c:pt idx="188" formatCode="#,##0">
                  <c:v>2.7142857142857144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SWE'!$AC$2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SWE'!$AD$4:$AD$192</c:f>
              <c:numCache>
                <c:formatCode>General</c:formatCode>
                <c:ptCount val="189"/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2.4285714285714285E-2</c:v>
                </c:pt>
                <c:pt idx="30">
                  <c:v>4.8571428571428571E-2</c:v>
                </c:pt>
                <c:pt idx="31">
                  <c:v>0.24285714285714288</c:v>
                </c:pt>
                <c:pt idx="32">
                  <c:v>0.31571428571428573</c:v>
                </c:pt>
                <c:pt idx="33">
                  <c:v>0.31571428571428573</c:v>
                </c:pt>
                <c:pt idx="34">
                  <c:v>0.43714285714285722</c:v>
                </c:pt>
                <c:pt idx="35">
                  <c:v>0.752857142857143</c:v>
                </c:pt>
                <c:pt idx="36">
                  <c:v>1.4571428571428573</c:v>
                </c:pt>
                <c:pt idx="37">
                  <c:v>2.04</c:v>
                </c:pt>
                <c:pt idx="38">
                  <c:v>3.2785714285714285</c:v>
                </c:pt>
                <c:pt idx="39">
                  <c:v>4.007142857142858</c:v>
                </c:pt>
                <c:pt idx="40">
                  <c:v>5.1242857142857146</c:v>
                </c:pt>
                <c:pt idx="41">
                  <c:v>7.4557142857142855</c:v>
                </c:pt>
                <c:pt idx="42">
                  <c:v>9.5200000000000014</c:v>
                </c:pt>
                <c:pt idx="43">
                  <c:v>13.551428571428572</c:v>
                </c:pt>
                <c:pt idx="44">
                  <c:v>16.611428571428572</c:v>
                </c:pt>
                <c:pt idx="45">
                  <c:v>18.87</c:v>
                </c:pt>
                <c:pt idx="46">
                  <c:v>19.792857142857144</c:v>
                </c:pt>
                <c:pt idx="47">
                  <c:v>20.351428571428571</c:v>
                </c:pt>
                <c:pt idx="48">
                  <c:v>19.914285714285715</c:v>
                </c:pt>
                <c:pt idx="49">
                  <c:v>20.424285714285716</c:v>
                </c:pt>
                <c:pt idx="50">
                  <c:v>19.185714285714287</c:v>
                </c:pt>
                <c:pt idx="51">
                  <c:v>18.991428571428571</c:v>
                </c:pt>
                <c:pt idx="52">
                  <c:v>19.671428571428571</c:v>
                </c:pt>
                <c:pt idx="53">
                  <c:v>21.22571428571429</c:v>
                </c:pt>
                <c:pt idx="54">
                  <c:v>22.415714285714287</c:v>
                </c:pt>
                <c:pt idx="55">
                  <c:v>24.82</c:v>
                </c:pt>
                <c:pt idx="56">
                  <c:v>27.515714285714289</c:v>
                </c:pt>
                <c:pt idx="57">
                  <c:v>31.62</c:v>
                </c:pt>
                <c:pt idx="58">
                  <c:v>35.092857142857142</c:v>
                </c:pt>
                <c:pt idx="59">
                  <c:v>39.585714285714289</c:v>
                </c:pt>
                <c:pt idx="60">
                  <c:v>43.592857142857149</c:v>
                </c:pt>
                <c:pt idx="61">
                  <c:v>47.527142857142856</c:v>
                </c:pt>
                <c:pt idx="62">
                  <c:v>53.21</c:v>
                </c:pt>
                <c:pt idx="63">
                  <c:v>59.160000000000004</c:v>
                </c:pt>
                <c:pt idx="64">
                  <c:v>63.337142857142858</c:v>
                </c:pt>
                <c:pt idx="65">
                  <c:v>69.84571428571428</c:v>
                </c:pt>
                <c:pt idx="66">
                  <c:v>75.57714285714286</c:v>
                </c:pt>
                <c:pt idx="67">
                  <c:v>76.961428571428584</c:v>
                </c:pt>
                <c:pt idx="68">
                  <c:v>78.41857142857144</c:v>
                </c:pt>
                <c:pt idx="69">
                  <c:v>77.762857142857158</c:v>
                </c:pt>
                <c:pt idx="70">
                  <c:v>84.15</c:v>
                </c:pt>
                <c:pt idx="71">
                  <c:v>88.254285714285714</c:v>
                </c:pt>
                <c:pt idx="72">
                  <c:v>90.464285714285708</c:v>
                </c:pt>
                <c:pt idx="73">
                  <c:v>86.894285714285729</c:v>
                </c:pt>
                <c:pt idx="74">
                  <c:v>87.817142857142855</c:v>
                </c:pt>
                <c:pt idx="75">
                  <c:v>90.828571428571436</c:v>
                </c:pt>
                <c:pt idx="76">
                  <c:v>91.994285714285709</c:v>
                </c:pt>
                <c:pt idx="77">
                  <c:v>85.704285714285732</c:v>
                </c:pt>
                <c:pt idx="78">
                  <c:v>84.465714285714284</c:v>
                </c:pt>
                <c:pt idx="79">
                  <c:v>83.931428571428583</c:v>
                </c:pt>
                <c:pt idx="80">
                  <c:v>89.614285714285714</c:v>
                </c:pt>
                <c:pt idx="81">
                  <c:v>92.941428571428574</c:v>
                </c:pt>
                <c:pt idx="82">
                  <c:v>91.095714285714294</c:v>
                </c:pt>
                <c:pt idx="83">
                  <c:v>91.678571428571445</c:v>
                </c:pt>
                <c:pt idx="84">
                  <c:v>97.215714285714299</c:v>
                </c:pt>
                <c:pt idx="85">
                  <c:v>100.08142857142857</c:v>
                </c:pt>
                <c:pt idx="86">
                  <c:v>103.36000000000001</c:v>
                </c:pt>
                <c:pt idx="87">
                  <c:v>105.57000000000001</c:v>
                </c:pt>
                <c:pt idx="88">
                  <c:v>104.13714285714286</c:v>
                </c:pt>
                <c:pt idx="89">
                  <c:v>102.00000000000001</c:v>
                </c:pt>
                <c:pt idx="90">
                  <c:v>104.47714285714287</c:v>
                </c:pt>
                <c:pt idx="91">
                  <c:v>105.32714285714286</c:v>
                </c:pt>
                <c:pt idx="92">
                  <c:v>107.17285714285715</c:v>
                </c:pt>
                <c:pt idx="93">
                  <c:v>104.1857142857143</c:v>
                </c:pt>
                <c:pt idx="94">
                  <c:v>98.187142857142859</c:v>
                </c:pt>
                <c:pt idx="95">
                  <c:v>93.96142857142857</c:v>
                </c:pt>
                <c:pt idx="96">
                  <c:v>93.01428571428572</c:v>
                </c:pt>
                <c:pt idx="97">
                  <c:v>90.901428571428568</c:v>
                </c:pt>
                <c:pt idx="98">
                  <c:v>88.837142857142865</c:v>
                </c:pt>
                <c:pt idx="99">
                  <c:v>87.574285714285722</c:v>
                </c:pt>
                <c:pt idx="100">
                  <c:v>91.265714285714296</c:v>
                </c:pt>
                <c:pt idx="101">
                  <c:v>95.345714285714294</c:v>
                </c:pt>
                <c:pt idx="102">
                  <c:v>100.4457142857143</c:v>
                </c:pt>
                <c:pt idx="103">
                  <c:v>100.85857142857144</c:v>
                </c:pt>
                <c:pt idx="104">
                  <c:v>100.34857142857145</c:v>
                </c:pt>
                <c:pt idx="105">
                  <c:v>102.70428571428572</c:v>
                </c:pt>
                <c:pt idx="106">
                  <c:v>101.58714285714287</c:v>
                </c:pt>
                <c:pt idx="107">
                  <c:v>98.502857142857152</c:v>
                </c:pt>
                <c:pt idx="108">
                  <c:v>98.21142857142857</c:v>
                </c:pt>
                <c:pt idx="109">
                  <c:v>94.544285714285721</c:v>
                </c:pt>
                <c:pt idx="110">
                  <c:v>94.082857142857151</c:v>
                </c:pt>
                <c:pt idx="111">
                  <c:v>93.5</c:v>
                </c:pt>
                <c:pt idx="112">
                  <c:v>91.387142857142862</c:v>
                </c:pt>
                <c:pt idx="113">
                  <c:v>94.01</c:v>
                </c:pt>
                <c:pt idx="114">
                  <c:v>92.795714285714297</c:v>
                </c:pt>
                <c:pt idx="115">
                  <c:v>89.007142857142867</c:v>
                </c:pt>
                <c:pt idx="116">
                  <c:v>90.100000000000009</c:v>
                </c:pt>
                <c:pt idx="117">
                  <c:v>88.910000000000011</c:v>
                </c:pt>
                <c:pt idx="118">
                  <c:v>90.342857142857156</c:v>
                </c:pt>
                <c:pt idx="119">
                  <c:v>92.261428571428567</c:v>
                </c:pt>
                <c:pt idx="120">
                  <c:v>92.067142857142855</c:v>
                </c:pt>
                <c:pt idx="121">
                  <c:v>96.050000000000011</c:v>
                </c:pt>
                <c:pt idx="122">
                  <c:v>101.90285714285716</c:v>
                </c:pt>
                <c:pt idx="123">
                  <c:v>102.60714285714286</c:v>
                </c:pt>
                <c:pt idx="124">
                  <c:v>103.94285714285715</c:v>
                </c:pt>
                <c:pt idx="125">
                  <c:v>107.78</c:v>
                </c:pt>
                <c:pt idx="126">
                  <c:v>111.54428571428572</c:v>
                </c:pt>
                <c:pt idx="127">
                  <c:v>117.51857142857145</c:v>
                </c:pt>
                <c:pt idx="128">
                  <c:v>123.95428571428572</c:v>
                </c:pt>
                <c:pt idx="129">
                  <c:v>133.01285714285714</c:v>
                </c:pt>
                <c:pt idx="130">
                  <c:v>141.53714285714287</c:v>
                </c:pt>
                <c:pt idx="131">
                  <c:v>146.32142857142858</c:v>
                </c:pt>
                <c:pt idx="132">
                  <c:v>147.02571428571432</c:v>
                </c:pt>
                <c:pt idx="133">
                  <c:v>147.87571428571431</c:v>
                </c:pt>
                <c:pt idx="134">
                  <c:v>157.37142857142857</c:v>
                </c:pt>
                <c:pt idx="135">
                  <c:v>163.56428571428572</c:v>
                </c:pt>
                <c:pt idx="136">
                  <c:v>168.20285714285717</c:v>
                </c:pt>
                <c:pt idx="137">
                  <c:v>174.49285714285713</c:v>
                </c:pt>
                <c:pt idx="138">
                  <c:v>173.42428571428573</c:v>
                </c:pt>
                <c:pt idx="139">
                  <c:v>173.59428571428572</c:v>
                </c:pt>
                <c:pt idx="140">
                  <c:v>180.44285714285715</c:v>
                </c:pt>
                <c:pt idx="141">
                  <c:v>180.92857142857142</c:v>
                </c:pt>
                <c:pt idx="142">
                  <c:v>185.83428571428573</c:v>
                </c:pt>
                <c:pt idx="143">
                  <c:v>182.82285714285715</c:v>
                </c:pt>
                <c:pt idx="144">
                  <c:v>174.56571428571431</c:v>
                </c:pt>
                <c:pt idx="145">
                  <c:v>172.21</c:v>
                </c:pt>
                <c:pt idx="146">
                  <c:v>175.02714285714288</c:v>
                </c:pt>
                <c:pt idx="147">
                  <c:v>177.31</c:v>
                </c:pt>
                <c:pt idx="148">
                  <c:v>183.16285714285715</c:v>
                </c:pt>
                <c:pt idx="149">
                  <c:v>177.94142857142859</c:v>
                </c:pt>
                <c:pt idx="150">
                  <c:v>177.69857142857143</c:v>
                </c:pt>
                <c:pt idx="151">
                  <c:v>179.10714285714289</c:v>
                </c:pt>
                <c:pt idx="152">
                  <c:v>181.51142857142858</c:v>
                </c:pt>
                <c:pt idx="153">
                  <c:v>179.73857142857142</c:v>
                </c:pt>
                <c:pt idx="154">
                  <c:v>167.42571428571429</c:v>
                </c:pt>
                <c:pt idx="155">
                  <c:v>142.80000000000001</c:v>
                </c:pt>
                <c:pt idx="156">
                  <c:v>128.42285714285717</c:v>
                </c:pt>
                <c:pt idx="157">
                  <c:v>116.18285714285716</c:v>
                </c:pt>
                <c:pt idx="158">
                  <c:v>106.71142857142857</c:v>
                </c:pt>
                <c:pt idx="159">
                  <c:v>104.16142857142857</c:v>
                </c:pt>
                <c:pt idx="160">
                  <c:v>92.601428571428571</c:v>
                </c:pt>
                <c:pt idx="161">
                  <c:v>79.80285714285715</c:v>
                </c:pt>
                <c:pt idx="162">
                  <c:v>76.232857142857156</c:v>
                </c:pt>
                <c:pt idx="163">
                  <c:v>67.635714285714286</c:v>
                </c:pt>
                <c:pt idx="164">
                  <c:v>59.815714285714286</c:v>
                </c:pt>
                <c:pt idx="165">
                  <c:v>58.455714285714286</c:v>
                </c:pt>
                <c:pt idx="166">
                  <c:v>53.38</c:v>
                </c:pt>
                <c:pt idx="167">
                  <c:v>51.412857142857149</c:v>
                </c:pt>
                <c:pt idx="168">
                  <c:v>52.311428571428578</c:v>
                </c:pt>
                <c:pt idx="169">
                  <c:v>46.531428571428577</c:v>
                </c:pt>
                <c:pt idx="170">
                  <c:v>45.025714285714287</c:v>
                </c:pt>
                <c:pt idx="171">
                  <c:v>43.131428571428579</c:v>
                </c:pt>
                <c:pt idx="172">
                  <c:v>40.362857142857145</c:v>
                </c:pt>
                <c:pt idx="173">
                  <c:v>40.46</c:v>
                </c:pt>
                <c:pt idx="174">
                  <c:v>39.512857142857143</c:v>
                </c:pt>
                <c:pt idx="175">
                  <c:v>37.351428571428578</c:v>
                </c:pt>
                <c:pt idx="176">
                  <c:v>37.302857142857142</c:v>
                </c:pt>
                <c:pt idx="177">
                  <c:v>36.015714285714289</c:v>
                </c:pt>
                <c:pt idx="178">
                  <c:v>35.117142857142859</c:v>
                </c:pt>
                <c:pt idx="179">
                  <c:v>33.611428571428576</c:v>
                </c:pt>
                <c:pt idx="180">
                  <c:v>31.96</c:v>
                </c:pt>
                <c:pt idx="181">
                  <c:v>30.502857142857142</c:v>
                </c:pt>
                <c:pt idx="182">
                  <c:v>31.887142857142862</c:v>
                </c:pt>
                <c:pt idx="183">
                  <c:v>31.984285714285715</c:v>
                </c:pt>
                <c:pt idx="184">
                  <c:v>33.97571428571429</c:v>
                </c:pt>
                <c:pt idx="185">
                  <c:v>33.878571428571426</c:v>
                </c:pt>
                <c:pt idx="186">
                  <c:v>37.885714285714286</c:v>
                </c:pt>
                <c:pt idx="187">
                  <c:v>37.78857142857143</c:v>
                </c:pt>
                <c:pt idx="188">
                  <c:v>40.071428571428577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38368"/>
        <c:axId val="226136832"/>
      </c:lineChart>
      <c:dateAx>
        <c:axId val="226125312"/>
        <c:scaling>
          <c:orientation val="minMax"/>
        </c:scaling>
        <c:delete val="0"/>
        <c:axPos val="b"/>
        <c:majorGridlines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6126848"/>
        <c:crosses val="autoZero"/>
        <c:auto val="1"/>
        <c:lblOffset val="100"/>
        <c:baseTimeUnit val="days"/>
      </c:dateAx>
      <c:valAx>
        <c:axId val="2261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6125312"/>
        <c:crosses val="autoZero"/>
        <c:crossBetween val="between"/>
      </c:valAx>
      <c:valAx>
        <c:axId val="226136832"/>
        <c:scaling>
          <c:orientation val="minMax"/>
          <c:max val="2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6138368"/>
        <c:crosses val="max"/>
        <c:crossBetween val="between"/>
      </c:valAx>
      <c:catAx>
        <c:axId val="22613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613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KOR'!$J$4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KOR'!$J$33:$J$149</c:f>
              <c:numCache>
                <c:formatCode>0.0%</c:formatCode>
                <c:ptCount val="117"/>
                <c:pt idx="0">
                  <c:v>0.18861796147260898</c:v>
                </c:pt>
                <c:pt idx="1">
                  <c:v>0.16238646041752519</c:v>
                </c:pt>
                <c:pt idx="2">
                  <c:v>0.1989880667044932</c:v>
                </c:pt>
                <c:pt idx="3">
                  <c:v>8.4836974597479936E-2</c:v>
                </c:pt>
                <c:pt idx="4">
                  <c:v>8.4229252677439165E-2</c:v>
                </c:pt>
                <c:pt idx="5">
                  <c:v>8.4008645001132171E-2</c:v>
                </c:pt>
                <c:pt idx="6">
                  <c:v>6.9834416819141834E-2</c:v>
                </c:pt>
                <c:pt idx="7">
                  <c:v>3.9789783928834088E-2</c:v>
                </c:pt>
                <c:pt idx="8">
                  <c:v>2.2953176515535786E-2</c:v>
                </c:pt>
                <c:pt idx="9">
                  <c:v>4.7906262160290307E-3</c:v>
                </c:pt>
                <c:pt idx="10">
                  <c:v>3.3560103707961482E-2</c:v>
                </c:pt>
                <c:pt idx="11">
                  <c:v>1.539317487511758E-2</c:v>
                </c:pt>
                <c:pt idx="12">
                  <c:v>1.4727829428726073E-2</c:v>
                </c:pt>
                <c:pt idx="13">
                  <c:v>1.4455849649257793E-2</c:v>
                </c:pt>
                <c:pt idx="14">
                  <c:v>1.0129529364348907E-2</c:v>
                </c:pt>
                <c:pt idx="15">
                  <c:v>9.7679533585154771E-3</c:v>
                </c:pt>
                <c:pt idx="16">
                  <c:v>1.1960919151705553E-2</c:v>
                </c:pt>
                <c:pt idx="17">
                  <c:v>1.3614621568508735E-2</c:v>
                </c:pt>
                <c:pt idx="18">
                  <c:v>2.2392833478191713E-2</c:v>
                </c:pt>
                <c:pt idx="19">
                  <c:v>1.2548966916280567E-2</c:v>
                </c:pt>
                <c:pt idx="20">
                  <c:v>2.0949673891281235E-2</c:v>
                </c:pt>
                <c:pt idx="21">
                  <c:v>2.2639067736347638E-2</c:v>
                </c:pt>
                <c:pt idx="22">
                  <c:v>0</c:v>
                </c:pt>
                <c:pt idx="23">
                  <c:v>1.2794695481717865E-2</c:v>
                </c:pt>
                <c:pt idx="24">
                  <c:v>1.8487547075763975E-2</c:v>
                </c:pt>
                <c:pt idx="25">
                  <c:v>1.9696750196913138E-2</c:v>
                </c:pt>
                <c:pt idx="26">
                  <c:v>1.8327910839037849E-2</c:v>
                </c:pt>
                <c:pt idx="27">
                  <c:v>3.1302589433969089E-2</c:v>
                </c:pt>
                <c:pt idx="28">
                  <c:v>2.3218972952516313E-2</c:v>
                </c:pt>
                <c:pt idx="29">
                  <c:v>1.7738649869596699E-2</c:v>
                </c:pt>
                <c:pt idx="30">
                  <c:v>2.9245276967616533E-2</c:v>
                </c:pt>
                <c:pt idx="31">
                  <c:v>2.3960930276151555E-2</c:v>
                </c:pt>
                <c:pt idx="32">
                  <c:v>2.1424107462115399E-2</c:v>
                </c:pt>
                <c:pt idx="33">
                  <c:v>2.1617677106600185E-2</c:v>
                </c:pt>
                <c:pt idx="34">
                  <c:v>2.4313020919542367E-2</c:v>
                </c:pt>
                <c:pt idx="35">
                  <c:v>2.2171879750074782E-2</c:v>
                </c:pt>
                <c:pt idx="36">
                  <c:v>1.3090890125096708E-2</c:v>
                </c:pt>
                <c:pt idx="37">
                  <c:v>1.3431265583652346E-2</c:v>
                </c:pt>
                <c:pt idx="38">
                  <c:v>1.5387716087208902E-2</c:v>
                </c:pt>
                <c:pt idx="39">
                  <c:v>1.1445980227108075E-2</c:v>
                </c:pt>
                <c:pt idx="40">
                  <c:v>8.31962113457369E-3</c:v>
                </c:pt>
                <c:pt idx="41">
                  <c:v>9.6019571298433318E-3</c:v>
                </c:pt>
                <c:pt idx="42">
                  <c:v>1.0577178618139059E-2</c:v>
                </c:pt>
                <c:pt idx="43">
                  <c:v>8.5341730161263528E-3</c:v>
                </c:pt>
                <c:pt idx="44">
                  <c:v>9.399773847351349E-3</c:v>
                </c:pt>
                <c:pt idx="45">
                  <c:v>9.6173662707841421E-3</c:v>
                </c:pt>
                <c:pt idx="46">
                  <c:v>8.0016529520883853E-3</c:v>
                </c:pt>
                <c:pt idx="47">
                  <c:v>8.3763056956669777E-3</c:v>
                </c:pt>
                <c:pt idx="48">
                  <c:v>6.9890274054628101E-3</c:v>
                </c:pt>
                <c:pt idx="49">
                  <c:v>3.2212812522244717E-3</c:v>
                </c:pt>
                <c:pt idx="50">
                  <c:v>5.451867423042594E-3</c:v>
                </c:pt>
                <c:pt idx="51">
                  <c:v>3.873439822418306E-3</c:v>
                </c:pt>
                <c:pt idx="52">
                  <c:v>4.9271350453502271E-3</c:v>
                </c:pt>
                <c:pt idx="53">
                  <c:v>6.4263060137181218E-3</c:v>
                </c:pt>
                <c:pt idx="54">
                  <c:v>5.0849461211588745E-3</c:v>
                </c:pt>
                <c:pt idx="55">
                  <c:v>5.4270705217711653E-3</c:v>
                </c:pt>
                <c:pt idx="56">
                  <c:v>5.6540943600507472E-3</c:v>
                </c:pt>
                <c:pt idx="57">
                  <c:v>8.0895048087408807E-3</c:v>
                </c:pt>
                <c:pt idx="58">
                  <c:v>5.4424956744011472E-3</c:v>
                </c:pt>
                <c:pt idx="59">
                  <c:v>2.5115127086612343E-3</c:v>
                </c:pt>
                <c:pt idx="60">
                  <c:v>6.1699041319329059E-3</c:v>
                </c:pt>
                <c:pt idx="61">
                  <c:v>4.1274148138699873E-3</c:v>
                </c:pt>
                <c:pt idx="62">
                  <c:v>9.2414598369935479E-3</c:v>
                </c:pt>
                <c:pt idx="63">
                  <c:v>5.8835915331965664E-3</c:v>
                </c:pt>
                <c:pt idx="64">
                  <c:v>2.2527268395232162E-3</c:v>
                </c:pt>
                <c:pt idx="65">
                  <c:v>1.5788646808013495E-3</c:v>
                </c:pt>
                <c:pt idx="66">
                  <c:v>3.2847645790275532E-3</c:v>
                </c:pt>
                <c:pt idx="67">
                  <c:v>1.0574916923697298E-2</c:v>
                </c:pt>
                <c:pt idx="68">
                  <c:v>1.6639371790600599E-2</c:v>
                </c:pt>
                <c:pt idx="69">
                  <c:v>3.3471643940799219E-2</c:v>
                </c:pt>
                <c:pt idx="70">
                  <c:v>3.4729588236378332E-2</c:v>
                </c:pt>
                <c:pt idx="71">
                  <c:v>2.6450290159222449E-2</c:v>
                </c:pt>
                <c:pt idx="72">
                  <c:v>2.5799153895504297E-2</c:v>
                </c:pt>
                <c:pt idx="73">
                  <c:v>2.8775993941189237E-2</c:v>
                </c:pt>
                <c:pt idx="74">
                  <c:v>2.7869751759394032E-2</c:v>
                </c:pt>
                <c:pt idx="75">
                  <c:v>2.0281839990533169E-2</c:v>
                </c:pt>
                <c:pt idx="76">
                  <c:v>1.4072293489436108E-2</c:v>
                </c:pt>
                <c:pt idx="77">
                  <c:v>1.6670259592290407E-2</c:v>
                </c:pt>
                <c:pt idx="78">
                  <c:v>1.4479739740625757E-2</c:v>
                </c:pt>
                <c:pt idx="79">
                  <c:v>3.6495913228195669E-2</c:v>
                </c:pt>
                <c:pt idx="80">
                  <c:v>1.5368247062797036E-2</c:v>
                </c:pt>
                <c:pt idx="81">
                  <c:v>2.7668519515831054E-2</c:v>
                </c:pt>
                <c:pt idx="82">
                  <c:v>3.2129887608360802E-2</c:v>
                </c:pt>
                <c:pt idx="83">
                  <c:v>3.5468717006114536E-2</c:v>
                </c:pt>
                <c:pt idx="84">
                  <c:v>2.2508428858676998E-2</c:v>
                </c:pt>
                <c:pt idx="85">
                  <c:v>2.6653792107742529E-2</c:v>
                </c:pt>
                <c:pt idx="86">
                  <c:v>5.8750014119077792E-2</c:v>
                </c:pt>
                <c:pt idx="87">
                  <c:v>0.11272091569517369</c:v>
                </c:pt>
                <c:pt idx="88">
                  <c:v>7.892902874005514E-2</c:v>
                </c:pt>
                <c:pt idx="89">
                  <c:v>5.0660617307062006E-2</c:v>
                </c:pt>
                <c:pt idx="90">
                  <c:v>3.4891507161541581E-2</c:v>
                </c:pt>
                <c:pt idx="91">
                  <c:v>4.4146066362896343E-2</c:v>
                </c:pt>
                <c:pt idx="92">
                  <c:v>4.6924108364700498E-2</c:v>
                </c:pt>
                <c:pt idx="93">
                  <c:v>5.955168004424554E-2</c:v>
                </c:pt>
                <c:pt idx="94">
                  <c:v>4.5892727529968404E-2</c:v>
                </c:pt>
                <c:pt idx="95">
                  <c:v>4.5517909079179235E-2</c:v>
                </c:pt>
                <c:pt idx="96">
                  <c:v>5.7380887941667305E-2</c:v>
                </c:pt>
                <c:pt idx="97">
                  <c:v>6.2309324498546481E-2</c:v>
                </c:pt>
                <c:pt idx="98">
                  <c:v>3.9967119044248496E-2</c:v>
                </c:pt>
                <c:pt idx="99">
                  <c:v>3.8863761134059836E-2</c:v>
                </c:pt>
                <c:pt idx="100">
                  <c:v>5.0567807151272542E-2</c:v>
                </c:pt>
                <c:pt idx="101">
                  <c:v>4.4345270001673556E-2</c:v>
                </c:pt>
                <c:pt idx="102">
                  <c:v>5.5076747728161596E-2</c:v>
                </c:pt>
                <c:pt idx="103">
                  <c:v>4.542217621473494E-2</c:v>
                </c:pt>
                <c:pt idx="104">
                  <c:v>3.1401656229947804E-2</c:v>
                </c:pt>
                <c:pt idx="105">
                  <c:v>3.3035309908017396E-2</c:v>
                </c:pt>
                <c:pt idx="106">
                  <c:v>3.0527863680946656E-2</c:v>
                </c:pt>
                <c:pt idx="107">
                  <c:v>3.8505100217315416E-2</c:v>
                </c:pt>
                <c:pt idx="108">
                  <c:v>5.1540646865871106E-2</c:v>
                </c:pt>
                <c:pt idx="109">
                  <c:v>4.1641221158754481E-2</c:v>
                </c:pt>
                <c:pt idx="110">
                  <c:v>5.6268753723603022E-2</c:v>
                </c:pt>
                <c:pt idx="111">
                  <c:v>3.8812923872792317E-2</c:v>
                </c:pt>
                <c:pt idx="112">
                  <c:v>1.3357517354972105E-2</c:v>
                </c:pt>
                <c:pt idx="113">
                  <c:v>3.6030667497180181E-2</c:v>
                </c:pt>
                <c:pt idx="114">
                  <c:v>3.9391831257386552E-2</c:v>
                </c:pt>
                <c:pt idx="115">
                  <c:v>2.1153208082884293E-2</c:v>
                </c:pt>
                <c:pt idx="116">
                  <c:v>2.9846640322480519E-2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4F-4CCA-A6CA-B5FC3822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395136"/>
        <c:axId val="318396672"/>
      </c:lineChart>
      <c:catAx>
        <c:axId val="318395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396672"/>
        <c:crosses val="autoZero"/>
        <c:auto val="1"/>
        <c:lblAlgn val="ctr"/>
        <c:lblOffset val="100"/>
        <c:noMultiLvlLbl val="0"/>
      </c:catAx>
      <c:valAx>
        <c:axId val="31839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39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SWE'!$A$60:$A$299</c:f>
              <c:numCache>
                <c:formatCode>m/d/yyyy</c:formatCode>
                <c:ptCount val="240"/>
                <c:pt idx="0">
                  <c:v>43918</c:v>
                </c:pt>
                <c:pt idx="1">
                  <c:v>43919</c:v>
                </c:pt>
                <c:pt idx="2">
                  <c:v>43920</c:v>
                </c:pt>
                <c:pt idx="3">
                  <c:v>43921</c:v>
                </c:pt>
                <c:pt idx="4">
                  <c:v>43922</c:v>
                </c:pt>
                <c:pt idx="5">
                  <c:v>43923</c:v>
                </c:pt>
                <c:pt idx="6">
                  <c:v>43924</c:v>
                </c:pt>
                <c:pt idx="7">
                  <c:v>43925</c:v>
                </c:pt>
                <c:pt idx="8">
                  <c:v>43926</c:v>
                </c:pt>
                <c:pt idx="9">
                  <c:v>43927</c:v>
                </c:pt>
                <c:pt idx="10">
                  <c:v>43928</c:v>
                </c:pt>
                <c:pt idx="11">
                  <c:v>43929</c:v>
                </c:pt>
                <c:pt idx="12">
                  <c:v>43930</c:v>
                </c:pt>
                <c:pt idx="13">
                  <c:v>43931</c:v>
                </c:pt>
                <c:pt idx="14">
                  <c:v>43932</c:v>
                </c:pt>
                <c:pt idx="15">
                  <c:v>43933</c:v>
                </c:pt>
                <c:pt idx="16">
                  <c:v>43934</c:v>
                </c:pt>
                <c:pt idx="17">
                  <c:v>43935</c:v>
                </c:pt>
                <c:pt idx="18">
                  <c:v>43936</c:v>
                </c:pt>
                <c:pt idx="19">
                  <c:v>43937</c:v>
                </c:pt>
                <c:pt idx="20">
                  <c:v>43938</c:v>
                </c:pt>
                <c:pt idx="21">
                  <c:v>43939</c:v>
                </c:pt>
                <c:pt idx="22">
                  <c:v>43940</c:v>
                </c:pt>
                <c:pt idx="23">
                  <c:v>43941</c:v>
                </c:pt>
                <c:pt idx="24">
                  <c:v>43942</c:v>
                </c:pt>
                <c:pt idx="25">
                  <c:v>43943</c:v>
                </c:pt>
                <c:pt idx="26">
                  <c:v>43944</c:v>
                </c:pt>
                <c:pt idx="27">
                  <c:v>43945</c:v>
                </c:pt>
                <c:pt idx="28">
                  <c:v>43946</c:v>
                </c:pt>
                <c:pt idx="29">
                  <c:v>43947</c:v>
                </c:pt>
                <c:pt idx="30">
                  <c:v>43948</c:v>
                </c:pt>
                <c:pt idx="31">
                  <c:v>43949</c:v>
                </c:pt>
                <c:pt idx="32">
                  <c:v>43950</c:v>
                </c:pt>
                <c:pt idx="33">
                  <c:v>43951</c:v>
                </c:pt>
                <c:pt idx="34">
                  <c:v>43952</c:v>
                </c:pt>
                <c:pt idx="35">
                  <c:v>43953</c:v>
                </c:pt>
                <c:pt idx="36">
                  <c:v>43954</c:v>
                </c:pt>
                <c:pt idx="37">
                  <c:v>43955</c:v>
                </c:pt>
                <c:pt idx="38">
                  <c:v>43956</c:v>
                </c:pt>
                <c:pt idx="39">
                  <c:v>43957</c:v>
                </c:pt>
                <c:pt idx="40">
                  <c:v>43958</c:v>
                </c:pt>
                <c:pt idx="41">
                  <c:v>43959</c:v>
                </c:pt>
                <c:pt idx="42">
                  <c:v>43960</c:v>
                </c:pt>
                <c:pt idx="43">
                  <c:v>43961</c:v>
                </c:pt>
                <c:pt idx="44">
                  <c:v>43962</c:v>
                </c:pt>
                <c:pt idx="45">
                  <c:v>43963</c:v>
                </c:pt>
                <c:pt idx="46">
                  <c:v>43964</c:v>
                </c:pt>
                <c:pt idx="47">
                  <c:v>43965</c:v>
                </c:pt>
                <c:pt idx="48">
                  <c:v>43966</c:v>
                </c:pt>
                <c:pt idx="49">
                  <c:v>43967</c:v>
                </c:pt>
                <c:pt idx="50">
                  <c:v>43968</c:v>
                </c:pt>
                <c:pt idx="51">
                  <c:v>43969</c:v>
                </c:pt>
                <c:pt idx="52">
                  <c:v>43970</c:v>
                </c:pt>
                <c:pt idx="53">
                  <c:v>43971</c:v>
                </c:pt>
                <c:pt idx="54">
                  <c:v>43972</c:v>
                </c:pt>
                <c:pt idx="55">
                  <c:v>43973</c:v>
                </c:pt>
                <c:pt idx="56">
                  <c:v>43974</c:v>
                </c:pt>
                <c:pt idx="57">
                  <c:v>43975</c:v>
                </c:pt>
                <c:pt idx="58">
                  <c:v>43976</c:v>
                </c:pt>
                <c:pt idx="59">
                  <c:v>43977</c:v>
                </c:pt>
                <c:pt idx="60">
                  <c:v>43978</c:v>
                </c:pt>
                <c:pt idx="61">
                  <c:v>43979</c:v>
                </c:pt>
                <c:pt idx="62">
                  <c:v>43980</c:v>
                </c:pt>
                <c:pt idx="63">
                  <c:v>43981</c:v>
                </c:pt>
                <c:pt idx="64">
                  <c:v>43982</c:v>
                </c:pt>
                <c:pt idx="65">
                  <c:v>43983</c:v>
                </c:pt>
                <c:pt idx="66">
                  <c:v>43984</c:v>
                </c:pt>
                <c:pt idx="67">
                  <c:v>43985</c:v>
                </c:pt>
                <c:pt idx="68">
                  <c:v>43986</c:v>
                </c:pt>
                <c:pt idx="69">
                  <c:v>43987</c:v>
                </c:pt>
                <c:pt idx="70">
                  <c:v>43988</c:v>
                </c:pt>
                <c:pt idx="71">
                  <c:v>43989</c:v>
                </c:pt>
                <c:pt idx="72">
                  <c:v>43990</c:v>
                </c:pt>
                <c:pt idx="73">
                  <c:v>43991</c:v>
                </c:pt>
                <c:pt idx="74">
                  <c:v>43992</c:v>
                </c:pt>
                <c:pt idx="75">
                  <c:v>43993</c:v>
                </c:pt>
                <c:pt idx="76">
                  <c:v>43994</c:v>
                </c:pt>
                <c:pt idx="77">
                  <c:v>43995</c:v>
                </c:pt>
                <c:pt idx="78">
                  <c:v>43996</c:v>
                </c:pt>
                <c:pt idx="79">
                  <c:v>43997</c:v>
                </c:pt>
                <c:pt idx="80">
                  <c:v>43998</c:v>
                </c:pt>
                <c:pt idx="81">
                  <c:v>43999</c:v>
                </c:pt>
                <c:pt idx="82">
                  <c:v>44000</c:v>
                </c:pt>
                <c:pt idx="83">
                  <c:v>44001</c:v>
                </c:pt>
                <c:pt idx="84">
                  <c:v>44002</c:v>
                </c:pt>
                <c:pt idx="85">
                  <c:v>44003</c:v>
                </c:pt>
                <c:pt idx="86">
                  <c:v>44004</c:v>
                </c:pt>
                <c:pt idx="87">
                  <c:v>44005</c:v>
                </c:pt>
                <c:pt idx="88">
                  <c:v>44006</c:v>
                </c:pt>
                <c:pt idx="89">
                  <c:v>44007</c:v>
                </c:pt>
                <c:pt idx="90">
                  <c:v>44008</c:v>
                </c:pt>
                <c:pt idx="91">
                  <c:v>44009</c:v>
                </c:pt>
                <c:pt idx="92">
                  <c:v>44010</c:v>
                </c:pt>
                <c:pt idx="93">
                  <c:v>44011</c:v>
                </c:pt>
                <c:pt idx="94">
                  <c:v>44012</c:v>
                </c:pt>
                <c:pt idx="95">
                  <c:v>44013</c:v>
                </c:pt>
                <c:pt idx="96">
                  <c:v>44014</c:v>
                </c:pt>
                <c:pt idx="97">
                  <c:v>44015</c:v>
                </c:pt>
                <c:pt idx="98">
                  <c:v>44016</c:v>
                </c:pt>
                <c:pt idx="99">
                  <c:v>44017</c:v>
                </c:pt>
                <c:pt idx="100">
                  <c:v>44018</c:v>
                </c:pt>
                <c:pt idx="101">
                  <c:v>44019</c:v>
                </c:pt>
                <c:pt idx="102">
                  <c:v>44020</c:v>
                </c:pt>
                <c:pt idx="103">
                  <c:v>44021</c:v>
                </c:pt>
                <c:pt idx="104">
                  <c:v>44022</c:v>
                </c:pt>
                <c:pt idx="105">
                  <c:v>44023</c:v>
                </c:pt>
                <c:pt idx="106">
                  <c:v>44024</c:v>
                </c:pt>
                <c:pt idx="107">
                  <c:v>44025</c:v>
                </c:pt>
                <c:pt idx="108">
                  <c:v>44026</c:v>
                </c:pt>
                <c:pt idx="109">
                  <c:v>44027</c:v>
                </c:pt>
                <c:pt idx="110">
                  <c:v>44028</c:v>
                </c:pt>
                <c:pt idx="111">
                  <c:v>44029</c:v>
                </c:pt>
                <c:pt idx="112">
                  <c:v>44030</c:v>
                </c:pt>
                <c:pt idx="113">
                  <c:v>44031</c:v>
                </c:pt>
                <c:pt idx="114">
                  <c:v>44032</c:v>
                </c:pt>
                <c:pt idx="115">
                  <c:v>44033</c:v>
                </c:pt>
                <c:pt idx="116">
                  <c:v>44034</c:v>
                </c:pt>
                <c:pt idx="117">
                  <c:v>44035</c:v>
                </c:pt>
                <c:pt idx="118">
                  <c:v>44036</c:v>
                </c:pt>
                <c:pt idx="119">
                  <c:v>44037</c:v>
                </c:pt>
                <c:pt idx="120">
                  <c:v>44038</c:v>
                </c:pt>
                <c:pt idx="121">
                  <c:v>44039</c:v>
                </c:pt>
                <c:pt idx="122">
                  <c:v>44040</c:v>
                </c:pt>
                <c:pt idx="123">
                  <c:v>44041</c:v>
                </c:pt>
                <c:pt idx="124">
                  <c:v>44042</c:v>
                </c:pt>
                <c:pt idx="125">
                  <c:v>44043</c:v>
                </c:pt>
                <c:pt idx="126">
                  <c:v>44044</c:v>
                </c:pt>
                <c:pt idx="127">
                  <c:v>44045</c:v>
                </c:pt>
                <c:pt idx="128">
                  <c:v>44046</c:v>
                </c:pt>
                <c:pt idx="129">
                  <c:v>44047</c:v>
                </c:pt>
                <c:pt idx="130">
                  <c:v>44048</c:v>
                </c:pt>
                <c:pt idx="131">
                  <c:v>44049</c:v>
                </c:pt>
                <c:pt idx="132">
                  <c:v>44050</c:v>
                </c:pt>
                <c:pt idx="133">
                  <c:v>44051</c:v>
                </c:pt>
                <c:pt idx="134">
                  <c:v>44052</c:v>
                </c:pt>
                <c:pt idx="135">
                  <c:v>44053</c:v>
                </c:pt>
                <c:pt idx="136">
                  <c:v>44054</c:v>
                </c:pt>
                <c:pt idx="137">
                  <c:v>44055</c:v>
                </c:pt>
                <c:pt idx="138">
                  <c:v>44056</c:v>
                </c:pt>
                <c:pt idx="139">
                  <c:v>44057</c:v>
                </c:pt>
                <c:pt idx="140">
                  <c:v>44058</c:v>
                </c:pt>
                <c:pt idx="141">
                  <c:v>44059</c:v>
                </c:pt>
                <c:pt idx="142">
                  <c:v>44060</c:v>
                </c:pt>
                <c:pt idx="143">
                  <c:v>44061</c:v>
                </c:pt>
                <c:pt idx="144">
                  <c:v>44062</c:v>
                </c:pt>
                <c:pt idx="145">
                  <c:v>44063</c:v>
                </c:pt>
                <c:pt idx="146">
                  <c:v>44064</c:v>
                </c:pt>
                <c:pt idx="147">
                  <c:v>44065</c:v>
                </c:pt>
                <c:pt idx="148">
                  <c:v>44066</c:v>
                </c:pt>
                <c:pt idx="149">
                  <c:v>44067</c:v>
                </c:pt>
                <c:pt idx="150">
                  <c:v>44068</c:v>
                </c:pt>
                <c:pt idx="151">
                  <c:v>44069</c:v>
                </c:pt>
                <c:pt idx="152">
                  <c:v>44070</c:v>
                </c:pt>
                <c:pt idx="153">
                  <c:v>44071</c:v>
                </c:pt>
                <c:pt idx="154">
                  <c:v>44072</c:v>
                </c:pt>
                <c:pt idx="155">
                  <c:v>44073</c:v>
                </c:pt>
                <c:pt idx="156">
                  <c:v>44074</c:v>
                </c:pt>
                <c:pt idx="157">
                  <c:v>44075</c:v>
                </c:pt>
                <c:pt idx="158">
                  <c:v>44076</c:v>
                </c:pt>
                <c:pt idx="159">
                  <c:v>44077</c:v>
                </c:pt>
                <c:pt idx="160">
                  <c:v>44078</c:v>
                </c:pt>
                <c:pt idx="161">
                  <c:v>44079</c:v>
                </c:pt>
                <c:pt idx="162">
                  <c:v>44080</c:v>
                </c:pt>
                <c:pt idx="163">
                  <c:v>44081</c:v>
                </c:pt>
                <c:pt idx="164">
                  <c:v>44082</c:v>
                </c:pt>
                <c:pt idx="165">
                  <c:v>44083</c:v>
                </c:pt>
                <c:pt idx="166">
                  <c:v>44084</c:v>
                </c:pt>
                <c:pt idx="167">
                  <c:v>44085</c:v>
                </c:pt>
                <c:pt idx="168">
                  <c:v>44086</c:v>
                </c:pt>
                <c:pt idx="169">
                  <c:v>44087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44093</c:v>
                </c:pt>
                <c:pt idx="176">
                  <c:v>44094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44100</c:v>
                </c:pt>
                <c:pt idx="183">
                  <c:v>44101</c:v>
                </c:pt>
                <c:pt idx="184">
                  <c:v>44102</c:v>
                </c:pt>
                <c:pt idx="185">
                  <c:v>44103</c:v>
                </c:pt>
                <c:pt idx="186">
                  <c:v>44104</c:v>
                </c:pt>
                <c:pt idx="187">
                  <c:v>44105</c:v>
                </c:pt>
                <c:pt idx="188">
                  <c:v>44106</c:v>
                </c:pt>
                <c:pt idx="189">
                  <c:v>44107</c:v>
                </c:pt>
                <c:pt idx="190">
                  <c:v>44108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44114</c:v>
                </c:pt>
                <c:pt idx="197">
                  <c:v>44115</c:v>
                </c:pt>
                <c:pt idx="198">
                  <c:v>44116</c:v>
                </c:pt>
                <c:pt idx="199">
                  <c:v>44117</c:v>
                </c:pt>
                <c:pt idx="200">
                  <c:v>44118</c:v>
                </c:pt>
                <c:pt idx="201">
                  <c:v>44119</c:v>
                </c:pt>
                <c:pt idx="202">
                  <c:v>44120</c:v>
                </c:pt>
                <c:pt idx="203">
                  <c:v>44121</c:v>
                </c:pt>
                <c:pt idx="204">
                  <c:v>44122</c:v>
                </c:pt>
                <c:pt idx="205">
                  <c:v>44123</c:v>
                </c:pt>
                <c:pt idx="206">
                  <c:v>44124</c:v>
                </c:pt>
                <c:pt idx="207">
                  <c:v>44125</c:v>
                </c:pt>
                <c:pt idx="208">
                  <c:v>44126</c:v>
                </c:pt>
                <c:pt idx="209">
                  <c:v>44127</c:v>
                </c:pt>
                <c:pt idx="210">
                  <c:v>44128</c:v>
                </c:pt>
                <c:pt idx="211">
                  <c:v>44129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44135</c:v>
                </c:pt>
                <c:pt idx="218">
                  <c:v>44136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44142</c:v>
                </c:pt>
              </c:numCache>
            </c:numRef>
          </c:cat>
          <c:val>
            <c:numRef>
              <c:f>'Data SWE'!$AE$60:$AE$299</c:f>
              <c:numCache>
                <c:formatCode>0%</c:formatCode>
                <c:ptCount val="240"/>
                <c:pt idx="0">
                  <c:v>0.98644930169773104</c:v>
                </c:pt>
                <c:pt idx="1">
                  <c:v>1.0120177103099304</c:v>
                </c:pt>
                <c:pt idx="2">
                  <c:v>1.0217789537960513</c:v>
                </c:pt>
                <c:pt idx="3">
                  <c:v>1.0176831468783831</c:v>
                </c:pt>
                <c:pt idx="4">
                  <c:v>1.0519416680321152</c:v>
                </c:pt>
                <c:pt idx="5">
                  <c:v>1.1091406414379754</c:v>
                </c:pt>
                <c:pt idx="6">
                  <c:v>1.0846511128413026</c:v>
                </c:pt>
                <c:pt idx="7">
                  <c:v>1.0890563121800445</c:v>
                </c:pt>
                <c:pt idx="8">
                  <c:v>1.1187297004691448</c:v>
                </c:pt>
                <c:pt idx="9">
                  <c:v>1.0881125746543403</c:v>
                </c:pt>
                <c:pt idx="10">
                  <c:v>1.1227884469983367</c:v>
                </c:pt>
                <c:pt idx="11">
                  <c:v>1.1322926141109644</c:v>
                </c:pt>
                <c:pt idx="12">
                  <c:v>1.129470059934782</c:v>
                </c:pt>
                <c:pt idx="13">
                  <c:v>1.1996178858801483</c:v>
                </c:pt>
                <c:pt idx="14">
                  <c:v>1.1289364230540699</c:v>
                </c:pt>
                <c:pt idx="15">
                  <c:v>1.0683414807860403</c:v>
                </c:pt>
                <c:pt idx="16">
                  <c:v>1.0532964863797869</c:v>
                </c:pt>
                <c:pt idx="17">
                  <c:v>1.0965705454904151</c:v>
                </c:pt>
                <c:pt idx="18">
                  <c:v>1.1257157730348777</c:v>
                </c:pt>
                <c:pt idx="19">
                  <c:v>1.0758100031456432</c:v>
                </c:pt>
                <c:pt idx="20">
                  <c:v>1.0357786197900491</c:v>
                </c:pt>
                <c:pt idx="21">
                  <c:v>1.0967946260397043</c:v>
                </c:pt>
                <c:pt idx="22">
                  <c:v>1.1111862801474817</c:v>
                </c:pt>
                <c:pt idx="23">
                  <c:v>1.0688997821350761</c:v>
                </c:pt>
                <c:pt idx="24">
                  <c:v>0.94053881715287746</c:v>
                </c:pt>
                <c:pt idx="25">
                  <c:v>0.86844249066232182</c:v>
                </c:pt>
                <c:pt idx="26">
                  <c:v>0.89701569777471091</c:v>
                </c:pt>
                <c:pt idx="27">
                  <c:v>0.87105570705103219</c:v>
                </c:pt>
                <c:pt idx="28">
                  <c:v>0.80233942190415997</c:v>
                </c:pt>
                <c:pt idx="29">
                  <c:v>0.76366387370284194</c:v>
                </c:pt>
                <c:pt idx="30">
                  <c:v>0.76708314904909325</c:v>
                </c:pt>
                <c:pt idx="31">
                  <c:v>0.76049743568925154</c:v>
                </c:pt>
                <c:pt idx="32">
                  <c:v>0.75998683055311667</c:v>
                </c:pt>
                <c:pt idx="33">
                  <c:v>0.76050420168067212</c:v>
                </c:pt>
                <c:pt idx="34">
                  <c:v>0.74247272130609554</c:v>
                </c:pt>
                <c:pt idx="35">
                  <c:v>0.73648089625520485</c:v>
                </c:pt>
                <c:pt idx="36">
                  <c:v>0.7384598978952559</c:v>
                </c:pt>
                <c:pt idx="37">
                  <c:v>0.74592074592074575</c:v>
                </c:pt>
                <c:pt idx="38">
                  <c:v>0.77548704369207488</c:v>
                </c:pt>
                <c:pt idx="39">
                  <c:v>0.81340367628054067</c:v>
                </c:pt>
                <c:pt idx="40">
                  <c:v>0.79404085393948698</c:v>
                </c:pt>
                <c:pt idx="41">
                  <c:v>0.80621080919677524</c:v>
                </c:pt>
                <c:pt idx="42">
                  <c:v>0.82333644228604497</c:v>
                </c:pt>
                <c:pt idx="43">
                  <c:v>0.80258392874620732</c:v>
                </c:pt>
                <c:pt idx="44">
                  <c:v>0.75290360955451885</c:v>
                </c:pt>
                <c:pt idx="45">
                  <c:v>0.6862245662401486</c:v>
                </c:pt>
                <c:pt idx="46">
                  <c:v>0.60302651041074062</c:v>
                </c:pt>
                <c:pt idx="47">
                  <c:v>0.59772524468491939</c:v>
                </c:pt>
                <c:pt idx="48">
                  <c:v>0.57229087181823346</c:v>
                </c:pt>
                <c:pt idx="49">
                  <c:v>0.5299542375474664</c:v>
                </c:pt>
                <c:pt idx="50">
                  <c:v>0.531563330567704</c:v>
                </c:pt>
                <c:pt idx="51">
                  <c:v>0.51775147928994081</c:v>
                </c:pt>
                <c:pt idx="52">
                  <c:v>0.52510618490719729</c:v>
                </c:pt>
                <c:pt idx="53">
                  <c:v>0.55756183798975534</c:v>
                </c:pt>
                <c:pt idx="54">
                  <c:v>0.55725955844392483</c:v>
                </c:pt>
                <c:pt idx="55">
                  <c:v>0.5714285714285714</c:v>
                </c:pt>
                <c:pt idx="56">
                  <c:v>0.57057104000250114</c:v>
                </c:pt>
                <c:pt idx="57">
                  <c:v>0.52577993222605501</c:v>
                </c:pt>
                <c:pt idx="58">
                  <c:v>0.51418630786520303</c:v>
                </c:pt>
                <c:pt idx="59">
                  <c:v>0.5119974319878019</c:v>
                </c:pt>
                <c:pt idx="60">
                  <c:v>0.48358966228000627</c:v>
                </c:pt>
                <c:pt idx="61">
                  <c:v>0.4643540016388964</c:v>
                </c:pt>
                <c:pt idx="62">
                  <c:v>0.43010752688172033</c:v>
                </c:pt>
                <c:pt idx="63">
                  <c:v>0.42271185915798276</c:v>
                </c:pt>
                <c:pt idx="64">
                  <c:v>0.4205005663568514</c:v>
                </c:pt>
                <c:pt idx="65">
                  <c:v>0.41644976574700671</c:v>
                </c:pt>
                <c:pt idx="66">
                  <c:v>0.37430606179554754</c:v>
                </c:pt>
                <c:pt idx="67">
                  <c:v>0.37869822485207094</c:v>
                </c:pt>
                <c:pt idx="68">
                  <c:v>0.37108301264431004</c:v>
                </c:pt>
                <c:pt idx="69">
                  <c:v>0.34726824483736712</c:v>
                </c:pt>
                <c:pt idx="70">
                  <c:v>0.32018032555935499</c:v>
                </c:pt>
                <c:pt idx="71">
                  <c:v>0.3014721077519662</c:v>
                </c:pt>
                <c:pt idx="72">
                  <c:v>0.2812096625484049</c:v>
                </c:pt>
                <c:pt idx="73">
                  <c:v>0.2770945880634525</c:v>
                </c:pt>
                <c:pt idx="74">
                  <c:v>0.25132221728773868</c:v>
                </c:pt>
                <c:pt idx="75">
                  <c:v>0.23529411764705882</c:v>
                </c:pt>
                <c:pt idx="76">
                  <c:v>0.236110301405002</c:v>
                </c:pt>
                <c:pt idx="77">
                  <c:v>0.2289567493937959</c:v>
                </c:pt>
                <c:pt idx="78">
                  <c:v>0.20878721859114013</c:v>
                </c:pt>
                <c:pt idx="79">
                  <c:v>0.19651513166513823</c:v>
                </c:pt>
                <c:pt idx="80">
                  <c:v>0.1851505834791323</c:v>
                </c:pt>
                <c:pt idx="81">
                  <c:v>0.17274550738875927</c:v>
                </c:pt>
                <c:pt idx="82">
                  <c:v>0.1729861528703345</c:v>
                </c:pt>
                <c:pt idx="83">
                  <c:v>0.16952500082293689</c:v>
                </c:pt>
                <c:pt idx="84">
                  <c:v>0.15834059061040298</c:v>
                </c:pt>
                <c:pt idx="85">
                  <c:v>0.15001973943939992</c:v>
                </c:pt>
                <c:pt idx="86">
                  <c:v>0.14375326711970726</c:v>
                </c:pt>
                <c:pt idx="87">
                  <c:v>0.13752578608489091</c:v>
                </c:pt>
                <c:pt idx="88">
                  <c:v>0.13993911420995775</c:v>
                </c:pt>
                <c:pt idx="89">
                  <c:v>0.12775100168399048</c:v>
                </c:pt>
                <c:pt idx="90">
                  <c:v>0.11345179115076028</c:v>
                </c:pt>
                <c:pt idx="91">
                  <c:v>0.11279679657097738</c:v>
                </c:pt>
                <c:pt idx="92">
                  <c:v>0.10685260579967867</c:v>
                </c:pt>
                <c:pt idx="93">
                  <c:v>0.10597387583394215</c:v>
                </c:pt>
                <c:pt idx="94">
                  <c:v>0.10209906020628834</c:v>
                </c:pt>
                <c:pt idx="95">
                  <c:v>9.4117647058823514E-2</c:v>
                </c:pt>
                <c:pt idx="96">
                  <c:v>8.9722803758913242E-2</c:v>
                </c:pt>
                <c:pt idx="97">
                  <c:v>9.1402592654410766E-2</c:v>
                </c:pt>
                <c:pt idx="98">
                  <c:v>8.7032201914708437E-2</c:v>
                </c:pt>
                <c:pt idx="99">
                  <c:v>0.10004001600640255</c:v>
                </c:pt>
                <c:pt idx="100">
                  <c:v>0.10234048233514281</c:v>
                </c:pt>
                <c:pt idx="101">
                  <c:v>0.10574463899272082</c:v>
                </c:pt>
                <c:pt idx="102">
                  <c:v>0.11513025783822861</c:v>
                </c:pt>
                <c:pt idx="103">
                  <c:v>0.12617777351089654</c:v>
                </c:pt>
                <c:pt idx="104">
                  <c:v>0.13575847333425894</c:v>
                </c:pt>
                <c:pt idx="105">
                  <c:v>0.15753105868031933</c:v>
                </c:pt>
                <c:pt idx="106">
                  <c:v>0.16116035455277999</c:v>
                </c:pt>
                <c:pt idx="107">
                  <c:v>0.17319674728059983</c:v>
                </c:pt>
                <c:pt idx="108">
                  <c:v>0.18389816340665377</c:v>
                </c:pt>
                <c:pt idx="109">
                  <c:v>0.1710696742344632</c:v>
                </c:pt>
                <c:pt idx="110">
                  <c:v>0.17127870256382807</c:v>
                </c:pt>
                <c:pt idx="111">
                  <c:v>0.17783211536858481</c:v>
                </c:pt>
                <c:pt idx="112">
                  <c:v>0.17750832923698726</c:v>
                </c:pt>
                <c:pt idx="113">
                  <c:v>0.17806705145523763</c:v>
                </c:pt>
                <c:pt idx="114">
                  <c:v>0.18084903864458404</c:v>
                </c:pt>
                <c:pt idx="115">
                  <c:v>0.1921038685744568</c:v>
                </c:pt>
                <c:pt idx="116">
                  <c:v>0.1982020244921073</c:v>
                </c:pt>
                <c:pt idx="117">
                  <c:v>0.18360285290586822</c:v>
                </c:pt>
                <c:pt idx="118">
                  <c:v>0.15184930763946636</c:v>
                </c:pt>
                <c:pt idx="119">
                  <c:v>0.13003901170351101</c:v>
                </c:pt>
                <c:pt idx="120">
                  <c:v>0.12637867647058823</c:v>
                </c:pt>
                <c:pt idx="121">
                  <c:v>0.11899567649042084</c:v>
                </c:pt>
                <c:pt idx="122">
                  <c:v>9.7632413961435183E-2</c:v>
                </c:pt>
                <c:pt idx="123">
                  <c:v>7.650459027541652E-2</c:v>
                </c:pt>
                <c:pt idx="124">
                  <c:v>7.598784194528875E-2</c:v>
                </c:pt>
                <c:pt idx="125">
                  <c:v>8.8984638441363811E-2</c:v>
                </c:pt>
                <c:pt idx="126">
                  <c:v>8.0641548317727699E-2</c:v>
                </c:pt>
                <c:pt idx="127">
                  <c:v>7.5930144267274097E-2</c:v>
                </c:pt>
                <c:pt idx="128">
                  <c:v>6.3070260269940712E-2</c:v>
                </c:pt>
                <c:pt idx="129">
                  <c:v>6.3251106894370648E-2</c:v>
                </c:pt>
                <c:pt idx="130">
                  <c:v>7.5414781297134234E-2</c:v>
                </c:pt>
                <c:pt idx="131">
                  <c:v>7.5608649629517619E-2</c:v>
                </c:pt>
                <c:pt idx="132">
                  <c:v>6.7736185383244205E-2</c:v>
                </c:pt>
                <c:pt idx="133">
                  <c:v>7.6079814641906135E-2</c:v>
                </c:pt>
                <c:pt idx="134">
                  <c:v>6.1240934730056401E-2</c:v>
                </c:pt>
                <c:pt idx="135">
                  <c:v>6.4981279202896314E-2</c:v>
                </c:pt>
                <c:pt idx="136">
                  <c:v>6.6877962257567383E-2</c:v>
                </c:pt>
                <c:pt idx="137">
                  <c:v>6.833036244800951E-2</c:v>
                </c:pt>
                <c:pt idx="138">
                  <c:v>5.8385637133265222E-2</c:v>
                </c:pt>
                <c:pt idx="139">
                  <c:v>5.4625955954229199E-2</c:v>
                </c:pt>
                <c:pt idx="140">
                  <c:v>4.1444478214019274E-2</c:v>
                </c:pt>
                <c:pt idx="141">
                  <c:v>4.1077883667433451E-2</c:v>
                </c:pt>
                <c:pt idx="142">
                  <c:v>4.6904315196998121E-2</c:v>
                </c:pt>
                <c:pt idx="143">
                  <c:v>4.2096991468343052E-2</c:v>
                </c:pt>
                <c:pt idx="144">
                  <c:v>3.1380156330233354E-2</c:v>
                </c:pt>
                <c:pt idx="145">
                  <c:v>3.4399724802201576E-2</c:v>
                </c:pt>
                <c:pt idx="146">
                  <c:v>3.4772529701535784E-2</c:v>
                </c:pt>
                <c:pt idx="147">
                  <c:v>3.663115479715498E-2</c:v>
                </c:pt>
                <c:pt idx="148">
                  <c:v>3.2073898261594708E-2</c:v>
                </c:pt>
                <c:pt idx="149">
                  <c:v>1.3035685188202705E-2</c:v>
                </c:pt>
                <c:pt idx="150">
                  <c:v>1.0032438216901314E-2</c:v>
                </c:pt>
                <c:pt idx="151">
                  <c:v>6.9490288732149668E-3</c:v>
                </c:pt>
                <c:pt idx="152">
                  <c:v>1.7434359635970568E-2</c:v>
                </c:pt>
                <c:pt idx="153">
                  <c:v>1.7352073572791948E-2</c:v>
                </c:pt>
                <c:pt idx="154">
                  <c:v>1.8313676653725002E-2</c:v>
                </c:pt>
                <c:pt idx="155">
                  <c:v>1.9594779950621154E-2</c:v>
                </c:pt>
                <c:pt idx="156">
                  <c:v>-3.6143489653926081E-2</c:v>
                </c:pt>
                <c:pt idx="157">
                  <c:v>-1.7576751816264356E-2</c:v>
                </c:pt>
                <c:pt idx="158">
                  <c:v>2.7878449958182321E-2</c:v>
                </c:pt>
                <c:pt idx="159">
                  <c:v>8.9692802152627232E-2</c:v>
                </c:pt>
                <c:pt idx="160">
                  <c:v>8.0266024538470343E-2</c:v>
                </c:pt>
                <c:pt idx="161">
                  <c:v>8.7330796581623099E-2</c:v>
                </c:pt>
                <c:pt idx="162">
                  <c:v>0.1163177135260884</c:v>
                </c:pt>
                <c:pt idx="163">
                  <c:v>0.22125581750209813</c:v>
                </c:pt>
                <c:pt idx="164">
                  <c:v>0.14319262271607766</c:v>
                </c:pt>
                <c:pt idx="165">
                  <c:v>0.12600950799014835</c:v>
                </c:pt>
                <c:pt idx="166">
                  <c:v>6.3004753995074173E-2</c:v>
                </c:pt>
                <c:pt idx="167">
                  <c:v>5.4882003692062066E-2</c:v>
                </c:pt>
                <c:pt idx="168">
                  <c:v>5.4558079555599645E-2</c:v>
                </c:pt>
                <c:pt idx="169">
                  <c:v>4.8001396404259024E-2</c:v>
                </c:pt>
                <c:pt idx="170">
                  <c:v>3.6137321822927122E-2</c:v>
                </c:pt>
                <c:pt idx="171">
                  <c:v>5.0309597523219812E-2</c:v>
                </c:pt>
                <c:pt idx="172">
                  <c:v>6.9659442724458204E-2</c:v>
                </c:pt>
                <c:pt idx="173">
                  <c:v>8.1269349845201233E-2</c:v>
                </c:pt>
                <c:pt idx="174">
                  <c:v>0.11801975277967577</c:v>
                </c:pt>
                <c:pt idx="175">
                  <c:v>6.8232421173597652E-2</c:v>
                </c:pt>
                <c:pt idx="176">
                  <c:v>6.5937879576609404E-2</c:v>
                </c:pt>
                <c:pt idx="177">
                  <c:v>6.6093853271645728E-2</c:v>
                </c:pt>
                <c:pt idx="178">
                  <c:v>6.4529275913598708E-2</c:v>
                </c:pt>
                <c:pt idx="179">
                  <c:v>5.4340442874609429E-2</c:v>
                </c:pt>
                <c:pt idx="180">
                  <c:v>4.7547887515283251E-2</c:v>
                </c:pt>
                <c:pt idx="181">
                  <c:v>5.0944165194946343E-2</c:v>
                </c:pt>
                <c:pt idx="182">
                  <c:v>4.2197653810448134E-2</c:v>
                </c:pt>
                <c:pt idx="183">
                  <c:v>4.045634760093858E-2</c:v>
                </c:pt>
                <c:pt idx="184">
                  <c:v>3.6703533326808258E-2</c:v>
                </c:pt>
                <c:pt idx="185">
                  <c:v>4.3800096360211989E-2</c:v>
                </c:pt>
                <c:pt idx="186">
                  <c:v>3.7230081906180185E-2</c:v>
                </c:pt>
                <c:pt idx="187">
                  <c:v>3.2850072270158986E-2</c:v>
                </c:pt>
                <c:pt idx="188">
                  <c:v>3.2850072270158986E-2</c:v>
                </c:pt>
                <c:pt idx="189">
                  <c:v>2.9120559114735E-2</c:v>
                </c:pt>
                <c:pt idx="190">
                  <c:v>2.83988716181677E-2</c:v>
                </c:pt>
                <c:pt idx="191">
                  <c:v>2.65289519295391E-2</c:v>
                </c:pt>
                <c:pt idx="192">
                  <c:v>-1.2254901960784312E-2</c:v>
                </c:pt>
                <c:pt idx="193">
                  <c:v>-1.7507002801120445E-3</c:v>
                </c:pt>
                <c:pt idx="194">
                  <c:v>-1.7507002801120445E-3</c:v>
                </c:pt>
                <c:pt idx="195">
                  <c:v>-1.7507002801120445E-3</c:v>
                </c:pt>
                <c:pt idx="196">
                  <c:v>-1.5988999568297012E-3</c:v>
                </c:pt>
                <c:pt idx="197">
                  <c:v>-1.5423054381689747E-3</c:v>
                </c:pt>
                <c:pt idx="198">
                  <c:v>-1.501749538212017E-3</c:v>
                </c:pt>
                <c:pt idx="199">
                  <c:v>2.2581009371118885E-2</c:v>
                </c:pt>
                <c:pt idx="200">
                  <c:v>2.1169696285423957E-2</c:v>
                </c:pt>
                <c:pt idx="201">
                  <c:v>2.5403635542508751E-2</c:v>
                </c:pt>
                <c:pt idx="202">
                  <c:v>3.3871514056678327E-2</c:v>
                </c:pt>
                <c:pt idx="203">
                  <c:v>3.130992916128527E-2</c:v>
                </c:pt>
                <c:pt idx="204">
                  <c:v>3.0327920641940981E-2</c:v>
                </c:pt>
                <c:pt idx="205">
                  <c:v>2.8959276018099542E-2</c:v>
                </c:pt>
                <c:pt idx="206">
                  <c:v>2.8488969814078502E-2</c:v>
                </c:pt>
                <c:pt idx="207">
                  <c:v>2.725031895259683E-2</c:v>
                </c:pt>
                <c:pt idx="208">
                  <c:v>2.4773017229633484E-2</c:v>
                </c:pt>
                <c:pt idx="209">
                  <c:v>1.8579762922225112E-2</c:v>
                </c:pt>
                <c:pt idx="210">
                  <c:v>1.6436892605452939E-2</c:v>
                </c:pt>
                <c:pt idx="211">
                  <c:v>2.2462911779355603E-2</c:v>
                </c:pt>
                <c:pt idx="212">
                  <c:v>2.9582085805977369E-2</c:v>
                </c:pt>
                <c:pt idx="213">
                  <c:v>2.943563143407214E-2</c:v>
                </c:pt>
                <c:pt idx="214">
                  <c:v>2.7048958615093318E-2</c:v>
                </c:pt>
                <c:pt idx="215">
                  <c:v>2.864007382774587E-2</c:v>
                </c:pt>
                <c:pt idx="216">
                  <c:v>3.1026746646724689E-2</c:v>
                </c:pt>
                <c:pt idx="217">
                  <c:v>2.6894330299903051E-2</c:v>
                </c:pt>
                <c:pt idx="218">
                  <c:v>2.1728714217264852E-2</c:v>
                </c:pt>
                <c:pt idx="219">
                  <c:v>1.7360608778681171E-2</c:v>
                </c:pt>
                <c:pt idx="220">
                  <c:v>1.2823965426589208E-2</c:v>
                </c:pt>
                <c:pt idx="221">
                  <c:v>1.453382748346777E-2</c:v>
                </c:pt>
                <c:pt idx="222">
                  <c:v>1.5388758511907052E-2</c:v>
                </c:pt>
                <c:pt idx="223">
                  <c:v>2.1373275710982017E-2</c:v>
                </c:pt>
                <c:pt idx="224">
                  <c:v>1.411990624382254E-2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51040"/>
        <c:axId val="226156928"/>
      </c:lineChart>
      <c:dateAx>
        <c:axId val="2261510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26156928"/>
        <c:crosses val="autoZero"/>
        <c:auto val="1"/>
        <c:lblOffset val="100"/>
        <c:baseTimeUnit val="days"/>
      </c:dateAx>
      <c:valAx>
        <c:axId val="226156928"/>
        <c:scaling>
          <c:orientation val="minMax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2615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SWE'!$B$3</c:f>
              <c:strCache>
                <c:ptCount val="1"/>
                <c:pt idx="0">
                  <c:v>Potvrzené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SWE'!$A$4:$A$192</c:f>
              <c:numCache>
                <c:formatCode>m/d/yyyy</c:formatCode>
                <c:ptCount val="1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</c:numCache>
            </c:numRef>
          </c:cat>
          <c:val>
            <c:numRef>
              <c:f>'Data SWE'!$AB$4:$AB$192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0.2857142857142857</c:v>
                </c:pt>
                <c:pt idx="27" formatCode="#,##0">
                  <c:v>1.4285714285714286</c:v>
                </c:pt>
                <c:pt idx="28" formatCode="#,##0">
                  <c:v>1.8571428571428572</c:v>
                </c:pt>
                <c:pt idx="29" formatCode="#,##0">
                  <c:v>1.8571428571428572</c:v>
                </c:pt>
                <c:pt idx="30" formatCode="#,##0">
                  <c:v>2.5714285714285716</c:v>
                </c:pt>
                <c:pt idx="31" formatCode="#,##0">
                  <c:v>4.4285714285714288</c:v>
                </c:pt>
                <c:pt idx="32" formatCode="#,##0">
                  <c:v>8.5714285714285712</c:v>
                </c:pt>
                <c:pt idx="33" formatCode="#,##0">
                  <c:v>12</c:v>
                </c:pt>
                <c:pt idx="34" formatCode="#,##0">
                  <c:v>19.285714285714285</c:v>
                </c:pt>
                <c:pt idx="35" formatCode="#,##0">
                  <c:v>23.571428571428573</c:v>
                </c:pt>
                <c:pt idx="36" formatCode="#,##0">
                  <c:v>30.142857142857142</c:v>
                </c:pt>
                <c:pt idx="37" formatCode="#,##0">
                  <c:v>43.857142857142854</c:v>
                </c:pt>
                <c:pt idx="38" formatCode="#,##0">
                  <c:v>56</c:v>
                </c:pt>
                <c:pt idx="39" formatCode="#,##0">
                  <c:v>79.714285714285708</c:v>
                </c:pt>
                <c:pt idx="40" formatCode="#,##0">
                  <c:v>97.714285714285708</c:v>
                </c:pt>
                <c:pt idx="41" formatCode="#,##0">
                  <c:v>111</c:v>
                </c:pt>
                <c:pt idx="42" formatCode="#,##0">
                  <c:v>116.42857142857143</c:v>
                </c:pt>
                <c:pt idx="43" formatCode="#,##0">
                  <c:v>119.71428571428571</c:v>
                </c:pt>
                <c:pt idx="44" formatCode="#,##0">
                  <c:v>117.14285714285714</c:v>
                </c:pt>
                <c:pt idx="45" formatCode="#,##0">
                  <c:v>120.14285714285714</c:v>
                </c:pt>
                <c:pt idx="46" formatCode="#,##0">
                  <c:v>112.85714285714286</c:v>
                </c:pt>
                <c:pt idx="47" formatCode="#,##0">
                  <c:v>111.71428571428571</c:v>
                </c:pt>
                <c:pt idx="48" formatCode="#,##0">
                  <c:v>115.71428571428571</c:v>
                </c:pt>
                <c:pt idx="49" formatCode="#,##0">
                  <c:v>124.85714285714286</c:v>
                </c:pt>
                <c:pt idx="50" formatCode="#,##0">
                  <c:v>131.85714285714286</c:v>
                </c:pt>
                <c:pt idx="51" formatCode="#,##0">
                  <c:v>146</c:v>
                </c:pt>
                <c:pt idx="52" formatCode="#,##0">
                  <c:v>161.85714285714286</c:v>
                </c:pt>
                <c:pt idx="53" formatCode="#,##0">
                  <c:v>186</c:v>
                </c:pt>
                <c:pt idx="54" formatCode="#,##0">
                  <c:v>206.42857142857142</c:v>
                </c:pt>
                <c:pt idx="55" formatCode="#,##0">
                  <c:v>232.85714285714286</c:v>
                </c:pt>
                <c:pt idx="56" formatCode="#,##0">
                  <c:v>256.42857142857144</c:v>
                </c:pt>
                <c:pt idx="57" formatCode="#,##0">
                  <c:v>279.57142857142856</c:v>
                </c:pt>
                <c:pt idx="58" formatCode="#,##0">
                  <c:v>313</c:v>
                </c:pt>
                <c:pt idx="59" formatCode="#,##0">
                  <c:v>348</c:v>
                </c:pt>
                <c:pt idx="60" formatCode="#,##0">
                  <c:v>372.57142857142856</c:v>
                </c:pt>
                <c:pt idx="61" formatCode="#,##0">
                  <c:v>410.85714285714283</c:v>
                </c:pt>
                <c:pt idx="62" formatCode="#,##0">
                  <c:v>444.57142857142856</c:v>
                </c:pt>
                <c:pt idx="63" formatCode="#,##0">
                  <c:v>452.71428571428572</c:v>
                </c:pt>
                <c:pt idx="64" formatCode="#,##0">
                  <c:v>461.28571428571428</c:v>
                </c:pt>
                <c:pt idx="65" formatCode="#,##0">
                  <c:v>457.42857142857144</c:v>
                </c:pt>
                <c:pt idx="66" formatCode="#,##0">
                  <c:v>495</c:v>
                </c:pt>
                <c:pt idx="67" formatCode="#,##0">
                  <c:v>519.14285714285711</c:v>
                </c:pt>
                <c:pt idx="68" formatCode="#,##0">
                  <c:v>532.14285714285711</c:v>
                </c:pt>
                <c:pt idx="69" formatCode="#,##0">
                  <c:v>511.14285714285717</c:v>
                </c:pt>
                <c:pt idx="70" formatCode="#,##0">
                  <c:v>516.57142857142856</c:v>
                </c:pt>
                <c:pt idx="71" formatCode="#,##0">
                  <c:v>534.28571428571433</c:v>
                </c:pt>
                <c:pt idx="72" formatCode="#,##0">
                  <c:v>541.14285714285711</c:v>
                </c:pt>
                <c:pt idx="73" formatCode="#,##0">
                  <c:v>504.14285714285717</c:v>
                </c:pt>
                <c:pt idx="74" formatCode="#,##0">
                  <c:v>496.85714285714283</c:v>
                </c:pt>
                <c:pt idx="75" formatCode="#,##0">
                  <c:v>493.71428571428572</c:v>
                </c:pt>
                <c:pt idx="76" formatCode="#,##0">
                  <c:v>527.14285714285711</c:v>
                </c:pt>
                <c:pt idx="77" formatCode="#,##0">
                  <c:v>546.71428571428567</c:v>
                </c:pt>
                <c:pt idx="78" formatCode="#,##0">
                  <c:v>535.85714285714289</c:v>
                </c:pt>
                <c:pt idx="79" formatCode="#,##0">
                  <c:v>539.28571428571433</c:v>
                </c:pt>
                <c:pt idx="80" formatCode="#,##0">
                  <c:v>571.85714285714289</c:v>
                </c:pt>
                <c:pt idx="81" formatCode="#,##0">
                  <c:v>588.71428571428567</c:v>
                </c:pt>
                <c:pt idx="82" formatCode="#,##0">
                  <c:v>608</c:v>
                </c:pt>
                <c:pt idx="83" formatCode="#,##0">
                  <c:v>621</c:v>
                </c:pt>
                <c:pt idx="84" formatCode="#,##0">
                  <c:v>612.57142857142856</c:v>
                </c:pt>
                <c:pt idx="85" formatCode="#,##0">
                  <c:v>600</c:v>
                </c:pt>
                <c:pt idx="86" formatCode="#,##0">
                  <c:v>614.57142857142856</c:v>
                </c:pt>
                <c:pt idx="87" formatCode="#,##0">
                  <c:v>619.57142857142856</c:v>
                </c:pt>
                <c:pt idx="88" formatCode="#,##0">
                  <c:v>630.42857142857144</c:v>
                </c:pt>
                <c:pt idx="89" formatCode="#,##0">
                  <c:v>612.85714285714289</c:v>
                </c:pt>
                <c:pt idx="90" formatCode="#,##0">
                  <c:v>577.57142857142856</c:v>
                </c:pt>
                <c:pt idx="91" formatCode="#,##0">
                  <c:v>552.71428571428567</c:v>
                </c:pt>
                <c:pt idx="92" formatCode="#,##0">
                  <c:v>547.14285714285711</c:v>
                </c:pt>
                <c:pt idx="93" formatCode="#,##0">
                  <c:v>534.71428571428567</c:v>
                </c:pt>
                <c:pt idx="94" formatCode="#,##0">
                  <c:v>522.57142857142856</c:v>
                </c:pt>
                <c:pt idx="95" formatCode="#,##0">
                  <c:v>515.14285714285711</c:v>
                </c:pt>
                <c:pt idx="96" formatCode="#,##0">
                  <c:v>536.85714285714289</c:v>
                </c:pt>
                <c:pt idx="97" formatCode="#,##0">
                  <c:v>560.85714285714289</c:v>
                </c:pt>
                <c:pt idx="98" formatCode="#,##0">
                  <c:v>590.85714285714289</c:v>
                </c:pt>
                <c:pt idx="99" formatCode="#,##0">
                  <c:v>593.28571428571433</c:v>
                </c:pt>
                <c:pt idx="100" formatCode="#,##0">
                  <c:v>590.28571428571433</c:v>
                </c:pt>
                <c:pt idx="101" formatCode="#,##0">
                  <c:v>604.14285714285711</c:v>
                </c:pt>
                <c:pt idx="102" formatCode="#,##0">
                  <c:v>597.57142857142856</c:v>
                </c:pt>
                <c:pt idx="103" formatCode="#,##0">
                  <c:v>579.42857142857144</c:v>
                </c:pt>
                <c:pt idx="104" formatCode="#,##0">
                  <c:v>577.71428571428567</c:v>
                </c:pt>
                <c:pt idx="105" formatCode="#,##0">
                  <c:v>556.14285714285711</c:v>
                </c:pt>
                <c:pt idx="106" formatCode="#,##0">
                  <c:v>553.42857142857144</c:v>
                </c:pt>
                <c:pt idx="107" formatCode="#,##0">
                  <c:v>550</c:v>
                </c:pt>
                <c:pt idx="108" formatCode="#,##0">
                  <c:v>537.57142857142856</c:v>
                </c:pt>
                <c:pt idx="109" formatCode="#,##0">
                  <c:v>553</c:v>
                </c:pt>
                <c:pt idx="110" formatCode="#,##0">
                  <c:v>545.85714285714289</c:v>
                </c:pt>
                <c:pt idx="111" formatCode="#,##0">
                  <c:v>523.57142857142856</c:v>
                </c:pt>
                <c:pt idx="112" formatCode="#,##0">
                  <c:v>530</c:v>
                </c:pt>
                <c:pt idx="113" formatCode="#,##0">
                  <c:v>523</c:v>
                </c:pt>
                <c:pt idx="114" formatCode="#,##0">
                  <c:v>531.42857142857144</c:v>
                </c:pt>
                <c:pt idx="115" formatCode="#,##0">
                  <c:v>542.71428571428567</c:v>
                </c:pt>
                <c:pt idx="116" formatCode="#,##0">
                  <c:v>541.57142857142856</c:v>
                </c:pt>
                <c:pt idx="117" formatCode="#,##0">
                  <c:v>565</c:v>
                </c:pt>
                <c:pt idx="118" formatCode="#,##0">
                  <c:v>599.42857142857144</c:v>
                </c:pt>
                <c:pt idx="119" formatCode="#,##0">
                  <c:v>603.57142857142856</c:v>
                </c:pt>
                <c:pt idx="120" formatCode="#,##0">
                  <c:v>611.42857142857144</c:v>
                </c:pt>
                <c:pt idx="121" formatCode="#,##0">
                  <c:v>634</c:v>
                </c:pt>
                <c:pt idx="122" formatCode="#,##0">
                  <c:v>656.14285714285711</c:v>
                </c:pt>
                <c:pt idx="123" formatCode="#,##0">
                  <c:v>691.28571428571433</c:v>
                </c:pt>
                <c:pt idx="124" formatCode="#,##0">
                  <c:v>729.14285714285711</c:v>
                </c:pt>
                <c:pt idx="125" formatCode="#,##0">
                  <c:v>782.42857142857144</c:v>
                </c:pt>
                <c:pt idx="126" formatCode="#,##0">
                  <c:v>832.57142857142856</c:v>
                </c:pt>
                <c:pt idx="127" formatCode="#,##0">
                  <c:v>860.71428571428567</c:v>
                </c:pt>
                <c:pt idx="128" formatCode="#,##0">
                  <c:v>864.85714285714289</c:v>
                </c:pt>
                <c:pt idx="129" formatCode="#,##0">
                  <c:v>869.85714285714289</c:v>
                </c:pt>
                <c:pt idx="130" formatCode="#,##0">
                  <c:v>925.71428571428567</c:v>
                </c:pt>
                <c:pt idx="131" formatCode="#,##0">
                  <c:v>962.14285714285711</c:v>
                </c:pt>
                <c:pt idx="132" formatCode="#,##0">
                  <c:v>989.42857142857144</c:v>
                </c:pt>
                <c:pt idx="133" formatCode="#,##0">
                  <c:v>1026.4285714285713</c:v>
                </c:pt>
                <c:pt idx="134" formatCode="#,##0">
                  <c:v>1020.1428571428571</c:v>
                </c:pt>
                <c:pt idx="135" formatCode="#,##0">
                  <c:v>1021.1428571428571</c:v>
                </c:pt>
                <c:pt idx="136" formatCode="#,##0">
                  <c:v>1061.4285714285713</c:v>
                </c:pt>
                <c:pt idx="137" formatCode="#,##0">
                  <c:v>1064.2857142857142</c:v>
                </c:pt>
                <c:pt idx="138" formatCode="#,##0">
                  <c:v>1093.1428571428571</c:v>
                </c:pt>
                <c:pt idx="139" formatCode="#,##0">
                  <c:v>1075.4285714285713</c:v>
                </c:pt>
                <c:pt idx="140" formatCode="#,##0">
                  <c:v>1026.8571428571429</c:v>
                </c:pt>
                <c:pt idx="141" formatCode="#,##0">
                  <c:v>1013</c:v>
                </c:pt>
                <c:pt idx="142" formatCode="#,##0">
                  <c:v>1029.5714285714287</c:v>
                </c:pt>
                <c:pt idx="143" formatCode="#,##0">
                  <c:v>1043</c:v>
                </c:pt>
                <c:pt idx="144" formatCode="#,##0">
                  <c:v>1077.4285714285713</c:v>
                </c:pt>
                <c:pt idx="145" formatCode="#,##0">
                  <c:v>1046.7142857142858</c:v>
                </c:pt>
                <c:pt idx="146" formatCode="#,##0">
                  <c:v>1045.2857142857142</c:v>
                </c:pt>
                <c:pt idx="147" formatCode="#,##0">
                  <c:v>1053.5714285714287</c:v>
                </c:pt>
                <c:pt idx="148" formatCode="#,##0">
                  <c:v>1067.7142857142858</c:v>
                </c:pt>
                <c:pt idx="149" formatCode="#,##0">
                  <c:v>1057.2857142857142</c:v>
                </c:pt>
                <c:pt idx="150" formatCode="#,##0">
                  <c:v>984.85714285714289</c:v>
                </c:pt>
                <c:pt idx="151" formatCode="#,##0">
                  <c:v>840</c:v>
                </c:pt>
                <c:pt idx="152" formatCode="#,##0">
                  <c:v>755.42857142857144</c:v>
                </c:pt>
                <c:pt idx="153" formatCode="#,##0">
                  <c:v>683.42857142857144</c:v>
                </c:pt>
                <c:pt idx="154" formatCode="#,##0">
                  <c:v>627.71428571428567</c:v>
                </c:pt>
                <c:pt idx="155" formatCode="#,##0">
                  <c:v>612.71428571428567</c:v>
                </c:pt>
                <c:pt idx="156" formatCode="#,##0">
                  <c:v>544.71428571428567</c:v>
                </c:pt>
                <c:pt idx="157" formatCode="#,##0">
                  <c:v>469.42857142857144</c:v>
                </c:pt>
                <c:pt idx="158" formatCode="#,##0">
                  <c:v>448.42857142857144</c:v>
                </c:pt>
                <c:pt idx="159" formatCode="#,##0">
                  <c:v>397.85714285714283</c:v>
                </c:pt>
                <c:pt idx="160" formatCode="#,##0">
                  <c:v>351.85714285714283</c:v>
                </c:pt>
                <c:pt idx="161" formatCode="#,##0">
                  <c:v>343.85714285714283</c:v>
                </c:pt>
                <c:pt idx="162" formatCode="#,##0">
                  <c:v>314</c:v>
                </c:pt>
                <c:pt idx="163" formatCode="#,##0">
                  <c:v>302.42857142857144</c:v>
                </c:pt>
                <c:pt idx="164" formatCode="#,##0">
                  <c:v>307.71428571428572</c:v>
                </c:pt>
                <c:pt idx="165" formatCode="#,##0">
                  <c:v>273.71428571428572</c:v>
                </c:pt>
                <c:pt idx="166" formatCode="#,##0">
                  <c:v>264.85714285714283</c:v>
                </c:pt>
                <c:pt idx="167" formatCode="#,##0">
                  <c:v>253.71428571428572</c:v>
                </c:pt>
                <c:pt idx="168" formatCode="#,##0">
                  <c:v>237.42857142857142</c:v>
                </c:pt>
                <c:pt idx="169" formatCode="#,##0">
                  <c:v>238</c:v>
                </c:pt>
                <c:pt idx="170" formatCode="#,##0">
                  <c:v>232.42857142857142</c:v>
                </c:pt>
                <c:pt idx="171" formatCode="#,##0">
                  <c:v>219.71428571428572</c:v>
                </c:pt>
                <c:pt idx="172" formatCode="#,##0">
                  <c:v>219.42857142857142</c:v>
                </c:pt>
                <c:pt idx="173" formatCode="#,##0">
                  <c:v>211.85714285714286</c:v>
                </c:pt>
                <c:pt idx="174" formatCode="#,##0">
                  <c:v>206.57142857142858</c:v>
                </c:pt>
                <c:pt idx="175" formatCode="#,##0">
                  <c:v>197.71428571428572</c:v>
                </c:pt>
                <c:pt idx="176" formatCode="#,##0">
                  <c:v>188</c:v>
                </c:pt>
                <c:pt idx="177" formatCode="#,##0">
                  <c:v>179.42857142857142</c:v>
                </c:pt>
                <c:pt idx="178" formatCode="#,##0">
                  <c:v>187.57142857142858</c:v>
                </c:pt>
                <c:pt idx="179" formatCode="#,##0">
                  <c:v>188.14285714285714</c:v>
                </c:pt>
                <c:pt idx="180" formatCode="#,##0">
                  <c:v>199.85714285714286</c:v>
                </c:pt>
                <c:pt idx="181" formatCode="#,##0">
                  <c:v>199.28571428571428</c:v>
                </c:pt>
                <c:pt idx="182" formatCode="#,##0">
                  <c:v>222.85714285714286</c:v>
                </c:pt>
                <c:pt idx="183" formatCode="#,##0">
                  <c:v>222.28571428571428</c:v>
                </c:pt>
                <c:pt idx="184" formatCode="#,##0">
                  <c:v>235.71428571428572</c:v>
                </c:pt>
                <c:pt idx="185" formatCode="#,##0">
                  <c:v>243</c:v>
                </c:pt>
                <c:pt idx="186" formatCode="#,##0">
                  <c:v>260.71428571428572</c:v>
                </c:pt>
                <c:pt idx="187" formatCode="#,##0">
                  <c:v>271.57142857142856</c:v>
                </c:pt>
                <c:pt idx="188" formatCode="#,##0">
                  <c:v>289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82112"/>
        <c:axId val="225883648"/>
      </c:lineChart>
      <c:lineChart>
        <c:grouping val="standard"/>
        <c:varyColors val="0"/>
        <c:ser>
          <c:idx val="1"/>
          <c:order val="1"/>
          <c:tx>
            <c:strRef>
              <c:f>'Data SWE'!$C$3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SWE'!$AC$4:$AC$192</c:f>
              <c:numCache>
                <c:formatCode>General</c:formatCode>
                <c:ptCount val="1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0.14285714285714285</c:v>
                </c:pt>
                <c:pt idx="39" formatCode="#,##0">
                  <c:v>0.14285714285714285</c:v>
                </c:pt>
                <c:pt idx="40" formatCode="#,##0">
                  <c:v>0.2857142857142857</c:v>
                </c:pt>
                <c:pt idx="41" formatCode="#,##0">
                  <c:v>0.42857142857142855</c:v>
                </c:pt>
                <c:pt idx="42" formatCode="#,##0">
                  <c:v>0.7142857142857143</c:v>
                </c:pt>
                <c:pt idx="43" formatCode="#,##0">
                  <c:v>1</c:v>
                </c:pt>
                <c:pt idx="44" formatCode="#,##0">
                  <c:v>1.1428571428571428</c:v>
                </c:pt>
                <c:pt idx="45" formatCode="#,##0">
                  <c:v>1.8571428571428572</c:v>
                </c:pt>
                <c:pt idx="46" formatCode="#,##0">
                  <c:v>2.8571428571428572</c:v>
                </c:pt>
                <c:pt idx="47" formatCode="#,##0">
                  <c:v>4</c:v>
                </c:pt>
                <c:pt idx="48" formatCode="#,##0">
                  <c:v>5</c:v>
                </c:pt>
                <c:pt idx="49" formatCode="#,##0">
                  <c:v>6.2857142857142856</c:v>
                </c:pt>
                <c:pt idx="50" formatCode="#,##0">
                  <c:v>7.5714285714285712</c:v>
                </c:pt>
                <c:pt idx="51" formatCode="#,##0">
                  <c:v>10.428571428571429</c:v>
                </c:pt>
                <c:pt idx="52" formatCode="#,##0">
                  <c:v>12.714285714285714</c:v>
                </c:pt>
                <c:pt idx="53" formatCode="#,##0">
                  <c:v>16.142857142857142</c:v>
                </c:pt>
                <c:pt idx="54" formatCode="#,##0">
                  <c:v>19.428571428571427</c:v>
                </c:pt>
                <c:pt idx="55" formatCode="#,##0">
                  <c:v>23.285714285714285</c:v>
                </c:pt>
                <c:pt idx="56" formatCode="#,##0">
                  <c:v>27.142857142857142</c:v>
                </c:pt>
                <c:pt idx="57" formatCode="#,##0">
                  <c:v>32</c:v>
                </c:pt>
                <c:pt idx="58" formatCode="#,##0">
                  <c:v>35.857142857142854</c:v>
                </c:pt>
                <c:pt idx="59" formatCode="#,##0">
                  <c:v>40.285714285714285</c:v>
                </c:pt>
                <c:pt idx="60" formatCode="#,##0">
                  <c:v>45.857142857142854</c:v>
                </c:pt>
                <c:pt idx="61" formatCode="#,##0">
                  <c:v>52.714285714285715</c:v>
                </c:pt>
                <c:pt idx="62" formatCode="#,##0">
                  <c:v>57.714285714285715</c:v>
                </c:pt>
                <c:pt idx="63" formatCode="#,##0">
                  <c:v>64.428571428571431</c:v>
                </c:pt>
                <c:pt idx="64" formatCode="#,##0">
                  <c:v>70.857142857142861</c:v>
                </c:pt>
                <c:pt idx="65" formatCode="#,##0">
                  <c:v>76</c:v>
                </c:pt>
                <c:pt idx="66" formatCode="#,##0">
                  <c:v>84.857142857142861</c:v>
                </c:pt>
                <c:pt idx="67" formatCode="#,##0">
                  <c:v>87.142857142857139</c:v>
                </c:pt>
                <c:pt idx="68" formatCode="#,##0">
                  <c:v>88.571428571428569</c:v>
                </c:pt>
                <c:pt idx="69" formatCode="#,##0">
                  <c:v>93.285714285714292</c:v>
                </c:pt>
                <c:pt idx="70" formatCode="#,##0">
                  <c:v>95</c:v>
                </c:pt>
                <c:pt idx="71" formatCode="#,##0">
                  <c:v>94.285714285714292</c:v>
                </c:pt>
                <c:pt idx="72" formatCode="#,##0">
                  <c:v>95.285714285714292</c:v>
                </c:pt>
                <c:pt idx="73" formatCode="#,##0">
                  <c:v>95.285714285714292</c:v>
                </c:pt>
                <c:pt idx="74" formatCode="#,##0">
                  <c:v>98.857142857142861</c:v>
                </c:pt>
                <c:pt idx="75" formatCode="#,##0">
                  <c:v>97.714285714285708</c:v>
                </c:pt>
                <c:pt idx="76" formatCode="#,##0">
                  <c:v>95.285714285714292</c:v>
                </c:pt>
                <c:pt idx="77" formatCode="#,##0">
                  <c:v>94</c:v>
                </c:pt>
                <c:pt idx="78" formatCode="#,##0">
                  <c:v>93.857142857142861</c:v>
                </c:pt>
                <c:pt idx="79" formatCode="#,##0">
                  <c:v>89.714285714285708</c:v>
                </c:pt>
                <c:pt idx="80" formatCode="#,##0">
                  <c:v>84.285714285714292</c:v>
                </c:pt>
                <c:pt idx="81" formatCode="#,##0">
                  <c:v>80.714285714285708</c:v>
                </c:pt>
                <c:pt idx="82" formatCode="#,##0">
                  <c:v>81.714285714285708</c:v>
                </c:pt>
                <c:pt idx="83" formatCode="#,##0">
                  <c:v>79.857142857142861</c:v>
                </c:pt>
                <c:pt idx="84" formatCode="#,##0">
                  <c:v>78</c:v>
                </c:pt>
                <c:pt idx="85" formatCode="#,##0">
                  <c:v>76.428571428571431</c:v>
                </c:pt>
                <c:pt idx="86" formatCode="#,##0">
                  <c:v>79.285714285714292</c:v>
                </c:pt>
                <c:pt idx="87" formatCode="#,##0">
                  <c:v>80.285714285714292</c:v>
                </c:pt>
                <c:pt idx="88" formatCode="#,##0">
                  <c:v>79.142857142857139</c:v>
                </c:pt>
                <c:pt idx="89" formatCode="#,##0">
                  <c:v>77.571428571428569</c:v>
                </c:pt>
                <c:pt idx="90" formatCode="#,##0">
                  <c:v>77.571428571428569</c:v>
                </c:pt>
                <c:pt idx="91" formatCode="#,##0">
                  <c:v>77.571428571428569</c:v>
                </c:pt>
                <c:pt idx="92" formatCode="#,##0">
                  <c:v>79.142857142857139</c:v>
                </c:pt>
                <c:pt idx="93" formatCode="#,##0">
                  <c:v>77.714285714285708</c:v>
                </c:pt>
                <c:pt idx="94" formatCode="#,##0">
                  <c:v>76.142857142857139</c:v>
                </c:pt>
                <c:pt idx="95" formatCode="#,##0">
                  <c:v>76.428571428571431</c:v>
                </c:pt>
                <c:pt idx="96" formatCode="#,##0">
                  <c:v>73.857142857142861</c:v>
                </c:pt>
                <c:pt idx="97" formatCode="#,##0">
                  <c:v>73.285714285714292</c:v>
                </c:pt>
                <c:pt idx="98" formatCode="#,##0">
                  <c:v>73.142857142857139</c:v>
                </c:pt>
                <c:pt idx="99" formatCode="#,##0">
                  <c:v>70.285714285714292</c:v>
                </c:pt>
                <c:pt idx="100" formatCode="#,##0">
                  <c:v>68.714285714285708</c:v>
                </c:pt>
                <c:pt idx="101" formatCode="#,##0">
                  <c:v>65.428571428571431</c:v>
                </c:pt>
                <c:pt idx="102" formatCode="#,##0">
                  <c:v>60.571428571428569</c:v>
                </c:pt>
                <c:pt idx="103" formatCode="#,##0">
                  <c:v>60.285714285714285</c:v>
                </c:pt>
                <c:pt idx="104" formatCode="#,##0">
                  <c:v>57.428571428571431</c:v>
                </c:pt>
                <c:pt idx="105" formatCode="#,##0">
                  <c:v>54.428571428571431</c:v>
                </c:pt>
                <c:pt idx="106" formatCode="#,##0">
                  <c:v>54</c:v>
                </c:pt>
                <c:pt idx="107" formatCode="#,##0">
                  <c:v>51</c:v>
                </c:pt>
                <c:pt idx="108" formatCode="#,##0">
                  <c:v>51.571428571428569</c:v>
                </c:pt>
                <c:pt idx="109" formatCode="#,##0">
                  <c:v>52.714285714285715</c:v>
                </c:pt>
                <c:pt idx="110" formatCode="#,##0">
                  <c:v>52.428571428571431</c:v>
                </c:pt>
                <c:pt idx="111" formatCode="#,##0">
                  <c:v>53.428571428571431</c:v>
                </c:pt>
                <c:pt idx="112" formatCode="#,##0">
                  <c:v>52.142857142857146</c:v>
                </c:pt>
                <c:pt idx="113" formatCode="#,##0">
                  <c:v>49.428571428571431</c:v>
                </c:pt>
                <c:pt idx="114" formatCode="#,##0">
                  <c:v>47.714285714285715</c:v>
                </c:pt>
                <c:pt idx="115" formatCode="#,##0">
                  <c:v>45.571428571428569</c:v>
                </c:pt>
                <c:pt idx="116" formatCode="#,##0">
                  <c:v>43.571428571428569</c:v>
                </c:pt>
                <c:pt idx="117" formatCode="#,##0">
                  <c:v>41.285714285714285</c:v>
                </c:pt>
                <c:pt idx="118" formatCode="#,##0">
                  <c:v>38.857142857142854</c:v>
                </c:pt>
                <c:pt idx="119" formatCode="#,##0">
                  <c:v>39</c:v>
                </c:pt>
                <c:pt idx="120" formatCode="#,##0">
                  <c:v>38.714285714285715</c:v>
                </c:pt>
                <c:pt idx="121" formatCode="#,##0">
                  <c:v>40</c:v>
                </c:pt>
                <c:pt idx="122" formatCode="#,##0">
                  <c:v>38.142857142857146</c:v>
                </c:pt>
                <c:pt idx="123" formatCode="#,##0">
                  <c:v>38.857142857142854</c:v>
                </c:pt>
                <c:pt idx="124" formatCode="#,##0">
                  <c:v>38.571428571428569</c:v>
                </c:pt>
                <c:pt idx="125" formatCode="#,##0">
                  <c:v>37.428571428571431</c:v>
                </c:pt>
                <c:pt idx="126" formatCode="#,##0">
                  <c:v>35.714285714285715</c:v>
                </c:pt>
                <c:pt idx="127" formatCode="#,##0">
                  <c:v>35.428571428571431</c:v>
                </c:pt>
                <c:pt idx="128" formatCode="#,##0">
                  <c:v>34.857142857142854</c:v>
                </c:pt>
                <c:pt idx="129" formatCode="#,##0">
                  <c:v>36.857142857142854</c:v>
                </c:pt>
                <c:pt idx="130" formatCode="#,##0">
                  <c:v>35.571428571428569</c:v>
                </c:pt>
                <c:pt idx="131" formatCode="#,##0">
                  <c:v>34.428571428571431</c:v>
                </c:pt>
                <c:pt idx="132" formatCode="#,##0">
                  <c:v>34.714285714285715</c:v>
                </c:pt>
                <c:pt idx="133" formatCode="#,##0">
                  <c:v>33.857142857142854</c:v>
                </c:pt>
                <c:pt idx="134" formatCode="#,##0">
                  <c:v>32.857142857142854</c:v>
                </c:pt>
                <c:pt idx="135" formatCode="#,##0">
                  <c:v>32.142857142857146</c:v>
                </c:pt>
                <c:pt idx="136" formatCode="#,##0">
                  <c:v>31.142857142857142</c:v>
                </c:pt>
                <c:pt idx="137" formatCode="#,##0">
                  <c:v>30.142857142857142</c:v>
                </c:pt>
                <c:pt idx="138" formatCode="#,##0">
                  <c:v>30</c:v>
                </c:pt>
                <c:pt idx="139" formatCode="#,##0">
                  <c:v>29.428571428571427</c:v>
                </c:pt>
                <c:pt idx="140" formatCode="#,##0">
                  <c:v>28.571428571428573</c:v>
                </c:pt>
                <c:pt idx="141" formatCode="#,##0">
                  <c:v>27.142857142857142</c:v>
                </c:pt>
                <c:pt idx="142" formatCode="#,##0">
                  <c:v>26.714285714285715</c:v>
                </c:pt>
                <c:pt idx="143" formatCode="#,##0">
                  <c:v>25.142857142857142</c:v>
                </c:pt>
                <c:pt idx="144" formatCode="#,##0">
                  <c:v>24.428571428571427</c:v>
                </c:pt>
                <c:pt idx="145" formatCode="#,##0">
                  <c:v>22</c:v>
                </c:pt>
                <c:pt idx="146" formatCode="#,##0">
                  <c:v>19.857142857142858</c:v>
                </c:pt>
                <c:pt idx="147" formatCode="#,##0">
                  <c:v>20</c:v>
                </c:pt>
                <c:pt idx="148" formatCode="#,##0">
                  <c:v>19.571428571428573</c:v>
                </c:pt>
                <c:pt idx="149" formatCode="#,##0">
                  <c:v>18.857142857142858</c:v>
                </c:pt>
                <c:pt idx="150" formatCode="#,##0">
                  <c:v>18.142857142857142</c:v>
                </c:pt>
                <c:pt idx="151" formatCode="#,##0">
                  <c:v>16.857142857142858</c:v>
                </c:pt>
                <c:pt idx="152" formatCode="#,##0">
                  <c:v>16.285714285714285</c:v>
                </c:pt>
                <c:pt idx="153" formatCode="#,##0">
                  <c:v>16.428571428571427</c:v>
                </c:pt>
                <c:pt idx="154" formatCode="#,##0">
                  <c:v>14.571428571428571</c:v>
                </c:pt>
                <c:pt idx="155" formatCode="#,##0">
                  <c:v>14.285714285714286</c:v>
                </c:pt>
                <c:pt idx="156" formatCode="#,##0">
                  <c:v>13.142857142857142</c:v>
                </c:pt>
                <c:pt idx="157" formatCode="#,##0">
                  <c:v>12.285714285714286</c:v>
                </c:pt>
                <c:pt idx="158" formatCode="#,##0">
                  <c:v>12.285714285714286</c:v>
                </c:pt>
                <c:pt idx="159" formatCode="#,##0">
                  <c:v>13.142857142857142</c:v>
                </c:pt>
                <c:pt idx="160" formatCode="#,##0">
                  <c:v>12.571428571428571</c:v>
                </c:pt>
                <c:pt idx="161" formatCode="#,##0">
                  <c:v>12.571428571428571</c:v>
                </c:pt>
                <c:pt idx="162" formatCode="#,##0">
                  <c:v>12.285714285714286</c:v>
                </c:pt>
                <c:pt idx="163" formatCode="#,##0">
                  <c:v>11.714285714285714</c:v>
                </c:pt>
                <c:pt idx="164" formatCode="#,##0">
                  <c:v>11</c:v>
                </c:pt>
                <c:pt idx="165" formatCode="#,##0">
                  <c:v>10</c:v>
                </c:pt>
                <c:pt idx="166" formatCode="#,##0">
                  <c:v>9.1428571428571423</c:v>
                </c:pt>
                <c:pt idx="167" formatCode="#,##0">
                  <c:v>9.1428571428571423</c:v>
                </c:pt>
                <c:pt idx="168" formatCode="#,##0">
                  <c:v>9.2857142857142865</c:v>
                </c:pt>
                <c:pt idx="169" formatCode="#,##0">
                  <c:v>8.2857142857142865</c:v>
                </c:pt>
                <c:pt idx="170" formatCode="#,##0">
                  <c:v>8.1428571428571423</c:v>
                </c:pt>
                <c:pt idx="171" formatCode="#,##0">
                  <c:v>8.2857142857142865</c:v>
                </c:pt>
                <c:pt idx="172" formatCode="#,##0">
                  <c:v>8</c:v>
                </c:pt>
                <c:pt idx="173" formatCode="#,##0">
                  <c:v>7.4285714285714288</c:v>
                </c:pt>
                <c:pt idx="174" formatCode="#,##0">
                  <c:v>6</c:v>
                </c:pt>
                <c:pt idx="175" formatCode="#,##0">
                  <c:v>4.8571428571428568</c:v>
                </c:pt>
                <c:pt idx="176" formatCode="#,##0">
                  <c:v>4.7142857142857144</c:v>
                </c:pt>
                <c:pt idx="177" formatCode="#,##0">
                  <c:v>4.2857142857142856</c:v>
                </c:pt>
                <c:pt idx="178" formatCode="#,##0">
                  <c:v>3.4285714285714284</c:v>
                </c:pt>
                <c:pt idx="179" formatCode="#,##0">
                  <c:v>2.5714285714285716</c:v>
                </c:pt>
                <c:pt idx="180" formatCode="#,##0">
                  <c:v>2.4285714285714284</c:v>
                </c:pt>
                <c:pt idx="181" formatCode="#,##0">
                  <c:v>2.7142857142857144</c:v>
                </c:pt>
                <c:pt idx="182" formatCode="#,##0">
                  <c:v>2.5714285714285716</c:v>
                </c:pt>
                <c:pt idx="183" formatCode="#,##0">
                  <c:v>2.4285714285714284</c:v>
                </c:pt>
                <c:pt idx="184" formatCode="#,##0">
                  <c:v>2.1428571428571428</c:v>
                </c:pt>
                <c:pt idx="185" formatCode="#,##0">
                  <c:v>2.1428571428571428</c:v>
                </c:pt>
                <c:pt idx="186" formatCode="#,##0">
                  <c:v>2.8571428571428572</c:v>
                </c:pt>
                <c:pt idx="187" formatCode="#,##0">
                  <c:v>2.8571428571428572</c:v>
                </c:pt>
                <c:pt idx="188" formatCode="#,##0">
                  <c:v>2.7142857142857144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SWE'!$AC$2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SWE'!$AD$4:$AD$192</c:f>
              <c:numCache>
                <c:formatCode>General</c:formatCode>
                <c:ptCount val="189"/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2.4285714285714285E-2</c:v>
                </c:pt>
                <c:pt idx="30">
                  <c:v>4.8571428571428571E-2</c:v>
                </c:pt>
                <c:pt idx="31">
                  <c:v>0.24285714285714288</c:v>
                </c:pt>
                <c:pt idx="32">
                  <c:v>0.31571428571428573</c:v>
                </c:pt>
                <c:pt idx="33">
                  <c:v>0.31571428571428573</c:v>
                </c:pt>
                <c:pt idx="34">
                  <c:v>0.43714285714285722</c:v>
                </c:pt>
                <c:pt idx="35">
                  <c:v>0.752857142857143</c:v>
                </c:pt>
                <c:pt idx="36">
                  <c:v>1.4571428571428573</c:v>
                </c:pt>
                <c:pt idx="37">
                  <c:v>2.04</c:v>
                </c:pt>
                <c:pt idx="38">
                  <c:v>3.2785714285714285</c:v>
                </c:pt>
                <c:pt idx="39">
                  <c:v>4.007142857142858</c:v>
                </c:pt>
                <c:pt idx="40">
                  <c:v>5.1242857142857146</c:v>
                </c:pt>
                <c:pt idx="41">
                  <c:v>7.4557142857142855</c:v>
                </c:pt>
                <c:pt idx="42">
                  <c:v>9.5200000000000014</c:v>
                </c:pt>
                <c:pt idx="43">
                  <c:v>13.551428571428572</c:v>
                </c:pt>
                <c:pt idx="44">
                  <c:v>16.611428571428572</c:v>
                </c:pt>
                <c:pt idx="45">
                  <c:v>18.87</c:v>
                </c:pt>
                <c:pt idx="46">
                  <c:v>19.792857142857144</c:v>
                </c:pt>
                <c:pt idx="47">
                  <c:v>20.351428571428571</c:v>
                </c:pt>
                <c:pt idx="48">
                  <c:v>19.914285714285715</c:v>
                </c:pt>
                <c:pt idx="49">
                  <c:v>20.424285714285716</c:v>
                </c:pt>
                <c:pt idx="50">
                  <c:v>19.185714285714287</c:v>
                </c:pt>
                <c:pt idx="51">
                  <c:v>18.991428571428571</c:v>
                </c:pt>
                <c:pt idx="52">
                  <c:v>19.671428571428571</c:v>
                </c:pt>
                <c:pt idx="53">
                  <c:v>21.22571428571429</c:v>
                </c:pt>
                <c:pt idx="54">
                  <c:v>22.415714285714287</c:v>
                </c:pt>
                <c:pt idx="55">
                  <c:v>24.82</c:v>
                </c:pt>
                <c:pt idx="56">
                  <c:v>27.515714285714289</c:v>
                </c:pt>
                <c:pt idx="57">
                  <c:v>31.62</c:v>
                </c:pt>
                <c:pt idx="58">
                  <c:v>35.092857142857142</c:v>
                </c:pt>
                <c:pt idx="59">
                  <c:v>39.585714285714289</c:v>
                </c:pt>
                <c:pt idx="60">
                  <c:v>43.592857142857149</c:v>
                </c:pt>
                <c:pt idx="61">
                  <c:v>47.527142857142856</c:v>
                </c:pt>
                <c:pt idx="62">
                  <c:v>53.21</c:v>
                </c:pt>
                <c:pt idx="63">
                  <c:v>59.160000000000004</c:v>
                </c:pt>
                <c:pt idx="64">
                  <c:v>63.337142857142858</c:v>
                </c:pt>
                <c:pt idx="65">
                  <c:v>69.84571428571428</c:v>
                </c:pt>
                <c:pt idx="66">
                  <c:v>75.57714285714286</c:v>
                </c:pt>
                <c:pt idx="67">
                  <c:v>76.961428571428584</c:v>
                </c:pt>
                <c:pt idx="68">
                  <c:v>78.41857142857144</c:v>
                </c:pt>
                <c:pt idx="69">
                  <c:v>77.762857142857158</c:v>
                </c:pt>
                <c:pt idx="70">
                  <c:v>84.15</c:v>
                </c:pt>
                <c:pt idx="71">
                  <c:v>88.254285714285714</c:v>
                </c:pt>
                <c:pt idx="72">
                  <c:v>90.464285714285708</c:v>
                </c:pt>
                <c:pt idx="73">
                  <c:v>86.894285714285729</c:v>
                </c:pt>
                <c:pt idx="74">
                  <c:v>87.817142857142855</c:v>
                </c:pt>
                <c:pt idx="75">
                  <c:v>90.828571428571436</c:v>
                </c:pt>
                <c:pt idx="76">
                  <c:v>91.994285714285709</c:v>
                </c:pt>
                <c:pt idx="77">
                  <c:v>85.704285714285732</c:v>
                </c:pt>
                <c:pt idx="78">
                  <c:v>84.465714285714284</c:v>
                </c:pt>
                <c:pt idx="79">
                  <c:v>83.931428571428583</c:v>
                </c:pt>
                <c:pt idx="80">
                  <c:v>89.614285714285714</c:v>
                </c:pt>
                <c:pt idx="81">
                  <c:v>92.941428571428574</c:v>
                </c:pt>
                <c:pt idx="82">
                  <c:v>91.095714285714294</c:v>
                </c:pt>
                <c:pt idx="83">
                  <c:v>91.678571428571445</c:v>
                </c:pt>
                <c:pt idx="84">
                  <c:v>97.215714285714299</c:v>
                </c:pt>
                <c:pt idx="85">
                  <c:v>100.08142857142857</c:v>
                </c:pt>
                <c:pt idx="86">
                  <c:v>103.36000000000001</c:v>
                </c:pt>
                <c:pt idx="87">
                  <c:v>105.57000000000001</c:v>
                </c:pt>
                <c:pt idx="88">
                  <c:v>104.13714285714286</c:v>
                </c:pt>
                <c:pt idx="89">
                  <c:v>102.00000000000001</c:v>
                </c:pt>
                <c:pt idx="90">
                  <c:v>104.47714285714287</c:v>
                </c:pt>
                <c:pt idx="91">
                  <c:v>105.32714285714286</c:v>
                </c:pt>
                <c:pt idx="92">
                  <c:v>107.17285714285715</c:v>
                </c:pt>
                <c:pt idx="93">
                  <c:v>104.1857142857143</c:v>
                </c:pt>
                <c:pt idx="94">
                  <c:v>98.187142857142859</c:v>
                </c:pt>
                <c:pt idx="95">
                  <c:v>93.96142857142857</c:v>
                </c:pt>
                <c:pt idx="96">
                  <c:v>93.01428571428572</c:v>
                </c:pt>
                <c:pt idx="97">
                  <c:v>90.901428571428568</c:v>
                </c:pt>
                <c:pt idx="98">
                  <c:v>88.837142857142865</c:v>
                </c:pt>
                <c:pt idx="99">
                  <c:v>87.574285714285722</c:v>
                </c:pt>
                <c:pt idx="100">
                  <c:v>91.265714285714296</c:v>
                </c:pt>
                <c:pt idx="101">
                  <c:v>95.345714285714294</c:v>
                </c:pt>
                <c:pt idx="102">
                  <c:v>100.4457142857143</c:v>
                </c:pt>
                <c:pt idx="103">
                  <c:v>100.85857142857144</c:v>
                </c:pt>
                <c:pt idx="104">
                  <c:v>100.34857142857145</c:v>
                </c:pt>
                <c:pt idx="105">
                  <c:v>102.70428571428572</c:v>
                </c:pt>
                <c:pt idx="106">
                  <c:v>101.58714285714287</c:v>
                </c:pt>
                <c:pt idx="107">
                  <c:v>98.502857142857152</c:v>
                </c:pt>
                <c:pt idx="108">
                  <c:v>98.21142857142857</c:v>
                </c:pt>
                <c:pt idx="109">
                  <c:v>94.544285714285721</c:v>
                </c:pt>
                <c:pt idx="110">
                  <c:v>94.082857142857151</c:v>
                </c:pt>
                <c:pt idx="111">
                  <c:v>93.5</c:v>
                </c:pt>
                <c:pt idx="112">
                  <c:v>91.387142857142862</c:v>
                </c:pt>
                <c:pt idx="113">
                  <c:v>94.01</c:v>
                </c:pt>
                <c:pt idx="114">
                  <c:v>92.795714285714297</c:v>
                </c:pt>
                <c:pt idx="115">
                  <c:v>89.007142857142867</c:v>
                </c:pt>
                <c:pt idx="116">
                  <c:v>90.100000000000009</c:v>
                </c:pt>
                <c:pt idx="117">
                  <c:v>88.910000000000011</c:v>
                </c:pt>
                <c:pt idx="118">
                  <c:v>90.342857142857156</c:v>
                </c:pt>
                <c:pt idx="119">
                  <c:v>92.261428571428567</c:v>
                </c:pt>
                <c:pt idx="120">
                  <c:v>92.067142857142855</c:v>
                </c:pt>
                <c:pt idx="121">
                  <c:v>96.050000000000011</c:v>
                </c:pt>
                <c:pt idx="122">
                  <c:v>101.90285714285716</c:v>
                </c:pt>
                <c:pt idx="123">
                  <c:v>102.60714285714286</c:v>
                </c:pt>
                <c:pt idx="124">
                  <c:v>103.94285714285715</c:v>
                </c:pt>
                <c:pt idx="125">
                  <c:v>107.78</c:v>
                </c:pt>
                <c:pt idx="126">
                  <c:v>111.54428571428572</c:v>
                </c:pt>
                <c:pt idx="127">
                  <c:v>117.51857142857145</c:v>
                </c:pt>
                <c:pt idx="128">
                  <c:v>123.95428571428572</c:v>
                </c:pt>
                <c:pt idx="129">
                  <c:v>133.01285714285714</c:v>
                </c:pt>
                <c:pt idx="130">
                  <c:v>141.53714285714287</c:v>
                </c:pt>
                <c:pt idx="131">
                  <c:v>146.32142857142858</c:v>
                </c:pt>
                <c:pt idx="132">
                  <c:v>147.02571428571432</c:v>
                </c:pt>
                <c:pt idx="133">
                  <c:v>147.87571428571431</c:v>
                </c:pt>
                <c:pt idx="134">
                  <c:v>157.37142857142857</c:v>
                </c:pt>
                <c:pt idx="135">
                  <c:v>163.56428571428572</c:v>
                </c:pt>
                <c:pt idx="136">
                  <c:v>168.20285714285717</c:v>
                </c:pt>
                <c:pt idx="137">
                  <c:v>174.49285714285713</c:v>
                </c:pt>
                <c:pt idx="138">
                  <c:v>173.42428571428573</c:v>
                </c:pt>
                <c:pt idx="139">
                  <c:v>173.59428571428572</c:v>
                </c:pt>
                <c:pt idx="140">
                  <c:v>180.44285714285715</c:v>
                </c:pt>
                <c:pt idx="141">
                  <c:v>180.92857142857142</c:v>
                </c:pt>
                <c:pt idx="142">
                  <c:v>185.83428571428573</c:v>
                </c:pt>
                <c:pt idx="143">
                  <c:v>182.82285714285715</c:v>
                </c:pt>
                <c:pt idx="144">
                  <c:v>174.56571428571431</c:v>
                </c:pt>
                <c:pt idx="145">
                  <c:v>172.21</c:v>
                </c:pt>
                <c:pt idx="146">
                  <c:v>175.02714285714288</c:v>
                </c:pt>
                <c:pt idx="147">
                  <c:v>177.31</c:v>
                </c:pt>
                <c:pt idx="148">
                  <c:v>183.16285714285715</c:v>
                </c:pt>
                <c:pt idx="149">
                  <c:v>177.94142857142859</c:v>
                </c:pt>
                <c:pt idx="150">
                  <c:v>177.69857142857143</c:v>
                </c:pt>
                <c:pt idx="151">
                  <c:v>179.10714285714289</c:v>
                </c:pt>
                <c:pt idx="152">
                  <c:v>181.51142857142858</c:v>
                </c:pt>
                <c:pt idx="153">
                  <c:v>179.73857142857142</c:v>
                </c:pt>
                <c:pt idx="154">
                  <c:v>167.42571428571429</c:v>
                </c:pt>
                <c:pt idx="155">
                  <c:v>142.80000000000001</c:v>
                </c:pt>
                <c:pt idx="156">
                  <c:v>128.42285714285717</c:v>
                </c:pt>
                <c:pt idx="157">
                  <c:v>116.18285714285716</c:v>
                </c:pt>
                <c:pt idx="158">
                  <c:v>106.71142857142857</c:v>
                </c:pt>
                <c:pt idx="159">
                  <c:v>104.16142857142857</c:v>
                </c:pt>
                <c:pt idx="160">
                  <c:v>92.601428571428571</c:v>
                </c:pt>
                <c:pt idx="161">
                  <c:v>79.80285714285715</c:v>
                </c:pt>
                <c:pt idx="162">
                  <c:v>76.232857142857156</c:v>
                </c:pt>
                <c:pt idx="163">
                  <c:v>67.635714285714286</c:v>
                </c:pt>
                <c:pt idx="164">
                  <c:v>59.815714285714286</c:v>
                </c:pt>
                <c:pt idx="165">
                  <c:v>58.455714285714286</c:v>
                </c:pt>
                <c:pt idx="166">
                  <c:v>53.38</c:v>
                </c:pt>
                <c:pt idx="167">
                  <c:v>51.412857142857149</c:v>
                </c:pt>
                <c:pt idx="168">
                  <c:v>52.311428571428578</c:v>
                </c:pt>
                <c:pt idx="169">
                  <c:v>46.531428571428577</c:v>
                </c:pt>
                <c:pt idx="170">
                  <c:v>45.025714285714287</c:v>
                </c:pt>
                <c:pt idx="171">
                  <c:v>43.131428571428579</c:v>
                </c:pt>
                <c:pt idx="172">
                  <c:v>40.362857142857145</c:v>
                </c:pt>
                <c:pt idx="173">
                  <c:v>40.46</c:v>
                </c:pt>
                <c:pt idx="174">
                  <c:v>39.512857142857143</c:v>
                </c:pt>
                <c:pt idx="175">
                  <c:v>37.351428571428578</c:v>
                </c:pt>
                <c:pt idx="176">
                  <c:v>37.302857142857142</c:v>
                </c:pt>
                <c:pt idx="177">
                  <c:v>36.015714285714289</c:v>
                </c:pt>
                <c:pt idx="178">
                  <c:v>35.117142857142859</c:v>
                </c:pt>
                <c:pt idx="179">
                  <c:v>33.611428571428576</c:v>
                </c:pt>
                <c:pt idx="180">
                  <c:v>31.96</c:v>
                </c:pt>
                <c:pt idx="181">
                  <c:v>30.502857142857142</c:v>
                </c:pt>
                <c:pt idx="182">
                  <c:v>31.887142857142862</c:v>
                </c:pt>
                <c:pt idx="183">
                  <c:v>31.984285714285715</c:v>
                </c:pt>
                <c:pt idx="184">
                  <c:v>33.97571428571429</c:v>
                </c:pt>
                <c:pt idx="185">
                  <c:v>33.878571428571426</c:v>
                </c:pt>
                <c:pt idx="186">
                  <c:v>37.885714285714286</c:v>
                </c:pt>
                <c:pt idx="187">
                  <c:v>37.78857142857143</c:v>
                </c:pt>
                <c:pt idx="188">
                  <c:v>40.071428571428577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95168"/>
        <c:axId val="225885184"/>
      </c:lineChart>
      <c:dateAx>
        <c:axId val="225882112"/>
        <c:scaling>
          <c:orientation val="minMax"/>
        </c:scaling>
        <c:delete val="0"/>
        <c:axPos val="b"/>
        <c:majorGridlines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883648"/>
        <c:crosses val="autoZero"/>
        <c:auto val="1"/>
        <c:lblOffset val="100"/>
        <c:baseTimeUnit val="days"/>
      </c:dateAx>
      <c:valAx>
        <c:axId val="22588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882112"/>
        <c:crosses val="autoZero"/>
        <c:crossBetween val="between"/>
      </c:valAx>
      <c:valAx>
        <c:axId val="225885184"/>
        <c:scaling>
          <c:orientation val="minMax"/>
          <c:max val="2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5895168"/>
        <c:crosses val="max"/>
        <c:crossBetween val="between"/>
      </c:valAx>
      <c:catAx>
        <c:axId val="22589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5885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Švédsko</a:t>
            </a:r>
            <a:endParaRPr lang="de-DE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796925689477015E-2"/>
          <c:y val="2.5213192690536325E-2"/>
          <c:w val="0.88278797296828238"/>
          <c:h val="0.88585659747077072"/>
        </c:manualLayout>
      </c:layout>
      <c:lineChart>
        <c:grouping val="standard"/>
        <c:varyColors val="0"/>
        <c:ser>
          <c:idx val="0"/>
          <c:order val="0"/>
          <c:tx>
            <c:strRef>
              <c:f>'Data SWE'!$B$3</c:f>
              <c:strCache>
                <c:ptCount val="1"/>
                <c:pt idx="0">
                  <c:v>Potvrzené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SWE'!$A$4:$A$292</c:f>
              <c:numCache>
                <c:formatCode>m/d/yyyy</c:formatCode>
                <c:ptCount val="289"/>
                <c:pt idx="0">
                  <c:v>43862</c:v>
                </c:pt>
                <c:pt idx="1">
                  <c:v>43863</c:v>
                </c:pt>
                <c:pt idx="2">
                  <c:v>43864</c:v>
                </c:pt>
                <c:pt idx="3">
                  <c:v>43865</c:v>
                </c:pt>
                <c:pt idx="4">
                  <c:v>43866</c:v>
                </c:pt>
                <c:pt idx="5">
                  <c:v>43867</c:v>
                </c:pt>
                <c:pt idx="6">
                  <c:v>43868</c:v>
                </c:pt>
                <c:pt idx="7">
                  <c:v>43869</c:v>
                </c:pt>
                <c:pt idx="8">
                  <c:v>43870</c:v>
                </c:pt>
                <c:pt idx="9">
                  <c:v>43871</c:v>
                </c:pt>
                <c:pt idx="10">
                  <c:v>43872</c:v>
                </c:pt>
                <c:pt idx="11">
                  <c:v>43873</c:v>
                </c:pt>
                <c:pt idx="12">
                  <c:v>43874</c:v>
                </c:pt>
                <c:pt idx="13">
                  <c:v>43875</c:v>
                </c:pt>
                <c:pt idx="14">
                  <c:v>43876</c:v>
                </c:pt>
                <c:pt idx="15">
                  <c:v>43877</c:v>
                </c:pt>
                <c:pt idx="16">
                  <c:v>43878</c:v>
                </c:pt>
                <c:pt idx="17">
                  <c:v>43879</c:v>
                </c:pt>
                <c:pt idx="18">
                  <c:v>43880</c:v>
                </c:pt>
                <c:pt idx="19">
                  <c:v>43881</c:v>
                </c:pt>
                <c:pt idx="20">
                  <c:v>43882</c:v>
                </c:pt>
                <c:pt idx="21">
                  <c:v>43883</c:v>
                </c:pt>
                <c:pt idx="22">
                  <c:v>43884</c:v>
                </c:pt>
                <c:pt idx="23">
                  <c:v>43885</c:v>
                </c:pt>
                <c:pt idx="24">
                  <c:v>43886</c:v>
                </c:pt>
                <c:pt idx="25">
                  <c:v>43887</c:v>
                </c:pt>
                <c:pt idx="26">
                  <c:v>43888</c:v>
                </c:pt>
                <c:pt idx="27">
                  <c:v>43889</c:v>
                </c:pt>
                <c:pt idx="28">
                  <c:v>43890</c:v>
                </c:pt>
                <c:pt idx="29">
                  <c:v>43891</c:v>
                </c:pt>
                <c:pt idx="30">
                  <c:v>43892</c:v>
                </c:pt>
                <c:pt idx="31">
                  <c:v>43893</c:v>
                </c:pt>
                <c:pt idx="32">
                  <c:v>43894</c:v>
                </c:pt>
                <c:pt idx="33">
                  <c:v>43895</c:v>
                </c:pt>
                <c:pt idx="34">
                  <c:v>43896</c:v>
                </c:pt>
                <c:pt idx="35">
                  <c:v>43897</c:v>
                </c:pt>
                <c:pt idx="36">
                  <c:v>43898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43904</c:v>
                </c:pt>
                <c:pt idx="43">
                  <c:v>43905</c:v>
                </c:pt>
                <c:pt idx="44">
                  <c:v>43906</c:v>
                </c:pt>
                <c:pt idx="45">
                  <c:v>43907</c:v>
                </c:pt>
                <c:pt idx="46">
                  <c:v>43908</c:v>
                </c:pt>
                <c:pt idx="47">
                  <c:v>43909</c:v>
                </c:pt>
                <c:pt idx="48">
                  <c:v>43910</c:v>
                </c:pt>
                <c:pt idx="49">
                  <c:v>43911</c:v>
                </c:pt>
                <c:pt idx="50">
                  <c:v>43912</c:v>
                </c:pt>
                <c:pt idx="51">
                  <c:v>43913</c:v>
                </c:pt>
                <c:pt idx="52">
                  <c:v>43914</c:v>
                </c:pt>
                <c:pt idx="53">
                  <c:v>43915</c:v>
                </c:pt>
                <c:pt idx="54">
                  <c:v>43916</c:v>
                </c:pt>
                <c:pt idx="55">
                  <c:v>43917</c:v>
                </c:pt>
                <c:pt idx="56">
                  <c:v>43918</c:v>
                </c:pt>
                <c:pt idx="57">
                  <c:v>43919</c:v>
                </c:pt>
                <c:pt idx="58">
                  <c:v>43920</c:v>
                </c:pt>
                <c:pt idx="59">
                  <c:v>43921</c:v>
                </c:pt>
                <c:pt idx="60">
                  <c:v>43922</c:v>
                </c:pt>
                <c:pt idx="61">
                  <c:v>43923</c:v>
                </c:pt>
                <c:pt idx="62">
                  <c:v>43924</c:v>
                </c:pt>
                <c:pt idx="63">
                  <c:v>43925</c:v>
                </c:pt>
                <c:pt idx="64">
                  <c:v>43926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43931</c:v>
                </c:pt>
                <c:pt idx="70">
                  <c:v>43932</c:v>
                </c:pt>
                <c:pt idx="71">
                  <c:v>43933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43939</c:v>
                </c:pt>
                <c:pt idx="78">
                  <c:v>43940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43946</c:v>
                </c:pt>
                <c:pt idx="85">
                  <c:v>43947</c:v>
                </c:pt>
                <c:pt idx="86">
                  <c:v>43948</c:v>
                </c:pt>
                <c:pt idx="87">
                  <c:v>43949</c:v>
                </c:pt>
                <c:pt idx="88">
                  <c:v>43950</c:v>
                </c:pt>
                <c:pt idx="89">
                  <c:v>43951</c:v>
                </c:pt>
                <c:pt idx="90">
                  <c:v>43952</c:v>
                </c:pt>
                <c:pt idx="91">
                  <c:v>43953</c:v>
                </c:pt>
                <c:pt idx="92">
                  <c:v>43954</c:v>
                </c:pt>
                <c:pt idx="93">
                  <c:v>43955</c:v>
                </c:pt>
                <c:pt idx="94">
                  <c:v>43956</c:v>
                </c:pt>
                <c:pt idx="95">
                  <c:v>43957</c:v>
                </c:pt>
                <c:pt idx="96">
                  <c:v>43958</c:v>
                </c:pt>
                <c:pt idx="97">
                  <c:v>43959</c:v>
                </c:pt>
                <c:pt idx="98">
                  <c:v>43960</c:v>
                </c:pt>
                <c:pt idx="99">
                  <c:v>43961</c:v>
                </c:pt>
                <c:pt idx="100">
                  <c:v>43962</c:v>
                </c:pt>
                <c:pt idx="101">
                  <c:v>43963</c:v>
                </c:pt>
                <c:pt idx="102">
                  <c:v>43964</c:v>
                </c:pt>
                <c:pt idx="103">
                  <c:v>43965</c:v>
                </c:pt>
                <c:pt idx="104">
                  <c:v>43966</c:v>
                </c:pt>
                <c:pt idx="105">
                  <c:v>43967</c:v>
                </c:pt>
                <c:pt idx="106">
                  <c:v>43968</c:v>
                </c:pt>
                <c:pt idx="107">
                  <c:v>43969</c:v>
                </c:pt>
                <c:pt idx="108">
                  <c:v>43970</c:v>
                </c:pt>
                <c:pt idx="109">
                  <c:v>43971</c:v>
                </c:pt>
                <c:pt idx="110">
                  <c:v>43972</c:v>
                </c:pt>
                <c:pt idx="111">
                  <c:v>43973</c:v>
                </c:pt>
                <c:pt idx="112">
                  <c:v>43974</c:v>
                </c:pt>
                <c:pt idx="113">
                  <c:v>43975</c:v>
                </c:pt>
                <c:pt idx="114">
                  <c:v>43976</c:v>
                </c:pt>
                <c:pt idx="115">
                  <c:v>43977</c:v>
                </c:pt>
                <c:pt idx="116">
                  <c:v>43978</c:v>
                </c:pt>
                <c:pt idx="117">
                  <c:v>43979</c:v>
                </c:pt>
                <c:pt idx="118">
                  <c:v>43980</c:v>
                </c:pt>
                <c:pt idx="119">
                  <c:v>43981</c:v>
                </c:pt>
                <c:pt idx="120">
                  <c:v>43982</c:v>
                </c:pt>
                <c:pt idx="121">
                  <c:v>43983</c:v>
                </c:pt>
                <c:pt idx="122">
                  <c:v>43984</c:v>
                </c:pt>
                <c:pt idx="123">
                  <c:v>43985</c:v>
                </c:pt>
                <c:pt idx="124">
                  <c:v>43986</c:v>
                </c:pt>
                <c:pt idx="125">
                  <c:v>43987</c:v>
                </c:pt>
                <c:pt idx="126">
                  <c:v>43988</c:v>
                </c:pt>
                <c:pt idx="127">
                  <c:v>43989</c:v>
                </c:pt>
                <c:pt idx="128">
                  <c:v>43990</c:v>
                </c:pt>
                <c:pt idx="129">
                  <c:v>43991</c:v>
                </c:pt>
                <c:pt idx="130">
                  <c:v>43992</c:v>
                </c:pt>
                <c:pt idx="131">
                  <c:v>43993</c:v>
                </c:pt>
                <c:pt idx="132">
                  <c:v>43994</c:v>
                </c:pt>
                <c:pt idx="133">
                  <c:v>43995</c:v>
                </c:pt>
                <c:pt idx="134">
                  <c:v>43996</c:v>
                </c:pt>
                <c:pt idx="135">
                  <c:v>43997</c:v>
                </c:pt>
                <c:pt idx="136">
                  <c:v>43998</c:v>
                </c:pt>
                <c:pt idx="137">
                  <c:v>43999</c:v>
                </c:pt>
                <c:pt idx="138">
                  <c:v>44000</c:v>
                </c:pt>
                <c:pt idx="139">
                  <c:v>44001</c:v>
                </c:pt>
                <c:pt idx="140">
                  <c:v>44002</c:v>
                </c:pt>
                <c:pt idx="141">
                  <c:v>44003</c:v>
                </c:pt>
                <c:pt idx="142">
                  <c:v>44004</c:v>
                </c:pt>
                <c:pt idx="143">
                  <c:v>44005</c:v>
                </c:pt>
                <c:pt idx="144">
                  <c:v>44006</c:v>
                </c:pt>
                <c:pt idx="145">
                  <c:v>44007</c:v>
                </c:pt>
                <c:pt idx="146">
                  <c:v>44008</c:v>
                </c:pt>
                <c:pt idx="147">
                  <c:v>44009</c:v>
                </c:pt>
                <c:pt idx="148">
                  <c:v>44010</c:v>
                </c:pt>
                <c:pt idx="149">
                  <c:v>44011</c:v>
                </c:pt>
                <c:pt idx="150">
                  <c:v>44012</c:v>
                </c:pt>
                <c:pt idx="151">
                  <c:v>44013</c:v>
                </c:pt>
                <c:pt idx="152">
                  <c:v>44014</c:v>
                </c:pt>
                <c:pt idx="153">
                  <c:v>44015</c:v>
                </c:pt>
                <c:pt idx="154">
                  <c:v>44016</c:v>
                </c:pt>
                <c:pt idx="155">
                  <c:v>44017</c:v>
                </c:pt>
                <c:pt idx="156">
                  <c:v>44018</c:v>
                </c:pt>
                <c:pt idx="157">
                  <c:v>44019</c:v>
                </c:pt>
                <c:pt idx="158">
                  <c:v>44020</c:v>
                </c:pt>
                <c:pt idx="159">
                  <c:v>44021</c:v>
                </c:pt>
                <c:pt idx="160">
                  <c:v>44022</c:v>
                </c:pt>
                <c:pt idx="161">
                  <c:v>44023</c:v>
                </c:pt>
                <c:pt idx="162">
                  <c:v>44024</c:v>
                </c:pt>
                <c:pt idx="163">
                  <c:v>44025</c:v>
                </c:pt>
                <c:pt idx="164">
                  <c:v>44026</c:v>
                </c:pt>
                <c:pt idx="165">
                  <c:v>44027</c:v>
                </c:pt>
                <c:pt idx="166">
                  <c:v>44028</c:v>
                </c:pt>
                <c:pt idx="167">
                  <c:v>44029</c:v>
                </c:pt>
                <c:pt idx="168">
                  <c:v>44030</c:v>
                </c:pt>
                <c:pt idx="169">
                  <c:v>44031</c:v>
                </c:pt>
                <c:pt idx="170">
                  <c:v>44032</c:v>
                </c:pt>
                <c:pt idx="171">
                  <c:v>44033</c:v>
                </c:pt>
                <c:pt idx="172">
                  <c:v>44034</c:v>
                </c:pt>
                <c:pt idx="173">
                  <c:v>44035</c:v>
                </c:pt>
                <c:pt idx="174">
                  <c:v>44036</c:v>
                </c:pt>
                <c:pt idx="175">
                  <c:v>44037</c:v>
                </c:pt>
                <c:pt idx="176">
                  <c:v>44038</c:v>
                </c:pt>
                <c:pt idx="177">
                  <c:v>44039</c:v>
                </c:pt>
                <c:pt idx="178">
                  <c:v>44040</c:v>
                </c:pt>
                <c:pt idx="179">
                  <c:v>44041</c:v>
                </c:pt>
                <c:pt idx="180">
                  <c:v>44042</c:v>
                </c:pt>
                <c:pt idx="181">
                  <c:v>44043</c:v>
                </c:pt>
                <c:pt idx="182">
                  <c:v>44044</c:v>
                </c:pt>
                <c:pt idx="183">
                  <c:v>44045</c:v>
                </c:pt>
                <c:pt idx="184">
                  <c:v>44046</c:v>
                </c:pt>
                <c:pt idx="185">
                  <c:v>44047</c:v>
                </c:pt>
                <c:pt idx="186">
                  <c:v>44048</c:v>
                </c:pt>
                <c:pt idx="187">
                  <c:v>44049</c:v>
                </c:pt>
                <c:pt idx="188">
                  <c:v>44050</c:v>
                </c:pt>
                <c:pt idx="189">
                  <c:v>44051</c:v>
                </c:pt>
                <c:pt idx="190">
                  <c:v>44052</c:v>
                </c:pt>
                <c:pt idx="191">
                  <c:v>44053</c:v>
                </c:pt>
                <c:pt idx="192">
                  <c:v>44054</c:v>
                </c:pt>
                <c:pt idx="193">
                  <c:v>44055</c:v>
                </c:pt>
                <c:pt idx="194">
                  <c:v>44056</c:v>
                </c:pt>
                <c:pt idx="195">
                  <c:v>44057</c:v>
                </c:pt>
                <c:pt idx="196">
                  <c:v>44058</c:v>
                </c:pt>
                <c:pt idx="197">
                  <c:v>44059</c:v>
                </c:pt>
                <c:pt idx="198">
                  <c:v>44060</c:v>
                </c:pt>
                <c:pt idx="199">
                  <c:v>44061</c:v>
                </c:pt>
                <c:pt idx="200">
                  <c:v>44062</c:v>
                </c:pt>
                <c:pt idx="201">
                  <c:v>44063</c:v>
                </c:pt>
                <c:pt idx="202">
                  <c:v>44064</c:v>
                </c:pt>
                <c:pt idx="203">
                  <c:v>44065</c:v>
                </c:pt>
                <c:pt idx="204">
                  <c:v>44066</c:v>
                </c:pt>
                <c:pt idx="205">
                  <c:v>44067</c:v>
                </c:pt>
                <c:pt idx="206">
                  <c:v>44068</c:v>
                </c:pt>
                <c:pt idx="207">
                  <c:v>44069</c:v>
                </c:pt>
                <c:pt idx="208">
                  <c:v>44070</c:v>
                </c:pt>
                <c:pt idx="209">
                  <c:v>44071</c:v>
                </c:pt>
                <c:pt idx="210">
                  <c:v>44072</c:v>
                </c:pt>
                <c:pt idx="211">
                  <c:v>44073</c:v>
                </c:pt>
                <c:pt idx="212">
                  <c:v>44074</c:v>
                </c:pt>
                <c:pt idx="213">
                  <c:v>44075</c:v>
                </c:pt>
                <c:pt idx="214">
                  <c:v>44076</c:v>
                </c:pt>
                <c:pt idx="215">
                  <c:v>44077</c:v>
                </c:pt>
                <c:pt idx="216">
                  <c:v>44078</c:v>
                </c:pt>
                <c:pt idx="217">
                  <c:v>44079</c:v>
                </c:pt>
                <c:pt idx="218">
                  <c:v>44080</c:v>
                </c:pt>
                <c:pt idx="219">
                  <c:v>44081</c:v>
                </c:pt>
                <c:pt idx="220">
                  <c:v>44082</c:v>
                </c:pt>
                <c:pt idx="221">
                  <c:v>44083</c:v>
                </c:pt>
                <c:pt idx="222">
                  <c:v>44084</c:v>
                </c:pt>
                <c:pt idx="223">
                  <c:v>44085</c:v>
                </c:pt>
                <c:pt idx="224">
                  <c:v>44086</c:v>
                </c:pt>
                <c:pt idx="225">
                  <c:v>44087</c:v>
                </c:pt>
                <c:pt idx="226">
                  <c:v>44088</c:v>
                </c:pt>
                <c:pt idx="227">
                  <c:v>44089</c:v>
                </c:pt>
                <c:pt idx="228">
                  <c:v>44090</c:v>
                </c:pt>
                <c:pt idx="229">
                  <c:v>44091</c:v>
                </c:pt>
                <c:pt idx="230">
                  <c:v>44092</c:v>
                </c:pt>
                <c:pt idx="231">
                  <c:v>44093</c:v>
                </c:pt>
                <c:pt idx="232">
                  <c:v>44094</c:v>
                </c:pt>
                <c:pt idx="233">
                  <c:v>44095</c:v>
                </c:pt>
                <c:pt idx="234">
                  <c:v>44096</c:v>
                </c:pt>
                <c:pt idx="235">
                  <c:v>44097</c:v>
                </c:pt>
                <c:pt idx="236">
                  <c:v>44098</c:v>
                </c:pt>
                <c:pt idx="237">
                  <c:v>44099</c:v>
                </c:pt>
                <c:pt idx="238">
                  <c:v>44100</c:v>
                </c:pt>
                <c:pt idx="239">
                  <c:v>44101</c:v>
                </c:pt>
                <c:pt idx="240">
                  <c:v>44102</c:v>
                </c:pt>
                <c:pt idx="241">
                  <c:v>44103</c:v>
                </c:pt>
                <c:pt idx="242">
                  <c:v>44104</c:v>
                </c:pt>
                <c:pt idx="243">
                  <c:v>44105</c:v>
                </c:pt>
                <c:pt idx="244">
                  <c:v>44106</c:v>
                </c:pt>
                <c:pt idx="245">
                  <c:v>44107</c:v>
                </c:pt>
                <c:pt idx="246">
                  <c:v>44108</c:v>
                </c:pt>
                <c:pt idx="247">
                  <c:v>44109</c:v>
                </c:pt>
                <c:pt idx="248">
                  <c:v>44110</c:v>
                </c:pt>
                <c:pt idx="249">
                  <c:v>44111</c:v>
                </c:pt>
                <c:pt idx="250">
                  <c:v>44112</c:v>
                </c:pt>
                <c:pt idx="251">
                  <c:v>44113</c:v>
                </c:pt>
                <c:pt idx="252">
                  <c:v>44114</c:v>
                </c:pt>
                <c:pt idx="253">
                  <c:v>44115</c:v>
                </c:pt>
                <c:pt idx="254">
                  <c:v>44116</c:v>
                </c:pt>
                <c:pt idx="255">
                  <c:v>44117</c:v>
                </c:pt>
                <c:pt idx="256">
                  <c:v>44118</c:v>
                </c:pt>
                <c:pt idx="257">
                  <c:v>44119</c:v>
                </c:pt>
                <c:pt idx="258">
                  <c:v>44120</c:v>
                </c:pt>
                <c:pt idx="259">
                  <c:v>44121</c:v>
                </c:pt>
                <c:pt idx="260">
                  <c:v>44122</c:v>
                </c:pt>
                <c:pt idx="261">
                  <c:v>44123</c:v>
                </c:pt>
                <c:pt idx="262">
                  <c:v>44124</c:v>
                </c:pt>
                <c:pt idx="263">
                  <c:v>44125</c:v>
                </c:pt>
                <c:pt idx="264">
                  <c:v>44126</c:v>
                </c:pt>
                <c:pt idx="265">
                  <c:v>44127</c:v>
                </c:pt>
                <c:pt idx="266">
                  <c:v>44128</c:v>
                </c:pt>
                <c:pt idx="267">
                  <c:v>44129</c:v>
                </c:pt>
                <c:pt idx="268">
                  <c:v>44130</c:v>
                </c:pt>
                <c:pt idx="269">
                  <c:v>44131</c:v>
                </c:pt>
                <c:pt idx="270">
                  <c:v>44132</c:v>
                </c:pt>
                <c:pt idx="271">
                  <c:v>44133</c:v>
                </c:pt>
                <c:pt idx="272">
                  <c:v>44134</c:v>
                </c:pt>
                <c:pt idx="273">
                  <c:v>44135</c:v>
                </c:pt>
                <c:pt idx="274">
                  <c:v>44136</c:v>
                </c:pt>
                <c:pt idx="275">
                  <c:v>44137</c:v>
                </c:pt>
                <c:pt idx="276">
                  <c:v>44138</c:v>
                </c:pt>
                <c:pt idx="277">
                  <c:v>44139</c:v>
                </c:pt>
                <c:pt idx="278">
                  <c:v>44140</c:v>
                </c:pt>
                <c:pt idx="279">
                  <c:v>44141</c:v>
                </c:pt>
                <c:pt idx="280">
                  <c:v>44142</c:v>
                </c:pt>
              </c:numCache>
            </c:numRef>
          </c:cat>
          <c:val>
            <c:numRef>
              <c:f>'Data SWE'!$AB$4:$AB$292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0.14285714285714285</c:v>
                </c:pt>
                <c:pt idx="26" formatCode="#,##0">
                  <c:v>0.2857142857142857</c:v>
                </c:pt>
                <c:pt idx="27" formatCode="#,##0">
                  <c:v>1.4285714285714286</c:v>
                </c:pt>
                <c:pt idx="28" formatCode="#,##0">
                  <c:v>1.8571428571428572</c:v>
                </c:pt>
                <c:pt idx="29" formatCode="#,##0">
                  <c:v>1.8571428571428572</c:v>
                </c:pt>
                <c:pt idx="30" formatCode="#,##0">
                  <c:v>2.5714285714285716</c:v>
                </c:pt>
                <c:pt idx="31" formatCode="#,##0">
                  <c:v>4.4285714285714288</c:v>
                </c:pt>
                <c:pt idx="32" formatCode="#,##0">
                  <c:v>8.5714285714285712</c:v>
                </c:pt>
                <c:pt idx="33" formatCode="#,##0">
                  <c:v>12</c:v>
                </c:pt>
                <c:pt idx="34" formatCode="#,##0">
                  <c:v>19.285714285714285</c:v>
                </c:pt>
                <c:pt idx="35" formatCode="#,##0">
                  <c:v>23.571428571428573</c:v>
                </c:pt>
                <c:pt idx="36" formatCode="#,##0">
                  <c:v>30.142857142857142</c:v>
                </c:pt>
                <c:pt idx="37" formatCode="#,##0">
                  <c:v>43.857142857142854</c:v>
                </c:pt>
                <c:pt idx="38" formatCode="#,##0">
                  <c:v>56</c:v>
                </c:pt>
                <c:pt idx="39" formatCode="#,##0">
                  <c:v>79.714285714285708</c:v>
                </c:pt>
                <c:pt idx="40" formatCode="#,##0">
                  <c:v>97.714285714285708</c:v>
                </c:pt>
                <c:pt idx="41" formatCode="#,##0">
                  <c:v>111</c:v>
                </c:pt>
                <c:pt idx="42" formatCode="#,##0">
                  <c:v>116.42857142857143</c:v>
                </c:pt>
                <c:pt idx="43" formatCode="#,##0">
                  <c:v>119.71428571428571</c:v>
                </c:pt>
                <c:pt idx="44" formatCode="#,##0">
                  <c:v>117.14285714285714</c:v>
                </c:pt>
                <c:pt idx="45" formatCode="#,##0">
                  <c:v>120.14285714285714</c:v>
                </c:pt>
                <c:pt idx="46" formatCode="#,##0">
                  <c:v>112.85714285714286</c:v>
                </c:pt>
                <c:pt idx="47" formatCode="#,##0">
                  <c:v>111.71428571428571</c:v>
                </c:pt>
                <c:pt idx="48" formatCode="#,##0">
                  <c:v>115.71428571428571</c:v>
                </c:pt>
                <c:pt idx="49" formatCode="#,##0">
                  <c:v>124.85714285714286</c:v>
                </c:pt>
                <c:pt idx="50" formatCode="#,##0">
                  <c:v>131.85714285714286</c:v>
                </c:pt>
                <c:pt idx="51" formatCode="#,##0">
                  <c:v>146</c:v>
                </c:pt>
                <c:pt idx="52" formatCode="#,##0">
                  <c:v>161.85714285714286</c:v>
                </c:pt>
                <c:pt idx="53" formatCode="#,##0">
                  <c:v>186</c:v>
                </c:pt>
                <c:pt idx="54" formatCode="#,##0">
                  <c:v>206.42857142857142</c:v>
                </c:pt>
                <c:pt idx="55" formatCode="#,##0">
                  <c:v>232.85714285714286</c:v>
                </c:pt>
                <c:pt idx="56" formatCode="#,##0">
                  <c:v>256.42857142857144</c:v>
                </c:pt>
                <c:pt idx="57" formatCode="#,##0">
                  <c:v>279.57142857142856</c:v>
                </c:pt>
                <c:pt idx="58" formatCode="#,##0">
                  <c:v>313</c:v>
                </c:pt>
                <c:pt idx="59" formatCode="#,##0">
                  <c:v>348</c:v>
                </c:pt>
                <c:pt idx="60" formatCode="#,##0">
                  <c:v>372.57142857142856</c:v>
                </c:pt>
                <c:pt idx="61" formatCode="#,##0">
                  <c:v>410.85714285714283</c:v>
                </c:pt>
                <c:pt idx="62" formatCode="#,##0">
                  <c:v>444.57142857142856</c:v>
                </c:pt>
                <c:pt idx="63" formatCode="#,##0">
                  <c:v>452.71428571428572</c:v>
                </c:pt>
                <c:pt idx="64" formatCode="#,##0">
                  <c:v>461.28571428571428</c:v>
                </c:pt>
                <c:pt idx="65" formatCode="#,##0">
                  <c:v>457.42857142857144</c:v>
                </c:pt>
                <c:pt idx="66" formatCode="#,##0">
                  <c:v>495</c:v>
                </c:pt>
                <c:pt idx="67" formatCode="#,##0">
                  <c:v>519.14285714285711</c:v>
                </c:pt>
                <c:pt idx="68" formatCode="#,##0">
                  <c:v>532.14285714285711</c:v>
                </c:pt>
                <c:pt idx="69" formatCode="#,##0">
                  <c:v>511.14285714285717</c:v>
                </c:pt>
                <c:pt idx="70" formatCode="#,##0">
                  <c:v>516.57142857142856</c:v>
                </c:pt>
                <c:pt idx="71" formatCode="#,##0">
                  <c:v>534.28571428571433</c:v>
                </c:pt>
                <c:pt idx="72" formatCode="#,##0">
                  <c:v>541.14285714285711</c:v>
                </c:pt>
                <c:pt idx="73" formatCode="#,##0">
                  <c:v>504.14285714285717</c:v>
                </c:pt>
                <c:pt idx="74" formatCode="#,##0">
                  <c:v>496.85714285714283</c:v>
                </c:pt>
                <c:pt idx="75" formatCode="#,##0">
                  <c:v>493.71428571428572</c:v>
                </c:pt>
                <c:pt idx="76" formatCode="#,##0">
                  <c:v>527.14285714285711</c:v>
                </c:pt>
                <c:pt idx="77" formatCode="#,##0">
                  <c:v>546.71428571428567</c:v>
                </c:pt>
                <c:pt idx="78" formatCode="#,##0">
                  <c:v>535.85714285714289</c:v>
                </c:pt>
                <c:pt idx="79" formatCode="#,##0">
                  <c:v>539.28571428571433</c:v>
                </c:pt>
                <c:pt idx="80" formatCode="#,##0">
                  <c:v>571.85714285714289</c:v>
                </c:pt>
                <c:pt idx="81" formatCode="#,##0">
                  <c:v>588.71428571428567</c:v>
                </c:pt>
                <c:pt idx="82" formatCode="#,##0">
                  <c:v>608</c:v>
                </c:pt>
                <c:pt idx="83" formatCode="#,##0">
                  <c:v>621</c:v>
                </c:pt>
                <c:pt idx="84" formatCode="#,##0">
                  <c:v>612.57142857142856</c:v>
                </c:pt>
                <c:pt idx="85" formatCode="#,##0">
                  <c:v>600</c:v>
                </c:pt>
                <c:pt idx="86" formatCode="#,##0">
                  <c:v>614.57142857142856</c:v>
                </c:pt>
                <c:pt idx="87" formatCode="#,##0">
                  <c:v>619.57142857142856</c:v>
                </c:pt>
                <c:pt idx="88" formatCode="#,##0">
                  <c:v>630.42857142857144</c:v>
                </c:pt>
                <c:pt idx="89" formatCode="#,##0">
                  <c:v>612.85714285714289</c:v>
                </c:pt>
                <c:pt idx="90" formatCode="#,##0">
                  <c:v>577.57142857142856</c:v>
                </c:pt>
                <c:pt idx="91" formatCode="#,##0">
                  <c:v>552.71428571428567</c:v>
                </c:pt>
                <c:pt idx="92" formatCode="#,##0">
                  <c:v>547.14285714285711</c:v>
                </c:pt>
                <c:pt idx="93" formatCode="#,##0">
                  <c:v>534.71428571428567</c:v>
                </c:pt>
                <c:pt idx="94" formatCode="#,##0">
                  <c:v>522.57142857142856</c:v>
                </c:pt>
                <c:pt idx="95" formatCode="#,##0">
                  <c:v>515.14285714285711</c:v>
                </c:pt>
                <c:pt idx="96" formatCode="#,##0">
                  <c:v>536.85714285714289</c:v>
                </c:pt>
                <c:pt idx="97" formatCode="#,##0">
                  <c:v>560.85714285714289</c:v>
                </c:pt>
                <c:pt idx="98" formatCode="#,##0">
                  <c:v>590.85714285714289</c:v>
                </c:pt>
                <c:pt idx="99" formatCode="#,##0">
                  <c:v>593.28571428571433</c:v>
                </c:pt>
                <c:pt idx="100" formatCode="#,##0">
                  <c:v>590.28571428571433</c:v>
                </c:pt>
                <c:pt idx="101" formatCode="#,##0">
                  <c:v>604.14285714285711</c:v>
                </c:pt>
                <c:pt idx="102" formatCode="#,##0">
                  <c:v>597.57142857142856</c:v>
                </c:pt>
                <c:pt idx="103" formatCode="#,##0">
                  <c:v>579.42857142857144</c:v>
                </c:pt>
                <c:pt idx="104" formatCode="#,##0">
                  <c:v>577.71428571428567</c:v>
                </c:pt>
                <c:pt idx="105" formatCode="#,##0">
                  <c:v>556.14285714285711</c:v>
                </c:pt>
                <c:pt idx="106" formatCode="#,##0">
                  <c:v>553.42857142857144</c:v>
                </c:pt>
                <c:pt idx="107" formatCode="#,##0">
                  <c:v>550</c:v>
                </c:pt>
                <c:pt idx="108" formatCode="#,##0">
                  <c:v>537.57142857142856</c:v>
                </c:pt>
                <c:pt idx="109" formatCode="#,##0">
                  <c:v>553</c:v>
                </c:pt>
                <c:pt idx="110" formatCode="#,##0">
                  <c:v>545.85714285714289</c:v>
                </c:pt>
                <c:pt idx="111" formatCode="#,##0">
                  <c:v>523.57142857142856</c:v>
                </c:pt>
                <c:pt idx="112" formatCode="#,##0">
                  <c:v>530</c:v>
                </c:pt>
                <c:pt idx="113" formatCode="#,##0">
                  <c:v>523</c:v>
                </c:pt>
                <c:pt idx="114" formatCode="#,##0">
                  <c:v>531.42857142857144</c:v>
                </c:pt>
                <c:pt idx="115" formatCode="#,##0">
                  <c:v>542.71428571428567</c:v>
                </c:pt>
                <c:pt idx="116" formatCode="#,##0">
                  <c:v>541.57142857142856</c:v>
                </c:pt>
                <c:pt idx="117" formatCode="#,##0">
                  <c:v>565</c:v>
                </c:pt>
                <c:pt idx="118" formatCode="#,##0">
                  <c:v>599.42857142857144</c:v>
                </c:pt>
                <c:pt idx="119" formatCode="#,##0">
                  <c:v>603.57142857142856</c:v>
                </c:pt>
                <c:pt idx="120" formatCode="#,##0">
                  <c:v>611.42857142857144</c:v>
                </c:pt>
                <c:pt idx="121" formatCode="#,##0">
                  <c:v>634</c:v>
                </c:pt>
                <c:pt idx="122" formatCode="#,##0">
                  <c:v>656.14285714285711</c:v>
                </c:pt>
                <c:pt idx="123" formatCode="#,##0">
                  <c:v>691.28571428571433</c:v>
                </c:pt>
                <c:pt idx="124" formatCode="#,##0">
                  <c:v>729.14285714285711</c:v>
                </c:pt>
                <c:pt idx="125" formatCode="#,##0">
                  <c:v>782.42857142857144</c:v>
                </c:pt>
                <c:pt idx="126" formatCode="#,##0">
                  <c:v>832.57142857142856</c:v>
                </c:pt>
                <c:pt idx="127" formatCode="#,##0">
                  <c:v>860.71428571428567</c:v>
                </c:pt>
                <c:pt idx="128" formatCode="#,##0">
                  <c:v>864.85714285714289</c:v>
                </c:pt>
                <c:pt idx="129" formatCode="#,##0">
                  <c:v>869.85714285714289</c:v>
                </c:pt>
                <c:pt idx="130" formatCode="#,##0">
                  <c:v>925.71428571428567</c:v>
                </c:pt>
                <c:pt idx="131" formatCode="#,##0">
                  <c:v>962.14285714285711</c:v>
                </c:pt>
                <c:pt idx="132" formatCode="#,##0">
                  <c:v>989.42857142857144</c:v>
                </c:pt>
                <c:pt idx="133" formatCode="#,##0">
                  <c:v>1026.4285714285713</c:v>
                </c:pt>
                <c:pt idx="134" formatCode="#,##0">
                  <c:v>1020.1428571428571</c:v>
                </c:pt>
                <c:pt idx="135" formatCode="#,##0">
                  <c:v>1021.1428571428571</c:v>
                </c:pt>
                <c:pt idx="136" formatCode="#,##0">
                  <c:v>1061.4285714285713</c:v>
                </c:pt>
                <c:pt idx="137" formatCode="#,##0">
                  <c:v>1064.2857142857142</c:v>
                </c:pt>
                <c:pt idx="138" formatCode="#,##0">
                  <c:v>1093.1428571428571</c:v>
                </c:pt>
                <c:pt idx="139" formatCode="#,##0">
                  <c:v>1075.4285714285713</c:v>
                </c:pt>
                <c:pt idx="140" formatCode="#,##0">
                  <c:v>1026.8571428571429</c:v>
                </c:pt>
                <c:pt idx="141" formatCode="#,##0">
                  <c:v>1013</c:v>
                </c:pt>
                <c:pt idx="142" formatCode="#,##0">
                  <c:v>1029.5714285714287</c:v>
                </c:pt>
                <c:pt idx="143" formatCode="#,##0">
                  <c:v>1043</c:v>
                </c:pt>
                <c:pt idx="144" formatCode="#,##0">
                  <c:v>1077.4285714285713</c:v>
                </c:pt>
                <c:pt idx="145" formatCode="#,##0">
                  <c:v>1046.7142857142858</c:v>
                </c:pt>
                <c:pt idx="146" formatCode="#,##0">
                  <c:v>1045.2857142857142</c:v>
                </c:pt>
                <c:pt idx="147" formatCode="#,##0">
                  <c:v>1053.5714285714287</c:v>
                </c:pt>
                <c:pt idx="148" formatCode="#,##0">
                  <c:v>1067.7142857142858</c:v>
                </c:pt>
                <c:pt idx="149" formatCode="#,##0">
                  <c:v>1057.2857142857142</c:v>
                </c:pt>
                <c:pt idx="150" formatCode="#,##0">
                  <c:v>984.85714285714289</c:v>
                </c:pt>
                <c:pt idx="151" formatCode="#,##0">
                  <c:v>840</c:v>
                </c:pt>
                <c:pt idx="152" formatCode="#,##0">
                  <c:v>755.42857142857144</c:v>
                </c:pt>
                <c:pt idx="153" formatCode="#,##0">
                  <c:v>683.42857142857144</c:v>
                </c:pt>
                <c:pt idx="154" formatCode="#,##0">
                  <c:v>627.71428571428567</c:v>
                </c:pt>
                <c:pt idx="155" formatCode="#,##0">
                  <c:v>612.71428571428567</c:v>
                </c:pt>
                <c:pt idx="156" formatCode="#,##0">
                  <c:v>544.71428571428567</c:v>
                </c:pt>
                <c:pt idx="157" formatCode="#,##0">
                  <c:v>469.42857142857144</c:v>
                </c:pt>
                <c:pt idx="158" formatCode="#,##0">
                  <c:v>448.42857142857144</c:v>
                </c:pt>
                <c:pt idx="159" formatCode="#,##0">
                  <c:v>397.85714285714283</c:v>
                </c:pt>
                <c:pt idx="160" formatCode="#,##0">
                  <c:v>351.85714285714283</c:v>
                </c:pt>
                <c:pt idx="161" formatCode="#,##0">
                  <c:v>343.85714285714283</c:v>
                </c:pt>
                <c:pt idx="162" formatCode="#,##0">
                  <c:v>314</c:v>
                </c:pt>
                <c:pt idx="163" formatCode="#,##0">
                  <c:v>302.42857142857144</c:v>
                </c:pt>
                <c:pt idx="164" formatCode="#,##0">
                  <c:v>307.71428571428572</c:v>
                </c:pt>
                <c:pt idx="165" formatCode="#,##0">
                  <c:v>273.71428571428572</c:v>
                </c:pt>
                <c:pt idx="166" formatCode="#,##0">
                  <c:v>264.85714285714283</c:v>
                </c:pt>
                <c:pt idx="167" formatCode="#,##0">
                  <c:v>253.71428571428572</c:v>
                </c:pt>
                <c:pt idx="168" formatCode="#,##0">
                  <c:v>237.42857142857142</c:v>
                </c:pt>
                <c:pt idx="169" formatCode="#,##0">
                  <c:v>238</c:v>
                </c:pt>
                <c:pt idx="170" formatCode="#,##0">
                  <c:v>232.42857142857142</c:v>
                </c:pt>
                <c:pt idx="171" formatCode="#,##0">
                  <c:v>219.71428571428572</c:v>
                </c:pt>
                <c:pt idx="172" formatCode="#,##0">
                  <c:v>219.42857142857142</c:v>
                </c:pt>
                <c:pt idx="173" formatCode="#,##0">
                  <c:v>211.85714285714286</c:v>
                </c:pt>
                <c:pt idx="174" formatCode="#,##0">
                  <c:v>206.57142857142858</c:v>
                </c:pt>
                <c:pt idx="175" formatCode="#,##0">
                  <c:v>197.71428571428572</c:v>
                </c:pt>
                <c:pt idx="176" formatCode="#,##0">
                  <c:v>188</c:v>
                </c:pt>
                <c:pt idx="177" formatCode="#,##0">
                  <c:v>179.42857142857142</c:v>
                </c:pt>
                <c:pt idx="178" formatCode="#,##0">
                  <c:v>187.57142857142858</c:v>
                </c:pt>
                <c:pt idx="179" formatCode="#,##0">
                  <c:v>188.14285714285714</c:v>
                </c:pt>
                <c:pt idx="180" formatCode="#,##0">
                  <c:v>199.85714285714286</c:v>
                </c:pt>
                <c:pt idx="181" formatCode="#,##0">
                  <c:v>199.28571428571428</c:v>
                </c:pt>
                <c:pt idx="182" formatCode="#,##0">
                  <c:v>222.85714285714286</c:v>
                </c:pt>
                <c:pt idx="183" formatCode="#,##0">
                  <c:v>222.28571428571428</c:v>
                </c:pt>
                <c:pt idx="184" formatCode="#,##0">
                  <c:v>235.71428571428572</c:v>
                </c:pt>
                <c:pt idx="185" formatCode="#,##0">
                  <c:v>243</c:v>
                </c:pt>
                <c:pt idx="186" formatCode="#,##0">
                  <c:v>260.71428571428572</c:v>
                </c:pt>
                <c:pt idx="187" formatCode="#,##0">
                  <c:v>271.57142857142856</c:v>
                </c:pt>
                <c:pt idx="188" formatCode="#,##0">
                  <c:v>289</c:v>
                </c:pt>
                <c:pt idx="189" formatCode="#,##0">
                  <c:v>282.85714285714283</c:v>
                </c:pt>
                <c:pt idx="190" formatCode="#,##0">
                  <c:v>287.85714285714283</c:v>
                </c:pt>
                <c:pt idx="191" formatCode="#,##0">
                  <c:v>292.28571428571428</c:v>
                </c:pt>
                <c:pt idx="192" formatCode="#,##0">
                  <c:v>304.14285714285717</c:v>
                </c:pt>
                <c:pt idx="193" formatCode="#,##0">
                  <c:v>306.85714285714283</c:v>
                </c:pt>
                <c:pt idx="194" formatCode="#,##0">
                  <c:v>304.57142857142856</c:v>
                </c:pt>
                <c:pt idx="195" formatCode="#,##0">
                  <c:v>299.42857142857144</c:v>
                </c:pt>
                <c:pt idx="196" formatCode="#,##0">
                  <c:v>294.57142857142856</c:v>
                </c:pt>
                <c:pt idx="197" formatCode="#,##0">
                  <c:v>293.14285714285717</c:v>
                </c:pt>
                <c:pt idx="198" formatCode="#,##0">
                  <c:v>290</c:v>
                </c:pt>
                <c:pt idx="199" formatCode="#,##0">
                  <c:v>275.28571428571428</c:v>
                </c:pt>
                <c:pt idx="200" formatCode="#,##0">
                  <c:v>262</c:v>
                </c:pt>
                <c:pt idx="201" formatCode="#,##0">
                  <c:v>257.85714285714283</c:v>
                </c:pt>
                <c:pt idx="202" formatCode="#,##0">
                  <c:v>251.28571428571428</c:v>
                </c:pt>
                <c:pt idx="203" formatCode="#,##0">
                  <c:v>241.85714285714286</c:v>
                </c:pt>
                <c:pt idx="204" formatCode="#,##0">
                  <c:v>241</c:v>
                </c:pt>
                <c:pt idx="205" formatCode="#,##0">
                  <c:v>242.14285714285714</c:v>
                </c:pt>
                <c:pt idx="206" formatCode="#,##0">
                  <c:v>229.42857142857142</c:v>
                </c:pt>
                <c:pt idx="207" formatCode="#,##0">
                  <c:v>214.42857142857142</c:v>
                </c:pt>
                <c:pt idx="208" formatCode="#,##0">
                  <c:v>186</c:v>
                </c:pt>
                <c:pt idx="209" formatCode="#,##0">
                  <c:v>143.42857142857142</c:v>
                </c:pt>
                <c:pt idx="210" formatCode="#,##0">
                  <c:v>120.57142857142857</c:v>
                </c:pt>
                <c:pt idx="211" formatCode="#,##0">
                  <c:v>112.42857142857143</c:v>
                </c:pt>
                <c:pt idx="212" formatCode="#,##0">
                  <c:v>146.57142857142858</c:v>
                </c:pt>
                <c:pt idx="213" formatCode="#,##0">
                  <c:v>134.71428571428572</c:v>
                </c:pt>
                <c:pt idx="214" formatCode="#,##0">
                  <c:v>101.14285714285714</c:v>
                </c:pt>
                <c:pt idx="215" formatCode="#,##0">
                  <c:v>110.14285714285714</c:v>
                </c:pt>
                <c:pt idx="216" formatCode="#,##0">
                  <c:v>146.71428571428572</c:v>
                </c:pt>
                <c:pt idx="217" formatCode="#,##0">
                  <c:v>146.71428571428572</c:v>
                </c:pt>
                <c:pt idx="218" formatCode="#,##0">
                  <c:v>146.71428571428572</c:v>
                </c:pt>
                <c:pt idx="219" formatCode="#,##0">
                  <c:v>168.42857142857142</c:v>
                </c:pt>
                <c:pt idx="220" formatCode="#,##0">
                  <c:v>169.42857142857142</c:v>
                </c:pt>
                <c:pt idx="221" formatCode="#,##0">
                  <c:v>192.57142857142858</c:v>
                </c:pt>
                <c:pt idx="222" formatCode="#,##0">
                  <c:v>209.28571428571428</c:v>
                </c:pt>
                <c:pt idx="223" formatCode="#,##0">
                  <c:v>217.14285714285714</c:v>
                </c:pt>
                <c:pt idx="224" formatCode="#,##0">
                  <c:v>217.14285714285714</c:v>
                </c:pt>
                <c:pt idx="225" formatCode="#,##0">
                  <c:v>217.14285714285714</c:v>
                </c:pt>
                <c:pt idx="226" formatCode="#,##0">
                  <c:v>135.28571428571428</c:v>
                </c:pt>
                <c:pt idx="227" formatCode="#,##0">
                  <c:v>234</c:v>
                </c:pt>
                <c:pt idx="228" formatCode="#,##0">
                  <c:v>242.14285714285714</c:v>
                </c:pt>
                <c:pt idx="229" formatCode="#,##0">
                  <c:v>241.57142857142858</c:v>
                </c:pt>
                <c:pt idx="230" formatCode="#,##0">
                  <c:v>247.42857142857142</c:v>
                </c:pt>
                <c:pt idx="231" formatCode="#,##0">
                  <c:v>247.42857142857142</c:v>
                </c:pt>
                <c:pt idx="232" formatCode="#,##0">
                  <c:v>247.42857142857142</c:v>
                </c:pt>
                <c:pt idx="233" formatCode="#,##0">
                  <c:v>247.42857142857142</c:v>
                </c:pt>
                <c:pt idx="234" formatCode="#,##0">
                  <c:v>298.71428571428572</c:v>
                </c:pt>
                <c:pt idx="235" formatCode="#,##0">
                  <c:v>311.57142857142856</c:v>
                </c:pt>
                <c:pt idx="236" formatCode="#,##0">
                  <c:v>343.42857142857144</c:v>
                </c:pt>
                <c:pt idx="237" formatCode="#,##0">
                  <c:v>383.71428571428572</c:v>
                </c:pt>
                <c:pt idx="238" formatCode="#,##0">
                  <c:v>383.71428571428572</c:v>
                </c:pt>
                <c:pt idx="239" formatCode="#,##0">
                  <c:v>383.71428571428572</c:v>
                </c:pt>
                <c:pt idx="240" formatCode="#,##0">
                  <c:v>383.71428571428572</c:v>
                </c:pt>
                <c:pt idx="241" formatCode="#,##0">
                  <c:v>432.85714285714283</c:v>
                </c:pt>
                <c:pt idx="242" formatCode="#,##0">
                  <c:v>443.85714285714283</c:v>
                </c:pt>
                <c:pt idx="243" formatCode="#,##0">
                  <c:v>475.14285714285717</c:v>
                </c:pt>
                <c:pt idx="244" formatCode="#,##0">
                  <c:v>480</c:v>
                </c:pt>
                <c:pt idx="245" formatCode="#,##0">
                  <c:v>480</c:v>
                </c:pt>
                <c:pt idx="246" formatCode="#,##0">
                  <c:v>480</c:v>
                </c:pt>
                <c:pt idx="247" formatCode="#,##0">
                  <c:v>480</c:v>
                </c:pt>
                <c:pt idx="248" formatCode="#,##0">
                  <c:v>525.57142857142856</c:v>
                </c:pt>
                <c:pt idx="249" formatCode="#,##0">
                  <c:v>544.85714285714289</c:v>
                </c:pt>
                <c:pt idx="250" formatCode="#,##0">
                  <c:v>559.57142857142856</c:v>
                </c:pt>
                <c:pt idx="251" formatCode="#,##0">
                  <c:v>595.42857142857144</c:v>
                </c:pt>
                <c:pt idx="252" formatCode="#,##0">
                  <c:v>595.42857142857144</c:v>
                </c:pt>
                <c:pt idx="253" formatCode="#,##0">
                  <c:v>595.42857142857144</c:v>
                </c:pt>
                <c:pt idx="254" formatCode="#,##0">
                  <c:v>595.42857142857144</c:v>
                </c:pt>
                <c:pt idx="255" formatCode="#,##0">
                  <c:v>644.14285714285711</c:v>
                </c:pt>
                <c:pt idx="256" formatCode="#,##0">
                  <c:v>665</c:v>
                </c:pt>
                <c:pt idx="257" formatCode="#,##0">
                  <c:v>696.42857142857144</c:v>
                </c:pt>
                <c:pt idx="258" formatCode="#,##0">
                  <c:v>678.42857142857144</c:v>
                </c:pt>
                <c:pt idx="259" formatCode="#,##0">
                  <c:v>678.42857142857144</c:v>
                </c:pt>
                <c:pt idx="260" formatCode="#,##0">
                  <c:v>678.42857142857144</c:v>
                </c:pt>
                <c:pt idx="261" formatCode="#,##0">
                  <c:v>678.42857142857144</c:v>
                </c:pt>
                <c:pt idx="262" formatCode="#,##0">
                  <c:v>818</c:v>
                </c:pt>
                <c:pt idx="263" formatCode="#,##0">
                  <c:v>860.42857142857144</c:v>
                </c:pt>
                <c:pt idx="264" formatCode="#,##0">
                  <c:v>937.42857142857144</c:v>
                </c:pt>
                <c:pt idx="265" formatCode="#,##0">
                  <c:v>1056.2857142857142</c:v>
                </c:pt>
                <c:pt idx="266" formatCode="#,##0">
                  <c:v>1056.2857142857142</c:v>
                </c:pt>
                <c:pt idx="267" formatCode="#,##0">
                  <c:v>1056.2857142857142</c:v>
                </c:pt>
                <c:pt idx="268" formatCode="#,##0">
                  <c:v>1056.2857142857142</c:v>
                </c:pt>
                <c:pt idx="269" formatCode="#,##0">
                  <c:v>1343.5714285714287</c:v>
                </c:pt>
                <c:pt idx="270" formatCode="#,##0">
                  <c:v>1508.2857142857142</c:v>
                </c:pt>
                <c:pt idx="271" formatCode="#,##0">
                  <c:v>1742.5714285714287</c:v>
                </c:pt>
                <c:pt idx="272" formatCode="#,##0">
                  <c:v>1965.8571428571429</c:v>
                </c:pt>
                <c:pt idx="273" formatCode="#,##0">
                  <c:v>1965.8571428571429</c:v>
                </c:pt>
                <c:pt idx="274" formatCode="#,##0">
                  <c:v>1965.8571428571429</c:v>
                </c:pt>
                <c:pt idx="275" formatCode="#,##0">
                  <c:v>1965.8571428571429</c:v>
                </c:pt>
                <c:pt idx="276" formatCode="#,##0">
                  <c:v>2678.1428571428573</c:v>
                </c:pt>
                <c:pt idx="277" formatCode="#,##0">
                  <c:v>2831</c:v>
                </c:pt>
                <c:pt idx="278" formatCode="#,##0">
                  <c:v>2942.4285714285716</c:v>
                </c:pt>
                <c:pt idx="279" formatCode="#,##0">
                  <c:v>3158</c:v>
                </c:pt>
                <c:pt idx="280" formatCode="#,##0">
                  <c:v>3158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36128"/>
        <c:axId val="225937664"/>
      </c:lineChart>
      <c:lineChart>
        <c:grouping val="standard"/>
        <c:varyColors val="0"/>
        <c:ser>
          <c:idx val="1"/>
          <c:order val="1"/>
          <c:tx>
            <c:strRef>
              <c:f>'Data SWE'!$C$3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SWE'!$AC$4:$AC$292</c:f>
              <c:numCache>
                <c:formatCode>General</c:formatCode>
                <c:ptCount val="289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  <c:pt idx="24" formatCode="#,##0">
                  <c:v>0</c:v>
                </c:pt>
                <c:pt idx="25" formatCode="#,##0">
                  <c:v>0</c:v>
                </c:pt>
                <c:pt idx="26" formatCode="#,##0">
                  <c:v>0</c:v>
                </c:pt>
                <c:pt idx="27" formatCode="#,##0">
                  <c:v>0</c:v>
                </c:pt>
                <c:pt idx="28" formatCode="#,##0">
                  <c:v>0</c:v>
                </c:pt>
                <c:pt idx="29" formatCode="#,##0">
                  <c:v>0</c:v>
                </c:pt>
                <c:pt idx="30" formatCode="#,##0">
                  <c:v>0</c:v>
                </c:pt>
                <c:pt idx="31" formatCode="#,##0">
                  <c:v>0</c:v>
                </c:pt>
                <c:pt idx="32" formatCode="#,##0">
                  <c:v>0</c:v>
                </c:pt>
                <c:pt idx="33" formatCode="#,##0">
                  <c:v>0</c:v>
                </c:pt>
                <c:pt idx="34" formatCode="#,##0">
                  <c:v>0</c:v>
                </c:pt>
                <c:pt idx="35" formatCode="#,##0">
                  <c:v>0</c:v>
                </c:pt>
                <c:pt idx="36" formatCode="#,##0">
                  <c:v>0</c:v>
                </c:pt>
                <c:pt idx="37" formatCode="#,##0">
                  <c:v>0</c:v>
                </c:pt>
                <c:pt idx="38" formatCode="#,##0">
                  <c:v>0.14285714285714285</c:v>
                </c:pt>
                <c:pt idx="39" formatCode="#,##0">
                  <c:v>0.14285714285714285</c:v>
                </c:pt>
                <c:pt idx="40" formatCode="#,##0">
                  <c:v>0.2857142857142857</c:v>
                </c:pt>
                <c:pt idx="41" formatCode="#,##0">
                  <c:v>0.42857142857142855</c:v>
                </c:pt>
                <c:pt idx="42" formatCode="#,##0">
                  <c:v>0.7142857142857143</c:v>
                </c:pt>
                <c:pt idx="43" formatCode="#,##0">
                  <c:v>1</c:v>
                </c:pt>
                <c:pt idx="44" formatCode="#,##0">
                  <c:v>1.1428571428571428</c:v>
                </c:pt>
                <c:pt idx="45" formatCode="#,##0">
                  <c:v>1.8571428571428572</c:v>
                </c:pt>
                <c:pt idx="46" formatCode="#,##0">
                  <c:v>2.8571428571428572</c:v>
                </c:pt>
                <c:pt idx="47" formatCode="#,##0">
                  <c:v>4</c:v>
                </c:pt>
                <c:pt idx="48" formatCode="#,##0">
                  <c:v>5</c:v>
                </c:pt>
                <c:pt idx="49" formatCode="#,##0">
                  <c:v>6.2857142857142856</c:v>
                </c:pt>
                <c:pt idx="50" formatCode="#,##0">
                  <c:v>7.5714285714285712</c:v>
                </c:pt>
                <c:pt idx="51" formatCode="#,##0">
                  <c:v>10.428571428571429</c:v>
                </c:pt>
                <c:pt idx="52" formatCode="#,##0">
                  <c:v>12.714285714285714</c:v>
                </c:pt>
                <c:pt idx="53" formatCode="#,##0">
                  <c:v>16.142857142857142</c:v>
                </c:pt>
                <c:pt idx="54" formatCode="#,##0">
                  <c:v>19.428571428571427</c:v>
                </c:pt>
                <c:pt idx="55" formatCode="#,##0">
                  <c:v>23.285714285714285</c:v>
                </c:pt>
                <c:pt idx="56" formatCode="#,##0">
                  <c:v>27.142857142857142</c:v>
                </c:pt>
                <c:pt idx="57" formatCode="#,##0">
                  <c:v>32</c:v>
                </c:pt>
                <c:pt idx="58" formatCode="#,##0">
                  <c:v>35.857142857142854</c:v>
                </c:pt>
                <c:pt idx="59" formatCode="#,##0">
                  <c:v>40.285714285714285</c:v>
                </c:pt>
                <c:pt idx="60" formatCode="#,##0">
                  <c:v>45.857142857142854</c:v>
                </c:pt>
                <c:pt idx="61" formatCode="#,##0">
                  <c:v>52.714285714285715</c:v>
                </c:pt>
                <c:pt idx="62" formatCode="#,##0">
                  <c:v>57.714285714285715</c:v>
                </c:pt>
                <c:pt idx="63" formatCode="#,##0">
                  <c:v>64.428571428571431</c:v>
                </c:pt>
                <c:pt idx="64" formatCode="#,##0">
                  <c:v>70.857142857142861</c:v>
                </c:pt>
                <c:pt idx="65" formatCode="#,##0">
                  <c:v>76</c:v>
                </c:pt>
                <c:pt idx="66" formatCode="#,##0">
                  <c:v>84.857142857142861</c:v>
                </c:pt>
                <c:pt idx="67" formatCode="#,##0">
                  <c:v>87.142857142857139</c:v>
                </c:pt>
                <c:pt idx="68" formatCode="#,##0">
                  <c:v>88.571428571428569</c:v>
                </c:pt>
                <c:pt idx="69" formatCode="#,##0">
                  <c:v>93.285714285714292</c:v>
                </c:pt>
                <c:pt idx="70" formatCode="#,##0">
                  <c:v>95</c:v>
                </c:pt>
                <c:pt idx="71" formatCode="#,##0">
                  <c:v>94.285714285714292</c:v>
                </c:pt>
                <c:pt idx="72" formatCode="#,##0">
                  <c:v>95.285714285714292</c:v>
                </c:pt>
                <c:pt idx="73" formatCode="#,##0">
                  <c:v>95.285714285714292</c:v>
                </c:pt>
                <c:pt idx="74" formatCode="#,##0">
                  <c:v>98.857142857142861</c:v>
                </c:pt>
                <c:pt idx="75" formatCode="#,##0">
                  <c:v>97.714285714285708</c:v>
                </c:pt>
                <c:pt idx="76" formatCode="#,##0">
                  <c:v>95.285714285714292</c:v>
                </c:pt>
                <c:pt idx="77" formatCode="#,##0">
                  <c:v>94</c:v>
                </c:pt>
                <c:pt idx="78" formatCode="#,##0">
                  <c:v>93.857142857142861</c:v>
                </c:pt>
                <c:pt idx="79" formatCode="#,##0">
                  <c:v>89.714285714285708</c:v>
                </c:pt>
                <c:pt idx="80" formatCode="#,##0">
                  <c:v>84.285714285714292</c:v>
                </c:pt>
                <c:pt idx="81" formatCode="#,##0">
                  <c:v>80.714285714285708</c:v>
                </c:pt>
                <c:pt idx="82" formatCode="#,##0">
                  <c:v>81.714285714285708</c:v>
                </c:pt>
                <c:pt idx="83" formatCode="#,##0">
                  <c:v>79.857142857142861</c:v>
                </c:pt>
                <c:pt idx="84" formatCode="#,##0">
                  <c:v>78</c:v>
                </c:pt>
                <c:pt idx="85" formatCode="#,##0">
                  <c:v>76.428571428571431</c:v>
                </c:pt>
                <c:pt idx="86" formatCode="#,##0">
                  <c:v>79.285714285714292</c:v>
                </c:pt>
                <c:pt idx="87" formatCode="#,##0">
                  <c:v>80.285714285714292</c:v>
                </c:pt>
                <c:pt idx="88" formatCode="#,##0">
                  <c:v>79.142857142857139</c:v>
                </c:pt>
                <c:pt idx="89" formatCode="#,##0">
                  <c:v>77.571428571428569</c:v>
                </c:pt>
                <c:pt idx="90" formatCode="#,##0">
                  <c:v>77.571428571428569</c:v>
                </c:pt>
                <c:pt idx="91" formatCode="#,##0">
                  <c:v>77.571428571428569</c:v>
                </c:pt>
                <c:pt idx="92" formatCode="#,##0">
                  <c:v>79.142857142857139</c:v>
                </c:pt>
                <c:pt idx="93" formatCode="#,##0">
                  <c:v>77.714285714285708</c:v>
                </c:pt>
                <c:pt idx="94" formatCode="#,##0">
                  <c:v>76.142857142857139</c:v>
                </c:pt>
                <c:pt idx="95" formatCode="#,##0">
                  <c:v>76.428571428571431</c:v>
                </c:pt>
                <c:pt idx="96" formatCode="#,##0">
                  <c:v>73.857142857142861</c:v>
                </c:pt>
                <c:pt idx="97" formatCode="#,##0">
                  <c:v>73.285714285714292</c:v>
                </c:pt>
                <c:pt idx="98" formatCode="#,##0">
                  <c:v>73.142857142857139</c:v>
                </c:pt>
                <c:pt idx="99" formatCode="#,##0">
                  <c:v>70.285714285714292</c:v>
                </c:pt>
                <c:pt idx="100" formatCode="#,##0">
                  <c:v>68.714285714285708</c:v>
                </c:pt>
                <c:pt idx="101" formatCode="#,##0">
                  <c:v>65.428571428571431</c:v>
                </c:pt>
                <c:pt idx="102" formatCode="#,##0">
                  <c:v>60.571428571428569</c:v>
                </c:pt>
                <c:pt idx="103" formatCode="#,##0">
                  <c:v>60.285714285714285</c:v>
                </c:pt>
                <c:pt idx="104" formatCode="#,##0">
                  <c:v>57.428571428571431</c:v>
                </c:pt>
                <c:pt idx="105" formatCode="#,##0">
                  <c:v>54.428571428571431</c:v>
                </c:pt>
                <c:pt idx="106" formatCode="#,##0">
                  <c:v>54</c:v>
                </c:pt>
                <c:pt idx="107" formatCode="#,##0">
                  <c:v>51</c:v>
                </c:pt>
                <c:pt idx="108" formatCode="#,##0">
                  <c:v>51.571428571428569</c:v>
                </c:pt>
                <c:pt idx="109" formatCode="#,##0">
                  <c:v>52.714285714285715</c:v>
                </c:pt>
                <c:pt idx="110" formatCode="#,##0">
                  <c:v>52.428571428571431</c:v>
                </c:pt>
                <c:pt idx="111" formatCode="#,##0">
                  <c:v>53.428571428571431</c:v>
                </c:pt>
                <c:pt idx="112" formatCode="#,##0">
                  <c:v>52.142857142857146</c:v>
                </c:pt>
                <c:pt idx="113" formatCode="#,##0">
                  <c:v>49.428571428571431</c:v>
                </c:pt>
                <c:pt idx="114" formatCode="#,##0">
                  <c:v>47.714285714285715</c:v>
                </c:pt>
                <c:pt idx="115" formatCode="#,##0">
                  <c:v>45.571428571428569</c:v>
                </c:pt>
                <c:pt idx="116" formatCode="#,##0">
                  <c:v>43.571428571428569</c:v>
                </c:pt>
                <c:pt idx="117" formatCode="#,##0">
                  <c:v>41.285714285714285</c:v>
                </c:pt>
                <c:pt idx="118" formatCode="#,##0">
                  <c:v>38.857142857142854</c:v>
                </c:pt>
                <c:pt idx="119" formatCode="#,##0">
                  <c:v>39</c:v>
                </c:pt>
                <c:pt idx="120" formatCode="#,##0">
                  <c:v>38.714285714285715</c:v>
                </c:pt>
                <c:pt idx="121" formatCode="#,##0">
                  <c:v>40</c:v>
                </c:pt>
                <c:pt idx="122" formatCode="#,##0">
                  <c:v>38.142857142857146</c:v>
                </c:pt>
                <c:pt idx="123" formatCode="#,##0">
                  <c:v>38.857142857142854</c:v>
                </c:pt>
                <c:pt idx="124" formatCode="#,##0">
                  <c:v>38.571428571428569</c:v>
                </c:pt>
                <c:pt idx="125" formatCode="#,##0">
                  <c:v>37.428571428571431</c:v>
                </c:pt>
                <c:pt idx="126" formatCode="#,##0">
                  <c:v>35.714285714285715</c:v>
                </c:pt>
                <c:pt idx="127" formatCode="#,##0">
                  <c:v>35.428571428571431</c:v>
                </c:pt>
                <c:pt idx="128" formatCode="#,##0">
                  <c:v>34.857142857142854</c:v>
                </c:pt>
                <c:pt idx="129" formatCode="#,##0">
                  <c:v>36.857142857142854</c:v>
                </c:pt>
                <c:pt idx="130" formatCode="#,##0">
                  <c:v>35.571428571428569</c:v>
                </c:pt>
                <c:pt idx="131" formatCode="#,##0">
                  <c:v>34.428571428571431</c:v>
                </c:pt>
                <c:pt idx="132" formatCode="#,##0">
                  <c:v>34.714285714285715</c:v>
                </c:pt>
                <c:pt idx="133" formatCode="#,##0">
                  <c:v>33.857142857142854</c:v>
                </c:pt>
                <c:pt idx="134" formatCode="#,##0">
                  <c:v>32.857142857142854</c:v>
                </c:pt>
                <c:pt idx="135" formatCode="#,##0">
                  <c:v>32.142857142857146</c:v>
                </c:pt>
                <c:pt idx="136" formatCode="#,##0">
                  <c:v>31.142857142857142</c:v>
                </c:pt>
                <c:pt idx="137" formatCode="#,##0">
                  <c:v>30.142857142857142</c:v>
                </c:pt>
                <c:pt idx="138" formatCode="#,##0">
                  <c:v>30</c:v>
                </c:pt>
                <c:pt idx="139" formatCode="#,##0">
                  <c:v>29.428571428571427</c:v>
                </c:pt>
                <c:pt idx="140" formatCode="#,##0">
                  <c:v>28.571428571428573</c:v>
                </c:pt>
                <c:pt idx="141" formatCode="#,##0">
                  <c:v>27.142857142857142</c:v>
                </c:pt>
                <c:pt idx="142" formatCode="#,##0">
                  <c:v>26.714285714285715</c:v>
                </c:pt>
                <c:pt idx="143" formatCode="#,##0">
                  <c:v>25.142857142857142</c:v>
                </c:pt>
                <c:pt idx="144" formatCode="#,##0">
                  <c:v>24.428571428571427</c:v>
                </c:pt>
                <c:pt idx="145" formatCode="#,##0">
                  <c:v>22</c:v>
                </c:pt>
                <c:pt idx="146" formatCode="#,##0">
                  <c:v>19.857142857142858</c:v>
                </c:pt>
                <c:pt idx="147" formatCode="#,##0">
                  <c:v>20</c:v>
                </c:pt>
                <c:pt idx="148" formatCode="#,##0">
                  <c:v>19.571428571428573</c:v>
                </c:pt>
                <c:pt idx="149" formatCode="#,##0">
                  <c:v>18.857142857142858</c:v>
                </c:pt>
                <c:pt idx="150" formatCode="#,##0">
                  <c:v>18.142857142857142</c:v>
                </c:pt>
                <c:pt idx="151" formatCode="#,##0">
                  <c:v>16.857142857142858</c:v>
                </c:pt>
                <c:pt idx="152" formatCode="#,##0">
                  <c:v>16.285714285714285</c:v>
                </c:pt>
                <c:pt idx="153" formatCode="#,##0">
                  <c:v>16.428571428571427</c:v>
                </c:pt>
                <c:pt idx="154" formatCode="#,##0">
                  <c:v>14.571428571428571</c:v>
                </c:pt>
                <c:pt idx="155" formatCode="#,##0">
                  <c:v>14.285714285714286</c:v>
                </c:pt>
                <c:pt idx="156" formatCode="#,##0">
                  <c:v>13.142857142857142</c:v>
                </c:pt>
                <c:pt idx="157" formatCode="#,##0">
                  <c:v>12.285714285714286</c:v>
                </c:pt>
                <c:pt idx="158" formatCode="#,##0">
                  <c:v>12.285714285714286</c:v>
                </c:pt>
                <c:pt idx="159" formatCode="#,##0">
                  <c:v>13.142857142857142</c:v>
                </c:pt>
                <c:pt idx="160" formatCode="#,##0">
                  <c:v>12.571428571428571</c:v>
                </c:pt>
                <c:pt idx="161" formatCode="#,##0">
                  <c:v>12.571428571428571</c:v>
                </c:pt>
                <c:pt idx="162" formatCode="#,##0">
                  <c:v>12.285714285714286</c:v>
                </c:pt>
                <c:pt idx="163" formatCode="#,##0">
                  <c:v>11.714285714285714</c:v>
                </c:pt>
                <c:pt idx="164" formatCode="#,##0">
                  <c:v>11</c:v>
                </c:pt>
                <c:pt idx="165" formatCode="#,##0">
                  <c:v>10</c:v>
                </c:pt>
                <c:pt idx="166" formatCode="#,##0">
                  <c:v>9.1428571428571423</c:v>
                </c:pt>
                <c:pt idx="167" formatCode="#,##0">
                  <c:v>9.1428571428571423</c:v>
                </c:pt>
                <c:pt idx="168" formatCode="#,##0">
                  <c:v>9.2857142857142865</c:v>
                </c:pt>
                <c:pt idx="169" formatCode="#,##0">
                  <c:v>8.2857142857142865</c:v>
                </c:pt>
                <c:pt idx="170" formatCode="#,##0">
                  <c:v>8.1428571428571423</c:v>
                </c:pt>
                <c:pt idx="171" formatCode="#,##0">
                  <c:v>8.2857142857142865</c:v>
                </c:pt>
                <c:pt idx="172" formatCode="#,##0">
                  <c:v>8</c:v>
                </c:pt>
                <c:pt idx="173" formatCode="#,##0">
                  <c:v>7.4285714285714288</c:v>
                </c:pt>
                <c:pt idx="174" formatCode="#,##0">
                  <c:v>6</c:v>
                </c:pt>
                <c:pt idx="175" formatCode="#,##0">
                  <c:v>4.8571428571428568</c:v>
                </c:pt>
                <c:pt idx="176" formatCode="#,##0">
                  <c:v>4.7142857142857144</c:v>
                </c:pt>
                <c:pt idx="177" formatCode="#,##0">
                  <c:v>4.2857142857142856</c:v>
                </c:pt>
                <c:pt idx="178" formatCode="#,##0">
                  <c:v>3.4285714285714284</c:v>
                </c:pt>
                <c:pt idx="179" formatCode="#,##0">
                  <c:v>2.5714285714285716</c:v>
                </c:pt>
                <c:pt idx="180" formatCode="#,##0">
                  <c:v>2.4285714285714284</c:v>
                </c:pt>
                <c:pt idx="181" formatCode="#,##0">
                  <c:v>2.7142857142857144</c:v>
                </c:pt>
                <c:pt idx="182" formatCode="#,##0">
                  <c:v>2.5714285714285716</c:v>
                </c:pt>
                <c:pt idx="183" formatCode="#,##0">
                  <c:v>2.4285714285714284</c:v>
                </c:pt>
                <c:pt idx="184" formatCode="#,##0">
                  <c:v>2.1428571428571428</c:v>
                </c:pt>
                <c:pt idx="185" formatCode="#,##0">
                  <c:v>2.1428571428571428</c:v>
                </c:pt>
                <c:pt idx="186" formatCode="#,##0">
                  <c:v>2.8571428571428572</c:v>
                </c:pt>
                <c:pt idx="187" formatCode="#,##0">
                  <c:v>2.8571428571428572</c:v>
                </c:pt>
                <c:pt idx="188" formatCode="#,##0">
                  <c:v>2.7142857142857144</c:v>
                </c:pt>
                <c:pt idx="189" formatCode="#,##0">
                  <c:v>3.1428571428571428</c:v>
                </c:pt>
                <c:pt idx="190" formatCode="#,##0">
                  <c:v>2.7142857142857144</c:v>
                </c:pt>
                <c:pt idx="191" formatCode="#,##0">
                  <c:v>3</c:v>
                </c:pt>
                <c:pt idx="192" formatCode="#,##0">
                  <c:v>3.2857142857142856</c:v>
                </c:pt>
                <c:pt idx="193" formatCode="#,##0">
                  <c:v>3.2857142857142856</c:v>
                </c:pt>
                <c:pt idx="194" formatCode="#,##0">
                  <c:v>2.8571428571428572</c:v>
                </c:pt>
                <c:pt idx="195" formatCode="#,##0">
                  <c:v>2.7142857142857144</c:v>
                </c:pt>
                <c:pt idx="196" formatCode="#,##0">
                  <c:v>2.1428571428571428</c:v>
                </c:pt>
                <c:pt idx="197" formatCode="#,##0">
                  <c:v>2.1428571428571428</c:v>
                </c:pt>
                <c:pt idx="198" formatCode="#,##0">
                  <c:v>2.4285714285714284</c:v>
                </c:pt>
                <c:pt idx="199" formatCode="#,##0">
                  <c:v>2.1428571428571428</c:v>
                </c:pt>
                <c:pt idx="200" formatCode="#,##0">
                  <c:v>1.5714285714285714</c:v>
                </c:pt>
                <c:pt idx="201" formatCode="#,##0">
                  <c:v>1.7142857142857142</c:v>
                </c:pt>
                <c:pt idx="202" formatCode="#,##0">
                  <c:v>1.7142857142857142</c:v>
                </c:pt>
                <c:pt idx="203" formatCode="#,##0">
                  <c:v>1.7142857142857142</c:v>
                </c:pt>
                <c:pt idx="204" formatCode="#,##0">
                  <c:v>1.4285714285714286</c:v>
                </c:pt>
                <c:pt idx="205" formatCode="#,##0">
                  <c:v>0.5714285714285714</c:v>
                </c:pt>
                <c:pt idx="206" formatCode="#,##0">
                  <c:v>0.42857142857142855</c:v>
                </c:pt>
                <c:pt idx="207" formatCode="#,##0">
                  <c:v>0.2857142857142857</c:v>
                </c:pt>
                <c:pt idx="208" formatCode="#,##0">
                  <c:v>0.7142857142857143</c:v>
                </c:pt>
                <c:pt idx="209" formatCode="#,##0">
                  <c:v>0.7142857142857143</c:v>
                </c:pt>
                <c:pt idx="210" formatCode="#,##0">
                  <c:v>0.7142857142857143</c:v>
                </c:pt>
                <c:pt idx="211" formatCode="#,##0">
                  <c:v>0.7142857142857143</c:v>
                </c:pt>
                <c:pt idx="212" formatCode="#,##0">
                  <c:v>-1.1428571428571428</c:v>
                </c:pt>
                <c:pt idx="213" formatCode="#,##0">
                  <c:v>-0.42857142857142855</c:v>
                </c:pt>
                <c:pt idx="214" formatCode="#,##0">
                  <c:v>0.5714285714285714</c:v>
                </c:pt>
                <c:pt idx="215" formatCode="#,##0">
                  <c:v>1.7142857142857142</c:v>
                </c:pt>
                <c:pt idx="216" formatCode="#,##0">
                  <c:v>2</c:v>
                </c:pt>
                <c:pt idx="217" formatCode="#,##0">
                  <c:v>2</c:v>
                </c:pt>
                <c:pt idx="218" formatCode="#,##0">
                  <c:v>2</c:v>
                </c:pt>
                <c:pt idx="219" formatCode="#,##0">
                  <c:v>4.1428571428571432</c:v>
                </c:pt>
                <c:pt idx="220" formatCode="#,##0">
                  <c:v>3.5714285714285716</c:v>
                </c:pt>
                <c:pt idx="221" formatCode="#,##0">
                  <c:v>3.1428571428571428</c:v>
                </c:pt>
                <c:pt idx="222" formatCode="#,##0">
                  <c:v>1.5714285714285714</c:v>
                </c:pt>
                <c:pt idx="223" formatCode="#,##0">
                  <c:v>1.5714285714285714</c:v>
                </c:pt>
                <c:pt idx="224" formatCode="#,##0">
                  <c:v>1.5714285714285714</c:v>
                </c:pt>
                <c:pt idx="225" formatCode="#,##0">
                  <c:v>1.5714285714285714</c:v>
                </c:pt>
                <c:pt idx="226" formatCode="#,##0">
                  <c:v>1.2857142857142858</c:v>
                </c:pt>
                <c:pt idx="227" formatCode="#,##0">
                  <c:v>1.8571428571428572</c:v>
                </c:pt>
                <c:pt idx="228" formatCode="#,##0">
                  <c:v>2.5714285714285716</c:v>
                </c:pt>
                <c:pt idx="229" formatCode="#,##0">
                  <c:v>3</c:v>
                </c:pt>
                <c:pt idx="230" formatCode="#,##0">
                  <c:v>2.7142857142857144</c:v>
                </c:pt>
                <c:pt idx="231" formatCode="#,##0">
                  <c:v>2.7142857142857144</c:v>
                </c:pt>
                <c:pt idx="232" formatCode="#,##0">
                  <c:v>2.7142857142857144</c:v>
                </c:pt>
                <c:pt idx="233" formatCode="#,##0">
                  <c:v>2.7142857142857144</c:v>
                </c:pt>
                <c:pt idx="234" formatCode="#,##0">
                  <c:v>2.7142857142857144</c:v>
                </c:pt>
                <c:pt idx="235" formatCode="#,##0">
                  <c:v>2.2857142857142856</c:v>
                </c:pt>
                <c:pt idx="236" formatCode="#,##0">
                  <c:v>2</c:v>
                </c:pt>
                <c:pt idx="237" formatCode="#,##0">
                  <c:v>2.1428571428571428</c:v>
                </c:pt>
                <c:pt idx="238" formatCode="#,##0">
                  <c:v>2.1428571428571428</c:v>
                </c:pt>
                <c:pt idx="239" formatCode="#,##0">
                  <c:v>2.1428571428571428</c:v>
                </c:pt>
                <c:pt idx="240" formatCode="#,##0">
                  <c:v>2.1428571428571428</c:v>
                </c:pt>
                <c:pt idx="241" formatCode="#,##0">
                  <c:v>2.8571428571428572</c:v>
                </c:pt>
                <c:pt idx="242" formatCode="#,##0">
                  <c:v>2.4285714285714284</c:v>
                </c:pt>
                <c:pt idx="243" formatCode="#,##0">
                  <c:v>2.1428571428571428</c:v>
                </c:pt>
                <c:pt idx="244" formatCode="#,##0">
                  <c:v>2.1428571428571428</c:v>
                </c:pt>
                <c:pt idx="245" formatCode="#,##0">
                  <c:v>2.1428571428571428</c:v>
                </c:pt>
                <c:pt idx="246" formatCode="#,##0">
                  <c:v>2.1428571428571428</c:v>
                </c:pt>
                <c:pt idx="247" formatCode="#,##0">
                  <c:v>2.1428571428571428</c:v>
                </c:pt>
                <c:pt idx="248" formatCode="#,##0">
                  <c:v>-1</c:v>
                </c:pt>
                <c:pt idx="249" formatCode="#,##0">
                  <c:v>-0.14285714285714285</c:v>
                </c:pt>
                <c:pt idx="250" formatCode="#,##0">
                  <c:v>-0.14285714285714285</c:v>
                </c:pt>
                <c:pt idx="251" formatCode="#,##0">
                  <c:v>-0.14285714285714285</c:v>
                </c:pt>
                <c:pt idx="252" formatCode="#,##0">
                  <c:v>-0.14285714285714285</c:v>
                </c:pt>
                <c:pt idx="253" formatCode="#,##0">
                  <c:v>-0.14285714285714285</c:v>
                </c:pt>
                <c:pt idx="254" formatCode="#,##0">
                  <c:v>-0.14285714285714285</c:v>
                </c:pt>
                <c:pt idx="255" formatCode="#,##0">
                  <c:v>2.2857142857142856</c:v>
                </c:pt>
                <c:pt idx="256" formatCode="#,##0">
                  <c:v>2.1428571428571428</c:v>
                </c:pt>
                <c:pt idx="257" formatCode="#,##0">
                  <c:v>2.5714285714285716</c:v>
                </c:pt>
                <c:pt idx="258" formatCode="#,##0">
                  <c:v>3.4285714285714284</c:v>
                </c:pt>
                <c:pt idx="259" formatCode="#,##0">
                  <c:v>3.4285714285714284</c:v>
                </c:pt>
                <c:pt idx="260" formatCode="#,##0">
                  <c:v>3.4285714285714284</c:v>
                </c:pt>
                <c:pt idx="261" formatCode="#,##0">
                  <c:v>3.4285714285714284</c:v>
                </c:pt>
                <c:pt idx="262" formatCode="#,##0">
                  <c:v>3.2857142857142856</c:v>
                </c:pt>
                <c:pt idx="263" formatCode="#,##0">
                  <c:v>3.1428571428571428</c:v>
                </c:pt>
                <c:pt idx="264" formatCode="#,##0">
                  <c:v>2.8571428571428572</c:v>
                </c:pt>
                <c:pt idx="265" formatCode="#,##0">
                  <c:v>2.1428571428571428</c:v>
                </c:pt>
                <c:pt idx="266" formatCode="#,##0">
                  <c:v>2.2857142857142856</c:v>
                </c:pt>
                <c:pt idx="267" formatCode="#,##0">
                  <c:v>3.2857142857142856</c:v>
                </c:pt>
                <c:pt idx="268" formatCode="#,##0">
                  <c:v>4.7142857142857144</c:v>
                </c:pt>
                <c:pt idx="269" formatCode="#,##0">
                  <c:v>5.2857142857142856</c:v>
                </c:pt>
                <c:pt idx="270" formatCode="#,##0">
                  <c:v>4.8571428571428568</c:v>
                </c:pt>
                <c:pt idx="271" formatCode="#,##0">
                  <c:v>5.1428571428571432</c:v>
                </c:pt>
                <c:pt idx="272" formatCode="#,##0">
                  <c:v>5.5714285714285712</c:v>
                </c:pt>
                <c:pt idx="273" formatCode="#,##0">
                  <c:v>6.1428571428571432</c:v>
                </c:pt>
                <c:pt idx="274" formatCode="#,##0">
                  <c:v>5.5714285714285712</c:v>
                </c:pt>
                <c:pt idx="275" formatCode="#,##0">
                  <c:v>5.1428571428571432</c:v>
                </c:pt>
                <c:pt idx="276" formatCode="#,##0">
                  <c:v>4.2857142857142856</c:v>
                </c:pt>
                <c:pt idx="277" formatCode="#,##0">
                  <c:v>4.8571428571428568</c:v>
                </c:pt>
                <c:pt idx="278" formatCode="#,##0">
                  <c:v>5.1428571428571432</c:v>
                </c:pt>
                <c:pt idx="279" formatCode="#,##0">
                  <c:v>7.1428571428571432</c:v>
                </c:pt>
                <c:pt idx="280" formatCode="#,##0">
                  <c:v>6.4285714285714288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SWE'!$AC$2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SWE'!$AD$4:$AD$292</c:f>
              <c:numCache>
                <c:formatCode>General</c:formatCode>
                <c:ptCount val="289"/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2.4285714285714285E-2</c:v>
                </c:pt>
                <c:pt idx="30">
                  <c:v>4.8571428571428571E-2</c:v>
                </c:pt>
                <c:pt idx="31">
                  <c:v>0.24285714285714288</c:v>
                </c:pt>
                <c:pt idx="32">
                  <c:v>0.31571428571428573</c:v>
                </c:pt>
                <c:pt idx="33">
                  <c:v>0.31571428571428573</c:v>
                </c:pt>
                <c:pt idx="34">
                  <c:v>0.43714285714285722</c:v>
                </c:pt>
                <c:pt idx="35">
                  <c:v>0.752857142857143</c:v>
                </c:pt>
                <c:pt idx="36">
                  <c:v>1.4571428571428573</c:v>
                </c:pt>
                <c:pt idx="37">
                  <c:v>2.04</c:v>
                </c:pt>
                <c:pt idx="38">
                  <c:v>3.2785714285714285</c:v>
                </c:pt>
                <c:pt idx="39">
                  <c:v>4.007142857142858</c:v>
                </c:pt>
                <c:pt idx="40">
                  <c:v>5.1242857142857146</c:v>
                </c:pt>
                <c:pt idx="41">
                  <c:v>7.4557142857142855</c:v>
                </c:pt>
                <c:pt idx="42">
                  <c:v>9.5200000000000014</c:v>
                </c:pt>
                <c:pt idx="43">
                  <c:v>13.551428571428572</c:v>
                </c:pt>
                <c:pt idx="44">
                  <c:v>16.611428571428572</c:v>
                </c:pt>
                <c:pt idx="45">
                  <c:v>18.87</c:v>
                </c:pt>
                <c:pt idx="46">
                  <c:v>19.792857142857144</c:v>
                </c:pt>
                <c:pt idx="47">
                  <c:v>20.351428571428571</c:v>
                </c:pt>
                <c:pt idx="48">
                  <c:v>19.914285714285715</c:v>
                </c:pt>
                <c:pt idx="49">
                  <c:v>20.424285714285716</c:v>
                </c:pt>
                <c:pt idx="50">
                  <c:v>19.185714285714287</c:v>
                </c:pt>
                <c:pt idx="51">
                  <c:v>18.991428571428571</c:v>
                </c:pt>
                <c:pt idx="52">
                  <c:v>19.671428571428571</c:v>
                </c:pt>
                <c:pt idx="53">
                  <c:v>21.22571428571429</c:v>
                </c:pt>
                <c:pt idx="54">
                  <c:v>22.415714285714287</c:v>
                </c:pt>
                <c:pt idx="55">
                  <c:v>24.82</c:v>
                </c:pt>
                <c:pt idx="56">
                  <c:v>27.515714285714289</c:v>
                </c:pt>
                <c:pt idx="57">
                  <c:v>31.62</c:v>
                </c:pt>
                <c:pt idx="58">
                  <c:v>35.092857142857142</c:v>
                </c:pt>
                <c:pt idx="59">
                  <c:v>39.585714285714289</c:v>
                </c:pt>
                <c:pt idx="60">
                  <c:v>43.592857142857149</c:v>
                </c:pt>
                <c:pt idx="61">
                  <c:v>47.527142857142856</c:v>
                </c:pt>
                <c:pt idx="62">
                  <c:v>53.21</c:v>
                </c:pt>
                <c:pt idx="63">
                  <c:v>59.160000000000004</c:v>
                </c:pt>
                <c:pt idx="64">
                  <c:v>63.337142857142858</c:v>
                </c:pt>
                <c:pt idx="65">
                  <c:v>69.84571428571428</c:v>
                </c:pt>
                <c:pt idx="66">
                  <c:v>75.57714285714286</c:v>
                </c:pt>
                <c:pt idx="67">
                  <c:v>76.961428571428584</c:v>
                </c:pt>
                <c:pt idx="68">
                  <c:v>78.41857142857144</c:v>
                </c:pt>
                <c:pt idx="69">
                  <c:v>77.762857142857158</c:v>
                </c:pt>
                <c:pt idx="70">
                  <c:v>84.15</c:v>
                </c:pt>
                <c:pt idx="71">
                  <c:v>88.254285714285714</c:v>
                </c:pt>
                <c:pt idx="72">
                  <c:v>90.464285714285708</c:v>
                </c:pt>
                <c:pt idx="73">
                  <c:v>86.894285714285729</c:v>
                </c:pt>
                <c:pt idx="74">
                  <c:v>87.817142857142855</c:v>
                </c:pt>
                <c:pt idx="75">
                  <c:v>90.828571428571436</c:v>
                </c:pt>
                <c:pt idx="76">
                  <c:v>91.994285714285709</c:v>
                </c:pt>
                <c:pt idx="77">
                  <c:v>85.704285714285732</c:v>
                </c:pt>
                <c:pt idx="78">
                  <c:v>84.465714285714284</c:v>
                </c:pt>
                <c:pt idx="79">
                  <c:v>83.931428571428583</c:v>
                </c:pt>
                <c:pt idx="80">
                  <c:v>89.614285714285714</c:v>
                </c:pt>
                <c:pt idx="81">
                  <c:v>92.941428571428574</c:v>
                </c:pt>
                <c:pt idx="82">
                  <c:v>91.095714285714294</c:v>
                </c:pt>
                <c:pt idx="83">
                  <c:v>91.678571428571445</c:v>
                </c:pt>
                <c:pt idx="84">
                  <c:v>97.215714285714299</c:v>
                </c:pt>
                <c:pt idx="85">
                  <c:v>100.08142857142857</c:v>
                </c:pt>
                <c:pt idx="86">
                  <c:v>103.36000000000001</c:v>
                </c:pt>
                <c:pt idx="87">
                  <c:v>105.57000000000001</c:v>
                </c:pt>
                <c:pt idx="88">
                  <c:v>104.13714285714286</c:v>
                </c:pt>
                <c:pt idx="89">
                  <c:v>102.00000000000001</c:v>
                </c:pt>
                <c:pt idx="90">
                  <c:v>104.47714285714287</c:v>
                </c:pt>
                <c:pt idx="91">
                  <c:v>105.32714285714286</c:v>
                </c:pt>
                <c:pt idx="92">
                  <c:v>107.17285714285715</c:v>
                </c:pt>
                <c:pt idx="93">
                  <c:v>104.1857142857143</c:v>
                </c:pt>
                <c:pt idx="94">
                  <c:v>98.187142857142859</c:v>
                </c:pt>
                <c:pt idx="95">
                  <c:v>93.96142857142857</c:v>
                </c:pt>
                <c:pt idx="96">
                  <c:v>93.01428571428572</c:v>
                </c:pt>
                <c:pt idx="97">
                  <c:v>90.901428571428568</c:v>
                </c:pt>
                <c:pt idx="98">
                  <c:v>88.837142857142865</c:v>
                </c:pt>
                <c:pt idx="99">
                  <c:v>87.574285714285722</c:v>
                </c:pt>
                <c:pt idx="100">
                  <c:v>91.265714285714296</c:v>
                </c:pt>
                <c:pt idx="101">
                  <c:v>95.345714285714294</c:v>
                </c:pt>
                <c:pt idx="102">
                  <c:v>100.4457142857143</c:v>
                </c:pt>
                <c:pt idx="103">
                  <c:v>100.85857142857144</c:v>
                </c:pt>
                <c:pt idx="104">
                  <c:v>100.34857142857145</c:v>
                </c:pt>
                <c:pt idx="105">
                  <c:v>102.70428571428572</c:v>
                </c:pt>
                <c:pt idx="106">
                  <c:v>101.58714285714287</c:v>
                </c:pt>
                <c:pt idx="107">
                  <c:v>98.502857142857152</c:v>
                </c:pt>
                <c:pt idx="108">
                  <c:v>98.21142857142857</c:v>
                </c:pt>
                <c:pt idx="109">
                  <c:v>94.544285714285721</c:v>
                </c:pt>
                <c:pt idx="110">
                  <c:v>94.082857142857151</c:v>
                </c:pt>
                <c:pt idx="111">
                  <c:v>93.5</c:v>
                </c:pt>
                <c:pt idx="112">
                  <c:v>91.387142857142862</c:v>
                </c:pt>
                <c:pt idx="113">
                  <c:v>94.01</c:v>
                </c:pt>
                <c:pt idx="114">
                  <c:v>92.795714285714297</c:v>
                </c:pt>
                <c:pt idx="115">
                  <c:v>89.007142857142867</c:v>
                </c:pt>
                <c:pt idx="116">
                  <c:v>90.100000000000009</c:v>
                </c:pt>
                <c:pt idx="117">
                  <c:v>88.910000000000011</c:v>
                </c:pt>
                <c:pt idx="118">
                  <c:v>90.342857142857156</c:v>
                </c:pt>
                <c:pt idx="119">
                  <c:v>92.261428571428567</c:v>
                </c:pt>
                <c:pt idx="120">
                  <c:v>92.067142857142855</c:v>
                </c:pt>
                <c:pt idx="121">
                  <c:v>96.050000000000011</c:v>
                </c:pt>
                <c:pt idx="122">
                  <c:v>101.90285714285716</c:v>
                </c:pt>
                <c:pt idx="123">
                  <c:v>102.60714285714286</c:v>
                </c:pt>
                <c:pt idx="124">
                  <c:v>103.94285714285715</c:v>
                </c:pt>
                <c:pt idx="125">
                  <c:v>107.78</c:v>
                </c:pt>
                <c:pt idx="126">
                  <c:v>111.54428571428572</c:v>
                </c:pt>
                <c:pt idx="127">
                  <c:v>117.51857142857145</c:v>
                </c:pt>
                <c:pt idx="128">
                  <c:v>123.95428571428572</c:v>
                </c:pt>
                <c:pt idx="129">
                  <c:v>133.01285714285714</c:v>
                </c:pt>
                <c:pt idx="130">
                  <c:v>141.53714285714287</c:v>
                </c:pt>
                <c:pt idx="131">
                  <c:v>146.32142857142858</c:v>
                </c:pt>
                <c:pt idx="132">
                  <c:v>147.02571428571432</c:v>
                </c:pt>
                <c:pt idx="133">
                  <c:v>147.87571428571431</c:v>
                </c:pt>
                <c:pt idx="134">
                  <c:v>157.37142857142857</c:v>
                </c:pt>
                <c:pt idx="135">
                  <c:v>163.56428571428572</c:v>
                </c:pt>
                <c:pt idx="136">
                  <c:v>168.20285714285717</c:v>
                </c:pt>
                <c:pt idx="137">
                  <c:v>174.49285714285713</c:v>
                </c:pt>
                <c:pt idx="138">
                  <c:v>173.42428571428573</c:v>
                </c:pt>
                <c:pt idx="139">
                  <c:v>173.59428571428572</c:v>
                </c:pt>
                <c:pt idx="140">
                  <c:v>180.44285714285715</c:v>
                </c:pt>
                <c:pt idx="141">
                  <c:v>180.92857142857142</c:v>
                </c:pt>
                <c:pt idx="142">
                  <c:v>185.83428571428573</c:v>
                </c:pt>
                <c:pt idx="143">
                  <c:v>182.82285714285715</c:v>
                </c:pt>
                <c:pt idx="144">
                  <c:v>174.56571428571431</c:v>
                </c:pt>
                <c:pt idx="145">
                  <c:v>172.21</c:v>
                </c:pt>
                <c:pt idx="146">
                  <c:v>175.02714285714288</c:v>
                </c:pt>
                <c:pt idx="147">
                  <c:v>177.31</c:v>
                </c:pt>
                <c:pt idx="148">
                  <c:v>183.16285714285715</c:v>
                </c:pt>
                <c:pt idx="149">
                  <c:v>177.94142857142859</c:v>
                </c:pt>
                <c:pt idx="150">
                  <c:v>177.69857142857143</c:v>
                </c:pt>
                <c:pt idx="151">
                  <c:v>179.10714285714289</c:v>
                </c:pt>
                <c:pt idx="152">
                  <c:v>181.51142857142858</c:v>
                </c:pt>
                <c:pt idx="153">
                  <c:v>179.73857142857142</c:v>
                </c:pt>
                <c:pt idx="154">
                  <c:v>167.42571428571429</c:v>
                </c:pt>
                <c:pt idx="155">
                  <c:v>142.80000000000001</c:v>
                </c:pt>
                <c:pt idx="156">
                  <c:v>128.42285714285717</c:v>
                </c:pt>
                <c:pt idx="157">
                  <c:v>116.18285714285716</c:v>
                </c:pt>
                <c:pt idx="158">
                  <c:v>106.71142857142857</c:v>
                </c:pt>
                <c:pt idx="159">
                  <c:v>104.16142857142857</c:v>
                </c:pt>
                <c:pt idx="160">
                  <c:v>92.601428571428571</c:v>
                </c:pt>
                <c:pt idx="161">
                  <c:v>79.80285714285715</c:v>
                </c:pt>
                <c:pt idx="162">
                  <c:v>76.232857142857156</c:v>
                </c:pt>
                <c:pt idx="163">
                  <c:v>67.635714285714286</c:v>
                </c:pt>
                <c:pt idx="164">
                  <c:v>59.815714285714286</c:v>
                </c:pt>
                <c:pt idx="165">
                  <c:v>58.455714285714286</c:v>
                </c:pt>
                <c:pt idx="166">
                  <c:v>53.38</c:v>
                </c:pt>
                <c:pt idx="167">
                  <c:v>51.412857142857149</c:v>
                </c:pt>
                <c:pt idx="168">
                  <c:v>52.311428571428578</c:v>
                </c:pt>
                <c:pt idx="169">
                  <c:v>46.531428571428577</c:v>
                </c:pt>
                <c:pt idx="170">
                  <c:v>45.025714285714287</c:v>
                </c:pt>
                <c:pt idx="171">
                  <c:v>43.131428571428579</c:v>
                </c:pt>
                <c:pt idx="172">
                  <c:v>40.362857142857145</c:v>
                </c:pt>
                <c:pt idx="173">
                  <c:v>40.46</c:v>
                </c:pt>
                <c:pt idx="174">
                  <c:v>39.512857142857143</c:v>
                </c:pt>
                <c:pt idx="175">
                  <c:v>37.351428571428578</c:v>
                </c:pt>
                <c:pt idx="176">
                  <c:v>37.302857142857142</c:v>
                </c:pt>
                <c:pt idx="177">
                  <c:v>36.015714285714289</c:v>
                </c:pt>
                <c:pt idx="178">
                  <c:v>35.117142857142859</c:v>
                </c:pt>
                <c:pt idx="179">
                  <c:v>33.611428571428576</c:v>
                </c:pt>
                <c:pt idx="180">
                  <c:v>31.96</c:v>
                </c:pt>
                <c:pt idx="181">
                  <c:v>30.502857142857142</c:v>
                </c:pt>
                <c:pt idx="182">
                  <c:v>31.887142857142862</c:v>
                </c:pt>
                <c:pt idx="183">
                  <c:v>31.984285714285715</c:v>
                </c:pt>
                <c:pt idx="184">
                  <c:v>33.97571428571429</c:v>
                </c:pt>
                <c:pt idx="185">
                  <c:v>33.878571428571426</c:v>
                </c:pt>
                <c:pt idx="186">
                  <c:v>37.885714285714286</c:v>
                </c:pt>
                <c:pt idx="187">
                  <c:v>37.78857142857143</c:v>
                </c:pt>
                <c:pt idx="188">
                  <c:v>40.071428571428577</c:v>
                </c:pt>
                <c:pt idx="189">
                  <c:v>41.31</c:v>
                </c:pt>
                <c:pt idx="190">
                  <c:v>44.321428571428577</c:v>
                </c:pt>
                <c:pt idx="191">
                  <c:v>46.167142857142856</c:v>
                </c:pt>
                <c:pt idx="192">
                  <c:v>49.13</c:v>
                </c:pt>
                <c:pt idx="193">
                  <c:v>48.085714285714282</c:v>
                </c:pt>
                <c:pt idx="194">
                  <c:v>48.935714285714283</c:v>
                </c:pt>
                <c:pt idx="195">
                  <c:v>49.688571428571429</c:v>
                </c:pt>
                <c:pt idx="196">
                  <c:v>51.704285714285724</c:v>
                </c:pt>
                <c:pt idx="197">
                  <c:v>52.165714285714287</c:v>
                </c:pt>
                <c:pt idx="198">
                  <c:v>51.777142857142856</c:v>
                </c:pt>
                <c:pt idx="199">
                  <c:v>50.902857142857151</c:v>
                </c:pt>
                <c:pt idx="200">
                  <c:v>50.07714285714286</c:v>
                </c:pt>
                <c:pt idx="201">
                  <c:v>49.83428571428572</c:v>
                </c:pt>
                <c:pt idx="202">
                  <c:v>49.300000000000004</c:v>
                </c:pt>
                <c:pt idx="203">
                  <c:v>46.798571428571428</c:v>
                </c:pt>
                <c:pt idx="204">
                  <c:v>44.540000000000006</c:v>
                </c:pt>
                <c:pt idx="205">
                  <c:v>43.835714285714282</c:v>
                </c:pt>
                <c:pt idx="206">
                  <c:v>42.71857142857143</c:v>
                </c:pt>
                <c:pt idx="207">
                  <c:v>41.11571428571429</c:v>
                </c:pt>
                <c:pt idx="208">
                  <c:v>40.970000000000006</c:v>
                </c:pt>
                <c:pt idx="209">
                  <c:v>41.164285714285718</c:v>
                </c:pt>
                <c:pt idx="210">
                  <c:v>39.002857142857145</c:v>
                </c:pt>
                <c:pt idx="211">
                  <c:v>36.452857142857141</c:v>
                </c:pt>
                <c:pt idx="212">
                  <c:v>31.62</c:v>
                </c:pt>
                <c:pt idx="213">
                  <c:v>24.382857142857141</c:v>
                </c:pt>
                <c:pt idx="214">
                  <c:v>20.497142857142858</c:v>
                </c:pt>
                <c:pt idx="215">
                  <c:v>19.112857142857145</c:v>
                </c:pt>
                <c:pt idx="216">
                  <c:v>24.91714285714286</c:v>
                </c:pt>
                <c:pt idx="217">
                  <c:v>22.901428571428575</c:v>
                </c:pt>
                <c:pt idx="218">
                  <c:v>17.194285714285716</c:v>
                </c:pt>
                <c:pt idx="219">
                  <c:v>18.724285714285713</c:v>
                </c:pt>
                <c:pt idx="220">
                  <c:v>24.941428571428574</c:v>
                </c:pt>
                <c:pt idx="221">
                  <c:v>24.941428571428574</c:v>
                </c:pt>
                <c:pt idx="222">
                  <c:v>24.941428571428574</c:v>
                </c:pt>
                <c:pt idx="223">
                  <c:v>28.632857142857144</c:v>
                </c:pt>
                <c:pt idx="224">
                  <c:v>28.802857142857142</c:v>
                </c:pt>
                <c:pt idx="225">
                  <c:v>32.737142857142864</c:v>
                </c:pt>
                <c:pt idx="226">
                  <c:v>35.578571428571429</c:v>
                </c:pt>
                <c:pt idx="227">
                  <c:v>36.914285714285718</c:v>
                </c:pt>
                <c:pt idx="228">
                  <c:v>36.914285714285718</c:v>
                </c:pt>
                <c:pt idx="229">
                  <c:v>36.914285714285718</c:v>
                </c:pt>
                <c:pt idx="230">
                  <c:v>22.998571428571427</c:v>
                </c:pt>
                <c:pt idx="231">
                  <c:v>39.78</c:v>
                </c:pt>
                <c:pt idx="232">
                  <c:v>41.164285714285718</c:v>
                </c:pt>
                <c:pt idx="233">
                  <c:v>41.067142857142862</c:v>
                </c:pt>
                <c:pt idx="234">
                  <c:v>42.062857142857141</c:v>
                </c:pt>
                <c:pt idx="235">
                  <c:v>42.062857142857141</c:v>
                </c:pt>
                <c:pt idx="236">
                  <c:v>42.062857142857141</c:v>
                </c:pt>
                <c:pt idx="237">
                  <c:v>42.062857142857141</c:v>
                </c:pt>
                <c:pt idx="238">
                  <c:v>50.781428571428577</c:v>
                </c:pt>
                <c:pt idx="239">
                  <c:v>52.967142857142861</c:v>
                </c:pt>
                <c:pt idx="240">
                  <c:v>58.382857142857148</c:v>
                </c:pt>
                <c:pt idx="241">
                  <c:v>65.23142857142858</c:v>
                </c:pt>
                <c:pt idx="242">
                  <c:v>65.23142857142858</c:v>
                </c:pt>
                <c:pt idx="243">
                  <c:v>65.23142857142858</c:v>
                </c:pt>
                <c:pt idx="244">
                  <c:v>65.23142857142858</c:v>
                </c:pt>
                <c:pt idx="245">
                  <c:v>73.585714285714289</c:v>
                </c:pt>
                <c:pt idx="246">
                  <c:v>75.455714285714294</c:v>
                </c:pt>
                <c:pt idx="247">
                  <c:v>80.774285714285725</c:v>
                </c:pt>
                <c:pt idx="248">
                  <c:v>81.600000000000009</c:v>
                </c:pt>
                <c:pt idx="249">
                  <c:v>81.600000000000009</c:v>
                </c:pt>
                <c:pt idx="250">
                  <c:v>81.600000000000009</c:v>
                </c:pt>
                <c:pt idx="251">
                  <c:v>81.600000000000009</c:v>
                </c:pt>
                <c:pt idx="252">
                  <c:v>89.347142857142856</c:v>
                </c:pt>
                <c:pt idx="253">
                  <c:v>92.625714285714295</c:v>
                </c:pt>
                <c:pt idx="254">
                  <c:v>95.127142857142857</c:v>
                </c:pt>
                <c:pt idx="255">
                  <c:v>101.22285714285715</c:v>
                </c:pt>
                <c:pt idx="256">
                  <c:v>101.22285714285715</c:v>
                </c:pt>
                <c:pt idx="257">
                  <c:v>101.22285714285715</c:v>
                </c:pt>
                <c:pt idx="258">
                  <c:v>101.22285714285715</c:v>
                </c:pt>
                <c:pt idx="259">
                  <c:v>109.50428571428571</c:v>
                </c:pt>
                <c:pt idx="260">
                  <c:v>113.05000000000001</c:v>
                </c:pt>
                <c:pt idx="261">
                  <c:v>118.39285714285715</c:v>
                </c:pt>
                <c:pt idx="262">
                  <c:v>115.33285714285715</c:v>
                </c:pt>
                <c:pt idx="263">
                  <c:v>115.33285714285715</c:v>
                </c:pt>
                <c:pt idx="264">
                  <c:v>115.33285714285715</c:v>
                </c:pt>
                <c:pt idx="265">
                  <c:v>115.33285714285715</c:v>
                </c:pt>
                <c:pt idx="266">
                  <c:v>139.06</c:v>
                </c:pt>
                <c:pt idx="267">
                  <c:v>146.27285714285716</c:v>
                </c:pt>
                <c:pt idx="268">
                  <c:v>159.36285714285717</c:v>
                </c:pt>
                <c:pt idx="269">
                  <c:v>179.56857142857143</c:v>
                </c:pt>
                <c:pt idx="270">
                  <c:v>179.56857142857143</c:v>
                </c:pt>
                <c:pt idx="271">
                  <c:v>179.56857142857143</c:v>
                </c:pt>
                <c:pt idx="272">
                  <c:v>179.56857142857143</c:v>
                </c:pt>
                <c:pt idx="273">
                  <c:v>228.4071428571429</c:v>
                </c:pt>
                <c:pt idx="274">
                  <c:v>256.40857142857146</c:v>
                </c:pt>
                <c:pt idx="275">
                  <c:v>296.23714285714289</c:v>
                </c:pt>
                <c:pt idx="276">
                  <c:v>334.1957142857143</c:v>
                </c:pt>
                <c:pt idx="277">
                  <c:v>334.1957142857143</c:v>
                </c:pt>
                <c:pt idx="278">
                  <c:v>334.1957142857143</c:v>
                </c:pt>
                <c:pt idx="279">
                  <c:v>334.1957142857143</c:v>
                </c:pt>
                <c:pt idx="280">
                  <c:v>455.28428571428577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53280"/>
        <c:axId val="225951744"/>
      </c:lineChart>
      <c:dateAx>
        <c:axId val="225936128"/>
        <c:scaling>
          <c:orientation val="minMax"/>
          <c:min val="43891"/>
        </c:scaling>
        <c:delete val="0"/>
        <c:axPos val="b"/>
        <c:majorGridlines>
          <c:spPr>
            <a:ln>
              <a:noFill/>
            </a:ln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225937664"/>
        <c:crosses val="autoZero"/>
        <c:auto val="1"/>
        <c:lblOffset val="100"/>
        <c:baseTimeUnit val="days"/>
        <c:majorUnit val="30"/>
        <c:majorTimeUnit val="days"/>
      </c:dateAx>
      <c:valAx>
        <c:axId val="2259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225936128"/>
        <c:crosses val="autoZero"/>
        <c:crossBetween val="between"/>
      </c:valAx>
      <c:valAx>
        <c:axId val="225951744"/>
        <c:scaling>
          <c:orientation val="minMax"/>
          <c:max val="6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225953280"/>
        <c:crosses val="max"/>
        <c:crossBetween val="between"/>
      </c:valAx>
      <c:catAx>
        <c:axId val="2259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225951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747006191876061E-2"/>
          <c:y val="0.18951505814737585"/>
          <c:w val="0.30655807520499406"/>
          <c:h val="0.1681924517340470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Infection Rate</a:t>
            </a:r>
          </a:p>
        </c:rich>
      </c:tx>
      <c:layout>
        <c:manualLayout>
          <c:xMode val="edge"/>
          <c:yMode val="edge"/>
          <c:x val="0.37361830524602396"/>
          <c:y val="1.296296674335571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19434587843886E-2"/>
          <c:y val="2.6210121622121177E-2"/>
          <c:w val="0.90104196540401549"/>
          <c:h val="0.7912424249721078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CZE'!$J$33:$J$133</c:f>
              <c:numCache>
                <c:formatCode>0.0%</c:formatCode>
                <c:ptCount val="101"/>
                <c:pt idx="0">
                  <c:v>6.5967173469206886E-2</c:v>
                </c:pt>
                <c:pt idx="1">
                  <c:v>0.10399121414271963</c:v>
                </c:pt>
                <c:pt idx="2">
                  <c:v>6.1900309099837278E-2</c:v>
                </c:pt>
                <c:pt idx="3">
                  <c:v>0.10273318339221346</c:v>
                </c:pt>
                <c:pt idx="4">
                  <c:v>6.2205489845318811E-2</c:v>
                </c:pt>
                <c:pt idx="5">
                  <c:v>9.6103278780809237E-2</c:v>
                </c:pt>
                <c:pt idx="6">
                  <c:v>2.653934101634671E-2</c:v>
                </c:pt>
                <c:pt idx="7">
                  <c:v>5.3142111476041032E-2</c:v>
                </c:pt>
                <c:pt idx="8">
                  <c:v>4.2199403726171883E-2</c:v>
                </c:pt>
                <c:pt idx="9">
                  <c:v>6.2042940495087524E-2</c:v>
                </c:pt>
                <c:pt idx="10">
                  <c:v>5.1632036858512462E-2</c:v>
                </c:pt>
                <c:pt idx="11">
                  <c:v>3.1630102623044519E-2</c:v>
                </c:pt>
                <c:pt idx="12">
                  <c:v>1.8806344844084104E-2</c:v>
                </c:pt>
                <c:pt idx="13">
                  <c:v>3.0256504793440182E-2</c:v>
                </c:pt>
                <c:pt idx="14">
                  <c:v>1.2625359623039739E-2</c:v>
                </c:pt>
                <c:pt idx="15">
                  <c:v>9.6404368294505036E-3</c:v>
                </c:pt>
                <c:pt idx="16">
                  <c:v>1.9792756532877345E-2</c:v>
                </c:pt>
                <c:pt idx="17">
                  <c:v>4.1507556917627961E-2</c:v>
                </c:pt>
                <c:pt idx="18">
                  <c:v>2.1933054484328387E-2</c:v>
                </c:pt>
                <c:pt idx="19">
                  <c:v>1.0964029078923975E-2</c:v>
                </c:pt>
                <c:pt idx="20">
                  <c:v>2.6950060497129519E-2</c:v>
                </c:pt>
                <c:pt idx="21">
                  <c:v>2.9284886295406327E-2</c:v>
                </c:pt>
                <c:pt idx="22">
                  <c:v>2.5856955445508041E-2</c:v>
                </c:pt>
                <c:pt idx="23">
                  <c:v>1.9504835565604315E-2</c:v>
                </c:pt>
                <c:pt idx="24">
                  <c:v>1.1152310735405447E-2</c:v>
                </c:pt>
                <c:pt idx="25">
                  <c:v>1.7835804142899595E-2</c:v>
                </c:pt>
                <c:pt idx="26">
                  <c:v>1.6862988327699065E-2</c:v>
                </c:pt>
                <c:pt idx="27">
                  <c:v>1.1116369132040151E-2</c:v>
                </c:pt>
                <c:pt idx="28">
                  <c:v>8.8442264036594671E-3</c:v>
                </c:pt>
                <c:pt idx="29">
                  <c:v>1.3430629203128149E-2</c:v>
                </c:pt>
                <c:pt idx="30">
                  <c:v>1.7337165828444183E-2</c:v>
                </c:pt>
                <c:pt idx="31">
                  <c:v>2.4286745327720863E-2</c:v>
                </c:pt>
                <c:pt idx="32">
                  <c:v>1.3320300610523805E-2</c:v>
                </c:pt>
                <c:pt idx="33">
                  <c:v>4.3667912729670414E-3</c:v>
                </c:pt>
                <c:pt idx="34">
                  <c:v>6.425992039109563E-3</c:v>
                </c:pt>
                <c:pt idx="35">
                  <c:v>9.6370071868251521E-3</c:v>
                </c:pt>
                <c:pt idx="36">
                  <c:v>2.0493686558564903E-2</c:v>
                </c:pt>
                <c:pt idx="37">
                  <c:v>2.1485701566228005E-2</c:v>
                </c:pt>
                <c:pt idx="38">
                  <c:v>1.6265319167495698E-2</c:v>
                </c:pt>
                <c:pt idx="39">
                  <c:v>1.3579505229879172E-2</c:v>
                </c:pt>
                <c:pt idx="40">
                  <c:v>5.3121752665235018E-3</c:v>
                </c:pt>
                <c:pt idx="41">
                  <c:v>8.3099589038164376E-3</c:v>
                </c:pt>
                <c:pt idx="42">
                  <c:v>1.5743612999247598E-2</c:v>
                </c:pt>
                <c:pt idx="43">
                  <c:v>1.4148407935913035E-2</c:v>
                </c:pt>
                <c:pt idx="44">
                  <c:v>1.5754961178439348E-2</c:v>
                </c:pt>
                <c:pt idx="45">
                  <c:v>2.7988869607796299E-2</c:v>
                </c:pt>
                <c:pt idx="46">
                  <c:v>1.9539553842272735E-2</c:v>
                </c:pt>
                <c:pt idx="47">
                  <c:v>1.7962817838030151E-2</c:v>
                </c:pt>
                <c:pt idx="48">
                  <c:v>7.3130445602710608E-3</c:v>
                </c:pt>
                <c:pt idx="49">
                  <c:v>4.091635877232689E-2</c:v>
                </c:pt>
                <c:pt idx="50">
                  <c:v>2.3054738073035728E-2</c:v>
                </c:pt>
                <c:pt idx="51">
                  <c:v>2.8277892254904371E-2</c:v>
                </c:pt>
                <c:pt idx="52">
                  <c:v>1.2766484688253235E-2</c:v>
                </c:pt>
                <c:pt idx="53">
                  <c:v>2.3413270696117386E-2</c:v>
                </c:pt>
                <c:pt idx="54">
                  <c:v>3.1124159797438489E-2</c:v>
                </c:pt>
                <c:pt idx="55">
                  <c:v>2.5692734681520151E-2</c:v>
                </c:pt>
                <c:pt idx="56">
                  <c:v>1.8360396155795752E-2</c:v>
                </c:pt>
                <c:pt idx="57">
                  <c:v>1.9193121407508767E-2</c:v>
                </c:pt>
                <c:pt idx="58">
                  <c:v>1.4628684041608966E-2</c:v>
                </c:pt>
                <c:pt idx="59">
                  <c:v>2.2528493134397049E-2</c:v>
                </c:pt>
                <c:pt idx="60">
                  <c:v>2.3739024237550213E-2</c:v>
                </c:pt>
                <c:pt idx="61">
                  <c:v>1.4316037661649496E-2</c:v>
                </c:pt>
                <c:pt idx="62">
                  <c:v>1.6081513827518535E-2</c:v>
                </c:pt>
                <c:pt idx="63">
                  <c:v>1.4238263811531548E-2</c:v>
                </c:pt>
                <c:pt idx="64">
                  <c:v>2.6530098784217197E-2</c:v>
                </c:pt>
                <c:pt idx="65">
                  <c:v>3.1450005389372822E-2</c:v>
                </c:pt>
                <c:pt idx="66">
                  <c:v>2.3709558904381263E-2</c:v>
                </c:pt>
                <c:pt idx="67">
                  <c:v>1.4849960419314806E-2</c:v>
                </c:pt>
                <c:pt idx="68">
                  <c:v>1.6386834572029736E-2</c:v>
                </c:pt>
                <c:pt idx="69">
                  <c:v>2.5925496317744445E-2</c:v>
                </c:pt>
                <c:pt idx="70">
                  <c:v>2.8656469235381572E-2</c:v>
                </c:pt>
                <c:pt idx="71">
                  <c:v>2.2757449012967893E-2</c:v>
                </c:pt>
                <c:pt idx="72">
                  <c:v>3.0829759620976074E-2</c:v>
                </c:pt>
                <c:pt idx="73">
                  <c:v>1.3020757154274386E-2</c:v>
                </c:pt>
                <c:pt idx="74">
                  <c:v>3.5186976523438662E-2</c:v>
                </c:pt>
                <c:pt idx="75">
                  <c:v>2.2159243947607342E-2</c:v>
                </c:pt>
                <c:pt idx="76">
                  <c:v>1.3515063941616929E-2</c:v>
                </c:pt>
                <c:pt idx="77">
                  <c:v>1.6216069886708907E-2</c:v>
                </c:pt>
                <c:pt idx="78">
                  <c:v>1.9296230857234319E-2</c:v>
                </c:pt>
                <c:pt idx="79">
                  <c:v>2.1076877665920986E-2</c:v>
                </c:pt>
                <c:pt idx="80">
                  <c:v>4.860579394506509E-2</c:v>
                </c:pt>
                <c:pt idx="81">
                  <c:v>5.0327641222505451E-2</c:v>
                </c:pt>
                <c:pt idx="82">
                  <c:v>1.6182005936028292E-2</c:v>
                </c:pt>
                <c:pt idx="83">
                  <c:v>1.8993863045357273E-2</c:v>
                </c:pt>
                <c:pt idx="84">
                  <c:v>9.3971203587517697E-3</c:v>
                </c:pt>
                <c:pt idx="85">
                  <c:v>4.797166685319211E-2</c:v>
                </c:pt>
                <c:pt idx="86">
                  <c:v>4.612715031284103E-2</c:v>
                </c:pt>
                <c:pt idx="87">
                  <c:v>3.2710360146663273E-2</c:v>
                </c:pt>
                <c:pt idx="88">
                  <c:v>5.8473817557191561E-2</c:v>
                </c:pt>
                <c:pt idx="89">
                  <c:v>8.6153017099010895E-2</c:v>
                </c:pt>
                <c:pt idx="90">
                  <c:v>9.3456417369438355E-2</c:v>
                </c:pt>
                <c:pt idx="91">
                  <c:v>5.6963127036534646E-2</c:v>
                </c:pt>
                <c:pt idx="92">
                  <c:v>4.019521174362968E-2</c:v>
                </c:pt>
                <c:pt idx="93">
                  <c:v>2.4022642311438223E-2</c:v>
                </c:pt>
                <c:pt idx="94">
                  <c:v>3.388426857427277E-2</c:v>
                </c:pt>
                <c:pt idx="95">
                  <c:v>3.5263683340217775E-2</c:v>
                </c:pt>
                <c:pt idx="96">
                  <c:v>2.9417035403182652E-2</c:v>
                </c:pt>
                <c:pt idx="97">
                  <c:v>1.7721790054005836E-2</c:v>
                </c:pt>
                <c:pt idx="98">
                  <c:v>1.1866063361055449E-2</c:v>
                </c:pt>
                <c:pt idx="99">
                  <c:v>2.7432604086958828E-2</c:v>
                </c:pt>
                <c:pt idx="100">
                  <c:v>2.9193712537681549E-2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B9-465C-A56D-BBC837079097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CZE'!$T$33:$T$133</c:f>
              <c:numCache>
                <c:formatCode>General</c:formatCode>
                <c:ptCount val="101"/>
                <c:pt idx="0">
                  <c:v>6.5967173469206886E-2</c:v>
                </c:pt>
                <c:pt idx="1">
                  <c:v>8.4979193805963249E-2</c:v>
                </c:pt>
                <c:pt idx="2">
                  <c:v>7.7286232237254601E-2</c:v>
                </c:pt>
                <c:pt idx="3">
                  <c:v>8.3647970025994306E-2</c:v>
                </c:pt>
                <c:pt idx="4">
                  <c:v>7.9359473989859208E-2</c:v>
                </c:pt>
                <c:pt idx="5">
                  <c:v>8.2150108121684218E-2</c:v>
                </c:pt>
                <c:pt idx="6">
                  <c:v>7.4205712820921713E-2</c:v>
                </c:pt>
                <c:pt idx="7">
                  <c:v>7.2373561107612297E-2</c:v>
                </c:pt>
                <c:pt idx="8">
                  <c:v>6.3546159619534054E-2</c:v>
                </c:pt>
                <c:pt idx="9">
                  <c:v>6.3566535533141233E-2</c:v>
                </c:pt>
                <c:pt idx="10">
                  <c:v>5.6266371742612523E-2</c:v>
                </c:pt>
                <c:pt idx="11">
                  <c:v>5.1898459282287625E-2</c:v>
                </c:pt>
                <c:pt idx="12">
                  <c:v>4.085604014846974E-2</c:v>
                </c:pt>
                <c:pt idx="13">
                  <c:v>4.1387063545197382E-2</c:v>
                </c:pt>
                <c:pt idx="14">
                  <c:v>3.5598956137625773E-2</c:v>
                </c:pt>
                <c:pt idx="15">
                  <c:v>3.0947675152379867E-2</c:v>
                </c:pt>
                <c:pt idx="16">
                  <c:v>2.4911934586349837E-2</c:v>
                </c:pt>
                <c:pt idx="17">
                  <c:v>2.3465580309080619E-2</c:v>
                </c:pt>
                <c:pt idx="18">
                  <c:v>2.2080287717835462E-2</c:v>
                </c:pt>
                <c:pt idx="19">
                  <c:v>2.0959956894241155E-2</c:v>
                </c:pt>
                <c:pt idx="20">
                  <c:v>2.0487607709053921E-2</c:v>
                </c:pt>
                <c:pt idx="21">
                  <c:v>2.2867540090820572E-2</c:v>
                </c:pt>
                <c:pt idx="22">
                  <c:v>2.5184185607400222E-2</c:v>
                </c:pt>
                <c:pt idx="23">
                  <c:v>2.5143054040646932E-2</c:v>
                </c:pt>
                <c:pt idx="24">
                  <c:v>2.0806590300329431E-2</c:v>
                </c:pt>
                <c:pt idx="25">
                  <c:v>2.0221268822982457E-2</c:v>
                </c:pt>
                <c:pt idx="26">
                  <c:v>2.1063977287093187E-2</c:v>
                </c:pt>
                <c:pt idx="27">
                  <c:v>1.8802021377794704E-2</c:v>
                </c:pt>
                <c:pt idx="28">
                  <c:v>1.588192710754515E-2</c:v>
                </c:pt>
                <c:pt idx="29">
                  <c:v>1.4106737644348026E-2</c:v>
                </c:pt>
                <c:pt idx="30">
                  <c:v>1.3797070539039438E-2</c:v>
                </c:pt>
                <c:pt idx="31">
                  <c:v>1.5673418337941638E-2</c:v>
                </c:pt>
                <c:pt idx="32">
                  <c:v>1.5028346404745098E-2</c:v>
                </c:pt>
                <c:pt idx="33">
                  <c:v>1.3243175396926238E-2</c:v>
                </c:pt>
                <c:pt idx="34">
                  <c:v>1.2573121526507584E-2</c:v>
                </c:pt>
                <c:pt idx="35">
                  <c:v>1.2686375924102681E-2</c:v>
                </c:pt>
                <c:pt idx="36">
                  <c:v>1.3695384117736503E-2</c:v>
                </c:pt>
                <c:pt idx="37">
                  <c:v>1.4288032080277046E-2</c:v>
                </c:pt>
                <c:pt idx="38">
                  <c:v>1.3142114057387739E-2</c:v>
                </c:pt>
                <c:pt idx="39">
                  <c:v>1.3179143288724219E-2</c:v>
                </c:pt>
                <c:pt idx="40">
                  <c:v>1.3314198144946571E-2</c:v>
                </c:pt>
                <c:pt idx="41">
                  <c:v>1.3583336268476123E-2</c:v>
                </c:pt>
                <c:pt idx="42">
                  <c:v>1.4455708527393616E-2</c:v>
                </c:pt>
                <c:pt idx="43">
                  <c:v>1.3549240152729064E-2</c:v>
                </c:pt>
                <c:pt idx="44">
                  <c:v>1.2730562954473541E-2</c:v>
                </c:pt>
                <c:pt idx="45">
                  <c:v>1.4405355874516485E-2</c:v>
                </c:pt>
                <c:pt idx="46">
                  <c:v>1.5256791390572708E-2</c:v>
                </c:pt>
                <c:pt idx="47">
                  <c:v>1.7064026043645087E-2</c:v>
                </c:pt>
                <c:pt idx="48">
                  <c:v>1.692160970885289E-2</c:v>
                </c:pt>
                <c:pt idx="49">
                  <c:v>2.0517716247864217E-2</c:v>
                </c:pt>
                <c:pt idx="50">
                  <c:v>2.179004912459603E-2</c:v>
                </c:pt>
                <c:pt idx="51">
                  <c:v>2.3579039278376752E-2</c:v>
                </c:pt>
                <c:pt idx="52">
                  <c:v>2.1404412861299165E-2</c:v>
                </c:pt>
                <c:pt idx="53">
                  <c:v>2.195780098327697E-2</c:v>
                </c:pt>
                <c:pt idx="54">
                  <c:v>2.3837992691763881E-2</c:v>
                </c:pt>
                <c:pt idx="55">
                  <c:v>2.6463662709085178E-2</c:v>
                </c:pt>
                <c:pt idx="56">
                  <c:v>2.3241382335295015E-2</c:v>
                </c:pt>
                <c:pt idx="57">
                  <c:v>2.2689722811648307E-2</c:v>
                </c:pt>
                <c:pt idx="58">
                  <c:v>2.0739835924034677E-2</c:v>
                </c:pt>
                <c:pt idx="59">
                  <c:v>2.2134408559198081E-2</c:v>
                </c:pt>
                <c:pt idx="60">
                  <c:v>2.2180944779402769E-2</c:v>
                </c:pt>
                <c:pt idx="61">
                  <c:v>1.9779784474290057E-2</c:v>
                </c:pt>
                <c:pt idx="62">
                  <c:v>1.8406752923718399E-2</c:v>
                </c:pt>
                <c:pt idx="63">
                  <c:v>1.7817876874537796E-2</c:v>
                </c:pt>
                <c:pt idx="64">
                  <c:v>1.8866016499781858E-2</c:v>
                </c:pt>
                <c:pt idx="65">
                  <c:v>2.1269062406605265E-2</c:v>
                </c:pt>
                <c:pt idx="66">
                  <c:v>2.1437786088031579E-2</c:v>
                </c:pt>
                <c:pt idx="67">
                  <c:v>2.0167919828283667E-2</c:v>
                </c:pt>
                <c:pt idx="68">
                  <c:v>2.0463747958337986E-2</c:v>
                </c:pt>
                <c:pt idx="69">
                  <c:v>2.1870031171227402E-2</c:v>
                </c:pt>
                <c:pt idx="70">
                  <c:v>2.3929774803205978E-2</c:v>
                </c:pt>
                <c:pt idx="71">
                  <c:v>2.3390824835884647E-2</c:v>
                </c:pt>
                <c:pt idx="72">
                  <c:v>2.3302218297542254E-2</c:v>
                </c:pt>
                <c:pt idx="73">
                  <c:v>2.1775246618955559E-2</c:v>
                </c:pt>
                <c:pt idx="74">
                  <c:v>2.4680534633830391E-2</c:v>
                </c:pt>
                <c:pt idx="75">
                  <c:v>2.5505164544627198E-2</c:v>
                </c:pt>
                <c:pt idx="76">
                  <c:v>2.3732245633751838E-2</c:v>
                </c:pt>
                <c:pt idx="77">
                  <c:v>2.1955045726798596E-2</c:v>
                </c:pt>
                <c:pt idx="78">
                  <c:v>2.1460585990265232E-2</c:v>
                </c:pt>
                <c:pt idx="79">
                  <c:v>2.0067317139543076E-2</c:v>
                </c:pt>
                <c:pt idx="80">
                  <c:v>2.5150893823941749E-2</c:v>
                </c:pt>
                <c:pt idx="81">
                  <c:v>2.7313845923808429E-2</c:v>
                </c:pt>
                <c:pt idx="82">
                  <c:v>2.6459954779297138E-2</c:v>
                </c:pt>
                <c:pt idx="83">
                  <c:v>2.7242640365545755E-2</c:v>
                </c:pt>
                <c:pt idx="84">
                  <c:v>2.6268504718694737E-2</c:v>
                </c:pt>
                <c:pt idx="85">
                  <c:v>3.036499557526014E-2</c:v>
                </c:pt>
                <c:pt idx="86">
                  <c:v>3.3943605953391576E-2</c:v>
                </c:pt>
                <c:pt idx="87">
                  <c:v>3.1672829696477035E-2</c:v>
                </c:pt>
                <c:pt idx="88">
                  <c:v>3.2836569172860756E-2</c:v>
                </c:pt>
                <c:pt idx="89">
                  <c:v>4.2832427910429703E-2</c:v>
                </c:pt>
                <c:pt idx="90">
                  <c:v>5.3469935671012721E-2</c:v>
                </c:pt>
                <c:pt idx="91">
                  <c:v>6.0265079482124555E-2</c:v>
                </c:pt>
                <c:pt idx="92">
                  <c:v>5.9154157323615633E-2</c:v>
                </c:pt>
                <c:pt idx="93">
                  <c:v>5.5996370466272385E-2</c:v>
                </c:pt>
                <c:pt idx="94">
                  <c:v>5.6164071670216593E-2</c:v>
                </c:pt>
                <c:pt idx="95">
                  <c:v>5.2848338210648917E-2</c:v>
                </c:pt>
                <c:pt idx="96">
                  <c:v>4.4743197968387723E-2</c:v>
                </c:pt>
                <c:pt idx="97">
                  <c:v>3.3923965494754516E-2</c:v>
                </c:pt>
                <c:pt idx="98">
                  <c:v>2.7481527826828913E-2</c:v>
                </c:pt>
                <c:pt idx="99">
                  <c:v>2.5658298161590216E-2</c:v>
                </c:pt>
                <c:pt idx="100">
                  <c:v>2.6397022479624978E-2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95104"/>
        <c:axId val="226096640"/>
      </c:lineChart>
      <c:dateAx>
        <c:axId val="2260951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6096640"/>
        <c:crosses val="autoZero"/>
        <c:auto val="1"/>
        <c:lblOffset val="100"/>
        <c:baseTimeUnit val="days"/>
      </c:dateAx>
      <c:valAx>
        <c:axId val="2260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6095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242327739332459E-2"/>
          <c:y val="3.5686385455936998E-2"/>
          <c:w val="0.89522348543449048"/>
          <c:h val="0.92862722908812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CZE'!$K$33:$K$133</c:f>
              <c:numCache>
                <c:formatCode>0.0%</c:formatCode>
                <c:ptCount val="101"/>
                <c:pt idx="0">
                  <c:v>2.5089605734767025E-3</c:v>
                </c:pt>
                <c:pt idx="1">
                  <c:v>2.7091093802912294E-3</c:v>
                </c:pt>
                <c:pt idx="2">
                  <c:v>2.4752475247524753E-3</c:v>
                </c:pt>
                <c:pt idx="3">
                  <c:v>1.4671361502347417E-3</c:v>
                </c:pt>
                <c:pt idx="4">
                  <c:v>2.4019215372297837E-3</c:v>
                </c:pt>
                <c:pt idx="5">
                  <c:v>1.5128593040847202E-3</c:v>
                </c:pt>
                <c:pt idx="6">
                  <c:v>1.845444059976932E-3</c:v>
                </c:pt>
                <c:pt idx="7">
                  <c:v>2.4864376130198916E-3</c:v>
                </c:pt>
                <c:pt idx="8">
                  <c:v>2.1630975556997619E-3</c:v>
                </c:pt>
                <c:pt idx="9">
                  <c:v>2.3123817532058021E-3</c:v>
                </c:pt>
                <c:pt idx="10">
                  <c:v>2.6104417670682733E-3</c:v>
                </c:pt>
                <c:pt idx="11">
                  <c:v>1.3576415826221878E-3</c:v>
                </c:pt>
                <c:pt idx="12">
                  <c:v>1.8986140117714068E-3</c:v>
                </c:pt>
                <c:pt idx="13">
                  <c:v>1.7010017010017011E-3</c:v>
                </c:pt>
                <c:pt idx="14">
                  <c:v>9.2781592132120988E-4</c:v>
                </c:pt>
                <c:pt idx="15">
                  <c:v>3.3351862145636463E-3</c:v>
                </c:pt>
                <c:pt idx="16">
                  <c:v>9.4197437829691034E-4</c:v>
                </c:pt>
                <c:pt idx="17">
                  <c:v>5.7350411011278918E-4</c:v>
                </c:pt>
                <c:pt idx="18">
                  <c:v>7.5585789871504159E-4</c:v>
                </c:pt>
                <c:pt idx="19">
                  <c:v>1.5378700499807767E-3</c:v>
                </c:pt>
                <c:pt idx="20">
                  <c:v>9.6190842631781453E-4</c:v>
                </c:pt>
                <c:pt idx="21">
                  <c:v>1.5203344735841885E-3</c:v>
                </c:pt>
                <c:pt idx="22">
                  <c:v>1.3600155430347775E-3</c:v>
                </c:pt>
                <c:pt idx="23">
                  <c:v>1.378224059854302E-3</c:v>
                </c:pt>
                <c:pt idx="24">
                  <c:v>4.0526849037487333E-4</c:v>
                </c:pt>
                <c:pt idx="25">
                  <c:v>8.2901554404145078E-4</c:v>
                </c:pt>
                <c:pt idx="26">
                  <c:v>8.5324232081911264E-4</c:v>
                </c:pt>
                <c:pt idx="27">
                  <c:v>4.2725913266396069E-4</c:v>
                </c:pt>
                <c:pt idx="28">
                  <c:v>6.4669109721922824E-4</c:v>
                </c:pt>
                <c:pt idx="29">
                  <c:v>9.099181073703367E-4</c:v>
                </c:pt>
                <c:pt idx="30">
                  <c:v>0</c:v>
                </c:pt>
                <c:pt idx="31">
                  <c:v>2.1206409048067859E-3</c:v>
                </c:pt>
                <c:pt idx="32">
                  <c:v>9.6805421103581804E-4</c:v>
                </c:pt>
                <c:pt idx="33">
                  <c:v>1.2121212121212121E-3</c:v>
                </c:pt>
                <c:pt idx="34">
                  <c:v>7.4092368486045935E-4</c:v>
                </c:pt>
                <c:pt idx="35">
                  <c:v>1.0136847440446021E-3</c:v>
                </c:pt>
                <c:pt idx="36">
                  <c:v>1.3297872340425532E-3</c:v>
                </c:pt>
                <c:pt idx="37">
                  <c:v>1.3762730525736307E-3</c:v>
                </c:pt>
                <c:pt idx="38">
                  <c:v>2.2811519817507843E-3</c:v>
                </c:pt>
                <c:pt idx="39">
                  <c:v>8.8495575221238937E-4</c:v>
                </c:pt>
                <c:pt idx="40">
                  <c:v>8.846947803007962E-4</c:v>
                </c:pt>
                <c:pt idx="41">
                  <c:v>1.1862396204033216E-3</c:v>
                </c:pt>
                <c:pt idx="42">
                  <c:v>5.9364796675571388E-4</c:v>
                </c:pt>
                <c:pt idx="43">
                  <c:v>3.1416902293433867E-4</c:v>
                </c:pt>
                <c:pt idx="44">
                  <c:v>2.2958346999016072E-3</c:v>
                </c:pt>
                <c:pt idx="45">
                  <c:v>1.0231923601637107E-3</c:v>
                </c:pt>
                <c:pt idx="46">
                  <c:v>7.0997515086971955E-4</c:v>
                </c:pt>
                <c:pt idx="47">
                  <c:v>3.663003663003663E-4</c:v>
                </c:pt>
                <c:pt idx="48">
                  <c:v>7.3072707343807086E-4</c:v>
                </c:pt>
                <c:pt idx="49">
                  <c:v>-3.6832412523020257E-4</c:v>
                </c:pt>
                <c:pt idx="50">
                  <c:v>1.8882175226586104E-3</c:v>
                </c:pt>
                <c:pt idx="51">
                  <c:v>7.6365024818633069E-4</c:v>
                </c:pt>
                <c:pt idx="52">
                  <c:v>7.7309625048318511E-4</c:v>
                </c:pt>
                <c:pt idx="53">
                  <c:v>2.3790642347343376E-3</c:v>
                </c:pt>
                <c:pt idx="54">
                  <c:v>8.0775444264943462E-4</c:v>
                </c:pt>
                <c:pt idx="55">
                  <c:v>3.9494470774091627E-4</c:v>
                </c:pt>
                <c:pt idx="56">
                  <c:v>7.8064012490241998E-4</c:v>
                </c:pt>
                <c:pt idx="57">
                  <c:v>0</c:v>
                </c:pt>
                <c:pt idx="58">
                  <c:v>0</c:v>
                </c:pt>
                <c:pt idx="59">
                  <c:v>8.3368070029178826E-4</c:v>
                </c:pt>
                <c:pt idx="60">
                  <c:v>0</c:v>
                </c:pt>
                <c:pt idx="61">
                  <c:v>0</c:v>
                </c:pt>
                <c:pt idx="62">
                  <c:v>4.2283298097251583E-4</c:v>
                </c:pt>
                <c:pt idx="63">
                  <c:v>4.1841004184100416E-4</c:v>
                </c:pt>
                <c:pt idx="64">
                  <c:v>8.5506626763574172E-4</c:v>
                </c:pt>
                <c:pt idx="65">
                  <c:v>8.4925690021231425E-4</c:v>
                </c:pt>
                <c:pt idx="66">
                  <c:v>4.2301184433164127E-4</c:v>
                </c:pt>
                <c:pt idx="67">
                  <c:v>4.2390843577787198E-4</c:v>
                </c:pt>
                <c:pt idx="68">
                  <c:v>0</c:v>
                </c:pt>
                <c:pt idx="69">
                  <c:v>0</c:v>
                </c:pt>
                <c:pt idx="70">
                  <c:v>4.1493775933609957E-4</c:v>
                </c:pt>
                <c:pt idx="71">
                  <c:v>0</c:v>
                </c:pt>
                <c:pt idx="72">
                  <c:v>8.438818565400844E-4</c:v>
                </c:pt>
                <c:pt idx="73">
                  <c:v>-8.3927822073017204E-4</c:v>
                </c:pt>
                <c:pt idx="74">
                  <c:v>4.2354934349851756E-4</c:v>
                </c:pt>
                <c:pt idx="75">
                  <c:v>-4.1771094402673348E-4</c:v>
                </c:pt>
                <c:pt idx="76">
                  <c:v>4.0916530278232408E-4</c:v>
                </c:pt>
                <c:pt idx="77">
                  <c:v>4.050222762251924E-4</c:v>
                </c:pt>
                <c:pt idx="78">
                  <c:v>4.1017227235438887E-4</c:v>
                </c:pt>
                <c:pt idx="79">
                  <c:v>8.2576383154417832E-4</c:v>
                </c:pt>
                <c:pt idx="80">
                  <c:v>4.1152263374485596E-4</c:v>
                </c:pt>
                <c:pt idx="81">
                  <c:v>3.9904229848363929E-4</c:v>
                </c:pt>
                <c:pt idx="82">
                  <c:v>3.8491147036181676E-4</c:v>
                </c:pt>
                <c:pt idx="83">
                  <c:v>0</c:v>
                </c:pt>
                <c:pt idx="84">
                  <c:v>0</c:v>
                </c:pt>
                <c:pt idx="85">
                  <c:v>1.1320754716981133E-3</c:v>
                </c:pt>
                <c:pt idx="86">
                  <c:v>1.4513788098693759E-3</c:v>
                </c:pt>
                <c:pt idx="87">
                  <c:v>7.0274068868587491E-4</c:v>
                </c:pt>
                <c:pt idx="88">
                  <c:v>1.3908205841446453E-3</c:v>
                </c:pt>
                <c:pt idx="89">
                  <c:v>0</c:v>
                </c:pt>
                <c:pt idx="90">
                  <c:v>-3.0609121518212427E-4</c:v>
                </c:pt>
                <c:pt idx="91">
                  <c:v>0</c:v>
                </c:pt>
                <c:pt idx="92">
                  <c:v>2.6946914578280785E-4</c:v>
                </c:pt>
                <c:pt idx="93">
                  <c:v>0</c:v>
                </c:pt>
                <c:pt idx="94">
                  <c:v>1.0256410256410256E-3</c:v>
                </c:pt>
                <c:pt idx="95">
                  <c:v>0</c:v>
                </c:pt>
                <c:pt idx="96">
                  <c:v>-4.8567265662943174E-4</c:v>
                </c:pt>
                <c:pt idx="97">
                  <c:v>-7.0804814727401467E-4</c:v>
                </c:pt>
                <c:pt idx="98">
                  <c:v>4.6479200557750407E-4</c:v>
                </c:pt>
                <c:pt idx="99">
                  <c:v>2.3025558369790466E-4</c:v>
                </c:pt>
                <c:pt idx="10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BA-47CD-952B-4A6F369E322E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CZE'!$U$33:$U$133</c:f>
              <c:numCache>
                <c:formatCode>General</c:formatCode>
                <c:ptCount val="101"/>
                <c:pt idx="0">
                  <c:v>2.5089605734767025E-3</c:v>
                </c:pt>
                <c:pt idx="1">
                  <c:v>2.6090349768839657E-3</c:v>
                </c:pt>
                <c:pt idx="2">
                  <c:v>2.5644391595068023E-3</c:v>
                </c:pt>
                <c:pt idx="3">
                  <c:v>2.2901134071887873E-3</c:v>
                </c:pt>
                <c:pt idx="4">
                  <c:v>2.3124750331969869E-3</c:v>
                </c:pt>
                <c:pt idx="5">
                  <c:v>2.1792057450116093E-3</c:v>
                </c:pt>
                <c:pt idx="6">
                  <c:v>2.1315255042923696E-3</c:v>
                </c:pt>
                <c:pt idx="7">
                  <c:v>2.1283079385128246E-3</c:v>
                </c:pt>
                <c:pt idx="8">
                  <c:v>2.050306249285472E-3</c:v>
                </c:pt>
                <c:pt idx="9">
                  <c:v>2.0270397104930906E-3</c:v>
                </c:pt>
                <c:pt idx="10">
                  <c:v>2.1903690843264522E-3</c:v>
                </c:pt>
                <c:pt idx="11">
                  <c:v>2.041186233668224E-3</c:v>
                </c:pt>
                <c:pt idx="12">
                  <c:v>2.0962940490520366E-3</c:v>
                </c:pt>
                <c:pt idx="13">
                  <c:v>2.0756594263412896E-3</c:v>
                </c:pt>
                <c:pt idx="14">
                  <c:v>1.8529991846700491E-3</c:v>
                </c:pt>
                <c:pt idx="15">
                  <c:v>2.0204404216506043E-3</c:v>
                </c:pt>
                <c:pt idx="16">
                  <c:v>1.8246679395207623E-3</c:v>
                </c:pt>
                <c:pt idx="17">
                  <c:v>1.533676845669979E-3</c:v>
                </c:pt>
                <c:pt idx="18">
                  <c:v>1.4477077479689582E-3</c:v>
                </c:pt>
                <c:pt idx="19">
                  <c:v>1.3961728962845821E-3</c:v>
                </c:pt>
                <c:pt idx="20">
                  <c:v>1.2905881427583128E-3</c:v>
                </c:pt>
                <c:pt idx="21">
                  <c:v>1.3752336502244526E-3</c:v>
                </c:pt>
                <c:pt idx="22">
                  <c:v>1.0930664114346142E-3</c:v>
                </c:pt>
                <c:pt idx="23">
                  <c:v>1.1553877945142414E-3</c:v>
                </c:pt>
                <c:pt idx="24">
                  <c:v>1.1313541345516821E-3</c:v>
                </c:pt>
                <c:pt idx="25">
                  <c:v>1.1418052267411689E-3</c:v>
                </c:pt>
                <c:pt idx="26">
                  <c:v>1.0440012654323598E-3</c:v>
                </c:pt>
                <c:pt idx="27">
                  <c:v>9.676227949103807E-4</c:v>
                </c:pt>
                <c:pt idx="28">
                  <c:v>8.4281659828681498E-4</c:v>
                </c:pt>
                <c:pt idx="29">
                  <c:v>7.7851696462046644E-4</c:v>
                </c:pt>
                <c:pt idx="30">
                  <c:v>5.8162781321270901E-4</c:v>
                </c:pt>
                <c:pt idx="31">
                  <c:v>8.2668101527441065E-4</c:v>
                </c:pt>
                <c:pt idx="32">
                  <c:v>8.4654368198789167E-4</c:v>
                </c:pt>
                <c:pt idx="33">
                  <c:v>8.978120950310489E-4</c:v>
                </c:pt>
                <c:pt idx="34">
                  <c:v>9.4262131677340572E-4</c:v>
                </c:pt>
                <c:pt idx="35">
                  <c:v>9.9504898060560204E-4</c:v>
                </c:pt>
                <c:pt idx="36">
                  <c:v>1.0550302844159188E-3</c:v>
                </c:pt>
                <c:pt idx="37">
                  <c:v>1.2516407204978661E-3</c:v>
                </c:pt>
                <c:pt idx="38">
                  <c:v>1.2745708743470087E-3</c:v>
                </c:pt>
                <c:pt idx="39">
                  <c:v>1.2626996659436615E-3</c:v>
                </c:pt>
                <c:pt idx="40">
                  <c:v>1.2159244613978877E-3</c:v>
                </c:pt>
                <c:pt idx="41">
                  <c:v>1.2795410236182967E-3</c:v>
                </c:pt>
                <c:pt idx="42">
                  <c:v>1.2195357697198843E-3</c:v>
                </c:pt>
                <c:pt idx="43">
                  <c:v>1.0744474538472821E-3</c:v>
                </c:pt>
                <c:pt idx="44">
                  <c:v>1.2058134034655646E-3</c:v>
                </c:pt>
                <c:pt idx="45">
                  <c:v>1.0261048860959825E-3</c:v>
                </c:pt>
                <c:pt idx="46">
                  <c:v>1.0011076573327438E-3</c:v>
                </c:pt>
                <c:pt idx="47">
                  <c:v>9.2705131247553961E-4</c:v>
                </c:pt>
                <c:pt idx="48">
                  <c:v>8.6197809148050395E-4</c:v>
                </c:pt>
                <c:pt idx="49">
                  <c:v>7.2455350691108718E-4</c:v>
                </c:pt>
                <c:pt idx="50">
                  <c:v>9.4941757830026893E-4</c:v>
                </c:pt>
                <c:pt idx="51">
                  <c:v>7.3053408519808667E-4</c:v>
                </c:pt>
                <c:pt idx="52">
                  <c:v>6.9480606952944022E-4</c:v>
                </c:pt>
                <c:pt idx="53">
                  <c:v>9.3324736722438545E-4</c:v>
                </c:pt>
                <c:pt idx="54">
                  <c:v>9.9631223527425219E-4</c:v>
                </c:pt>
                <c:pt idx="55">
                  <c:v>9.4834332588894456E-4</c:v>
                </c:pt>
                <c:pt idx="56">
                  <c:v>1.1124810759078907E-3</c:v>
                </c:pt>
                <c:pt idx="57">
                  <c:v>8.427357155280892E-4</c:v>
                </c:pt>
                <c:pt idx="58">
                  <c:v>7.3364282293004199E-4</c:v>
                </c:pt>
                <c:pt idx="59">
                  <c:v>7.4229774433127082E-4</c:v>
                </c:pt>
                <c:pt idx="60">
                  <c:v>4.0243142508350846E-4</c:v>
                </c:pt>
                <c:pt idx="61">
                  <c:v>2.8703793327644638E-4</c:v>
                </c:pt>
                <c:pt idx="62">
                  <c:v>2.9102197230953207E-4</c:v>
                </c:pt>
                <c:pt idx="63">
                  <c:v>2.3927481758647258E-4</c:v>
                </c:pt>
                <c:pt idx="64">
                  <c:v>3.614271415344357E-4</c:v>
                </c:pt>
                <c:pt idx="65">
                  <c:v>4.8274955585048053E-4</c:v>
                </c:pt>
                <c:pt idx="66">
                  <c:v>4.2408257642760242E-4</c:v>
                </c:pt>
                <c:pt idx="67">
                  <c:v>4.8464092439586985E-4</c:v>
                </c:pt>
                <c:pt idx="68">
                  <c:v>4.8464092439586985E-4</c:v>
                </c:pt>
                <c:pt idx="69">
                  <c:v>4.242362128283676E-4</c:v>
                </c:pt>
                <c:pt idx="70">
                  <c:v>4.2374017247052406E-4</c:v>
                </c:pt>
                <c:pt idx="71">
                  <c:v>3.01587848522561E-4</c:v>
                </c:pt>
                <c:pt idx="72">
                  <c:v>3.0081998514081389E-4</c:v>
                </c:pt>
                <c:pt idx="73">
                  <c:v>1.2049283298912627E-4</c:v>
                </c:pt>
                <c:pt idx="74">
                  <c:v>1.2044153409207565E-4</c:v>
                </c:pt>
                <c:pt idx="75">
                  <c:v>6.0768542088256585E-5</c:v>
                </c:pt>
                <c:pt idx="76">
                  <c:v>1.1922072820001717E-4</c:v>
                </c:pt>
                <c:pt idx="77">
                  <c:v>1.1780423061274471E-4</c:v>
                </c:pt>
                <c:pt idx="78">
                  <c:v>1.7640026952051455E-4</c:v>
                </c:pt>
                <c:pt idx="79">
                  <c:v>1.7381198023538511E-4</c:v>
                </c:pt>
                <c:pt idx="80">
                  <c:v>3.5249781658896047E-4</c:v>
                </c:pt>
                <c:pt idx="81">
                  <c:v>3.4899681015826363E-4</c:v>
                </c:pt>
                <c:pt idx="82">
                  <c:v>4.6365715507091365E-4</c:v>
                </c:pt>
                <c:pt idx="83">
                  <c:v>4.0520496895915309E-4</c:v>
                </c:pt>
                <c:pt idx="84">
                  <c:v>3.4734464378412559E-4</c:v>
                </c:pt>
                <c:pt idx="85">
                  <c:v>4.5047367226180049E-4</c:v>
                </c:pt>
                <c:pt idx="86">
                  <c:v>5.3984724059397159E-4</c:v>
                </c:pt>
                <c:pt idx="87">
                  <c:v>5.8144981987126002E-4</c:v>
                </c:pt>
                <c:pt idx="88">
                  <c:v>7.2313243210854656E-4</c:v>
                </c:pt>
                <c:pt idx="89">
                  <c:v>6.6814507919971556E-4</c:v>
                </c:pt>
                <c:pt idx="90">
                  <c:v>6.2441776274512633E-4</c:v>
                </c:pt>
                <c:pt idx="91">
                  <c:v>6.2441776274512633E-4</c:v>
                </c:pt>
                <c:pt idx="92">
                  <c:v>5.0118828761436848E-4</c:v>
                </c:pt>
                <c:pt idx="93">
                  <c:v>2.9384845763302906E-4</c:v>
                </c:pt>
                <c:pt idx="94">
                  <c:v>3.3997707719805062E-4</c:v>
                </c:pt>
                <c:pt idx="95">
                  <c:v>1.4128842232024417E-4</c:v>
                </c:pt>
                <c:pt idx="96">
                  <c:v>7.190661423032536E-5</c:v>
                </c:pt>
                <c:pt idx="97">
                  <c:v>1.4484195360055282E-5</c:v>
                </c:pt>
                <c:pt idx="98">
                  <c:v>8.0883053299698725E-5</c:v>
                </c:pt>
                <c:pt idx="99">
                  <c:v>7.5281115858998271E-5</c:v>
                </c:pt>
                <c:pt idx="100">
                  <c:v>7.5281115858998271E-5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55936"/>
        <c:axId val="230457728"/>
      </c:lineChart>
      <c:dateAx>
        <c:axId val="2304559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457728"/>
        <c:crosses val="autoZero"/>
        <c:auto val="1"/>
        <c:lblOffset val="100"/>
        <c:baseTimeUnit val="days"/>
      </c:dateAx>
      <c:valAx>
        <c:axId val="2304577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45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Recovery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4438015775388652E-2"/>
          <c:y val="3.5686403712961702E-2"/>
          <c:w val="0.88995710065019717"/>
          <c:h val="0.7423655871718283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CZE'!$L$33:$L$133</c:f>
              <c:numCache>
                <c:formatCode>0.0%</c:formatCode>
                <c:ptCount val="101"/>
                <c:pt idx="0">
                  <c:v>5.017921146953405E-3</c:v>
                </c:pt>
                <c:pt idx="1">
                  <c:v>6.7727734507280731E-3</c:v>
                </c:pt>
                <c:pt idx="2">
                  <c:v>4.9504950495049506E-3</c:v>
                </c:pt>
                <c:pt idx="3">
                  <c:v>1.7605633802816902E-3</c:v>
                </c:pt>
                <c:pt idx="4">
                  <c:v>1.3344008540165466E-3</c:v>
                </c:pt>
                <c:pt idx="5">
                  <c:v>1.5128593040847202E-3</c:v>
                </c:pt>
                <c:pt idx="6">
                  <c:v>4.1522491349480972E-3</c:v>
                </c:pt>
                <c:pt idx="7">
                  <c:v>5.650994575045208E-3</c:v>
                </c:pt>
                <c:pt idx="8">
                  <c:v>1.1031797534068787E-2</c:v>
                </c:pt>
                <c:pt idx="9">
                  <c:v>1.2823207904141265E-2</c:v>
                </c:pt>
                <c:pt idx="10">
                  <c:v>1.3654618473895583E-2</c:v>
                </c:pt>
                <c:pt idx="11">
                  <c:v>8.7276958882854926E-3</c:v>
                </c:pt>
                <c:pt idx="12">
                  <c:v>1.2340991076514145E-2</c:v>
                </c:pt>
                <c:pt idx="13">
                  <c:v>1.0017010017010016E-2</c:v>
                </c:pt>
                <c:pt idx="14">
                  <c:v>1.0205975134533309E-2</c:v>
                </c:pt>
                <c:pt idx="15">
                  <c:v>2.2790439132851583E-2</c:v>
                </c:pt>
                <c:pt idx="16">
                  <c:v>3.3345892991710625E-2</c:v>
                </c:pt>
                <c:pt idx="17">
                  <c:v>2.9248709615752246E-2</c:v>
                </c:pt>
                <c:pt idx="18">
                  <c:v>3.8170823885109596E-2</c:v>
                </c:pt>
                <c:pt idx="19">
                  <c:v>1.0188389081122646E-2</c:v>
                </c:pt>
                <c:pt idx="20">
                  <c:v>1.3659099653712967E-2</c:v>
                </c:pt>
                <c:pt idx="21">
                  <c:v>4.9600912200684154E-2</c:v>
                </c:pt>
                <c:pt idx="22">
                  <c:v>3.769185933553526E-2</c:v>
                </c:pt>
                <c:pt idx="23">
                  <c:v>4.6465839732230757E-2</c:v>
                </c:pt>
                <c:pt idx="24">
                  <c:v>3.3029381965552176E-2</c:v>
                </c:pt>
                <c:pt idx="25">
                  <c:v>4.5388601036269433E-2</c:v>
                </c:pt>
                <c:pt idx="26">
                  <c:v>1.7491467576791809E-2</c:v>
                </c:pt>
                <c:pt idx="27">
                  <c:v>1.9653920102542192E-2</c:v>
                </c:pt>
                <c:pt idx="28">
                  <c:v>6.0573399439534381E-2</c:v>
                </c:pt>
                <c:pt idx="29">
                  <c:v>2.7752502274795268E-2</c:v>
                </c:pt>
                <c:pt idx="30">
                  <c:v>3.6960036960036961E-2</c:v>
                </c:pt>
                <c:pt idx="31">
                  <c:v>4.8539114043355328E-2</c:v>
                </c:pt>
                <c:pt idx="32">
                  <c:v>1.4036786060019362E-2</c:v>
                </c:pt>
                <c:pt idx="33">
                  <c:v>2.1575757575757575E-2</c:v>
                </c:pt>
                <c:pt idx="34">
                  <c:v>3.1118794764139295E-2</c:v>
                </c:pt>
                <c:pt idx="35">
                  <c:v>5.5752660922453116E-2</c:v>
                </c:pt>
                <c:pt idx="36">
                  <c:v>5.2925531914893617E-2</c:v>
                </c:pt>
                <c:pt idx="37">
                  <c:v>5.4775667492430499E-2</c:v>
                </c:pt>
                <c:pt idx="38">
                  <c:v>4.733390362132877E-2</c:v>
                </c:pt>
                <c:pt idx="39">
                  <c:v>1.2389380530973451E-2</c:v>
                </c:pt>
                <c:pt idx="40">
                  <c:v>1.0026540843409024E-2</c:v>
                </c:pt>
                <c:pt idx="41">
                  <c:v>8.0071174377224202E-3</c:v>
                </c:pt>
                <c:pt idx="42">
                  <c:v>7.0347284060552087E-2</c:v>
                </c:pt>
                <c:pt idx="43">
                  <c:v>5.5922086082312285E-2</c:v>
                </c:pt>
                <c:pt idx="44">
                  <c:v>5.1820268940636273E-2</c:v>
                </c:pt>
                <c:pt idx="45">
                  <c:v>6.6166439290586632E-2</c:v>
                </c:pt>
                <c:pt idx="46">
                  <c:v>4.9698260560880371E-2</c:v>
                </c:pt>
                <c:pt idx="47">
                  <c:v>1.5018315018315019E-2</c:v>
                </c:pt>
                <c:pt idx="48">
                  <c:v>1.4614541468761417E-2</c:v>
                </c:pt>
                <c:pt idx="49">
                  <c:v>6.5930018416206257E-2</c:v>
                </c:pt>
                <c:pt idx="50">
                  <c:v>3.2099697885196378E-2</c:v>
                </c:pt>
                <c:pt idx="51">
                  <c:v>3.9709812905689194E-2</c:v>
                </c:pt>
                <c:pt idx="52">
                  <c:v>3.7108620023192887E-2</c:v>
                </c:pt>
                <c:pt idx="53">
                  <c:v>3.9254559873116573E-2</c:v>
                </c:pt>
                <c:pt idx="54">
                  <c:v>7.6736672051696281E-3</c:v>
                </c:pt>
                <c:pt idx="55">
                  <c:v>1.3428120063191154E-2</c:v>
                </c:pt>
                <c:pt idx="56">
                  <c:v>4.0593286494925843E-2</c:v>
                </c:pt>
                <c:pt idx="57">
                  <c:v>3.51578106272473E-2</c:v>
                </c:pt>
                <c:pt idx="58">
                  <c:v>4.0600893219650831E-2</c:v>
                </c:pt>
                <c:pt idx="59">
                  <c:v>3.7515631513130469E-2</c:v>
                </c:pt>
                <c:pt idx="60">
                  <c:v>1.6941973739940702E-2</c:v>
                </c:pt>
                <c:pt idx="61">
                  <c:v>1.9352124526714348E-2</c:v>
                </c:pt>
                <c:pt idx="62">
                  <c:v>5.07399577167019E-3</c:v>
                </c:pt>
                <c:pt idx="63">
                  <c:v>3.5146443514644354E-2</c:v>
                </c:pt>
                <c:pt idx="64">
                  <c:v>1.881145788798632E-2</c:v>
                </c:pt>
                <c:pt idx="65">
                  <c:v>2.6751592356687899E-2</c:v>
                </c:pt>
                <c:pt idx="66">
                  <c:v>2.5380710659898477E-2</c:v>
                </c:pt>
                <c:pt idx="67">
                  <c:v>3.0521407376006782E-2</c:v>
                </c:pt>
                <c:pt idx="68">
                  <c:v>1.7233950883239983E-3</c:v>
                </c:pt>
                <c:pt idx="69">
                  <c:v>2.5477707006369425E-3</c:v>
                </c:pt>
                <c:pt idx="70">
                  <c:v>4.2738589211618258E-2</c:v>
                </c:pt>
                <c:pt idx="71">
                  <c:v>2.4842105263157895E-2</c:v>
                </c:pt>
                <c:pt idx="72">
                  <c:v>2.4472573839662448E-2</c:v>
                </c:pt>
                <c:pt idx="73">
                  <c:v>2.308015107007973E-2</c:v>
                </c:pt>
                <c:pt idx="74">
                  <c:v>2.0753917831427361E-2</c:v>
                </c:pt>
                <c:pt idx="75">
                  <c:v>1.6708437761069339E-3</c:v>
                </c:pt>
                <c:pt idx="76">
                  <c:v>2.8641571194762683E-3</c:v>
                </c:pt>
                <c:pt idx="77">
                  <c:v>2.8351559335763468E-2</c:v>
                </c:pt>
                <c:pt idx="78">
                  <c:v>2.5430680885972109E-2</c:v>
                </c:pt>
                <c:pt idx="79">
                  <c:v>1.6928158546655657E-2</c:v>
                </c:pt>
                <c:pt idx="80">
                  <c:v>1.6872427983539096E-2</c:v>
                </c:pt>
                <c:pt idx="81">
                  <c:v>1.3168395849960097E-2</c:v>
                </c:pt>
                <c:pt idx="82">
                  <c:v>1.539645881447267E-3</c:v>
                </c:pt>
                <c:pt idx="83">
                  <c:v>8.3491461100569254E-3</c:v>
                </c:pt>
                <c:pt idx="84">
                  <c:v>1.426962072850169E-2</c:v>
                </c:pt>
                <c:pt idx="85">
                  <c:v>6.7924528301886791E-3</c:v>
                </c:pt>
                <c:pt idx="86">
                  <c:v>1.1973875181422351E-2</c:v>
                </c:pt>
                <c:pt idx="87">
                  <c:v>2.1433591004919185E-2</c:v>
                </c:pt>
                <c:pt idx="88">
                  <c:v>6.6063977746870653E-3</c:v>
                </c:pt>
                <c:pt idx="89">
                  <c:v>4.6342270771267792E-3</c:v>
                </c:pt>
                <c:pt idx="90">
                  <c:v>7.0400979491888581E-3</c:v>
                </c:pt>
                <c:pt idx="91">
                  <c:v>1.1549295774647887E-2</c:v>
                </c:pt>
                <c:pt idx="92">
                  <c:v>6.7367286445701967E-3</c:v>
                </c:pt>
                <c:pt idx="93">
                  <c:v>6.7814293166405838E-3</c:v>
                </c:pt>
                <c:pt idx="94">
                  <c:v>6.41025641025641E-3</c:v>
                </c:pt>
                <c:pt idx="95">
                  <c:v>6.4951286535098679E-3</c:v>
                </c:pt>
                <c:pt idx="96">
                  <c:v>9.7134531325886349E-4</c:v>
                </c:pt>
                <c:pt idx="97">
                  <c:v>2.8321925890960587E-3</c:v>
                </c:pt>
                <c:pt idx="98">
                  <c:v>2.0915640250987683E-3</c:v>
                </c:pt>
                <c:pt idx="99">
                  <c:v>8.5194565968224733E-3</c:v>
                </c:pt>
                <c:pt idx="100">
                  <c:v>2.2603978300180832E-2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2C-480E-B6B6-E9495CAA1778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CZE'!$A$33:$A$133</c:f>
              <c:numCache>
                <c:formatCode>m/d/yyyy</c:formatCode>
                <c:ptCount val="10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</c:numCache>
            </c:numRef>
          </c:cat>
          <c:val>
            <c:numRef>
              <c:f>'data CZE'!$V$33:$V$133</c:f>
              <c:numCache>
                <c:formatCode>General</c:formatCode>
                <c:ptCount val="101"/>
                <c:pt idx="0">
                  <c:v>5.017921146953405E-3</c:v>
                </c:pt>
                <c:pt idx="1">
                  <c:v>5.895347298840739E-3</c:v>
                </c:pt>
                <c:pt idx="2">
                  <c:v>5.5803965490621435E-3</c:v>
                </c:pt>
                <c:pt idx="3">
                  <c:v>4.6254382568670302E-3</c:v>
                </c:pt>
                <c:pt idx="4">
                  <c:v>3.9672307762969334E-3</c:v>
                </c:pt>
                <c:pt idx="5">
                  <c:v>3.5581688642615651E-3</c:v>
                </c:pt>
                <c:pt idx="6">
                  <c:v>3.643037474359641E-3</c:v>
                </c:pt>
                <c:pt idx="7">
                  <c:v>3.7334765355156127E-3</c:v>
                </c:pt>
                <c:pt idx="8">
                  <c:v>4.3419085474214287E-3</c:v>
                </c:pt>
                <c:pt idx="9">
                  <c:v>5.4665818123694736E-3</c:v>
                </c:pt>
                <c:pt idx="10">
                  <c:v>7.165732540028601E-3</c:v>
                </c:pt>
                <c:pt idx="11">
                  <c:v>8.2219175449241653E-3</c:v>
                </c:pt>
                <c:pt idx="12">
                  <c:v>9.7687935124140812E-3</c:v>
                </c:pt>
                <c:pt idx="13">
                  <c:v>1.0606616495565786E-2</c:v>
                </c:pt>
                <c:pt idx="14">
                  <c:v>1.1257328004064085E-2</c:v>
                </c:pt>
                <c:pt idx="15">
                  <c:v>1.2937133946747342E-2</c:v>
                </c:pt>
                <c:pt idx="16">
                  <c:v>1.5868946102114395E-2</c:v>
                </c:pt>
                <c:pt idx="17">
                  <c:v>1.8096673408093917E-2</c:v>
                </c:pt>
                <c:pt idx="18">
                  <c:v>2.230283455049736E-2</c:v>
                </c:pt>
                <c:pt idx="19">
                  <c:v>2.1995319979727146E-2</c:v>
                </c:pt>
                <c:pt idx="20">
                  <c:v>2.2515618499256134E-2</c:v>
                </c:pt>
                <c:pt idx="21">
                  <c:v>2.8143466651563399E-2</c:v>
                </c:pt>
                <c:pt idx="22">
                  <c:v>3.0272240966232499E-2</c:v>
                </c:pt>
                <c:pt idx="23">
                  <c:v>3.2146519072021089E-2</c:v>
                </c:pt>
                <c:pt idx="24">
                  <c:v>3.2686615121992509E-2</c:v>
                </c:pt>
                <c:pt idx="25">
                  <c:v>3.3717726143586771E-2</c:v>
                </c:pt>
                <c:pt idx="26">
                  <c:v>3.4761023071539512E-2</c:v>
                </c:pt>
                <c:pt idx="27">
                  <c:v>3.5617425992800829E-2</c:v>
                </c:pt>
                <c:pt idx="28">
                  <c:v>3.7184924169779428E-2</c:v>
                </c:pt>
                <c:pt idx="29">
                  <c:v>3.5765016018245145E-2</c:v>
                </c:pt>
                <c:pt idx="30">
                  <c:v>3.4407044193646034E-2</c:v>
                </c:pt>
                <c:pt idx="31">
                  <c:v>3.6622720204760761E-2</c:v>
                </c:pt>
                <c:pt idx="32">
                  <c:v>3.21438894938679E-2</c:v>
                </c:pt>
                <c:pt idx="33">
                  <c:v>3.2727359493720153E-2</c:v>
                </c:pt>
                <c:pt idx="34">
                  <c:v>3.4365198731091166E-2</c:v>
                </c:pt>
                <c:pt idx="35">
                  <c:v>3.3676521800079559E-2</c:v>
                </c:pt>
                <c:pt idx="36">
                  <c:v>3.7272668891522177E-2</c:v>
                </c:pt>
                <c:pt idx="37">
                  <c:v>3.9817758967578401E-2</c:v>
                </c:pt>
                <c:pt idx="38">
                  <c:v>3.964558605014603E-2</c:v>
                </c:pt>
                <c:pt idx="39">
                  <c:v>3.9410242403139471E-2</c:v>
                </c:pt>
                <c:pt idx="40">
                  <c:v>3.7760354298518255E-2</c:v>
                </c:pt>
                <c:pt idx="41">
                  <c:v>3.4458686109030127E-2</c:v>
                </c:pt>
                <c:pt idx="42">
                  <c:v>3.6543632271615702E-2</c:v>
                </c:pt>
                <c:pt idx="43">
                  <c:v>3.6971711438389794E-2</c:v>
                </c:pt>
                <c:pt idx="44">
                  <c:v>3.6549511645276325E-2</c:v>
                </c:pt>
                <c:pt idx="45">
                  <c:v>3.9239873883741741E-2</c:v>
                </c:pt>
                <c:pt idx="46">
                  <c:v>4.4569713888014159E-2</c:v>
                </c:pt>
                <c:pt idx="47">
                  <c:v>4.5282824484429295E-2</c:v>
                </c:pt>
                <c:pt idx="48">
                  <c:v>4.6226742203149151E-2</c:v>
                </c:pt>
                <c:pt idx="49">
                  <c:v>4.5595704253956891E-2</c:v>
                </c:pt>
                <c:pt idx="50">
                  <c:v>4.219250594008319E-2</c:v>
                </c:pt>
                <c:pt idx="51">
                  <c:v>4.0462440792233607E-2</c:v>
                </c:pt>
                <c:pt idx="52">
                  <c:v>3.6311323754034501E-2</c:v>
                </c:pt>
                <c:pt idx="53">
                  <c:v>3.4819366512925394E-2</c:v>
                </c:pt>
                <c:pt idx="54">
                  <c:v>3.3770131111047479E-2</c:v>
                </c:pt>
                <c:pt idx="55">
                  <c:v>3.3600642338823157E-2</c:v>
                </c:pt>
                <c:pt idx="56">
                  <c:v>2.9981109207211667E-2</c:v>
                </c:pt>
                <c:pt idx="57">
                  <c:v>3.0417982456076079E-2</c:v>
                </c:pt>
                <c:pt idx="58">
                  <c:v>3.0545279643784885E-2</c:v>
                </c:pt>
                <c:pt idx="59">
                  <c:v>3.0603424142347398E-2</c:v>
                </c:pt>
                <c:pt idx="60">
                  <c:v>2.7415911837607991E-2</c:v>
                </c:pt>
                <c:pt idx="61">
                  <c:v>2.908426288354295E-2</c:v>
                </c:pt>
                <c:pt idx="62">
                  <c:v>2.789081655618281E-2</c:v>
                </c:pt>
                <c:pt idx="63">
                  <c:v>2.7112696130428309E-2</c:v>
                </c:pt>
                <c:pt idx="64">
                  <c:v>2.4777502881962461E-2</c:v>
                </c:pt>
                <c:pt idx="65">
                  <c:v>2.279903133011061E-2</c:v>
                </c:pt>
                <c:pt idx="66">
                  <c:v>2.1065471208220325E-2</c:v>
                </c:pt>
                <c:pt idx="67">
                  <c:v>2.3005390299086909E-2</c:v>
                </c:pt>
                <c:pt idx="68">
                  <c:v>2.0487000379316861E-2</c:v>
                </c:pt>
                <c:pt idx="69">
                  <c:v>2.0126111083454967E-2</c:v>
                </c:pt>
                <c:pt idx="70">
                  <c:v>2.1210703325879814E-2</c:v>
                </c:pt>
                <c:pt idx="71">
                  <c:v>2.2072224379475751E-2</c:v>
                </c:pt>
                <c:pt idx="72">
                  <c:v>2.1746650305614974E-2</c:v>
                </c:pt>
                <c:pt idx="73">
                  <c:v>2.1417998935640864E-2</c:v>
                </c:pt>
                <c:pt idx="74">
                  <c:v>2.0022643286415232E-2</c:v>
                </c:pt>
                <c:pt idx="75">
                  <c:v>2.0015135956098513E-2</c:v>
                </c:pt>
                <c:pt idx="76">
                  <c:v>2.0060334015932702E-2</c:v>
                </c:pt>
                <c:pt idx="77">
                  <c:v>1.800504403366773E-2</c:v>
                </c:pt>
                <c:pt idx="78">
                  <c:v>1.8089126265498332E-2</c:v>
                </c:pt>
                <c:pt idx="79">
                  <c:v>1.701135265221165E-2</c:v>
                </c:pt>
                <c:pt idx="80">
                  <c:v>1.612453506842013E-2</c:v>
                </c:pt>
                <c:pt idx="81">
                  <c:v>1.5040889071067664E-2</c:v>
                </c:pt>
                <c:pt idx="82">
                  <c:v>1.5022146514687709E-2</c:v>
                </c:pt>
                <c:pt idx="83">
                  <c:v>1.5805716370484946E-2</c:v>
                </c:pt>
                <c:pt idx="84">
                  <c:v>1.3794010855161834E-2</c:v>
                </c:pt>
                <c:pt idx="85">
                  <c:v>1.1131406847192774E-2</c:v>
                </c:pt>
                <c:pt idx="86">
                  <c:v>1.0423652080730872E-2</c:v>
                </c:pt>
                <c:pt idx="87">
                  <c:v>1.1075246798070886E-2</c:v>
                </c:pt>
                <c:pt idx="88">
                  <c:v>1.0137818501603309E-2</c:v>
                </c:pt>
                <c:pt idx="89">
                  <c:v>1.0579901529557525E-2</c:v>
                </c:pt>
                <c:pt idx="90">
                  <c:v>1.0392894649433515E-2</c:v>
                </c:pt>
                <c:pt idx="91">
                  <c:v>1.0004276798882971E-2</c:v>
                </c:pt>
                <c:pt idx="92">
                  <c:v>9.9963162009374766E-3</c:v>
                </c:pt>
                <c:pt idx="93">
                  <c:v>9.2545382202543647E-3</c:v>
                </c:pt>
                <c:pt idx="94">
                  <c:v>7.1083475638739676E-3</c:v>
                </c:pt>
                <c:pt idx="95">
                  <c:v>7.0924519751343687E-3</c:v>
                </c:pt>
                <c:pt idx="96">
                  <c:v>6.569183151724666E-3</c:v>
                </c:pt>
                <c:pt idx="97">
                  <c:v>5.9680538145685524E-3</c:v>
                </c:pt>
                <c:pt idx="98">
                  <c:v>4.6169492789186776E-3</c:v>
                </c:pt>
                <c:pt idx="99">
                  <c:v>4.8716247006690026E-3</c:v>
                </c:pt>
                <c:pt idx="100">
                  <c:v>7.1319888411747528E-3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91648"/>
        <c:axId val="230493184"/>
      </c:lineChart>
      <c:dateAx>
        <c:axId val="2304916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493184"/>
        <c:crosses val="autoZero"/>
        <c:auto val="1"/>
        <c:lblOffset val="100"/>
        <c:baseTimeUnit val="days"/>
      </c:dateAx>
      <c:valAx>
        <c:axId val="23049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49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R_t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9446602608115E-2"/>
          <c:y val="3.5711268849462831E-2"/>
          <c:w val="0.90032497560444846"/>
          <c:h val="0.9148914276060318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CZE'!$A$33:$A$253</c:f>
              <c:numCache>
                <c:formatCode>m/d/yyyy</c:formatCode>
                <c:ptCount val="22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  <c:pt idx="101">
                  <c:v>44021</c:v>
                </c:pt>
                <c:pt idx="102">
                  <c:v>44022</c:v>
                </c:pt>
                <c:pt idx="103">
                  <c:v>44023</c:v>
                </c:pt>
                <c:pt idx="104">
                  <c:v>44024</c:v>
                </c:pt>
                <c:pt idx="105">
                  <c:v>44025</c:v>
                </c:pt>
                <c:pt idx="106">
                  <c:v>44026</c:v>
                </c:pt>
                <c:pt idx="107">
                  <c:v>44027</c:v>
                </c:pt>
                <c:pt idx="108">
                  <c:v>44028</c:v>
                </c:pt>
                <c:pt idx="109">
                  <c:v>44029</c:v>
                </c:pt>
                <c:pt idx="110">
                  <c:v>44030</c:v>
                </c:pt>
                <c:pt idx="111">
                  <c:v>44031</c:v>
                </c:pt>
                <c:pt idx="112">
                  <c:v>44032</c:v>
                </c:pt>
                <c:pt idx="113">
                  <c:v>44033</c:v>
                </c:pt>
                <c:pt idx="114">
                  <c:v>44034</c:v>
                </c:pt>
                <c:pt idx="115">
                  <c:v>44035</c:v>
                </c:pt>
                <c:pt idx="116">
                  <c:v>44036</c:v>
                </c:pt>
                <c:pt idx="117">
                  <c:v>44037</c:v>
                </c:pt>
                <c:pt idx="118">
                  <c:v>44038</c:v>
                </c:pt>
                <c:pt idx="119">
                  <c:v>44039</c:v>
                </c:pt>
                <c:pt idx="120">
                  <c:v>44040</c:v>
                </c:pt>
                <c:pt idx="121">
                  <c:v>44041</c:v>
                </c:pt>
                <c:pt idx="122">
                  <c:v>44042</c:v>
                </c:pt>
                <c:pt idx="123">
                  <c:v>44043</c:v>
                </c:pt>
                <c:pt idx="124">
                  <c:v>44044</c:v>
                </c:pt>
                <c:pt idx="125">
                  <c:v>44045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44051</c:v>
                </c:pt>
                <c:pt idx="132">
                  <c:v>44052</c:v>
                </c:pt>
                <c:pt idx="133">
                  <c:v>44053</c:v>
                </c:pt>
                <c:pt idx="134">
                  <c:v>44054</c:v>
                </c:pt>
                <c:pt idx="135">
                  <c:v>44055</c:v>
                </c:pt>
                <c:pt idx="136">
                  <c:v>44056</c:v>
                </c:pt>
                <c:pt idx="137">
                  <c:v>44057</c:v>
                </c:pt>
                <c:pt idx="138">
                  <c:v>44058</c:v>
                </c:pt>
                <c:pt idx="139">
                  <c:v>44059</c:v>
                </c:pt>
                <c:pt idx="140">
                  <c:v>44060</c:v>
                </c:pt>
                <c:pt idx="141">
                  <c:v>44061</c:v>
                </c:pt>
                <c:pt idx="142">
                  <c:v>44062</c:v>
                </c:pt>
                <c:pt idx="143">
                  <c:v>44063</c:v>
                </c:pt>
                <c:pt idx="144">
                  <c:v>44064</c:v>
                </c:pt>
                <c:pt idx="145">
                  <c:v>44065</c:v>
                </c:pt>
                <c:pt idx="146">
                  <c:v>44066</c:v>
                </c:pt>
                <c:pt idx="147">
                  <c:v>44067</c:v>
                </c:pt>
                <c:pt idx="148">
                  <c:v>44068</c:v>
                </c:pt>
                <c:pt idx="149">
                  <c:v>44069</c:v>
                </c:pt>
                <c:pt idx="150">
                  <c:v>44070</c:v>
                </c:pt>
                <c:pt idx="151">
                  <c:v>44071</c:v>
                </c:pt>
                <c:pt idx="152">
                  <c:v>44072</c:v>
                </c:pt>
                <c:pt idx="153">
                  <c:v>44073</c:v>
                </c:pt>
                <c:pt idx="154">
                  <c:v>44074</c:v>
                </c:pt>
                <c:pt idx="155">
                  <c:v>44075</c:v>
                </c:pt>
                <c:pt idx="156">
                  <c:v>44076</c:v>
                </c:pt>
                <c:pt idx="157">
                  <c:v>44077</c:v>
                </c:pt>
                <c:pt idx="158">
                  <c:v>44078</c:v>
                </c:pt>
                <c:pt idx="159">
                  <c:v>44079</c:v>
                </c:pt>
                <c:pt idx="160">
                  <c:v>44080</c:v>
                </c:pt>
                <c:pt idx="161">
                  <c:v>44081</c:v>
                </c:pt>
                <c:pt idx="162">
                  <c:v>44082</c:v>
                </c:pt>
                <c:pt idx="163">
                  <c:v>44083</c:v>
                </c:pt>
                <c:pt idx="164">
                  <c:v>44084</c:v>
                </c:pt>
                <c:pt idx="165">
                  <c:v>44085</c:v>
                </c:pt>
                <c:pt idx="166">
                  <c:v>44086</c:v>
                </c:pt>
                <c:pt idx="167">
                  <c:v>44087</c:v>
                </c:pt>
                <c:pt idx="168">
                  <c:v>44088</c:v>
                </c:pt>
                <c:pt idx="169">
                  <c:v>44089</c:v>
                </c:pt>
                <c:pt idx="170">
                  <c:v>44090</c:v>
                </c:pt>
                <c:pt idx="171">
                  <c:v>44091</c:v>
                </c:pt>
                <c:pt idx="172">
                  <c:v>44092</c:v>
                </c:pt>
                <c:pt idx="173">
                  <c:v>44093</c:v>
                </c:pt>
                <c:pt idx="174">
                  <c:v>44094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44100</c:v>
                </c:pt>
                <c:pt idx="181">
                  <c:v>44101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44107</c:v>
                </c:pt>
                <c:pt idx="188">
                  <c:v>44108</c:v>
                </c:pt>
                <c:pt idx="189">
                  <c:v>44109</c:v>
                </c:pt>
                <c:pt idx="190">
                  <c:v>44110</c:v>
                </c:pt>
                <c:pt idx="191">
                  <c:v>44111</c:v>
                </c:pt>
                <c:pt idx="192">
                  <c:v>44112</c:v>
                </c:pt>
                <c:pt idx="193">
                  <c:v>44113</c:v>
                </c:pt>
                <c:pt idx="194">
                  <c:v>44114</c:v>
                </c:pt>
                <c:pt idx="195">
                  <c:v>44115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44121</c:v>
                </c:pt>
                <c:pt idx="202">
                  <c:v>44122</c:v>
                </c:pt>
                <c:pt idx="203">
                  <c:v>44123</c:v>
                </c:pt>
                <c:pt idx="204">
                  <c:v>44124</c:v>
                </c:pt>
                <c:pt idx="205">
                  <c:v>44125</c:v>
                </c:pt>
                <c:pt idx="206">
                  <c:v>44126</c:v>
                </c:pt>
                <c:pt idx="207">
                  <c:v>44127</c:v>
                </c:pt>
                <c:pt idx="208">
                  <c:v>44128</c:v>
                </c:pt>
                <c:pt idx="209">
                  <c:v>44129</c:v>
                </c:pt>
                <c:pt idx="210">
                  <c:v>44130</c:v>
                </c:pt>
                <c:pt idx="211">
                  <c:v>44131</c:v>
                </c:pt>
                <c:pt idx="212">
                  <c:v>44132</c:v>
                </c:pt>
                <c:pt idx="213">
                  <c:v>44133</c:v>
                </c:pt>
                <c:pt idx="214">
                  <c:v>44134</c:v>
                </c:pt>
                <c:pt idx="215">
                  <c:v>44135</c:v>
                </c:pt>
                <c:pt idx="216">
                  <c:v>44136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</c:numCache>
            </c:numRef>
          </c:cat>
          <c:val>
            <c:numRef>
              <c:f>'data CZE'!$M$33:$M$253</c:f>
              <c:numCache>
                <c:formatCode>General</c:formatCode>
                <c:ptCount val="221"/>
                <c:pt idx="0">
                  <c:v>8.7642101894803446</c:v>
                </c:pt>
                <c:pt idx="1">
                  <c:v>10.967359120123252</c:v>
                </c:pt>
                <c:pt idx="2">
                  <c:v>8.3359082921114211</c:v>
                </c:pt>
                <c:pt idx="3">
                  <c:v>31.828608090969411</c:v>
                </c:pt>
                <c:pt idx="4">
                  <c:v>16.648855032172115</c:v>
                </c:pt>
                <c:pt idx="5">
                  <c:v>31.762133637057453</c:v>
                </c:pt>
                <c:pt idx="6">
                  <c:v>4.4249247425331912</c:v>
                </c:pt>
                <c:pt idx="7">
                  <c:v>6.5305750325001535</c:v>
                </c:pt>
                <c:pt idx="8">
                  <c:v>3.1981613676408625</c:v>
                </c:pt>
                <c:pt idx="9">
                  <c:v>4.0991426102101576</c:v>
                </c:pt>
                <c:pt idx="10">
                  <c:v>3.1744141179678027</c:v>
                </c:pt>
                <c:pt idx="11">
                  <c:v>3.1362463293157217</c:v>
                </c:pt>
                <c:pt idx="12">
                  <c:v>1.3207069105838796</c:v>
                </c:pt>
                <c:pt idx="13">
                  <c:v>2.5820510784208386</c:v>
                </c:pt>
                <c:pt idx="14">
                  <c:v>1.1339677168093525</c:v>
                </c:pt>
                <c:pt idx="15">
                  <c:v>0.36900310332300973</c:v>
                </c:pt>
                <c:pt idx="16">
                  <c:v>0.57725248173908206</c:v>
                </c:pt>
                <c:pt idx="17">
                  <c:v>1.3918335271545632</c:v>
                </c:pt>
                <c:pt idx="18">
                  <c:v>0.56344526374303805</c:v>
                </c:pt>
                <c:pt idx="19">
                  <c:v>0.93499802079610683</c:v>
                </c:pt>
                <c:pt idx="20">
                  <c:v>1.8432422955799899</c:v>
                </c:pt>
                <c:pt idx="21">
                  <c:v>0.5728515676075393</c:v>
                </c:pt>
                <c:pt idx="22">
                  <c:v>0.66211815760213877</c:v>
                </c:pt>
                <c:pt idx="23">
                  <c:v>0.40767514336503835</c:v>
                </c:pt>
                <c:pt idx="24">
                  <c:v>0.33355547563167204</c:v>
                </c:pt>
                <c:pt idx="25">
                  <c:v>0.38590921519950916</c:v>
                </c:pt>
                <c:pt idx="26">
                  <c:v>0.91922894511922348</c:v>
                </c:pt>
                <c:pt idx="27">
                  <c:v>0</c:v>
                </c:pt>
                <c:pt idx="28">
                  <c:v>0.14446607847386009</c:v>
                </c:pt>
                <c:pt idx="29">
                  <c:v>0.46857972997580433</c:v>
                </c:pt>
                <c:pt idx="30">
                  <c:v>0.46907869294584292</c:v>
                </c:pt>
                <c:pt idx="31">
                  <c:v>0.47940905660859229</c:v>
                </c:pt>
                <c:pt idx="32">
                  <c:v>0.88773358262394131</c:v>
                </c:pt>
                <c:pt idx="33">
                  <c:v>0.19162780852116007</c:v>
                </c:pt>
                <c:pt idx="34">
                  <c:v>0.20169644780119858</c:v>
                </c:pt>
                <c:pt idx="35">
                  <c:v>0.16976620696076808</c:v>
                </c:pt>
                <c:pt idx="36">
                  <c:v>0.37772677186374526</c:v>
                </c:pt>
                <c:pt idx="37">
                  <c:v>0.38263506759856047</c:v>
                </c:pt>
                <c:pt idx="38">
                  <c:v>0.32783031218624947</c:v>
                </c:pt>
                <c:pt idx="39">
                  <c:v>1.0229893939842309</c:v>
                </c:pt>
                <c:pt idx="40">
                  <c:v>0.4868536845616539</c:v>
                </c:pt>
                <c:pt idx="41">
                  <c:v>0.90390907818287192</c:v>
                </c:pt>
                <c:pt idx="42">
                  <c:v>0.22192565771742745</c:v>
                </c:pt>
                <c:pt idx="43">
                  <c:v>0.25158872882687816</c:v>
                </c:pt>
                <c:pt idx="44">
                  <c:v>0.29113258565491862</c:v>
                </c:pt>
                <c:pt idx="45">
                  <c:v>0.41656530807136422</c:v>
                </c:pt>
                <c:pt idx="46">
                  <c:v>0.38762621953297388</c:v>
                </c:pt>
                <c:pt idx="47">
                  <c:v>1.1675831594719597</c:v>
                </c:pt>
                <c:pt idx="48">
                  <c:v>0.47656673717766418</c:v>
                </c:pt>
                <c:pt idx="49">
                  <c:v>0.62408940487004227</c:v>
                </c:pt>
                <c:pt idx="50">
                  <c:v>0.67832162685998454</c:v>
                </c:pt>
                <c:pt idx="51">
                  <c:v>0.69867735675089193</c:v>
                </c:pt>
                <c:pt idx="52">
                  <c:v>0.33700914171950125</c:v>
                </c:pt>
                <c:pt idx="53">
                  <c:v>0.56236446376769567</c:v>
                </c:pt>
                <c:pt idx="54">
                  <c:v>3.6696866504027472</c:v>
                </c:pt>
                <c:pt idx="55">
                  <c:v>1.8586858346745436</c:v>
                </c:pt>
                <c:pt idx="56">
                  <c:v>0.44376731085989352</c:v>
                </c:pt>
                <c:pt idx="57">
                  <c:v>0.54591344185220958</c:v>
                </c:pt>
                <c:pt idx="58">
                  <c:v>0.36030448794482883</c:v>
                </c:pt>
                <c:pt idx="59">
                  <c:v>0.58745494597194048</c:v>
                </c:pt>
                <c:pt idx="60">
                  <c:v>1.4011959056214014</c:v>
                </c:pt>
                <c:pt idx="61">
                  <c:v>0.73976568525523578</c:v>
                </c:pt>
                <c:pt idx="62">
                  <c:v>2.92559847708318</c:v>
                </c:pt>
                <c:pt idx="63">
                  <c:v>0.40034647658306349</c:v>
                </c:pt>
                <c:pt idx="64">
                  <c:v>1.3489978490496526</c:v>
                </c:pt>
                <c:pt idx="65">
                  <c:v>1.1394578875688153</c:v>
                </c:pt>
                <c:pt idx="66">
                  <c:v>0.9188425778681526</c:v>
                </c:pt>
                <c:pt idx="67">
                  <c:v>0.4798774880707346</c:v>
                </c:pt>
                <c:pt idx="68">
                  <c:v>9.5084607604202542</c:v>
                </c:pt>
                <c:pt idx="69">
                  <c:v>10.175757304714695</c:v>
                </c:pt>
                <c:pt idx="70">
                  <c:v>0.66405856593528456</c:v>
                </c:pt>
                <c:pt idx="71">
                  <c:v>0.91608375264065678</c:v>
                </c:pt>
                <c:pt idx="72">
                  <c:v>1.217775505028555</c:v>
                </c:pt>
                <c:pt idx="73">
                  <c:v>0.58544272261577102</c:v>
                </c:pt>
                <c:pt idx="74">
                  <c:v>1.6615290314367737</c:v>
                </c:pt>
                <c:pt idx="75">
                  <c:v>17.683076670190658</c:v>
                </c:pt>
                <c:pt idx="76">
                  <c:v>4.1288520341639723</c:v>
                </c:pt>
                <c:pt idx="77">
                  <c:v>0.56390812042653926</c:v>
                </c:pt>
                <c:pt idx="78">
                  <c:v>0.74673350523709947</c:v>
                </c:pt>
                <c:pt idx="79">
                  <c:v>1.1871673885316425</c:v>
                </c:pt>
                <c:pt idx="80">
                  <c:v>2.8121923639644799</c:v>
                </c:pt>
                <c:pt idx="81">
                  <c:v>3.709443203047019</c:v>
                </c:pt>
                <c:pt idx="82">
                  <c:v>8.4081702843603008</c:v>
                </c:pt>
                <c:pt idx="83">
                  <c:v>2.2749467783871098</c:v>
                </c:pt>
                <c:pt idx="84">
                  <c:v>0.65854030303568323</c:v>
                </c:pt>
                <c:pt idx="85">
                  <c:v>6.0535674838551952</c:v>
                </c:pt>
                <c:pt idx="86">
                  <c:v>3.4358493584375642</c:v>
                </c:pt>
                <c:pt idx="87">
                  <c:v>1.4776775393238677</c:v>
                </c:pt>
                <c:pt idx="88">
                  <c:v>7.3117695345427354</c:v>
                </c:pt>
                <c:pt idx="89">
                  <c:v>18.590590332579421</c:v>
                </c:pt>
                <c:pt idx="90">
                  <c:v>13.878277979361597</c:v>
                </c:pt>
                <c:pt idx="91">
                  <c:v>4.9321731946267802</c:v>
                </c:pt>
                <c:pt idx="92">
                  <c:v>5.7370934915619127</c:v>
                </c:pt>
                <c:pt idx="93">
                  <c:v>3.542415793155929</c:v>
                </c:pt>
                <c:pt idx="94">
                  <c:v>4.5568499117125452</c:v>
                </c:pt>
                <c:pt idx="95">
                  <c:v>5.4292509388804513</c:v>
                </c:pt>
                <c:pt idx="96">
                  <c:v>60.569675895153082</c:v>
                </c:pt>
                <c:pt idx="97">
                  <c:v>8.343024939869192</c:v>
                </c:pt>
                <c:pt idx="98">
                  <c:v>4.641788240238327</c:v>
                </c:pt>
                <c:pt idx="99">
                  <c:v>3.1352578828858468</c:v>
                </c:pt>
                <c:pt idx="100">
                  <c:v>1.2915298426670316</c:v>
                </c:pt>
                <c:pt idx="101">
                  <c:v>0.88340999933461584</c:v>
                </c:pt>
                <c:pt idx="102">
                  <c:v>1.0262380233959003</c:v>
                </c:pt>
                <c:pt idx="103">
                  <c:v>6.007293020368401</c:v>
                </c:pt>
                <c:pt idx="104">
                  <c:v>2.9536172152867284</c:v>
                </c:pt>
                <c:pt idx="105">
                  <c:v>0.50455770588602478</c:v>
                </c:pt>
                <c:pt idx="106">
                  <c:v>1.4732497419100026</c:v>
                </c:pt>
                <c:pt idx="107">
                  <c:v>2.0328354895787042</c:v>
                </c:pt>
                <c:pt idx="108">
                  <c:v>1.0313729538874883</c:v>
                </c:pt>
                <c:pt idx="109">
                  <c:v>1.4791528528077729</c:v>
                </c:pt>
                <c:pt idx="110">
                  <c:v>14.143148799666841</c:v>
                </c:pt>
                <c:pt idx="111">
                  <c:v>3.1074686376476213</c:v>
                </c:pt>
                <c:pt idx="112">
                  <c:v>2.0426599068951239</c:v>
                </c:pt>
                <c:pt idx="113">
                  <c:v>2.7264808832591041</c:v>
                </c:pt>
                <c:pt idx="114">
                  <c:v>1.0709977506809567</c:v>
                </c:pt>
                <c:pt idx="115">
                  <c:v>1.2449370302179588</c:v>
                </c:pt>
                <c:pt idx="116">
                  <c:v>2.8713151467845086</c:v>
                </c:pt>
                <c:pt idx="117">
                  <c:v>0.78086155870347096</c:v>
                </c:pt>
                <c:pt idx="118">
                  <c:v>6.0956152820516724E-2</c:v>
                </c:pt>
                <c:pt idx="119">
                  <c:v>96.13756790590908</c:v>
                </c:pt>
                <c:pt idx="120">
                  <c:v>283.41062723822449</c:v>
                </c:pt>
                <c:pt idx="121">
                  <c:v>294.43438014989363</c:v>
                </c:pt>
                <c:pt idx="122">
                  <c:v>4.8003171602115984</c:v>
                </c:pt>
                <c:pt idx="123">
                  <c:v>2.2590089406504954</c:v>
                </c:pt>
                <c:pt idx="124">
                  <c:v>6.5891452100935783</c:v>
                </c:pt>
                <c:pt idx="125">
                  <c:v>5.3240915712552477</c:v>
                </c:pt>
                <c:pt idx="126">
                  <c:v>1.9840649358184086</c:v>
                </c:pt>
                <c:pt idx="127">
                  <c:v>2.7568536816088924</c:v>
                </c:pt>
                <c:pt idx="128">
                  <c:v>2.3862046553285463</c:v>
                </c:pt>
                <c:pt idx="129">
                  <c:v>0.48990601909369574</c:v>
                </c:pt>
                <c:pt idx="130">
                  <c:v>0.76996643228423978</c:v>
                </c:pt>
                <c:pt idx="131">
                  <c:v>11.686374978046015</c:v>
                </c:pt>
                <c:pt idx="132">
                  <c:v>5.3727850151047374</c:v>
                </c:pt>
                <c:pt idx="133">
                  <c:v>0.71334373717830513</c:v>
                </c:pt>
                <c:pt idx="134">
                  <c:v>1.2062498138921702</c:v>
                </c:pt>
                <c:pt idx="135">
                  <c:v>1.5811516367484368</c:v>
                </c:pt>
                <c:pt idx="136">
                  <c:v>1.9555791156775086</c:v>
                </c:pt>
                <c:pt idx="137">
                  <c:v>1.8283122746637379</c:v>
                </c:pt>
                <c:pt idx="138">
                  <c:v>6.0110538700051874</c:v>
                </c:pt>
                <c:pt idx="139">
                  <c:v>3.1901359260999569</c:v>
                </c:pt>
                <c:pt idx="140">
                  <c:v>0.23073420605463221</c:v>
                </c:pt>
                <c:pt idx="141">
                  <c:v>0.53523021950573124</c:v>
                </c:pt>
                <c:pt idx="142">
                  <c:v>0.66865180742476005</c:v>
                </c:pt>
                <c:pt idx="143">
                  <c:v>0.90652246949917004</c:v>
                </c:pt>
                <c:pt idx="144">
                  <c:v>3.1886561980787667</c:v>
                </c:pt>
                <c:pt idx="145">
                  <c:v>5.0953604036047828</c:v>
                </c:pt>
                <c:pt idx="146">
                  <c:v>3.41720954576035</c:v>
                </c:pt>
                <c:pt idx="147">
                  <c:v>1.0178316960644118</c:v>
                </c:pt>
                <c:pt idx="148">
                  <c:v>1.2813997465889406</c:v>
                </c:pt>
                <c:pt idx="149">
                  <c:v>1.3736405303057886</c:v>
                </c:pt>
                <c:pt idx="150">
                  <c:v>0.92571275895344873</c:v>
                </c:pt>
                <c:pt idx="151">
                  <c:v>1.9783060612848744</c:v>
                </c:pt>
                <c:pt idx="152">
                  <c:v>6.9066390614617159</c:v>
                </c:pt>
                <c:pt idx="153">
                  <c:v>34.201950533028565</c:v>
                </c:pt>
                <c:pt idx="154">
                  <c:v>0.96387901468030457</c:v>
                </c:pt>
                <c:pt idx="155">
                  <c:v>1.6133863010831813</c:v>
                </c:pt>
                <c:pt idx="156">
                  <c:v>3.1311533765401012</c:v>
                </c:pt>
                <c:pt idx="157">
                  <c:v>2.013722107368773</c:v>
                </c:pt>
                <c:pt idx="158">
                  <c:v>2.1770395791756898</c:v>
                </c:pt>
                <c:pt idx="159">
                  <c:v>36.020224883540834</c:v>
                </c:pt>
                <c:pt idx="160">
                  <c:v>21.318403892916898</c:v>
                </c:pt>
                <c:pt idx="161">
                  <c:v>0.69922320116391834</c:v>
                </c:pt>
                <c:pt idx="162">
                  <c:v>4.0420888111156428</c:v>
                </c:pt>
                <c:pt idx="163">
                  <c:v>4.883372025114725</c:v>
                </c:pt>
                <c:pt idx="164">
                  <c:v>3.3117561673742553</c:v>
                </c:pt>
                <c:pt idx="165">
                  <c:v>4.0884308402169349</c:v>
                </c:pt>
                <c:pt idx="166">
                  <c:v>22.733644673607419</c:v>
                </c:pt>
                <c:pt idx="167">
                  <c:v>8.5827199812018602</c:v>
                </c:pt>
                <c:pt idx="168">
                  <c:v>1.4115727355420793</c:v>
                </c:pt>
                <c:pt idx="169">
                  <c:v>2.7811899671754117</c:v>
                </c:pt>
                <c:pt idx="170">
                  <c:v>6.6166247799164504</c:v>
                </c:pt>
                <c:pt idx="171">
                  <c:v>6.9205561946747078</c:v>
                </c:pt>
                <c:pt idx="172">
                  <c:v>4.3444014326331022</c:v>
                </c:pt>
                <c:pt idx="173">
                  <c:v>5.4889525075652239</c:v>
                </c:pt>
                <c:pt idx="174">
                  <c:v>1.8615042053746851</c:v>
                </c:pt>
                <c:pt idx="175">
                  <c:v>2.1492245560846559</c:v>
                </c:pt>
                <c:pt idx="176">
                  <c:v>3.2726562962105739</c:v>
                </c:pt>
                <c:pt idx="177">
                  <c:v>3.9819652745804426</c:v>
                </c:pt>
                <c:pt idx="178">
                  <c:v>4.2702918964571621</c:v>
                </c:pt>
                <c:pt idx="179">
                  <c:v>0.87785750816558517</c:v>
                </c:pt>
                <c:pt idx="180">
                  <c:v>9.6474729758580509</c:v>
                </c:pt>
                <c:pt idx="181">
                  <c:v>3.7773688611407352</c:v>
                </c:pt>
                <c:pt idx="182">
                  <c:v>2.3826966463190224</c:v>
                </c:pt>
                <c:pt idx="183">
                  <c:v>2.0164957151848486</c:v>
                </c:pt>
                <c:pt idx="184">
                  <c:v>4.1801089282152626</c:v>
                </c:pt>
                <c:pt idx="185">
                  <c:v>4.58907047992132</c:v>
                </c:pt>
                <c:pt idx="186">
                  <c:v>4.4088868111736446</c:v>
                </c:pt>
                <c:pt idx="187">
                  <c:v>0.63477699446172975</c:v>
                </c:pt>
                <c:pt idx="188">
                  <c:v>0.36428948143163103</c:v>
                </c:pt>
                <c:pt idx="189">
                  <c:v>1.2486920287054744</c:v>
                </c:pt>
                <c:pt idx="190">
                  <c:v>2.052966511788517</c:v>
                </c:pt>
                <c:pt idx="191">
                  <c:v>2.6729159791135313</c:v>
                </c:pt>
                <c:pt idx="192">
                  <c:v>12.576190124471264</c:v>
                </c:pt>
                <c:pt idx="193">
                  <c:v>4.2454096329164512</c:v>
                </c:pt>
                <c:pt idx="194">
                  <c:v>2.6300088969757387</c:v>
                </c:pt>
                <c:pt idx="195">
                  <c:v>28.531006329620933</c:v>
                </c:pt>
                <c:pt idx="196">
                  <c:v>1.32724268260458</c:v>
                </c:pt>
                <c:pt idx="197">
                  <c:v>4.7958341791562829</c:v>
                </c:pt>
                <c:pt idx="198">
                  <c:v>9.0619496299384341</c:v>
                </c:pt>
                <c:pt idx="199">
                  <c:v>3.9282379585260294</c:v>
                </c:pt>
                <c:pt idx="200">
                  <c:v>4.0267018888962038</c:v>
                </c:pt>
                <c:pt idx="201">
                  <c:v>3.0288522136853282</c:v>
                </c:pt>
                <c:pt idx="202">
                  <c:v>1.576869148504551</c:v>
                </c:pt>
                <c:pt idx="203">
                  <c:v>2.8657289247564721</c:v>
                </c:pt>
                <c:pt idx="204">
                  <c:v>2.8311997815499632</c:v>
                </c:pt>
                <c:pt idx="205">
                  <c:v>3.6752887574984303</c:v>
                </c:pt>
                <c:pt idx="206">
                  <c:v>3.4401754621401852</c:v>
                </c:pt>
                <c:pt idx="207">
                  <c:v>3.4232382869765203</c:v>
                </c:pt>
                <c:pt idx="208">
                  <c:v>3.8003935462768288</c:v>
                </c:pt>
                <c:pt idx="209">
                  <c:v>2.8717098747812004</c:v>
                </c:pt>
                <c:pt idx="210">
                  <c:v>1.7535738702692387</c:v>
                </c:pt>
                <c:pt idx="211">
                  <c:v>1.9114346883032676</c:v>
                </c:pt>
                <c:pt idx="212">
                  <c:v>1.654709194427068</c:v>
                </c:pt>
                <c:pt idx="213">
                  <c:v>1.4220936703725788</c:v>
                </c:pt>
                <c:pt idx="214">
                  <c:v>1.5290478019655265</c:v>
                </c:pt>
                <c:pt idx="215">
                  <c:v>1.9783785724678589</c:v>
                </c:pt>
                <c:pt idx="216">
                  <c:v>0.47435013080204225</c:v>
                </c:pt>
                <c:pt idx="217">
                  <c:v>0.71240322893239993</c:v>
                </c:pt>
                <c:pt idx="218">
                  <c:v>0.84273032147039817</c:v>
                </c:pt>
                <c:pt idx="219">
                  <c:v>1.0999740351967735</c:v>
                </c:pt>
                <c:pt idx="220">
                  <c:v>0.93254358806409032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FD-4E64-A6FB-533A7E3BA48C}"/>
            </c:ext>
          </c:extLst>
        </c:ser>
        <c:ser>
          <c:idx val="1"/>
          <c:order val="1"/>
          <c:marker>
            <c:symbol val="none"/>
          </c:marker>
          <c:cat>
            <c:numRef>
              <c:f>'data CZE'!$A$33:$A$253</c:f>
              <c:numCache>
                <c:formatCode>m/d/yyyy</c:formatCode>
                <c:ptCount val="22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  <c:pt idx="101">
                  <c:v>44021</c:v>
                </c:pt>
                <c:pt idx="102">
                  <c:v>44022</c:v>
                </c:pt>
                <c:pt idx="103">
                  <c:v>44023</c:v>
                </c:pt>
                <c:pt idx="104">
                  <c:v>44024</c:v>
                </c:pt>
                <c:pt idx="105">
                  <c:v>44025</c:v>
                </c:pt>
                <c:pt idx="106">
                  <c:v>44026</c:v>
                </c:pt>
                <c:pt idx="107">
                  <c:v>44027</c:v>
                </c:pt>
                <c:pt idx="108">
                  <c:v>44028</c:v>
                </c:pt>
                <c:pt idx="109">
                  <c:v>44029</c:v>
                </c:pt>
                <c:pt idx="110">
                  <c:v>44030</c:v>
                </c:pt>
                <c:pt idx="111">
                  <c:v>44031</c:v>
                </c:pt>
                <c:pt idx="112">
                  <c:v>44032</c:v>
                </c:pt>
                <c:pt idx="113">
                  <c:v>44033</c:v>
                </c:pt>
                <c:pt idx="114">
                  <c:v>44034</c:v>
                </c:pt>
                <c:pt idx="115">
                  <c:v>44035</c:v>
                </c:pt>
                <c:pt idx="116">
                  <c:v>44036</c:v>
                </c:pt>
                <c:pt idx="117">
                  <c:v>44037</c:v>
                </c:pt>
                <c:pt idx="118">
                  <c:v>44038</c:v>
                </c:pt>
                <c:pt idx="119">
                  <c:v>44039</c:v>
                </c:pt>
                <c:pt idx="120">
                  <c:v>44040</c:v>
                </c:pt>
                <c:pt idx="121">
                  <c:v>44041</c:v>
                </c:pt>
                <c:pt idx="122">
                  <c:v>44042</c:v>
                </c:pt>
                <c:pt idx="123">
                  <c:v>44043</c:v>
                </c:pt>
                <c:pt idx="124">
                  <c:v>44044</c:v>
                </c:pt>
                <c:pt idx="125">
                  <c:v>44045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44051</c:v>
                </c:pt>
                <c:pt idx="132">
                  <c:v>44052</c:v>
                </c:pt>
                <c:pt idx="133">
                  <c:v>44053</c:v>
                </c:pt>
                <c:pt idx="134">
                  <c:v>44054</c:v>
                </c:pt>
                <c:pt idx="135">
                  <c:v>44055</c:v>
                </c:pt>
                <c:pt idx="136">
                  <c:v>44056</c:v>
                </c:pt>
                <c:pt idx="137">
                  <c:v>44057</c:v>
                </c:pt>
                <c:pt idx="138">
                  <c:v>44058</c:v>
                </c:pt>
                <c:pt idx="139">
                  <c:v>44059</c:v>
                </c:pt>
                <c:pt idx="140">
                  <c:v>44060</c:v>
                </c:pt>
                <c:pt idx="141">
                  <c:v>44061</c:v>
                </c:pt>
                <c:pt idx="142">
                  <c:v>44062</c:v>
                </c:pt>
                <c:pt idx="143">
                  <c:v>44063</c:v>
                </c:pt>
                <c:pt idx="144">
                  <c:v>44064</c:v>
                </c:pt>
                <c:pt idx="145">
                  <c:v>44065</c:v>
                </c:pt>
                <c:pt idx="146">
                  <c:v>44066</c:v>
                </c:pt>
                <c:pt idx="147">
                  <c:v>44067</c:v>
                </c:pt>
                <c:pt idx="148">
                  <c:v>44068</c:v>
                </c:pt>
                <c:pt idx="149">
                  <c:v>44069</c:v>
                </c:pt>
                <c:pt idx="150">
                  <c:v>44070</c:v>
                </c:pt>
                <c:pt idx="151">
                  <c:v>44071</c:v>
                </c:pt>
                <c:pt idx="152">
                  <c:v>44072</c:v>
                </c:pt>
                <c:pt idx="153">
                  <c:v>44073</c:v>
                </c:pt>
                <c:pt idx="154">
                  <c:v>44074</c:v>
                </c:pt>
                <c:pt idx="155">
                  <c:v>44075</c:v>
                </c:pt>
                <c:pt idx="156">
                  <c:v>44076</c:v>
                </c:pt>
                <c:pt idx="157">
                  <c:v>44077</c:v>
                </c:pt>
                <c:pt idx="158">
                  <c:v>44078</c:v>
                </c:pt>
                <c:pt idx="159">
                  <c:v>44079</c:v>
                </c:pt>
                <c:pt idx="160">
                  <c:v>44080</c:v>
                </c:pt>
                <c:pt idx="161">
                  <c:v>44081</c:v>
                </c:pt>
                <c:pt idx="162">
                  <c:v>44082</c:v>
                </c:pt>
                <c:pt idx="163">
                  <c:v>44083</c:v>
                </c:pt>
                <c:pt idx="164">
                  <c:v>44084</c:v>
                </c:pt>
                <c:pt idx="165">
                  <c:v>44085</c:v>
                </c:pt>
                <c:pt idx="166">
                  <c:v>44086</c:v>
                </c:pt>
                <c:pt idx="167">
                  <c:v>44087</c:v>
                </c:pt>
                <c:pt idx="168">
                  <c:v>44088</c:v>
                </c:pt>
                <c:pt idx="169">
                  <c:v>44089</c:v>
                </c:pt>
                <c:pt idx="170">
                  <c:v>44090</c:v>
                </c:pt>
                <c:pt idx="171">
                  <c:v>44091</c:v>
                </c:pt>
                <c:pt idx="172">
                  <c:v>44092</c:v>
                </c:pt>
                <c:pt idx="173">
                  <c:v>44093</c:v>
                </c:pt>
                <c:pt idx="174">
                  <c:v>44094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44100</c:v>
                </c:pt>
                <c:pt idx="181">
                  <c:v>44101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44107</c:v>
                </c:pt>
                <c:pt idx="188">
                  <c:v>44108</c:v>
                </c:pt>
                <c:pt idx="189">
                  <c:v>44109</c:v>
                </c:pt>
                <c:pt idx="190">
                  <c:v>44110</c:v>
                </c:pt>
                <c:pt idx="191">
                  <c:v>44111</c:v>
                </c:pt>
                <c:pt idx="192">
                  <c:v>44112</c:v>
                </c:pt>
                <c:pt idx="193">
                  <c:v>44113</c:v>
                </c:pt>
                <c:pt idx="194">
                  <c:v>44114</c:v>
                </c:pt>
                <c:pt idx="195">
                  <c:v>44115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44121</c:v>
                </c:pt>
                <c:pt idx="202">
                  <c:v>44122</c:v>
                </c:pt>
                <c:pt idx="203">
                  <c:v>44123</c:v>
                </c:pt>
                <c:pt idx="204">
                  <c:v>44124</c:v>
                </c:pt>
                <c:pt idx="205">
                  <c:v>44125</c:v>
                </c:pt>
                <c:pt idx="206">
                  <c:v>44126</c:v>
                </c:pt>
                <c:pt idx="207">
                  <c:v>44127</c:v>
                </c:pt>
                <c:pt idx="208">
                  <c:v>44128</c:v>
                </c:pt>
                <c:pt idx="209">
                  <c:v>44129</c:v>
                </c:pt>
                <c:pt idx="210">
                  <c:v>44130</c:v>
                </c:pt>
                <c:pt idx="211">
                  <c:v>44131</c:v>
                </c:pt>
                <c:pt idx="212">
                  <c:v>44132</c:v>
                </c:pt>
                <c:pt idx="213">
                  <c:v>44133</c:v>
                </c:pt>
                <c:pt idx="214">
                  <c:v>44134</c:v>
                </c:pt>
                <c:pt idx="215">
                  <c:v>44135</c:v>
                </c:pt>
                <c:pt idx="216">
                  <c:v>44136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</c:numCache>
            </c:numRef>
          </c:cat>
          <c:val>
            <c:numRef>
              <c:f>'data CZE'!$W$33:$W$253</c:f>
              <c:numCache>
                <c:formatCode>General</c:formatCode>
                <c:ptCount val="221"/>
                <c:pt idx="0">
                  <c:v>8.7642101894803446</c:v>
                </c:pt>
                <c:pt idx="1">
                  <c:v>9.8657846548017982</c:v>
                </c:pt>
                <c:pt idx="2">
                  <c:v>9.3558258672383392</c:v>
                </c:pt>
                <c:pt idx="3">
                  <c:v>14.974021423171108</c:v>
                </c:pt>
                <c:pt idx="4">
                  <c:v>15.308988144971309</c:v>
                </c:pt>
                <c:pt idx="5">
                  <c:v>18.051179060319001</c:v>
                </c:pt>
                <c:pt idx="6">
                  <c:v>16.104571300635314</c:v>
                </c:pt>
                <c:pt idx="7">
                  <c:v>15.785480563923855</c:v>
                </c:pt>
                <c:pt idx="8">
                  <c:v>14.675595170712088</c:v>
                </c:pt>
                <c:pt idx="9">
                  <c:v>14.070342930440477</c:v>
                </c:pt>
                <c:pt idx="10">
                  <c:v>9.976886648583104</c:v>
                </c:pt>
                <c:pt idx="11">
                  <c:v>8.0465139767464784</c:v>
                </c:pt>
                <c:pt idx="12">
                  <c:v>3.6977387301073956</c:v>
                </c:pt>
                <c:pt idx="13">
                  <c:v>3.4344710638056313</c:v>
                </c:pt>
                <c:pt idx="14">
                  <c:v>2.6635271615640876</c:v>
                </c:pt>
                <c:pt idx="15">
                  <c:v>2.2593616952329656</c:v>
                </c:pt>
                <c:pt idx="16">
                  <c:v>1.7562345340228125</c:v>
                </c:pt>
                <c:pt idx="17">
                  <c:v>1.5015801639066353</c:v>
                </c:pt>
                <c:pt idx="18">
                  <c:v>1.1340371545391092</c:v>
                </c:pt>
                <c:pt idx="19">
                  <c:v>1.0789358845694272</c:v>
                </c:pt>
                <c:pt idx="20">
                  <c:v>0.97339177273502042</c:v>
                </c:pt>
                <c:pt idx="21">
                  <c:v>0.89323232284904697</c:v>
                </c:pt>
                <c:pt idx="22">
                  <c:v>0.9351059020317799</c:v>
                </c:pt>
                <c:pt idx="23">
                  <c:v>0.91088056797834493</c:v>
                </c:pt>
                <c:pt idx="24">
                  <c:v>0.75969798918936049</c:v>
                </c:pt>
                <c:pt idx="25">
                  <c:v>0.73433569654028497</c:v>
                </c:pt>
                <c:pt idx="26">
                  <c:v>0.73208297144358714</c:v>
                </c:pt>
                <c:pt idx="27">
                  <c:v>0.46876264350358871</c:v>
                </c:pt>
                <c:pt idx="28">
                  <c:v>0.40756471648449172</c:v>
                </c:pt>
                <c:pt idx="29">
                  <c:v>0.37991636968072967</c:v>
                </c:pt>
                <c:pt idx="30">
                  <c:v>0.38868830533513032</c:v>
                </c:pt>
                <c:pt idx="31">
                  <c:v>0.40952453118897608</c:v>
                </c:pt>
                <c:pt idx="32">
                  <c:v>0.48121372653532352</c:v>
                </c:pt>
                <c:pt idx="33">
                  <c:v>0.37727070702131443</c:v>
                </c:pt>
                <c:pt idx="34">
                  <c:v>0.40608448527862845</c:v>
                </c:pt>
                <c:pt idx="35">
                  <c:v>0.40969878934818682</c:v>
                </c:pt>
                <c:pt idx="36">
                  <c:v>0.39671979533217838</c:v>
                </c:pt>
                <c:pt idx="37">
                  <c:v>0.3843707059968523</c:v>
                </c:pt>
                <c:pt idx="38">
                  <c:v>0.36271659965080338</c:v>
                </c:pt>
                <c:pt idx="39">
                  <c:v>0.38203885841655894</c:v>
                </c:pt>
                <c:pt idx="40">
                  <c:v>0.42421398356520096</c:v>
                </c:pt>
                <c:pt idx="41">
                  <c:v>0.5245300736197257</c:v>
                </c:pt>
                <c:pt idx="42">
                  <c:v>0.53198142372781987</c:v>
                </c:pt>
                <c:pt idx="43">
                  <c:v>0.51396170329398172</c:v>
                </c:pt>
                <c:pt idx="44">
                  <c:v>0.50088992015917577</c:v>
                </c:pt>
                <c:pt idx="45">
                  <c:v>0.51356634814276358</c:v>
                </c:pt>
                <c:pt idx="46">
                  <c:v>0.42280018036401262</c:v>
                </c:pt>
                <c:pt idx="47">
                  <c:v>0.52004724820834203</c:v>
                </c:pt>
                <c:pt idx="48">
                  <c:v>0.45899834235045522</c:v>
                </c:pt>
                <c:pt idx="49">
                  <c:v>0.51645030622940014</c:v>
                </c:pt>
                <c:pt idx="50">
                  <c:v>0.57741214880555825</c:v>
                </c:pt>
                <c:pt idx="51">
                  <c:v>0.63563283039069718</c:v>
                </c:pt>
                <c:pt idx="52">
                  <c:v>0.62426766376900245</c:v>
                </c:pt>
                <c:pt idx="53">
                  <c:v>0.64923027008824863</c:v>
                </c:pt>
                <c:pt idx="54">
                  <c:v>1.0066736259355038</c:v>
                </c:pt>
                <c:pt idx="55">
                  <c:v>1.2041192112922008</c:v>
                </c:pt>
                <c:pt idx="56">
                  <c:v>1.1783589121478941</c:v>
                </c:pt>
                <c:pt idx="57">
                  <c:v>1.1594434571467833</c:v>
                </c:pt>
                <c:pt idx="58">
                  <c:v>1.1111044758887743</c:v>
                </c:pt>
                <c:pt idx="59">
                  <c:v>1.146882447924837</c:v>
                </c:pt>
                <c:pt idx="60">
                  <c:v>1.2667155110467951</c:v>
                </c:pt>
                <c:pt idx="61">
                  <c:v>0.84815537316857903</c:v>
                </c:pt>
                <c:pt idx="62">
                  <c:v>1.0005714649412414</c:v>
                </c:pt>
                <c:pt idx="63">
                  <c:v>0.99436848861597993</c:v>
                </c:pt>
                <c:pt idx="64">
                  <c:v>1.109094832501329</c:v>
                </c:pt>
                <c:pt idx="65">
                  <c:v>1.2204024610190414</c:v>
                </c:pt>
                <c:pt idx="66">
                  <c:v>1.2677435512899287</c:v>
                </c:pt>
                <c:pt idx="67">
                  <c:v>1.1361266344969763</c:v>
                </c:pt>
                <c:pt idx="68">
                  <c:v>2.3887973595205501</c:v>
                </c:pt>
                <c:pt idx="69">
                  <c:v>3.4245343348964812</c:v>
                </c:pt>
                <c:pt idx="70">
                  <c:v>3.4622074905182272</c:v>
                </c:pt>
                <c:pt idx="71">
                  <c:v>3.4003626196026562</c:v>
                </c:pt>
                <c:pt idx="72">
                  <c:v>3.4115508506683336</c:v>
                </c:pt>
                <c:pt idx="73">
                  <c:v>3.3639222999179927</c:v>
                </c:pt>
                <c:pt idx="74">
                  <c:v>3.5327296632559988</c:v>
                </c:pt>
                <c:pt idx="75">
                  <c:v>4.7005319360803428</c:v>
                </c:pt>
                <c:pt idx="76">
                  <c:v>3.8366883260016675</c:v>
                </c:pt>
                <c:pt idx="77">
                  <c:v>3.822381119500418</c:v>
                </c:pt>
                <c:pt idx="78">
                  <c:v>3.798188227014196</c:v>
                </c:pt>
                <c:pt idx="79">
                  <c:v>3.7938156389432081</c:v>
                </c:pt>
                <c:pt idx="80">
                  <c:v>4.1119227305644523</c:v>
                </c:pt>
                <c:pt idx="81">
                  <c:v>4.4044818979373446</c:v>
                </c:pt>
                <c:pt idx="82">
                  <c:v>3.0794952713901504</c:v>
                </c:pt>
                <c:pt idx="83">
                  <c:v>2.8146516634220271</c:v>
                </c:pt>
                <c:pt idx="84">
                  <c:v>2.8281705466519047</c:v>
                </c:pt>
                <c:pt idx="85">
                  <c:v>3.58628968645449</c:v>
                </c:pt>
                <c:pt idx="86">
                  <c:v>3.907529967869622</c:v>
                </c:pt>
                <c:pt idx="87">
                  <c:v>3.7168849929209631</c:v>
                </c:pt>
                <c:pt idx="88">
                  <c:v>4.2315030402774942</c:v>
                </c:pt>
                <c:pt idx="89">
                  <c:v>5.6861344757373677</c:v>
                </c:pt>
                <c:pt idx="90">
                  <c:v>7.343753218733724</c:v>
                </c:pt>
                <c:pt idx="91">
                  <c:v>7.9542722032467363</c:v>
                </c:pt>
                <c:pt idx="92">
                  <c:v>7.9090616329191255</c:v>
                </c:pt>
                <c:pt idx="93">
                  <c:v>7.9242854093074637</c:v>
                </c:pt>
                <c:pt idx="94">
                  <c:v>8.3641671767915611</c:v>
                </c:pt>
                <c:pt idx="95">
                  <c:v>8.0952359488398056</c:v>
                </c:pt>
                <c:pt idx="96">
                  <c:v>14.092248172064615</c:v>
                </c:pt>
                <c:pt idx="97">
                  <c:v>13.301497737851415</c:v>
                </c:pt>
                <c:pt idx="98">
                  <c:v>13.260014172938778</c:v>
                </c:pt>
                <c:pt idx="99">
                  <c:v>12.888323371699341</c:v>
                </c:pt>
                <c:pt idx="100">
                  <c:v>12.566768235915211</c:v>
                </c:pt>
                <c:pt idx="101">
                  <c:v>12.041991105575509</c:v>
                </c:pt>
                <c:pt idx="102">
                  <c:v>11.412989260506288</c:v>
                </c:pt>
                <c:pt idx="103">
                  <c:v>3.6183631355370451</c:v>
                </c:pt>
                <c:pt idx="104">
                  <c:v>2.8484477463109781</c:v>
                </c:pt>
                <c:pt idx="105">
                  <c:v>2.2574148128320788</c:v>
                </c:pt>
                <c:pt idx="106">
                  <c:v>2.019985078406958</c:v>
                </c:pt>
                <c:pt idx="107">
                  <c:v>2.1258858851086258</c:v>
                </c:pt>
                <c:pt idx="108">
                  <c:v>2.1470234500447498</c:v>
                </c:pt>
                <c:pt idx="109">
                  <c:v>2.21172556853216</c:v>
                </c:pt>
                <c:pt idx="110">
                  <c:v>3.3739906798605088</c:v>
                </c:pt>
                <c:pt idx="111">
                  <c:v>3.395969454483494</c:v>
                </c:pt>
                <c:pt idx="112">
                  <c:v>3.6156983403419365</c:v>
                </c:pt>
                <c:pt idx="113">
                  <c:v>3.7947313605346653</c:v>
                </c:pt>
                <c:pt idx="114">
                  <c:v>3.657325969263558</c:v>
                </c:pt>
                <c:pt idx="115">
                  <c:v>3.6878351230250539</c:v>
                </c:pt>
                <c:pt idx="116">
                  <c:v>3.8867154507360162</c:v>
                </c:pt>
                <c:pt idx="117">
                  <c:v>1.9778172734555348</c:v>
                </c:pt>
                <c:pt idx="118">
                  <c:v>1.5426012041945201</c:v>
                </c:pt>
                <c:pt idx="119">
                  <c:v>14.98473091833937</c:v>
                </c:pt>
                <c:pt idx="120">
                  <c:v>55.082466111905852</c:v>
                </c:pt>
                <c:pt idx="121">
                  <c:v>96.991520740364805</c:v>
                </c:pt>
                <c:pt idx="122">
                  <c:v>97.499432187506756</c:v>
                </c:pt>
                <c:pt idx="123">
                  <c:v>97.411959872344752</c:v>
                </c:pt>
                <c:pt idx="124">
                  <c:v>98.241714679686197</c:v>
                </c:pt>
                <c:pt idx="125">
                  <c:v>98.993591168034001</c:v>
                </c:pt>
                <c:pt idx="126">
                  <c:v>85.543090743735348</c:v>
                </c:pt>
                <c:pt idx="127">
                  <c:v>45.4496945213617</c:v>
                </c:pt>
                <c:pt idx="128">
                  <c:v>3.7285265935666811</c:v>
                </c:pt>
                <c:pt idx="129">
                  <c:v>3.1127535734069807</c:v>
                </c:pt>
                <c:pt idx="130">
                  <c:v>2.9000332150689441</c:v>
                </c:pt>
                <c:pt idx="131">
                  <c:v>3.6282088962050065</c:v>
                </c:pt>
                <c:pt idx="132">
                  <c:v>3.6351651024692191</c:v>
                </c:pt>
                <c:pt idx="133">
                  <c:v>3.4536335026634899</c:v>
                </c:pt>
                <c:pt idx="134">
                  <c:v>3.2321186644182447</c:v>
                </c:pt>
                <c:pt idx="135">
                  <c:v>3.1171110903353716</c:v>
                </c:pt>
                <c:pt idx="136">
                  <c:v>3.3264929612759166</c:v>
                </c:pt>
                <c:pt idx="137">
                  <c:v>3.4776852244729874</c:v>
                </c:pt>
                <c:pt idx="138">
                  <c:v>2.6669250661814408</c:v>
                </c:pt>
                <c:pt idx="139">
                  <c:v>2.3551180534664717</c:v>
                </c:pt>
                <c:pt idx="140">
                  <c:v>2.2861738347345186</c:v>
                </c:pt>
                <c:pt idx="141">
                  <c:v>2.1903138926793133</c:v>
                </c:pt>
                <c:pt idx="142">
                  <c:v>2.0599567742045024</c:v>
                </c:pt>
                <c:pt idx="143">
                  <c:v>1.9100915390361684</c:v>
                </c:pt>
                <c:pt idx="144">
                  <c:v>2.1044263852383152</c:v>
                </c:pt>
                <c:pt idx="145">
                  <c:v>1.9736130328954</c:v>
                </c:pt>
                <c:pt idx="146">
                  <c:v>2.0060521214183136</c:v>
                </c:pt>
                <c:pt idx="147">
                  <c:v>2.118494619991139</c:v>
                </c:pt>
                <c:pt idx="148">
                  <c:v>2.225090266717312</c:v>
                </c:pt>
                <c:pt idx="149">
                  <c:v>2.3258029414146018</c:v>
                </c:pt>
                <c:pt idx="150">
                  <c:v>2.3285444113366416</c:v>
                </c:pt>
                <c:pt idx="151">
                  <c:v>2.1556372489375137</c:v>
                </c:pt>
                <c:pt idx="152">
                  <c:v>2.4143913429170758</c:v>
                </c:pt>
                <c:pt idx="153">
                  <c:v>6.8122114839553927</c:v>
                </c:pt>
                <c:pt idx="154">
                  <c:v>6.8045039580433766</c:v>
                </c:pt>
                <c:pt idx="155">
                  <c:v>6.8519306086854117</c:v>
                </c:pt>
                <c:pt idx="156">
                  <c:v>7.1030038724331694</c:v>
                </c:pt>
                <c:pt idx="157">
                  <c:v>7.2584337793496436</c:v>
                </c:pt>
                <c:pt idx="158">
                  <c:v>7.2868242819054752</c:v>
                </c:pt>
                <c:pt idx="159">
                  <c:v>11.44590797077392</c:v>
                </c:pt>
                <c:pt idx="160">
                  <c:v>9.6054013079008254</c:v>
                </c:pt>
                <c:pt idx="161">
                  <c:v>9.5675933345413426</c:v>
                </c:pt>
                <c:pt idx="162">
                  <c:v>9.914550835974552</c:v>
                </c:pt>
                <c:pt idx="163">
                  <c:v>10.164867785770925</c:v>
                </c:pt>
                <c:pt idx="164">
                  <c:v>10.350301222914567</c:v>
                </c:pt>
                <c:pt idx="165">
                  <c:v>10.623357117349029</c:v>
                </c:pt>
                <c:pt idx="166">
                  <c:v>8.7252742302156854</c:v>
                </c:pt>
                <c:pt idx="167">
                  <c:v>6.9058908142563933</c:v>
                </c:pt>
                <c:pt idx="168">
                  <c:v>7.0076550334532737</c:v>
                </c:pt>
                <c:pt idx="169">
                  <c:v>6.8275266271760984</c:v>
                </c:pt>
                <c:pt idx="170">
                  <c:v>7.0751341635763447</c:v>
                </c:pt>
                <c:pt idx="171">
                  <c:v>7.590677024619267</c:v>
                </c:pt>
                <c:pt idx="172">
                  <c:v>7.6272442521072907</c:v>
                </c:pt>
                <c:pt idx="173">
                  <c:v>5.163716799815548</c:v>
                </c:pt>
                <c:pt idx="174">
                  <c:v>4.2035431175545224</c:v>
                </c:pt>
                <c:pt idx="175">
                  <c:v>4.308921949060605</c:v>
                </c:pt>
                <c:pt idx="176">
                  <c:v>4.3791314246370572</c:v>
                </c:pt>
                <c:pt idx="177">
                  <c:v>4.0027514953033423</c:v>
                </c:pt>
                <c:pt idx="178">
                  <c:v>3.624142309843692</c:v>
                </c:pt>
                <c:pt idx="179">
                  <c:v>3.1289217492054755</c:v>
                </c:pt>
                <c:pt idx="180">
                  <c:v>3.7229961018187367</c:v>
                </c:pt>
                <c:pt idx="181">
                  <c:v>3.9966910526424582</c:v>
                </c:pt>
                <c:pt idx="182">
                  <c:v>4.0300442083902253</c:v>
                </c:pt>
                <c:pt idx="183">
                  <c:v>3.850592696815121</c:v>
                </c:pt>
                <c:pt idx="184">
                  <c:v>3.8788989330486667</c:v>
                </c:pt>
                <c:pt idx="185">
                  <c:v>3.9244387306864033</c:v>
                </c:pt>
                <c:pt idx="186">
                  <c:v>4.4288714882589835</c:v>
                </c:pt>
                <c:pt idx="187">
                  <c:v>3.1413434909166518</c:v>
                </c:pt>
                <c:pt idx="188">
                  <c:v>2.6537607223867794</c:v>
                </c:pt>
                <c:pt idx="189">
                  <c:v>2.491760062727701</c:v>
                </c:pt>
                <c:pt idx="190">
                  <c:v>2.4969701765282255</c:v>
                </c:pt>
                <c:pt idx="191">
                  <c:v>2.2816568980851213</c:v>
                </c:pt>
                <c:pt idx="192">
                  <c:v>3.4226739901636845</c:v>
                </c:pt>
                <c:pt idx="193">
                  <c:v>3.3993201075555142</c:v>
                </c:pt>
                <c:pt idx="194">
                  <c:v>3.6843532364860865</c:v>
                </c:pt>
                <c:pt idx="195">
                  <c:v>7.7081699290845576</c:v>
                </c:pt>
                <c:pt idx="196">
                  <c:v>7.7193914510701447</c:v>
                </c:pt>
                <c:pt idx="197">
                  <c:v>8.1112296892655387</c:v>
                </c:pt>
                <c:pt idx="198">
                  <c:v>9.0239487822405255</c:v>
                </c:pt>
                <c:pt idx="199">
                  <c:v>7.7885270442483483</c:v>
                </c:pt>
                <c:pt idx="200">
                  <c:v>7.7572830808168849</c:v>
                </c:pt>
                <c:pt idx="201">
                  <c:v>7.8142606974896838</c:v>
                </c:pt>
                <c:pt idx="202">
                  <c:v>3.9636696716159152</c:v>
                </c:pt>
                <c:pt idx="203">
                  <c:v>4.1834534204947573</c:v>
                </c:pt>
                <c:pt idx="204">
                  <c:v>3.9027913636938543</c:v>
                </c:pt>
                <c:pt idx="205">
                  <c:v>3.1332683819167113</c:v>
                </c:pt>
                <c:pt idx="206">
                  <c:v>3.0635451681473045</c:v>
                </c:pt>
                <c:pt idx="207">
                  <c:v>2.9773360821587787</c:v>
                </c:pt>
                <c:pt idx="208">
                  <c:v>3.0875562725289933</c:v>
                </c:pt>
                <c:pt idx="209">
                  <c:v>3.2725335191399432</c:v>
                </c:pt>
                <c:pt idx="210">
                  <c:v>3.1136542256417665</c:v>
                </c:pt>
                <c:pt idx="211">
                  <c:v>2.9822592123208098</c:v>
                </c:pt>
                <c:pt idx="212">
                  <c:v>2.6936049890249012</c:v>
                </c:pt>
                <c:pt idx="213">
                  <c:v>2.4053075902009575</c:v>
                </c:pt>
                <c:pt idx="214">
                  <c:v>2.1347089494851015</c:v>
                </c:pt>
                <c:pt idx="215">
                  <c:v>1.8744210960838199</c:v>
                </c:pt>
                <c:pt idx="216">
                  <c:v>1.531941132658226</c:v>
                </c:pt>
                <c:pt idx="217">
                  <c:v>1.383202469610106</c:v>
                </c:pt>
                <c:pt idx="218">
                  <c:v>1.2305304172054103</c:v>
                </c:pt>
                <c:pt idx="219">
                  <c:v>1.1512825373153686</c:v>
                </c:pt>
                <c:pt idx="220">
                  <c:v>1.0813468112712987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523264"/>
        <c:axId val="230524800"/>
      </c:lineChart>
      <c:dateAx>
        <c:axId val="2305232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524800"/>
        <c:crosses val="autoZero"/>
        <c:auto val="1"/>
        <c:lblOffset val="100"/>
        <c:baseTimeUnit val="days"/>
      </c:dateAx>
      <c:valAx>
        <c:axId val="230524800"/>
        <c:scaling>
          <c:logBase val="10"/>
          <c:orientation val="minMax"/>
          <c:max val="30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52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CZE'!$F$3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CZE'!$A$4:$A$133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CZE'!$F$4:$F$133</c:f>
              <c:numCache>
                <c:formatCode>General</c:formatCode>
                <c:ptCount val="130"/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  <c:pt idx="7">
                  <c:v>12</c:v>
                </c:pt>
                <c:pt idx="8">
                  <c:v>0</c:v>
                </c:pt>
                <c:pt idx="9">
                  <c:v>10</c:v>
                </c:pt>
                <c:pt idx="10">
                  <c:v>50</c:v>
                </c:pt>
                <c:pt idx="11">
                  <c:v>3</c:v>
                </c:pt>
                <c:pt idx="12">
                  <c:v>47</c:v>
                </c:pt>
                <c:pt idx="13">
                  <c:v>48</c:v>
                </c:pt>
                <c:pt idx="14">
                  <c:v>64</c:v>
                </c:pt>
                <c:pt idx="15">
                  <c:v>45</c:v>
                </c:pt>
                <c:pt idx="16">
                  <c:v>98</c:v>
                </c:pt>
                <c:pt idx="17">
                  <c:v>68</c:v>
                </c:pt>
                <c:pt idx="18">
                  <c:v>230</c:v>
                </c:pt>
                <c:pt idx="19">
                  <c:v>139</c:v>
                </c:pt>
                <c:pt idx="20">
                  <c:v>162</c:v>
                </c:pt>
                <c:pt idx="21">
                  <c:v>125</c:v>
                </c:pt>
                <c:pt idx="22">
                  <c:v>116</c:v>
                </c:pt>
                <c:pt idx="23">
                  <c:v>158</c:v>
                </c:pt>
                <c:pt idx="24">
                  <c:v>260</c:v>
                </c:pt>
                <c:pt idx="25">
                  <c:v>271</c:v>
                </c:pt>
                <c:pt idx="26">
                  <c:v>354</c:v>
                </c:pt>
                <c:pt idx="27">
                  <c:v>352</c:v>
                </c:pt>
                <c:pt idx="28">
                  <c:v>186</c:v>
                </c:pt>
                <c:pt idx="29">
                  <c:v>184</c:v>
                </c:pt>
                <c:pt idx="30">
                  <c:v>307</c:v>
                </c:pt>
                <c:pt idx="31">
                  <c:v>200</c:v>
                </c:pt>
                <c:pt idx="32">
                  <c:v>350</c:v>
                </c:pt>
                <c:pt idx="33">
                  <c:v>233</c:v>
                </c:pt>
                <c:pt idx="34">
                  <c:v>381</c:v>
                </c:pt>
                <c:pt idx="35">
                  <c:v>115</c:v>
                </c:pt>
                <c:pt idx="36">
                  <c:v>235</c:v>
                </c:pt>
                <c:pt idx="37">
                  <c:v>195</c:v>
                </c:pt>
                <c:pt idx="38">
                  <c:v>295</c:v>
                </c:pt>
                <c:pt idx="39">
                  <c:v>257</c:v>
                </c:pt>
                <c:pt idx="40">
                  <c:v>163</c:v>
                </c:pt>
                <c:pt idx="41">
                  <c:v>99</c:v>
                </c:pt>
                <c:pt idx="42">
                  <c:v>160</c:v>
                </c:pt>
                <c:pt idx="43">
                  <c:v>68</c:v>
                </c:pt>
                <c:pt idx="44">
                  <c:v>52</c:v>
                </c:pt>
                <c:pt idx="45">
                  <c:v>105</c:v>
                </c:pt>
                <c:pt idx="46">
                  <c:v>217</c:v>
                </c:pt>
                <c:pt idx="47">
                  <c:v>116</c:v>
                </c:pt>
                <c:pt idx="48">
                  <c:v>57</c:v>
                </c:pt>
                <c:pt idx="49">
                  <c:v>140</c:v>
                </c:pt>
                <c:pt idx="50">
                  <c:v>154</c:v>
                </c:pt>
                <c:pt idx="51">
                  <c:v>133</c:v>
                </c:pt>
                <c:pt idx="52">
                  <c:v>99</c:v>
                </c:pt>
                <c:pt idx="53">
                  <c:v>55</c:v>
                </c:pt>
                <c:pt idx="54">
                  <c:v>86</c:v>
                </c:pt>
                <c:pt idx="55">
                  <c:v>79</c:v>
                </c:pt>
                <c:pt idx="56">
                  <c:v>52</c:v>
                </c:pt>
                <c:pt idx="57">
                  <c:v>41</c:v>
                </c:pt>
                <c:pt idx="58">
                  <c:v>59</c:v>
                </c:pt>
                <c:pt idx="59">
                  <c:v>75</c:v>
                </c:pt>
                <c:pt idx="60">
                  <c:v>103</c:v>
                </c:pt>
                <c:pt idx="61">
                  <c:v>55</c:v>
                </c:pt>
                <c:pt idx="62">
                  <c:v>18</c:v>
                </c:pt>
                <c:pt idx="63">
                  <c:v>26</c:v>
                </c:pt>
                <c:pt idx="64">
                  <c:v>38</c:v>
                </c:pt>
                <c:pt idx="65">
                  <c:v>77</c:v>
                </c:pt>
                <c:pt idx="66">
                  <c:v>78</c:v>
                </c:pt>
                <c:pt idx="67">
                  <c:v>57</c:v>
                </c:pt>
                <c:pt idx="68">
                  <c:v>46</c:v>
                </c:pt>
                <c:pt idx="69">
                  <c:v>18</c:v>
                </c:pt>
                <c:pt idx="70">
                  <c:v>28</c:v>
                </c:pt>
                <c:pt idx="71">
                  <c:v>53</c:v>
                </c:pt>
                <c:pt idx="72">
                  <c:v>45</c:v>
                </c:pt>
                <c:pt idx="73">
                  <c:v>48</c:v>
                </c:pt>
                <c:pt idx="74">
                  <c:v>82</c:v>
                </c:pt>
                <c:pt idx="75">
                  <c:v>55</c:v>
                </c:pt>
                <c:pt idx="76">
                  <c:v>49</c:v>
                </c:pt>
                <c:pt idx="77">
                  <c:v>20</c:v>
                </c:pt>
                <c:pt idx="78">
                  <c:v>111</c:v>
                </c:pt>
                <c:pt idx="79">
                  <c:v>61</c:v>
                </c:pt>
                <c:pt idx="80">
                  <c:v>74</c:v>
                </c:pt>
                <c:pt idx="81">
                  <c:v>33</c:v>
                </c:pt>
                <c:pt idx="82">
                  <c:v>59</c:v>
                </c:pt>
                <c:pt idx="83">
                  <c:v>77</c:v>
                </c:pt>
                <c:pt idx="84">
                  <c:v>65</c:v>
                </c:pt>
                <c:pt idx="85">
                  <c:v>47</c:v>
                </c:pt>
                <c:pt idx="86">
                  <c:v>48</c:v>
                </c:pt>
                <c:pt idx="87">
                  <c:v>36</c:v>
                </c:pt>
                <c:pt idx="88">
                  <c:v>54</c:v>
                </c:pt>
                <c:pt idx="89">
                  <c:v>56</c:v>
                </c:pt>
                <c:pt idx="90">
                  <c:v>34</c:v>
                </c:pt>
                <c:pt idx="91">
                  <c:v>38</c:v>
                </c:pt>
                <c:pt idx="92">
                  <c:v>34</c:v>
                </c:pt>
                <c:pt idx="93">
                  <c:v>62</c:v>
                </c:pt>
                <c:pt idx="94">
                  <c:v>74</c:v>
                </c:pt>
                <c:pt idx="95">
                  <c:v>56</c:v>
                </c:pt>
                <c:pt idx="96">
                  <c:v>35</c:v>
                </c:pt>
                <c:pt idx="97">
                  <c:v>38</c:v>
                </c:pt>
                <c:pt idx="98">
                  <c:v>61</c:v>
                </c:pt>
                <c:pt idx="99">
                  <c:v>69</c:v>
                </c:pt>
                <c:pt idx="100">
                  <c:v>54</c:v>
                </c:pt>
                <c:pt idx="101">
                  <c:v>73</c:v>
                </c:pt>
                <c:pt idx="102">
                  <c:v>31</c:v>
                </c:pt>
                <c:pt idx="103">
                  <c:v>83</c:v>
                </c:pt>
                <c:pt idx="104">
                  <c:v>53</c:v>
                </c:pt>
                <c:pt idx="105">
                  <c:v>33</c:v>
                </c:pt>
                <c:pt idx="106">
                  <c:v>40</c:v>
                </c:pt>
                <c:pt idx="107">
                  <c:v>47</c:v>
                </c:pt>
                <c:pt idx="108">
                  <c:v>51</c:v>
                </c:pt>
                <c:pt idx="109">
                  <c:v>118</c:v>
                </c:pt>
                <c:pt idx="110">
                  <c:v>126</c:v>
                </c:pt>
                <c:pt idx="111">
                  <c:v>42</c:v>
                </c:pt>
                <c:pt idx="112">
                  <c:v>50</c:v>
                </c:pt>
                <c:pt idx="113">
                  <c:v>25</c:v>
                </c:pt>
                <c:pt idx="114">
                  <c:v>127</c:v>
                </c:pt>
                <c:pt idx="115">
                  <c:v>127</c:v>
                </c:pt>
                <c:pt idx="116">
                  <c:v>93</c:v>
                </c:pt>
                <c:pt idx="117">
                  <c:v>168</c:v>
                </c:pt>
                <c:pt idx="118">
                  <c:v>260</c:v>
                </c:pt>
                <c:pt idx="119">
                  <c:v>305</c:v>
                </c:pt>
                <c:pt idx="120">
                  <c:v>202</c:v>
                </c:pt>
                <c:pt idx="121">
                  <c:v>149</c:v>
                </c:pt>
                <c:pt idx="122">
                  <c:v>92</c:v>
                </c:pt>
                <c:pt idx="123">
                  <c:v>132</c:v>
                </c:pt>
                <c:pt idx="124">
                  <c:v>141</c:v>
                </c:pt>
                <c:pt idx="125">
                  <c:v>121</c:v>
                </c:pt>
                <c:pt idx="126">
                  <c:v>75</c:v>
                </c:pt>
                <c:pt idx="127">
                  <c:v>51</c:v>
                </c:pt>
                <c:pt idx="128">
                  <c:v>119</c:v>
                </c:pt>
                <c:pt idx="129">
                  <c:v>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ser>
          <c:idx val="2"/>
          <c:order val="2"/>
          <c:tx>
            <c:strRef>
              <c:f>'data CZE'!$H$3</c:f>
              <c:strCache>
                <c:ptCount val="1"/>
                <c:pt idx="0">
                  <c:v>New 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CZE'!$A$4:$A$133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CZE'!$H$4:$H$133</c:f>
              <c:numCache>
                <c:formatCode>General</c:formatCode>
                <c:ptCount val="13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14</c:v>
                </c:pt>
                <c:pt idx="30">
                  <c:v>20</c:v>
                </c:pt>
                <c:pt idx="31">
                  <c:v>16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18</c:v>
                </c:pt>
                <c:pt idx="36">
                  <c:v>25</c:v>
                </c:pt>
                <c:pt idx="37">
                  <c:v>51</c:v>
                </c:pt>
                <c:pt idx="38">
                  <c:v>61</c:v>
                </c:pt>
                <c:pt idx="39">
                  <c:v>68</c:v>
                </c:pt>
                <c:pt idx="40">
                  <c:v>45</c:v>
                </c:pt>
                <c:pt idx="41">
                  <c:v>65</c:v>
                </c:pt>
                <c:pt idx="42">
                  <c:v>53</c:v>
                </c:pt>
                <c:pt idx="43">
                  <c:v>55</c:v>
                </c:pt>
                <c:pt idx="44">
                  <c:v>123</c:v>
                </c:pt>
                <c:pt idx="45">
                  <c:v>177</c:v>
                </c:pt>
                <c:pt idx="46">
                  <c:v>153</c:v>
                </c:pt>
                <c:pt idx="47">
                  <c:v>202</c:v>
                </c:pt>
                <c:pt idx="48">
                  <c:v>53</c:v>
                </c:pt>
                <c:pt idx="49">
                  <c:v>71</c:v>
                </c:pt>
                <c:pt idx="50">
                  <c:v>261</c:v>
                </c:pt>
                <c:pt idx="51">
                  <c:v>194</c:v>
                </c:pt>
                <c:pt idx="52">
                  <c:v>236</c:v>
                </c:pt>
                <c:pt idx="53">
                  <c:v>163</c:v>
                </c:pt>
                <c:pt idx="54">
                  <c:v>219</c:v>
                </c:pt>
                <c:pt idx="55">
                  <c:v>82</c:v>
                </c:pt>
                <c:pt idx="56">
                  <c:v>92</c:v>
                </c:pt>
                <c:pt idx="57">
                  <c:v>281</c:v>
                </c:pt>
                <c:pt idx="58">
                  <c:v>122</c:v>
                </c:pt>
                <c:pt idx="59">
                  <c:v>160</c:v>
                </c:pt>
                <c:pt idx="60">
                  <c:v>206</c:v>
                </c:pt>
                <c:pt idx="61">
                  <c:v>58</c:v>
                </c:pt>
                <c:pt idx="62">
                  <c:v>89</c:v>
                </c:pt>
                <c:pt idx="63">
                  <c:v>126</c:v>
                </c:pt>
                <c:pt idx="64">
                  <c:v>220</c:v>
                </c:pt>
                <c:pt idx="65">
                  <c:v>199</c:v>
                </c:pt>
                <c:pt idx="66">
                  <c:v>199</c:v>
                </c:pt>
                <c:pt idx="67">
                  <c:v>166</c:v>
                </c:pt>
                <c:pt idx="68">
                  <c:v>42</c:v>
                </c:pt>
                <c:pt idx="69">
                  <c:v>34</c:v>
                </c:pt>
                <c:pt idx="70">
                  <c:v>27</c:v>
                </c:pt>
                <c:pt idx="71">
                  <c:v>237</c:v>
                </c:pt>
                <c:pt idx="72">
                  <c:v>178</c:v>
                </c:pt>
                <c:pt idx="73">
                  <c:v>158</c:v>
                </c:pt>
                <c:pt idx="74">
                  <c:v>194</c:v>
                </c:pt>
                <c:pt idx="75">
                  <c:v>140</c:v>
                </c:pt>
                <c:pt idx="76">
                  <c:v>41</c:v>
                </c:pt>
                <c:pt idx="77">
                  <c:v>40</c:v>
                </c:pt>
                <c:pt idx="78">
                  <c:v>179</c:v>
                </c:pt>
                <c:pt idx="79">
                  <c:v>85</c:v>
                </c:pt>
                <c:pt idx="80">
                  <c:v>104</c:v>
                </c:pt>
                <c:pt idx="81">
                  <c:v>96</c:v>
                </c:pt>
                <c:pt idx="82">
                  <c:v>99</c:v>
                </c:pt>
                <c:pt idx="83">
                  <c:v>19</c:v>
                </c:pt>
                <c:pt idx="84">
                  <c:v>34</c:v>
                </c:pt>
                <c:pt idx="85">
                  <c:v>104</c:v>
                </c:pt>
                <c:pt idx="86">
                  <c:v>88</c:v>
                </c:pt>
                <c:pt idx="87">
                  <c:v>100</c:v>
                </c:pt>
                <c:pt idx="88">
                  <c:v>90</c:v>
                </c:pt>
                <c:pt idx="89">
                  <c:v>40</c:v>
                </c:pt>
                <c:pt idx="90">
                  <c:v>46</c:v>
                </c:pt>
                <c:pt idx="91">
                  <c:v>12</c:v>
                </c:pt>
                <c:pt idx="92">
                  <c:v>84</c:v>
                </c:pt>
                <c:pt idx="93">
                  <c:v>44</c:v>
                </c:pt>
                <c:pt idx="94">
                  <c:v>63</c:v>
                </c:pt>
                <c:pt idx="95">
                  <c:v>60</c:v>
                </c:pt>
                <c:pt idx="96">
                  <c:v>72</c:v>
                </c:pt>
                <c:pt idx="97">
                  <c:v>4</c:v>
                </c:pt>
                <c:pt idx="98">
                  <c:v>6</c:v>
                </c:pt>
                <c:pt idx="99">
                  <c:v>103</c:v>
                </c:pt>
                <c:pt idx="100">
                  <c:v>59</c:v>
                </c:pt>
                <c:pt idx="101">
                  <c:v>58</c:v>
                </c:pt>
                <c:pt idx="102">
                  <c:v>55</c:v>
                </c:pt>
                <c:pt idx="103">
                  <c:v>49</c:v>
                </c:pt>
                <c:pt idx="104">
                  <c:v>4</c:v>
                </c:pt>
                <c:pt idx="105">
                  <c:v>7</c:v>
                </c:pt>
                <c:pt idx="106">
                  <c:v>70</c:v>
                </c:pt>
                <c:pt idx="107">
                  <c:v>62</c:v>
                </c:pt>
                <c:pt idx="108">
                  <c:v>41</c:v>
                </c:pt>
                <c:pt idx="109">
                  <c:v>41</c:v>
                </c:pt>
                <c:pt idx="110">
                  <c:v>33</c:v>
                </c:pt>
                <c:pt idx="111">
                  <c:v>4</c:v>
                </c:pt>
                <c:pt idx="112">
                  <c:v>22</c:v>
                </c:pt>
                <c:pt idx="113">
                  <c:v>38</c:v>
                </c:pt>
                <c:pt idx="114">
                  <c:v>18</c:v>
                </c:pt>
                <c:pt idx="115">
                  <c:v>33</c:v>
                </c:pt>
                <c:pt idx="116">
                  <c:v>61</c:v>
                </c:pt>
                <c:pt idx="117">
                  <c:v>19</c:v>
                </c:pt>
                <c:pt idx="118">
                  <c:v>14</c:v>
                </c:pt>
                <c:pt idx="119">
                  <c:v>23</c:v>
                </c:pt>
                <c:pt idx="120">
                  <c:v>41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4</c:v>
                </c:pt>
                <c:pt idx="126">
                  <c:v>12</c:v>
                </c:pt>
                <c:pt idx="127">
                  <c:v>9</c:v>
                </c:pt>
                <c:pt idx="128">
                  <c:v>37</c:v>
                </c:pt>
                <c:pt idx="129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94848"/>
        <c:axId val="231296384"/>
      </c:lineChart>
      <c:lineChart>
        <c:grouping val="standard"/>
        <c:varyColors val="0"/>
        <c:ser>
          <c:idx val="1"/>
          <c:order val="1"/>
          <c:tx>
            <c:strRef>
              <c:f>'data CZE'!$G$3</c:f>
              <c:strCache>
                <c:ptCount val="1"/>
                <c:pt idx="0">
                  <c:v>New 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CZE'!$G$4:$G$133</c:f>
              <c:numCache>
                <c:formatCode>General</c:formatCode>
                <c:ptCount val="13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0</c:v>
                </c:pt>
                <c:pt idx="27">
                  <c:v>2</c:v>
                </c:pt>
                <c:pt idx="28">
                  <c:v>5</c:v>
                </c:pt>
                <c:pt idx="29">
                  <c:v>7</c:v>
                </c:pt>
                <c:pt idx="30">
                  <c:v>8</c:v>
                </c:pt>
                <c:pt idx="31">
                  <c:v>8</c:v>
                </c:pt>
                <c:pt idx="32">
                  <c:v>5</c:v>
                </c:pt>
                <c:pt idx="33">
                  <c:v>9</c:v>
                </c:pt>
                <c:pt idx="34">
                  <c:v>6</c:v>
                </c:pt>
                <c:pt idx="35">
                  <c:v>8</c:v>
                </c:pt>
                <c:pt idx="36">
                  <c:v>11</c:v>
                </c:pt>
                <c:pt idx="37">
                  <c:v>10</c:v>
                </c:pt>
                <c:pt idx="38">
                  <c:v>11</c:v>
                </c:pt>
                <c:pt idx="39">
                  <c:v>13</c:v>
                </c:pt>
                <c:pt idx="40">
                  <c:v>7</c:v>
                </c:pt>
                <c:pt idx="41">
                  <c:v>10</c:v>
                </c:pt>
                <c:pt idx="42">
                  <c:v>9</c:v>
                </c:pt>
                <c:pt idx="43">
                  <c:v>5</c:v>
                </c:pt>
                <c:pt idx="44">
                  <c:v>18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8</c:v>
                </c:pt>
                <c:pt idx="51">
                  <c:v>7</c:v>
                </c:pt>
                <c:pt idx="52">
                  <c:v>7</c:v>
                </c:pt>
                <c:pt idx="53">
                  <c:v>2</c:v>
                </c:pt>
                <c:pt idx="54">
                  <c:v>4</c:v>
                </c:pt>
                <c:pt idx="55">
                  <c:v>4</c:v>
                </c:pt>
                <c:pt idx="56">
                  <c:v>2</c:v>
                </c:pt>
                <c:pt idx="57">
                  <c:v>3</c:v>
                </c:pt>
                <c:pt idx="58">
                  <c:v>4</c:v>
                </c:pt>
                <c:pt idx="59">
                  <c:v>0</c:v>
                </c:pt>
                <c:pt idx="60">
                  <c:v>9</c:v>
                </c:pt>
                <c:pt idx="61">
                  <c:v>4</c:v>
                </c:pt>
                <c:pt idx="62">
                  <c:v>5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8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2</c:v>
                </c:pt>
                <c:pt idx="72">
                  <c:v>1</c:v>
                </c:pt>
                <c:pt idx="73">
                  <c:v>7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2</c:v>
                </c:pt>
                <c:pt idx="78">
                  <c:v>-1</c:v>
                </c:pt>
                <c:pt idx="79">
                  <c:v>5</c:v>
                </c:pt>
                <c:pt idx="80">
                  <c:v>2</c:v>
                </c:pt>
                <c:pt idx="81">
                  <c:v>2</c:v>
                </c:pt>
                <c:pt idx="82">
                  <c:v>6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-2</c:v>
                </c:pt>
                <c:pt idx="103">
                  <c:v>1</c:v>
                </c:pt>
                <c:pt idx="104">
                  <c:v>-1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-1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4</c:v>
                </c:pt>
                <c:pt idx="124">
                  <c:v>0</c:v>
                </c:pt>
                <c:pt idx="125">
                  <c:v>-2</c:v>
                </c:pt>
                <c:pt idx="126">
                  <c:v>-3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07904"/>
        <c:axId val="231306368"/>
      </c:lineChart>
      <c:dateAx>
        <c:axId val="2312948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96384"/>
        <c:crosses val="autoZero"/>
        <c:auto val="1"/>
        <c:lblOffset val="100"/>
        <c:baseTimeUnit val="days"/>
      </c:dateAx>
      <c:valAx>
        <c:axId val="231296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94848"/>
        <c:crosses val="autoZero"/>
        <c:crossBetween val="between"/>
      </c:valAx>
      <c:valAx>
        <c:axId val="231306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307904"/>
        <c:crosses val="max"/>
        <c:crossBetween val="between"/>
      </c:valAx>
      <c:catAx>
        <c:axId val="23130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231306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9905549895743083E-2"/>
          <c:y val="1.8943135291310455E-2"/>
          <c:w val="0.87204153138656937"/>
          <c:h val="0.81184827466599252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CZE'!$B$3</c:f>
              <c:strCache>
                <c:ptCount val="1"/>
                <c:pt idx="0">
                  <c:v>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CZE'!$A$4:$A$337</c:f>
              <c:numCache>
                <c:formatCode>m/d/yyyy</c:formatCode>
                <c:ptCount val="33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</c:numCache>
            </c:numRef>
          </c:cat>
          <c:val>
            <c:numRef>
              <c:f>'data CZE'!$B$4:$B$337</c:f>
              <c:numCache>
                <c:formatCode>General</c:formatCode>
                <c:ptCount val="334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12</c:v>
                </c:pt>
                <c:pt idx="5">
                  <c:v>18</c:v>
                </c:pt>
                <c:pt idx="6">
                  <c:v>19</c:v>
                </c:pt>
                <c:pt idx="7">
                  <c:v>31</c:v>
                </c:pt>
                <c:pt idx="8">
                  <c:v>31</c:v>
                </c:pt>
                <c:pt idx="9">
                  <c:v>41</c:v>
                </c:pt>
                <c:pt idx="10">
                  <c:v>91</c:v>
                </c:pt>
                <c:pt idx="11">
                  <c:v>94</c:v>
                </c:pt>
                <c:pt idx="12">
                  <c:v>141</c:v>
                </c:pt>
                <c:pt idx="13">
                  <c:v>189</c:v>
                </c:pt>
                <c:pt idx="14">
                  <c:v>253</c:v>
                </c:pt>
                <c:pt idx="15">
                  <c:v>298</c:v>
                </c:pt>
                <c:pt idx="16">
                  <c:v>396</c:v>
                </c:pt>
                <c:pt idx="17">
                  <c:v>464</c:v>
                </c:pt>
                <c:pt idx="18">
                  <c:v>694</c:v>
                </c:pt>
                <c:pt idx="19">
                  <c:v>833</c:v>
                </c:pt>
                <c:pt idx="20">
                  <c:v>995</c:v>
                </c:pt>
                <c:pt idx="21">
                  <c:v>1120</c:v>
                </c:pt>
                <c:pt idx="22">
                  <c:v>1236</c:v>
                </c:pt>
                <c:pt idx="23">
                  <c:v>1394</c:v>
                </c:pt>
                <c:pt idx="24">
                  <c:v>1654</c:v>
                </c:pt>
                <c:pt idx="25">
                  <c:v>1925</c:v>
                </c:pt>
                <c:pt idx="26">
                  <c:v>2279</c:v>
                </c:pt>
                <c:pt idx="27">
                  <c:v>2631</c:v>
                </c:pt>
                <c:pt idx="28">
                  <c:v>2817</c:v>
                </c:pt>
                <c:pt idx="29">
                  <c:v>3001</c:v>
                </c:pt>
                <c:pt idx="30">
                  <c:v>3308</c:v>
                </c:pt>
                <c:pt idx="31">
                  <c:v>3508</c:v>
                </c:pt>
                <c:pt idx="32">
                  <c:v>3858</c:v>
                </c:pt>
                <c:pt idx="33">
                  <c:v>4091</c:v>
                </c:pt>
                <c:pt idx="34">
                  <c:v>4472</c:v>
                </c:pt>
                <c:pt idx="35">
                  <c:v>4587</c:v>
                </c:pt>
                <c:pt idx="36">
                  <c:v>4822</c:v>
                </c:pt>
                <c:pt idx="37">
                  <c:v>5017</c:v>
                </c:pt>
                <c:pt idx="38">
                  <c:v>5312</c:v>
                </c:pt>
                <c:pt idx="39">
                  <c:v>5569</c:v>
                </c:pt>
                <c:pt idx="40">
                  <c:v>5732</c:v>
                </c:pt>
                <c:pt idx="41">
                  <c:v>5831</c:v>
                </c:pt>
                <c:pt idx="42">
                  <c:v>5991</c:v>
                </c:pt>
                <c:pt idx="43">
                  <c:v>6059</c:v>
                </c:pt>
                <c:pt idx="44">
                  <c:v>6111</c:v>
                </c:pt>
                <c:pt idx="45">
                  <c:v>6216</c:v>
                </c:pt>
                <c:pt idx="46">
                  <c:v>6433</c:v>
                </c:pt>
                <c:pt idx="47">
                  <c:v>6549</c:v>
                </c:pt>
                <c:pt idx="48">
                  <c:v>6606</c:v>
                </c:pt>
                <c:pt idx="49">
                  <c:v>6746</c:v>
                </c:pt>
                <c:pt idx="50">
                  <c:v>6900</c:v>
                </c:pt>
                <c:pt idx="51">
                  <c:v>7033</c:v>
                </c:pt>
                <c:pt idx="52">
                  <c:v>7132</c:v>
                </c:pt>
                <c:pt idx="53">
                  <c:v>7187</c:v>
                </c:pt>
                <c:pt idx="54">
                  <c:v>7273</c:v>
                </c:pt>
                <c:pt idx="55">
                  <c:v>7352</c:v>
                </c:pt>
                <c:pt idx="56">
                  <c:v>7404</c:v>
                </c:pt>
                <c:pt idx="57">
                  <c:v>7445</c:v>
                </c:pt>
                <c:pt idx="58">
                  <c:v>7504</c:v>
                </c:pt>
                <c:pt idx="59">
                  <c:v>7579</c:v>
                </c:pt>
                <c:pt idx="60">
                  <c:v>7682</c:v>
                </c:pt>
                <c:pt idx="61">
                  <c:v>7737</c:v>
                </c:pt>
                <c:pt idx="62">
                  <c:v>7755</c:v>
                </c:pt>
                <c:pt idx="63">
                  <c:v>7781</c:v>
                </c:pt>
                <c:pt idx="64">
                  <c:v>7819</c:v>
                </c:pt>
                <c:pt idx="65">
                  <c:v>7896</c:v>
                </c:pt>
                <c:pt idx="66">
                  <c:v>7974</c:v>
                </c:pt>
                <c:pt idx="67">
                  <c:v>8031</c:v>
                </c:pt>
                <c:pt idx="68">
                  <c:v>8077</c:v>
                </c:pt>
                <c:pt idx="69">
                  <c:v>8095</c:v>
                </c:pt>
                <c:pt idx="70">
                  <c:v>8123</c:v>
                </c:pt>
                <c:pt idx="71">
                  <c:v>8176</c:v>
                </c:pt>
                <c:pt idx="72">
                  <c:v>8221</c:v>
                </c:pt>
                <c:pt idx="73">
                  <c:v>8269</c:v>
                </c:pt>
                <c:pt idx="74">
                  <c:v>8351</c:v>
                </c:pt>
                <c:pt idx="75">
                  <c:v>8406</c:v>
                </c:pt>
                <c:pt idx="76">
                  <c:v>8455</c:v>
                </c:pt>
                <c:pt idx="77">
                  <c:v>8475</c:v>
                </c:pt>
                <c:pt idx="78">
                  <c:v>8586</c:v>
                </c:pt>
                <c:pt idx="79">
                  <c:v>8647</c:v>
                </c:pt>
                <c:pt idx="80">
                  <c:v>8721</c:v>
                </c:pt>
                <c:pt idx="81">
                  <c:v>8754</c:v>
                </c:pt>
                <c:pt idx="82">
                  <c:v>8813</c:v>
                </c:pt>
                <c:pt idx="83">
                  <c:v>8890</c:v>
                </c:pt>
                <c:pt idx="84">
                  <c:v>8955</c:v>
                </c:pt>
                <c:pt idx="85">
                  <c:v>9002</c:v>
                </c:pt>
                <c:pt idx="86">
                  <c:v>9050</c:v>
                </c:pt>
                <c:pt idx="87">
                  <c:v>9086</c:v>
                </c:pt>
                <c:pt idx="88">
                  <c:v>9140</c:v>
                </c:pt>
                <c:pt idx="89">
                  <c:v>9196</c:v>
                </c:pt>
                <c:pt idx="90">
                  <c:v>9230</c:v>
                </c:pt>
                <c:pt idx="91">
                  <c:v>9268</c:v>
                </c:pt>
                <c:pt idx="92">
                  <c:v>9302</c:v>
                </c:pt>
                <c:pt idx="93">
                  <c:v>9364</c:v>
                </c:pt>
                <c:pt idx="94">
                  <c:v>9438</c:v>
                </c:pt>
                <c:pt idx="95">
                  <c:v>9494</c:v>
                </c:pt>
                <c:pt idx="96">
                  <c:v>9529</c:v>
                </c:pt>
                <c:pt idx="97">
                  <c:v>9567</c:v>
                </c:pt>
                <c:pt idx="98">
                  <c:v>9628</c:v>
                </c:pt>
                <c:pt idx="99">
                  <c:v>9697</c:v>
                </c:pt>
                <c:pt idx="100">
                  <c:v>9751</c:v>
                </c:pt>
                <c:pt idx="101">
                  <c:v>9824</c:v>
                </c:pt>
                <c:pt idx="102">
                  <c:v>9855</c:v>
                </c:pt>
                <c:pt idx="103">
                  <c:v>9938</c:v>
                </c:pt>
                <c:pt idx="104">
                  <c:v>9991</c:v>
                </c:pt>
                <c:pt idx="105">
                  <c:v>10024</c:v>
                </c:pt>
                <c:pt idx="106">
                  <c:v>10064</c:v>
                </c:pt>
                <c:pt idx="107">
                  <c:v>10111</c:v>
                </c:pt>
                <c:pt idx="108">
                  <c:v>10162</c:v>
                </c:pt>
                <c:pt idx="109">
                  <c:v>10280</c:v>
                </c:pt>
                <c:pt idx="110">
                  <c:v>10406</c:v>
                </c:pt>
                <c:pt idx="111">
                  <c:v>10448</c:v>
                </c:pt>
                <c:pt idx="112">
                  <c:v>10498</c:v>
                </c:pt>
                <c:pt idx="113">
                  <c:v>10523</c:v>
                </c:pt>
                <c:pt idx="114">
                  <c:v>10650</c:v>
                </c:pt>
                <c:pt idx="115">
                  <c:v>10777</c:v>
                </c:pt>
                <c:pt idx="116">
                  <c:v>10870</c:v>
                </c:pt>
                <c:pt idx="117">
                  <c:v>11038</c:v>
                </c:pt>
                <c:pt idx="118">
                  <c:v>11298</c:v>
                </c:pt>
                <c:pt idx="119">
                  <c:v>11603</c:v>
                </c:pt>
                <c:pt idx="120">
                  <c:v>11805</c:v>
                </c:pt>
                <c:pt idx="121">
                  <c:v>11954</c:v>
                </c:pt>
                <c:pt idx="122">
                  <c:v>12046</c:v>
                </c:pt>
                <c:pt idx="123">
                  <c:v>12178</c:v>
                </c:pt>
                <c:pt idx="124">
                  <c:v>12319</c:v>
                </c:pt>
                <c:pt idx="125">
                  <c:v>12440</c:v>
                </c:pt>
                <c:pt idx="126">
                  <c:v>12515</c:v>
                </c:pt>
                <c:pt idx="127">
                  <c:v>12566</c:v>
                </c:pt>
                <c:pt idx="128">
                  <c:v>12685</c:v>
                </c:pt>
                <c:pt idx="129">
                  <c:v>12814</c:v>
                </c:pt>
                <c:pt idx="130">
                  <c:v>12919</c:v>
                </c:pt>
                <c:pt idx="131">
                  <c:v>13001</c:v>
                </c:pt>
                <c:pt idx="132">
                  <c:v>13115</c:v>
                </c:pt>
                <c:pt idx="133">
                  <c:v>13174</c:v>
                </c:pt>
                <c:pt idx="134">
                  <c:v>13238</c:v>
                </c:pt>
                <c:pt idx="135">
                  <c:v>13341</c:v>
                </c:pt>
                <c:pt idx="136">
                  <c:v>13475</c:v>
                </c:pt>
                <c:pt idx="137">
                  <c:v>13612</c:v>
                </c:pt>
                <c:pt idx="138">
                  <c:v>13742</c:v>
                </c:pt>
                <c:pt idx="139">
                  <c:v>13855</c:v>
                </c:pt>
                <c:pt idx="140">
                  <c:v>13945</c:v>
                </c:pt>
                <c:pt idx="141">
                  <c:v>14098</c:v>
                </c:pt>
                <c:pt idx="142">
                  <c:v>14324</c:v>
                </c:pt>
                <c:pt idx="143">
                  <c:v>14570</c:v>
                </c:pt>
                <c:pt idx="144">
                  <c:v>14800</c:v>
                </c:pt>
                <c:pt idx="145">
                  <c:v>15081</c:v>
                </c:pt>
                <c:pt idx="146">
                  <c:v>15212</c:v>
                </c:pt>
                <c:pt idx="147">
                  <c:v>15324</c:v>
                </c:pt>
                <c:pt idx="148">
                  <c:v>15516</c:v>
                </c:pt>
                <c:pt idx="149">
                  <c:v>15799</c:v>
                </c:pt>
                <c:pt idx="150">
                  <c:v>16093</c:v>
                </c:pt>
                <c:pt idx="151">
                  <c:v>16371</c:v>
                </c:pt>
                <c:pt idx="152">
                  <c:v>16574</c:v>
                </c:pt>
                <c:pt idx="153">
                  <c:v>16699</c:v>
                </c:pt>
                <c:pt idx="154">
                  <c:v>16800</c:v>
                </c:pt>
                <c:pt idx="155">
                  <c:v>17008</c:v>
                </c:pt>
                <c:pt idx="156">
                  <c:v>17286</c:v>
                </c:pt>
                <c:pt idx="157">
                  <c:v>17529</c:v>
                </c:pt>
                <c:pt idx="158">
                  <c:v>17731</c:v>
                </c:pt>
                <c:pt idx="159">
                  <c:v>18060</c:v>
                </c:pt>
                <c:pt idx="160">
                  <c:v>18235</c:v>
                </c:pt>
                <c:pt idx="161">
                  <c:v>18353</c:v>
                </c:pt>
                <c:pt idx="162">
                  <c:v>18494</c:v>
                </c:pt>
                <c:pt idx="163">
                  <c:v>18783</c:v>
                </c:pt>
                <c:pt idx="164">
                  <c:v>19075</c:v>
                </c:pt>
                <c:pt idx="165">
                  <c:v>19401</c:v>
                </c:pt>
                <c:pt idx="166">
                  <c:v>19693</c:v>
                </c:pt>
                <c:pt idx="167">
                  <c:v>19891</c:v>
                </c:pt>
                <c:pt idx="168">
                  <c:v>20012</c:v>
                </c:pt>
                <c:pt idx="169">
                  <c:v>20202</c:v>
                </c:pt>
                <c:pt idx="170">
                  <c:v>20483</c:v>
                </c:pt>
                <c:pt idx="171">
                  <c:v>20798</c:v>
                </c:pt>
                <c:pt idx="172">
                  <c:v>21045</c:v>
                </c:pt>
                <c:pt idx="173">
                  <c:v>21551</c:v>
                </c:pt>
                <c:pt idx="174">
                  <c:v>21790</c:v>
                </c:pt>
                <c:pt idx="175">
                  <c:v>21923</c:v>
                </c:pt>
                <c:pt idx="176">
                  <c:v>22181</c:v>
                </c:pt>
                <c:pt idx="177">
                  <c:v>22548</c:v>
                </c:pt>
                <c:pt idx="178">
                  <c:v>22951</c:v>
                </c:pt>
                <c:pt idx="179">
                  <c:v>23169</c:v>
                </c:pt>
                <c:pt idx="180">
                  <c:v>23777</c:v>
                </c:pt>
                <c:pt idx="181">
                  <c:v>24094</c:v>
                </c:pt>
                <c:pt idx="182">
                  <c:v>24367</c:v>
                </c:pt>
                <c:pt idx="183">
                  <c:v>24618</c:v>
                </c:pt>
                <c:pt idx="184">
                  <c:v>25117</c:v>
                </c:pt>
                <c:pt idx="185">
                  <c:v>25773</c:v>
                </c:pt>
                <c:pt idx="186">
                  <c:v>26452</c:v>
                </c:pt>
                <c:pt idx="187">
                  <c:v>27249</c:v>
                </c:pt>
                <c:pt idx="188">
                  <c:v>27752</c:v>
                </c:pt>
                <c:pt idx="189">
                  <c:v>28156</c:v>
                </c:pt>
                <c:pt idx="190">
                  <c:v>28716</c:v>
                </c:pt>
                <c:pt idx="191">
                  <c:v>29877</c:v>
                </c:pt>
                <c:pt idx="192">
                  <c:v>31036</c:v>
                </c:pt>
                <c:pt idx="193">
                  <c:v>32413</c:v>
                </c:pt>
                <c:pt idx="194">
                  <c:v>33860</c:v>
                </c:pt>
                <c:pt idx="195">
                  <c:v>35401</c:v>
                </c:pt>
                <c:pt idx="196">
                  <c:v>36188</c:v>
                </c:pt>
                <c:pt idx="197">
                  <c:v>37222</c:v>
                </c:pt>
                <c:pt idx="198">
                  <c:v>38896</c:v>
                </c:pt>
                <c:pt idx="199">
                  <c:v>41032</c:v>
                </c:pt>
                <c:pt idx="200">
                  <c:v>44155</c:v>
                </c:pt>
                <c:pt idx="201">
                  <c:v>46262</c:v>
                </c:pt>
                <c:pt idx="202">
                  <c:v>48306</c:v>
                </c:pt>
                <c:pt idx="203">
                  <c:v>49290</c:v>
                </c:pt>
                <c:pt idx="204">
                  <c:v>50764</c:v>
                </c:pt>
                <c:pt idx="205">
                  <c:v>53158</c:v>
                </c:pt>
                <c:pt idx="206">
                  <c:v>55464</c:v>
                </c:pt>
                <c:pt idx="207">
                  <c:v>58374</c:v>
                </c:pt>
                <c:pt idx="208">
                  <c:v>61318</c:v>
                </c:pt>
                <c:pt idx="209">
                  <c:v>63294</c:v>
                </c:pt>
                <c:pt idx="210">
                  <c:v>64597</c:v>
                </c:pt>
                <c:pt idx="211">
                  <c:v>65883</c:v>
                </c:pt>
                <c:pt idx="212">
                  <c:v>67843</c:v>
                </c:pt>
                <c:pt idx="213">
                  <c:v>70763</c:v>
                </c:pt>
                <c:pt idx="214">
                  <c:v>74255</c:v>
                </c:pt>
                <c:pt idx="215">
                  <c:v>78051</c:v>
                </c:pt>
                <c:pt idx="216">
                  <c:v>80605</c:v>
                </c:pt>
                <c:pt idx="217">
                  <c:v>82446</c:v>
                </c:pt>
                <c:pt idx="218">
                  <c:v>85566</c:v>
                </c:pt>
                <c:pt idx="219">
                  <c:v>90022</c:v>
                </c:pt>
                <c:pt idx="220">
                  <c:v>95360</c:v>
                </c:pt>
                <c:pt idx="221">
                  <c:v>100757</c:v>
                </c:pt>
                <c:pt idx="222">
                  <c:v>109374</c:v>
                </c:pt>
                <c:pt idx="223">
                  <c:v>114005</c:v>
                </c:pt>
                <c:pt idx="224">
                  <c:v>117110</c:v>
                </c:pt>
                <c:pt idx="225">
                  <c:v>121421</c:v>
                </c:pt>
                <c:pt idx="226">
                  <c:v>129747</c:v>
                </c:pt>
                <c:pt idx="227">
                  <c:v>139290</c:v>
                </c:pt>
                <c:pt idx="228">
                  <c:v>149010</c:v>
                </c:pt>
                <c:pt idx="229">
                  <c:v>160112</c:v>
                </c:pt>
                <c:pt idx="230">
                  <c:v>168827</c:v>
                </c:pt>
                <c:pt idx="231">
                  <c:v>173885</c:v>
                </c:pt>
                <c:pt idx="232">
                  <c:v>181962</c:v>
                </c:pt>
                <c:pt idx="233">
                  <c:v>193946</c:v>
                </c:pt>
                <c:pt idx="234">
                  <c:v>208915</c:v>
                </c:pt>
                <c:pt idx="235">
                  <c:v>223065</c:v>
                </c:pt>
                <c:pt idx="236">
                  <c:v>238323</c:v>
                </c:pt>
                <c:pt idx="237">
                  <c:v>250797</c:v>
                </c:pt>
                <c:pt idx="238">
                  <c:v>258097</c:v>
                </c:pt>
                <c:pt idx="239">
                  <c:v>268370</c:v>
                </c:pt>
                <c:pt idx="240">
                  <c:v>284033</c:v>
                </c:pt>
                <c:pt idx="241">
                  <c:v>297013</c:v>
                </c:pt>
                <c:pt idx="242">
                  <c:v>310068</c:v>
                </c:pt>
                <c:pt idx="243">
                  <c:v>323673</c:v>
                </c:pt>
                <c:pt idx="244">
                  <c:v>335102</c:v>
                </c:pt>
                <c:pt idx="245">
                  <c:v>341644</c:v>
                </c:pt>
                <c:pt idx="246">
                  <c:v>350896</c:v>
                </c:pt>
                <c:pt idx="247">
                  <c:v>362985</c:v>
                </c:pt>
                <c:pt idx="248">
                  <c:v>378716</c:v>
                </c:pt>
                <c:pt idx="249">
                  <c:v>391945</c:v>
                </c:pt>
                <c:pt idx="250">
                  <c:v>403497</c:v>
                </c:pt>
                <c:pt idx="251">
                  <c:v>411220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ser>
          <c:idx val="2"/>
          <c:order val="2"/>
          <c:tx>
            <c:strRef>
              <c:f>'data CZE'!$D$3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CZE'!$A$4:$A$337</c:f>
              <c:numCache>
                <c:formatCode>m/d/yyyy</c:formatCode>
                <c:ptCount val="33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</c:numCache>
            </c:numRef>
          </c:cat>
          <c:val>
            <c:numRef>
              <c:f>'data CZE'!$D$4:$D$204</c:f>
              <c:numCache>
                <c:formatCode>General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25</c:v>
                </c:pt>
                <c:pt idx="30">
                  <c:v>45</c:v>
                </c:pt>
                <c:pt idx="31">
                  <c:v>61</c:v>
                </c:pt>
                <c:pt idx="32">
                  <c:v>67</c:v>
                </c:pt>
                <c:pt idx="33">
                  <c:v>72</c:v>
                </c:pt>
                <c:pt idx="34">
                  <c:v>78</c:v>
                </c:pt>
                <c:pt idx="35">
                  <c:v>96</c:v>
                </c:pt>
                <c:pt idx="36">
                  <c:v>121</c:v>
                </c:pt>
                <c:pt idx="37">
                  <c:v>172</c:v>
                </c:pt>
                <c:pt idx="38">
                  <c:v>233</c:v>
                </c:pt>
                <c:pt idx="39">
                  <c:v>301</c:v>
                </c:pt>
                <c:pt idx="40">
                  <c:v>346</c:v>
                </c:pt>
                <c:pt idx="41">
                  <c:v>411</c:v>
                </c:pt>
                <c:pt idx="42">
                  <c:v>464</c:v>
                </c:pt>
                <c:pt idx="43">
                  <c:v>519</c:v>
                </c:pt>
                <c:pt idx="44">
                  <c:v>642</c:v>
                </c:pt>
                <c:pt idx="45">
                  <c:v>819</c:v>
                </c:pt>
                <c:pt idx="46">
                  <c:v>972</c:v>
                </c:pt>
                <c:pt idx="47">
                  <c:v>1174</c:v>
                </c:pt>
                <c:pt idx="48">
                  <c:v>1227</c:v>
                </c:pt>
                <c:pt idx="49">
                  <c:v>1298</c:v>
                </c:pt>
                <c:pt idx="50">
                  <c:v>1559</c:v>
                </c:pt>
                <c:pt idx="51">
                  <c:v>1753</c:v>
                </c:pt>
                <c:pt idx="52">
                  <c:v>1989</c:v>
                </c:pt>
                <c:pt idx="53">
                  <c:v>2152</c:v>
                </c:pt>
                <c:pt idx="54">
                  <c:v>2371</c:v>
                </c:pt>
                <c:pt idx="55">
                  <c:v>2453</c:v>
                </c:pt>
                <c:pt idx="56">
                  <c:v>2545</c:v>
                </c:pt>
                <c:pt idx="57">
                  <c:v>2826</c:v>
                </c:pt>
                <c:pt idx="58">
                  <c:v>2948</c:v>
                </c:pt>
                <c:pt idx="59">
                  <c:v>3108</c:v>
                </c:pt>
                <c:pt idx="60">
                  <c:v>3314</c:v>
                </c:pt>
                <c:pt idx="61">
                  <c:v>3372</c:v>
                </c:pt>
                <c:pt idx="62">
                  <c:v>3461</c:v>
                </c:pt>
                <c:pt idx="63">
                  <c:v>3587</c:v>
                </c:pt>
                <c:pt idx="64">
                  <c:v>3807</c:v>
                </c:pt>
                <c:pt idx="65">
                  <c:v>4006</c:v>
                </c:pt>
                <c:pt idx="66">
                  <c:v>4205</c:v>
                </c:pt>
                <c:pt idx="67">
                  <c:v>4371</c:v>
                </c:pt>
                <c:pt idx="68">
                  <c:v>4413</c:v>
                </c:pt>
                <c:pt idx="69">
                  <c:v>4447</c:v>
                </c:pt>
                <c:pt idx="70">
                  <c:v>4474</c:v>
                </c:pt>
                <c:pt idx="71">
                  <c:v>4711</c:v>
                </c:pt>
                <c:pt idx="72">
                  <c:v>4889</c:v>
                </c:pt>
                <c:pt idx="73">
                  <c:v>5047</c:v>
                </c:pt>
                <c:pt idx="74">
                  <c:v>5241</c:v>
                </c:pt>
                <c:pt idx="75">
                  <c:v>5381</c:v>
                </c:pt>
                <c:pt idx="76">
                  <c:v>5422</c:v>
                </c:pt>
                <c:pt idx="77">
                  <c:v>5462</c:v>
                </c:pt>
                <c:pt idx="78">
                  <c:v>5641</c:v>
                </c:pt>
                <c:pt idx="79">
                  <c:v>5726</c:v>
                </c:pt>
                <c:pt idx="80">
                  <c:v>5830</c:v>
                </c:pt>
                <c:pt idx="81">
                  <c:v>5926</c:v>
                </c:pt>
                <c:pt idx="82">
                  <c:v>6025</c:v>
                </c:pt>
                <c:pt idx="83">
                  <c:v>6044</c:v>
                </c:pt>
                <c:pt idx="84">
                  <c:v>6078</c:v>
                </c:pt>
                <c:pt idx="85">
                  <c:v>6182</c:v>
                </c:pt>
                <c:pt idx="86">
                  <c:v>6270</c:v>
                </c:pt>
                <c:pt idx="87">
                  <c:v>6370</c:v>
                </c:pt>
                <c:pt idx="88">
                  <c:v>6460</c:v>
                </c:pt>
                <c:pt idx="89">
                  <c:v>6500</c:v>
                </c:pt>
                <c:pt idx="90">
                  <c:v>6546</c:v>
                </c:pt>
                <c:pt idx="91">
                  <c:v>6558</c:v>
                </c:pt>
                <c:pt idx="92">
                  <c:v>6642</c:v>
                </c:pt>
                <c:pt idx="93">
                  <c:v>6686</c:v>
                </c:pt>
                <c:pt idx="94">
                  <c:v>6749</c:v>
                </c:pt>
                <c:pt idx="95">
                  <c:v>6809</c:v>
                </c:pt>
                <c:pt idx="96">
                  <c:v>6881</c:v>
                </c:pt>
                <c:pt idx="97">
                  <c:v>6885</c:v>
                </c:pt>
                <c:pt idx="98">
                  <c:v>6891</c:v>
                </c:pt>
                <c:pt idx="99">
                  <c:v>6994</c:v>
                </c:pt>
                <c:pt idx="100">
                  <c:v>7053</c:v>
                </c:pt>
                <c:pt idx="101">
                  <c:v>7111</c:v>
                </c:pt>
                <c:pt idx="102">
                  <c:v>7166</c:v>
                </c:pt>
                <c:pt idx="103">
                  <c:v>7215</c:v>
                </c:pt>
                <c:pt idx="104">
                  <c:v>7219</c:v>
                </c:pt>
                <c:pt idx="105">
                  <c:v>7226</c:v>
                </c:pt>
                <c:pt idx="106">
                  <c:v>7296</c:v>
                </c:pt>
                <c:pt idx="107">
                  <c:v>7358</c:v>
                </c:pt>
                <c:pt idx="108">
                  <c:v>7399</c:v>
                </c:pt>
                <c:pt idx="109">
                  <c:v>7440</c:v>
                </c:pt>
                <c:pt idx="110">
                  <c:v>7473</c:v>
                </c:pt>
                <c:pt idx="111">
                  <c:v>7477</c:v>
                </c:pt>
                <c:pt idx="112">
                  <c:v>7499</c:v>
                </c:pt>
                <c:pt idx="113">
                  <c:v>7537</c:v>
                </c:pt>
                <c:pt idx="114">
                  <c:v>7555</c:v>
                </c:pt>
                <c:pt idx="115">
                  <c:v>7588</c:v>
                </c:pt>
                <c:pt idx="116">
                  <c:v>7649</c:v>
                </c:pt>
                <c:pt idx="117">
                  <c:v>7668</c:v>
                </c:pt>
                <c:pt idx="118">
                  <c:v>7682</c:v>
                </c:pt>
                <c:pt idx="119">
                  <c:v>7705</c:v>
                </c:pt>
                <c:pt idx="120">
                  <c:v>7746</c:v>
                </c:pt>
                <c:pt idx="121">
                  <c:v>7771</c:v>
                </c:pt>
                <c:pt idx="122">
                  <c:v>7797</c:v>
                </c:pt>
                <c:pt idx="123">
                  <c:v>7822</c:v>
                </c:pt>
                <c:pt idx="124">
                  <c:v>7848</c:v>
                </c:pt>
                <c:pt idx="125">
                  <c:v>7852</c:v>
                </c:pt>
                <c:pt idx="126">
                  <c:v>7864</c:v>
                </c:pt>
                <c:pt idx="127">
                  <c:v>7873</c:v>
                </c:pt>
                <c:pt idx="128">
                  <c:v>7910</c:v>
                </c:pt>
                <c:pt idx="129">
                  <c:v>8010</c:v>
                </c:pt>
                <c:pt idx="130">
                  <c:v>8128</c:v>
                </c:pt>
                <c:pt idx="131">
                  <c:v>8208</c:v>
                </c:pt>
                <c:pt idx="132">
                  <c:v>8227</c:v>
                </c:pt>
                <c:pt idx="133">
                  <c:v>8247</c:v>
                </c:pt>
                <c:pt idx="134">
                  <c:v>8373</c:v>
                </c:pt>
                <c:pt idx="135">
                  <c:v>8441</c:v>
                </c:pt>
                <c:pt idx="136">
                  <c:v>8507</c:v>
                </c:pt>
                <c:pt idx="137">
                  <c:v>8640</c:v>
                </c:pt>
                <c:pt idx="138">
                  <c:v>8725</c:v>
                </c:pt>
                <c:pt idx="139">
                  <c:v>8733</c:v>
                </c:pt>
                <c:pt idx="140">
                  <c:v>8761</c:v>
                </c:pt>
                <c:pt idx="141">
                  <c:v>8836</c:v>
                </c:pt>
                <c:pt idx="142">
                  <c:v>8918</c:v>
                </c:pt>
                <c:pt idx="143">
                  <c:v>9144</c:v>
                </c:pt>
                <c:pt idx="144">
                  <c:v>9328</c:v>
                </c:pt>
                <c:pt idx="145">
                  <c:v>9422</c:v>
                </c:pt>
                <c:pt idx="146">
                  <c:v>9590</c:v>
                </c:pt>
                <c:pt idx="147">
                  <c:v>11428</c:v>
                </c:pt>
                <c:pt idx="148">
                  <c:v>11428</c:v>
                </c:pt>
                <c:pt idx="149">
                  <c:v>11428</c:v>
                </c:pt>
                <c:pt idx="150">
                  <c:v>11429</c:v>
                </c:pt>
                <c:pt idx="151">
                  <c:v>11482</c:v>
                </c:pt>
                <c:pt idx="152">
                  <c:v>11569</c:v>
                </c:pt>
                <c:pt idx="153">
                  <c:v>11587</c:v>
                </c:pt>
                <c:pt idx="154">
                  <c:v>11605</c:v>
                </c:pt>
                <c:pt idx="155">
                  <c:v>11708</c:v>
                </c:pt>
                <c:pt idx="156">
                  <c:v>11812</c:v>
                </c:pt>
                <c:pt idx="157">
                  <c:v>11909</c:v>
                </c:pt>
                <c:pt idx="158">
                  <c:v>12320</c:v>
                </c:pt>
                <c:pt idx="159">
                  <c:v>12749</c:v>
                </c:pt>
                <c:pt idx="160">
                  <c:v>12764</c:v>
                </c:pt>
                <c:pt idx="161">
                  <c:v>12785</c:v>
                </c:pt>
                <c:pt idx="162">
                  <c:v>12983</c:v>
                </c:pt>
                <c:pt idx="163">
                  <c:v>13222</c:v>
                </c:pt>
                <c:pt idx="164">
                  <c:v>13407</c:v>
                </c:pt>
                <c:pt idx="165">
                  <c:v>13574</c:v>
                </c:pt>
                <c:pt idx="166">
                  <c:v>13731</c:v>
                </c:pt>
                <c:pt idx="167">
                  <c:v>13763</c:v>
                </c:pt>
                <c:pt idx="168">
                  <c:v>13799</c:v>
                </c:pt>
                <c:pt idx="169">
                  <c:v>14622</c:v>
                </c:pt>
                <c:pt idx="170">
                  <c:v>15146</c:v>
                </c:pt>
                <c:pt idx="171">
                  <c:v>15615</c:v>
                </c:pt>
                <c:pt idx="172">
                  <c:v>15886</c:v>
                </c:pt>
                <c:pt idx="173">
                  <c:v>16040</c:v>
                </c:pt>
                <c:pt idx="174">
                  <c:v>16087</c:v>
                </c:pt>
                <c:pt idx="175">
                  <c:v>16125</c:v>
                </c:pt>
                <c:pt idx="176">
                  <c:v>16376</c:v>
                </c:pt>
                <c:pt idx="177">
                  <c:v>16662</c:v>
                </c:pt>
                <c:pt idx="178">
                  <c:v>16954</c:v>
                </c:pt>
                <c:pt idx="179">
                  <c:v>17190</c:v>
                </c:pt>
                <c:pt idx="180">
                  <c:v>17497</c:v>
                </c:pt>
                <c:pt idx="181">
                  <c:v>17541</c:v>
                </c:pt>
                <c:pt idx="182">
                  <c:v>17547</c:v>
                </c:pt>
                <c:pt idx="183">
                  <c:v>17807</c:v>
                </c:pt>
                <c:pt idx="184">
                  <c:v>18116</c:v>
                </c:pt>
                <c:pt idx="185">
                  <c:v>18326</c:v>
                </c:pt>
                <c:pt idx="186">
                  <c:v>18663</c:v>
                </c:pt>
                <c:pt idx="187">
                  <c:v>19027</c:v>
                </c:pt>
                <c:pt idx="188">
                  <c:v>19039</c:v>
                </c:pt>
                <c:pt idx="189">
                  <c:v>19053</c:v>
                </c:pt>
                <c:pt idx="190">
                  <c:v>19855</c:v>
                </c:pt>
                <c:pt idx="191">
                  <c:v>20139</c:v>
                </c:pt>
                <c:pt idx="192">
                  <c:v>20374</c:v>
                </c:pt>
                <c:pt idx="193">
                  <c:v>20787</c:v>
                </c:pt>
                <c:pt idx="194">
                  <c:v>21140</c:v>
                </c:pt>
                <c:pt idx="195">
                  <c:v>21205</c:v>
                </c:pt>
                <c:pt idx="196">
                  <c:v>21294</c:v>
                </c:pt>
                <c:pt idx="197">
                  <c:v>22020</c:v>
                </c:pt>
                <c:pt idx="198">
                  <c:v>22613</c:v>
                </c:pt>
                <c:pt idx="199">
                  <c:v>22931</c:v>
                </c:pt>
                <c:pt idx="200">
                  <c:v>23377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21568"/>
        <c:axId val="231031552"/>
      </c:lineChart>
      <c:lineChart>
        <c:grouping val="standard"/>
        <c:varyColors val="0"/>
        <c:ser>
          <c:idx val="1"/>
          <c:order val="1"/>
          <c:tx>
            <c:strRef>
              <c:f>'data CZE'!$C$3</c:f>
              <c:strCache>
                <c:ptCount val="1"/>
                <c:pt idx="0">
                  <c:v>Deaths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CZE'!$C$4:$C$337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6</c:v>
                </c:pt>
                <c:pt idx="25">
                  <c:v>9</c:v>
                </c:pt>
                <c:pt idx="26">
                  <c:v>9</c:v>
                </c:pt>
                <c:pt idx="27">
                  <c:v>11</c:v>
                </c:pt>
                <c:pt idx="28">
                  <c:v>16</c:v>
                </c:pt>
                <c:pt idx="29">
                  <c:v>23</c:v>
                </c:pt>
                <c:pt idx="30">
                  <c:v>31</c:v>
                </c:pt>
                <c:pt idx="31">
                  <c:v>39</c:v>
                </c:pt>
                <c:pt idx="32">
                  <c:v>44</c:v>
                </c:pt>
                <c:pt idx="33">
                  <c:v>53</c:v>
                </c:pt>
                <c:pt idx="34">
                  <c:v>59</c:v>
                </c:pt>
                <c:pt idx="35">
                  <c:v>67</c:v>
                </c:pt>
                <c:pt idx="36">
                  <c:v>78</c:v>
                </c:pt>
                <c:pt idx="37">
                  <c:v>88</c:v>
                </c:pt>
                <c:pt idx="38">
                  <c:v>99</c:v>
                </c:pt>
                <c:pt idx="39">
                  <c:v>112</c:v>
                </c:pt>
                <c:pt idx="40">
                  <c:v>119</c:v>
                </c:pt>
                <c:pt idx="41">
                  <c:v>129</c:v>
                </c:pt>
                <c:pt idx="42">
                  <c:v>138</c:v>
                </c:pt>
                <c:pt idx="43">
                  <c:v>143</c:v>
                </c:pt>
                <c:pt idx="44">
                  <c:v>161</c:v>
                </c:pt>
                <c:pt idx="45">
                  <c:v>166</c:v>
                </c:pt>
                <c:pt idx="46">
                  <c:v>169</c:v>
                </c:pt>
                <c:pt idx="47">
                  <c:v>173</c:v>
                </c:pt>
                <c:pt idx="48">
                  <c:v>181</c:v>
                </c:pt>
                <c:pt idx="49">
                  <c:v>186</c:v>
                </c:pt>
                <c:pt idx="50">
                  <c:v>194</c:v>
                </c:pt>
                <c:pt idx="51">
                  <c:v>201</c:v>
                </c:pt>
                <c:pt idx="52">
                  <c:v>208</c:v>
                </c:pt>
                <c:pt idx="53">
                  <c:v>210</c:v>
                </c:pt>
                <c:pt idx="54">
                  <c:v>214</c:v>
                </c:pt>
                <c:pt idx="55">
                  <c:v>218</c:v>
                </c:pt>
                <c:pt idx="56">
                  <c:v>220</c:v>
                </c:pt>
                <c:pt idx="57">
                  <c:v>223</c:v>
                </c:pt>
                <c:pt idx="58">
                  <c:v>227</c:v>
                </c:pt>
                <c:pt idx="59">
                  <c:v>227</c:v>
                </c:pt>
                <c:pt idx="60">
                  <c:v>236</c:v>
                </c:pt>
                <c:pt idx="61">
                  <c:v>240</c:v>
                </c:pt>
                <c:pt idx="62">
                  <c:v>245</c:v>
                </c:pt>
                <c:pt idx="63">
                  <c:v>248</c:v>
                </c:pt>
                <c:pt idx="64">
                  <c:v>252</c:v>
                </c:pt>
                <c:pt idx="65">
                  <c:v>257</c:v>
                </c:pt>
                <c:pt idx="66">
                  <c:v>262</c:v>
                </c:pt>
                <c:pt idx="67">
                  <c:v>270</c:v>
                </c:pt>
                <c:pt idx="68">
                  <c:v>273</c:v>
                </c:pt>
                <c:pt idx="69">
                  <c:v>276</c:v>
                </c:pt>
                <c:pt idx="70">
                  <c:v>280</c:v>
                </c:pt>
                <c:pt idx="71">
                  <c:v>282</c:v>
                </c:pt>
                <c:pt idx="72">
                  <c:v>283</c:v>
                </c:pt>
                <c:pt idx="73">
                  <c:v>290</c:v>
                </c:pt>
                <c:pt idx="74">
                  <c:v>293</c:v>
                </c:pt>
                <c:pt idx="75">
                  <c:v>295</c:v>
                </c:pt>
                <c:pt idx="76">
                  <c:v>296</c:v>
                </c:pt>
                <c:pt idx="77">
                  <c:v>298</c:v>
                </c:pt>
                <c:pt idx="78">
                  <c:v>297</c:v>
                </c:pt>
                <c:pt idx="79">
                  <c:v>302</c:v>
                </c:pt>
                <c:pt idx="80">
                  <c:v>304</c:v>
                </c:pt>
                <c:pt idx="81">
                  <c:v>306</c:v>
                </c:pt>
                <c:pt idx="82">
                  <c:v>312</c:v>
                </c:pt>
                <c:pt idx="83">
                  <c:v>314</c:v>
                </c:pt>
                <c:pt idx="84">
                  <c:v>315</c:v>
                </c:pt>
                <c:pt idx="85">
                  <c:v>317</c:v>
                </c:pt>
                <c:pt idx="86">
                  <c:v>317</c:v>
                </c:pt>
                <c:pt idx="87">
                  <c:v>317</c:v>
                </c:pt>
                <c:pt idx="88">
                  <c:v>319</c:v>
                </c:pt>
                <c:pt idx="89">
                  <c:v>319</c:v>
                </c:pt>
                <c:pt idx="90">
                  <c:v>319</c:v>
                </c:pt>
                <c:pt idx="91">
                  <c:v>320</c:v>
                </c:pt>
                <c:pt idx="92">
                  <c:v>321</c:v>
                </c:pt>
                <c:pt idx="93">
                  <c:v>323</c:v>
                </c:pt>
                <c:pt idx="94">
                  <c:v>325</c:v>
                </c:pt>
                <c:pt idx="95">
                  <c:v>326</c:v>
                </c:pt>
                <c:pt idx="96">
                  <c:v>327</c:v>
                </c:pt>
                <c:pt idx="97">
                  <c:v>327</c:v>
                </c:pt>
                <c:pt idx="98">
                  <c:v>327</c:v>
                </c:pt>
                <c:pt idx="99">
                  <c:v>328</c:v>
                </c:pt>
                <c:pt idx="100">
                  <c:v>328</c:v>
                </c:pt>
                <c:pt idx="101">
                  <c:v>330</c:v>
                </c:pt>
                <c:pt idx="102">
                  <c:v>328</c:v>
                </c:pt>
                <c:pt idx="103">
                  <c:v>329</c:v>
                </c:pt>
                <c:pt idx="104">
                  <c:v>328</c:v>
                </c:pt>
                <c:pt idx="105">
                  <c:v>329</c:v>
                </c:pt>
                <c:pt idx="106">
                  <c:v>330</c:v>
                </c:pt>
                <c:pt idx="107">
                  <c:v>331</c:v>
                </c:pt>
                <c:pt idx="108">
                  <c:v>333</c:v>
                </c:pt>
                <c:pt idx="109">
                  <c:v>334</c:v>
                </c:pt>
                <c:pt idx="110">
                  <c:v>335</c:v>
                </c:pt>
                <c:pt idx="111">
                  <c:v>336</c:v>
                </c:pt>
                <c:pt idx="112">
                  <c:v>336</c:v>
                </c:pt>
                <c:pt idx="113">
                  <c:v>336</c:v>
                </c:pt>
                <c:pt idx="114">
                  <c:v>339</c:v>
                </c:pt>
                <c:pt idx="115">
                  <c:v>343</c:v>
                </c:pt>
                <c:pt idx="116">
                  <c:v>345</c:v>
                </c:pt>
                <c:pt idx="117">
                  <c:v>349</c:v>
                </c:pt>
                <c:pt idx="118">
                  <c:v>349</c:v>
                </c:pt>
                <c:pt idx="119">
                  <c:v>348</c:v>
                </c:pt>
                <c:pt idx="120">
                  <c:v>348</c:v>
                </c:pt>
                <c:pt idx="121">
                  <c:v>349</c:v>
                </c:pt>
                <c:pt idx="122">
                  <c:v>349</c:v>
                </c:pt>
                <c:pt idx="123">
                  <c:v>353</c:v>
                </c:pt>
                <c:pt idx="124">
                  <c:v>353</c:v>
                </c:pt>
                <c:pt idx="125">
                  <c:v>351</c:v>
                </c:pt>
                <c:pt idx="126">
                  <c:v>348</c:v>
                </c:pt>
                <c:pt idx="127">
                  <c:v>350</c:v>
                </c:pt>
                <c:pt idx="128">
                  <c:v>351</c:v>
                </c:pt>
                <c:pt idx="129">
                  <c:v>351</c:v>
                </c:pt>
                <c:pt idx="130">
                  <c:v>352</c:v>
                </c:pt>
                <c:pt idx="131">
                  <c:v>352</c:v>
                </c:pt>
                <c:pt idx="132">
                  <c:v>352</c:v>
                </c:pt>
                <c:pt idx="133">
                  <c:v>352</c:v>
                </c:pt>
                <c:pt idx="134">
                  <c:v>353</c:v>
                </c:pt>
                <c:pt idx="135">
                  <c:v>355</c:v>
                </c:pt>
                <c:pt idx="136">
                  <c:v>355</c:v>
                </c:pt>
                <c:pt idx="137">
                  <c:v>355</c:v>
                </c:pt>
                <c:pt idx="138">
                  <c:v>358</c:v>
                </c:pt>
                <c:pt idx="139">
                  <c:v>358</c:v>
                </c:pt>
                <c:pt idx="140">
                  <c:v>359</c:v>
                </c:pt>
                <c:pt idx="141">
                  <c:v>359</c:v>
                </c:pt>
                <c:pt idx="142">
                  <c:v>360</c:v>
                </c:pt>
                <c:pt idx="143">
                  <c:v>364</c:v>
                </c:pt>
                <c:pt idx="144">
                  <c:v>365</c:v>
                </c:pt>
                <c:pt idx="145">
                  <c:v>369</c:v>
                </c:pt>
                <c:pt idx="146">
                  <c:v>369</c:v>
                </c:pt>
                <c:pt idx="147">
                  <c:v>371</c:v>
                </c:pt>
                <c:pt idx="148">
                  <c:v>373</c:v>
                </c:pt>
                <c:pt idx="149">
                  <c:v>374</c:v>
                </c:pt>
                <c:pt idx="150">
                  <c:v>374</c:v>
                </c:pt>
                <c:pt idx="151">
                  <c:v>379</c:v>
                </c:pt>
                <c:pt idx="152">
                  <c:v>382</c:v>
                </c:pt>
                <c:pt idx="153">
                  <c:v>383</c:v>
                </c:pt>
                <c:pt idx="154">
                  <c:v>384</c:v>
                </c:pt>
                <c:pt idx="155">
                  <c:v>386</c:v>
                </c:pt>
                <c:pt idx="156">
                  <c:v>383</c:v>
                </c:pt>
                <c:pt idx="157">
                  <c:v>388</c:v>
                </c:pt>
                <c:pt idx="158">
                  <c:v>390</c:v>
                </c:pt>
                <c:pt idx="159">
                  <c:v>389</c:v>
                </c:pt>
                <c:pt idx="160">
                  <c:v>389</c:v>
                </c:pt>
                <c:pt idx="161">
                  <c:v>390</c:v>
                </c:pt>
                <c:pt idx="162">
                  <c:v>390</c:v>
                </c:pt>
                <c:pt idx="163">
                  <c:v>391</c:v>
                </c:pt>
                <c:pt idx="164">
                  <c:v>391</c:v>
                </c:pt>
                <c:pt idx="165">
                  <c:v>391</c:v>
                </c:pt>
                <c:pt idx="166">
                  <c:v>394</c:v>
                </c:pt>
                <c:pt idx="167">
                  <c:v>395</c:v>
                </c:pt>
                <c:pt idx="168">
                  <c:v>397</c:v>
                </c:pt>
                <c:pt idx="169">
                  <c:v>399</c:v>
                </c:pt>
                <c:pt idx="170">
                  <c:v>401</c:v>
                </c:pt>
                <c:pt idx="171">
                  <c:v>404</c:v>
                </c:pt>
                <c:pt idx="172">
                  <c:v>406</c:v>
                </c:pt>
                <c:pt idx="173">
                  <c:v>411</c:v>
                </c:pt>
                <c:pt idx="174">
                  <c:v>411</c:v>
                </c:pt>
                <c:pt idx="175">
                  <c:v>412</c:v>
                </c:pt>
                <c:pt idx="176">
                  <c:v>415</c:v>
                </c:pt>
                <c:pt idx="177">
                  <c:v>416</c:v>
                </c:pt>
                <c:pt idx="178">
                  <c:v>418</c:v>
                </c:pt>
                <c:pt idx="179">
                  <c:v>418</c:v>
                </c:pt>
                <c:pt idx="180">
                  <c:v>419</c:v>
                </c:pt>
                <c:pt idx="181">
                  <c:v>421</c:v>
                </c:pt>
                <c:pt idx="182">
                  <c:v>423</c:v>
                </c:pt>
                <c:pt idx="183">
                  <c:v>424</c:v>
                </c:pt>
                <c:pt idx="184">
                  <c:v>425</c:v>
                </c:pt>
                <c:pt idx="185">
                  <c:v>425</c:v>
                </c:pt>
                <c:pt idx="186">
                  <c:v>426</c:v>
                </c:pt>
                <c:pt idx="187">
                  <c:v>429</c:v>
                </c:pt>
                <c:pt idx="188">
                  <c:v>431</c:v>
                </c:pt>
                <c:pt idx="189">
                  <c:v>436</c:v>
                </c:pt>
                <c:pt idx="190">
                  <c:v>437</c:v>
                </c:pt>
                <c:pt idx="191">
                  <c:v>441</c:v>
                </c:pt>
                <c:pt idx="192">
                  <c:v>444</c:v>
                </c:pt>
                <c:pt idx="193">
                  <c:v>448</c:v>
                </c:pt>
                <c:pt idx="194">
                  <c:v>450</c:v>
                </c:pt>
                <c:pt idx="195">
                  <c:v>453</c:v>
                </c:pt>
                <c:pt idx="196">
                  <c:v>456</c:v>
                </c:pt>
                <c:pt idx="197">
                  <c:v>465</c:v>
                </c:pt>
                <c:pt idx="198">
                  <c:v>476</c:v>
                </c:pt>
                <c:pt idx="199">
                  <c:v>482</c:v>
                </c:pt>
                <c:pt idx="200">
                  <c:v>489</c:v>
                </c:pt>
                <c:pt idx="201">
                  <c:v>495</c:v>
                </c:pt>
                <c:pt idx="202">
                  <c:v>499</c:v>
                </c:pt>
                <c:pt idx="203">
                  <c:v>503</c:v>
                </c:pt>
                <c:pt idx="204">
                  <c:v>522</c:v>
                </c:pt>
                <c:pt idx="205">
                  <c:v>531</c:v>
                </c:pt>
                <c:pt idx="206">
                  <c:v>555</c:v>
                </c:pt>
                <c:pt idx="207">
                  <c:v>567</c:v>
                </c:pt>
                <c:pt idx="208">
                  <c:v>581</c:v>
                </c:pt>
                <c:pt idx="209">
                  <c:v>591</c:v>
                </c:pt>
                <c:pt idx="210">
                  <c:v>606</c:v>
                </c:pt>
                <c:pt idx="211">
                  <c:v>618</c:v>
                </c:pt>
                <c:pt idx="212">
                  <c:v>636</c:v>
                </c:pt>
                <c:pt idx="213">
                  <c:v>655</c:v>
                </c:pt>
                <c:pt idx="214">
                  <c:v>678</c:v>
                </c:pt>
                <c:pt idx="215">
                  <c:v>699</c:v>
                </c:pt>
                <c:pt idx="216">
                  <c:v>711</c:v>
                </c:pt>
                <c:pt idx="217">
                  <c:v>727</c:v>
                </c:pt>
                <c:pt idx="218">
                  <c:v>758</c:v>
                </c:pt>
                <c:pt idx="219">
                  <c:v>794</c:v>
                </c:pt>
                <c:pt idx="220">
                  <c:v>829</c:v>
                </c:pt>
                <c:pt idx="221">
                  <c:v>869</c:v>
                </c:pt>
                <c:pt idx="222">
                  <c:v>905</c:v>
                </c:pt>
                <c:pt idx="223">
                  <c:v>948</c:v>
                </c:pt>
                <c:pt idx="224">
                  <c:v>987</c:v>
                </c:pt>
                <c:pt idx="225">
                  <c:v>1051</c:v>
                </c:pt>
                <c:pt idx="226">
                  <c:v>1106</c:v>
                </c:pt>
                <c:pt idx="227">
                  <c:v>1172</c:v>
                </c:pt>
                <c:pt idx="228">
                  <c:v>1230</c:v>
                </c:pt>
                <c:pt idx="229">
                  <c:v>1283</c:v>
                </c:pt>
                <c:pt idx="230">
                  <c:v>1352</c:v>
                </c:pt>
                <c:pt idx="231">
                  <c:v>1422</c:v>
                </c:pt>
                <c:pt idx="232">
                  <c:v>1513</c:v>
                </c:pt>
                <c:pt idx="233">
                  <c:v>1619</c:v>
                </c:pt>
                <c:pt idx="234">
                  <c:v>1739</c:v>
                </c:pt>
                <c:pt idx="235">
                  <c:v>1845</c:v>
                </c:pt>
                <c:pt idx="236">
                  <c:v>1971</c:v>
                </c:pt>
                <c:pt idx="237">
                  <c:v>2077</c:v>
                </c:pt>
                <c:pt idx="238">
                  <c:v>2201</c:v>
                </c:pt>
                <c:pt idx="239">
                  <c:v>2365</c:v>
                </c:pt>
                <c:pt idx="240">
                  <c:v>2547</c:v>
                </c:pt>
                <c:pt idx="241">
                  <c:v>2675</c:v>
                </c:pt>
                <c:pt idx="242">
                  <c:v>2862</c:v>
                </c:pt>
                <c:pt idx="243">
                  <c:v>3078</c:v>
                </c:pt>
                <c:pt idx="244">
                  <c:v>3251</c:v>
                </c:pt>
                <c:pt idx="245">
                  <c:v>3429</c:v>
                </c:pt>
                <c:pt idx="246">
                  <c:v>3654</c:v>
                </c:pt>
                <c:pt idx="247">
                  <c:v>3913</c:v>
                </c:pt>
                <c:pt idx="248">
                  <c:v>4133</c:v>
                </c:pt>
                <c:pt idx="249">
                  <c:v>4330</c:v>
                </c:pt>
                <c:pt idx="250">
                  <c:v>4484</c:v>
                </c:pt>
                <c:pt idx="251">
                  <c:v>4681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51264"/>
        <c:axId val="231033088"/>
      </c:lineChart>
      <c:dateAx>
        <c:axId val="2310215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31552"/>
        <c:crosses val="autoZero"/>
        <c:auto val="1"/>
        <c:lblOffset val="100"/>
        <c:baseTimeUnit val="days"/>
      </c:dateAx>
      <c:valAx>
        <c:axId val="231031552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21568"/>
        <c:crosses val="autoZero"/>
        <c:crossBetween val="between"/>
      </c:valAx>
      <c:valAx>
        <c:axId val="231033088"/>
        <c:scaling>
          <c:orientation val="minMax"/>
          <c:max val="5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51264"/>
        <c:crosses val="max"/>
        <c:crossBetween val="between"/>
      </c:valAx>
      <c:catAx>
        <c:axId val="23105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231033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836115104717108"/>
          <c:y val="0.94341006669940908"/>
          <c:w val="0.42327769790565778"/>
          <c:h val="5.6589933300590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35173425902408E-2"/>
          <c:y val="5.1400554097404488E-2"/>
          <c:w val="0.92531213840205462"/>
          <c:h val="0.64219503842668413"/>
        </c:manualLayout>
      </c:layout>
      <c:areaChart>
        <c:grouping val="stacked"/>
        <c:varyColors val="0"/>
        <c:ser>
          <c:idx val="0"/>
          <c:order val="0"/>
          <c:tx>
            <c:strRef>
              <c:f>'data CZE'!$Q$3</c:f>
              <c:strCache>
                <c:ptCount val="1"/>
                <c:pt idx="0">
                  <c:v>zemřelí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'data CZE'!$A$33:$A$203</c:f>
              <c:numCache>
                <c:formatCode>m/d/yyyy</c:formatCode>
                <c:ptCount val="17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  <c:pt idx="101">
                  <c:v>44021</c:v>
                </c:pt>
                <c:pt idx="102">
                  <c:v>44022</c:v>
                </c:pt>
                <c:pt idx="103">
                  <c:v>44023</c:v>
                </c:pt>
                <c:pt idx="104">
                  <c:v>44024</c:v>
                </c:pt>
                <c:pt idx="105">
                  <c:v>44025</c:v>
                </c:pt>
                <c:pt idx="106">
                  <c:v>44026</c:v>
                </c:pt>
                <c:pt idx="107">
                  <c:v>44027</c:v>
                </c:pt>
                <c:pt idx="108">
                  <c:v>44028</c:v>
                </c:pt>
                <c:pt idx="109">
                  <c:v>44029</c:v>
                </c:pt>
                <c:pt idx="110">
                  <c:v>44030</c:v>
                </c:pt>
                <c:pt idx="111">
                  <c:v>44031</c:v>
                </c:pt>
                <c:pt idx="112">
                  <c:v>44032</c:v>
                </c:pt>
                <c:pt idx="113">
                  <c:v>44033</c:v>
                </c:pt>
                <c:pt idx="114">
                  <c:v>44034</c:v>
                </c:pt>
                <c:pt idx="115">
                  <c:v>44035</c:v>
                </c:pt>
                <c:pt idx="116">
                  <c:v>44036</c:v>
                </c:pt>
                <c:pt idx="117">
                  <c:v>44037</c:v>
                </c:pt>
                <c:pt idx="118">
                  <c:v>44038</c:v>
                </c:pt>
                <c:pt idx="119">
                  <c:v>44039</c:v>
                </c:pt>
                <c:pt idx="120">
                  <c:v>44040</c:v>
                </c:pt>
                <c:pt idx="121">
                  <c:v>44041</c:v>
                </c:pt>
                <c:pt idx="122">
                  <c:v>44042</c:v>
                </c:pt>
                <c:pt idx="123">
                  <c:v>44043</c:v>
                </c:pt>
                <c:pt idx="124">
                  <c:v>44044</c:v>
                </c:pt>
                <c:pt idx="125">
                  <c:v>44045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44051</c:v>
                </c:pt>
                <c:pt idx="132">
                  <c:v>44052</c:v>
                </c:pt>
                <c:pt idx="133">
                  <c:v>44053</c:v>
                </c:pt>
                <c:pt idx="134">
                  <c:v>44054</c:v>
                </c:pt>
                <c:pt idx="135">
                  <c:v>44055</c:v>
                </c:pt>
                <c:pt idx="136">
                  <c:v>44056</c:v>
                </c:pt>
                <c:pt idx="137">
                  <c:v>44057</c:v>
                </c:pt>
                <c:pt idx="138">
                  <c:v>44058</c:v>
                </c:pt>
                <c:pt idx="139">
                  <c:v>44059</c:v>
                </c:pt>
                <c:pt idx="140">
                  <c:v>44060</c:v>
                </c:pt>
                <c:pt idx="141">
                  <c:v>44061</c:v>
                </c:pt>
                <c:pt idx="142">
                  <c:v>44062</c:v>
                </c:pt>
                <c:pt idx="143">
                  <c:v>44063</c:v>
                </c:pt>
                <c:pt idx="144">
                  <c:v>44064</c:v>
                </c:pt>
                <c:pt idx="145">
                  <c:v>44065</c:v>
                </c:pt>
                <c:pt idx="146">
                  <c:v>44066</c:v>
                </c:pt>
                <c:pt idx="147">
                  <c:v>44067</c:v>
                </c:pt>
                <c:pt idx="148">
                  <c:v>44068</c:v>
                </c:pt>
                <c:pt idx="149">
                  <c:v>44069</c:v>
                </c:pt>
                <c:pt idx="150">
                  <c:v>44070</c:v>
                </c:pt>
                <c:pt idx="151">
                  <c:v>44071</c:v>
                </c:pt>
                <c:pt idx="152">
                  <c:v>44072</c:v>
                </c:pt>
                <c:pt idx="153">
                  <c:v>44073</c:v>
                </c:pt>
                <c:pt idx="154">
                  <c:v>44074</c:v>
                </c:pt>
                <c:pt idx="155">
                  <c:v>44075</c:v>
                </c:pt>
                <c:pt idx="156">
                  <c:v>44076</c:v>
                </c:pt>
                <c:pt idx="157">
                  <c:v>44077</c:v>
                </c:pt>
                <c:pt idx="158">
                  <c:v>44078</c:v>
                </c:pt>
                <c:pt idx="159">
                  <c:v>44079</c:v>
                </c:pt>
                <c:pt idx="160">
                  <c:v>44080</c:v>
                </c:pt>
                <c:pt idx="161">
                  <c:v>44081</c:v>
                </c:pt>
                <c:pt idx="162">
                  <c:v>44082</c:v>
                </c:pt>
                <c:pt idx="163">
                  <c:v>44083</c:v>
                </c:pt>
                <c:pt idx="164">
                  <c:v>44084</c:v>
                </c:pt>
                <c:pt idx="165">
                  <c:v>44085</c:v>
                </c:pt>
                <c:pt idx="166">
                  <c:v>44086</c:v>
                </c:pt>
                <c:pt idx="167">
                  <c:v>44087</c:v>
                </c:pt>
                <c:pt idx="168">
                  <c:v>44088</c:v>
                </c:pt>
                <c:pt idx="169">
                  <c:v>44089</c:v>
                </c:pt>
                <c:pt idx="170">
                  <c:v>44090</c:v>
                </c:pt>
              </c:numCache>
            </c:numRef>
          </c:cat>
          <c:val>
            <c:numRef>
              <c:f>'data CZE'!$Q$33:$Q$203</c:f>
              <c:numCache>
                <c:formatCode>0.0%</c:formatCode>
                <c:ptCount val="171"/>
                <c:pt idx="0">
                  <c:v>7.6641119626791069E-3</c:v>
                </c:pt>
                <c:pt idx="1">
                  <c:v>9.3712212817412335E-3</c:v>
                </c:pt>
                <c:pt idx="2">
                  <c:v>1.1117445838084378E-2</c:v>
                </c:pt>
                <c:pt idx="3">
                  <c:v>1.1404872991187144E-2</c:v>
                </c:pt>
                <c:pt idx="4">
                  <c:v>1.2955267660718651E-2</c:v>
                </c:pt>
                <c:pt idx="5">
                  <c:v>1.3193202146690518E-2</c:v>
                </c:pt>
                <c:pt idx="6">
                  <c:v>1.4606496620885111E-2</c:v>
                </c:pt>
                <c:pt idx="7">
                  <c:v>1.6175860638739114E-2</c:v>
                </c:pt>
                <c:pt idx="8">
                  <c:v>1.7540362766593581E-2</c:v>
                </c:pt>
                <c:pt idx="9">
                  <c:v>1.8637048192771084E-2</c:v>
                </c:pt>
                <c:pt idx="10">
                  <c:v>2.0111330579996409E-2</c:v>
                </c:pt>
                <c:pt idx="11">
                  <c:v>2.0760642009769716E-2</c:v>
                </c:pt>
                <c:pt idx="12">
                  <c:v>2.2123134968273023E-2</c:v>
                </c:pt>
                <c:pt idx="13">
                  <c:v>2.3034551827741612E-2</c:v>
                </c:pt>
                <c:pt idx="14">
                  <c:v>2.3601254332398087E-2</c:v>
                </c:pt>
                <c:pt idx="15">
                  <c:v>2.6345933562428408E-2</c:v>
                </c:pt>
                <c:pt idx="16">
                  <c:v>2.6705276705276705E-2</c:v>
                </c:pt>
                <c:pt idx="17">
                  <c:v>2.6270791232706359E-2</c:v>
                </c:pt>
                <c:pt idx="18">
                  <c:v>2.6416246755229807E-2</c:v>
                </c:pt>
                <c:pt idx="19">
                  <c:v>2.7399333938843477E-2</c:v>
                </c:pt>
                <c:pt idx="20">
                  <c:v>2.7571894455973911E-2</c:v>
                </c:pt>
                <c:pt idx="21">
                  <c:v>2.8115942028985506E-2</c:v>
                </c:pt>
                <c:pt idx="22">
                  <c:v>2.8579553533342811E-2</c:v>
                </c:pt>
                <c:pt idx="23">
                  <c:v>2.9164329781267526E-2</c:v>
                </c:pt>
                <c:pt idx="24">
                  <c:v>2.9219423959927646E-2</c:v>
                </c:pt>
                <c:pt idx="25">
                  <c:v>2.9423896603877356E-2</c:v>
                </c:pt>
                <c:pt idx="26">
                  <c:v>2.9651795429815015E-2</c:v>
                </c:pt>
                <c:pt idx="27">
                  <c:v>2.9713668287412211E-2</c:v>
                </c:pt>
                <c:pt idx="28">
                  <c:v>2.995298858294157E-2</c:v>
                </c:pt>
                <c:pt idx="29">
                  <c:v>3.0250533049040511E-2</c:v>
                </c:pt>
                <c:pt idx="30">
                  <c:v>2.9951180894577122E-2</c:v>
                </c:pt>
                <c:pt idx="31">
                  <c:v>3.0721166362926322E-2</c:v>
                </c:pt>
                <c:pt idx="32">
                  <c:v>3.1019775106630478E-2</c:v>
                </c:pt>
                <c:pt idx="33">
                  <c:v>3.1592520954223081E-2</c:v>
                </c:pt>
                <c:pt idx="34">
                  <c:v>3.1872509960159362E-2</c:v>
                </c:pt>
                <c:pt idx="35">
                  <c:v>3.222918531781558E-2</c:v>
                </c:pt>
                <c:pt idx="36">
                  <c:v>3.254812563323202E-2</c:v>
                </c:pt>
                <c:pt idx="37">
                  <c:v>3.2856784549786806E-2</c:v>
                </c:pt>
                <c:pt idx="38">
                  <c:v>3.3619723571161747E-2</c:v>
                </c:pt>
                <c:pt idx="39">
                  <c:v>3.3799678098303823E-2</c:v>
                </c:pt>
                <c:pt idx="40">
                  <c:v>3.4095120444718963E-2</c:v>
                </c:pt>
                <c:pt idx="41">
                  <c:v>3.4470023390373014E-2</c:v>
                </c:pt>
                <c:pt idx="42">
                  <c:v>3.4491193737769078E-2</c:v>
                </c:pt>
                <c:pt idx="43">
                  <c:v>3.4424036005352147E-2</c:v>
                </c:pt>
                <c:pt idx="44">
                  <c:v>3.5070746160357963E-2</c:v>
                </c:pt>
                <c:pt idx="45">
                  <c:v>3.508561848880374E-2</c:v>
                </c:pt>
                <c:pt idx="46">
                  <c:v>3.5093980490126103E-2</c:v>
                </c:pt>
                <c:pt idx="47">
                  <c:v>3.5008870490833829E-2</c:v>
                </c:pt>
                <c:pt idx="48">
                  <c:v>3.5162241887905607E-2</c:v>
                </c:pt>
                <c:pt idx="49">
                  <c:v>3.4591194968553458E-2</c:v>
                </c:pt>
                <c:pt idx="50">
                  <c:v>3.4925407655834392E-2</c:v>
                </c:pt>
                <c:pt idx="51">
                  <c:v>3.4858387799564274E-2</c:v>
                </c:pt>
                <c:pt idx="52">
                  <c:v>3.495544893762851E-2</c:v>
                </c:pt>
                <c:pt idx="53">
                  <c:v>3.5402246681039376E-2</c:v>
                </c:pt>
                <c:pt idx="54">
                  <c:v>3.5320584926884141E-2</c:v>
                </c:pt>
                <c:pt idx="55">
                  <c:v>3.5175879396984924E-2</c:v>
                </c:pt>
                <c:pt idx="56">
                  <c:v>3.5214396800710951E-2</c:v>
                </c:pt>
                <c:pt idx="57">
                  <c:v>3.5027624309392262E-2</c:v>
                </c:pt>
                <c:pt idx="58">
                  <c:v>3.4888839973585738E-2</c:v>
                </c:pt>
                <c:pt idx="59">
                  <c:v>3.4901531728665211E-2</c:v>
                </c:pt>
                <c:pt idx="60">
                  <c:v>3.4688995215311005E-2</c:v>
                </c:pt>
                <c:pt idx="61">
                  <c:v>3.456121343445287E-2</c:v>
                </c:pt>
                <c:pt idx="62">
                  <c:v>3.4527406128614588E-2</c:v>
                </c:pt>
                <c:pt idx="63">
                  <c:v>3.4508707804773164E-2</c:v>
                </c:pt>
                <c:pt idx="64">
                  <c:v>3.4493806065783852E-2</c:v>
                </c:pt>
                <c:pt idx="65">
                  <c:v>3.4435261707988982E-2</c:v>
                </c:pt>
                <c:pt idx="66">
                  <c:v>3.4337476300821575E-2</c:v>
                </c:pt>
                <c:pt idx="67">
                  <c:v>3.4316297617798301E-2</c:v>
                </c:pt>
                <c:pt idx="68">
                  <c:v>3.4179993728441521E-2</c:v>
                </c:pt>
                <c:pt idx="69">
                  <c:v>3.3963439966763605E-2</c:v>
                </c:pt>
                <c:pt idx="70">
                  <c:v>3.3824894297205324E-2</c:v>
                </c:pt>
                <c:pt idx="71">
                  <c:v>3.3637575633268385E-2</c:v>
                </c:pt>
                <c:pt idx="72">
                  <c:v>3.3591205211726385E-2</c:v>
                </c:pt>
                <c:pt idx="73">
                  <c:v>3.3282597666159312E-2</c:v>
                </c:pt>
                <c:pt idx="74">
                  <c:v>3.3105252565908634E-2</c:v>
                </c:pt>
                <c:pt idx="75">
                  <c:v>3.282954659193274E-2</c:v>
                </c:pt>
                <c:pt idx="76">
                  <c:v>3.282122905027933E-2</c:v>
                </c:pt>
                <c:pt idx="77">
                  <c:v>3.2790143084260731E-2</c:v>
                </c:pt>
                <c:pt idx="78">
                  <c:v>3.2736623479378897E-2</c:v>
                </c:pt>
                <c:pt idx="79">
                  <c:v>3.2769139933084036E-2</c:v>
                </c:pt>
                <c:pt idx="80">
                  <c:v>3.2490272373540859E-2</c:v>
                </c:pt>
                <c:pt idx="81">
                  <c:v>3.2192965596771095E-2</c:v>
                </c:pt>
                <c:pt idx="82">
                  <c:v>3.2159264931087291E-2</c:v>
                </c:pt>
                <c:pt idx="83">
                  <c:v>3.2006096399314156E-2</c:v>
                </c:pt>
                <c:pt idx="84">
                  <c:v>3.1930057968260005E-2</c:v>
                </c:pt>
                <c:pt idx="85">
                  <c:v>3.1830985915492958E-2</c:v>
                </c:pt>
                <c:pt idx="86">
                  <c:v>3.1827039064674767E-2</c:v>
                </c:pt>
                <c:pt idx="87">
                  <c:v>3.1738730450781967E-2</c:v>
                </c:pt>
                <c:pt idx="88">
                  <c:v>3.1618046747599202E-2</c:v>
                </c:pt>
                <c:pt idx="89">
                  <c:v>3.0890423083731633E-2</c:v>
                </c:pt>
                <c:pt idx="90">
                  <c:v>2.999224338533138E-2</c:v>
                </c:pt>
                <c:pt idx="91">
                  <c:v>2.9479034307496824E-2</c:v>
                </c:pt>
                <c:pt idx="92">
                  <c:v>2.919524845240087E-2</c:v>
                </c:pt>
                <c:pt idx="93">
                  <c:v>2.8972272953677568E-2</c:v>
                </c:pt>
                <c:pt idx="94">
                  <c:v>2.8986697323041551E-2</c:v>
                </c:pt>
                <c:pt idx="95">
                  <c:v>2.8654923289228022E-2</c:v>
                </c:pt>
                <c:pt idx="96">
                  <c:v>2.8215434083601287E-2</c:v>
                </c:pt>
                <c:pt idx="97">
                  <c:v>2.780663204155014E-2</c:v>
                </c:pt>
                <c:pt idx="98">
                  <c:v>2.7852936495304792E-2</c:v>
                </c:pt>
                <c:pt idx="99">
                  <c:v>2.7670476941269215E-2</c:v>
                </c:pt>
                <c:pt idx="100">
                  <c:v>2.7391915092867175E-2</c:v>
                </c:pt>
                <c:pt idx="101">
                  <c:v>2.7246690920349873E-2</c:v>
                </c:pt>
                <c:pt idx="102">
                  <c:v>2.7074840396892546E-2</c:v>
                </c:pt>
                <c:pt idx="103">
                  <c:v>2.6839496759435762E-2</c:v>
                </c:pt>
                <c:pt idx="104">
                  <c:v>2.6719295582207377E-2</c:v>
                </c:pt>
                <c:pt idx="105">
                  <c:v>2.666565946517601E-2</c:v>
                </c:pt>
                <c:pt idx="106">
                  <c:v>2.6609699422831871E-2</c:v>
                </c:pt>
                <c:pt idx="107">
                  <c:v>2.6345083487940631E-2</c:v>
                </c:pt>
                <c:pt idx="108">
                  <c:v>2.6079929473993534E-2</c:v>
                </c:pt>
                <c:pt idx="109">
                  <c:v>2.6051520884878474E-2</c:v>
                </c:pt>
                <c:pt idx="110">
                  <c:v>2.583904727535186E-2</c:v>
                </c:pt>
                <c:pt idx="111">
                  <c:v>2.5743994263176764E-2</c:v>
                </c:pt>
                <c:pt idx="112">
                  <c:v>2.5464604908497661E-2</c:v>
                </c:pt>
                <c:pt idx="113">
                  <c:v>2.513264451270595E-2</c:v>
                </c:pt>
                <c:pt idx="114">
                  <c:v>2.4982841455044612E-2</c:v>
                </c:pt>
                <c:pt idx="115">
                  <c:v>2.4662162162162164E-2</c:v>
                </c:pt>
                <c:pt idx="116">
                  <c:v>2.446787348319077E-2</c:v>
                </c:pt>
                <c:pt idx="117">
                  <c:v>2.4257165395740205E-2</c:v>
                </c:pt>
                <c:pt idx="118">
                  <c:v>2.421038893239363E-2</c:v>
                </c:pt>
                <c:pt idx="119">
                  <c:v>2.4039700953854087E-2</c:v>
                </c:pt>
                <c:pt idx="120">
                  <c:v>2.3672384328122034E-2</c:v>
                </c:pt>
                <c:pt idx="121">
                  <c:v>2.3239917976760081E-2</c:v>
                </c:pt>
                <c:pt idx="122">
                  <c:v>2.3150693299126505E-2</c:v>
                </c:pt>
                <c:pt idx="123">
                  <c:v>2.3048147701218775E-2</c:v>
                </c:pt>
                <c:pt idx="124">
                  <c:v>2.2935505120067069E-2</c:v>
                </c:pt>
                <c:pt idx="125">
                  <c:v>2.2857142857142857E-2</c:v>
                </c:pt>
                <c:pt idx="126">
                  <c:v>2.2695202257761053E-2</c:v>
                </c:pt>
                <c:pt idx="127">
                  <c:v>2.2156658567626983E-2</c:v>
                </c:pt>
                <c:pt idx="128">
                  <c:v>2.2134748131667523E-2</c:v>
                </c:pt>
                <c:pt idx="129">
                  <c:v>2.1995375331340591E-2</c:v>
                </c:pt>
                <c:pt idx="130">
                  <c:v>2.1539313399778517E-2</c:v>
                </c:pt>
                <c:pt idx="131">
                  <c:v>2.1332602138744175E-2</c:v>
                </c:pt>
                <c:pt idx="132">
                  <c:v>2.1249931891243939E-2</c:v>
                </c:pt>
                <c:pt idx="133">
                  <c:v>2.1087920406618364E-2</c:v>
                </c:pt>
                <c:pt idx="134">
                  <c:v>2.0816695948464036E-2</c:v>
                </c:pt>
                <c:pt idx="135">
                  <c:v>2.0498034076015727E-2</c:v>
                </c:pt>
                <c:pt idx="136">
                  <c:v>2.0153600329879902E-2</c:v>
                </c:pt>
                <c:pt idx="137">
                  <c:v>2.0007109125069821E-2</c:v>
                </c:pt>
                <c:pt idx="138">
                  <c:v>1.9858227338997538E-2</c:v>
                </c:pt>
                <c:pt idx="139">
                  <c:v>1.9838097141714972E-2</c:v>
                </c:pt>
                <c:pt idx="140">
                  <c:v>1.9750519750519752E-2</c:v>
                </c:pt>
                <c:pt idx="141">
                  <c:v>1.9577210369574768E-2</c:v>
                </c:pt>
                <c:pt idx="142">
                  <c:v>1.9424944706221751E-2</c:v>
                </c:pt>
                <c:pt idx="143">
                  <c:v>1.92919933475885E-2</c:v>
                </c:pt>
                <c:pt idx="144">
                  <c:v>1.9071040786970441E-2</c:v>
                </c:pt>
                <c:pt idx="145">
                  <c:v>1.8861863240018355E-2</c:v>
                </c:pt>
                <c:pt idx="146">
                  <c:v>1.8793048396661041E-2</c:v>
                </c:pt>
                <c:pt idx="147">
                  <c:v>1.8709706505567827E-2</c:v>
                </c:pt>
                <c:pt idx="148">
                  <c:v>1.8449529891786411E-2</c:v>
                </c:pt>
                <c:pt idx="149">
                  <c:v>1.8212714042961091E-2</c:v>
                </c:pt>
                <c:pt idx="150">
                  <c:v>1.8041348353403253E-2</c:v>
                </c:pt>
                <c:pt idx="151">
                  <c:v>1.7622071750010515E-2</c:v>
                </c:pt>
                <c:pt idx="152">
                  <c:v>1.7473229849755127E-2</c:v>
                </c:pt>
                <c:pt idx="153">
                  <c:v>1.7359543645093775E-2</c:v>
                </c:pt>
                <c:pt idx="154">
                  <c:v>1.7223170038183442E-2</c:v>
                </c:pt>
                <c:pt idx="155">
                  <c:v>1.6920810606362226E-2</c:v>
                </c:pt>
                <c:pt idx="156">
                  <c:v>1.6490125324952469E-2</c:v>
                </c:pt>
                <c:pt idx="157">
                  <c:v>1.6104642371087254E-2</c:v>
                </c:pt>
                <c:pt idx="158">
                  <c:v>1.5743697016404271E-2</c:v>
                </c:pt>
                <c:pt idx="159">
                  <c:v>1.553041222254252E-2</c:v>
                </c:pt>
                <c:pt idx="160">
                  <c:v>1.548515414121324E-2</c:v>
                </c:pt>
                <c:pt idx="161">
                  <c:v>1.5217996935506338E-2</c:v>
                </c:pt>
                <c:pt idx="162">
                  <c:v>1.476051812430967E-2</c:v>
                </c:pt>
                <c:pt idx="163">
                  <c:v>1.4305967263822657E-2</c:v>
                </c:pt>
                <c:pt idx="164">
                  <c:v>1.3821614784191529E-2</c:v>
                </c:pt>
                <c:pt idx="165">
                  <c:v>1.3290017720023627E-2</c:v>
                </c:pt>
                <c:pt idx="166">
                  <c:v>1.2796248693539731E-2</c:v>
                </c:pt>
                <c:pt idx="167">
                  <c:v>1.2600862164253344E-2</c:v>
                </c:pt>
                <c:pt idx="168">
                  <c:v>1.2492611896190425E-2</c:v>
                </c:pt>
                <c:pt idx="169">
                  <c:v>1.2237762237762238E-2</c:v>
                </c:pt>
                <c:pt idx="170">
                  <c:v>1.1746929225969975E-2</c:v>
                </c:pt>
              </c:numCache>
            </c:numRef>
          </c:val>
        </c:ser>
        <c:ser>
          <c:idx val="1"/>
          <c:order val="1"/>
          <c:tx>
            <c:strRef>
              <c:f>'data CZE'!$P$3</c:f>
              <c:strCache>
                <c:ptCount val="1"/>
                <c:pt idx="0">
                  <c:v>vyléčení</c:v>
                </c:pt>
              </c:strCache>
            </c:strRef>
          </c:tx>
          <c:spPr>
            <a:solidFill>
              <a:srgbClr val="00B050"/>
            </a:solidFill>
          </c:spPr>
          <c:cat>
            <c:numRef>
              <c:f>'data CZE'!$A$33:$A$203</c:f>
              <c:numCache>
                <c:formatCode>m/d/yyyy</c:formatCode>
                <c:ptCount val="17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  <c:pt idx="101">
                  <c:v>44021</c:v>
                </c:pt>
                <c:pt idx="102">
                  <c:v>44022</c:v>
                </c:pt>
                <c:pt idx="103">
                  <c:v>44023</c:v>
                </c:pt>
                <c:pt idx="104">
                  <c:v>44024</c:v>
                </c:pt>
                <c:pt idx="105">
                  <c:v>44025</c:v>
                </c:pt>
                <c:pt idx="106">
                  <c:v>44026</c:v>
                </c:pt>
                <c:pt idx="107">
                  <c:v>44027</c:v>
                </c:pt>
                <c:pt idx="108">
                  <c:v>44028</c:v>
                </c:pt>
                <c:pt idx="109">
                  <c:v>44029</c:v>
                </c:pt>
                <c:pt idx="110">
                  <c:v>44030</c:v>
                </c:pt>
                <c:pt idx="111">
                  <c:v>44031</c:v>
                </c:pt>
                <c:pt idx="112">
                  <c:v>44032</c:v>
                </c:pt>
                <c:pt idx="113">
                  <c:v>44033</c:v>
                </c:pt>
                <c:pt idx="114">
                  <c:v>44034</c:v>
                </c:pt>
                <c:pt idx="115">
                  <c:v>44035</c:v>
                </c:pt>
                <c:pt idx="116">
                  <c:v>44036</c:v>
                </c:pt>
                <c:pt idx="117">
                  <c:v>44037</c:v>
                </c:pt>
                <c:pt idx="118">
                  <c:v>44038</c:v>
                </c:pt>
                <c:pt idx="119">
                  <c:v>44039</c:v>
                </c:pt>
                <c:pt idx="120">
                  <c:v>44040</c:v>
                </c:pt>
                <c:pt idx="121">
                  <c:v>44041</c:v>
                </c:pt>
                <c:pt idx="122">
                  <c:v>44042</c:v>
                </c:pt>
                <c:pt idx="123">
                  <c:v>44043</c:v>
                </c:pt>
                <c:pt idx="124">
                  <c:v>44044</c:v>
                </c:pt>
                <c:pt idx="125">
                  <c:v>44045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44051</c:v>
                </c:pt>
                <c:pt idx="132">
                  <c:v>44052</c:v>
                </c:pt>
                <c:pt idx="133">
                  <c:v>44053</c:v>
                </c:pt>
                <c:pt idx="134">
                  <c:v>44054</c:v>
                </c:pt>
                <c:pt idx="135">
                  <c:v>44055</c:v>
                </c:pt>
                <c:pt idx="136">
                  <c:v>44056</c:v>
                </c:pt>
                <c:pt idx="137">
                  <c:v>44057</c:v>
                </c:pt>
                <c:pt idx="138">
                  <c:v>44058</c:v>
                </c:pt>
                <c:pt idx="139">
                  <c:v>44059</c:v>
                </c:pt>
                <c:pt idx="140">
                  <c:v>44060</c:v>
                </c:pt>
                <c:pt idx="141">
                  <c:v>44061</c:v>
                </c:pt>
                <c:pt idx="142">
                  <c:v>44062</c:v>
                </c:pt>
                <c:pt idx="143">
                  <c:v>44063</c:v>
                </c:pt>
                <c:pt idx="144">
                  <c:v>44064</c:v>
                </c:pt>
                <c:pt idx="145">
                  <c:v>44065</c:v>
                </c:pt>
                <c:pt idx="146">
                  <c:v>44066</c:v>
                </c:pt>
                <c:pt idx="147">
                  <c:v>44067</c:v>
                </c:pt>
                <c:pt idx="148">
                  <c:v>44068</c:v>
                </c:pt>
                <c:pt idx="149">
                  <c:v>44069</c:v>
                </c:pt>
                <c:pt idx="150">
                  <c:v>44070</c:v>
                </c:pt>
                <c:pt idx="151">
                  <c:v>44071</c:v>
                </c:pt>
                <c:pt idx="152">
                  <c:v>44072</c:v>
                </c:pt>
                <c:pt idx="153">
                  <c:v>44073</c:v>
                </c:pt>
                <c:pt idx="154">
                  <c:v>44074</c:v>
                </c:pt>
                <c:pt idx="155">
                  <c:v>44075</c:v>
                </c:pt>
                <c:pt idx="156">
                  <c:v>44076</c:v>
                </c:pt>
                <c:pt idx="157">
                  <c:v>44077</c:v>
                </c:pt>
                <c:pt idx="158">
                  <c:v>44078</c:v>
                </c:pt>
                <c:pt idx="159">
                  <c:v>44079</c:v>
                </c:pt>
                <c:pt idx="160">
                  <c:v>44080</c:v>
                </c:pt>
                <c:pt idx="161">
                  <c:v>44081</c:v>
                </c:pt>
                <c:pt idx="162">
                  <c:v>44082</c:v>
                </c:pt>
                <c:pt idx="163">
                  <c:v>44083</c:v>
                </c:pt>
                <c:pt idx="164">
                  <c:v>44084</c:v>
                </c:pt>
                <c:pt idx="165">
                  <c:v>44085</c:v>
                </c:pt>
                <c:pt idx="166">
                  <c:v>44086</c:v>
                </c:pt>
                <c:pt idx="167">
                  <c:v>44087</c:v>
                </c:pt>
                <c:pt idx="168">
                  <c:v>44088</c:v>
                </c:pt>
                <c:pt idx="169">
                  <c:v>44089</c:v>
                </c:pt>
                <c:pt idx="170">
                  <c:v>44090</c:v>
                </c:pt>
              </c:numCache>
            </c:numRef>
          </c:cat>
          <c:val>
            <c:numRef>
              <c:f>'data CZE'!$P$33:$P$203</c:f>
              <c:numCache>
                <c:formatCode>0%</c:formatCode>
                <c:ptCount val="171"/>
                <c:pt idx="0">
                  <c:v>8.3305564811729429E-3</c:v>
                </c:pt>
                <c:pt idx="1">
                  <c:v>1.3603385731559855E-2</c:v>
                </c:pt>
                <c:pt idx="2">
                  <c:v>1.7388825541619156E-2</c:v>
                </c:pt>
                <c:pt idx="3">
                  <c:v>1.7366511145671334E-2</c:v>
                </c:pt>
                <c:pt idx="4">
                  <c:v>1.7599608897580055E-2</c:v>
                </c:pt>
                <c:pt idx="5">
                  <c:v>1.7441860465116279E-2</c:v>
                </c:pt>
                <c:pt idx="6">
                  <c:v>2.0928711576193592E-2</c:v>
                </c:pt>
                <c:pt idx="7">
                  <c:v>2.5093322272915802E-2</c:v>
                </c:pt>
                <c:pt idx="8">
                  <c:v>3.4283436316523822E-2</c:v>
                </c:pt>
                <c:pt idx="9">
                  <c:v>4.3862951807228913E-2</c:v>
                </c:pt>
                <c:pt idx="10">
                  <c:v>5.4049200933740348E-2</c:v>
                </c:pt>
                <c:pt idx="11">
                  <c:v>6.0362875087229588E-2</c:v>
                </c:pt>
                <c:pt idx="12">
                  <c:v>7.0485336991939637E-2</c:v>
                </c:pt>
                <c:pt idx="13">
                  <c:v>7.7449507594725422E-2</c:v>
                </c:pt>
                <c:pt idx="14">
                  <c:v>8.5657699290311931E-2</c:v>
                </c:pt>
                <c:pt idx="15">
                  <c:v>0.10505645557191949</c:v>
                </c:pt>
                <c:pt idx="16">
                  <c:v>0.13175675675675674</c:v>
                </c:pt>
                <c:pt idx="17">
                  <c:v>0.1510959117052697</c:v>
                </c:pt>
                <c:pt idx="18">
                  <c:v>0.17926400977248436</c:v>
                </c:pt>
                <c:pt idx="19">
                  <c:v>0.18574023614895549</c:v>
                </c:pt>
                <c:pt idx="20">
                  <c:v>0.19241031722502225</c:v>
                </c:pt>
                <c:pt idx="21">
                  <c:v>0.22594202898550725</c:v>
                </c:pt>
                <c:pt idx="22">
                  <c:v>0.2492535191241291</c:v>
                </c:pt>
                <c:pt idx="23">
                  <c:v>0.27888390353337073</c:v>
                </c:pt>
                <c:pt idx="24">
                  <c:v>0.29942952553221092</c:v>
                </c:pt>
                <c:pt idx="25">
                  <c:v>0.32600027498968787</c:v>
                </c:pt>
                <c:pt idx="26">
                  <c:v>0.3336507072905332</c:v>
                </c:pt>
                <c:pt idx="27">
                  <c:v>0.34373311723392763</c:v>
                </c:pt>
                <c:pt idx="28">
                  <c:v>0.37958361316319678</c:v>
                </c:pt>
                <c:pt idx="29">
                  <c:v>0.39285714285714285</c:v>
                </c:pt>
                <c:pt idx="30">
                  <c:v>0.41008048555218368</c:v>
                </c:pt>
                <c:pt idx="31">
                  <c:v>0.43139807341838066</c:v>
                </c:pt>
                <c:pt idx="32">
                  <c:v>0.43582784024815818</c:v>
                </c:pt>
                <c:pt idx="33">
                  <c:v>0.44629271437782075</c:v>
                </c:pt>
                <c:pt idx="34">
                  <c:v>0.46099473075440173</c:v>
                </c:pt>
                <c:pt idx="35">
                  <c:v>0.48689090676557106</c:v>
                </c:pt>
                <c:pt idx="36">
                  <c:v>0.50734549138804463</c:v>
                </c:pt>
                <c:pt idx="37">
                  <c:v>0.5273388512666165</c:v>
                </c:pt>
                <c:pt idx="38">
                  <c:v>0.54426596936869631</c:v>
                </c:pt>
                <c:pt idx="39">
                  <c:v>0.54636622508357058</c:v>
                </c:pt>
                <c:pt idx="40">
                  <c:v>0.5493514515132798</c:v>
                </c:pt>
                <c:pt idx="41">
                  <c:v>0.55078173088760307</c:v>
                </c:pt>
                <c:pt idx="42">
                  <c:v>0.57619863013698636</c:v>
                </c:pt>
                <c:pt idx="43">
                  <c:v>0.59469650894051818</c:v>
                </c:pt>
                <c:pt idx="44">
                  <c:v>0.61035191679767808</c:v>
                </c:pt>
                <c:pt idx="45">
                  <c:v>0.62758951023829479</c:v>
                </c:pt>
                <c:pt idx="46">
                  <c:v>0.64013799666904592</c:v>
                </c:pt>
                <c:pt idx="47">
                  <c:v>0.64127735068007097</c:v>
                </c:pt>
                <c:pt idx="48">
                  <c:v>0.64448377581120941</c:v>
                </c:pt>
                <c:pt idx="49">
                  <c:v>0.65699976706266017</c:v>
                </c:pt>
                <c:pt idx="50">
                  <c:v>0.66219498091823759</c:v>
                </c:pt>
                <c:pt idx="51">
                  <c:v>0.66850131865611739</c:v>
                </c:pt>
                <c:pt idx="52">
                  <c:v>0.67694768106008685</c:v>
                </c:pt>
                <c:pt idx="53">
                  <c:v>0.68364915465789178</c:v>
                </c:pt>
                <c:pt idx="54">
                  <c:v>0.67986501687289091</c:v>
                </c:pt>
                <c:pt idx="55">
                  <c:v>0.6787269681742043</c:v>
                </c:pt>
                <c:pt idx="56">
                  <c:v>0.68673628082648297</c:v>
                </c:pt>
                <c:pt idx="57">
                  <c:v>0.6928176795580111</c:v>
                </c:pt>
                <c:pt idx="58">
                  <c:v>0.7010785824345146</c:v>
                </c:pt>
                <c:pt idx="59">
                  <c:v>0.70678336980306344</c:v>
                </c:pt>
                <c:pt idx="60">
                  <c:v>0.70682905611135272</c:v>
                </c:pt>
                <c:pt idx="61">
                  <c:v>0.70920910075839649</c:v>
                </c:pt>
                <c:pt idx="62">
                  <c:v>0.70759602934829524</c:v>
                </c:pt>
                <c:pt idx="63">
                  <c:v>0.71403999139969898</c:v>
                </c:pt>
                <c:pt idx="64">
                  <c:v>0.71401110636480136</c:v>
                </c:pt>
                <c:pt idx="65">
                  <c:v>0.71508794236066964</c:v>
                </c:pt>
                <c:pt idx="66">
                  <c:v>0.71718980408679167</c:v>
                </c:pt>
                <c:pt idx="67">
                  <c:v>0.72211144926015325</c:v>
                </c:pt>
                <c:pt idx="68">
                  <c:v>0.71966133584195668</c:v>
                </c:pt>
                <c:pt idx="69">
                  <c:v>0.71572496884088077</c:v>
                </c:pt>
                <c:pt idx="70">
                  <c:v>0.72125399608126228</c:v>
                </c:pt>
                <c:pt idx="71">
                  <c:v>0.72331042969951798</c:v>
                </c:pt>
                <c:pt idx="72">
                  <c:v>0.7238395765472313</c:v>
                </c:pt>
                <c:pt idx="73">
                  <c:v>0.72714358193810247</c:v>
                </c:pt>
                <c:pt idx="74">
                  <c:v>0.72600120748641572</c:v>
                </c:pt>
                <c:pt idx="75">
                  <c:v>0.72255029526573922</c:v>
                </c:pt>
                <c:pt idx="76">
                  <c:v>0.7208699122106943</c:v>
                </c:pt>
                <c:pt idx="77">
                  <c:v>0.72496025437201905</c:v>
                </c:pt>
                <c:pt idx="78">
                  <c:v>0.72772228266244687</c:v>
                </c:pt>
                <c:pt idx="79">
                  <c:v>0.72810470379846481</c:v>
                </c:pt>
                <c:pt idx="80">
                  <c:v>0.72373540856031127</c:v>
                </c:pt>
                <c:pt idx="81">
                  <c:v>0.71814337881991164</c:v>
                </c:pt>
                <c:pt idx="82">
                  <c:v>0.71563935681470137</c:v>
                </c:pt>
                <c:pt idx="83">
                  <c:v>0.71432653838826443</c:v>
                </c:pt>
                <c:pt idx="84">
                  <c:v>0.71624061579397513</c:v>
                </c:pt>
                <c:pt idx="85">
                  <c:v>0.70938967136150233</c:v>
                </c:pt>
                <c:pt idx="86">
                  <c:v>0.70409204787974389</c:v>
                </c:pt>
                <c:pt idx="87">
                  <c:v>0.70367985280588774</c:v>
                </c:pt>
                <c:pt idx="88">
                  <c:v>0.69469106722232288</c:v>
                </c:pt>
                <c:pt idx="89">
                  <c:v>0.67994335280580631</c:v>
                </c:pt>
                <c:pt idx="90">
                  <c:v>0.66405240024131695</c:v>
                </c:pt>
                <c:pt idx="91">
                  <c:v>0.65616264294790339</c:v>
                </c:pt>
                <c:pt idx="92">
                  <c:v>0.65007528860632424</c:v>
                </c:pt>
                <c:pt idx="93">
                  <c:v>0.64726880292213185</c:v>
                </c:pt>
                <c:pt idx="94">
                  <c:v>0.64230579733946458</c:v>
                </c:pt>
                <c:pt idx="95">
                  <c:v>0.63706469680980604</c:v>
                </c:pt>
                <c:pt idx="96">
                  <c:v>0.63118971061093243</c:v>
                </c:pt>
                <c:pt idx="97">
                  <c:v>0.6283659608469836</c:v>
                </c:pt>
                <c:pt idx="98">
                  <c:v>0.62653191150724175</c:v>
                </c:pt>
                <c:pt idx="99">
                  <c:v>0.62357114702404415</c:v>
                </c:pt>
                <c:pt idx="100">
                  <c:v>0.62509754955517405</c:v>
                </c:pt>
                <c:pt idx="101">
                  <c:v>0.62915086306989709</c:v>
                </c:pt>
                <c:pt idx="102">
                  <c:v>0.6313360510729944</c:v>
                </c:pt>
                <c:pt idx="103">
                  <c:v>0.62729698818147162</c:v>
                </c:pt>
                <c:pt idx="104">
                  <c:v>0.62600576893881887</c:v>
                </c:pt>
                <c:pt idx="105">
                  <c:v>0.63249735609608704</c:v>
                </c:pt>
                <c:pt idx="106">
                  <c:v>0.63271119106513751</c:v>
                </c:pt>
                <c:pt idx="107">
                  <c:v>0.63131725417439699</c:v>
                </c:pt>
                <c:pt idx="108">
                  <c:v>0.63473405818395534</c:v>
                </c:pt>
                <c:pt idx="109">
                  <c:v>0.63491485955464999</c:v>
                </c:pt>
                <c:pt idx="110">
                  <c:v>0.63031396607722845</c:v>
                </c:pt>
                <c:pt idx="111">
                  <c:v>0.62825385442811044</c:v>
                </c:pt>
                <c:pt idx="112">
                  <c:v>0.62675556816569722</c:v>
                </c:pt>
                <c:pt idx="113">
                  <c:v>0.62259145490086565</c:v>
                </c:pt>
                <c:pt idx="114">
                  <c:v>0.62759094028826357</c:v>
                </c:pt>
                <c:pt idx="115">
                  <c:v>0.63027027027027027</c:v>
                </c:pt>
                <c:pt idx="116">
                  <c:v>0.62475963132418277</c:v>
                </c:pt>
                <c:pt idx="117">
                  <c:v>0.63042334998685245</c:v>
                </c:pt>
                <c:pt idx="118">
                  <c:v>0.74575828765335417</c:v>
                </c:pt>
                <c:pt idx="119">
                  <c:v>0.7365300335137922</c:v>
                </c:pt>
                <c:pt idx="120">
                  <c:v>0.72333692005823158</c:v>
                </c:pt>
                <c:pt idx="121">
                  <c:v>0.71018455228981547</c:v>
                </c:pt>
                <c:pt idx="122">
                  <c:v>0.70136216480361613</c:v>
                </c:pt>
                <c:pt idx="123">
                  <c:v>0.69802099674188489</c:v>
                </c:pt>
                <c:pt idx="124">
                  <c:v>0.69387388466375233</c:v>
                </c:pt>
                <c:pt idx="125">
                  <c:v>0.69077380952380951</c:v>
                </c:pt>
                <c:pt idx="126">
                  <c:v>0.68838193791157098</c:v>
                </c:pt>
                <c:pt idx="127">
                  <c:v>0.68332754830498665</c:v>
                </c:pt>
                <c:pt idx="128">
                  <c:v>0.67938844201038284</c:v>
                </c:pt>
                <c:pt idx="129">
                  <c:v>0.69482826687722066</c:v>
                </c:pt>
                <c:pt idx="130">
                  <c:v>0.70592469545957914</c:v>
                </c:pt>
                <c:pt idx="131">
                  <c:v>0.69997258020290654</c:v>
                </c:pt>
                <c:pt idx="132">
                  <c:v>0.69661635699885582</c:v>
                </c:pt>
                <c:pt idx="133">
                  <c:v>0.70201146317724672</c:v>
                </c:pt>
                <c:pt idx="134">
                  <c:v>0.70393440877389124</c:v>
                </c:pt>
                <c:pt idx="135">
                  <c:v>0.70285714285714285</c:v>
                </c:pt>
                <c:pt idx="136">
                  <c:v>0.69965465697644447</c:v>
                </c:pt>
                <c:pt idx="137">
                  <c:v>0.69725283095516177</c:v>
                </c:pt>
                <c:pt idx="138">
                  <c:v>0.69192096928259017</c:v>
                </c:pt>
                <c:pt idx="139">
                  <c:v>0.68953627823306018</c:v>
                </c:pt>
                <c:pt idx="140">
                  <c:v>0.72378972378972384</c:v>
                </c:pt>
                <c:pt idx="141">
                  <c:v>0.73944246448274176</c:v>
                </c:pt>
                <c:pt idx="142">
                  <c:v>0.75079334551399168</c:v>
                </c:pt>
                <c:pt idx="143">
                  <c:v>0.75485863625564265</c:v>
                </c:pt>
                <c:pt idx="144">
                  <c:v>0.74428100784186346</c:v>
                </c:pt>
                <c:pt idx="145">
                  <c:v>0.73827443781551172</c:v>
                </c:pt>
                <c:pt idx="146">
                  <c:v>0.73552889659261966</c:v>
                </c:pt>
                <c:pt idx="147">
                  <c:v>0.73828952707271989</c:v>
                </c:pt>
                <c:pt idx="148">
                  <c:v>0.73895689196381054</c:v>
                </c:pt>
                <c:pt idx="149">
                  <c:v>0.73870419589560365</c:v>
                </c:pt>
                <c:pt idx="150">
                  <c:v>0.74193966075359319</c:v>
                </c:pt>
                <c:pt idx="151">
                  <c:v>0.73587921100222908</c:v>
                </c:pt>
                <c:pt idx="152">
                  <c:v>0.728023574333859</c:v>
                </c:pt>
                <c:pt idx="153">
                  <c:v>0.72011326794435093</c:v>
                </c:pt>
                <c:pt idx="154">
                  <c:v>0.72333252091965228</c:v>
                </c:pt>
                <c:pt idx="155">
                  <c:v>0.72126448222319539</c:v>
                </c:pt>
                <c:pt idx="156">
                  <c:v>0.71105420401195052</c:v>
                </c:pt>
                <c:pt idx="157">
                  <c:v>0.70554211401784361</c:v>
                </c:pt>
                <c:pt idx="158">
                  <c:v>0.69826415648280671</c:v>
                </c:pt>
                <c:pt idx="159">
                  <c:v>0.6860406457192274</c:v>
                </c:pt>
                <c:pt idx="160">
                  <c:v>0.67669413268930245</c:v>
                </c:pt>
                <c:pt idx="161">
                  <c:v>0.69142638250452715</c:v>
                </c:pt>
                <c:pt idx="162">
                  <c:v>0.67406366101014159</c:v>
                </c:pt>
                <c:pt idx="163">
                  <c:v>0.65646346178631265</c:v>
                </c:pt>
                <c:pt idx="164">
                  <c:v>0.64131675562274393</c:v>
                </c:pt>
                <c:pt idx="165">
                  <c:v>0.62433549911399877</c:v>
                </c:pt>
                <c:pt idx="166">
                  <c:v>0.59899437868986749</c:v>
                </c:pt>
                <c:pt idx="167">
                  <c:v>0.58842710290704103</c:v>
                </c:pt>
                <c:pt idx="168">
                  <c:v>0.59158562140669502</c:v>
                </c:pt>
                <c:pt idx="169">
                  <c:v>0.58137083504730569</c:v>
                </c:pt>
                <c:pt idx="170">
                  <c:v>0.55885650224215244</c:v>
                </c:pt>
              </c:numCache>
            </c:numRef>
          </c:val>
        </c:ser>
        <c:ser>
          <c:idx val="2"/>
          <c:order val="2"/>
          <c:tx>
            <c:strRef>
              <c:f>'data CZE'!$R$3</c:f>
              <c:strCache>
                <c:ptCount val="1"/>
                <c:pt idx="0">
                  <c:v>otevřené</c:v>
                </c:pt>
              </c:strCache>
            </c:strRef>
          </c:tx>
          <c:cat>
            <c:numRef>
              <c:f>'data CZE'!$A$33:$A$203</c:f>
              <c:numCache>
                <c:formatCode>m/d/yyyy</c:formatCode>
                <c:ptCount val="171"/>
                <c:pt idx="0">
                  <c:v>43920</c:v>
                </c:pt>
                <c:pt idx="1">
                  <c:v>43921</c:v>
                </c:pt>
                <c:pt idx="2">
                  <c:v>43922</c:v>
                </c:pt>
                <c:pt idx="3">
                  <c:v>43923</c:v>
                </c:pt>
                <c:pt idx="4">
                  <c:v>43924</c:v>
                </c:pt>
                <c:pt idx="5">
                  <c:v>43925</c:v>
                </c:pt>
                <c:pt idx="6">
                  <c:v>43926</c:v>
                </c:pt>
                <c:pt idx="7">
                  <c:v>43927</c:v>
                </c:pt>
                <c:pt idx="8">
                  <c:v>43928</c:v>
                </c:pt>
                <c:pt idx="9">
                  <c:v>43929</c:v>
                </c:pt>
                <c:pt idx="10">
                  <c:v>43930</c:v>
                </c:pt>
                <c:pt idx="11">
                  <c:v>43931</c:v>
                </c:pt>
                <c:pt idx="12">
                  <c:v>43932</c:v>
                </c:pt>
                <c:pt idx="13">
                  <c:v>43933</c:v>
                </c:pt>
                <c:pt idx="14">
                  <c:v>43934</c:v>
                </c:pt>
                <c:pt idx="15">
                  <c:v>43935</c:v>
                </c:pt>
                <c:pt idx="16">
                  <c:v>43936</c:v>
                </c:pt>
                <c:pt idx="17">
                  <c:v>43937</c:v>
                </c:pt>
                <c:pt idx="18">
                  <c:v>43938</c:v>
                </c:pt>
                <c:pt idx="19">
                  <c:v>43939</c:v>
                </c:pt>
                <c:pt idx="20">
                  <c:v>43940</c:v>
                </c:pt>
                <c:pt idx="21">
                  <c:v>43941</c:v>
                </c:pt>
                <c:pt idx="22">
                  <c:v>43942</c:v>
                </c:pt>
                <c:pt idx="23">
                  <c:v>43943</c:v>
                </c:pt>
                <c:pt idx="24">
                  <c:v>43944</c:v>
                </c:pt>
                <c:pt idx="25">
                  <c:v>43945</c:v>
                </c:pt>
                <c:pt idx="26">
                  <c:v>43946</c:v>
                </c:pt>
                <c:pt idx="27">
                  <c:v>43947</c:v>
                </c:pt>
                <c:pt idx="28">
                  <c:v>43948</c:v>
                </c:pt>
                <c:pt idx="29">
                  <c:v>43949</c:v>
                </c:pt>
                <c:pt idx="30">
                  <c:v>43950</c:v>
                </c:pt>
                <c:pt idx="31">
                  <c:v>43951</c:v>
                </c:pt>
                <c:pt idx="32">
                  <c:v>43952</c:v>
                </c:pt>
                <c:pt idx="33">
                  <c:v>43953</c:v>
                </c:pt>
                <c:pt idx="34">
                  <c:v>43954</c:v>
                </c:pt>
                <c:pt idx="35">
                  <c:v>43955</c:v>
                </c:pt>
                <c:pt idx="36">
                  <c:v>43956</c:v>
                </c:pt>
                <c:pt idx="37">
                  <c:v>43957</c:v>
                </c:pt>
                <c:pt idx="38">
                  <c:v>43958</c:v>
                </c:pt>
                <c:pt idx="39">
                  <c:v>43959</c:v>
                </c:pt>
                <c:pt idx="40">
                  <c:v>43960</c:v>
                </c:pt>
                <c:pt idx="41">
                  <c:v>43961</c:v>
                </c:pt>
                <c:pt idx="42">
                  <c:v>43962</c:v>
                </c:pt>
                <c:pt idx="43">
                  <c:v>43963</c:v>
                </c:pt>
                <c:pt idx="44">
                  <c:v>43964</c:v>
                </c:pt>
                <c:pt idx="45">
                  <c:v>43965</c:v>
                </c:pt>
                <c:pt idx="46">
                  <c:v>43966</c:v>
                </c:pt>
                <c:pt idx="47">
                  <c:v>43967</c:v>
                </c:pt>
                <c:pt idx="48">
                  <c:v>43968</c:v>
                </c:pt>
                <c:pt idx="49">
                  <c:v>43969</c:v>
                </c:pt>
                <c:pt idx="50">
                  <c:v>43970</c:v>
                </c:pt>
                <c:pt idx="51">
                  <c:v>43971</c:v>
                </c:pt>
                <c:pt idx="52">
                  <c:v>43972</c:v>
                </c:pt>
                <c:pt idx="53">
                  <c:v>43973</c:v>
                </c:pt>
                <c:pt idx="54">
                  <c:v>43974</c:v>
                </c:pt>
                <c:pt idx="55">
                  <c:v>43975</c:v>
                </c:pt>
                <c:pt idx="56">
                  <c:v>43976</c:v>
                </c:pt>
                <c:pt idx="57">
                  <c:v>43977</c:v>
                </c:pt>
                <c:pt idx="58">
                  <c:v>43978</c:v>
                </c:pt>
                <c:pt idx="59">
                  <c:v>43979</c:v>
                </c:pt>
                <c:pt idx="60">
                  <c:v>43980</c:v>
                </c:pt>
                <c:pt idx="61">
                  <c:v>43981</c:v>
                </c:pt>
                <c:pt idx="62">
                  <c:v>43982</c:v>
                </c:pt>
                <c:pt idx="63">
                  <c:v>43983</c:v>
                </c:pt>
                <c:pt idx="64">
                  <c:v>43984</c:v>
                </c:pt>
                <c:pt idx="65">
                  <c:v>43985</c:v>
                </c:pt>
                <c:pt idx="66">
                  <c:v>43986</c:v>
                </c:pt>
                <c:pt idx="67">
                  <c:v>43987</c:v>
                </c:pt>
                <c:pt idx="68">
                  <c:v>43988</c:v>
                </c:pt>
                <c:pt idx="69">
                  <c:v>43989</c:v>
                </c:pt>
                <c:pt idx="70">
                  <c:v>43990</c:v>
                </c:pt>
                <c:pt idx="71">
                  <c:v>43991</c:v>
                </c:pt>
                <c:pt idx="72">
                  <c:v>43992</c:v>
                </c:pt>
                <c:pt idx="73">
                  <c:v>43993</c:v>
                </c:pt>
                <c:pt idx="74">
                  <c:v>43994</c:v>
                </c:pt>
                <c:pt idx="75">
                  <c:v>43995</c:v>
                </c:pt>
                <c:pt idx="76">
                  <c:v>43996</c:v>
                </c:pt>
                <c:pt idx="77">
                  <c:v>43997</c:v>
                </c:pt>
                <c:pt idx="78">
                  <c:v>43998</c:v>
                </c:pt>
                <c:pt idx="79">
                  <c:v>43999</c:v>
                </c:pt>
                <c:pt idx="80">
                  <c:v>44000</c:v>
                </c:pt>
                <c:pt idx="81">
                  <c:v>44001</c:v>
                </c:pt>
                <c:pt idx="82">
                  <c:v>44002</c:v>
                </c:pt>
                <c:pt idx="83">
                  <c:v>44003</c:v>
                </c:pt>
                <c:pt idx="84">
                  <c:v>44004</c:v>
                </c:pt>
                <c:pt idx="85">
                  <c:v>44005</c:v>
                </c:pt>
                <c:pt idx="86">
                  <c:v>44006</c:v>
                </c:pt>
                <c:pt idx="87">
                  <c:v>44007</c:v>
                </c:pt>
                <c:pt idx="88">
                  <c:v>44008</c:v>
                </c:pt>
                <c:pt idx="89">
                  <c:v>44009</c:v>
                </c:pt>
                <c:pt idx="90">
                  <c:v>44010</c:v>
                </c:pt>
                <c:pt idx="91">
                  <c:v>44011</c:v>
                </c:pt>
                <c:pt idx="92">
                  <c:v>44012</c:v>
                </c:pt>
                <c:pt idx="93">
                  <c:v>44013</c:v>
                </c:pt>
                <c:pt idx="94">
                  <c:v>44014</c:v>
                </c:pt>
                <c:pt idx="95">
                  <c:v>44015</c:v>
                </c:pt>
                <c:pt idx="96">
                  <c:v>44016</c:v>
                </c:pt>
                <c:pt idx="97">
                  <c:v>44017</c:v>
                </c:pt>
                <c:pt idx="98">
                  <c:v>44018</c:v>
                </c:pt>
                <c:pt idx="99">
                  <c:v>44019</c:v>
                </c:pt>
                <c:pt idx="100">
                  <c:v>44020</c:v>
                </c:pt>
                <c:pt idx="101">
                  <c:v>44021</c:v>
                </c:pt>
                <c:pt idx="102">
                  <c:v>44022</c:v>
                </c:pt>
                <c:pt idx="103">
                  <c:v>44023</c:v>
                </c:pt>
                <c:pt idx="104">
                  <c:v>44024</c:v>
                </c:pt>
                <c:pt idx="105">
                  <c:v>44025</c:v>
                </c:pt>
                <c:pt idx="106">
                  <c:v>44026</c:v>
                </c:pt>
                <c:pt idx="107">
                  <c:v>44027</c:v>
                </c:pt>
                <c:pt idx="108">
                  <c:v>44028</c:v>
                </c:pt>
                <c:pt idx="109">
                  <c:v>44029</c:v>
                </c:pt>
                <c:pt idx="110">
                  <c:v>44030</c:v>
                </c:pt>
                <c:pt idx="111">
                  <c:v>44031</c:v>
                </c:pt>
                <c:pt idx="112">
                  <c:v>44032</c:v>
                </c:pt>
                <c:pt idx="113">
                  <c:v>44033</c:v>
                </c:pt>
                <c:pt idx="114">
                  <c:v>44034</c:v>
                </c:pt>
                <c:pt idx="115">
                  <c:v>44035</c:v>
                </c:pt>
                <c:pt idx="116">
                  <c:v>44036</c:v>
                </c:pt>
                <c:pt idx="117">
                  <c:v>44037</c:v>
                </c:pt>
                <c:pt idx="118">
                  <c:v>44038</c:v>
                </c:pt>
                <c:pt idx="119">
                  <c:v>44039</c:v>
                </c:pt>
                <c:pt idx="120">
                  <c:v>44040</c:v>
                </c:pt>
                <c:pt idx="121">
                  <c:v>44041</c:v>
                </c:pt>
                <c:pt idx="122">
                  <c:v>44042</c:v>
                </c:pt>
                <c:pt idx="123">
                  <c:v>44043</c:v>
                </c:pt>
                <c:pt idx="124">
                  <c:v>44044</c:v>
                </c:pt>
                <c:pt idx="125">
                  <c:v>44045</c:v>
                </c:pt>
                <c:pt idx="126">
                  <c:v>44046</c:v>
                </c:pt>
                <c:pt idx="127">
                  <c:v>44047</c:v>
                </c:pt>
                <c:pt idx="128">
                  <c:v>44048</c:v>
                </c:pt>
                <c:pt idx="129">
                  <c:v>44049</c:v>
                </c:pt>
                <c:pt idx="130">
                  <c:v>44050</c:v>
                </c:pt>
                <c:pt idx="131">
                  <c:v>44051</c:v>
                </c:pt>
                <c:pt idx="132">
                  <c:v>44052</c:v>
                </c:pt>
                <c:pt idx="133">
                  <c:v>44053</c:v>
                </c:pt>
                <c:pt idx="134">
                  <c:v>44054</c:v>
                </c:pt>
                <c:pt idx="135">
                  <c:v>44055</c:v>
                </c:pt>
                <c:pt idx="136">
                  <c:v>44056</c:v>
                </c:pt>
                <c:pt idx="137">
                  <c:v>44057</c:v>
                </c:pt>
                <c:pt idx="138">
                  <c:v>44058</c:v>
                </c:pt>
                <c:pt idx="139">
                  <c:v>44059</c:v>
                </c:pt>
                <c:pt idx="140">
                  <c:v>44060</c:v>
                </c:pt>
                <c:pt idx="141">
                  <c:v>44061</c:v>
                </c:pt>
                <c:pt idx="142">
                  <c:v>44062</c:v>
                </c:pt>
                <c:pt idx="143">
                  <c:v>44063</c:v>
                </c:pt>
                <c:pt idx="144">
                  <c:v>44064</c:v>
                </c:pt>
                <c:pt idx="145">
                  <c:v>44065</c:v>
                </c:pt>
                <c:pt idx="146">
                  <c:v>44066</c:v>
                </c:pt>
                <c:pt idx="147">
                  <c:v>44067</c:v>
                </c:pt>
                <c:pt idx="148">
                  <c:v>44068</c:v>
                </c:pt>
                <c:pt idx="149">
                  <c:v>44069</c:v>
                </c:pt>
                <c:pt idx="150">
                  <c:v>44070</c:v>
                </c:pt>
                <c:pt idx="151">
                  <c:v>44071</c:v>
                </c:pt>
                <c:pt idx="152">
                  <c:v>44072</c:v>
                </c:pt>
                <c:pt idx="153">
                  <c:v>44073</c:v>
                </c:pt>
                <c:pt idx="154">
                  <c:v>44074</c:v>
                </c:pt>
                <c:pt idx="155">
                  <c:v>44075</c:v>
                </c:pt>
                <c:pt idx="156">
                  <c:v>44076</c:v>
                </c:pt>
                <c:pt idx="157">
                  <c:v>44077</c:v>
                </c:pt>
                <c:pt idx="158">
                  <c:v>44078</c:v>
                </c:pt>
                <c:pt idx="159">
                  <c:v>44079</c:v>
                </c:pt>
                <c:pt idx="160">
                  <c:v>44080</c:v>
                </c:pt>
                <c:pt idx="161">
                  <c:v>44081</c:v>
                </c:pt>
                <c:pt idx="162">
                  <c:v>44082</c:v>
                </c:pt>
                <c:pt idx="163">
                  <c:v>44083</c:v>
                </c:pt>
                <c:pt idx="164">
                  <c:v>44084</c:v>
                </c:pt>
                <c:pt idx="165">
                  <c:v>44085</c:v>
                </c:pt>
                <c:pt idx="166">
                  <c:v>44086</c:v>
                </c:pt>
                <c:pt idx="167">
                  <c:v>44087</c:v>
                </c:pt>
                <c:pt idx="168">
                  <c:v>44088</c:v>
                </c:pt>
                <c:pt idx="169">
                  <c:v>44089</c:v>
                </c:pt>
                <c:pt idx="170">
                  <c:v>44090</c:v>
                </c:pt>
              </c:numCache>
            </c:numRef>
          </c:cat>
          <c:val>
            <c:numRef>
              <c:f>'data CZE'!$R$33:$R$203</c:f>
              <c:numCache>
                <c:formatCode>0%</c:formatCode>
                <c:ptCount val="171"/>
                <c:pt idx="0">
                  <c:v>0.984005331556148</c:v>
                </c:pt>
                <c:pt idx="1">
                  <c:v>0.97702539298669888</c:v>
                </c:pt>
                <c:pt idx="2">
                  <c:v>0.97149372862029648</c:v>
                </c:pt>
                <c:pt idx="3">
                  <c:v>0.97122861586314158</c:v>
                </c:pt>
                <c:pt idx="4">
                  <c:v>0.96944512344170131</c:v>
                </c:pt>
                <c:pt idx="5">
                  <c:v>0.96936493738819318</c:v>
                </c:pt>
                <c:pt idx="6">
                  <c:v>0.96446479180292133</c:v>
                </c:pt>
                <c:pt idx="7">
                  <c:v>0.95873081708834507</c:v>
                </c:pt>
                <c:pt idx="8">
                  <c:v>0.94817620091688259</c:v>
                </c:pt>
                <c:pt idx="9">
                  <c:v>0.9375</c:v>
                </c:pt>
                <c:pt idx="10">
                  <c:v>0.9258394684862632</c:v>
                </c:pt>
                <c:pt idx="11">
                  <c:v>0.91887648290300072</c:v>
                </c:pt>
                <c:pt idx="12">
                  <c:v>0.90739152803978729</c:v>
                </c:pt>
                <c:pt idx="13">
                  <c:v>0.89951594057753292</c:v>
                </c:pt>
                <c:pt idx="14">
                  <c:v>0.89074104637729001</c:v>
                </c:pt>
                <c:pt idx="15">
                  <c:v>0.86859761086565213</c:v>
                </c:pt>
                <c:pt idx="16">
                  <c:v>0.84153796653796653</c:v>
                </c:pt>
                <c:pt idx="17">
                  <c:v>0.82263329706202393</c:v>
                </c:pt>
                <c:pt idx="18">
                  <c:v>0.79431974347228584</c:v>
                </c:pt>
                <c:pt idx="19">
                  <c:v>0.78686042991220106</c:v>
                </c:pt>
                <c:pt idx="20">
                  <c:v>0.78001778831900381</c:v>
                </c:pt>
                <c:pt idx="21">
                  <c:v>0.74594202898550721</c:v>
                </c:pt>
                <c:pt idx="22">
                  <c:v>0.72216692734252808</c:v>
                </c:pt>
                <c:pt idx="23">
                  <c:v>0.69195176668536174</c:v>
                </c:pt>
                <c:pt idx="24">
                  <c:v>0.67135105050786148</c:v>
                </c:pt>
                <c:pt idx="25">
                  <c:v>0.64457582840643479</c:v>
                </c:pt>
                <c:pt idx="26">
                  <c:v>0.63669749727965175</c:v>
                </c:pt>
                <c:pt idx="27">
                  <c:v>0.62655321447866008</c:v>
                </c:pt>
                <c:pt idx="28">
                  <c:v>0.59046339825386163</c:v>
                </c:pt>
                <c:pt idx="29">
                  <c:v>0.57689232409381663</c:v>
                </c:pt>
                <c:pt idx="30">
                  <c:v>0.55996833355323927</c:v>
                </c:pt>
                <c:pt idx="31">
                  <c:v>0.53788076021869302</c:v>
                </c:pt>
                <c:pt idx="32">
                  <c:v>0.53315238464521131</c:v>
                </c:pt>
                <c:pt idx="33">
                  <c:v>0.52211476466795614</c:v>
                </c:pt>
                <c:pt idx="34">
                  <c:v>0.50713275928543888</c:v>
                </c:pt>
                <c:pt idx="35">
                  <c:v>0.48087990791661339</c:v>
                </c:pt>
                <c:pt idx="36">
                  <c:v>0.46010638297872331</c:v>
                </c:pt>
                <c:pt idx="37">
                  <c:v>0.4398043641835967</c:v>
                </c:pt>
                <c:pt idx="38">
                  <c:v>0.42211430706014197</c:v>
                </c:pt>
                <c:pt idx="39">
                  <c:v>0.41983409681812556</c:v>
                </c:pt>
                <c:pt idx="40">
                  <c:v>0.41655342804200124</c:v>
                </c:pt>
                <c:pt idx="41">
                  <c:v>0.41474824572202396</c:v>
                </c:pt>
                <c:pt idx="42">
                  <c:v>0.38931017612524454</c:v>
                </c:pt>
                <c:pt idx="43">
                  <c:v>0.37087945505412967</c:v>
                </c:pt>
                <c:pt idx="44">
                  <c:v>0.35457733704196392</c:v>
                </c:pt>
                <c:pt idx="45">
                  <c:v>0.33732487127290145</c:v>
                </c:pt>
                <c:pt idx="46">
                  <c:v>0.32476802284082795</c:v>
                </c:pt>
                <c:pt idx="47">
                  <c:v>0.32371377882909524</c:v>
                </c:pt>
                <c:pt idx="48">
                  <c:v>0.32035398230088497</c:v>
                </c:pt>
                <c:pt idx="49">
                  <c:v>0.30840903796878638</c:v>
                </c:pt>
                <c:pt idx="50">
                  <c:v>0.30287961142592801</c:v>
                </c:pt>
                <c:pt idx="51">
                  <c:v>0.29664029354431831</c:v>
                </c:pt>
                <c:pt idx="52">
                  <c:v>0.28809687000228468</c:v>
                </c:pt>
                <c:pt idx="53">
                  <c:v>0.2809485986610688</c:v>
                </c:pt>
                <c:pt idx="54">
                  <c:v>0.28481439820022492</c:v>
                </c:pt>
                <c:pt idx="55">
                  <c:v>0.28609715242881073</c:v>
                </c:pt>
                <c:pt idx="56">
                  <c:v>0.27804932237280611</c:v>
                </c:pt>
                <c:pt idx="57">
                  <c:v>0.27215469613259669</c:v>
                </c:pt>
                <c:pt idx="58">
                  <c:v>0.26403257759189969</c:v>
                </c:pt>
                <c:pt idx="59">
                  <c:v>0.25831509846827139</c:v>
                </c:pt>
                <c:pt idx="60">
                  <c:v>0.25848194867333629</c:v>
                </c:pt>
                <c:pt idx="61">
                  <c:v>0.25622968580715066</c:v>
                </c:pt>
                <c:pt idx="62">
                  <c:v>0.25787656452309016</c:v>
                </c:pt>
                <c:pt idx="63">
                  <c:v>0.25145130079552791</c:v>
                </c:pt>
                <c:pt idx="64">
                  <c:v>0.25149508756941474</c:v>
                </c:pt>
                <c:pt idx="65">
                  <c:v>0.25047679593134142</c:v>
                </c:pt>
                <c:pt idx="66">
                  <c:v>0.24847271961238671</c:v>
                </c:pt>
                <c:pt idx="67">
                  <c:v>0.24357225312204844</c:v>
                </c:pt>
                <c:pt idx="68">
                  <c:v>0.24615867042960182</c:v>
                </c:pt>
                <c:pt idx="69">
                  <c:v>0.25031159119235558</c:v>
                </c:pt>
                <c:pt idx="70">
                  <c:v>0.24492110962153235</c:v>
                </c:pt>
                <c:pt idx="71">
                  <c:v>0.24305199466721361</c:v>
                </c:pt>
                <c:pt idx="72">
                  <c:v>0.24256921824104227</c:v>
                </c:pt>
                <c:pt idx="73">
                  <c:v>0.23957382039573827</c:v>
                </c:pt>
                <c:pt idx="74">
                  <c:v>0.24089353994767559</c:v>
                </c:pt>
                <c:pt idx="75">
                  <c:v>0.24462015814232807</c:v>
                </c:pt>
                <c:pt idx="76">
                  <c:v>0.24630885873902642</c:v>
                </c:pt>
                <c:pt idx="77">
                  <c:v>0.24224960254372019</c:v>
                </c:pt>
                <c:pt idx="78">
                  <c:v>0.23954109385817424</c:v>
                </c:pt>
                <c:pt idx="79">
                  <c:v>0.23912615626845113</c:v>
                </c:pt>
                <c:pt idx="80">
                  <c:v>0.24377431906614788</c:v>
                </c:pt>
                <c:pt idx="81">
                  <c:v>0.24966365558331727</c:v>
                </c:pt>
                <c:pt idx="82">
                  <c:v>0.25220137825421129</c:v>
                </c:pt>
                <c:pt idx="83">
                  <c:v>0.25366736521242139</c:v>
                </c:pt>
                <c:pt idx="84">
                  <c:v>0.25182932623776488</c:v>
                </c:pt>
                <c:pt idx="85">
                  <c:v>0.25877934272300473</c:v>
                </c:pt>
                <c:pt idx="86">
                  <c:v>0.26408091305558135</c:v>
                </c:pt>
                <c:pt idx="87">
                  <c:v>0.26458141674333024</c:v>
                </c:pt>
                <c:pt idx="88">
                  <c:v>0.27369088603007796</c:v>
                </c:pt>
                <c:pt idx="89">
                  <c:v>0.289166224110462</c:v>
                </c:pt>
                <c:pt idx="90">
                  <c:v>0.30595535637335169</c:v>
                </c:pt>
                <c:pt idx="91">
                  <c:v>0.31435832274459974</c:v>
                </c:pt>
                <c:pt idx="92">
                  <c:v>0.32072946294127491</c:v>
                </c:pt>
                <c:pt idx="93">
                  <c:v>0.32375892412419061</c:v>
                </c:pt>
                <c:pt idx="94">
                  <c:v>0.32870750533749382</c:v>
                </c:pt>
                <c:pt idx="95">
                  <c:v>0.33428037990096593</c:v>
                </c:pt>
                <c:pt idx="96">
                  <c:v>0.34059485530546629</c:v>
                </c:pt>
                <c:pt idx="97">
                  <c:v>0.34382740711146631</c:v>
                </c:pt>
                <c:pt idx="98">
                  <c:v>0.34561515199745352</c:v>
                </c:pt>
                <c:pt idx="99">
                  <c:v>0.34875837603468662</c:v>
                </c:pt>
                <c:pt idx="100">
                  <c:v>0.34751053535195875</c:v>
                </c:pt>
                <c:pt idx="101">
                  <c:v>0.34360244600975298</c:v>
                </c:pt>
                <c:pt idx="102">
                  <c:v>0.34158910853011304</c:v>
                </c:pt>
                <c:pt idx="103">
                  <c:v>0.34586351505909263</c:v>
                </c:pt>
                <c:pt idx="104">
                  <c:v>0.3472749354789737</c:v>
                </c:pt>
                <c:pt idx="105">
                  <c:v>0.340836984438737</c:v>
                </c:pt>
                <c:pt idx="106">
                  <c:v>0.34067910951203062</c:v>
                </c:pt>
                <c:pt idx="107">
                  <c:v>0.34233766233766239</c:v>
                </c:pt>
                <c:pt idx="108">
                  <c:v>0.33918601234205115</c:v>
                </c:pt>
                <c:pt idx="109">
                  <c:v>0.33903361956047151</c:v>
                </c:pt>
                <c:pt idx="110">
                  <c:v>0.34384698664741964</c:v>
                </c:pt>
                <c:pt idx="111">
                  <c:v>0.34600215130871281</c:v>
                </c:pt>
                <c:pt idx="112">
                  <c:v>0.34777982692580511</c:v>
                </c:pt>
                <c:pt idx="113">
                  <c:v>0.35227590058642844</c:v>
                </c:pt>
                <c:pt idx="114">
                  <c:v>0.34742621825669184</c:v>
                </c:pt>
                <c:pt idx="115">
                  <c:v>0.34506756756756751</c:v>
                </c:pt>
                <c:pt idx="116">
                  <c:v>0.35077249519262643</c:v>
                </c:pt>
                <c:pt idx="117">
                  <c:v>0.34531948461740736</c:v>
                </c:pt>
                <c:pt idx="118">
                  <c:v>0.23003132341425225</c:v>
                </c:pt>
                <c:pt idx="119">
                  <c:v>0.23943026553235369</c:v>
                </c:pt>
                <c:pt idx="120">
                  <c:v>0.2529906956136464</c:v>
                </c:pt>
                <c:pt idx="121">
                  <c:v>0.26657552973342447</c:v>
                </c:pt>
                <c:pt idx="122">
                  <c:v>0.27548714189725731</c:v>
                </c:pt>
                <c:pt idx="123">
                  <c:v>0.27893085555689634</c:v>
                </c:pt>
                <c:pt idx="124">
                  <c:v>0.28319061021618064</c:v>
                </c:pt>
                <c:pt idx="125">
                  <c:v>0.28636904761904758</c:v>
                </c:pt>
                <c:pt idx="126">
                  <c:v>0.28892285983066801</c:v>
                </c:pt>
                <c:pt idx="127">
                  <c:v>0.2945157931273864</c:v>
                </c:pt>
                <c:pt idx="128">
                  <c:v>0.29847680985794967</c:v>
                </c:pt>
                <c:pt idx="129">
                  <c:v>0.28317635779143879</c:v>
                </c:pt>
                <c:pt idx="130">
                  <c:v>0.27253599114064231</c:v>
                </c:pt>
                <c:pt idx="131">
                  <c:v>0.27869481765834925</c:v>
                </c:pt>
                <c:pt idx="132">
                  <c:v>0.28213371110990026</c:v>
                </c:pt>
                <c:pt idx="133">
                  <c:v>0.27690061641613495</c:v>
                </c:pt>
                <c:pt idx="134">
                  <c:v>0.27524889527764473</c:v>
                </c:pt>
                <c:pt idx="135">
                  <c:v>0.27664482306684146</c:v>
                </c:pt>
                <c:pt idx="136">
                  <c:v>0.28019174269367564</c:v>
                </c:pt>
                <c:pt idx="137">
                  <c:v>0.28274005991976836</c:v>
                </c:pt>
                <c:pt idx="138">
                  <c:v>0.28822080337841227</c:v>
                </c:pt>
                <c:pt idx="139">
                  <c:v>0.29062562462522479</c:v>
                </c:pt>
                <c:pt idx="140">
                  <c:v>0.25645975645975638</c:v>
                </c:pt>
                <c:pt idx="141">
                  <c:v>0.24098032514768353</c:v>
                </c:pt>
                <c:pt idx="142">
                  <c:v>0.22978170977978651</c:v>
                </c:pt>
                <c:pt idx="143">
                  <c:v>0.22584937039676889</c:v>
                </c:pt>
                <c:pt idx="144">
                  <c:v>0.23664795137116612</c:v>
                </c:pt>
                <c:pt idx="145">
                  <c:v>0.24286369894446991</c:v>
                </c:pt>
                <c:pt idx="146">
                  <c:v>0.24567805501071927</c:v>
                </c:pt>
                <c:pt idx="147">
                  <c:v>0.24300076642171231</c:v>
                </c:pt>
                <c:pt idx="148">
                  <c:v>0.24259357814440308</c:v>
                </c:pt>
                <c:pt idx="149">
                  <c:v>0.24308309006143525</c:v>
                </c:pt>
                <c:pt idx="150">
                  <c:v>0.2400189908930036</c:v>
                </c:pt>
                <c:pt idx="151">
                  <c:v>0.2464987172477604</c:v>
                </c:pt>
                <c:pt idx="152">
                  <c:v>0.25450319581638592</c:v>
                </c:pt>
                <c:pt idx="153">
                  <c:v>0.26252718841055533</c:v>
                </c:pt>
                <c:pt idx="154">
                  <c:v>0.25944430904216431</c:v>
                </c:pt>
                <c:pt idx="155">
                  <c:v>0.26181470717044242</c:v>
                </c:pt>
                <c:pt idx="156">
                  <c:v>0.27245567066309706</c:v>
                </c:pt>
                <c:pt idx="157">
                  <c:v>0.27835324361106917</c:v>
                </c:pt>
                <c:pt idx="158">
                  <c:v>0.28599214650078897</c:v>
                </c:pt>
                <c:pt idx="159">
                  <c:v>0.29842894205823012</c:v>
                </c:pt>
                <c:pt idx="160">
                  <c:v>0.30782071316948434</c:v>
                </c:pt>
                <c:pt idx="161">
                  <c:v>0.29335562055996656</c:v>
                </c:pt>
                <c:pt idx="162">
                  <c:v>0.31117582086554874</c:v>
                </c:pt>
                <c:pt idx="163">
                  <c:v>0.32923057094986474</c:v>
                </c:pt>
                <c:pt idx="164">
                  <c:v>0.34486162959306454</c:v>
                </c:pt>
                <c:pt idx="165">
                  <c:v>0.36237448316597765</c:v>
                </c:pt>
                <c:pt idx="166">
                  <c:v>0.38820937261659283</c:v>
                </c:pt>
                <c:pt idx="167">
                  <c:v>0.39897203492870559</c:v>
                </c:pt>
                <c:pt idx="168">
                  <c:v>0.39592176669711454</c:v>
                </c:pt>
                <c:pt idx="169">
                  <c:v>0.40639140271493213</c:v>
                </c:pt>
                <c:pt idx="170">
                  <c:v>0.42939656853187758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073280"/>
        <c:axId val="231074816"/>
      </c:areaChart>
      <c:dateAx>
        <c:axId val="231073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/>
          <a:lstStyle/>
          <a:p>
            <a:pPr>
              <a:defRPr sz="1200"/>
            </a:pPr>
            <a:endParaRPr lang="cs-CZ"/>
          </a:p>
        </c:txPr>
        <c:crossAx val="231074816"/>
        <c:crosses val="autoZero"/>
        <c:auto val="1"/>
        <c:lblOffset val="100"/>
        <c:baseTimeUnit val="days"/>
      </c:dateAx>
      <c:valAx>
        <c:axId val="231074816"/>
        <c:scaling>
          <c:orientation val="minMax"/>
          <c:max val="1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31073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625782450546117E-2"/>
          <c:y val="9.3555405943730935E-2"/>
          <c:w val="0.87807792171139898"/>
          <c:h val="4.6925704675472579E-2"/>
        </c:manualLayout>
      </c:layout>
      <c:overlay val="0"/>
      <c:txPr>
        <a:bodyPr/>
        <a:lstStyle/>
        <a:p>
          <a:pPr>
            <a:defRPr sz="1200"/>
          </a:pPr>
          <a:endParaRPr lang="cs-CZ"/>
        </a:p>
      </c:txPr>
    </c:legend>
    <c:plotVisOnly val="1"/>
    <c:dispBlanksAs val="zero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Death Rate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 KOR'!$K$33:$K$149</c:f>
              <c:numCache>
                <c:formatCode>0.0%</c:formatCode>
                <c:ptCount val="117"/>
                <c:pt idx="0">
                  <c:v>3.2185387833923401E-4</c:v>
                </c:pt>
                <c:pt idx="1">
                  <c:v>2.9818378964489023E-3</c:v>
                </c:pt>
                <c:pt idx="2">
                  <c:v>0</c:v>
                </c:pt>
                <c:pt idx="3">
                  <c:v>1.3650546021840874E-3</c:v>
                </c:pt>
                <c:pt idx="4">
                  <c:v>0</c:v>
                </c:pt>
                <c:pt idx="5">
                  <c:v>1.164337990685296E-3</c:v>
                </c:pt>
                <c:pt idx="6">
                  <c:v>3.1172069825436408E-4</c:v>
                </c:pt>
                <c:pt idx="7">
                  <c:v>8.7438064704167882E-4</c:v>
                </c:pt>
                <c:pt idx="8">
                  <c:v>4.1981528127623844E-4</c:v>
                </c:pt>
                <c:pt idx="9">
                  <c:v>1.3685507048036131E-4</c:v>
                </c:pt>
                <c:pt idx="10">
                  <c:v>8.3194675540765393E-4</c:v>
                </c:pt>
                <c:pt idx="11">
                  <c:v>8.1004455245038481E-4</c:v>
                </c:pt>
                <c:pt idx="12">
                  <c:v>0</c:v>
                </c:pt>
                <c:pt idx="13">
                  <c:v>8.1048223693097393E-4</c:v>
                </c:pt>
                <c:pt idx="14">
                  <c:v>3.997867803837953E-4</c:v>
                </c:pt>
                <c:pt idx="15">
                  <c:v>0</c:v>
                </c:pt>
                <c:pt idx="16">
                  <c:v>8.5421412300683373E-4</c:v>
                </c:pt>
                <c:pt idx="17">
                  <c:v>4.3911007025761124E-4</c:v>
                </c:pt>
                <c:pt idx="18">
                  <c:v>1.0310796877301518E-3</c:v>
                </c:pt>
                <c:pt idx="19">
                  <c:v>4.326507066628209E-4</c:v>
                </c:pt>
                <c:pt idx="20">
                  <c:v>1.139925904816187E-3</c:v>
                </c:pt>
                <c:pt idx="21">
                  <c:v>1.2575101299427134E-3</c:v>
                </c:pt>
                <c:pt idx="22">
                  <c:v>0</c:v>
                </c:pt>
                <c:pt idx="23">
                  <c:v>1.5148964820737249E-3</c:v>
                </c:pt>
                <c:pt idx="24">
                  <c:v>1.1090573012939001E-3</c:v>
                </c:pt>
                <c:pt idx="25">
                  <c:v>9.4679038060973305E-4</c:v>
                </c:pt>
                <c:pt idx="26">
                  <c:v>1.6109544905356424E-3</c:v>
                </c:pt>
                <c:pt idx="27">
                  <c:v>1.0718113612004287E-3</c:v>
                </c:pt>
                <c:pt idx="28">
                  <c:v>1.7687375635640063E-3</c:v>
                </c:pt>
                <c:pt idx="29">
                  <c:v>1.364256480218281E-3</c:v>
                </c:pt>
                <c:pt idx="30">
                  <c:v>9.3567251461988308E-4</c:v>
                </c:pt>
                <c:pt idx="31">
                  <c:v>7.1157495256166982E-4</c:v>
                </c:pt>
                <c:pt idx="32">
                  <c:v>9.6269554753309261E-4</c:v>
                </c:pt>
                <c:pt idx="33">
                  <c:v>1.2565971349585323E-3</c:v>
                </c:pt>
                <c:pt idx="34">
                  <c:v>7.7579519006982156E-4</c:v>
                </c:pt>
                <c:pt idx="35">
                  <c:v>1.6420361247947454E-3</c:v>
                </c:pt>
                <c:pt idx="36">
                  <c:v>8.3542188805346695E-4</c:v>
                </c:pt>
                <c:pt idx="37">
                  <c:v>1.7142857142857142E-3</c:v>
                </c:pt>
                <c:pt idx="38">
                  <c:v>2.3222060957910013E-3</c:v>
                </c:pt>
                <c:pt idx="39">
                  <c:v>1.1737089201877935E-3</c:v>
                </c:pt>
                <c:pt idx="40">
                  <c:v>1.2322858903265558E-3</c:v>
                </c:pt>
                <c:pt idx="41">
                  <c:v>9.6000000000000002E-4</c:v>
                </c:pt>
                <c:pt idx="42">
                  <c:v>9.9140779907468612E-4</c:v>
                </c:pt>
                <c:pt idx="43">
                  <c:v>1.0238907849829352E-3</c:v>
                </c:pt>
                <c:pt idx="44">
                  <c:v>1.7403411068569439E-3</c:v>
                </c:pt>
                <c:pt idx="45">
                  <c:v>1.0683760683760685E-3</c:v>
                </c:pt>
                <c:pt idx="46">
                  <c:v>1.4545454545454545E-3</c:v>
                </c:pt>
                <c:pt idx="47">
                  <c:v>3.8066235249333843E-4</c:v>
                </c:pt>
                <c:pt idx="48">
                  <c:v>7.7639751552795026E-4</c:v>
                </c:pt>
                <c:pt idx="49">
                  <c:v>8.0515297906602254E-4</c:v>
                </c:pt>
                <c:pt idx="50">
                  <c:v>8.3857442348008382E-4</c:v>
                </c:pt>
                <c:pt idx="51">
                  <c:v>4.3029259896729778E-4</c:v>
                </c:pt>
                <c:pt idx="52">
                  <c:v>4.4782803403493058E-4</c:v>
                </c:pt>
                <c:pt idx="53">
                  <c:v>9.1785222579164757E-4</c:v>
                </c:pt>
                <c:pt idx="54">
                  <c:v>0</c:v>
                </c:pt>
                <c:pt idx="55">
                  <c:v>1.0851871947911015E-3</c:v>
                </c:pt>
                <c:pt idx="56">
                  <c:v>5.6529112492933857E-4</c:v>
                </c:pt>
                <c:pt idx="57">
                  <c:v>5.7770075101097628E-4</c:v>
                </c:pt>
                <c:pt idx="58">
                  <c:v>1.2091898428053204E-3</c:v>
                </c:pt>
                <c:pt idx="59">
                  <c:v>6.2774639045825491E-4</c:v>
                </c:pt>
                <c:pt idx="60">
                  <c:v>6.8540095956134343E-4</c:v>
                </c:pt>
                <c:pt idx="61">
                  <c:v>1.375515818431912E-3</c:v>
                </c:pt>
                <c:pt idx="62">
                  <c:v>0</c:v>
                </c:pt>
                <c:pt idx="63">
                  <c:v>1.4705882352941176E-3</c:v>
                </c:pt>
                <c:pt idx="64">
                  <c:v>1.5015015015015015E-3</c:v>
                </c:pt>
                <c:pt idx="65">
                  <c:v>7.8926598263614838E-4</c:v>
                </c:pt>
                <c:pt idx="66">
                  <c:v>8.2101806239737272E-4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1.9588638589618022E-3</c:v>
                </c:pt>
                <c:pt idx="72">
                  <c:v>9.9206349206349201E-4</c:v>
                </c:pt>
                <c:pt idx="73">
                  <c:v>9.9206349206349201E-4</c:v>
                </c:pt>
                <c:pt idx="74">
                  <c:v>0</c:v>
                </c:pt>
                <c:pt idx="75">
                  <c:v>2.1344717182497333E-3</c:v>
                </c:pt>
                <c:pt idx="76">
                  <c:v>0</c:v>
                </c:pt>
                <c:pt idx="77">
                  <c:v>1.1111111111111111E-3</c:v>
                </c:pt>
                <c:pt idx="78">
                  <c:v>0</c:v>
                </c:pt>
                <c:pt idx="79">
                  <c:v>0</c:v>
                </c:pt>
                <c:pt idx="80">
                  <c:v>1.2804097311139564E-3</c:v>
                </c:pt>
                <c:pt idx="81">
                  <c:v>0</c:v>
                </c:pt>
                <c:pt idx="82">
                  <c:v>2.7932960893854749E-3</c:v>
                </c:pt>
                <c:pt idx="83">
                  <c:v>0</c:v>
                </c:pt>
                <c:pt idx="84">
                  <c:v>1.4064697609001407E-3</c:v>
                </c:pt>
                <c:pt idx="85">
                  <c:v>2.8050490883590462E-3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1.2919896640826874E-3</c:v>
                </c:pt>
                <c:pt idx="91">
                  <c:v>1.2610340479192938E-3</c:v>
                </c:pt>
                <c:pt idx="92">
                  <c:v>1.2345679012345679E-3</c:v>
                </c:pt>
                <c:pt idx="93">
                  <c:v>1.215066828675577E-3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1.0224948875255625E-3</c:v>
                </c:pt>
                <c:pt idx="100">
                  <c:v>2.0222446916076846E-3</c:v>
                </c:pt>
                <c:pt idx="101">
                  <c:v>0</c:v>
                </c:pt>
                <c:pt idx="102">
                  <c:v>9.8328416912487715E-4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8.9766606822262122E-4</c:v>
                </c:pt>
                <c:pt idx="107">
                  <c:v>8.9525514771709937E-4</c:v>
                </c:pt>
                <c:pt idx="108">
                  <c:v>8.7336244541484718E-4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7.8308535630383712E-4</c:v>
                </c:pt>
                <c:pt idx="114">
                  <c:v>0</c:v>
                </c:pt>
                <c:pt idx="115">
                  <c:v>7.5528700906344411E-4</c:v>
                </c:pt>
                <c:pt idx="1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40-467F-A67D-3AAF82F8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421632"/>
        <c:axId val="318427520"/>
      </c:lineChart>
      <c:catAx>
        <c:axId val="318421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427520"/>
        <c:crosses val="autoZero"/>
        <c:auto val="1"/>
        <c:lblAlgn val="ctr"/>
        <c:lblOffset val="100"/>
        <c:noMultiLvlLbl val="0"/>
      </c:catAx>
      <c:valAx>
        <c:axId val="318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1842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zemřelých z uzavřených případů</a:t>
            </a:r>
          </a:p>
        </c:rich>
      </c:tx>
      <c:layout>
        <c:manualLayout>
          <c:xMode val="edge"/>
          <c:yMode val="edge"/>
          <c:x val="0.30635312742769899"/>
          <c:y val="2.4987506246876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2530051390635E-2"/>
          <c:y val="3.3508442629079163E-2"/>
          <c:w val="0.92035199031493597"/>
          <c:h val="0.6559535193033404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CZE'!$A$65:$A$133</c:f>
              <c:numCache>
                <c:formatCode>m/d/yyyy</c:formatCode>
                <c:ptCount val="69"/>
                <c:pt idx="0">
                  <c:v>43952</c:v>
                </c:pt>
                <c:pt idx="1">
                  <c:v>43953</c:v>
                </c:pt>
                <c:pt idx="2">
                  <c:v>43954</c:v>
                </c:pt>
                <c:pt idx="3">
                  <c:v>43955</c:v>
                </c:pt>
                <c:pt idx="4">
                  <c:v>43956</c:v>
                </c:pt>
                <c:pt idx="5">
                  <c:v>43957</c:v>
                </c:pt>
                <c:pt idx="6">
                  <c:v>43958</c:v>
                </c:pt>
                <c:pt idx="7">
                  <c:v>43959</c:v>
                </c:pt>
                <c:pt idx="8">
                  <c:v>43960</c:v>
                </c:pt>
                <c:pt idx="9">
                  <c:v>43961</c:v>
                </c:pt>
                <c:pt idx="10">
                  <c:v>43962</c:v>
                </c:pt>
                <c:pt idx="11">
                  <c:v>43963</c:v>
                </c:pt>
                <c:pt idx="12">
                  <c:v>43964</c:v>
                </c:pt>
                <c:pt idx="13">
                  <c:v>43965</c:v>
                </c:pt>
                <c:pt idx="14">
                  <c:v>43966</c:v>
                </c:pt>
                <c:pt idx="15">
                  <c:v>43967</c:v>
                </c:pt>
                <c:pt idx="16">
                  <c:v>43968</c:v>
                </c:pt>
                <c:pt idx="17">
                  <c:v>43969</c:v>
                </c:pt>
                <c:pt idx="18">
                  <c:v>43970</c:v>
                </c:pt>
                <c:pt idx="19">
                  <c:v>43971</c:v>
                </c:pt>
                <c:pt idx="20">
                  <c:v>43972</c:v>
                </c:pt>
                <c:pt idx="21">
                  <c:v>43973</c:v>
                </c:pt>
                <c:pt idx="22">
                  <c:v>43974</c:v>
                </c:pt>
                <c:pt idx="23">
                  <c:v>43975</c:v>
                </c:pt>
                <c:pt idx="24">
                  <c:v>43976</c:v>
                </c:pt>
                <c:pt idx="25">
                  <c:v>43977</c:v>
                </c:pt>
                <c:pt idx="26">
                  <c:v>43978</c:v>
                </c:pt>
                <c:pt idx="27">
                  <c:v>43979</c:v>
                </c:pt>
                <c:pt idx="28">
                  <c:v>43980</c:v>
                </c:pt>
                <c:pt idx="29">
                  <c:v>43981</c:v>
                </c:pt>
                <c:pt idx="30">
                  <c:v>43982</c:v>
                </c:pt>
                <c:pt idx="31">
                  <c:v>43983</c:v>
                </c:pt>
                <c:pt idx="32">
                  <c:v>43984</c:v>
                </c:pt>
                <c:pt idx="33">
                  <c:v>43985</c:v>
                </c:pt>
                <c:pt idx="34">
                  <c:v>43986</c:v>
                </c:pt>
                <c:pt idx="35">
                  <c:v>43987</c:v>
                </c:pt>
                <c:pt idx="36">
                  <c:v>43988</c:v>
                </c:pt>
                <c:pt idx="37">
                  <c:v>43989</c:v>
                </c:pt>
                <c:pt idx="38">
                  <c:v>43990</c:v>
                </c:pt>
                <c:pt idx="39">
                  <c:v>43991</c:v>
                </c:pt>
                <c:pt idx="40">
                  <c:v>43992</c:v>
                </c:pt>
                <c:pt idx="41">
                  <c:v>43993</c:v>
                </c:pt>
                <c:pt idx="42">
                  <c:v>43994</c:v>
                </c:pt>
                <c:pt idx="43">
                  <c:v>43995</c:v>
                </c:pt>
                <c:pt idx="44">
                  <c:v>43996</c:v>
                </c:pt>
                <c:pt idx="45">
                  <c:v>43997</c:v>
                </c:pt>
                <c:pt idx="46">
                  <c:v>43998</c:v>
                </c:pt>
                <c:pt idx="47">
                  <c:v>43999</c:v>
                </c:pt>
                <c:pt idx="48">
                  <c:v>44000</c:v>
                </c:pt>
                <c:pt idx="49">
                  <c:v>44001</c:v>
                </c:pt>
                <c:pt idx="50">
                  <c:v>44002</c:v>
                </c:pt>
                <c:pt idx="51">
                  <c:v>44003</c:v>
                </c:pt>
                <c:pt idx="52">
                  <c:v>44004</c:v>
                </c:pt>
                <c:pt idx="53">
                  <c:v>44005</c:v>
                </c:pt>
                <c:pt idx="54">
                  <c:v>44006</c:v>
                </c:pt>
                <c:pt idx="55">
                  <c:v>44007</c:v>
                </c:pt>
                <c:pt idx="56">
                  <c:v>44008</c:v>
                </c:pt>
                <c:pt idx="57">
                  <c:v>44009</c:v>
                </c:pt>
                <c:pt idx="58">
                  <c:v>44010</c:v>
                </c:pt>
                <c:pt idx="59">
                  <c:v>44011</c:v>
                </c:pt>
                <c:pt idx="60">
                  <c:v>44012</c:v>
                </c:pt>
                <c:pt idx="61">
                  <c:v>44013</c:v>
                </c:pt>
                <c:pt idx="62">
                  <c:v>44014</c:v>
                </c:pt>
                <c:pt idx="63">
                  <c:v>44015</c:v>
                </c:pt>
                <c:pt idx="64">
                  <c:v>44016</c:v>
                </c:pt>
                <c:pt idx="65">
                  <c:v>44017</c:v>
                </c:pt>
                <c:pt idx="66">
                  <c:v>44018</c:v>
                </c:pt>
                <c:pt idx="67">
                  <c:v>44019</c:v>
                </c:pt>
                <c:pt idx="68">
                  <c:v>44020</c:v>
                </c:pt>
              </c:numCache>
            </c:numRef>
          </c:cat>
          <c:val>
            <c:numRef>
              <c:f>'data CZE'!$X$65:$X$133</c:f>
              <c:numCache>
                <c:formatCode>General</c:formatCode>
                <c:ptCount val="69"/>
                <c:pt idx="0">
                  <c:v>6.6445182724252497E-2</c:v>
                </c:pt>
                <c:pt idx="1">
                  <c:v>6.6109012412304366E-2</c:v>
                </c:pt>
                <c:pt idx="2">
                  <c:v>6.4667535853976527E-2</c:v>
                </c:pt>
                <c:pt idx="3">
                  <c:v>6.2084257206208429E-2</c:v>
                </c:pt>
                <c:pt idx="4">
                  <c:v>6.0286183438892797E-2</c:v>
                </c:pt>
                <c:pt idx="5">
                  <c:v>5.8652339377658382E-2</c:v>
                </c:pt>
                <c:pt idx="6">
                  <c:v>5.8177117000646414E-2</c:v>
                </c:pt>
                <c:pt idx="7">
                  <c:v>5.8258642765685022E-2</c:v>
                </c:pt>
                <c:pt idx="8">
                  <c:v>5.8437433834427274E-2</c:v>
                </c:pt>
                <c:pt idx="9">
                  <c:v>5.8897770298695834E-2</c:v>
                </c:pt>
                <c:pt idx="10">
                  <c:v>5.6479070698978569E-2</c:v>
                </c:pt>
                <c:pt idx="11">
                  <c:v>5.4717710750193348E-2</c:v>
                </c:pt>
                <c:pt idx="12">
                  <c:v>5.433764287052651E-2</c:v>
                </c:pt>
                <c:pt idx="13">
                  <c:v>5.2945428261655221E-2</c:v>
                </c:pt>
                <c:pt idx="14">
                  <c:v>5.1973220577871744E-2</c:v>
                </c:pt>
                <c:pt idx="15">
                  <c:v>5.1766351871283665E-2</c:v>
                </c:pt>
                <c:pt idx="16">
                  <c:v>5.1736111111111108E-2</c:v>
                </c:pt>
                <c:pt idx="17">
                  <c:v>5.0016840687100036E-2</c:v>
                </c:pt>
                <c:pt idx="18">
                  <c:v>5.0099535500995357E-2</c:v>
                </c:pt>
                <c:pt idx="19">
                  <c:v>4.9559830453211606E-2</c:v>
                </c:pt>
                <c:pt idx="20">
                  <c:v>4.9101412066752247E-2</c:v>
                </c:pt>
                <c:pt idx="21">
                  <c:v>4.92346536215875E-2</c:v>
                </c:pt>
                <c:pt idx="22">
                  <c:v>4.9386599559609938E-2</c:v>
                </c:pt>
                <c:pt idx="23">
                  <c:v>4.9272641952135147E-2</c:v>
                </c:pt>
                <c:pt idx="24">
                  <c:v>4.8776734882289584E-2</c:v>
                </c:pt>
                <c:pt idx="25">
                  <c:v>4.812509488386215E-2</c:v>
                </c:pt>
                <c:pt idx="26">
                  <c:v>4.7405413488858981E-2</c:v>
                </c:pt>
                <c:pt idx="27">
                  <c:v>4.7057088066086446E-2</c:v>
                </c:pt>
                <c:pt idx="28">
                  <c:v>4.678105294031383E-2</c:v>
                </c:pt>
                <c:pt idx="29">
                  <c:v>4.6467589220684634E-2</c:v>
                </c:pt>
                <c:pt idx="30">
                  <c:v>4.6525152660657168E-2</c:v>
                </c:pt>
                <c:pt idx="31">
                  <c:v>4.6100818612666954E-2</c:v>
                </c:pt>
                <c:pt idx="32">
                  <c:v>4.6083606791268369E-2</c:v>
                </c:pt>
                <c:pt idx="33">
                  <c:v>4.5942889454339837E-2</c:v>
                </c:pt>
                <c:pt idx="34">
                  <c:v>4.5690259285213738E-2</c:v>
                </c:pt>
                <c:pt idx="35">
                  <c:v>4.5366259711431746E-2</c:v>
                </c:pt>
                <c:pt idx="36">
                  <c:v>4.5341098169717139E-2</c:v>
                </c:pt>
                <c:pt idx="37">
                  <c:v>4.5303408146300912E-2</c:v>
                </c:pt>
                <c:pt idx="38">
                  <c:v>4.4796503687517072E-2</c:v>
                </c:pt>
                <c:pt idx="39">
                  <c:v>4.4438422977916274E-2</c:v>
                </c:pt>
                <c:pt idx="40">
                  <c:v>4.4348877839000135E-2</c:v>
                </c:pt>
                <c:pt idx="41">
                  <c:v>4.376834801174273E-2</c:v>
                </c:pt>
                <c:pt idx="42">
                  <c:v>4.3610816542948037E-2</c:v>
                </c:pt>
                <c:pt idx="43">
                  <c:v>4.3460977872002121E-2</c:v>
                </c:pt>
                <c:pt idx="44">
                  <c:v>4.354731965585705E-2</c:v>
                </c:pt>
                <c:pt idx="45">
                  <c:v>4.3273013375295044E-2</c:v>
                </c:pt>
                <c:pt idx="46">
                  <c:v>4.304851085966966E-2</c:v>
                </c:pt>
                <c:pt idx="47">
                  <c:v>4.3067770305225038E-2</c:v>
                </c:pt>
                <c:pt idx="48">
                  <c:v>4.2963725237972733E-2</c:v>
                </c:pt>
                <c:pt idx="49">
                  <c:v>4.2904713114754099E-2</c:v>
                </c:pt>
                <c:pt idx="50">
                  <c:v>4.3005247664149496E-2</c:v>
                </c:pt>
                <c:pt idx="51">
                  <c:v>4.2884492661135927E-2</c:v>
                </c:pt>
                <c:pt idx="52">
                  <c:v>4.2677505398196369E-2</c:v>
                </c:pt>
                <c:pt idx="53">
                  <c:v>4.2944008107423361E-2</c:v>
                </c:pt>
                <c:pt idx="54">
                  <c:v>4.3248014121800529E-2</c:v>
                </c:pt>
                <c:pt idx="55">
                  <c:v>4.3157368026019514E-2</c:v>
                </c:pt>
                <c:pt idx="56">
                  <c:v>4.3532493451415744E-2</c:v>
                </c:pt>
                <c:pt idx="57">
                  <c:v>4.3456605653094262E-2</c:v>
                </c:pt>
                <c:pt idx="58">
                  <c:v>4.3213709176704335E-2</c:v>
                </c:pt>
                <c:pt idx="59">
                  <c:v>4.2994810971089696E-2</c:v>
                </c:pt>
                <c:pt idx="60">
                  <c:v>4.2980295566502465E-2</c:v>
                </c:pt>
                <c:pt idx="61">
                  <c:v>4.2843113184384975E-2</c:v>
                </c:pt>
                <c:pt idx="62">
                  <c:v>4.3180428134556574E-2</c:v>
                </c:pt>
                <c:pt idx="63">
                  <c:v>4.3043531276673576E-2</c:v>
                </c:pt>
                <c:pt idx="64">
                  <c:v>4.2789223454833596E-2</c:v>
                </c:pt>
                <c:pt idx="65">
                  <c:v>4.2377009254749146E-2</c:v>
                </c:pt>
                <c:pt idx="66">
                  <c:v>4.2563541286635045E-2</c:v>
                </c:pt>
                <c:pt idx="67">
                  <c:v>4.2488802808376712E-2</c:v>
                </c:pt>
                <c:pt idx="68">
                  <c:v>4.1980624327233582E-2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56352"/>
        <c:axId val="231158144"/>
      </c:lineChart>
      <c:dateAx>
        <c:axId val="2311563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1158144"/>
        <c:crosses val="autoZero"/>
        <c:auto val="1"/>
        <c:lblOffset val="100"/>
        <c:baseTimeUnit val="days"/>
      </c:dateAx>
      <c:valAx>
        <c:axId val="231158144"/>
        <c:scaling>
          <c:orientation val="minMax"/>
          <c:min val="4.0000000000000008E-2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23115635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Dynamics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CZE'!$F$3</c:f>
              <c:strCache>
                <c:ptCount val="1"/>
                <c:pt idx="0">
                  <c:v>New Confirmed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CZE'!$A$4:$A$133</c:f>
              <c:numCache>
                <c:formatCode>m/d/yyyy</c:formatCode>
                <c:ptCount val="130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</c:numCache>
            </c:numRef>
          </c:cat>
          <c:val>
            <c:numRef>
              <c:f>'data CZE'!$F$4:$F$133</c:f>
              <c:numCache>
                <c:formatCode>General</c:formatCode>
                <c:ptCount val="130"/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  <c:pt idx="7">
                  <c:v>12</c:v>
                </c:pt>
                <c:pt idx="8">
                  <c:v>0</c:v>
                </c:pt>
                <c:pt idx="9">
                  <c:v>10</c:v>
                </c:pt>
                <c:pt idx="10">
                  <c:v>50</c:v>
                </c:pt>
                <c:pt idx="11">
                  <c:v>3</c:v>
                </c:pt>
                <c:pt idx="12">
                  <c:v>47</c:v>
                </c:pt>
                <c:pt idx="13">
                  <c:v>48</c:v>
                </c:pt>
                <c:pt idx="14">
                  <c:v>64</c:v>
                </c:pt>
                <c:pt idx="15">
                  <c:v>45</c:v>
                </c:pt>
                <c:pt idx="16">
                  <c:v>98</c:v>
                </c:pt>
                <c:pt idx="17">
                  <c:v>68</c:v>
                </c:pt>
                <c:pt idx="18">
                  <c:v>230</c:v>
                </c:pt>
                <c:pt idx="19">
                  <c:v>139</c:v>
                </c:pt>
                <c:pt idx="20">
                  <c:v>162</c:v>
                </c:pt>
                <c:pt idx="21">
                  <c:v>125</c:v>
                </c:pt>
                <c:pt idx="22">
                  <c:v>116</c:v>
                </c:pt>
                <c:pt idx="23">
                  <c:v>158</c:v>
                </c:pt>
                <c:pt idx="24">
                  <c:v>260</c:v>
                </c:pt>
                <c:pt idx="25">
                  <c:v>271</c:v>
                </c:pt>
                <c:pt idx="26">
                  <c:v>354</c:v>
                </c:pt>
                <c:pt idx="27">
                  <c:v>352</c:v>
                </c:pt>
                <c:pt idx="28">
                  <c:v>186</c:v>
                </c:pt>
                <c:pt idx="29">
                  <c:v>184</c:v>
                </c:pt>
                <c:pt idx="30">
                  <c:v>307</c:v>
                </c:pt>
                <c:pt idx="31">
                  <c:v>200</c:v>
                </c:pt>
                <c:pt idx="32">
                  <c:v>350</c:v>
                </c:pt>
                <c:pt idx="33">
                  <c:v>233</c:v>
                </c:pt>
                <c:pt idx="34">
                  <c:v>381</c:v>
                </c:pt>
                <c:pt idx="35">
                  <c:v>115</c:v>
                </c:pt>
                <c:pt idx="36">
                  <c:v>235</c:v>
                </c:pt>
                <c:pt idx="37">
                  <c:v>195</c:v>
                </c:pt>
                <c:pt idx="38">
                  <c:v>295</c:v>
                </c:pt>
                <c:pt idx="39">
                  <c:v>257</c:v>
                </c:pt>
                <c:pt idx="40">
                  <c:v>163</c:v>
                </c:pt>
                <c:pt idx="41">
                  <c:v>99</c:v>
                </c:pt>
                <c:pt idx="42">
                  <c:v>160</c:v>
                </c:pt>
                <c:pt idx="43">
                  <c:v>68</c:v>
                </c:pt>
                <c:pt idx="44">
                  <c:v>52</c:v>
                </c:pt>
                <c:pt idx="45">
                  <c:v>105</c:v>
                </c:pt>
                <c:pt idx="46">
                  <c:v>217</c:v>
                </c:pt>
                <c:pt idx="47">
                  <c:v>116</c:v>
                </c:pt>
                <c:pt idx="48">
                  <c:v>57</c:v>
                </c:pt>
                <c:pt idx="49">
                  <c:v>140</c:v>
                </c:pt>
                <c:pt idx="50">
                  <c:v>154</c:v>
                </c:pt>
                <c:pt idx="51">
                  <c:v>133</c:v>
                </c:pt>
                <c:pt idx="52">
                  <c:v>99</c:v>
                </c:pt>
                <c:pt idx="53">
                  <c:v>55</c:v>
                </c:pt>
                <c:pt idx="54">
                  <c:v>86</c:v>
                </c:pt>
                <c:pt idx="55">
                  <c:v>79</c:v>
                </c:pt>
                <c:pt idx="56">
                  <c:v>52</c:v>
                </c:pt>
                <c:pt idx="57">
                  <c:v>41</c:v>
                </c:pt>
                <c:pt idx="58">
                  <c:v>59</c:v>
                </c:pt>
                <c:pt idx="59">
                  <c:v>75</c:v>
                </c:pt>
                <c:pt idx="60">
                  <c:v>103</c:v>
                </c:pt>
                <c:pt idx="61">
                  <c:v>55</c:v>
                </c:pt>
                <c:pt idx="62">
                  <c:v>18</c:v>
                </c:pt>
                <c:pt idx="63">
                  <c:v>26</c:v>
                </c:pt>
                <c:pt idx="64">
                  <c:v>38</c:v>
                </c:pt>
                <c:pt idx="65">
                  <c:v>77</c:v>
                </c:pt>
                <c:pt idx="66">
                  <c:v>78</c:v>
                </c:pt>
                <c:pt idx="67">
                  <c:v>57</c:v>
                </c:pt>
                <c:pt idx="68">
                  <c:v>46</c:v>
                </c:pt>
                <c:pt idx="69">
                  <c:v>18</c:v>
                </c:pt>
                <c:pt idx="70">
                  <c:v>28</c:v>
                </c:pt>
                <c:pt idx="71">
                  <c:v>53</c:v>
                </c:pt>
                <c:pt idx="72">
                  <c:v>45</c:v>
                </c:pt>
                <c:pt idx="73">
                  <c:v>48</c:v>
                </c:pt>
                <c:pt idx="74">
                  <c:v>82</c:v>
                </c:pt>
                <c:pt idx="75">
                  <c:v>55</c:v>
                </c:pt>
                <c:pt idx="76">
                  <c:v>49</c:v>
                </c:pt>
                <c:pt idx="77">
                  <c:v>20</c:v>
                </c:pt>
                <c:pt idx="78">
                  <c:v>111</c:v>
                </c:pt>
                <c:pt idx="79">
                  <c:v>61</c:v>
                </c:pt>
                <c:pt idx="80">
                  <c:v>74</c:v>
                </c:pt>
                <c:pt idx="81">
                  <c:v>33</c:v>
                </c:pt>
                <c:pt idx="82">
                  <c:v>59</c:v>
                </c:pt>
                <c:pt idx="83">
                  <c:v>77</c:v>
                </c:pt>
                <c:pt idx="84">
                  <c:v>65</c:v>
                </c:pt>
                <c:pt idx="85">
                  <c:v>47</c:v>
                </c:pt>
                <c:pt idx="86">
                  <c:v>48</c:v>
                </c:pt>
                <c:pt idx="87">
                  <c:v>36</c:v>
                </c:pt>
                <c:pt idx="88">
                  <c:v>54</c:v>
                </c:pt>
                <c:pt idx="89">
                  <c:v>56</c:v>
                </c:pt>
                <c:pt idx="90">
                  <c:v>34</c:v>
                </c:pt>
                <c:pt idx="91">
                  <c:v>38</c:v>
                </c:pt>
                <c:pt idx="92">
                  <c:v>34</c:v>
                </c:pt>
                <c:pt idx="93">
                  <c:v>62</c:v>
                </c:pt>
                <c:pt idx="94">
                  <c:v>74</c:v>
                </c:pt>
                <c:pt idx="95">
                  <c:v>56</c:v>
                </c:pt>
                <c:pt idx="96">
                  <c:v>35</c:v>
                </c:pt>
                <c:pt idx="97">
                  <c:v>38</c:v>
                </c:pt>
                <c:pt idx="98">
                  <c:v>61</c:v>
                </c:pt>
                <c:pt idx="99">
                  <c:v>69</c:v>
                </c:pt>
                <c:pt idx="100">
                  <c:v>54</c:v>
                </c:pt>
                <c:pt idx="101">
                  <c:v>73</c:v>
                </c:pt>
                <c:pt idx="102">
                  <c:v>31</c:v>
                </c:pt>
                <c:pt idx="103">
                  <c:v>83</c:v>
                </c:pt>
                <c:pt idx="104">
                  <c:v>53</c:v>
                </c:pt>
                <c:pt idx="105">
                  <c:v>33</c:v>
                </c:pt>
                <c:pt idx="106">
                  <c:v>40</c:v>
                </c:pt>
                <c:pt idx="107">
                  <c:v>47</c:v>
                </c:pt>
                <c:pt idx="108">
                  <c:v>51</c:v>
                </c:pt>
                <c:pt idx="109">
                  <c:v>118</c:v>
                </c:pt>
                <c:pt idx="110">
                  <c:v>126</c:v>
                </c:pt>
                <c:pt idx="111">
                  <c:v>42</c:v>
                </c:pt>
                <c:pt idx="112">
                  <c:v>50</c:v>
                </c:pt>
                <c:pt idx="113">
                  <c:v>25</c:v>
                </c:pt>
                <c:pt idx="114">
                  <c:v>127</c:v>
                </c:pt>
                <c:pt idx="115">
                  <c:v>127</c:v>
                </c:pt>
                <c:pt idx="116">
                  <c:v>93</c:v>
                </c:pt>
                <c:pt idx="117">
                  <c:v>168</c:v>
                </c:pt>
                <c:pt idx="118">
                  <c:v>260</c:v>
                </c:pt>
                <c:pt idx="119">
                  <c:v>305</c:v>
                </c:pt>
                <c:pt idx="120">
                  <c:v>202</c:v>
                </c:pt>
                <c:pt idx="121">
                  <c:v>149</c:v>
                </c:pt>
                <c:pt idx="122">
                  <c:v>92</c:v>
                </c:pt>
                <c:pt idx="123">
                  <c:v>132</c:v>
                </c:pt>
                <c:pt idx="124">
                  <c:v>141</c:v>
                </c:pt>
                <c:pt idx="125">
                  <c:v>121</c:v>
                </c:pt>
                <c:pt idx="126">
                  <c:v>75</c:v>
                </c:pt>
                <c:pt idx="127">
                  <c:v>51</c:v>
                </c:pt>
                <c:pt idx="128">
                  <c:v>119</c:v>
                </c:pt>
                <c:pt idx="129">
                  <c:v>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F4-49AB-8BFB-198D359C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91296"/>
        <c:axId val="231192832"/>
      </c:lineChart>
      <c:dateAx>
        <c:axId val="2311912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192832"/>
        <c:crosses val="autoZero"/>
        <c:auto val="1"/>
        <c:lblOffset val="100"/>
        <c:baseTimeUnit val="days"/>
      </c:dateAx>
      <c:valAx>
        <c:axId val="231192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19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553331435980151E-2"/>
          <c:y val="1.894301994998315E-2"/>
          <c:w val="0.89774430003478467"/>
          <c:h val="0.80254162040819821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CZE'!$A$4:$A$347</c:f>
              <c:numCache>
                <c:formatCode>m/d/yyyy</c:formatCode>
                <c:ptCount val="34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</c:numCache>
            </c:numRef>
          </c:cat>
          <c:val>
            <c:numRef>
              <c:f>'data CZE'!$AB$4:$AB$347</c:f>
              <c:numCache>
                <c:formatCode>General</c:formatCode>
                <c:ptCount val="344"/>
                <c:pt idx="7" formatCode="#,##0">
                  <c:v>4</c:v>
                </c:pt>
                <c:pt idx="8" formatCode="#,##0">
                  <c:v>4</c:v>
                </c:pt>
                <c:pt idx="9" formatCode="#,##0">
                  <c:v>5.1428571428571432</c:v>
                </c:pt>
                <c:pt idx="10" formatCode="#,##0">
                  <c:v>11.857142857142858</c:v>
                </c:pt>
                <c:pt idx="11" formatCode="#,##0">
                  <c:v>11.714285714285714</c:v>
                </c:pt>
                <c:pt idx="12" formatCode="#,##0">
                  <c:v>17.571428571428573</c:v>
                </c:pt>
                <c:pt idx="13" formatCode="#,##0">
                  <c:v>24.285714285714285</c:v>
                </c:pt>
                <c:pt idx="14" formatCode="#,##0">
                  <c:v>31.714285714285715</c:v>
                </c:pt>
                <c:pt idx="15" formatCode="#,##0">
                  <c:v>38.142857142857146</c:v>
                </c:pt>
                <c:pt idx="16" formatCode="#,##0">
                  <c:v>50.714285714285715</c:v>
                </c:pt>
                <c:pt idx="17" formatCode="#,##0">
                  <c:v>53.285714285714285</c:v>
                </c:pt>
                <c:pt idx="18" formatCode="#,##0">
                  <c:v>85.714285714285708</c:v>
                </c:pt>
                <c:pt idx="19" formatCode="#,##0">
                  <c:v>98.857142857142861</c:v>
                </c:pt>
                <c:pt idx="20" formatCode="#,##0">
                  <c:v>115.14285714285714</c:v>
                </c:pt>
                <c:pt idx="21" formatCode="#,##0">
                  <c:v>123.85714285714286</c:v>
                </c:pt>
                <c:pt idx="22" formatCode="#,##0">
                  <c:v>134</c:v>
                </c:pt>
                <c:pt idx="23" formatCode="#,##0">
                  <c:v>142.57142857142858</c:v>
                </c:pt>
                <c:pt idx="24" formatCode="#,##0">
                  <c:v>170</c:v>
                </c:pt>
                <c:pt idx="25" formatCode="#,##0">
                  <c:v>175.85714285714286</c:v>
                </c:pt>
                <c:pt idx="26" formatCode="#,##0">
                  <c:v>206.57142857142858</c:v>
                </c:pt>
                <c:pt idx="27" formatCode="#,##0">
                  <c:v>233.71428571428572</c:v>
                </c:pt>
                <c:pt idx="28" formatCode="#,##0">
                  <c:v>242.42857142857142</c:v>
                </c:pt>
                <c:pt idx="29" formatCode="#,##0">
                  <c:v>252.14285714285714</c:v>
                </c:pt>
                <c:pt idx="30" formatCode="#,##0">
                  <c:v>273.42857142857144</c:v>
                </c:pt>
                <c:pt idx="31" formatCode="#,##0">
                  <c:v>264.85714285714283</c:v>
                </c:pt>
                <c:pt idx="32" formatCode="#,##0">
                  <c:v>276.14285714285717</c:v>
                </c:pt>
                <c:pt idx="33" formatCode="#,##0">
                  <c:v>258.85714285714283</c:v>
                </c:pt>
                <c:pt idx="34" formatCode="#,##0">
                  <c:v>263</c:v>
                </c:pt>
                <c:pt idx="35" formatCode="#,##0">
                  <c:v>252.85714285714286</c:v>
                </c:pt>
                <c:pt idx="36" formatCode="#,##0">
                  <c:v>260.14285714285717</c:v>
                </c:pt>
                <c:pt idx="37" formatCode="#,##0">
                  <c:v>244.14285714285714</c:v>
                </c:pt>
                <c:pt idx="38" formatCode="#,##0">
                  <c:v>257.71428571428572</c:v>
                </c:pt>
                <c:pt idx="39" formatCode="#,##0">
                  <c:v>244.42857142857142</c:v>
                </c:pt>
                <c:pt idx="40" formatCode="#,##0">
                  <c:v>234.42857142857142</c:v>
                </c:pt>
                <c:pt idx="41" formatCode="#,##0">
                  <c:v>194.14285714285714</c:v>
                </c:pt>
                <c:pt idx="42" formatCode="#,##0">
                  <c:v>200.57142857142858</c:v>
                </c:pt>
                <c:pt idx="43" formatCode="#,##0">
                  <c:v>176.71428571428572</c:v>
                </c:pt>
                <c:pt idx="44" formatCode="#,##0">
                  <c:v>156.28571428571428</c:v>
                </c:pt>
                <c:pt idx="45" formatCode="#,##0">
                  <c:v>129.14285714285714</c:v>
                </c:pt>
                <c:pt idx="46" formatCode="#,##0">
                  <c:v>123.42857142857143</c:v>
                </c:pt>
                <c:pt idx="47" formatCode="#,##0">
                  <c:v>116.71428571428571</c:v>
                </c:pt>
                <c:pt idx="48" formatCode="#,##0">
                  <c:v>110.71428571428571</c:v>
                </c:pt>
                <c:pt idx="49" formatCode="#,##0">
                  <c:v>107.85714285714286</c:v>
                </c:pt>
                <c:pt idx="50" formatCode="#,##0">
                  <c:v>120.14285714285714</c:v>
                </c:pt>
                <c:pt idx="51" formatCode="#,##0">
                  <c:v>131.71428571428572</c:v>
                </c:pt>
                <c:pt idx="52" formatCode="#,##0">
                  <c:v>130.85714285714286</c:v>
                </c:pt>
                <c:pt idx="53" formatCode="#,##0">
                  <c:v>107.71428571428571</c:v>
                </c:pt>
                <c:pt idx="54" formatCode="#,##0">
                  <c:v>103.42857142857143</c:v>
                </c:pt>
                <c:pt idx="55" formatCode="#,##0">
                  <c:v>106.57142857142857</c:v>
                </c:pt>
                <c:pt idx="56" formatCode="#,##0">
                  <c:v>94</c:v>
                </c:pt>
                <c:pt idx="57" formatCode="#,##0">
                  <c:v>77.857142857142861</c:v>
                </c:pt>
                <c:pt idx="58" formatCode="#,##0">
                  <c:v>67.285714285714292</c:v>
                </c:pt>
                <c:pt idx="59" formatCode="#,##0">
                  <c:v>63.857142857142854</c:v>
                </c:pt>
                <c:pt idx="60" formatCode="#,##0">
                  <c:v>70.714285714285708</c:v>
                </c:pt>
                <c:pt idx="61" formatCode="#,##0">
                  <c:v>66.285714285714292</c:v>
                </c:pt>
                <c:pt idx="62" formatCode="#,##0">
                  <c:v>57.571428571428569</c:v>
                </c:pt>
                <c:pt idx="63" formatCode="#,##0">
                  <c:v>53.857142857142854</c:v>
                </c:pt>
                <c:pt idx="64" formatCode="#,##0">
                  <c:v>53.428571428571431</c:v>
                </c:pt>
                <c:pt idx="65" formatCode="#,##0">
                  <c:v>56</c:v>
                </c:pt>
                <c:pt idx="66" formatCode="#,##0">
                  <c:v>56.428571428571431</c:v>
                </c:pt>
                <c:pt idx="67" formatCode="#,##0">
                  <c:v>49.857142857142854</c:v>
                </c:pt>
                <c:pt idx="68" formatCode="#,##0">
                  <c:v>48.571428571428569</c:v>
                </c:pt>
                <c:pt idx="69" formatCode="#,##0">
                  <c:v>48.571428571428569</c:v>
                </c:pt>
                <c:pt idx="70" formatCode="#,##0">
                  <c:v>48.857142857142854</c:v>
                </c:pt>
                <c:pt idx="71" formatCode="#,##0">
                  <c:v>51</c:v>
                </c:pt>
                <c:pt idx="72" formatCode="#,##0">
                  <c:v>46.428571428571431</c:v>
                </c:pt>
                <c:pt idx="73" formatCode="#,##0">
                  <c:v>42.142857142857146</c:v>
                </c:pt>
                <c:pt idx="74" formatCode="#,##0">
                  <c:v>45.714285714285715</c:v>
                </c:pt>
                <c:pt idx="75" formatCode="#,##0">
                  <c:v>47</c:v>
                </c:pt>
                <c:pt idx="76" formatCode="#,##0">
                  <c:v>51.428571428571431</c:v>
                </c:pt>
                <c:pt idx="77" formatCode="#,##0">
                  <c:v>50.285714285714285</c:v>
                </c:pt>
                <c:pt idx="78" formatCode="#,##0">
                  <c:v>58.571428571428569</c:v>
                </c:pt>
                <c:pt idx="79" formatCode="#,##0">
                  <c:v>60.857142857142854</c:v>
                </c:pt>
                <c:pt idx="80" formatCode="#,##0">
                  <c:v>64.571428571428569</c:v>
                </c:pt>
                <c:pt idx="81" formatCode="#,##0">
                  <c:v>57.571428571428569</c:v>
                </c:pt>
                <c:pt idx="82" formatCode="#,##0">
                  <c:v>58.142857142857146</c:v>
                </c:pt>
                <c:pt idx="83" formatCode="#,##0">
                  <c:v>62.142857142857146</c:v>
                </c:pt>
                <c:pt idx="84" formatCode="#,##0">
                  <c:v>68.571428571428569</c:v>
                </c:pt>
                <c:pt idx="85" formatCode="#,##0">
                  <c:v>59.428571428571431</c:v>
                </c:pt>
                <c:pt idx="86" formatCode="#,##0">
                  <c:v>57.571428571428569</c:v>
                </c:pt>
                <c:pt idx="87" formatCode="#,##0">
                  <c:v>52.142857142857146</c:v>
                </c:pt>
                <c:pt idx="88" formatCode="#,##0">
                  <c:v>55.142857142857146</c:v>
                </c:pt>
                <c:pt idx="89" formatCode="#,##0">
                  <c:v>54.714285714285715</c:v>
                </c:pt>
                <c:pt idx="90" formatCode="#,##0">
                  <c:v>48.571428571428569</c:v>
                </c:pt>
                <c:pt idx="91" formatCode="#,##0">
                  <c:v>44.714285714285715</c:v>
                </c:pt>
                <c:pt idx="92" formatCode="#,##0">
                  <c:v>42.857142857142854</c:v>
                </c:pt>
                <c:pt idx="93" formatCode="#,##0">
                  <c:v>44.857142857142854</c:v>
                </c:pt>
                <c:pt idx="94" formatCode="#,##0">
                  <c:v>50.285714285714285</c:v>
                </c:pt>
                <c:pt idx="95" formatCode="#,##0">
                  <c:v>50.571428571428569</c:v>
                </c:pt>
                <c:pt idx="96" formatCode="#,##0">
                  <c:v>47.571428571428569</c:v>
                </c:pt>
                <c:pt idx="97" formatCode="#,##0">
                  <c:v>48.142857142857146</c:v>
                </c:pt>
                <c:pt idx="98" formatCode="#,##0">
                  <c:v>51.428571428571431</c:v>
                </c:pt>
                <c:pt idx="99" formatCode="#,##0">
                  <c:v>56.428571428571431</c:v>
                </c:pt>
                <c:pt idx="100" formatCode="#,##0">
                  <c:v>55.285714285714285</c:v>
                </c:pt>
                <c:pt idx="101" formatCode="#,##0">
                  <c:v>55.142857142857146</c:v>
                </c:pt>
                <c:pt idx="102" formatCode="#,##0">
                  <c:v>51.571428571428569</c:v>
                </c:pt>
                <c:pt idx="103" formatCode="#,##0">
                  <c:v>58.428571428571431</c:v>
                </c:pt>
                <c:pt idx="104" formatCode="#,##0">
                  <c:v>60.571428571428569</c:v>
                </c:pt>
                <c:pt idx="105" formatCode="#,##0">
                  <c:v>56.571428571428569</c:v>
                </c:pt>
                <c:pt idx="106" formatCode="#,##0">
                  <c:v>52.428571428571431</c:v>
                </c:pt>
                <c:pt idx="107" formatCode="#,##0">
                  <c:v>51.428571428571431</c:v>
                </c:pt>
                <c:pt idx="108" formatCode="#,##0">
                  <c:v>48.285714285714285</c:v>
                </c:pt>
                <c:pt idx="109" formatCode="#,##0">
                  <c:v>60.714285714285715</c:v>
                </c:pt>
                <c:pt idx="110" formatCode="#,##0">
                  <c:v>66.857142857142861</c:v>
                </c:pt>
                <c:pt idx="111" formatCode="#,##0">
                  <c:v>65.285714285714292</c:v>
                </c:pt>
                <c:pt idx="112" formatCode="#,##0">
                  <c:v>67.714285714285708</c:v>
                </c:pt>
                <c:pt idx="113" formatCode="#,##0">
                  <c:v>65.571428571428569</c:v>
                </c:pt>
                <c:pt idx="114" formatCode="#,##0">
                  <c:v>77</c:v>
                </c:pt>
                <c:pt idx="115" formatCode="#,##0">
                  <c:v>87.857142857142861</c:v>
                </c:pt>
                <c:pt idx="116" formatCode="#,##0">
                  <c:v>84.285714285714292</c:v>
                </c:pt>
                <c:pt idx="117" formatCode="#,##0">
                  <c:v>90.285714285714292</c:v>
                </c:pt>
                <c:pt idx="118" formatCode="#,##0">
                  <c:v>121.42857142857143</c:v>
                </c:pt>
                <c:pt idx="119" formatCode="#,##0">
                  <c:v>157.85714285714286</c:v>
                </c:pt>
                <c:pt idx="120" formatCode="#,##0">
                  <c:v>183.14285714285714</c:v>
                </c:pt>
                <c:pt idx="121" formatCode="#,##0">
                  <c:v>186.28571428571428</c:v>
                </c:pt>
                <c:pt idx="122" formatCode="#,##0">
                  <c:v>181.28571428571428</c:v>
                </c:pt>
                <c:pt idx="123" formatCode="#,##0">
                  <c:v>186.85714285714286</c:v>
                </c:pt>
                <c:pt idx="124" formatCode="#,##0">
                  <c:v>183</c:v>
                </c:pt>
                <c:pt idx="125" formatCode="#,##0">
                  <c:v>163.14285714285714</c:v>
                </c:pt>
                <c:pt idx="126" formatCode="#,##0">
                  <c:v>130.28571428571428</c:v>
                </c:pt>
                <c:pt idx="127" formatCode="#,##0">
                  <c:v>108.71428571428571</c:v>
                </c:pt>
                <c:pt idx="128" formatCode="#,##0">
                  <c:v>104.42857142857143</c:v>
                </c:pt>
                <c:pt idx="129" formatCode="#,##0">
                  <c:v>109.71428571428571</c:v>
                </c:pt>
                <c:pt idx="130" formatCode="#,##0">
                  <c:v>105.85714285714286</c:v>
                </c:pt>
                <c:pt idx="131" formatCode="#,##0">
                  <c:v>97.428571428571431</c:v>
                </c:pt>
                <c:pt idx="132" formatCode="#,##0">
                  <c:v>96.428571428571431</c:v>
                </c:pt>
                <c:pt idx="133" formatCode="#,##0">
                  <c:v>94.142857142857139</c:v>
                </c:pt>
                <c:pt idx="134" formatCode="#,##0">
                  <c:v>96</c:v>
                </c:pt>
                <c:pt idx="135" formatCode="#,##0">
                  <c:v>93.714285714285708</c:v>
                </c:pt>
                <c:pt idx="136" formatCode="#,##0">
                  <c:v>94.428571428571431</c:v>
                </c:pt>
                <c:pt idx="137" formatCode="#,##0">
                  <c:v>99</c:v>
                </c:pt>
                <c:pt idx="138" formatCode="#,##0">
                  <c:v>105.85714285714286</c:v>
                </c:pt>
                <c:pt idx="139" formatCode="#,##0">
                  <c:v>105.71428571428571</c:v>
                </c:pt>
                <c:pt idx="140" formatCode="#,##0">
                  <c:v>110.14285714285714</c:v>
                </c:pt>
                <c:pt idx="141" formatCode="#,##0">
                  <c:v>122.85714285714286</c:v>
                </c:pt>
                <c:pt idx="142" formatCode="#,##0">
                  <c:v>140.42857142857142</c:v>
                </c:pt>
                <c:pt idx="143" formatCode="#,##0">
                  <c:v>156.42857142857142</c:v>
                </c:pt>
                <c:pt idx="144" formatCode="#,##0">
                  <c:v>169.71428571428572</c:v>
                </c:pt>
                <c:pt idx="145" formatCode="#,##0">
                  <c:v>191.28571428571428</c:v>
                </c:pt>
                <c:pt idx="146" formatCode="#,##0">
                  <c:v>193.85714285714286</c:v>
                </c:pt>
                <c:pt idx="147" formatCode="#,##0">
                  <c:v>197</c:v>
                </c:pt>
                <c:pt idx="148" formatCode="#,##0">
                  <c:v>202.57142857142858</c:v>
                </c:pt>
                <c:pt idx="149" formatCode="#,##0">
                  <c:v>210.71428571428572</c:v>
                </c:pt>
                <c:pt idx="150" formatCode="#,##0">
                  <c:v>217.57142857142858</c:v>
                </c:pt>
                <c:pt idx="151" formatCode="#,##0">
                  <c:v>224.42857142857142</c:v>
                </c:pt>
                <c:pt idx="152" formatCode="#,##0">
                  <c:v>213.28571428571428</c:v>
                </c:pt>
                <c:pt idx="153" formatCode="#,##0">
                  <c:v>212.42857142857142</c:v>
                </c:pt>
                <c:pt idx="154" formatCode="#,##0">
                  <c:v>210.85714285714286</c:v>
                </c:pt>
                <c:pt idx="155" formatCode="#,##0">
                  <c:v>213.14285714285714</c:v>
                </c:pt>
                <c:pt idx="156" formatCode="#,##0">
                  <c:v>212.42857142857142</c:v>
                </c:pt>
                <c:pt idx="157" formatCode="#,##0">
                  <c:v>205.14285714285714</c:v>
                </c:pt>
                <c:pt idx="158" formatCode="#,##0">
                  <c:v>194.28571428571428</c:v>
                </c:pt>
                <c:pt idx="159" formatCode="#,##0">
                  <c:v>212.28571428571428</c:v>
                </c:pt>
                <c:pt idx="160" formatCode="#,##0">
                  <c:v>219.42857142857142</c:v>
                </c:pt>
                <c:pt idx="161" formatCode="#,##0">
                  <c:v>221.85714285714286</c:v>
                </c:pt>
                <c:pt idx="162" formatCode="#,##0">
                  <c:v>212.28571428571428</c:v>
                </c:pt>
                <c:pt idx="163" formatCode="#,##0">
                  <c:v>213.85714285714286</c:v>
                </c:pt>
                <c:pt idx="164" formatCode="#,##0">
                  <c:v>220.85714285714286</c:v>
                </c:pt>
                <c:pt idx="165" formatCode="#,##0">
                  <c:v>238.57142857142858</c:v>
                </c:pt>
                <c:pt idx="166" formatCode="#,##0">
                  <c:v>233.28571428571428</c:v>
                </c:pt>
                <c:pt idx="167" formatCode="#,##0">
                  <c:v>236.57142857142858</c:v>
                </c:pt>
                <c:pt idx="168" formatCode="#,##0">
                  <c:v>237</c:v>
                </c:pt>
                <c:pt idx="169" formatCode="#,##0">
                  <c:v>244</c:v>
                </c:pt>
                <c:pt idx="170" formatCode="#,##0">
                  <c:v>242.85714285714286</c:v>
                </c:pt>
                <c:pt idx="171" formatCode="#,##0">
                  <c:v>246.14285714285714</c:v>
                </c:pt>
                <c:pt idx="172" formatCode="#,##0">
                  <c:v>234.85714285714286</c:v>
                </c:pt>
                <c:pt idx="173" formatCode="#,##0">
                  <c:v>265.42857142857144</c:v>
                </c:pt>
                <c:pt idx="174" formatCode="#,##0">
                  <c:v>271.28571428571428</c:v>
                </c:pt>
                <c:pt idx="175" formatCode="#,##0">
                  <c:v>273</c:v>
                </c:pt>
                <c:pt idx="176" formatCode="#,##0">
                  <c:v>282.71428571428572</c:v>
                </c:pt>
                <c:pt idx="177" formatCode="#,##0">
                  <c:v>295</c:v>
                </c:pt>
                <c:pt idx="178" formatCode="#,##0">
                  <c:v>307.57142857142856</c:v>
                </c:pt>
                <c:pt idx="179" formatCode="#,##0">
                  <c:v>303.42857142857144</c:v>
                </c:pt>
                <c:pt idx="180" formatCode="#,##0">
                  <c:v>318</c:v>
                </c:pt>
                <c:pt idx="181" formatCode="#,##0">
                  <c:v>329.14285714285717</c:v>
                </c:pt>
                <c:pt idx="182" formatCode="#,##0">
                  <c:v>349.14285714285717</c:v>
                </c:pt>
                <c:pt idx="183" formatCode="#,##0">
                  <c:v>348.14285714285717</c:v>
                </c:pt>
                <c:pt idx="184" formatCode="#,##0">
                  <c:v>367</c:v>
                </c:pt>
                <c:pt idx="185" formatCode="#,##0">
                  <c:v>403.14285714285717</c:v>
                </c:pt>
                <c:pt idx="186" formatCode="#,##0">
                  <c:v>469</c:v>
                </c:pt>
                <c:pt idx="187" formatCode="#,##0">
                  <c:v>496</c:v>
                </c:pt>
                <c:pt idx="188" formatCode="#,##0">
                  <c:v>522.57142857142856</c:v>
                </c:pt>
                <c:pt idx="189" formatCode="#,##0">
                  <c:v>541.28571428571433</c:v>
                </c:pt>
                <c:pt idx="190" formatCode="#,##0">
                  <c:v>585.42857142857144</c:v>
                </c:pt>
                <c:pt idx="191" formatCode="#,##0">
                  <c:v>680</c:v>
                </c:pt>
                <c:pt idx="192" formatCode="#,##0">
                  <c:v>751.85714285714289</c:v>
                </c:pt>
                <c:pt idx="193" formatCode="#,##0">
                  <c:v>851.57142857142856</c:v>
                </c:pt>
                <c:pt idx="194" formatCode="#,##0">
                  <c:v>944.42857142857144</c:v>
                </c:pt>
                <c:pt idx="195" formatCode="#,##0">
                  <c:v>1092.7142857142858</c:v>
                </c:pt>
                <c:pt idx="196" formatCode="#,##0">
                  <c:v>1147.4285714285713</c:v>
                </c:pt>
                <c:pt idx="197" formatCode="#,##0">
                  <c:v>1215.1428571428571</c:v>
                </c:pt>
                <c:pt idx="198" formatCode="#,##0">
                  <c:v>1288.4285714285713</c:v>
                </c:pt>
                <c:pt idx="199" formatCode="#,##0">
                  <c:v>1428</c:v>
                </c:pt>
                <c:pt idx="200" formatCode="#,##0">
                  <c:v>1677.4285714285713</c:v>
                </c:pt>
                <c:pt idx="201" formatCode="#,##0">
                  <c:v>1771.7142857142858</c:v>
                </c:pt>
                <c:pt idx="202" formatCode="#,##0">
                  <c:v>1843.5714285714287</c:v>
                </c:pt>
                <c:pt idx="203" formatCode="#,##0">
                  <c:v>1871.7142857142858</c:v>
                </c:pt>
                <c:pt idx="204" formatCode="#,##0">
                  <c:v>1934.5714285714287</c:v>
                </c:pt>
                <c:pt idx="205" formatCode="#,##0">
                  <c:v>2037.4285714285713</c:v>
                </c:pt>
                <c:pt idx="206" formatCode="#,##0">
                  <c:v>2061.7142857142858</c:v>
                </c:pt>
                <c:pt idx="207" formatCode="#,##0">
                  <c:v>2031.2857142857142</c:v>
                </c:pt>
                <c:pt idx="208" formatCode="#,##0">
                  <c:v>2150.8571428571427</c:v>
                </c:pt>
                <c:pt idx="209" formatCode="#,##0">
                  <c:v>2141.1428571428573</c:v>
                </c:pt>
                <c:pt idx="210" formatCode="#,##0">
                  <c:v>2186.7142857142858</c:v>
                </c:pt>
                <c:pt idx="211" formatCode="#,##0">
                  <c:v>2159.8571428571427</c:v>
                </c:pt>
                <c:pt idx="212" formatCode="#,##0">
                  <c:v>2097.8571428571427</c:v>
                </c:pt>
                <c:pt idx="213" formatCode="#,##0">
                  <c:v>2185.5714285714284</c:v>
                </c:pt>
                <c:pt idx="214" formatCode="#,##0">
                  <c:v>2268.7142857142858</c:v>
                </c:pt>
                <c:pt idx="215" formatCode="#,##0">
                  <c:v>2390.4285714285716</c:v>
                </c:pt>
                <c:pt idx="216" formatCode="#,##0">
                  <c:v>2473</c:v>
                </c:pt>
                <c:pt idx="217" formatCode="#,##0">
                  <c:v>2549.8571428571427</c:v>
                </c:pt>
                <c:pt idx="218" formatCode="#,##0">
                  <c:v>2811.8571428571427</c:v>
                </c:pt>
                <c:pt idx="219" formatCode="#,##0">
                  <c:v>3168.4285714285716</c:v>
                </c:pt>
                <c:pt idx="220" formatCode="#,##0">
                  <c:v>3513.8571428571427</c:v>
                </c:pt>
                <c:pt idx="221" formatCode="#,##0">
                  <c:v>3786</c:v>
                </c:pt>
                <c:pt idx="222" formatCode="#,##0">
                  <c:v>4474.7142857142853</c:v>
                </c:pt>
                <c:pt idx="223" formatCode="#,##0">
                  <c:v>4771.4285714285716</c:v>
                </c:pt>
                <c:pt idx="224" formatCode="#,##0">
                  <c:v>4952</c:v>
                </c:pt>
                <c:pt idx="225" formatCode="#,##0">
                  <c:v>5122.1428571428569</c:v>
                </c:pt>
                <c:pt idx="226" formatCode="#,##0">
                  <c:v>5675</c:v>
                </c:pt>
                <c:pt idx="227" formatCode="#,##0">
                  <c:v>6275.7142857142853</c:v>
                </c:pt>
                <c:pt idx="228" formatCode="#,##0">
                  <c:v>6893.2857142857147</c:v>
                </c:pt>
                <c:pt idx="229" formatCode="#,##0">
                  <c:v>7248.2857142857147</c:v>
                </c:pt>
                <c:pt idx="230" formatCode="#,##0">
                  <c:v>7831.7142857142853</c:v>
                </c:pt>
                <c:pt idx="231" formatCode="#,##0">
                  <c:v>8110.7142857142853</c:v>
                </c:pt>
                <c:pt idx="232" formatCode="#,##0">
                  <c:v>8648.7142857142862</c:v>
                </c:pt>
                <c:pt idx="233" formatCode="#,##0">
                  <c:v>9171.2857142857138</c:v>
                </c:pt>
                <c:pt idx="234" formatCode="#,##0">
                  <c:v>9946.4285714285706</c:v>
                </c:pt>
                <c:pt idx="235" formatCode="#,##0">
                  <c:v>10579.285714285714</c:v>
                </c:pt>
                <c:pt idx="236" formatCode="#,##0">
                  <c:v>11173</c:v>
                </c:pt>
                <c:pt idx="237" formatCode="#,##0">
                  <c:v>11710</c:v>
                </c:pt>
                <c:pt idx="238" formatCode="#,##0">
                  <c:v>12030.285714285714</c:v>
                </c:pt>
                <c:pt idx="239" formatCode="#,##0">
                  <c:v>12344</c:v>
                </c:pt>
                <c:pt idx="240" formatCode="#,##0">
                  <c:v>12869.571428571429</c:v>
                </c:pt>
                <c:pt idx="241" formatCode="#,##0">
                  <c:v>12585.428571428571</c:v>
                </c:pt>
                <c:pt idx="242" formatCode="#,##0">
                  <c:v>12429</c:v>
                </c:pt>
                <c:pt idx="243" formatCode="#,##0">
                  <c:v>12192.857142857143</c:v>
                </c:pt>
                <c:pt idx="244" formatCode="#,##0">
                  <c:v>12043.571428571429</c:v>
                </c:pt>
                <c:pt idx="245" formatCode="#,##0">
                  <c:v>11935.285714285714</c:v>
                </c:pt>
                <c:pt idx="246" formatCode="#,##0">
                  <c:v>11789.428571428571</c:v>
                </c:pt>
                <c:pt idx="247" formatCode="#,##0">
                  <c:v>11278.857142857143</c:v>
                </c:pt>
                <c:pt idx="248" formatCode="#,##0">
                  <c:v>11671.857142857143</c:v>
                </c:pt>
                <c:pt idx="249" formatCode="#,##0">
                  <c:v>11696.714285714286</c:v>
                </c:pt>
                <c:pt idx="250" formatCode="#,##0">
                  <c:v>11403.428571428571</c:v>
                </c:pt>
                <c:pt idx="251" formatCode="#,##0">
                  <c:v>10874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85344"/>
        <c:axId val="231387136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CZE'!$AC$4:$AC$347</c:f>
              <c:numCache>
                <c:formatCode>General</c:formatCode>
                <c:ptCount val="34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  <c:pt idx="140" formatCode="#,##0">
                  <c:v>1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1.2857142857142858</c:v>
                </c:pt>
                <c:pt idx="144" formatCode="#,##0">
                  <c:v>1.4285714285714286</c:v>
                </c:pt>
                <c:pt idx="145" formatCode="#,##0">
                  <c:v>1.5714285714285714</c:v>
                </c:pt>
                <c:pt idx="146" formatCode="#,##0">
                  <c:v>1.5714285714285714</c:v>
                </c:pt>
                <c:pt idx="147" formatCode="#,##0">
                  <c:v>1.7142857142857142</c:v>
                </c:pt>
                <c:pt idx="148" formatCode="#,##0">
                  <c:v>2</c:v>
                </c:pt>
                <c:pt idx="149" formatCode="#,##0">
                  <c:v>2</c:v>
                </c:pt>
                <c:pt idx="150" formatCode="#,##0">
                  <c:v>1.4285714285714286</c:v>
                </c:pt>
                <c:pt idx="151" formatCode="#,##0">
                  <c:v>2</c:v>
                </c:pt>
                <c:pt idx="152" formatCode="#,##0">
                  <c:v>1.8571428571428572</c:v>
                </c:pt>
                <c:pt idx="153" formatCode="#,##0">
                  <c:v>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1.2857142857142858</c:v>
                </c:pt>
                <c:pt idx="157" formatCode="#,##0">
                  <c:v>2</c:v>
                </c:pt>
                <c:pt idx="158" formatCode="#,##0">
                  <c:v>1.5714285714285714</c:v>
                </c:pt>
                <c:pt idx="159" formatCode="#,##0">
                  <c:v>1</c:v>
                </c:pt>
                <c:pt idx="160" formatCode="#,##0">
                  <c:v>0.8571428571428571</c:v>
                </c:pt>
                <c:pt idx="161" formatCode="#,##0">
                  <c:v>0.8571428571428571</c:v>
                </c:pt>
                <c:pt idx="162" formatCode="#,##0">
                  <c:v>0.5714285714285714</c:v>
                </c:pt>
                <c:pt idx="163" formatCode="#,##0">
                  <c:v>1.1428571428571428</c:v>
                </c:pt>
                <c:pt idx="164" formatCode="#,##0">
                  <c:v>0.42857142857142855</c:v>
                </c:pt>
                <c:pt idx="165" formatCode="#,##0">
                  <c:v>0.14285714285714285</c:v>
                </c:pt>
                <c:pt idx="166" formatCode="#,##0">
                  <c:v>0.7142857142857143</c:v>
                </c:pt>
                <c:pt idx="167" formatCode="#,##0">
                  <c:v>0.8571428571428571</c:v>
                </c:pt>
                <c:pt idx="168" formatCode="#,##0">
                  <c:v>1</c:v>
                </c:pt>
                <c:pt idx="169" formatCode="#,##0">
                  <c:v>1.2857142857142858</c:v>
                </c:pt>
                <c:pt idx="170" formatCode="#,##0">
                  <c:v>1.4285714285714286</c:v>
                </c:pt>
                <c:pt idx="171" formatCode="#,##0">
                  <c:v>1.8571428571428572</c:v>
                </c:pt>
                <c:pt idx="172" formatCode="#,##0">
                  <c:v>2.1428571428571428</c:v>
                </c:pt>
                <c:pt idx="173" formatCode="#,##0">
                  <c:v>2.4285714285714284</c:v>
                </c:pt>
                <c:pt idx="174" formatCode="#,##0">
                  <c:v>2.2857142857142856</c:v>
                </c:pt>
                <c:pt idx="175" formatCode="#,##0">
                  <c:v>2.1428571428571428</c:v>
                </c:pt>
                <c:pt idx="176" formatCode="#,##0">
                  <c:v>2.2857142857142856</c:v>
                </c:pt>
                <c:pt idx="177" formatCode="#,##0">
                  <c:v>2.1428571428571428</c:v>
                </c:pt>
                <c:pt idx="178" formatCode="#,##0">
                  <c:v>2</c:v>
                </c:pt>
                <c:pt idx="179" formatCode="#,##0">
                  <c:v>1.7142857142857142</c:v>
                </c:pt>
                <c:pt idx="180" formatCode="#,##0">
                  <c:v>1.1428571428571428</c:v>
                </c:pt>
                <c:pt idx="181" formatCode="#,##0">
                  <c:v>1.4285714285714286</c:v>
                </c:pt>
                <c:pt idx="182" formatCode="#,##0">
                  <c:v>1.5714285714285714</c:v>
                </c:pt>
                <c:pt idx="183" formatCode="#,##0">
                  <c:v>1.2857142857142858</c:v>
                </c:pt>
                <c:pt idx="184" formatCode="#,##0">
                  <c:v>1.2857142857142858</c:v>
                </c:pt>
                <c:pt idx="185" formatCode="#,##0">
                  <c:v>1</c:v>
                </c:pt>
                <c:pt idx="186" formatCode="#,##0">
                  <c:v>1.1428571428571428</c:v>
                </c:pt>
                <c:pt idx="187" formatCode="#,##0">
                  <c:v>1.4285714285714286</c:v>
                </c:pt>
                <c:pt idx="188" formatCode="#,##0">
                  <c:v>1.4285714285714286</c:v>
                </c:pt>
                <c:pt idx="189" formatCode="#,##0">
                  <c:v>1.8571428571428572</c:v>
                </c:pt>
                <c:pt idx="190" formatCode="#,##0">
                  <c:v>1.8571428571428572</c:v>
                </c:pt>
                <c:pt idx="191" formatCode="#,##0">
                  <c:v>2.2857142857142856</c:v>
                </c:pt>
                <c:pt idx="192" formatCode="#,##0">
                  <c:v>2.7142857142857144</c:v>
                </c:pt>
                <c:pt idx="193" formatCode="#,##0">
                  <c:v>3.1428571428571428</c:v>
                </c:pt>
                <c:pt idx="194" formatCode="#,##0">
                  <c:v>3</c:v>
                </c:pt>
                <c:pt idx="195" formatCode="#,##0">
                  <c:v>3.1428571428571428</c:v>
                </c:pt>
                <c:pt idx="196" formatCode="#,##0">
                  <c:v>2.8571428571428572</c:v>
                </c:pt>
                <c:pt idx="197" formatCode="#,##0">
                  <c:v>4</c:v>
                </c:pt>
                <c:pt idx="198" formatCode="#,##0">
                  <c:v>5</c:v>
                </c:pt>
                <c:pt idx="199" formatCode="#,##0">
                  <c:v>5.4285714285714288</c:v>
                </c:pt>
                <c:pt idx="200" formatCode="#,##0">
                  <c:v>5.8571428571428568</c:v>
                </c:pt>
                <c:pt idx="201" formatCode="#,##0">
                  <c:v>6.4285714285714288</c:v>
                </c:pt>
                <c:pt idx="202" formatCode="#,##0">
                  <c:v>6.5714285714285712</c:v>
                </c:pt>
                <c:pt idx="203" formatCode="#,##0">
                  <c:v>6.7142857142857144</c:v>
                </c:pt>
                <c:pt idx="204" formatCode="#,##0">
                  <c:v>8.1428571428571423</c:v>
                </c:pt>
                <c:pt idx="205" formatCode="#,##0">
                  <c:v>7.8571428571428568</c:v>
                </c:pt>
                <c:pt idx="206" formatCode="#,##0">
                  <c:v>10.428571428571429</c:v>
                </c:pt>
                <c:pt idx="207" formatCode="#,##0">
                  <c:v>11.142857142857142</c:v>
                </c:pt>
                <c:pt idx="208" formatCode="#,##0">
                  <c:v>12.285714285714286</c:v>
                </c:pt>
                <c:pt idx="209" formatCode="#,##0">
                  <c:v>13.142857142857142</c:v>
                </c:pt>
                <c:pt idx="210" formatCode="#,##0">
                  <c:v>14.714285714285714</c:v>
                </c:pt>
                <c:pt idx="211" formatCode="#,##0">
                  <c:v>13.714285714285714</c:v>
                </c:pt>
                <c:pt idx="212" formatCode="#,##0">
                  <c:v>15</c:v>
                </c:pt>
                <c:pt idx="213" formatCode="#,##0">
                  <c:v>14.285714285714286</c:v>
                </c:pt>
                <c:pt idx="214" formatCode="#,##0">
                  <c:v>15.857142857142858</c:v>
                </c:pt>
                <c:pt idx="215" formatCode="#,##0">
                  <c:v>16.857142857142858</c:v>
                </c:pt>
                <c:pt idx="216" formatCode="#,##0">
                  <c:v>17.142857142857142</c:v>
                </c:pt>
                <c:pt idx="217" formatCode="#,##0">
                  <c:v>17.285714285714285</c:v>
                </c:pt>
                <c:pt idx="218" formatCode="#,##0">
                  <c:v>20</c:v>
                </c:pt>
                <c:pt idx="219" formatCode="#,##0">
                  <c:v>22.571428571428573</c:v>
                </c:pt>
                <c:pt idx="220" formatCode="#,##0">
                  <c:v>24.857142857142858</c:v>
                </c:pt>
                <c:pt idx="221" formatCode="#,##0">
                  <c:v>27.285714285714285</c:v>
                </c:pt>
                <c:pt idx="222" formatCode="#,##0">
                  <c:v>29.428571428571427</c:v>
                </c:pt>
                <c:pt idx="223" formatCode="#,##0">
                  <c:v>33.857142857142854</c:v>
                </c:pt>
                <c:pt idx="224" formatCode="#,##0">
                  <c:v>37.142857142857146</c:v>
                </c:pt>
                <c:pt idx="225" formatCode="#,##0">
                  <c:v>41.857142857142854</c:v>
                </c:pt>
                <c:pt idx="226" formatCode="#,##0">
                  <c:v>44.571428571428569</c:v>
                </c:pt>
                <c:pt idx="227" formatCode="#,##0">
                  <c:v>49</c:v>
                </c:pt>
                <c:pt idx="228" formatCode="#,##0">
                  <c:v>51.571428571428569</c:v>
                </c:pt>
                <c:pt idx="229" formatCode="#,##0">
                  <c:v>54</c:v>
                </c:pt>
                <c:pt idx="230" formatCode="#,##0">
                  <c:v>57.714285714285715</c:v>
                </c:pt>
                <c:pt idx="231" formatCode="#,##0">
                  <c:v>62.142857142857146</c:v>
                </c:pt>
                <c:pt idx="232" formatCode="#,##0">
                  <c:v>66</c:v>
                </c:pt>
                <c:pt idx="233" formatCode="#,##0">
                  <c:v>73.285714285714292</c:v>
                </c:pt>
                <c:pt idx="234" formatCode="#,##0">
                  <c:v>81</c:v>
                </c:pt>
                <c:pt idx="235" formatCode="#,##0">
                  <c:v>87.857142857142861</c:v>
                </c:pt>
                <c:pt idx="236" formatCode="#,##0">
                  <c:v>98.285714285714292</c:v>
                </c:pt>
                <c:pt idx="237" formatCode="#,##0">
                  <c:v>103.57142857142857</c:v>
                </c:pt>
                <c:pt idx="238" formatCode="#,##0">
                  <c:v>111.28571428571429</c:v>
                </c:pt>
                <c:pt idx="239" formatCode="#,##0">
                  <c:v>121.71428571428571</c:v>
                </c:pt>
                <c:pt idx="240" formatCode="#,##0">
                  <c:v>132.57142857142858</c:v>
                </c:pt>
                <c:pt idx="241" formatCode="#,##0">
                  <c:v>133.71428571428572</c:v>
                </c:pt>
                <c:pt idx="242" formatCode="#,##0">
                  <c:v>145.28571428571428</c:v>
                </c:pt>
                <c:pt idx="243" formatCode="#,##0">
                  <c:v>158.14285714285714</c:v>
                </c:pt>
                <c:pt idx="244" formatCode="#,##0">
                  <c:v>167.71428571428572</c:v>
                </c:pt>
                <c:pt idx="245" formatCode="#,##0">
                  <c:v>175.42857142857142</c:v>
                </c:pt>
                <c:pt idx="246" formatCode="#,##0">
                  <c:v>184.14285714285714</c:v>
                </c:pt>
                <c:pt idx="247" formatCode="#,##0">
                  <c:v>195.14285714285714</c:v>
                </c:pt>
                <c:pt idx="248" formatCode="#,##0">
                  <c:v>208.28571428571428</c:v>
                </c:pt>
                <c:pt idx="249" formatCode="#,##0">
                  <c:v>209.71428571428572</c:v>
                </c:pt>
                <c:pt idx="250" formatCode="#,##0">
                  <c:v>200.85714285714286</c:v>
                </c:pt>
                <c:pt idx="251" formatCode="#,##0">
                  <c:v>204.28571428571428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CZE'!$AD$4:$AD$347</c:f>
              <c:numCache>
                <c:formatCode>General</c:formatCode>
                <c:ptCount val="344"/>
                <c:pt idx="18">
                  <c:v>0.152</c:v>
                </c:pt>
                <c:pt idx="19">
                  <c:v>0.19542857142857145</c:v>
                </c:pt>
                <c:pt idx="20">
                  <c:v>0.45057142857142857</c:v>
                </c:pt>
                <c:pt idx="21">
                  <c:v>0.44514285714285712</c:v>
                </c:pt>
                <c:pt idx="22">
                  <c:v>0.6677142857142857</c:v>
                </c:pt>
                <c:pt idx="23">
                  <c:v>0.92285714285714282</c:v>
                </c:pt>
                <c:pt idx="24">
                  <c:v>1.2051428571428571</c:v>
                </c:pt>
                <c:pt idx="25">
                  <c:v>1.4494285714285715</c:v>
                </c:pt>
                <c:pt idx="26">
                  <c:v>1.927142857142857</c:v>
                </c:pt>
                <c:pt idx="27">
                  <c:v>2.0248571428571429</c:v>
                </c:pt>
                <c:pt idx="28">
                  <c:v>3.2571428571428567</c:v>
                </c:pt>
                <c:pt idx="29">
                  <c:v>3.7565714285714287</c:v>
                </c:pt>
                <c:pt idx="30">
                  <c:v>4.3754285714285714</c:v>
                </c:pt>
                <c:pt idx="31">
                  <c:v>4.7065714285714284</c:v>
                </c:pt>
                <c:pt idx="32">
                  <c:v>5.0919999999999996</c:v>
                </c:pt>
                <c:pt idx="33">
                  <c:v>5.4177142857142861</c:v>
                </c:pt>
                <c:pt idx="34">
                  <c:v>6.46</c:v>
                </c:pt>
                <c:pt idx="35">
                  <c:v>6.6825714285714284</c:v>
                </c:pt>
                <c:pt idx="36">
                  <c:v>7.8497142857142856</c:v>
                </c:pt>
                <c:pt idx="37">
                  <c:v>8.8811428571428568</c:v>
                </c:pt>
                <c:pt idx="38">
                  <c:v>9.2122857142857129</c:v>
                </c:pt>
                <c:pt idx="39">
                  <c:v>9.581428571428571</c:v>
                </c:pt>
                <c:pt idx="40">
                  <c:v>10.390285714285715</c:v>
                </c:pt>
                <c:pt idx="41">
                  <c:v>10.064571428571428</c:v>
                </c:pt>
                <c:pt idx="42">
                  <c:v>10.493428571428572</c:v>
                </c:pt>
                <c:pt idx="43">
                  <c:v>9.8365714285714265</c:v>
                </c:pt>
                <c:pt idx="44">
                  <c:v>9.9939999999999998</c:v>
                </c:pt>
                <c:pt idx="45">
                  <c:v>9.6085714285714285</c:v>
                </c:pt>
                <c:pt idx="46">
                  <c:v>9.8854285714285712</c:v>
                </c:pt>
                <c:pt idx="47">
                  <c:v>9.2774285714285707</c:v>
                </c:pt>
                <c:pt idx="48">
                  <c:v>9.7931428571428576</c:v>
                </c:pt>
                <c:pt idx="49">
                  <c:v>9.2882857142857134</c:v>
                </c:pt>
                <c:pt idx="50">
                  <c:v>8.9082857142857144</c:v>
                </c:pt>
                <c:pt idx="51">
                  <c:v>7.3774285714285712</c:v>
                </c:pt>
                <c:pt idx="52">
                  <c:v>7.6217142857142859</c:v>
                </c:pt>
                <c:pt idx="53">
                  <c:v>6.7151428571428573</c:v>
                </c:pt>
                <c:pt idx="54">
                  <c:v>5.9388571428571426</c:v>
                </c:pt>
                <c:pt idx="55">
                  <c:v>4.9074285714285715</c:v>
                </c:pt>
                <c:pt idx="56">
                  <c:v>4.6902857142857144</c:v>
                </c:pt>
                <c:pt idx="57">
                  <c:v>4.4351428571428571</c:v>
                </c:pt>
                <c:pt idx="58">
                  <c:v>4.2071428571428564</c:v>
                </c:pt>
                <c:pt idx="59">
                  <c:v>4.0985714285714288</c:v>
                </c:pt>
                <c:pt idx="60">
                  <c:v>4.5654285714285709</c:v>
                </c:pt>
                <c:pt idx="61">
                  <c:v>5.0051428571428573</c:v>
                </c:pt>
                <c:pt idx="62">
                  <c:v>4.9725714285714284</c:v>
                </c:pt>
                <c:pt idx="63">
                  <c:v>4.0931428571428565</c:v>
                </c:pt>
                <c:pt idx="64">
                  <c:v>3.9302857142857142</c:v>
                </c:pt>
                <c:pt idx="65">
                  <c:v>4.0497142857142858</c:v>
                </c:pt>
                <c:pt idx="66">
                  <c:v>3.5720000000000001</c:v>
                </c:pt>
                <c:pt idx="67">
                  <c:v>2.9585714285714286</c:v>
                </c:pt>
                <c:pt idx="68">
                  <c:v>2.5568571428571429</c:v>
                </c:pt>
                <c:pt idx="69">
                  <c:v>2.4265714285714286</c:v>
                </c:pt>
                <c:pt idx="70">
                  <c:v>2.6871428571428568</c:v>
                </c:pt>
                <c:pt idx="71">
                  <c:v>2.5188571428571431</c:v>
                </c:pt>
                <c:pt idx="72">
                  <c:v>2.1877142857142857</c:v>
                </c:pt>
                <c:pt idx="73">
                  <c:v>2.0465714285714283</c:v>
                </c:pt>
                <c:pt idx="74">
                  <c:v>2.0302857142857142</c:v>
                </c:pt>
                <c:pt idx="75">
                  <c:v>2.1280000000000001</c:v>
                </c:pt>
                <c:pt idx="76">
                  <c:v>2.1442857142857141</c:v>
                </c:pt>
                <c:pt idx="77">
                  <c:v>1.8945714285714284</c:v>
                </c:pt>
                <c:pt idx="78">
                  <c:v>1.8457142857142856</c:v>
                </c:pt>
                <c:pt idx="79">
                  <c:v>1.8457142857142856</c:v>
                </c:pt>
                <c:pt idx="80">
                  <c:v>1.8565714285714283</c:v>
                </c:pt>
                <c:pt idx="81">
                  <c:v>1.9379999999999999</c:v>
                </c:pt>
                <c:pt idx="82">
                  <c:v>1.7642857142857142</c:v>
                </c:pt>
                <c:pt idx="83">
                  <c:v>1.6014285714285714</c:v>
                </c:pt>
                <c:pt idx="84">
                  <c:v>1.7371428571428571</c:v>
                </c:pt>
                <c:pt idx="85">
                  <c:v>1.786</c:v>
                </c:pt>
                <c:pt idx="86">
                  <c:v>1.9542857142857144</c:v>
                </c:pt>
                <c:pt idx="87">
                  <c:v>1.9108571428571428</c:v>
                </c:pt>
                <c:pt idx="88">
                  <c:v>2.2257142857142855</c:v>
                </c:pt>
                <c:pt idx="89">
                  <c:v>2.3125714285714283</c:v>
                </c:pt>
                <c:pt idx="90">
                  <c:v>2.4537142857142857</c:v>
                </c:pt>
                <c:pt idx="91">
                  <c:v>2.1877142857142857</c:v>
                </c:pt>
                <c:pt idx="92">
                  <c:v>2.2094285714285715</c:v>
                </c:pt>
                <c:pt idx="93">
                  <c:v>2.3614285714285717</c:v>
                </c:pt>
                <c:pt idx="94">
                  <c:v>2.6057142857142854</c:v>
                </c:pt>
                <c:pt idx="95">
                  <c:v>2.2582857142857145</c:v>
                </c:pt>
                <c:pt idx="96">
                  <c:v>2.1877142857142857</c:v>
                </c:pt>
                <c:pt idx="97">
                  <c:v>1.9814285714285715</c:v>
                </c:pt>
                <c:pt idx="98">
                  <c:v>2.0954285714285716</c:v>
                </c:pt>
                <c:pt idx="99">
                  <c:v>2.0791428571428572</c:v>
                </c:pt>
                <c:pt idx="100">
                  <c:v>1.8457142857142856</c:v>
                </c:pt>
                <c:pt idx="101">
                  <c:v>1.6991428571428571</c:v>
                </c:pt>
                <c:pt idx="102">
                  <c:v>1.6285714285714283</c:v>
                </c:pt>
                <c:pt idx="103">
                  <c:v>1.7045714285714284</c:v>
                </c:pt>
                <c:pt idx="104">
                  <c:v>1.9108571428571428</c:v>
                </c:pt>
                <c:pt idx="105">
                  <c:v>1.9217142857142855</c:v>
                </c:pt>
                <c:pt idx="106">
                  <c:v>1.8077142857142856</c:v>
                </c:pt>
                <c:pt idx="107">
                  <c:v>1.8294285714285714</c:v>
                </c:pt>
                <c:pt idx="108">
                  <c:v>1.9542857142857144</c:v>
                </c:pt>
                <c:pt idx="109">
                  <c:v>2.1442857142857141</c:v>
                </c:pt>
                <c:pt idx="110">
                  <c:v>2.100857142857143</c:v>
                </c:pt>
                <c:pt idx="111">
                  <c:v>2.0954285714285716</c:v>
                </c:pt>
                <c:pt idx="112">
                  <c:v>1.9597142857142855</c:v>
                </c:pt>
                <c:pt idx="113">
                  <c:v>2.2202857142857142</c:v>
                </c:pt>
                <c:pt idx="114">
                  <c:v>2.3017142857142856</c:v>
                </c:pt>
                <c:pt idx="115">
                  <c:v>2.1497142857142855</c:v>
                </c:pt>
                <c:pt idx="116">
                  <c:v>1.9922857142857142</c:v>
                </c:pt>
                <c:pt idx="117">
                  <c:v>1.9542857142857144</c:v>
                </c:pt>
                <c:pt idx="118">
                  <c:v>1.8348571428571427</c:v>
                </c:pt>
                <c:pt idx="119">
                  <c:v>2.3071428571428569</c:v>
                </c:pt>
                <c:pt idx="120">
                  <c:v>2.5405714285714285</c:v>
                </c:pt>
                <c:pt idx="121">
                  <c:v>2.4808571428571429</c:v>
                </c:pt>
                <c:pt idx="122">
                  <c:v>2.573142857142857</c:v>
                </c:pt>
                <c:pt idx="123">
                  <c:v>2.4917142857142855</c:v>
                </c:pt>
                <c:pt idx="124">
                  <c:v>2.9259999999999997</c:v>
                </c:pt>
                <c:pt idx="125">
                  <c:v>3.3385714285714285</c:v>
                </c:pt>
                <c:pt idx="126">
                  <c:v>3.2028571428571428</c:v>
                </c:pt>
                <c:pt idx="127">
                  <c:v>3.430857142857143</c:v>
                </c:pt>
                <c:pt idx="128">
                  <c:v>4.6142857142857139</c:v>
                </c:pt>
                <c:pt idx="129">
                  <c:v>5.9985714285714282</c:v>
                </c:pt>
                <c:pt idx="130">
                  <c:v>6.9594285714285711</c:v>
                </c:pt>
                <c:pt idx="131">
                  <c:v>7.0788571428571423</c:v>
                </c:pt>
                <c:pt idx="132">
                  <c:v>6.8888571428571428</c:v>
                </c:pt>
                <c:pt idx="133">
                  <c:v>7.1005714285714285</c:v>
                </c:pt>
                <c:pt idx="134">
                  <c:v>6.9539999999999997</c:v>
                </c:pt>
                <c:pt idx="135">
                  <c:v>6.1994285714285713</c:v>
                </c:pt>
                <c:pt idx="136">
                  <c:v>4.9508571428571422</c:v>
                </c:pt>
                <c:pt idx="137">
                  <c:v>4.1311428571428568</c:v>
                </c:pt>
                <c:pt idx="138">
                  <c:v>3.9682857142857144</c:v>
                </c:pt>
                <c:pt idx="139">
                  <c:v>4.169142857142857</c:v>
                </c:pt>
                <c:pt idx="140">
                  <c:v>4.0225714285714282</c:v>
                </c:pt>
                <c:pt idx="141">
                  <c:v>3.7022857142857144</c:v>
                </c:pt>
                <c:pt idx="142">
                  <c:v>3.6642857142857141</c:v>
                </c:pt>
                <c:pt idx="143">
                  <c:v>3.5774285714285714</c:v>
                </c:pt>
                <c:pt idx="144">
                  <c:v>3.6479999999999997</c:v>
                </c:pt>
                <c:pt idx="145">
                  <c:v>3.5611428571428569</c:v>
                </c:pt>
                <c:pt idx="146">
                  <c:v>3.5882857142857141</c:v>
                </c:pt>
                <c:pt idx="147">
                  <c:v>3.762</c:v>
                </c:pt>
                <c:pt idx="148">
                  <c:v>4.0225714285714282</c:v>
                </c:pt>
                <c:pt idx="149">
                  <c:v>4.0171428571428569</c:v>
                </c:pt>
                <c:pt idx="150">
                  <c:v>4.1854285714285711</c:v>
                </c:pt>
                <c:pt idx="151">
                  <c:v>4.668571428571429</c:v>
                </c:pt>
                <c:pt idx="152">
                  <c:v>5.3362857142857134</c:v>
                </c:pt>
                <c:pt idx="153">
                  <c:v>5.944285714285714</c:v>
                </c:pt>
                <c:pt idx="154">
                  <c:v>6.4491428571428573</c:v>
                </c:pt>
                <c:pt idx="155">
                  <c:v>7.2688571428571427</c:v>
                </c:pt>
                <c:pt idx="156">
                  <c:v>7.3665714285714285</c:v>
                </c:pt>
                <c:pt idx="157">
                  <c:v>7.4859999999999998</c:v>
                </c:pt>
                <c:pt idx="158">
                  <c:v>7.6977142857142864</c:v>
                </c:pt>
                <c:pt idx="159">
                  <c:v>8.007142857142858</c:v>
                </c:pt>
                <c:pt idx="160">
                  <c:v>8.2677142857142858</c:v>
                </c:pt>
                <c:pt idx="161">
                  <c:v>8.5282857142857136</c:v>
                </c:pt>
                <c:pt idx="162">
                  <c:v>8.1048571428571421</c:v>
                </c:pt>
                <c:pt idx="163">
                  <c:v>8.0722857142857141</c:v>
                </c:pt>
                <c:pt idx="164">
                  <c:v>8.0125714285714285</c:v>
                </c:pt>
                <c:pt idx="165">
                  <c:v>8.0994285714285716</c:v>
                </c:pt>
                <c:pt idx="166">
                  <c:v>8.0722857142857141</c:v>
                </c:pt>
                <c:pt idx="167">
                  <c:v>7.7954285714285714</c:v>
                </c:pt>
                <c:pt idx="168">
                  <c:v>7.3828571428571426</c:v>
                </c:pt>
                <c:pt idx="169">
                  <c:v>8.0668571428571418</c:v>
                </c:pt>
                <c:pt idx="170">
                  <c:v>8.3382857142857141</c:v>
                </c:pt>
                <c:pt idx="171">
                  <c:v>8.4305714285714277</c:v>
                </c:pt>
                <c:pt idx="172">
                  <c:v>8.0668571428571418</c:v>
                </c:pt>
                <c:pt idx="173">
                  <c:v>8.1265714285714292</c:v>
                </c:pt>
                <c:pt idx="174">
                  <c:v>8.3925714285714292</c:v>
                </c:pt>
                <c:pt idx="175">
                  <c:v>9.0657142857142858</c:v>
                </c:pt>
                <c:pt idx="176">
                  <c:v>8.8648571428571419</c:v>
                </c:pt>
                <c:pt idx="177">
                  <c:v>8.9897142857142853</c:v>
                </c:pt>
                <c:pt idx="178">
                  <c:v>9.0060000000000002</c:v>
                </c:pt>
                <c:pt idx="179">
                  <c:v>9.2720000000000002</c:v>
                </c:pt>
                <c:pt idx="180">
                  <c:v>9.2285714285714278</c:v>
                </c:pt>
                <c:pt idx="181">
                  <c:v>9.3534285714285712</c:v>
                </c:pt>
                <c:pt idx="182">
                  <c:v>8.9245714285714293</c:v>
                </c:pt>
                <c:pt idx="183">
                  <c:v>10.086285714285715</c:v>
                </c:pt>
                <c:pt idx="184">
                  <c:v>10.308857142857143</c:v>
                </c:pt>
                <c:pt idx="185">
                  <c:v>10.374000000000001</c:v>
                </c:pt>
                <c:pt idx="186">
                  <c:v>10.743142857142857</c:v>
                </c:pt>
                <c:pt idx="187">
                  <c:v>11.209999999999999</c:v>
                </c:pt>
                <c:pt idx="188">
                  <c:v>11.687714285714284</c:v>
                </c:pt>
                <c:pt idx="189">
                  <c:v>11.530285714285714</c:v>
                </c:pt>
                <c:pt idx="190">
                  <c:v>12.084</c:v>
                </c:pt>
                <c:pt idx="191">
                  <c:v>12.507428571428573</c:v>
                </c:pt>
                <c:pt idx="192">
                  <c:v>13.267428571428573</c:v>
                </c:pt>
                <c:pt idx="193">
                  <c:v>13.229428571428572</c:v>
                </c:pt>
                <c:pt idx="194">
                  <c:v>13.946</c:v>
                </c:pt>
                <c:pt idx="195">
                  <c:v>15.319428571428572</c:v>
                </c:pt>
                <c:pt idx="196">
                  <c:v>17.821999999999999</c:v>
                </c:pt>
                <c:pt idx="197">
                  <c:v>18.847999999999999</c:v>
                </c:pt>
                <c:pt idx="198">
                  <c:v>19.857714285714284</c:v>
                </c:pt>
                <c:pt idx="199">
                  <c:v>20.568857142857144</c:v>
                </c:pt>
                <c:pt idx="200">
                  <c:v>22.246285714285715</c:v>
                </c:pt>
                <c:pt idx="201">
                  <c:v>25.84</c:v>
                </c:pt>
                <c:pt idx="202">
                  <c:v>28.57057142857143</c:v>
                </c:pt>
                <c:pt idx="203">
                  <c:v>32.359714285714283</c:v>
                </c:pt>
                <c:pt idx="204">
                  <c:v>35.888285714285715</c:v>
                </c:pt>
                <c:pt idx="205">
                  <c:v>41.523142857142858</c:v>
                </c:pt>
                <c:pt idx="206">
                  <c:v>43.602285714285706</c:v>
                </c:pt>
                <c:pt idx="207">
                  <c:v>46.175428571428569</c:v>
                </c:pt>
                <c:pt idx="208">
                  <c:v>48.96028571428571</c:v>
                </c:pt>
                <c:pt idx="209">
                  <c:v>54.263999999999996</c:v>
                </c:pt>
                <c:pt idx="210">
                  <c:v>63.742285714285707</c:v>
                </c:pt>
                <c:pt idx="211">
                  <c:v>67.325142857142865</c:v>
                </c:pt>
                <c:pt idx="212">
                  <c:v>70.055714285714288</c:v>
                </c:pt>
                <c:pt idx="213">
                  <c:v>71.125142857142862</c:v>
                </c:pt>
                <c:pt idx="214">
                  <c:v>73.513714285714286</c:v>
                </c:pt>
                <c:pt idx="215">
                  <c:v>77.422285714285707</c:v>
                </c:pt>
                <c:pt idx="216">
                  <c:v>78.345142857142861</c:v>
                </c:pt>
                <c:pt idx="217">
                  <c:v>77.188857142857145</c:v>
                </c:pt>
                <c:pt idx="218">
                  <c:v>81.732571428571418</c:v>
                </c:pt>
                <c:pt idx="219">
                  <c:v>81.363428571428571</c:v>
                </c:pt>
                <c:pt idx="220">
                  <c:v>83.095142857142861</c:v>
                </c:pt>
                <c:pt idx="221">
                  <c:v>82.074571428571417</c:v>
                </c:pt>
                <c:pt idx="222">
                  <c:v>79.718571428571423</c:v>
                </c:pt>
                <c:pt idx="223">
                  <c:v>83.051714285714283</c:v>
                </c:pt>
                <c:pt idx="224">
                  <c:v>86.21114285714286</c:v>
                </c:pt>
                <c:pt idx="225">
                  <c:v>90.836285714285722</c:v>
                </c:pt>
                <c:pt idx="226">
                  <c:v>93.974000000000004</c:v>
                </c:pt>
                <c:pt idx="227">
                  <c:v>96.894571428571425</c:v>
                </c:pt>
                <c:pt idx="228">
                  <c:v>106.85057142857141</c:v>
                </c:pt>
                <c:pt idx="229">
                  <c:v>120.40028571428572</c:v>
                </c:pt>
                <c:pt idx="230">
                  <c:v>133.52657142857143</c:v>
                </c:pt>
                <c:pt idx="231">
                  <c:v>143.86799999999999</c:v>
                </c:pt>
                <c:pt idx="232">
                  <c:v>170.03914285714285</c:v>
                </c:pt>
                <c:pt idx="233">
                  <c:v>181.31428571428572</c:v>
                </c:pt>
                <c:pt idx="234">
                  <c:v>188.17599999999999</c:v>
                </c:pt>
                <c:pt idx="235">
                  <c:v>194.64142857142855</c:v>
                </c:pt>
                <c:pt idx="236">
                  <c:v>215.65</c:v>
                </c:pt>
                <c:pt idx="237">
                  <c:v>238.47714285714284</c:v>
                </c:pt>
                <c:pt idx="238">
                  <c:v>261.94485714285713</c:v>
                </c:pt>
                <c:pt idx="239">
                  <c:v>275.43485714285714</c:v>
                </c:pt>
                <c:pt idx="240">
                  <c:v>297.60514285714282</c:v>
                </c:pt>
                <c:pt idx="241">
                  <c:v>308.20714285714286</c:v>
                </c:pt>
                <c:pt idx="242">
                  <c:v>328.65114285714287</c:v>
                </c:pt>
                <c:pt idx="243">
                  <c:v>348.5088571428571</c:v>
                </c:pt>
                <c:pt idx="244">
                  <c:v>377.96428571428567</c:v>
                </c:pt>
                <c:pt idx="245">
                  <c:v>402.01285714285711</c:v>
                </c:pt>
                <c:pt idx="246">
                  <c:v>424.57400000000001</c:v>
                </c:pt>
                <c:pt idx="247">
                  <c:v>444.97999999999996</c:v>
                </c:pt>
                <c:pt idx="248">
                  <c:v>457.15085714285709</c:v>
                </c:pt>
                <c:pt idx="249">
                  <c:v>469.072</c:v>
                </c:pt>
                <c:pt idx="250">
                  <c:v>489.04371428571432</c:v>
                </c:pt>
                <c:pt idx="251">
                  <c:v>478.24628571428565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90208"/>
        <c:axId val="231388672"/>
      </c:lineChart>
      <c:dateAx>
        <c:axId val="2313853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387136"/>
        <c:crosses val="autoZero"/>
        <c:auto val="1"/>
        <c:lblOffset val="100"/>
        <c:baseTimeUnit val="days"/>
      </c:dateAx>
      <c:valAx>
        <c:axId val="231387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385344"/>
        <c:crosses val="autoZero"/>
        <c:crossBetween val="between"/>
      </c:valAx>
      <c:valAx>
        <c:axId val="231388672"/>
        <c:scaling>
          <c:orientation val="minMax"/>
          <c:max val="6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390208"/>
        <c:crosses val="max"/>
        <c:crossBetween val="between"/>
      </c:valAx>
      <c:catAx>
        <c:axId val="23139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23138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58881826518673"/>
          <c:y val="0.16026719736955958"/>
          <c:w val="0.4266611010973026"/>
          <c:h val="9.47590781921490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Observed Death rate / Predicted death rate</a:t>
            </a:r>
          </a:p>
        </c:rich>
      </c:tx>
      <c:layout>
        <c:manualLayout>
          <c:xMode val="edge"/>
          <c:yMode val="edge"/>
          <c:x val="0.1988113208376316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594591522484111E-2"/>
          <c:y val="0.10051929801608417"/>
          <c:w val="0.91681569469001389"/>
          <c:h val="0.71350764754085438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CZE'!$A$25:$A$299</c:f>
              <c:numCache>
                <c:formatCode>m/d/yyyy</c:formatCode>
                <c:ptCount val="275"/>
                <c:pt idx="0">
                  <c:v>43912</c:v>
                </c:pt>
                <c:pt idx="1">
                  <c:v>43913</c:v>
                </c:pt>
                <c:pt idx="2">
                  <c:v>43914</c:v>
                </c:pt>
                <c:pt idx="3">
                  <c:v>43915</c:v>
                </c:pt>
                <c:pt idx="4">
                  <c:v>43916</c:v>
                </c:pt>
                <c:pt idx="5">
                  <c:v>43917</c:v>
                </c:pt>
                <c:pt idx="6">
                  <c:v>43918</c:v>
                </c:pt>
                <c:pt idx="7">
                  <c:v>43919</c:v>
                </c:pt>
                <c:pt idx="8">
                  <c:v>43920</c:v>
                </c:pt>
                <c:pt idx="9">
                  <c:v>43921</c:v>
                </c:pt>
                <c:pt idx="10">
                  <c:v>43922</c:v>
                </c:pt>
                <c:pt idx="11">
                  <c:v>43923</c:v>
                </c:pt>
                <c:pt idx="12">
                  <c:v>43924</c:v>
                </c:pt>
                <c:pt idx="13">
                  <c:v>43925</c:v>
                </c:pt>
                <c:pt idx="14">
                  <c:v>43926</c:v>
                </c:pt>
                <c:pt idx="15">
                  <c:v>43927</c:v>
                </c:pt>
                <c:pt idx="16">
                  <c:v>43928</c:v>
                </c:pt>
                <c:pt idx="17">
                  <c:v>43929</c:v>
                </c:pt>
                <c:pt idx="18">
                  <c:v>43930</c:v>
                </c:pt>
                <c:pt idx="19">
                  <c:v>43931</c:v>
                </c:pt>
                <c:pt idx="20">
                  <c:v>43932</c:v>
                </c:pt>
                <c:pt idx="21">
                  <c:v>43933</c:v>
                </c:pt>
                <c:pt idx="22">
                  <c:v>43934</c:v>
                </c:pt>
                <c:pt idx="23">
                  <c:v>43935</c:v>
                </c:pt>
                <c:pt idx="24">
                  <c:v>43936</c:v>
                </c:pt>
                <c:pt idx="25">
                  <c:v>43937</c:v>
                </c:pt>
                <c:pt idx="26">
                  <c:v>43938</c:v>
                </c:pt>
                <c:pt idx="27">
                  <c:v>43939</c:v>
                </c:pt>
                <c:pt idx="28">
                  <c:v>43940</c:v>
                </c:pt>
                <c:pt idx="29">
                  <c:v>43941</c:v>
                </c:pt>
                <c:pt idx="30">
                  <c:v>43942</c:v>
                </c:pt>
                <c:pt idx="31">
                  <c:v>43943</c:v>
                </c:pt>
                <c:pt idx="32">
                  <c:v>43944</c:v>
                </c:pt>
                <c:pt idx="33">
                  <c:v>43945</c:v>
                </c:pt>
                <c:pt idx="34">
                  <c:v>43946</c:v>
                </c:pt>
                <c:pt idx="35">
                  <c:v>43947</c:v>
                </c:pt>
                <c:pt idx="36">
                  <c:v>43948</c:v>
                </c:pt>
                <c:pt idx="37">
                  <c:v>43949</c:v>
                </c:pt>
                <c:pt idx="38">
                  <c:v>43950</c:v>
                </c:pt>
                <c:pt idx="39">
                  <c:v>43951</c:v>
                </c:pt>
                <c:pt idx="40">
                  <c:v>43952</c:v>
                </c:pt>
                <c:pt idx="41">
                  <c:v>43953</c:v>
                </c:pt>
                <c:pt idx="42">
                  <c:v>43954</c:v>
                </c:pt>
                <c:pt idx="43">
                  <c:v>43955</c:v>
                </c:pt>
                <c:pt idx="44">
                  <c:v>43956</c:v>
                </c:pt>
                <c:pt idx="45">
                  <c:v>43957</c:v>
                </c:pt>
                <c:pt idx="46">
                  <c:v>43958</c:v>
                </c:pt>
                <c:pt idx="47">
                  <c:v>43959</c:v>
                </c:pt>
                <c:pt idx="48">
                  <c:v>43960</c:v>
                </c:pt>
                <c:pt idx="49">
                  <c:v>43961</c:v>
                </c:pt>
                <c:pt idx="50">
                  <c:v>43962</c:v>
                </c:pt>
                <c:pt idx="51">
                  <c:v>43963</c:v>
                </c:pt>
                <c:pt idx="52">
                  <c:v>43964</c:v>
                </c:pt>
                <c:pt idx="53">
                  <c:v>43965</c:v>
                </c:pt>
                <c:pt idx="54">
                  <c:v>43966</c:v>
                </c:pt>
                <c:pt idx="55">
                  <c:v>43967</c:v>
                </c:pt>
                <c:pt idx="56">
                  <c:v>43968</c:v>
                </c:pt>
                <c:pt idx="57">
                  <c:v>43969</c:v>
                </c:pt>
                <c:pt idx="58">
                  <c:v>43970</c:v>
                </c:pt>
                <c:pt idx="59">
                  <c:v>43971</c:v>
                </c:pt>
                <c:pt idx="60">
                  <c:v>43972</c:v>
                </c:pt>
                <c:pt idx="61">
                  <c:v>43973</c:v>
                </c:pt>
                <c:pt idx="62">
                  <c:v>43974</c:v>
                </c:pt>
                <c:pt idx="63">
                  <c:v>43975</c:v>
                </c:pt>
                <c:pt idx="64">
                  <c:v>43976</c:v>
                </c:pt>
                <c:pt idx="65">
                  <c:v>43977</c:v>
                </c:pt>
                <c:pt idx="66">
                  <c:v>43978</c:v>
                </c:pt>
                <c:pt idx="67">
                  <c:v>43979</c:v>
                </c:pt>
                <c:pt idx="68">
                  <c:v>43980</c:v>
                </c:pt>
                <c:pt idx="69">
                  <c:v>43981</c:v>
                </c:pt>
                <c:pt idx="70">
                  <c:v>43982</c:v>
                </c:pt>
                <c:pt idx="71">
                  <c:v>43983</c:v>
                </c:pt>
                <c:pt idx="72">
                  <c:v>43984</c:v>
                </c:pt>
                <c:pt idx="73">
                  <c:v>43985</c:v>
                </c:pt>
                <c:pt idx="74">
                  <c:v>43986</c:v>
                </c:pt>
                <c:pt idx="75">
                  <c:v>43987</c:v>
                </c:pt>
                <c:pt idx="76">
                  <c:v>43988</c:v>
                </c:pt>
                <c:pt idx="77">
                  <c:v>43989</c:v>
                </c:pt>
                <c:pt idx="78">
                  <c:v>43990</c:v>
                </c:pt>
                <c:pt idx="79">
                  <c:v>43991</c:v>
                </c:pt>
                <c:pt idx="80">
                  <c:v>43992</c:v>
                </c:pt>
                <c:pt idx="81">
                  <c:v>43993</c:v>
                </c:pt>
                <c:pt idx="82">
                  <c:v>43994</c:v>
                </c:pt>
                <c:pt idx="83">
                  <c:v>43995</c:v>
                </c:pt>
                <c:pt idx="84">
                  <c:v>43996</c:v>
                </c:pt>
                <c:pt idx="85">
                  <c:v>43997</c:v>
                </c:pt>
                <c:pt idx="86">
                  <c:v>43998</c:v>
                </c:pt>
                <c:pt idx="87">
                  <c:v>43999</c:v>
                </c:pt>
                <c:pt idx="88">
                  <c:v>44000</c:v>
                </c:pt>
                <c:pt idx="89">
                  <c:v>44001</c:v>
                </c:pt>
                <c:pt idx="90">
                  <c:v>44002</c:v>
                </c:pt>
                <c:pt idx="91">
                  <c:v>44003</c:v>
                </c:pt>
                <c:pt idx="92">
                  <c:v>44004</c:v>
                </c:pt>
                <c:pt idx="93">
                  <c:v>44005</c:v>
                </c:pt>
                <c:pt idx="94">
                  <c:v>44006</c:v>
                </c:pt>
                <c:pt idx="95">
                  <c:v>44007</c:v>
                </c:pt>
                <c:pt idx="96">
                  <c:v>44008</c:v>
                </c:pt>
                <c:pt idx="97">
                  <c:v>44009</c:v>
                </c:pt>
                <c:pt idx="98">
                  <c:v>44010</c:v>
                </c:pt>
                <c:pt idx="99">
                  <c:v>44011</c:v>
                </c:pt>
                <c:pt idx="100">
                  <c:v>44012</c:v>
                </c:pt>
                <c:pt idx="101">
                  <c:v>44013</c:v>
                </c:pt>
                <c:pt idx="102">
                  <c:v>44014</c:v>
                </c:pt>
                <c:pt idx="103">
                  <c:v>44015</c:v>
                </c:pt>
                <c:pt idx="104">
                  <c:v>44016</c:v>
                </c:pt>
                <c:pt idx="105">
                  <c:v>44017</c:v>
                </c:pt>
                <c:pt idx="106">
                  <c:v>44018</c:v>
                </c:pt>
                <c:pt idx="107">
                  <c:v>44019</c:v>
                </c:pt>
                <c:pt idx="108">
                  <c:v>44020</c:v>
                </c:pt>
                <c:pt idx="109">
                  <c:v>44021</c:v>
                </c:pt>
                <c:pt idx="110">
                  <c:v>44022</c:v>
                </c:pt>
                <c:pt idx="111">
                  <c:v>44023</c:v>
                </c:pt>
                <c:pt idx="112">
                  <c:v>44024</c:v>
                </c:pt>
                <c:pt idx="113">
                  <c:v>44025</c:v>
                </c:pt>
                <c:pt idx="114">
                  <c:v>44026</c:v>
                </c:pt>
                <c:pt idx="115">
                  <c:v>44027</c:v>
                </c:pt>
                <c:pt idx="116">
                  <c:v>44028</c:v>
                </c:pt>
                <c:pt idx="117">
                  <c:v>44029</c:v>
                </c:pt>
                <c:pt idx="118">
                  <c:v>44030</c:v>
                </c:pt>
                <c:pt idx="119">
                  <c:v>44031</c:v>
                </c:pt>
                <c:pt idx="120">
                  <c:v>44032</c:v>
                </c:pt>
                <c:pt idx="121">
                  <c:v>44033</c:v>
                </c:pt>
                <c:pt idx="122">
                  <c:v>44034</c:v>
                </c:pt>
                <c:pt idx="123">
                  <c:v>44035</c:v>
                </c:pt>
                <c:pt idx="124">
                  <c:v>44036</c:v>
                </c:pt>
                <c:pt idx="125">
                  <c:v>44037</c:v>
                </c:pt>
                <c:pt idx="126">
                  <c:v>44038</c:v>
                </c:pt>
                <c:pt idx="127">
                  <c:v>44039</c:v>
                </c:pt>
                <c:pt idx="128">
                  <c:v>44040</c:v>
                </c:pt>
                <c:pt idx="129">
                  <c:v>44041</c:v>
                </c:pt>
                <c:pt idx="130">
                  <c:v>44042</c:v>
                </c:pt>
                <c:pt idx="131">
                  <c:v>44043</c:v>
                </c:pt>
                <c:pt idx="132">
                  <c:v>44044</c:v>
                </c:pt>
                <c:pt idx="133">
                  <c:v>44045</c:v>
                </c:pt>
                <c:pt idx="134">
                  <c:v>44046</c:v>
                </c:pt>
                <c:pt idx="135">
                  <c:v>44047</c:v>
                </c:pt>
                <c:pt idx="136">
                  <c:v>44048</c:v>
                </c:pt>
                <c:pt idx="137">
                  <c:v>44049</c:v>
                </c:pt>
                <c:pt idx="138">
                  <c:v>44050</c:v>
                </c:pt>
                <c:pt idx="139">
                  <c:v>44051</c:v>
                </c:pt>
                <c:pt idx="140">
                  <c:v>44052</c:v>
                </c:pt>
                <c:pt idx="141">
                  <c:v>44053</c:v>
                </c:pt>
                <c:pt idx="142">
                  <c:v>44054</c:v>
                </c:pt>
                <c:pt idx="143">
                  <c:v>44055</c:v>
                </c:pt>
                <c:pt idx="144">
                  <c:v>44056</c:v>
                </c:pt>
                <c:pt idx="145">
                  <c:v>44057</c:v>
                </c:pt>
                <c:pt idx="146">
                  <c:v>44058</c:v>
                </c:pt>
                <c:pt idx="147">
                  <c:v>44059</c:v>
                </c:pt>
                <c:pt idx="148">
                  <c:v>44060</c:v>
                </c:pt>
                <c:pt idx="149">
                  <c:v>44061</c:v>
                </c:pt>
                <c:pt idx="150">
                  <c:v>44062</c:v>
                </c:pt>
                <c:pt idx="151">
                  <c:v>44063</c:v>
                </c:pt>
                <c:pt idx="152">
                  <c:v>44064</c:v>
                </c:pt>
                <c:pt idx="153">
                  <c:v>44065</c:v>
                </c:pt>
                <c:pt idx="154">
                  <c:v>44066</c:v>
                </c:pt>
                <c:pt idx="155">
                  <c:v>44067</c:v>
                </c:pt>
                <c:pt idx="156">
                  <c:v>44068</c:v>
                </c:pt>
                <c:pt idx="157">
                  <c:v>44069</c:v>
                </c:pt>
                <c:pt idx="158">
                  <c:v>44070</c:v>
                </c:pt>
                <c:pt idx="159">
                  <c:v>44071</c:v>
                </c:pt>
                <c:pt idx="160">
                  <c:v>44072</c:v>
                </c:pt>
                <c:pt idx="161">
                  <c:v>44073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44079</c:v>
                </c:pt>
                <c:pt idx="168">
                  <c:v>44080</c:v>
                </c:pt>
                <c:pt idx="169">
                  <c:v>44081</c:v>
                </c:pt>
                <c:pt idx="170">
                  <c:v>44082</c:v>
                </c:pt>
                <c:pt idx="171">
                  <c:v>44083</c:v>
                </c:pt>
                <c:pt idx="172">
                  <c:v>44084</c:v>
                </c:pt>
                <c:pt idx="173">
                  <c:v>44085</c:v>
                </c:pt>
                <c:pt idx="174">
                  <c:v>44086</c:v>
                </c:pt>
                <c:pt idx="175">
                  <c:v>44087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44093</c:v>
                </c:pt>
                <c:pt idx="182">
                  <c:v>44094</c:v>
                </c:pt>
                <c:pt idx="183">
                  <c:v>44095</c:v>
                </c:pt>
                <c:pt idx="184">
                  <c:v>44096</c:v>
                </c:pt>
                <c:pt idx="185">
                  <c:v>44097</c:v>
                </c:pt>
                <c:pt idx="186">
                  <c:v>44098</c:v>
                </c:pt>
                <c:pt idx="187">
                  <c:v>44099</c:v>
                </c:pt>
                <c:pt idx="188">
                  <c:v>44100</c:v>
                </c:pt>
                <c:pt idx="189">
                  <c:v>44101</c:v>
                </c:pt>
                <c:pt idx="190">
                  <c:v>44102</c:v>
                </c:pt>
                <c:pt idx="191">
                  <c:v>44103</c:v>
                </c:pt>
                <c:pt idx="192">
                  <c:v>44104</c:v>
                </c:pt>
                <c:pt idx="193">
                  <c:v>44105</c:v>
                </c:pt>
                <c:pt idx="194">
                  <c:v>44106</c:v>
                </c:pt>
                <c:pt idx="195">
                  <c:v>44107</c:v>
                </c:pt>
                <c:pt idx="196">
                  <c:v>44108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44114</c:v>
                </c:pt>
                <c:pt idx="203">
                  <c:v>44115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44121</c:v>
                </c:pt>
                <c:pt idx="210">
                  <c:v>44122</c:v>
                </c:pt>
                <c:pt idx="211">
                  <c:v>44123</c:v>
                </c:pt>
                <c:pt idx="212">
                  <c:v>44124</c:v>
                </c:pt>
                <c:pt idx="213">
                  <c:v>44125</c:v>
                </c:pt>
                <c:pt idx="214">
                  <c:v>44126</c:v>
                </c:pt>
                <c:pt idx="215">
                  <c:v>44127</c:v>
                </c:pt>
                <c:pt idx="216">
                  <c:v>44128</c:v>
                </c:pt>
                <c:pt idx="217">
                  <c:v>44129</c:v>
                </c:pt>
                <c:pt idx="218">
                  <c:v>44130</c:v>
                </c:pt>
                <c:pt idx="219">
                  <c:v>44131</c:v>
                </c:pt>
                <c:pt idx="220">
                  <c:v>44132</c:v>
                </c:pt>
                <c:pt idx="221">
                  <c:v>44133</c:v>
                </c:pt>
                <c:pt idx="222">
                  <c:v>44134</c:v>
                </c:pt>
                <c:pt idx="223">
                  <c:v>44135</c:v>
                </c:pt>
                <c:pt idx="224">
                  <c:v>44136</c:v>
                </c:pt>
                <c:pt idx="225">
                  <c:v>44137</c:v>
                </c:pt>
                <c:pt idx="226">
                  <c:v>44138</c:v>
                </c:pt>
                <c:pt idx="227">
                  <c:v>44139</c:v>
                </c:pt>
                <c:pt idx="228">
                  <c:v>44140</c:v>
                </c:pt>
                <c:pt idx="229">
                  <c:v>44141</c:v>
                </c:pt>
                <c:pt idx="230">
                  <c:v>44142</c:v>
                </c:pt>
              </c:numCache>
            </c:numRef>
          </c:cat>
          <c:val>
            <c:numRef>
              <c:f>'data CZE'!$AE$25:$AE$299</c:f>
              <c:numCache>
                <c:formatCode>0%</c:formatCode>
                <c:ptCount val="275"/>
                <c:pt idx="0">
                  <c:v>0.3209242618741977</c:v>
                </c:pt>
                <c:pt idx="1">
                  <c:v>0.21394950791613179</c:v>
                </c:pt>
                <c:pt idx="2">
                  <c:v>0.46439628482972134</c:v>
                </c:pt>
                <c:pt idx="3">
                  <c:v>0.71123755334281646</c:v>
                </c:pt>
                <c:pt idx="4">
                  <c:v>0.8870490833826139</c:v>
                </c:pt>
                <c:pt idx="5">
                  <c:v>0.66716085989621954</c:v>
                </c:pt>
                <c:pt idx="6">
                  <c:v>0.7760688584732609</c:v>
                </c:pt>
                <c:pt idx="7">
                  <c:v>0.65789473684210531</c:v>
                </c:pt>
                <c:pt idx="8">
                  <c:v>0.83662914511712805</c:v>
                </c:pt>
                <c:pt idx="9">
                  <c:v>0.91419616037612639</c:v>
                </c:pt>
                <c:pt idx="10">
                  <c:v>1.0016390457111637</c:v>
                </c:pt>
                <c:pt idx="11">
                  <c:v>0.98193244304791838</c:v>
                </c:pt>
                <c:pt idx="12">
                  <c:v>1.160215167176458</c:v>
                </c:pt>
                <c:pt idx="13">
                  <c:v>1.0614772224679345</c:v>
                </c:pt>
                <c:pt idx="14">
                  <c:v>1.0902561032964213</c:v>
                </c:pt>
                <c:pt idx="15">
                  <c:v>1.0009463492756787</c:v>
                </c:pt>
                <c:pt idx="16">
                  <c:v>0.91687041564792171</c:v>
                </c:pt>
                <c:pt idx="17">
                  <c:v>0.93043451291753265</c:v>
                </c:pt>
                <c:pt idx="18">
                  <c:v>1.0138661100342925</c:v>
                </c:pt>
                <c:pt idx="19">
                  <c:v>0.90744101633393826</c:v>
                </c:pt>
                <c:pt idx="20">
                  <c:v>0.99358428433543411</c:v>
                </c:pt>
                <c:pt idx="21">
                  <c:v>0.96659133607427772</c:v>
                </c:pt>
                <c:pt idx="22">
                  <c:v>0.94399907052399235</c:v>
                </c:pt>
                <c:pt idx="23">
                  <c:v>1.0434832327968211</c:v>
                </c:pt>
                <c:pt idx="24">
                  <c:v>0.9961344038061255</c:v>
                </c:pt>
                <c:pt idx="25">
                  <c:v>0.82372322899505768</c:v>
                </c:pt>
                <c:pt idx="26">
                  <c:v>0.83151119460441636</c:v>
                </c:pt>
                <c:pt idx="27">
                  <c:v>0.75854825533901271</c:v>
                </c:pt>
                <c:pt idx="28">
                  <c:v>0.73825709803439055</c:v>
                </c:pt>
                <c:pt idx="29">
                  <c:v>0.81785817377080727</c:v>
                </c:pt>
                <c:pt idx="30">
                  <c:v>0.77456333991712178</c:v>
                </c:pt>
                <c:pt idx="31">
                  <c:v>0.78722447143499774</c:v>
                </c:pt>
                <c:pt idx="32">
                  <c:v>0.87222907713908859</c:v>
                </c:pt>
                <c:pt idx="33">
                  <c:v>0.98624073895891462</c:v>
                </c:pt>
                <c:pt idx="34">
                  <c:v>1.0770843036795528</c:v>
                </c:pt>
                <c:pt idx="35">
                  <c:v>1.0355750487329434</c:v>
                </c:pt>
                <c:pt idx="36">
                  <c:v>0.93409779037557183</c:v>
                </c:pt>
                <c:pt idx="37">
                  <c:v>0.88285229202037374</c:v>
                </c:pt>
                <c:pt idx="38">
                  <c:v>0.66225165562913912</c:v>
                </c:pt>
                <c:pt idx="39">
                  <c:v>0.8135678077476689</c:v>
                </c:pt>
                <c:pt idx="40">
                  <c:v>0.74209384632948971</c:v>
                </c:pt>
                <c:pt idx="41">
                  <c:v>0.77568375086187091</c:v>
                </c:pt>
                <c:pt idx="42">
                  <c:v>0.97724417143654907</c:v>
                </c:pt>
                <c:pt idx="43">
                  <c:v>1.0540854899680141</c:v>
                </c:pt>
                <c:pt idx="44">
                  <c:v>1.0582757160999012</c:v>
                </c:pt>
                <c:pt idx="45">
                  <c:v>1.3997760358342666</c:v>
                </c:pt>
                <c:pt idx="46">
                  <c:v>1.6417189763399322</c:v>
                </c:pt>
                <c:pt idx="47">
                  <c:v>1.8437814280925242</c:v>
                </c:pt>
                <c:pt idx="48">
                  <c:v>1.8250323796067351</c:v>
                </c:pt>
                <c:pt idx="49">
                  <c:v>1.701222753854333</c:v>
                </c:pt>
                <c:pt idx="50">
                  <c:v>1.7014519056261341</c:v>
                </c:pt>
                <c:pt idx="51">
                  <c:v>1.6977928692699491</c:v>
                </c:pt>
                <c:pt idx="52">
                  <c:v>1.9544883428730981</c:v>
                </c:pt>
                <c:pt idx="53">
                  <c:v>1.6183506895581199</c:v>
                </c:pt>
                <c:pt idx="54">
                  <c:v>1.4769065520945219</c:v>
                </c:pt>
                <c:pt idx="55">
                  <c:v>1.3324450366422387</c:v>
                </c:pt>
                <c:pt idx="56">
                  <c:v>1.3572613482129394</c:v>
                </c:pt>
                <c:pt idx="57">
                  <c:v>1.1609907120743035</c:v>
                </c:pt>
                <c:pt idx="58">
                  <c:v>1.4705882352941178</c:v>
                </c:pt>
                <c:pt idx="59">
                  <c:v>1.0772545398584181</c:v>
                </c:pt>
                <c:pt idx="60">
                  <c:v>0.95827804806132988</c:v>
                </c:pt>
                <c:pt idx="61">
                  <c:v>1.3765182186234817</c:v>
                </c:pt>
                <c:pt idx="62">
                  <c:v>1.6057091882247994</c:v>
                </c:pt>
                <c:pt idx="63">
                  <c:v>1.3980263157894737</c:v>
                </c:pt>
                <c:pt idx="64">
                  <c:v>1.5997440409534474</c:v>
                </c:pt>
                <c:pt idx="65">
                  <c:v>1.0964912280701753</c:v>
                </c:pt>
                <c:pt idx="66">
                  <c:v>0.97188995215311014</c:v>
                </c:pt>
                <c:pt idx="67">
                  <c:v>0.83440308087291404</c:v>
                </c:pt>
                <c:pt idx="68">
                  <c:v>0.4324190758586608</c:v>
                </c:pt>
                <c:pt idx="69">
                  <c:v>0.29110386585933862</c:v>
                </c:pt>
                <c:pt idx="70">
                  <c:v>0.32649862870575946</c:v>
                </c:pt>
                <c:pt idx="71">
                  <c:v>0.25863183757920599</c:v>
                </c:pt>
                <c:pt idx="72">
                  <c:v>0.36297640653357527</c:v>
                </c:pt>
                <c:pt idx="73">
                  <c:v>0.43859649122807021</c:v>
                </c:pt>
                <c:pt idx="74">
                  <c:v>0.44281376518218618</c:v>
                </c:pt>
                <c:pt idx="75">
                  <c:v>0.52239780592921503</c:v>
                </c:pt>
                <c:pt idx="76">
                  <c:v>0.57678442682047582</c:v>
                </c:pt>
                <c:pt idx="77">
                  <c:v>0.47722934278701934</c:v>
                </c:pt>
                <c:pt idx="78">
                  <c:v>0.48096743163391509</c:v>
                </c:pt>
                <c:pt idx="79">
                  <c:v>0.38699690402476783</c:v>
                </c:pt>
                <c:pt idx="80">
                  <c:v>0.42038002354128134</c:v>
                </c:pt>
                <c:pt idx="81">
                  <c:v>0.17543859649122809</c:v>
                </c:pt>
                <c:pt idx="82">
                  <c:v>0.16761649346295676</c:v>
                </c:pt>
                <c:pt idx="83">
                  <c:v>7.4760765550239236E-2</c:v>
                </c:pt>
                <c:pt idx="84">
                  <c:v>0.14867677668748142</c:v>
                </c:pt>
                <c:pt idx="85">
                  <c:v>0.158052789631737</c:v>
                </c:pt>
                <c:pt idx="86">
                  <c:v>0.23426518819303452</c:v>
                </c:pt>
                <c:pt idx="87">
                  <c:v>0.21929824561403508</c:v>
                </c:pt>
                <c:pt idx="88">
                  <c:v>0.39973351099267157</c:v>
                </c:pt>
                <c:pt idx="89">
                  <c:v>0.40799673602611175</c:v>
                </c:pt>
                <c:pt idx="90">
                  <c:v>0.54540496318516485</c:v>
                </c:pt>
                <c:pt idx="91">
                  <c:v>0.51027846624872431</c:v>
                </c:pt>
                <c:pt idx="92">
                  <c:v>0.38605070132544073</c:v>
                </c:pt>
                <c:pt idx="93">
                  <c:v>0.49652432969215493</c:v>
                </c:pt>
                <c:pt idx="94">
                  <c:v>0.66454013822434888</c:v>
                </c:pt>
                <c:pt idx="95">
                  <c:v>0.78875663272622976</c:v>
                </c:pt>
                <c:pt idx="96">
                  <c:v>1.0233918128654971</c:v>
                </c:pt>
                <c:pt idx="97">
                  <c:v>1.0121457489878543</c:v>
                </c:pt>
                <c:pt idx="98">
                  <c:v>0.74303405572755421</c:v>
                </c:pt>
                <c:pt idx="99">
                  <c:v>0.67476383265856954</c:v>
                </c:pt>
                <c:pt idx="100">
                  <c:v>0.57583784406311189</c:v>
                </c:pt>
                <c:pt idx="101">
                  <c:v>0.33311125916055961</c:v>
                </c:pt>
                <c:pt idx="102">
                  <c:v>0.45866299736268779</c:v>
                </c:pt>
                <c:pt idx="103">
                  <c:v>0.19529342837613514</c:v>
                </c:pt>
                <c:pt idx="104">
                  <c:v>8.5579803166452709E-2</c:v>
                </c:pt>
                <c:pt idx="105">
                  <c:v>0</c:v>
                </c:pt>
                <c:pt idx="106">
                  <c:v>8.3277814790139904E-2</c:v>
                </c:pt>
                <c:pt idx="107">
                  <c:v>6.1919504643962849E-2</c:v>
                </c:pt>
                <c:pt idx="108">
                  <c:v>4.7630388187663728E-2</c:v>
                </c:pt>
                <c:pt idx="109">
                  <c:v>-2.0527136874948681E-2</c:v>
                </c:pt>
                <c:pt idx="110">
                  <c:v>-2.0180820148530836E-2</c:v>
                </c:pt>
                <c:pt idx="111">
                  <c:v>2.0737422753100244E-2</c:v>
                </c:pt>
                <c:pt idx="112">
                  <c:v>8.0476420408820207E-2</c:v>
                </c:pt>
                <c:pt idx="113">
                  <c:v>6.1629483544927893E-2</c:v>
                </c:pt>
                <c:pt idx="114">
                  <c:v>9.2174393953359759E-2</c:v>
                </c:pt>
                <c:pt idx="115">
                  <c:v>0.11542012927054479</c:v>
                </c:pt>
                <c:pt idx="116">
                  <c:v>0.10374161421951726</c:v>
                </c:pt>
                <c:pt idx="117">
                  <c:v>0.21599827201382388</c:v>
                </c:pt>
                <c:pt idx="118">
                  <c:v>0.20559210526315788</c:v>
                </c:pt>
                <c:pt idx="119">
                  <c:v>0.24859720150578879</c:v>
                </c:pt>
                <c:pt idx="120">
                  <c:v>0.23151720944590212</c:v>
                </c:pt>
                <c:pt idx="121">
                  <c:v>0.19493177387914232</c:v>
                </c:pt>
                <c:pt idx="122">
                  <c:v>0.35939621435987545</c:v>
                </c:pt>
                <c:pt idx="123">
                  <c:v>0.39160401002506268</c:v>
                </c:pt>
                <c:pt idx="124">
                  <c:v>0.44127086007702182</c:v>
                </c:pt>
                <c:pt idx="125">
                  <c:v>0.43793295644557689</c:v>
                </c:pt>
                <c:pt idx="126">
                  <c:v>0.45568466621098197</c:v>
                </c:pt>
                <c:pt idx="127">
                  <c:v>0.49719440301157758</c:v>
                </c:pt>
                <c:pt idx="128">
                  <c:v>0.49786628733997157</c:v>
                </c:pt>
                <c:pt idx="129">
                  <c:v>0.34132022663663053</c:v>
                </c:pt>
                <c:pt idx="130">
                  <c:v>0.42839657282741733</c:v>
                </c:pt>
                <c:pt idx="131">
                  <c:v>0.34802163088290416</c:v>
                </c:pt>
                <c:pt idx="132">
                  <c:v>0.33645758231194428</c:v>
                </c:pt>
                <c:pt idx="133">
                  <c:v>0.28796739323055115</c:v>
                </c:pt>
                <c:pt idx="134">
                  <c:v>0.2554931016862545</c:v>
                </c:pt>
                <c:pt idx="135">
                  <c:v>0.17453360741573906</c:v>
                </c:pt>
                <c:pt idx="136">
                  <c:v>0.26716537536735241</c:v>
                </c:pt>
                <c:pt idx="137">
                  <c:v>0.20414223146017368</c:v>
                </c:pt>
                <c:pt idx="138">
                  <c:v>0.12488849241748437</c:v>
                </c:pt>
                <c:pt idx="139">
                  <c:v>0.10367349759823064</c:v>
                </c:pt>
                <c:pt idx="140">
                  <c:v>0.10050587959395625</c:v>
                </c:pt>
                <c:pt idx="141">
                  <c:v>7.0504459407057504E-2</c:v>
                </c:pt>
                <c:pt idx="142">
                  <c:v>0.14157788553427955</c:v>
                </c:pt>
                <c:pt idx="143">
                  <c:v>5.3487376979032948E-2</c:v>
                </c:pt>
                <c:pt idx="144">
                  <c:v>1.7637928601665021E-2</c:v>
                </c:pt>
                <c:pt idx="145">
                  <c:v>8.8486178458924716E-2</c:v>
                </c:pt>
                <c:pt idx="146">
                  <c:v>0.1099545521184577</c:v>
                </c:pt>
                <c:pt idx="147">
                  <c:v>0.13544891640866874</c:v>
                </c:pt>
                <c:pt idx="148">
                  <c:v>0.15938230502231354</c:v>
                </c:pt>
                <c:pt idx="149">
                  <c:v>0.17132675438596492</c:v>
                </c:pt>
                <c:pt idx="150">
                  <c:v>0.22028671162774938</c:v>
                </c:pt>
                <c:pt idx="151">
                  <c:v>0.26563717503718925</c:v>
                </c:pt>
                <c:pt idx="152">
                  <c:v>0.29884330063636039</c:v>
                </c:pt>
                <c:pt idx="153">
                  <c:v>0.27234969701096207</c:v>
                </c:pt>
                <c:pt idx="154">
                  <c:v>0.23636936653009769</c:v>
                </c:pt>
                <c:pt idx="155">
                  <c:v>0.25783994585361136</c:v>
                </c:pt>
                <c:pt idx="156">
                  <c:v>0.23836765827612511</c:v>
                </c:pt>
                <c:pt idx="157">
                  <c:v>0.22207417277370642</c:v>
                </c:pt>
                <c:pt idx="158">
                  <c:v>0.18488845063478365</c:v>
                </c:pt>
                <c:pt idx="159">
                  <c:v>0.1238390092879257</c:v>
                </c:pt>
                <c:pt idx="160">
                  <c:v>0.15273238231969943</c:v>
                </c:pt>
                <c:pt idx="161">
                  <c:v>0.17607888333973618</c:v>
                </c:pt>
                <c:pt idx="162">
                  <c:v>0.12747153135799671</c:v>
                </c:pt>
                <c:pt idx="163">
                  <c:v>0.12471938139186831</c:v>
                </c:pt>
                <c:pt idx="164">
                  <c:v>9.6394833236938496E-2</c:v>
                </c:pt>
                <c:pt idx="165">
                  <c:v>0.10638014946410999</c:v>
                </c:pt>
                <c:pt idx="166">
                  <c:v>0.12743723716069838</c:v>
                </c:pt>
                <c:pt idx="167">
                  <c:v>0.1222284694551055</c:v>
                </c:pt>
                <c:pt idx="168">
                  <c:v>0.16106650807810488</c:v>
                </c:pt>
                <c:pt idx="169">
                  <c:v>0.15368610204757177</c:v>
                </c:pt>
                <c:pt idx="170">
                  <c:v>0.18274853801169588</c:v>
                </c:pt>
                <c:pt idx="171">
                  <c:v>0.20458265139116202</c:v>
                </c:pt>
                <c:pt idx="172">
                  <c:v>0.23756560050104741</c:v>
                </c:pt>
                <c:pt idx="173">
                  <c:v>0.21511544528897175</c:v>
                </c:pt>
                <c:pt idx="174">
                  <c:v>0.20515498526614195</c:v>
                </c:pt>
                <c:pt idx="175">
                  <c:v>0.16031550090578259</c:v>
                </c:pt>
                <c:pt idx="176">
                  <c:v>0.21222410865874364</c:v>
                </c:pt>
                <c:pt idx="177">
                  <c:v>0.25179131535783145</c:v>
                </c:pt>
                <c:pt idx="178">
                  <c:v>0.26392187912377935</c:v>
                </c:pt>
                <c:pt idx="179">
                  <c:v>0.26328632709152089</c:v>
                </c:pt>
                <c:pt idx="180">
                  <c:v>0.24878372401592216</c:v>
                </c:pt>
                <c:pt idx="181">
                  <c:v>0.23000690020700618</c:v>
                </c:pt>
                <c:pt idx="182">
                  <c:v>0.20748902956939408</c:v>
                </c:pt>
                <c:pt idx="183">
                  <c:v>0.22689456965663288</c:v>
                </c:pt>
                <c:pt idx="184">
                  <c:v>0.18922322147373924</c:v>
                </c:pt>
                <c:pt idx="185">
                  <c:v>0.23917487942964988</c:v>
                </c:pt>
                <c:pt idx="186">
                  <c:v>0.24131572759785663</c:v>
                </c:pt>
                <c:pt idx="187">
                  <c:v>0.25093224245890261</c:v>
                </c:pt>
                <c:pt idx="188">
                  <c:v>0.24220214401550094</c:v>
                </c:pt>
                <c:pt idx="189">
                  <c:v>0.23084025854108958</c:v>
                </c:pt>
                <c:pt idx="190">
                  <c:v>0.20370228910447377</c:v>
                </c:pt>
                <c:pt idx="191">
                  <c:v>0.21411529598890677</c:v>
                </c:pt>
                <c:pt idx="192">
                  <c:v>0.20085322449766607</c:v>
                </c:pt>
                <c:pt idx="193">
                  <c:v>0.21570319240724764</c:v>
                </c:pt>
                <c:pt idx="194">
                  <c:v>0.21772985260796082</c:v>
                </c:pt>
                <c:pt idx="195">
                  <c:v>0.2188119967324075</c:v>
                </c:pt>
                <c:pt idx="196">
                  <c:v>0.22394053915998235</c:v>
                </c:pt>
                <c:pt idx="197">
                  <c:v>0.24470048660439625</c:v>
                </c:pt>
                <c:pt idx="198">
                  <c:v>0.27741491438765048</c:v>
                </c:pt>
                <c:pt idx="199">
                  <c:v>0.29914074400085272</c:v>
                </c:pt>
                <c:pt idx="200">
                  <c:v>0.33245028040701663</c:v>
                </c:pt>
                <c:pt idx="201">
                  <c:v>0.3691557801551888</c:v>
                </c:pt>
                <c:pt idx="202">
                  <c:v>0.40766338357168164</c:v>
                </c:pt>
                <c:pt idx="203">
                  <c:v>0.43083592111062874</c:v>
                </c:pt>
                <c:pt idx="204">
                  <c:v>0.46079760448153184</c:v>
                </c:pt>
                <c:pt idx="205">
                  <c:v>0.47429532180633543</c:v>
                </c:pt>
                <c:pt idx="206">
                  <c:v>0.50570428536465262</c:v>
                </c:pt>
                <c:pt idx="207">
                  <c:v>0.48265000254026325</c:v>
                </c:pt>
                <c:pt idx="208">
                  <c:v>0.44850391906995951</c:v>
                </c:pt>
                <c:pt idx="209">
                  <c:v>0.43223071705364152</c:v>
                </c:pt>
                <c:pt idx="210">
                  <c:v>0.43194356731766026</c:v>
                </c:pt>
                <c:pt idx="211">
                  <c:v>0.388145922703512</c:v>
                </c:pt>
                <c:pt idx="212">
                  <c:v>0.40419161676646709</c:v>
                </c:pt>
                <c:pt idx="213">
                  <c:v>0.43044809114871185</c:v>
                </c:pt>
                <c:pt idx="214">
                  <c:v>0.4513794596657591</c:v>
                </c:pt>
                <c:pt idx="215">
                  <c:v>0.45576496306846415</c:v>
                </c:pt>
                <c:pt idx="216">
                  <c:v>0.43430337738267821</c:v>
                </c:pt>
                <c:pt idx="217">
                  <c:v>0.42484405114707896</c:v>
                </c:pt>
                <c:pt idx="218">
                  <c:v>0.44189862886946563</c:v>
                </c:pt>
                <c:pt idx="219">
                  <c:v>0.44546081192913339</c:v>
                </c:pt>
                <c:pt idx="220">
                  <c:v>0.43384551206285199</c:v>
                </c:pt>
                <c:pt idx="221">
                  <c:v>0.4420666638267759</c:v>
                </c:pt>
                <c:pt idx="222">
                  <c:v>0.45376998002100383</c:v>
                </c:pt>
                <c:pt idx="223">
                  <c:v>0.44373051119720314</c:v>
                </c:pt>
                <c:pt idx="224">
                  <c:v>0.43637552459231937</c:v>
                </c:pt>
                <c:pt idx="225">
                  <c:v>0.43371204346676229</c:v>
                </c:pt>
                <c:pt idx="226">
                  <c:v>0.43854298427537675</c:v>
                </c:pt>
                <c:pt idx="227">
                  <c:v>0.45561702670203275</c:v>
                </c:pt>
                <c:pt idx="228">
                  <c:v>0.44708335972790048</c:v>
                </c:pt>
                <c:pt idx="229">
                  <c:v>0.41071408749320099</c:v>
                </c:pt>
                <c:pt idx="230">
                  <c:v>0.42715588262353771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11776"/>
        <c:axId val="231625856"/>
      </c:lineChart>
      <c:dateAx>
        <c:axId val="2316117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1625856"/>
        <c:crosses val="autoZero"/>
        <c:auto val="1"/>
        <c:lblOffset val="100"/>
        <c:baseTimeUnit val="days"/>
      </c:dateAx>
      <c:valAx>
        <c:axId val="231625856"/>
        <c:scaling>
          <c:orientation val="minMax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161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553331435980151E-2"/>
          <c:y val="1.894301994998315E-2"/>
          <c:w val="0.89774430003478467"/>
          <c:h val="0.80254162040819821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CZE'!$AF$3</c:f>
              <c:strCache>
                <c:ptCount val="1"/>
                <c:pt idx="0">
                  <c:v>Potvrzené nad 65 let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CZE'!$A$4:$A$247</c:f>
              <c:numCache>
                <c:formatCode>m/d/yyyy</c:formatCode>
                <c:ptCount val="24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</c:numCache>
            </c:numRef>
          </c:cat>
          <c:val>
            <c:numRef>
              <c:f>'data CZE'!$AF$4:$AF$247</c:f>
              <c:numCache>
                <c:formatCode>General</c:formatCode>
                <c:ptCount val="244"/>
                <c:pt idx="7" formatCode="#,##0">
                  <c:v>1</c:v>
                </c:pt>
                <c:pt idx="8" formatCode="#,##0">
                  <c:v>1</c:v>
                </c:pt>
                <c:pt idx="9" formatCode="#,##0">
                  <c:v>1.5</c:v>
                </c:pt>
                <c:pt idx="10" formatCode="#,##0">
                  <c:v>2.2000000000000002</c:v>
                </c:pt>
                <c:pt idx="11" formatCode="#,##0">
                  <c:v>2.2000000000000002</c:v>
                </c:pt>
                <c:pt idx="12" formatCode="#,##0">
                  <c:v>2</c:v>
                </c:pt>
                <c:pt idx="13" formatCode="#,##0">
                  <c:v>2.5</c:v>
                </c:pt>
                <c:pt idx="14" formatCode="#,##0">
                  <c:v>5.166666666666667</c:v>
                </c:pt>
                <c:pt idx="15" formatCode="#,##0">
                  <c:v>5.8571428571428568</c:v>
                </c:pt>
                <c:pt idx="16" formatCode="#,##0">
                  <c:v>6.5714285714285712</c:v>
                </c:pt>
                <c:pt idx="17" formatCode="#,##0">
                  <c:v>8.4285714285714288</c:v>
                </c:pt>
                <c:pt idx="18" formatCode="#,##0">
                  <c:v>10.571428571428571</c:v>
                </c:pt>
                <c:pt idx="19" formatCode="#,##0">
                  <c:v>11.571428571428571</c:v>
                </c:pt>
                <c:pt idx="20" formatCode="#,##0">
                  <c:v>12.714285714285714</c:v>
                </c:pt>
                <c:pt idx="21" formatCode="#,##0">
                  <c:v>12.571428571428571</c:v>
                </c:pt>
                <c:pt idx="22" formatCode="#,##0">
                  <c:v>13.571428571428571</c:v>
                </c:pt>
                <c:pt idx="23" formatCode="#,##0">
                  <c:v>15.571428571428571</c:v>
                </c:pt>
                <c:pt idx="24" formatCode="#,##0">
                  <c:v>21</c:v>
                </c:pt>
                <c:pt idx="25" formatCode="#,##0">
                  <c:v>23.428571428571427</c:v>
                </c:pt>
                <c:pt idx="26" formatCode="#,##0">
                  <c:v>34.428571428571431</c:v>
                </c:pt>
                <c:pt idx="27" formatCode="#,##0">
                  <c:v>39.571428571428569</c:v>
                </c:pt>
                <c:pt idx="28" formatCode="#,##0">
                  <c:v>42.857142857142854</c:v>
                </c:pt>
                <c:pt idx="29" formatCode="#,##0">
                  <c:v>46.428571428571431</c:v>
                </c:pt>
                <c:pt idx="30" formatCode="#,##0">
                  <c:v>52.571428571428569</c:v>
                </c:pt>
                <c:pt idx="31" formatCode="#,##0">
                  <c:v>53.428571428571431</c:v>
                </c:pt>
                <c:pt idx="32" formatCode="#,##0">
                  <c:v>55.428571428571431</c:v>
                </c:pt>
                <c:pt idx="33" formatCode="#,##0">
                  <c:v>50.142857142857146</c:v>
                </c:pt>
                <c:pt idx="34" formatCode="#,##0">
                  <c:v>50.857142857142854</c:v>
                </c:pt>
                <c:pt idx="35" formatCode="#,##0">
                  <c:v>49.714285714285715</c:v>
                </c:pt>
                <c:pt idx="36" formatCode="#,##0">
                  <c:v>51.571428571428569</c:v>
                </c:pt>
                <c:pt idx="37" formatCode="#,##0">
                  <c:v>48.285714285714285</c:v>
                </c:pt>
                <c:pt idx="38" formatCode="#,##0">
                  <c:v>48.142857142857146</c:v>
                </c:pt>
                <c:pt idx="39" formatCode="#,##0">
                  <c:v>52.857142857142854</c:v>
                </c:pt>
                <c:pt idx="40" formatCode="#,##0">
                  <c:v>50.285714285714285</c:v>
                </c:pt>
                <c:pt idx="41" formatCode="#,##0">
                  <c:v>47.428571428571431</c:v>
                </c:pt>
                <c:pt idx="42" formatCode="#,##0">
                  <c:v>46</c:v>
                </c:pt>
                <c:pt idx="43" formatCode="#,##0">
                  <c:v>40.714285714285715</c:v>
                </c:pt>
                <c:pt idx="44" formatCode="#,##0">
                  <c:v>36.714285714285715</c:v>
                </c:pt>
                <c:pt idx="45" formatCode="#,##0">
                  <c:v>33</c:v>
                </c:pt>
                <c:pt idx="46" formatCode="#,##0">
                  <c:v>26.285714285714285</c:v>
                </c:pt>
                <c:pt idx="47" formatCode="#,##0">
                  <c:v>26.428571428571427</c:v>
                </c:pt>
                <c:pt idx="48" formatCode="#,##0">
                  <c:v>24.714285714285715</c:v>
                </c:pt>
                <c:pt idx="49" formatCode="#,##0">
                  <c:v>24.714285714285715</c:v>
                </c:pt>
                <c:pt idx="50" formatCode="#,##0">
                  <c:v>30</c:v>
                </c:pt>
                <c:pt idx="51" formatCode="#,##0">
                  <c:v>34</c:v>
                </c:pt>
                <c:pt idx="52" formatCode="#,##0">
                  <c:v>31.571428571428573</c:v>
                </c:pt>
                <c:pt idx="53" formatCode="#,##0">
                  <c:v>28.142857142857142</c:v>
                </c:pt>
                <c:pt idx="54" formatCode="#,##0">
                  <c:v>26.571428571428573</c:v>
                </c:pt>
                <c:pt idx="55" formatCode="#,##0">
                  <c:v>26.428571428571427</c:v>
                </c:pt>
                <c:pt idx="56" formatCode="#,##0">
                  <c:v>26.428571428571427</c:v>
                </c:pt>
                <c:pt idx="57" formatCode="#,##0">
                  <c:v>20.285714285714285</c:v>
                </c:pt>
                <c:pt idx="58" formatCode="#,##0">
                  <c:v>17</c:v>
                </c:pt>
                <c:pt idx="59" formatCode="#,##0">
                  <c:v>16.428571428571427</c:v>
                </c:pt>
                <c:pt idx="60" formatCode="#,##0">
                  <c:v>17.428571428571427</c:v>
                </c:pt>
                <c:pt idx="61" formatCode="#,##0">
                  <c:v>17</c:v>
                </c:pt>
                <c:pt idx="62" formatCode="#,##0">
                  <c:v>14.285714285714286</c:v>
                </c:pt>
                <c:pt idx="63" formatCode="#,##0">
                  <c:v>12</c:v>
                </c:pt>
                <c:pt idx="64" formatCode="#,##0">
                  <c:v>11.142857142857142</c:v>
                </c:pt>
                <c:pt idx="65" formatCode="#,##0">
                  <c:v>9.4285714285714288</c:v>
                </c:pt>
                <c:pt idx="66" formatCode="#,##0">
                  <c:v>9.7142857142857135</c:v>
                </c:pt>
                <c:pt idx="67" formatCode="#,##0">
                  <c:v>8</c:v>
                </c:pt>
                <c:pt idx="68" formatCode="#,##0">
                  <c:v>6.5714285714285712</c:v>
                </c:pt>
                <c:pt idx="69" formatCode="#,##0">
                  <c:v>7.2857142857142856</c:v>
                </c:pt>
                <c:pt idx="70" formatCode="#,##0">
                  <c:v>7</c:v>
                </c:pt>
                <c:pt idx="71" formatCode="#,##0">
                  <c:v>7.4285714285714288</c:v>
                </c:pt>
                <c:pt idx="72" formatCode="#,##0">
                  <c:v>7</c:v>
                </c:pt>
                <c:pt idx="73" formatCode="#,##0">
                  <c:v>5.2857142857142856</c:v>
                </c:pt>
                <c:pt idx="74" formatCode="#,##0">
                  <c:v>6</c:v>
                </c:pt>
                <c:pt idx="75" formatCode="#,##0">
                  <c:v>5.4285714285714288</c:v>
                </c:pt>
                <c:pt idx="76" formatCode="#,##0">
                  <c:v>5.1428571428571432</c:v>
                </c:pt>
                <c:pt idx="77" formatCode="#,##0">
                  <c:v>4.8571428571428568</c:v>
                </c:pt>
                <c:pt idx="78" formatCode="#,##0">
                  <c:v>5.1428571428571432</c:v>
                </c:pt>
                <c:pt idx="79" formatCode="#,##0">
                  <c:v>5</c:v>
                </c:pt>
                <c:pt idx="80" formatCode="#,##0">
                  <c:v>5.2857142857142856</c:v>
                </c:pt>
                <c:pt idx="81" formatCode="#,##0">
                  <c:v>4.2857142857142856</c:v>
                </c:pt>
                <c:pt idx="82" formatCode="#,##0">
                  <c:v>4.4285714285714288</c:v>
                </c:pt>
                <c:pt idx="83" formatCode="#,##0">
                  <c:v>4.8571428571428568</c:v>
                </c:pt>
                <c:pt idx="84" formatCode="#,##0">
                  <c:v>5.5</c:v>
                </c:pt>
                <c:pt idx="85" formatCode="#,##0">
                  <c:v>4.5</c:v>
                </c:pt>
                <c:pt idx="86" formatCode="#,##0">
                  <c:v>4.333333333333333</c:v>
                </c:pt>
                <c:pt idx="87" formatCode="#,##0">
                  <c:v>3.8333333333333335</c:v>
                </c:pt>
                <c:pt idx="88" formatCode="#,##0">
                  <c:v>4.5</c:v>
                </c:pt>
                <c:pt idx="89" formatCode="#,##0">
                  <c:v>4.666666666666667</c:v>
                </c:pt>
                <c:pt idx="90" formatCode="#,##0">
                  <c:v>4.5</c:v>
                </c:pt>
                <c:pt idx="91" formatCode="#,##0">
                  <c:v>5</c:v>
                </c:pt>
                <c:pt idx="92" formatCode="#,##0">
                  <c:v>4.8571428571428568</c:v>
                </c:pt>
                <c:pt idx="93" formatCode="#,##0">
                  <c:v>5.5714285714285712</c:v>
                </c:pt>
                <c:pt idx="94" formatCode="#,##0">
                  <c:v>6</c:v>
                </c:pt>
                <c:pt idx="95" formatCode="#,##0">
                  <c:v>7</c:v>
                </c:pt>
                <c:pt idx="96" formatCode="#,##0">
                  <c:v>6.7142857142857144</c:v>
                </c:pt>
                <c:pt idx="97" formatCode="#,##0">
                  <c:v>6.7142857142857144</c:v>
                </c:pt>
                <c:pt idx="98" formatCode="#,##0">
                  <c:v>7</c:v>
                </c:pt>
                <c:pt idx="99" formatCode="#,##0">
                  <c:v>8.1428571428571423</c:v>
                </c:pt>
                <c:pt idx="100" formatCode="#,##0">
                  <c:v>7.8571428571428568</c:v>
                </c:pt>
                <c:pt idx="101" formatCode="#,##0">
                  <c:v>8.1428571428571423</c:v>
                </c:pt>
                <c:pt idx="102" formatCode="#,##0">
                  <c:v>6.7142857142857144</c:v>
                </c:pt>
                <c:pt idx="103" formatCode="#,##0">
                  <c:v>7</c:v>
                </c:pt>
                <c:pt idx="104" formatCode="#,##0">
                  <c:v>6.7142857142857144</c:v>
                </c:pt>
                <c:pt idx="105" formatCode="#,##0">
                  <c:v>6</c:v>
                </c:pt>
                <c:pt idx="106" formatCode="#,##0">
                  <c:v>5.7142857142857144</c:v>
                </c:pt>
                <c:pt idx="107" formatCode="#,##0">
                  <c:v>5.8571428571428568</c:v>
                </c:pt>
                <c:pt idx="108" formatCode="#,##0">
                  <c:v>5.2857142857142856</c:v>
                </c:pt>
                <c:pt idx="109" formatCode="#,##0">
                  <c:v>7.2857142857142856</c:v>
                </c:pt>
                <c:pt idx="110" formatCode="#,##0">
                  <c:v>10.428571428571429</c:v>
                </c:pt>
                <c:pt idx="111" formatCode="#,##0">
                  <c:v>10.285714285714286</c:v>
                </c:pt>
                <c:pt idx="112" formatCode="#,##0">
                  <c:v>10.428571428571429</c:v>
                </c:pt>
                <c:pt idx="113" formatCode="#,##0">
                  <c:v>10</c:v>
                </c:pt>
                <c:pt idx="114" formatCode="#,##0">
                  <c:v>10.285714285714286</c:v>
                </c:pt>
                <c:pt idx="115" formatCode="#,##0">
                  <c:v>11.571428571428571</c:v>
                </c:pt>
                <c:pt idx="116" formatCode="#,##0">
                  <c:v>9.8571428571428577</c:v>
                </c:pt>
                <c:pt idx="117" formatCode="#,##0">
                  <c:v>6.7142857142857144</c:v>
                </c:pt>
                <c:pt idx="118" formatCode="#,##0">
                  <c:v>7</c:v>
                </c:pt>
                <c:pt idx="119" formatCode="#,##0">
                  <c:v>6.5714285714285712</c:v>
                </c:pt>
                <c:pt idx="120" formatCode="#,##0">
                  <c:v>6.1428571428571432</c:v>
                </c:pt>
                <c:pt idx="121" formatCode="#,##0">
                  <c:v>6.1428571428571432</c:v>
                </c:pt>
                <c:pt idx="122" formatCode="#,##0">
                  <c:v>5.2857142857142856</c:v>
                </c:pt>
                <c:pt idx="123" formatCode="#,##0">
                  <c:v>5.7142857142857144</c:v>
                </c:pt>
                <c:pt idx="124" formatCode="#,##0">
                  <c:v>6.2857142857142856</c:v>
                </c:pt>
                <c:pt idx="125" formatCode="#,##0">
                  <c:v>6.5714285714285712</c:v>
                </c:pt>
                <c:pt idx="126" formatCode="#,##0">
                  <c:v>7.7142857142857144</c:v>
                </c:pt>
                <c:pt idx="127" formatCode="#,##0">
                  <c:v>7.7142857142857144</c:v>
                </c:pt>
                <c:pt idx="128" formatCode="#,##0">
                  <c:v>7.7142857142857144</c:v>
                </c:pt>
                <c:pt idx="129" formatCode="#,##0">
                  <c:v>8.2857142857142865</c:v>
                </c:pt>
                <c:pt idx="130" formatCode="#,##0">
                  <c:v>7.8571428571428568</c:v>
                </c:pt>
                <c:pt idx="131" formatCode="#,##0">
                  <c:v>8.2857142857142865</c:v>
                </c:pt>
                <c:pt idx="132" formatCode="#,##0">
                  <c:v>8.1428571428571423</c:v>
                </c:pt>
                <c:pt idx="133" formatCode="#,##0">
                  <c:v>7.2857142857142856</c:v>
                </c:pt>
                <c:pt idx="134" formatCode="#,##0">
                  <c:v>8</c:v>
                </c:pt>
                <c:pt idx="135" formatCode="#,##0">
                  <c:v>8.7142857142857135</c:v>
                </c:pt>
                <c:pt idx="136" formatCode="#,##0">
                  <c:v>8.2857142857142865</c:v>
                </c:pt>
                <c:pt idx="137" formatCode="#,##0">
                  <c:v>9.2857142857142865</c:v>
                </c:pt>
                <c:pt idx="138" formatCode="#,##0">
                  <c:v>8.8571428571428577</c:v>
                </c:pt>
                <c:pt idx="139" formatCode="#,##0">
                  <c:v>8.4285714285714288</c:v>
                </c:pt>
                <c:pt idx="140" formatCode="#,##0">
                  <c:v>8.8571428571428577</c:v>
                </c:pt>
                <c:pt idx="141" formatCode="#,##0">
                  <c:v>9.7142857142857135</c:v>
                </c:pt>
                <c:pt idx="142" formatCode="#,##0">
                  <c:v>10.571428571428571</c:v>
                </c:pt>
                <c:pt idx="143">
                  <c:v>13.571428571428571</c:v>
                </c:pt>
                <c:pt idx="144">
                  <c:v>15.714285714285714</c:v>
                </c:pt>
                <c:pt idx="145">
                  <c:v>21.571428571428573</c:v>
                </c:pt>
                <c:pt idx="146">
                  <c:v>23.428571428571427</c:v>
                </c:pt>
                <c:pt idx="147">
                  <c:v>25</c:v>
                </c:pt>
                <c:pt idx="148">
                  <c:v>25.714285714285715</c:v>
                </c:pt>
                <c:pt idx="149">
                  <c:v>25.571428571428573</c:v>
                </c:pt>
                <c:pt idx="150">
                  <c:v>23.428571428571427</c:v>
                </c:pt>
                <c:pt idx="151">
                  <c:v>22.571428571428573</c:v>
                </c:pt>
                <c:pt idx="152">
                  <c:v>18.285714285714285</c:v>
                </c:pt>
                <c:pt idx="153">
                  <c:v>17.428571428571427</c:v>
                </c:pt>
                <c:pt idx="154">
                  <c:v>17.285714285714285</c:v>
                </c:pt>
                <c:pt idx="155">
                  <c:v>17.714285714285715</c:v>
                </c:pt>
                <c:pt idx="156">
                  <c:v>21.142857142857142</c:v>
                </c:pt>
                <c:pt idx="157">
                  <c:v>22.285714285714285</c:v>
                </c:pt>
                <c:pt idx="158">
                  <c:v>21.142857142857142</c:v>
                </c:pt>
                <c:pt idx="159">
                  <c:v>22.857142857142858</c:v>
                </c:pt>
                <c:pt idx="160">
                  <c:v>23.428571428571427</c:v>
                </c:pt>
                <c:pt idx="161">
                  <c:v>23.285714285714285</c:v>
                </c:pt>
                <c:pt idx="162">
                  <c:v>20.428571428571427</c:v>
                </c:pt>
                <c:pt idx="163">
                  <c:v>16.571428571428573</c:v>
                </c:pt>
                <c:pt idx="164">
                  <c:v>17.142857142857142</c:v>
                </c:pt>
                <c:pt idx="165">
                  <c:v>18.857142857142858</c:v>
                </c:pt>
                <c:pt idx="166">
                  <c:v>19.285714285714285</c:v>
                </c:pt>
                <c:pt idx="167">
                  <c:v>20.571428571428573</c:v>
                </c:pt>
                <c:pt idx="168">
                  <c:v>19.857142857142858</c:v>
                </c:pt>
                <c:pt idx="169">
                  <c:v>21.857142857142858</c:v>
                </c:pt>
                <c:pt idx="170">
                  <c:v>23</c:v>
                </c:pt>
                <c:pt idx="171">
                  <c:v>24</c:v>
                </c:pt>
                <c:pt idx="172">
                  <c:v>23.142857142857142</c:v>
                </c:pt>
                <c:pt idx="173">
                  <c:v>27.428571428571427</c:v>
                </c:pt>
                <c:pt idx="174">
                  <c:v>28</c:v>
                </c:pt>
                <c:pt idx="175">
                  <c:v>29.428571428571427</c:v>
                </c:pt>
                <c:pt idx="176">
                  <c:v>30.142857142857142</c:v>
                </c:pt>
                <c:pt idx="177">
                  <c:v>32.285714285714285</c:v>
                </c:pt>
                <c:pt idx="178">
                  <c:v>32.428571428571431</c:v>
                </c:pt>
                <c:pt idx="179">
                  <c:v>35.285714285714285</c:v>
                </c:pt>
                <c:pt idx="180">
                  <c:v>33.428571428571431</c:v>
                </c:pt>
                <c:pt idx="181">
                  <c:v>35</c:v>
                </c:pt>
                <c:pt idx="182">
                  <c:v>33.142857142857146</c:v>
                </c:pt>
                <c:pt idx="183">
                  <c:v>34.142857142857146</c:v>
                </c:pt>
                <c:pt idx="184">
                  <c:v>34.714285714285715</c:v>
                </c:pt>
                <c:pt idx="185">
                  <c:v>38.285714285714285</c:v>
                </c:pt>
                <c:pt idx="186">
                  <c:v>41</c:v>
                </c:pt>
                <c:pt idx="187">
                  <c:v>43.571428571428569</c:v>
                </c:pt>
                <c:pt idx="188">
                  <c:v>45.571428571428569</c:v>
                </c:pt>
                <c:pt idx="189">
                  <c:v>48.428571428571431</c:v>
                </c:pt>
                <c:pt idx="190">
                  <c:v>51</c:v>
                </c:pt>
                <c:pt idx="191">
                  <c:v>57.571428571428569</c:v>
                </c:pt>
                <c:pt idx="192">
                  <c:v>63.571428571428569</c:v>
                </c:pt>
                <c:pt idx="193">
                  <c:v>69.428571428571431</c:v>
                </c:pt>
                <c:pt idx="194">
                  <c:v>76.571428571428569</c:v>
                </c:pt>
                <c:pt idx="195">
                  <c:v>91.285714285714292</c:v>
                </c:pt>
                <c:pt idx="196">
                  <c:v>97.142857142857139</c:v>
                </c:pt>
                <c:pt idx="197">
                  <c:v>101.57142857142857</c:v>
                </c:pt>
                <c:pt idx="198">
                  <c:v>108.14285714285714</c:v>
                </c:pt>
                <c:pt idx="199">
                  <c:v>118.42857142857143</c:v>
                </c:pt>
                <c:pt idx="200">
                  <c:v>136.57142857142858</c:v>
                </c:pt>
                <c:pt idx="201">
                  <c:v>141.57142857142858</c:v>
                </c:pt>
                <c:pt idx="202">
                  <c:v>137.14285714285714</c:v>
                </c:pt>
                <c:pt idx="203">
                  <c:v>139.14285714285714</c:v>
                </c:pt>
                <c:pt idx="204">
                  <c:v>143.71428571428572</c:v>
                </c:pt>
                <c:pt idx="205">
                  <c:v>153.14285714285714</c:v>
                </c:pt>
                <c:pt idx="206">
                  <c:v>155.85714285714286</c:v>
                </c:pt>
                <c:pt idx="207">
                  <c:v>164.57142857142858</c:v>
                </c:pt>
                <c:pt idx="208">
                  <c:v>184.71428571428572</c:v>
                </c:pt>
                <c:pt idx="209">
                  <c:v>190.85714285714286</c:v>
                </c:pt>
                <c:pt idx="210">
                  <c:v>194.71428571428572</c:v>
                </c:pt>
                <c:pt idx="211">
                  <c:v>201.71428571428572</c:v>
                </c:pt>
                <c:pt idx="212">
                  <c:v>207</c:v>
                </c:pt>
                <c:pt idx="213">
                  <c:v>231</c:v>
                </c:pt>
                <c:pt idx="214">
                  <c:v>255.28571428571428</c:v>
                </c:pt>
                <c:pt idx="215">
                  <c:v>280.57142857142856</c:v>
                </c:pt>
                <c:pt idx="216">
                  <c:v>307.85714285714283</c:v>
                </c:pt>
                <c:pt idx="217">
                  <c:v>325.85714285714283</c:v>
                </c:pt>
                <c:pt idx="218">
                  <c:v>376.14285714285717</c:v>
                </c:pt>
                <c:pt idx="219">
                  <c:v>419.28571428571428</c:v>
                </c:pt>
                <c:pt idx="220">
                  <c:v>462.42857142857144</c:v>
                </c:pt>
                <c:pt idx="221">
                  <c:v>495.71428571428572</c:v>
                </c:pt>
                <c:pt idx="222">
                  <c:v>573.85714285714289</c:v>
                </c:pt>
                <c:pt idx="223">
                  <c:v>600.14285714285711</c:v>
                </c:pt>
                <c:pt idx="224">
                  <c:v>629</c:v>
                </c:pt>
                <c:pt idx="225">
                  <c:v>645.28571428571433</c:v>
                </c:pt>
                <c:pt idx="226">
                  <c:v>716.14285714285711</c:v>
                </c:pt>
                <c:pt idx="227">
                  <c:v>786</c:v>
                </c:pt>
                <c:pt idx="228">
                  <c:v>846.85714285714289</c:v>
                </c:pt>
                <c:pt idx="229">
                  <c:v>886.42857142857144</c:v>
                </c:pt>
                <c:pt idx="230">
                  <c:v>963</c:v>
                </c:pt>
                <c:pt idx="231">
                  <c:v>1001</c:v>
                </c:pt>
                <c:pt idx="232">
                  <c:v>1071.1428571428571</c:v>
                </c:pt>
                <c:pt idx="233">
                  <c:v>1146.1428571428571</c:v>
                </c:pt>
                <c:pt idx="234">
                  <c:v>1249.7142857142858</c:v>
                </c:pt>
                <c:pt idx="235">
                  <c:v>1343</c:v>
                </c:pt>
                <c:pt idx="236">
                  <c:v>1444.2857142857142</c:v>
                </c:pt>
                <c:pt idx="237">
                  <c:v>1515</c:v>
                </c:pt>
                <c:pt idx="238">
                  <c:v>1515</c:v>
                </c:pt>
                <c:pt idx="239">
                  <c:v>1515</c:v>
                </c:pt>
                <c:pt idx="240">
                  <c:v>1515</c:v>
                </c:pt>
                <c:pt idx="241">
                  <c:v>1515</c:v>
                </c:pt>
                <c:pt idx="242">
                  <c:v>1515</c:v>
                </c:pt>
                <c:pt idx="243">
                  <c:v>1515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66432"/>
        <c:axId val="231667968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CZE'!$AC$4:$AC$247</c:f>
              <c:numCache>
                <c:formatCode>General</c:formatCode>
                <c:ptCount val="24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  <c:pt idx="140" formatCode="#,##0">
                  <c:v>1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1.2857142857142858</c:v>
                </c:pt>
                <c:pt idx="144" formatCode="#,##0">
                  <c:v>1.4285714285714286</c:v>
                </c:pt>
                <c:pt idx="145" formatCode="#,##0">
                  <c:v>1.5714285714285714</c:v>
                </c:pt>
                <c:pt idx="146" formatCode="#,##0">
                  <c:v>1.5714285714285714</c:v>
                </c:pt>
                <c:pt idx="147" formatCode="#,##0">
                  <c:v>1.7142857142857142</c:v>
                </c:pt>
                <c:pt idx="148" formatCode="#,##0">
                  <c:v>2</c:v>
                </c:pt>
                <c:pt idx="149" formatCode="#,##0">
                  <c:v>2</c:v>
                </c:pt>
                <c:pt idx="150" formatCode="#,##0">
                  <c:v>1.4285714285714286</c:v>
                </c:pt>
                <c:pt idx="151" formatCode="#,##0">
                  <c:v>2</c:v>
                </c:pt>
                <c:pt idx="152" formatCode="#,##0">
                  <c:v>1.8571428571428572</c:v>
                </c:pt>
                <c:pt idx="153" formatCode="#,##0">
                  <c:v>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1.2857142857142858</c:v>
                </c:pt>
                <c:pt idx="157" formatCode="#,##0">
                  <c:v>2</c:v>
                </c:pt>
                <c:pt idx="158" formatCode="#,##0">
                  <c:v>1.5714285714285714</c:v>
                </c:pt>
                <c:pt idx="159" formatCode="#,##0">
                  <c:v>1</c:v>
                </c:pt>
                <c:pt idx="160" formatCode="#,##0">
                  <c:v>0.8571428571428571</c:v>
                </c:pt>
                <c:pt idx="161" formatCode="#,##0">
                  <c:v>0.8571428571428571</c:v>
                </c:pt>
                <c:pt idx="162" formatCode="#,##0">
                  <c:v>0.5714285714285714</c:v>
                </c:pt>
                <c:pt idx="163" formatCode="#,##0">
                  <c:v>1.1428571428571428</c:v>
                </c:pt>
                <c:pt idx="164" formatCode="#,##0">
                  <c:v>0.42857142857142855</c:v>
                </c:pt>
                <c:pt idx="165" formatCode="#,##0">
                  <c:v>0.14285714285714285</c:v>
                </c:pt>
                <c:pt idx="166" formatCode="#,##0">
                  <c:v>0.7142857142857143</c:v>
                </c:pt>
                <c:pt idx="167" formatCode="#,##0">
                  <c:v>0.8571428571428571</c:v>
                </c:pt>
                <c:pt idx="168" formatCode="#,##0">
                  <c:v>1</c:v>
                </c:pt>
                <c:pt idx="169" formatCode="#,##0">
                  <c:v>1.2857142857142858</c:v>
                </c:pt>
                <c:pt idx="170" formatCode="#,##0">
                  <c:v>1.4285714285714286</c:v>
                </c:pt>
                <c:pt idx="171" formatCode="#,##0">
                  <c:v>1.8571428571428572</c:v>
                </c:pt>
                <c:pt idx="172" formatCode="#,##0">
                  <c:v>2.1428571428571428</c:v>
                </c:pt>
                <c:pt idx="173" formatCode="#,##0">
                  <c:v>2.4285714285714284</c:v>
                </c:pt>
                <c:pt idx="174" formatCode="#,##0">
                  <c:v>2.2857142857142856</c:v>
                </c:pt>
                <c:pt idx="175" formatCode="#,##0">
                  <c:v>2.1428571428571428</c:v>
                </c:pt>
                <c:pt idx="176" formatCode="#,##0">
                  <c:v>2.2857142857142856</c:v>
                </c:pt>
                <c:pt idx="177" formatCode="#,##0">
                  <c:v>2.1428571428571428</c:v>
                </c:pt>
                <c:pt idx="178" formatCode="#,##0">
                  <c:v>2</c:v>
                </c:pt>
                <c:pt idx="179" formatCode="#,##0">
                  <c:v>1.7142857142857142</c:v>
                </c:pt>
                <c:pt idx="180" formatCode="#,##0">
                  <c:v>1.1428571428571428</c:v>
                </c:pt>
                <c:pt idx="181" formatCode="#,##0">
                  <c:v>1.4285714285714286</c:v>
                </c:pt>
                <c:pt idx="182" formatCode="#,##0">
                  <c:v>1.5714285714285714</c:v>
                </c:pt>
                <c:pt idx="183" formatCode="#,##0">
                  <c:v>1.2857142857142858</c:v>
                </c:pt>
                <c:pt idx="184" formatCode="#,##0">
                  <c:v>1.2857142857142858</c:v>
                </c:pt>
                <c:pt idx="185" formatCode="#,##0">
                  <c:v>1</c:v>
                </c:pt>
                <c:pt idx="186" formatCode="#,##0">
                  <c:v>1.1428571428571428</c:v>
                </c:pt>
                <c:pt idx="187" formatCode="#,##0">
                  <c:v>1.4285714285714286</c:v>
                </c:pt>
                <c:pt idx="188" formatCode="#,##0">
                  <c:v>1.4285714285714286</c:v>
                </c:pt>
                <c:pt idx="189" formatCode="#,##0">
                  <c:v>1.8571428571428572</c:v>
                </c:pt>
                <c:pt idx="190" formatCode="#,##0">
                  <c:v>1.8571428571428572</c:v>
                </c:pt>
                <c:pt idx="191" formatCode="#,##0">
                  <c:v>2.2857142857142856</c:v>
                </c:pt>
                <c:pt idx="192" formatCode="#,##0">
                  <c:v>2.7142857142857144</c:v>
                </c:pt>
                <c:pt idx="193" formatCode="#,##0">
                  <c:v>3.1428571428571428</c:v>
                </c:pt>
                <c:pt idx="194" formatCode="#,##0">
                  <c:v>3</c:v>
                </c:pt>
                <c:pt idx="195" formatCode="#,##0">
                  <c:v>3.1428571428571428</c:v>
                </c:pt>
                <c:pt idx="196" formatCode="#,##0">
                  <c:v>2.8571428571428572</c:v>
                </c:pt>
                <c:pt idx="197" formatCode="#,##0">
                  <c:v>4</c:v>
                </c:pt>
                <c:pt idx="198" formatCode="#,##0">
                  <c:v>5</c:v>
                </c:pt>
                <c:pt idx="199" formatCode="#,##0">
                  <c:v>5.4285714285714288</c:v>
                </c:pt>
                <c:pt idx="200" formatCode="#,##0">
                  <c:v>5.8571428571428568</c:v>
                </c:pt>
                <c:pt idx="201" formatCode="#,##0">
                  <c:v>6.4285714285714288</c:v>
                </c:pt>
                <c:pt idx="202" formatCode="#,##0">
                  <c:v>6.5714285714285712</c:v>
                </c:pt>
                <c:pt idx="203" formatCode="#,##0">
                  <c:v>6.7142857142857144</c:v>
                </c:pt>
                <c:pt idx="204" formatCode="#,##0">
                  <c:v>8.1428571428571423</c:v>
                </c:pt>
                <c:pt idx="205" formatCode="#,##0">
                  <c:v>7.8571428571428568</c:v>
                </c:pt>
                <c:pt idx="206" formatCode="#,##0">
                  <c:v>10.428571428571429</c:v>
                </c:pt>
                <c:pt idx="207" formatCode="#,##0">
                  <c:v>11.142857142857142</c:v>
                </c:pt>
                <c:pt idx="208" formatCode="#,##0">
                  <c:v>12.285714285714286</c:v>
                </c:pt>
                <c:pt idx="209" formatCode="#,##0">
                  <c:v>13.142857142857142</c:v>
                </c:pt>
                <c:pt idx="210" formatCode="#,##0">
                  <c:v>14.714285714285714</c:v>
                </c:pt>
                <c:pt idx="211" formatCode="#,##0">
                  <c:v>13.714285714285714</c:v>
                </c:pt>
                <c:pt idx="212" formatCode="#,##0">
                  <c:v>15</c:v>
                </c:pt>
                <c:pt idx="213" formatCode="#,##0">
                  <c:v>14.285714285714286</c:v>
                </c:pt>
                <c:pt idx="214" formatCode="#,##0">
                  <c:v>15.857142857142858</c:v>
                </c:pt>
                <c:pt idx="215" formatCode="#,##0">
                  <c:v>16.857142857142858</c:v>
                </c:pt>
                <c:pt idx="216" formatCode="#,##0">
                  <c:v>17.142857142857142</c:v>
                </c:pt>
                <c:pt idx="217" formatCode="#,##0">
                  <c:v>17.285714285714285</c:v>
                </c:pt>
                <c:pt idx="218" formatCode="#,##0">
                  <c:v>20</c:v>
                </c:pt>
                <c:pt idx="219" formatCode="#,##0">
                  <c:v>22.571428571428573</c:v>
                </c:pt>
                <c:pt idx="220" formatCode="#,##0">
                  <c:v>24.857142857142858</c:v>
                </c:pt>
                <c:pt idx="221" formatCode="#,##0">
                  <c:v>27.285714285714285</c:v>
                </c:pt>
                <c:pt idx="222" formatCode="#,##0">
                  <c:v>29.428571428571427</c:v>
                </c:pt>
                <c:pt idx="223" formatCode="#,##0">
                  <c:v>33.857142857142854</c:v>
                </c:pt>
                <c:pt idx="224" formatCode="#,##0">
                  <c:v>37.142857142857146</c:v>
                </c:pt>
                <c:pt idx="225" formatCode="#,##0">
                  <c:v>41.857142857142854</c:v>
                </c:pt>
                <c:pt idx="226" formatCode="#,##0">
                  <c:v>44.571428571428569</c:v>
                </c:pt>
                <c:pt idx="227" formatCode="#,##0">
                  <c:v>49</c:v>
                </c:pt>
                <c:pt idx="228" formatCode="#,##0">
                  <c:v>51.571428571428569</c:v>
                </c:pt>
                <c:pt idx="229" formatCode="#,##0">
                  <c:v>54</c:v>
                </c:pt>
                <c:pt idx="230" formatCode="#,##0">
                  <c:v>57.714285714285715</c:v>
                </c:pt>
                <c:pt idx="231" formatCode="#,##0">
                  <c:v>62.142857142857146</c:v>
                </c:pt>
                <c:pt idx="232" formatCode="#,##0">
                  <c:v>66</c:v>
                </c:pt>
                <c:pt idx="233" formatCode="#,##0">
                  <c:v>73.285714285714292</c:v>
                </c:pt>
                <c:pt idx="234" formatCode="#,##0">
                  <c:v>81</c:v>
                </c:pt>
                <c:pt idx="235" formatCode="#,##0">
                  <c:v>87.857142857142861</c:v>
                </c:pt>
                <c:pt idx="236" formatCode="#,##0">
                  <c:v>98.285714285714292</c:v>
                </c:pt>
                <c:pt idx="237" formatCode="#,##0">
                  <c:v>103.57142857142857</c:v>
                </c:pt>
                <c:pt idx="238" formatCode="#,##0">
                  <c:v>111.28571428571429</c:v>
                </c:pt>
                <c:pt idx="239" formatCode="#,##0">
                  <c:v>121.71428571428571</c:v>
                </c:pt>
                <c:pt idx="240" formatCode="#,##0">
                  <c:v>132.57142857142858</c:v>
                </c:pt>
                <c:pt idx="241" formatCode="#,##0">
                  <c:v>133.71428571428572</c:v>
                </c:pt>
                <c:pt idx="242" formatCode="#,##0">
                  <c:v>145.28571428571428</c:v>
                </c:pt>
                <c:pt idx="243" formatCode="#,##0">
                  <c:v>158.14285714285714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'data CZE'!$AG$4:$AG$247</c:f>
              <c:numCache>
                <c:formatCode>General</c:formatCode>
                <c:ptCount val="244"/>
                <c:pt idx="18">
                  <c:v>0.36</c:v>
                </c:pt>
                <c:pt idx="19">
                  <c:v>0.44999999999999996</c:v>
                </c:pt>
                <c:pt idx="20">
                  <c:v>0.93</c:v>
                </c:pt>
                <c:pt idx="21">
                  <c:v>1.0542857142857143</c:v>
                </c:pt>
                <c:pt idx="22">
                  <c:v>1.1828571428571428</c:v>
                </c:pt>
                <c:pt idx="23">
                  <c:v>1.5171428571428571</c:v>
                </c:pt>
                <c:pt idx="24">
                  <c:v>1.9028571428571428</c:v>
                </c:pt>
                <c:pt idx="25">
                  <c:v>2.0828571428571427</c:v>
                </c:pt>
                <c:pt idx="26">
                  <c:v>2.2885714285714283</c:v>
                </c:pt>
                <c:pt idx="27">
                  <c:v>2.2628571428571429</c:v>
                </c:pt>
                <c:pt idx="28">
                  <c:v>2.4428571428571426</c:v>
                </c:pt>
                <c:pt idx="29">
                  <c:v>2.8028571428571425</c:v>
                </c:pt>
                <c:pt idx="30">
                  <c:v>3.78</c:v>
                </c:pt>
                <c:pt idx="31">
                  <c:v>4.2171428571428571</c:v>
                </c:pt>
                <c:pt idx="32">
                  <c:v>6.1971428571428575</c:v>
                </c:pt>
                <c:pt idx="33">
                  <c:v>7.1228571428571419</c:v>
                </c:pt>
                <c:pt idx="34">
                  <c:v>7.7142857142857135</c:v>
                </c:pt>
                <c:pt idx="35">
                  <c:v>8.3571428571428577</c:v>
                </c:pt>
                <c:pt idx="36">
                  <c:v>9.4628571428571426</c:v>
                </c:pt>
                <c:pt idx="37">
                  <c:v>9.6171428571428574</c:v>
                </c:pt>
                <c:pt idx="38">
                  <c:v>9.9771428571428569</c:v>
                </c:pt>
                <c:pt idx="39">
                  <c:v>9.0257142857142867</c:v>
                </c:pt>
                <c:pt idx="40">
                  <c:v>9.154285714285713</c:v>
                </c:pt>
                <c:pt idx="41">
                  <c:v>8.9485714285714284</c:v>
                </c:pt>
                <c:pt idx="42">
                  <c:v>9.2828571428571429</c:v>
                </c:pt>
                <c:pt idx="43">
                  <c:v>8.6914285714285704</c:v>
                </c:pt>
                <c:pt idx="44">
                  <c:v>8.6657142857142855</c:v>
                </c:pt>
                <c:pt idx="45">
                  <c:v>9.5142857142857142</c:v>
                </c:pt>
                <c:pt idx="46">
                  <c:v>9.0514285714285716</c:v>
                </c:pt>
                <c:pt idx="47">
                  <c:v>8.5371428571428574</c:v>
                </c:pt>
                <c:pt idx="48">
                  <c:v>8.2799999999999994</c:v>
                </c:pt>
                <c:pt idx="49">
                  <c:v>7.3285714285714283</c:v>
                </c:pt>
                <c:pt idx="50">
                  <c:v>6.6085714285714285</c:v>
                </c:pt>
                <c:pt idx="51">
                  <c:v>5.9399999999999995</c:v>
                </c:pt>
                <c:pt idx="52">
                  <c:v>4.7314285714285713</c:v>
                </c:pt>
                <c:pt idx="53">
                  <c:v>4.7571428571428571</c:v>
                </c:pt>
                <c:pt idx="54">
                  <c:v>4.4485714285714284</c:v>
                </c:pt>
                <c:pt idx="55">
                  <c:v>4.4485714285714284</c:v>
                </c:pt>
                <c:pt idx="56">
                  <c:v>5.3999999999999995</c:v>
                </c:pt>
                <c:pt idx="57">
                  <c:v>6.12</c:v>
                </c:pt>
                <c:pt idx="58">
                  <c:v>5.6828571428571433</c:v>
                </c:pt>
                <c:pt idx="59">
                  <c:v>5.0657142857142858</c:v>
                </c:pt>
                <c:pt idx="60">
                  <c:v>4.7828571428571429</c:v>
                </c:pt>
                <c:pt idx="61">
                  <c:v>4.7571428571428571</c:v>
                </c:pt>
                <c:pt idx="62">
                  <c:v>4.7571428571428571</c:v>
                </c:pt>
                <c:pt idx="63">
                  <c:v>3.6514285714285712</c:v>
                </c:pt>
                <c:pt idx="64">
                  <c:v>3.06</c:v>
                </c:pt>
                <c:pt idx="65">
                  <c:v>2.9571428571428569</c:v>
                </c:pt>
                <c:pt idx="66">
                  <c:v>3.1371428571428566</c:v>
                </c:pt>
                <c:pt idx="67">
                  <c:v>3.06</c:v>
                </c:pt>
                <c:pt idx="68">
                  <c:v>2.5714285714285716</c:v>
                </c:pt>
                <c:pt idx="69">
                  <c:v>2.16</c:v>
                </c:pt>
                <c:pt idx="70">
                  <c:v>2.0057142857142853</c:v>
                </c:pt>
                <c:pt idx="71">
                  <c:v>1.6971428571428571</c:v>
                </c:pt>
                <c:pt idx="72">
                  <c:v>1.7485714285714284</c:v>
                </c:pt>
                <c:pt idx="73">
                  <c:v>1.44</c:v>
                </c:pt>
                <c:pt idx="74">
                  <c:v>1.1828571428571428</c:v>
                </c:pt>
                <c:pt idx="75">
                  <c:v>1.3114285714285714</c:v>
                </c:pt>
                <c:pt idx="76">
                  <c:v>1.26</c:v>
                </c:pt>
                <c:pt idx="77">
                  <c:v>1.3371428571428572</c:v>
                </c:pt>
                <c:pt idx="78">
                  <c:v>1.26</c:v>
                </c:pt>
                <c:pt idx="79">
                  <c:v>0.9514285714285714</c:v>
                </c:pt>
                <c:pt idx="80">
                  <c:v>1.08</c:v>
                </c:pt>
                <c:pt idx="81">
                  <c:v>0.9771428571428572</c:v>
                </c:pt>
                <c:pt idx="82">
                  <c:v>0.92571428571428571</c:v>
                </c:pt>
                <c:pt idx="83">
                  <c:v>0.87428571428571422</c:v>
                </c:pt>
                <c:pt idx="84">
                  <c:v>0.92571428571428571</c:v>
                </c:pt>
                <c:pt idx="85">
                  <c:v>0.89999999999999991</c:v>
                </c:pt>
                <c:pt idx="86">
                  <c:v>0.9514285714285714</c:v>
                </c:pt>
                <c:pt idx="87">
                  <c:v>0.77142857142857135</c:v>
                </c:pt>
                <c:pt idx="88">
                  <c:v>0.79714285714285715</c:v>
                </c:pt>
                <c:pt idx="89">
                  <c:v>0.87428571428571422</c:v>
                </c:pt>
                <c:pt idx="90">
                  <c:v>0.99</c:v>
                </c:pt>
                <c:pt idx="91">
                  <c:v>0.80999999999999994</c:v>
                </c:pt>
                <c:pt idx="92">
                  <c:v>0.77999999999999992</c:v>
                </c:pt>
                <c:pt idx="93">
                  <c:v>0.69</c:v>
                </c:pt>
                <c:pt idx="94">
                  <c:v>0.80999999999999994</c:v>
                </c:pt>
                <c:pt idx="95">
                  <c:v>0.84</c:v>
                </c:pt>
                <c:pt idx="96">
                  <c:v>0.80999999999999994</c:v>
                </c:pt>
                <c:pt idx="97">
                  <c:v>0.89999999999999991</c:v>
                </c:pt>
                <c:pt idx="98">
                  <c:v>0.87428571428571422</c:v>
                </c:pt>
                <c:pt idx="99">
                  <c:v>1.0028571428571427</c:v>
                </c:pt>
                <c:pt idx="100">
                  <c:v>1.08</c:v>
                </c:pt>
                <c:pt idx="101">
                  <c:v>1.26</c:v>
                </c:pt>
                <c:pt idx="102">
                  <c:v>1.2085714285714286</c:v>
                </c:pt>
                <c:pt idx="103">
                  <c:v>1.2085714285714286</c:v>
                </c:pt>
                <c:pt idx="104">
                  <c:v>1.26</c:v>
                </c:pt>
                <c:pt idx="105">
                  <c:v>1.4657142857142855</c:v>
                </c:pt>
                <c:pt idx="106">
                  <c:v>1.4142857142857141</c:v>
                </c:pt>
                <c:pt idx="107">
                  <c:v>1.4657142857142855</c:v>
                </c:pt>
                <c:pt idx="108">
                  <c:v>1.2085714285714286</c:v>
                </c:pt>
                <c:pt idx="109">
                  <c:v>1.26</c:v>
                </c:pt>
                <c:pt idx="110">
                  <c:v>1.2085714285714286</c:v>
                </c:pt>
                <c:pt idx="111">
                  <c:v>1.08</c:v>
                </c:pt>
                <c:pt idx="112">
                  <c:v>1.0285714285714285</c:v>
                </c:pt>
                <c:pt idx="113">
                  <c:v>1.0542857142857143</c:v>
                </c:pt>
                <c:pt idx="114">
                  <c:v>0.9514285714285714</c:v>
                </c:pt>
                <c:pt idx="115">
                  <c:v>1.3114285714285714</c:v>
                </c:pt>
                <c:pt idx="116">
                  <c:v>1.8771428571428572</c:v>
                </c:pt>
                <c:pt idx="117">
                  <c:v>1.8514285714285714</c:v>
                </c:pt>
                <c:pt idx="118">
                  <c:v>1.8771428571428572</c:v>
                </c:pt>
                <c:pt idx="119">
                  <c:v>1.7999999999999998</c:v>
                </c:pt>
                <c:pt idx="120">
                  <c:v>1.8514285714285714</c:v>
                </c:pt>
                <c:pt idx="121">
                  <c:v>2.0828571428571427</c:v>
                </c:pt>
                <c:pt idx="122">
                  <c:v>1.7742857142857142</c:v>
                </c:pt>
                <c:pt idx="123">
                  <c:v>1.2085714285714286</c:v>
                </c:pt>
                <c:pt idx="124">
                  <c:v>1.26</c:v>
                </c:pt>
                <c:pt idx="125">
                  <c:v>1.1828571428571428</c:v>
                </c:pt>
                <c:pt idx="126">
                  <c:v>1.1057142857142856</c:v>
                </c:pt>
                <c:pt idx="127">
                  <c:v>1.1057142857142856</c:v>
                </c:pt>
                <c:pt idx="128">
                  <c:v>0.9514285714285714</c:v>
                </c:pt>
                <c:pt idx="129">
                  <c:v>1.0285714285714285</c:v>
                </c:pt>
                <c:pt idx="130">
                  <c:v>1.1314285714285715</c:v>
                </c:pt>
                <c:pt idx="131">
                  <c:v>1.1828571428571428</c:v>
                </c:pt>
                <c:pt idx="132">
                  <c:v>1.3885714285714286</c:v>
                </c:pt>
                <c:pt idx="133">
                  <c:v>1.3885714285714286</c:v>
                </c:pt>
                <c:pt idx="134">
                  <c:v>1.3885714285714286</c:v>
                </c:pt>
                <c:pt idx="135">
                  <c:v>1.4914285714285715</c:v>
                </c:pt>
                <c:pt idx="136">
                  <c:v>1.4142857142857141</c:v>
                </c:pt>
                <c:pt idx="137">
                  <c:v>1.4914285714285715</c:v>
                </c:pt>
                <c:pt idx="138">
                  <c:v>1.4657142857142855</c:v>
                </c:pt>
                <c:pt idx="139">
                  <c:v>1.3114285714285714</c:v>
                </c:pt>
                <c:pt idx="140">
                  <c:v>1.44</c:v>
                </c:pt>
                <c:pt idx="141">
                  <c:v>1.5685714285714283</c:v>
                </c:pt>
                <c:pt idx="142">
                  <c:v>1.4914285714285715</c:v>
                </c:pt>
                <c:pt idx="143">
                  <c:v>1.6714285714285715</c:v>
                </c:pt>
                <c:pt idx="144">
                  <c:v>1.5942857142857143</c:v>
                </c:pt>
                <c:pt idx="145">
                  <c:v>1.5171428571428571</c:v>
                </c:pt>
                <c:pt idx="146">
                  <c:v>1.5942857142857143</c:v>
                </c:pt>
                <c:pt idx="147">
                  <c:v>1.7485714285714284</c:v>
                </c:pt>
                <c:pt idx="148">
                  <c:v>1.9028571428571428</c:v>
                </c:pt>
                <c:pt idx="149">
                  <c:v>2.4428571428571426</c:v>
                </c:pt>
                <c:pt idx="150">
                  <c:v>2.8285714285714283</c:v>
                </c:pt>
                <c:pt idx="151">
                  <c:v>3.882857142857143</c:v>
                </c:pt>
                <c:pt idx="152">
                  <c:v>4.2171428571428571</c:v>
                </c:pt>
                <c:pt idx="153">
                  <c:v>4.5</c:v>
                </c:pt>
                <c:pt idx="154">
                  <c:v>4.628571428571429</c:v>
                </c:pt>
                <c:pt idx="155">
                  <c:v>4.6028571428571432</c:v>
                </c:pt>
                <c:pt idx="156">
                  <c:v>4.2171428571428571</c:v>
                </c:pt>
                <c:pt idx="157">
                  <c:v>4.0628571428571432</c:v>
                </c:pt>
                <c:pt idx="158">
                  <c:v>3.2914285714285709</c:v>
                </c:pt>
                <c:pt idx="159">
                  <c:v>3.1371428571428566</c:v>
                </c:pt>
                <c:pt idx="160">
                  <c:v>3.1114285714285712</c:v>
                </c:pt>
                <c:pt idx="161">
                  <c:v>3.1885714285714286</c:v>
                </c:pt>
                <c:pt idx="162">
                  <c:v>3.8057142857142856</c:v>
                </c:pt>
                <c:pt idx="163">
                  <c:v>4.0114285714285707</c:v>
                </c:pt>
                <c:pt idx="164">
                  <c:v>3.8057142857142856</c:v>
                </c:pt>
                <c:pt idx="165">
                  <c:v>4.1142857142857139</c:v>
                </c:pt>
                <c:pt idx="166">
                  <c:v>4.2171428571428571</c:v>
                </c:pt>
                <c:pt idx="167">
                  <c:v>4.1914285714285713</c:v>
                </c:pt>
                <c:pt idx="168">
                  <c:v>3.6771428571428566</c:v>
                </c:pt>
                <c:pt idx="169">
                  <c:v>2.9828571428571431</c:v>
                </c:pt>
                <c:pt idx="170">
                  <c:v>3.0857142857142854</c:v>
                </c:pt>
                <c:pt idx="171">
                  <c:v>3.3942857142857141</c:v>
                </c:pt>
                <c:pt idx="172">
                  <c:v>3.4714285714285711</c:v>
                </c:pt>
                <c:pt idx="173">
                  <c:v>3.7028571428571428</c:v>
                </c:pt>
                <c:pt idx="174">
                  <c:v>3.5742857142857143</c:v>
                </c:pt>
                <c:pt idx="175">
                  <c:v>3.9342857142857142</c:v>
                </c:pt>
                <c:pt idx="176">
                  <c:v>4.1399999999999997</c:v>
                </c:pt>
                <c:pt idx="177">
                  <c:v>4.32</c:v>
                </c:pt>
                <c:pt idx="178">
                  <c:v>4.1657142857142855</c:v>
                </c:pt>
                <c:pt idx="179">
                  <c:v>4.9371428571428568</c:v>
                </c:pt>
                <c:pt idx="180">
                  <c:v>5.04</c:v>
                </c:pt>
                <c:pt idx="181">
                  <c:v>5.2971428571428563</c:v>
                </c:pt>
                <c:pt idx="182">
                  <c:v>5.4257142857142853</c:v>
                </c:pt>
                <c:pt idx="183">
                  <c:v>5.8114285714285714</c:v>
                </c:pt>
                <c:pt idx="184">
                  <c:v>5.8371428571428572</c:v>
                </c:pt>
                <c:pt idx="185">
                  <c:v>6.3514285714285714</c:v>
                </c:pt>
                <c:pt idx="186">
                  <c:v>6.0171428571428569</c:v>
                </c:pt>
                <c:pt idx="187">
                  <c:v>6.3</c:v>
                </c:pt>
                <c:pt idx="188">
                  <c:v>5.9657142857142862</c:v>
                </c:pt>
                <c:pt idx="189">
                  <c:v>6.1457142857142859</c:v>
                </c:pt>
                <c:pt idx="190">
                  <c:v>6.2485714285714282</c:v>
                </c:pt>
                <c:pt idx="191">
                  <c:v>6.8914285714285706</c:v>
                </c:pt>
                <c:pt idx="192">
                  <c:v>7.38</c:v>
                </c:pt>
                <c:pt idx="193">
                  <c:v>7.8428571428571425</c:v>
                </c:pt>
                <c:pt idx="194">
                  <c:v>8.2028571428571428</c:v>
                </c:pt>
                <c:pt idx="195">
                  <c:v>8.7171428571428571</c:v>
                </c:pt>
                <c:pt idx="196">
                  <c:v>9.18</c:v>
                </c:pt>
                <c:pt idx="197">
                  <c:v>10.362857142857143</c:v>
                </c:pt>
                <c:pt idx="198">
                  <c:v>11.442857142857141</c:v>
                </c:pt>
                <c:pt idx="199">
                  <c:v>12.497142857142856</c:v>
                </c:pt>
                <c:pt idx="200">
                  <c:v>13.782857142857141</c:v>
                </c:pt>
                <c:pt idx="201">
                  <c:v>16.431428571428572</c:v>
                </c:pt>
                <c:pt idx="202">
                  <c:v>17.485714285714284</c:v>
                </c:pt>
                <c:pt idx="203">
                  <c:v>18.282857142857143</c:v>
                </c:pt>
                <c:pt idx="204">
                  <c:v>19.465714285714284</c:v>
                </c:pt>
                <c:pt idx="205">
                  <c:v>21.317142857142855</c:v>
                </c:pt>
                <c:pt idx="206">
                  <c:v>24.582857142857144</c:v>
                </c:pt>
                <c:pt idx="207">
                  <c:v>25.482857142857146</c:v>
                </c:pt>
                <c:pt idx="208">
                  <c:v>24.685714285714283</c:v>
                </c:pt>
                <c:pt idx="209">
                  <c:v>25.045714285714283</c:v>
                </c:pt>
                <c:pt idx="210">
                  <c:v>25.868571428571428</c:v>
                </c:pt>
                <c:pt idx="211">
                  <c:v>27.565714285714282</c:v>
                </c:pt>
                <c:pt idx="212">
                  <c:v>28.054285714285715</c:v>
                </c:pt>
                <c:pt idx="213">
                  <c:v>29.622857142857143</c:v>
                </c:pt>
                <c:pt idx="214">
                  <c:v>33.248571428571431</c:v>
                </c:pt>
                <c:pt idx="215">
                  <c:v>34.354285714285716</c:v>
                </c:pt>
                <c:pt idx="216">
                  <c:v>35.048571428571428</c:v>
                </c:pt>
                <c:pt idx="217">
                  <c:v>36.308571428571426</c:v>
                </c:pt>
                <c:pt idx="218">
                  <c:v>37.26</c:v>
                </c:pt>
                <c:pt idx="219">
                  <c:v>41.58</c:v>
                </c:pt>
                <c:pt idx="220">
                  <c:v>45.951428571428565</c:v>
                </c:pt>
                <c:pt idx="221">
                  <c:v>50.502857142857138</c:v>
                </c:pt>
                <c:pt idx="222">
                  <c:v>55.414285714285711</c:v>
                </c:pt>
                <c:pt idx="223">
                  <c:v>58.654285714285706</c:v>
                </c:pt>
                <c:pt idx="224">
                  <c:v>67.705714285714294</c:v>
                </c:pt>
                <c:pt idx="225">
                  <c:v>75.471428571428561</c:v>
                </c:pt>
                <c:pt idx="226">
                  <c:v>83.237142857142857</c:v>
                </c:pt>
                <c:pt idx="227">
                  <c:v>89.228571428571428</c:v>
                </c:pt>
                <c:pt idx="228">
                  <c:v>103.29428571428572</c:v>
                </c:pt>
                <c:pt idx="229">
                  <c:v>108.02571428571427</c:v>
                </c:pt>
                <c:pt idx="230">
                  <c:v>113.22</c:v>
                </c:pt>
                <c:pt idx="231">
                  <c:v>116.15142857142858</c:v>
                </c:pt>
                <c:pt idx="232">
                  <c:v>128.90571428571428</c:v>
                </c:pt>
                <c:pt idx="233">
                  <c:v>141.47999999999999</c:v>
                </c:pt>
                <c:pt idx="234">
                  <c:v>152.43428571428572</c:v>
                </c:pt>
                <c:pt idx="235">
                  <c:v>159.55714285714285</c:v>
                </c:pt>
                <c:pt idx="236">
                  <c:v>173.34</c:v>
                </c:pt>
                <c:pt idx="237">
                  <c:v>180.18</c:v>
                </c:pt>
                <c:pt idx="238">
                  <c:v>192.80571428571426</c:v>
                </c:pt>
                <c:pt idx="239">
                  <c:v>206.30571428571426</c:v>
                </c:pt>
                <c:pt idx="240">
                  <c:v>224.94857142857143</c:v>
                </c:pt>
                <c:pt idx="241">
                  <c:v>241.73999999999998</c:v>
                </c:pt>
                <c:pt idx="242">
                  <c:v>259.97142857142853</c:v>
                </c:pt>
                <c:pt idx="243">
                  <c:v>272.7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02368"/>
        <c:axId val="231800832"/>
      </c:lineChart>
      <c:dateAx>
        <c:axId val="2316664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667968"/>
        <c:crosses val="autoZero"/>
        <c:auto val="1"/>
        <c:lblOffset val="100"/>
        <c:baseTimeUnit val="days"/>
      </c:dateAx>
      <c:valAx>
        <c:axId val="231667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666432"/>
        <c:crosses val="autoZero"/>
        <c:crossBetween val="between"/>
      </c:valAx>
      <c:valAx>
        <c:axId val="231800832"/>
        <c:scaling>
          <c:orientation val="minMax"/>
          <c:max val="1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802368"/>
        <c:crosses val="max"/>
        <c:crossBetween val="between"/>
      </c:valAx>
      <c:catAx>
        <c:axId val="23180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31800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986408626632513"/>
          <c:y val="0.14390707859874394"/>
          <c:w val="0.49513366853239738"/>
          <c:h val="4.9450895561131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Development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308351516301434E-2"/>
          <c:y val="2.7734302442963862E-2"/>
          <c:w val="0.89774430003478467"/>
          <c:h val="0.80254162040819821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CZE'!$A$4:$A$157</c:f>
              <c:numCache>
                <c:formatCode>m/d/yyyy</c:formatCode>
                <c:ptCount val="15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</c:numCache>
            </c:numRef>
          </c:cat>
          <c:val>
            <c:numRef>
              <c:f>'data CZE'!$AB$4:$AB$157</c:f>
              <c:numCache>
                <c:formatCode>General</c:formatCode>
                <c:ptCount val="154"/>
                <c:pt idx="7" formatCode="#,##0">
                  <c:v>4</c:v>
                </c:pt>
                <c:pt idx="8" formatCode="#,##0">
                  <c:v>4</c:v>
                </c:pt>
                <c:pt idx="9" formatCode="#,##0">
                  <c:v>5.1428571428571432</c:v>
                </c:pt>
                <c:pt idx="10" formatCode="#,##0">
                  <c:v>11.857142857142858</c:v>
                </c:pt>
                <c:pt idx="11" formatCode="#,##0">
                  <c:v>11.714285714285714</c:v>
                </c:pt>
                <c:pt idx="12" formatCode="#,##0">
                  <c:v>17.571428571428573</c:v>
                </c:pt>
                <c:pt idx="13" formatCode="#,##0">
                  <c:v>24.285714285714285</c:v>
                </c:pt>
                <c:pt idx="14" formatCode="#,##0">
                  <c:v>31.714285714285715</c:v>
                </c:pt>
                <c:pt idx="15" formatCode="#,##0">
                  <c:v>38.142857142857146</c:v>
                </c:pt>
                <c:pt idx="16" formatCode="#,##0">
                  <c:v>50.714285714285715</c:v>
                </c:pt>
                <c:pt idx="17" formatCode="#,##0">
                  <c:v>53.285714285714285</c:v>
                </c:pt>
                <c:pt idx="18" formatCode="#,##0">
                  <c:v>85.714285714285708</c:v>
                </c:pt>
                <c:pt idx="19" formatCode="#,##0">
                  <c:v>98.857142857142861</c:v>
                </c:pt>
                <c:pt idx="20" formatCode="#,##0">
                  <c:v>115.14285714285714</c:v>
                </c:pt>
                <c:pt idx="21" formatCode="#,##0">
                  <c:v>123.85714285714286</c:v>
                </c:pt>
                <c:pt idx="22" formatCode="#,##0">
                  <c:v>134</c:v>
                </c:pt>
                <c:pt idx="23" formatCode="#,##0">
                  <c:v>142.57142857142858</c:v>
                </c:pt>
                <c:pt idx="24" formatCode="#,##0">
                  <c:v>170</c:v>
                </c:pt>
                <c:pt idx="25" formatCode="#,##0">
                  <c:v>175.85714285714286</c:v>
                </c:pt>
                <c:pt idx="26" formatCode="#,##0">
                  <c:v>206.57142857142858</c:v>
                </c:pt>
                <c:pt idx="27" formatCode="#,##0">
                  <c:v>233.71428571428572</c:v>
                </c:pt>
                <c:pt idx="28" formatCode="#,##0">
                  <c:v>242.42857142857142</c:v>
                </c:pt>
                <c:pt idx="29" formatCode="#,##0">
                  <c:v>252.14285714285714</c:v>
                </c:pt>
                <c:pt idx="30" formatCode="#,##0">
                  <c:v>273.42857142857144</c:v>
                </c:pt>
                <c:pt idx="31" formatCode="#,##0">
                  <c:v>264.85714285714283</c:v>
                </c:pt>
                <c:pt idx="32" formatCode="#,##0">
                  <c:v>276.14285714285717</c:v>
                </c:pt>
                <c:pt idx="33" formatCode="#,##0">
                  <c:v>258.85714285714283</c:v>
                </c:pt>
                <c:pt idx="34" formatCode="#,##0">
                  <c:v>263</c:v>
                </c:pt>
                <c:pt idx="35" formatCode="#,##0">
                  <c:v>252.85714285714286</c:v>
                </c:pt>
                <c:pt idx="36" formatCode="#,##0">
                  <c:v>260.14285714285717</c:v>
                </c:pt>
                <c:pt idx="37" formatCode="#,##0">
                  <c:v>244.14285714285714</c:v>
                </c:pt>
                <c:pt idx="38" formatCode="#,##0">
                  <c:v>257.71428571428572</c:v>
                </c:pt>
                <c:pt idx="39" formatCode="#,##0">
                  <c:v>244.42857142857142</c:v>
                </c:pt>
                <c:pt idx="40" formatCode="#,##0">
                  <c:v>234.42857142857142</c:v>
                </c:pt>
                <c:pt idx="41" formatCode="#,##0">
                  <c:v>194.14285714285714</c:v>
                </c:pt>
                <c:pt idx="42" formatCode="#,##0">
                  <c:v>200.57142857142858</c:v>
                </c:pt>
                <c:pt idx="43" formatCode="#,##0">
                  <c:v>176.71428571428572</c:v>
                </c:pt>
                <c:pt idx="44" formatCode="#,##0">
                  <c:v>156.28571428571428</c:v>
                </c:pt>
                <c:pt idx="45" formatCode="#,##0">
                  <c:v>129.14285714285714</c:v>
                </c:pt>
                <c:pt idx="46" formatCode="#,##0">
                  <c:v>123.42857142857143</c:v>
                </c:pt>
                <c:pt idx="47" formatCode="#,##0">
                  <c:v>116.71428571428571</c:v>
                </c:pt>
                <c:pt idx="48" formatCode="#,##0">
                  <c:v>110.71428571428571</c:v>
                </c:pt>
                <c:pt idx="49" formatCode="#,##0">
                  <c:v>107.85714285714286</c:v>
                </c:pt>
                <c:pt idx="50" formatCode="#,##0">
                  <c:v>120.14285714285714</c:v>
                </c:pt>
                <c:pt idx="51" formatCode="#,##0">
                  <c:v>131.71428571428572</c:v>
                </c:pt>
                <c:pt idx="52" formatCode="#,##0">
                  <c:v>130.85714285714286</c:v>
                </c:pt>
                <c:pt idx="53" formatCode="#,##0">
                  <c:v>107.71428571428571</c:v>
                </c:pt>
                <c:pt idx="54" formatCode="#,##0">
                  <c:v>103.42857142857143</c:v>
                </c:pt>
                <c:pt idx="55" formatCode="#,##0">
                  <c:v>106.57142857142857</c:v>
                </c:pt>
                <c:pt idx="56" formatCode="#,##0">
                  <c:v>94</c:v>
                </c:pt>
                <c:pt idx="57" formatCode="#,##0">
                  <c:v>77.857142857142861</c:v>
                </c:pt>
                <c:pt idx="58" formatCode="#,##0">
                  <c:v>67.285714285714292</c:v>
                </c:pt>
                <c:pt idx="59" formatCode="#,##0">
                  <c:v>63.857142857142854</c:v>
                </c:pt>
                <c:pt idx="60" formatCode="#,##0">
                  <c:v>70.714285714285708</c:v>
                </c:pt>
                <c:pt idx="61" formatCode="#,##0">
                  <c:v>66.285714285714292</c:v>
                </c:pt>
                <c:pt idx="62" formatCode="#,##0">
                  <c:v>57.571428571428569</c:v>
                </c:pt>
                <c:pt idx="63" formatCode="#,##0">
                  <c:v>53.857142857142854</c:v>
                </c:pt>
                <c:pt idx="64" formatCode="#,##0">
                  <c:v>53.428571428571431</c:v>
                </c:pt>
                <c:pt idx="65" formatCode="#,##0">
                  <c:v>56</c:v>
                </c:pt>
                <c:pt idx="66" formatCode="#,##0">
                  <c:v>56.428571428571431</c:v>
                </c:pt>
                <c:pt idx="67" formatCode="#,##0">
                  <c:v>49.857142857142854</c:v>
                </c:pt>
                <c:pt idx="68" formatCode="#,##0">
                  <c:v>48.571428571428569</c:v>
                </c:pt>
                <c:pt idx="69" formatCode="#,##0">
                  <c:v>48.571428571428569</c:v>
                </c:pt>
                <c:pt idx="70" formatCode="#,##0">
                  <c:v>48.857142857142854</c:v>
                </c:pt>
                <c:pt idx="71" formatCode="#,##0">
                  <c:v>51</c:v>
                </c:pt>
                <c:pt idx="72" formatCode="#,##0">
                  <c:v>46.428571428571431</c:v>
                </c:pt>
                <c:pt idx="73" formatCode="#,##0">
                  <c:v>42.142857142857146</c:v>
                </c:pt>
                <c:pt idx="74" formatCode="#,##0">
                  <c:v>45.714285714285715</c:v>
                </c:pt>
                <c:pt idx="75" formatCode="#,##0">
                  <c:v>47</c:v>
                </c:pt>
                <c:pt idx="76" formatCode="#,##0">
                  <c:v>51.428571428571431</c:v>
                </c:pt>
                <c:pt idx="77" formatCode="#,##0">
                  <c:v>50.285714285714285</c:v>
                </c:pt>
                <c:pt idx="78" formatCode="#,##0">
                  <c:v>58.571428571428569</c:v>
                </c:pt>
                <c:pt idx="79" formatCode="#,##0">
                  <c:v>60.857142857142854</c:v>
                </c:pt>
                <c:pt idx="80" formatCode="#,##0">
                  <c:v>64.571428571428569</c:v>
                </c:pt>
                <c:pt idx="81" formatCode="#,##0">
                  <c:v>57.571428571428569</c:v>
                </c:pt>
                <c:pt idx="82" formatCode="#,##0">
                  <c:v>58.142857142857146</c:v>
                </c:pt>
                <c:pt idx="83" formatCode="#,##0">
                  <c:v>62.142857142857146</c:v>
                </c:pt>
                <c:pt idx="84" formatCode="#,##0">
                  <c:v>68.571428571428569</c:v>
                </c:pt>
                <c:pt idx="85" formatCode="#,##0">
                  <c:v>59.428571428571431</c:v>
                </c:pt>
                <c:pt idx="86" formatCode="#,##0">
                  <c:v>57.571428571428569</c:v>
                </c:pt>
                <c:pt idx="87" formatCode="#,##0">
                  <c:v>52.142857142857146</c:v>
                </c:pt>
                <c:pt idx="88" formatCode="#,##0">
                  <c:v>55.142857142857146</c:v>
                </c:pt>
                <c:pt idx="89" formatCode="#,##0">
                  <c:v>54.714285714285715</c:v>
                </c:pt>
                <c:pt idx="90" formatCode="#,##0">
                  <c:v>48.571428571428569</c:v>
                </c:pt>
                <c:pt idx="91" formatCode="#,##0">
                  <c:v>44.714285714285715</c:v>
                </c:pt>
                <c:pt idx="92" formatCode="#,##0">
                  <c:v>42.857142857142854</c:v>
                </c:pt>
                <c:pt idx="93" formatCode="#,##0">
                  <c:v>44.857142857142854</c:v>
                </c:pt>
                <c:pt idx="94" formatCode="#,##0">
                  <c:v>50.285714285714285</c:v>
                </c:pt>
                <c:pt idx="95" formatCode="#,##0">
                  <c:v>50.571428571428569</c:v>
                </c:pt>
                <c:pt idx="96" formatCode="#,##0">
                  <c:v>47.571428571428569</c:v>
                </c:pt>
                <c:pt idx="97" formatCode="#,##0">
                  <c:v>48.142857142857146</c:v>
                </c:pt>
                <c:pt idx="98" formatCode="#,##0">
                  <c:v>51.428571428571431</c:v>
                </c:pt>
                <c:pt idx="99" formatCode="#,##0">
                  <c:v>56.428571428571431</c:v>
                </c:pt>
                <c:pt idx="100" formatCode="#,##0">
                  <c:v>55.285714285714285</c:v>
                </c:pt>
                <c:pt idx="101" formatCode="#,##0">
                  <c:v>55.142857142857146</c:v>
                </c:pt>
                <c:pt idx="102" formatCode="#,##0">
                  <c:v>51.571428571428569</c:v>
                </c:pt>
                <c:pt idx="103" formatCode="#,##0">
                  <c:v>58.428571428571431</c:v>
                </c:pt>
                <c:pt idx="104" formatCode="#,##0">
                  <c:v>60.571428571428569</c:v>
                </c:pt>
                <c:pt idx="105" formatCode="#,##0">
                  <c:v>56.571428571428569</c:v>
                </c:pt>
                <c:pt idx="106" formatCode="#,##0">
                  <c:v>52.428571428571431</c:v>
                </c:pt>
                <c:pt idx="107" formatCode="#,##0">
                  <c:v>51.428571428571431</c:v>
                </c:pt>
                <c:pt idx="108" formatCode="#,##0">
                  <c:v>48.285714285714285</c:v>
                </c:pt>
                <c:pt idx="109" formatCode="#,##0">
                  <c:v>60.714285714285715</c:v>
                </c:pt>
                <c:pt idx="110" formatCode="#,##0">
                  <c:v>66.857142857142861</c:v>
                </c:pt>
                <c:pt idx="111" formatCode="#,##0">
                  <c:v>65.285714285714292</c:v>
                </c:pt>
                <c:pt idx="112" formatCode="#,##0">
                  <c:v>67.714285714285708</c:v>
                </c:pt>
                <c:pt idx="113" formatCode="#,##0">
                  <c:v>65.571428571428569</c:v>
                </c:pt>
                <c:pt idx="114" formatCode="#,##0">
                  <c:v>77</c:v>
                </c:pt>
                <c:pt idx="115" formatCode="#,##0">
                  <c:v>87.857142857142861</c:v>
                </c:pt>
                <c:pt idx="116" formatCode="#,##0">
                  <c:v>84.285714285714292</c:v>
                </c:pt>
                <c:pt idx="117" formatCode="#,##0">
                  <c:v>90.285714285714292</c:v>
                </c:pt>
                <c:pt idx="118" formatCode="#,##0">
                  <c:v>121.42857142857143</c:v>
                </c:pt>
                <c:pt idx="119" formatCode="#,##0">
                  <c:v>157.85714285714286</c:v>
                </c:pt>
                <c:pt idx="120" formatCode="#,##0">
                  <c:v>183.14285714285714</c:v>
                </c:pt>
                <c:pt idx="121" formatCode="#,##0">
                  <c:v>186.28571428571428</c:v>
                </c:pt>
                <c:pt idx="122" formatCode="#,##0">
                  <c:v>181.28571428571428</c:v>
                </c:pt>
                <c:pt idx="123" formatCode="#,##0">
                  <c:v>186.85714285714286</c:v>
                </c:pt>
                <c:pt idx="124" formatCode="#,##0">
                  <c:v>183</c:v>
                </c:pt>
                <c:pt idx="125" formatCode="#,##0">
                  <c:v>163.14285714285714</c:v>
                </c:pt>
                <c:pt idx="126" formatCode="#,##0">
                  <c:v>130.28571428571428</c:v>
                </c:pt>
                <c:pt idx="127" formatCode="#,##0">
                  <c:v>108.71428571428571</c:v>
                </c:pt>
                <c:pt idx="128" formatCode="#,##0">
                  <c:v>104.42857142857143</c:v>
                </c:pt>
                <c:pt idx="129" formatCode="#,##0">
                  <c:v>109.71428571428571</c:v>
                </c:pt>
                <c:pt idx="130" formatCode="#,##0">
                  <c:v>105.85714285714286</c:v>
                </c:pt>
                <c:pt idx="131" formatCode="#,##0">
                  <c:v>97.428571428571431</c:v>
                </c:pt>
                <c:pt idx="132" formatCode="#,##0">
                  <c:v>96.428571428571431</c:v>
                </c:pt>
                <c:pt idx="133" formatCode="#,##0">
                  <c:v>94.142857142857139</c:v>
                </c:pt>
                <c:pt idx="134" formatCode="#,##0">
                  <c:v>96</c:v>
                </c:pt>
                <c:pt idx="135" formatCode="#,##0">
                  <c:v>93.714285714285708</c:v>
                </c:pt>
                <c:pt idx="136" formatCode="#,##0">
                  <c:v>94.428571428571431</c:v>
                </c:pt>
                <c:pt idx="137" formatCode="#,##0">
                  <c:v>99</c:v>
                </c:pt>
                <c:pt idx="138" formatCode="#,##0">
                  <c:v>105.85714285714286</c:v>
                </c:pt>
                <c:pt idx="139" formatCode="#,##0">
                  <c:v>105.71428571428571</c:v>
                </c:pt>
                <c:pt idx="140" formatCode="#,##0">
                  <c:v>110.14285714285714</c:v>
                </c:pt>
                <c:pt idx="141" formatCode="#,##0">
                  <c:v>122.85714285714286</c:v>
                </c:pt>
                <c:pt idx="142" formatCode="#,##0">
                  <c:v>140.42857142857142</c:v>
                </c:pt>
                <c:pt idx="143" formatCode="#,##0">
                  <c:v>156.42857142857142</c:v>
                </c:pt>
                <c:pt idx="144" formatCode="#,##0">
                  <c:v>169.71428571428572</c:v>
                </c:pt>
                <c:pt idx="145" formatCode="#,##0">
                  <c:v>191.28571428571428</c:v>
                </c:pt>
                <c:pt idx="146" formatCode="#,##0">
                  <c:v>193.85714285714286</c:v>
                </c:pt>
                <c:pt idx="147" formatCode="#,##0">
                  <c:v>197</c:v>
                </c:pt>
                <c:pt idx="148" formatCode="#,##0">
                  <c:v>202.57142857142858</c:v>
                </c:pt>
                <c:pt idx="149" formatCode="#,##0">
                  <c:v>210.71428571428572</c:v>
                </c:pt>
                <c:pt idx="150" formatCode="#,##0">
                  <c:v>217.57142857142858</c:v>
                </c:pt>
                <c:pt idx="151" formatCode="#,##0">
                  <c:v>224.42857142857142</c:v>
                </c:pt>
                <c:pt idx="152" formatCode="#,##0">
                  <c:v>213.28571428571428</c:v>
                </c:pt>
                <c:pt idx="153" formatCode="#,##0">
                  <c:v>212.42857142857142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51136"/>
        <c:axId val="231852672"/>
      </c:lineChart>
      <c:lineChart>
        <c:grouping val="standard"/>
        <c:varyColors val="0"/>
        <c:ser>
          <c:idx val="1"/>
          <c:order val="1"/>
          <c:tx>
            <c:strRef>
              <c:f>'data CZE'!$AJ$3</c:f>
              <c:strCache>
                <c:ptCount val="1"/>
                <c:pt idx="0">
                  <c:v>Recovered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CZE'!$AJ$4:$AJ$157</c:f>
              <c:numCache>
                <c:formatCode>General</c:formatCode>
                <c:ptCount val="15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0.42857142857142855</c:v>
                </c:pt>
                <c:pt idx="16" formatCode="#,##0">
                  <c:v>0.42857142857142855</c:v>
                </c:pt>
                <c:pt idx="17" formatCode="#,##0">
                  <c:v>0.42857142857142855</c:v>
                </c:pt>
                <c:pt idx="18" formatCode="#,##0">
                  <c:v>0.42857142857142855</c:v>
                </c:pt>
                <c:pt idx="19" formatCode="#,##0">
                  <c:v>0.5714285714285714</c:v>
                </c:pt>
                <c:pt idx="20" formatCode="#,##0">
                  <c:v>0.8571428571428571</c:v>
                </c:pt>
                <c:pt idx="21" formatCode="#,##0">
                  <c:v>0.8571428571428571</c:v>
                </c:pt>
                <c:pt idx="22" formatCode="#,##0">
                  <c:v>0.42857142857142855</c:v>
                </c:pt>
                <c:pt idx="23" formatCode="#,##0">
                  <c:v>1</c:v>
                </c:pt>
                <c:pt idx="24" formatCode="#,##0">
                  <c:v>1</c:v>
                </c:pt>
                <c:pt idx="25" formatCode="#,##0">
                  <c:v>1</c:v>
                </c:pt>
                <c:pt idx="26" formatCode="#,##0">
                  <c:v>1</c:v>
                </c:pt>
                <c:pt idx="27" formatCode="#,##0">
                  <c:v>0.7142857142857143</c:v>
                </c:pt>
                <c:pt idx="28" formatCode="#,##0">
                  <c:v>0.7142857142857143</c:v>
                </c:pt>
                <c:pt idx="29" formatCode="#,##0">
                  <c:v>2.7142857142857144</c:v>
                </c:pt>
                <c:pt idx="30" formatCode="#,##0">
                  <c:v>5</c:v>
                </c:pt>
                <c:pt idx="31" formatCode="#,##0">
                  <c:v>7.2857142857142856</c:v>
                </c:pt>
                <c:pt idx="32" formatCode="#,##0">
                  <c:v>8.1428571428571423</c:v>
                </c:pt>
                <c:pt idx="33" formatCode="#,##0">
                  <c:v>8.7142857142857135</c:v>
                </c:pt>
                <c:pt idx="34" formatCode="#,##0">
                  <c:v>9.5714285714285712</c:v>
                </c:pt>
                <c:pt idx="35" formatCode="#,##0">
                  <c:v>12.142857142857142</c:v>
                </c:pt>
                <c:pt idx="36" formatCode="#,##0">
                  <c:v>13.714285714285714</c:v>
                </c:pt>
                <c:pt idx="37" formatCode="#,##0">
                  <c:v>18.142857142857142</c:v>
                </c:pt>
                <c:pt idx="38" formatCode="#,##0">
                  <c:v>24.571428571428573</c:v>
                </c:pt>
                <c:pt idx="39" formatCode="#,##0">
                  <c:v>33.428571428571431</c:v>
                </c:pt>
                <c:pt idx="40" formatCode="#,##0">
                  <c:v>39.142857142857146</c:v>
                </c:pt>
                <c:pt idx="41" formatCode="#,##0">
                  <c:v>47.571428571428569</c:v>
                </c:pt>
                <c:pt idx="42" formatCode="#,##0">
                  <c:v>52.571428571428569</c:v>
                </c:pt>
                <c:pt idx="43" formatCode="#,##0">
                  <c:v>56.857142857142854</c:v>
                </c:pt>
                <c:pt idx="44" formatCode="#,##0">
                  <c:v>67.142857142857139</c:v>
                </c:pt>
                <c:pt idx="45" formatCode="#,##0">
                  <c:v>83.714285714285708</c:v>
                </c:pt>
                <c:pt idx="46" formatCode="#,##0">
                  <c:v>95.857142857142861</c:v>
                </c:pt>
                <c:pt idx="47" formatCode="#,##0">
                  <c:v>118.28571428571429</c:v>
                </c:pt>
                <c:pt idx="48" formatCode="#,##0">
                  <c:v>116.57142857142857</c:v>
                </c:pt>
                <c:pt idx="49" formatCode="#,##0">
                  <c:v>119.14285714285714</c:v>
                </c:pt>
                <c:pt idx="50" formatCode="#,##0">
                  <c:v>148.57142857142858</c:v>
                </c:pt>
                <c:pt idx="51" formatCode="#,##0">
                  <c:v>158.71428571428572</c:v>
                </c:pt>
                <c:pt idx="52" formatCode="#,##0">
                  <c:v>167.14285714285714</c:v>
                </c:pt>
                <c:pt idx="53" formatCode="#,##0">
                  <c:v>168.57142857142858</c:v>
                </c:pt>
                <c:pt idx="54" formatCode="#,##0">
                  <c:v>171</c:v>
                </c:pt>
                <c:pt idx="55" formatCode="#,##0">
                  <c:v>175.14285714285714</c:v>
                </c:pt>
                <c:pt idx="56" formatCode="#,##0">
                  <c:v>178.14285714285714</c:v>
                </c:pt>
                <c:pt idx="57" formatCode="#,##0">
                  <c:v>181</c:v>
                </c:pt>
                <c:pt idx="58" formatCode="#,##0">
                  <c:v>170.71428571428572</c:v>
                </c:pt>
                <c:pt idx="59" formatCode="#,##0">
                  <c:v>159.85714285714286</c:v>
                </c:pt>
                <c:pt idx="60" formatCode="#,##0">
                  <c:v>166</c:v>
                </c:pt>
                <c:pt idx="61" formatCode="#,##0">
                  <c:v>143</c:v>
                </c:pt>
                <c:pt idx="62" formatCode="#,##0">
                  <c:v>144</c:v>
                </c:pt>
                <c:pt idx="63" formatCode="#,##0">
                  <c:v>148.85714285714286</c:v>
                </c:pt>
                <c:pt idx="64" formatCode="#,##0">
                  <c:v>140.14285714285714</c:v>
                </c:pt>
                <c:pt idx="65" formatCode="#,##0">
                  <c:v>151.14285714285714</c:v>
                </c:pt>
                <c:pt idx="66" formatCode="#,##0">
                  <c:v>156.71428571428572</c:v>
                </c:pt>
                <c:pt idx="67" formatCode="#,##0">
                  <c:v>151</c:v>
                </c:pt>
                <c:pt idx="68" formatCode="#,##0">
                  <c:v>148.71428571428572</c:v>
                </c:pt>
                <c:pt idx="69" formatCode="#,##0">
                  <c:v>140.85714285714286</c:v>
                </c:pt>
                <c:pt idx="70" formatCode="#,##0">
                  <c:v>126.71428571428571</c:v>
                </c:pt>
                <c:pt idx="71" formatCode="#,##0">
                  <c:v>129.14285714285714</c:v>
                </c:pt>
                <c:pt idx="72" formatCode="#,##0">
                  <c:v>126.14285714285714</c:v>
                </c:pt>
                <c:pt idx="73" formatCode="#,##0">
                  <c:v>120.28571428571429</c:v>
                </c:pt>
                <c:pt idx="74" formatCode="#,##0">
                  <c:v>124.28571428571429</c:v>
                </c:pt>
                <c:pt idx="75" formatCode="#,##0">
                  <c:v>138.28571428571428</c:v>
                </c:pt>
                <c:pt idx="76" formatCode="#,##0">
                  <c:v>139.28571428571428</c:v>
                </c:pt>
                <c:pt idx="77" formatCode="#,##0">
                  <c:v>141.14285714285714</c:v>
                </c:pt>
                <c:pt idx="78" formatCode="#,##0">
                  <c:v>132.85714285714286</c:v>
                </c:pt>
                <c:pt idx="79" formatCode="#,##0">
                  <c:v>119.57142857142857</c:v>
                </c:pt>
                <c:pt idx="80" formatCode="#,##0">
                  <c:v>111.85714285714286</c:v>
                </c:pt>
                <c:pt idx="81" formatCode="#,##0">
                  <c:v>97.857142857142861</c:v>
                </c:pt>
                <c:pt idx="82" formatCode="#,##0">
                  <c:v>92</c:v>
                </c:pt>
                <c:pt idx="83" formatCode="#,##0">
                  <c:v>88.857142857142861</c:v>
                </c:pt>
                <c:pt idx="84" formatCode="#,##0">
                  <c:v>88</c:v>
                </c:pt>
                <c:pt idx="85" formatCode="#,##0">
                  <c:v>77.285714285714292</c:v>
                </c:pt>
                <c:pt idx="86" formatCode="#,##0">
                  <c:v>77.714285714285708</c:v>
                </c:pt>
                <c:pt idx="87" formatCode="#,##0">
                  <c:v>77.142857142857139</c:v>
                </c:pt>
                <c:pt idx="88" formatCode="#,##0">
                  <c:v>76.285714285714292</c:v>
                </c:pt>
                <c:pt idx="89" formatCode="#,##0">
                  <c:v>67.857142857142861</c:v>
                </c:pt>
                <c:pt idx="90" formatCode="#,##0">
                  <c:v>71.714285714285708</c:v>
                </c:pt>
                <c:pt idx="91" formatCode="#,##0">
                  <c:v>68.571428571428569</c:v>
                </c:pt>
                <c:pt idx="92" formatCode="#,##0">
                  <c:v>65.714285714285708</c:v>
                </c:pt>
                <c:pt idx="93" formatCode="#,##0">
                  <c:v>59.428571428571431</c:v>
                </c:pt>
                <c:pt idx="94" formatCode="#,##0">
                  <c:v>54.142857142857146</c:v>
                </c:pt>
                <c:pt idx="95" formatCode="#,##0">
                  <c:v>49.857142857142854</c:v>
                </c:pt>
                <c:pt idx="96" formatCode="#,##0">
                  <c:v>54.428571428571431</c:v>
                </c:pt>
                <c:pt idx="97" formatCode="#,##0">
                  <c:v>48.428571428571431</c:v>
                </c:pt>
                <c:pt idx="98" formatCode="#,##0">
                  <c:v>47.571428571428569</c:v>
                </c:pt>
                <c:pt idx="99" formatCode="#,##0">
                  <c:v>50.285714285714285</c:v>
                </c:pt>
                <c:pt idx="100" formatCode="#,##0">
                  <c:v>52.428571428571431</c:v>
                </c:pt>
                <c:pt idx="101" formatCode="#,##0">
                  <c:v>51.714285714285715</c:v>
                </c:pt>
                <c:pt idx="102" formatCode="#,##0">
                  <c:v>51</c:v>
                </c:pt>
                <c:pt idx="103" formatCode="#,##0">
                  <c:v>47.714285714285715</c:v>
                </c:pt>
                <c:pt idx="104" formatCode="#,##0">
                  <c:v>47.714285714285715</c:v>
                </c:pt>
                <c:pt idx="105" formatCode="#,##0">
                  <c:v>47.857142857142854</c:v>
                </c:pt>
                <c:pt idx="106" formatCode="#,##0">
                  <c:v>43.142857142857146</c:v>
                </c:pt>
                <c:pt idx="107" formatCode="#,##0">
                  <c:v>43.571428571428569</c:v>
                </c:pt>
                <c:pt idx="108" formatCode="#,##0">
                  <c:v>41.142857142857146</c:v>
                </c:pt>
                <c:pt idx="109" formatCode="#,##0">
                  <c:v>39.142857142857146</c:v>
                </c:pt>
                <c:pt idx="110" formatCode="#,##0">
                  <c:v>36.857142857142854</c:v>
                </c:pt>
                <c:pt idx="111" formatCode="#,##0">
                  <c:v>36.857142857142854</c:v>
                </c:pt>
                <c:pt idx="112" formatCode="#,##0">
                  <c:v>39</c:v>
                </c:pt>
                <c:pt idx="113" formatCode="#,##0">
                  <c:v>34.428571428571431</c:v>
                </c:pt>
                <c:pt idx="114" formatCode="#,##0">
                  <c:v>28.142857142857142</c:v>
                </c:pt>
                <c:pt idx="115" formatCode="#,##0">
                  <c:v>27</c:v>
                </c:pt>
                <c:pt idx="116" formatCode="#,##0">
                  <c:v>29.857142857142858</c:v>
                </c:pt>
                <c:pt idx="117" formatCode="#,##0">
                  <c:v>27.857142857142858</c:v>
                </c:pt>
                <c:pt idx="118" formatCode="#,##0">
                  <c:v>29.285714285714285</c:v>
                </c:pt>
                <c:pt idx="119" formatCode="#,##0">
                  <c:v>29.428571428571427</c:v>
                </c:pt>
                <c:pt idx="120" formatCode="#,##0">
                  <c:v>29.857142857142858</c:v>
                </c:pt>
                <c:pt idx="121" formatCode="#,##0">
                  <c:v>30.857142857142858</c:v>
                </c:pt>
                <c:pt idx="122" formatCode="#,##0">
                  <c:v>29.857142857142858</c:v>
                </c:pt>
                <c:pt idx="123" formatCode="#,##0">
                  <c:v>24.714285714285715</c:v>
                </c:pt>
                <c:pt idx="124" formatCode="#,##0">
                  <c:v>25.714285714285715</c:v>
                </c:pt>
                <c:pt idx="125" formatCode="#,##0">
                  <c:v>24.285714285714285</c:v>
                </c:pt>
                <c:pt idx="126" formatCode="#,##0">
                  <c:v>22.714285714285715</c:v>
                </c:pt>
                <c:pt idx="127" formatCode="#,##0">
                  <c:v>18.142857142857142</c:v>
                </c:pt>
                <c:pt idx="128" formatCode="#,##0">
                  <c:v>19.857142857142858</c:v>
                </c:pt>
                <c:pt idx="129" formatCode="#,##0">
                  <c:v>30.428571428571427</c:v>
                </c:pt>
                <c:pt idx="130" formatCode="#,##0">
                  <c:v>43.714285714285715</c:v>
                </c:pt>
                <c:pt idx="131" formatCode="#,##0">
                  <c:v>51.428571428571431</c:v>
                </c:pt>
                <c:pt idx="132" formatCode="#,##0">
                  <c:v>53.571428571428569</c:v>
                </c:pt>
                <c:pt idx="133" formatCode="#,##0">
                  <c:v>54.714285714285715</c:v>
                </c:pt>
                <c:pt idx="134" formatCode="#,##0">
                  <c:v>71.428571428571431</c:v>
                </c:pt>
                <c:pt idx="135" formatCode="#,##0">
                  <c:v>75.857142857142861</c:v>
                </c:pt>
                <c:pt idx="136" formatCode="#,##0">
                  <c:v>71</c:v>
                </c:pt>
                <c:pt idx="137" formatCode="#,##0">
                  <c:v>73.142857142857139</c:v>
                </c:pt>
                <c:pt idx="138" formatCode="#,##0">
                  <c:v>73.857142857142861</c:v>
                </c:pt>
                <c:pt idx="139" formatCode="#,##0">
                  <c:v>72.285714285714292</c:v>
                </c:pt>
                <c:pt idx="140" formatCode="#,##0">
                  <c:v>73.428571428571431</c:v>
                </c:pt>
                <c:pt idx="141" formatCode="#,##0">
                  <c:v>66.142857142857139</c:v>
                </c:pt>
                <c:pt idx="142" formatCode="#,##0">
                  <c:v>68.142857142857139</c:v>
                </c:pt>
                <c:pt idx="143" formatCode="#,##0">
                  <c:v>91</c:v>
                </c:pt>
                <c:pt idx="144" formatCode="#,##0">
                  <c:v>98.285714285714292</c:v>
                </c:pt>
                <c:pt idx="145" formatCode="#,##0">
                  <c:v>99.571428571428569</c:v>
                </c:pt>
                <c:pt idx="146" formatCode="#,##0">
                  <c:v>122.42857142857143</c:v>
                </c:pt>
                <c:pt idx="147" formatCode="#,##0">
                  <c:v>381</c:v>
                </c:pt>
                <c:pt idx="148" formatCode="#,##0">
                  <c:v>370.28571428571428</c:v>
                </c:pt>
                <c:pt idx="149" formatCode="#,##0">
                  <c:v>358.57142857142856</c:v>
                </c:pt>
                <c:pt idx="150" formatCode="#,##0">
                  <c:v>326.42857142857144</c:v>
                </c:pt>
                <c:pt idx="151" formatCode="#,##0">
                  <c:v>307.71428571428572</c:v>
                </c:pt>
                <c:pt idx="152" formatCode="#,##0">
                  <c:v>306.71428571428572</c:v>
                </c:pt>
                <c:pt idx="153" formatCode="#,##0">
                  <c:v>285.28571428571428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CZE'!$AK$3</c:f>
              <c:strCache>
                <c:ptCount val="1"/>
                <c:pt idx="0">
                  <c:v>Modelled Recovered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CZE'!$AK$4:$AK$157</c:f>
              <c:numCache>
                <c:formatCode>General</c:formatCode>
                <c:ptCount val="154"/>
                <c:pt idx="39" formatCode="#,##0">
                  <c:v>22.2</c:v>
                </c:pt>
                <c:pt idx="40" formatCode="#,##0">
                  <c:v>26.7</c:v>
                </c:pt>
                <c:pt idx="41" formatCode="#,##0">
                  <c:v>35.5</c:v>
                </c:pt>
                <c:pt idx="42" formatCode="#,##0">
                  <c:v>37.299999999999997</c:v>
                </c:pt>
                <c:pt idx="43" formatCode="#,##0">
                  <c:v>59.999999999999993</c:v>
                </c:pt>
                <c:pt idx="44" formatCode="#,##0">
                  <c:v>69.2</c:v>
                </c:pt>
                <c:pt idx="45" formatCode="#,##0">
                  <c:v>80.599999999999994</c:v>
                </c:pt>
                <c:pt idx="46" formatCode="#,##0">
                  <c:v>86.7</c:v>
                </c:pt>
                <c:pt idx="47" formatCode="#,##0">
                  <c:v>93.8</c:v>
                </c:pt>
                <c:pt idx="48" formatCode="#,##0">
                  <c:v>99.8</c:v>
                </c:pt>
                <c:pt idx="49" formatCode="#,##0">
                  <c:v>118.99999999999999</c:v>
                </c:pt>
                <c:pt idx="50" formatCode="#,##0">
                  <c:v>123.1</c:v>
                </c:pt>
                <c:pt idx="51" formatCode="#,##0">
                  <c:v>144.6</c:v>
                </c:pt>
                <c:pt idx="52" formatCode="#,##0">
                  <c:v>163.6</c:v>
                </c:pt>
                <c:pt idx="53" formatCode="#,##0">
                  <c:v>169.7</c:v>
                </c:pt>
                <c:pt idx="54" formatCode="#,##0">
                  <c:v>176.5</c:v>
                </c:pt>
                <c:pt idx="55" formatCode="#,##0">
                  <c:v>191.4</c:v>
                </c:pt>
                <c:pt idx="56" formatCode="#,##0">
                  <c:v>185.39999999999998</c:v>
                </c:pt>
                <c:pt idx="57" formatCode="#,##0">
                  <c:v>193.3</c:v>
                </c:pt>
                <c:pt idx="58" formatCode="#,##0">
                  <c:v>181.19999999999996</c:v>
                </c:pt>
                <c:pt idx="59" formatCode="#,##0">
                  <c:v>184.1</c:v>
                </c:pt>
                <c:pt idx="60" formatCode="#,##0">
                  <c:v>177</c:v>
                </c:pt>
                <c:pt idx="61" formatCode="#,##0">
                  <c:v>182.1</c:v>
                </c:pt>
                <c:pt idx="62" formatCode="#,##0">
                  <c:v>170.89999999999998</c:v>
                </c:pt>
                <c:pt idx="63" formatCode="#,##0">
                  <c:v>180.4</c:v>
                </c:pt>
                <c:pt idx="64" formatCode="#,##0">
                  <c:v>171.1</c:v>
                </c:pt>
                <c:pt idx="65" formatCode="#,##0">
                  <c:v>164.1</c:v>
                </c:pt>
                <c:pt idx="66" formatCode="#,##0">
                  <c:v>135.89999999999998</c:v>
                </c:pt>
                <c:pt idx="67" formatCode="#,##0">
                  <c:v>140.4</c:v>
                </c:pt>
                <c:pt idx="68" formatCode="#,##0">
                  <c:v>123.7</c:v>
                </c:pt>
                <c:pt idx="69" formatCode="#,##0">
                  <c:v>109.39999999999999</c:v>
                </c:pt>
                <c:pt idx="70" formatCode="#,##0">
                  <c:v>90.399999999999991</c:v>
                </c:pt>
                <c:pt idx="71" formatCode="#,##0">
                  <c:v>86.399999999999991</c:v>
                </c:pt>
                <c:pt idx="72" formatCode="#,##0">
                  <c:v>81.699999999999989</c:v>
                </c:pt>
                <c:pt idx="73" formatCode="#,##0">
                  <c:v>77.499999999999986</c:v>
                </c:pt>
                <c:pt idx="74" formatCode="#,##0">
                  <c:v>75.5</c:v>
                </c:pt>
                <c:pt idx="75" formatCode="#,##0">
                  <c:v>84.1</c:v>
                </c:pt>
                <c:pt idx="76" formatCode="#,##0">
                  <c:v>92.2</c:v>
                </c:pt>
                <c:pt idx="77" formatCode="#,##0">
                  <c:v>91.6</c:v>
                </c:pt>
                <c:pt idx="78" formatCode="#,##0">
                  <c:v>75.399999999999991</c:v>
                </c:pt>
                <c:pt idx="79" formatCode="#,##0">
                  <c:v>72.399999999999991</c:v>
                </c:pt>
                <c:pt idx="80" formatCode="#,##0">
                  <c:v>74.599999999999994</c:v>
                </c:pt>
                <c:pt idx="81" formatCode="#,##0">
                  <c:v>65.8</c:v>
                </c:pt>
                <c:pt idx="82" formatCode="#,##0">
                  <c:v>54.5</c:v>
                </c:pt>
                <c:pt idx="83" formatCode="#,##0">
                  <c:v>47.1</c:v>
                </c:pt>
                <c:pt idx="84" formatCode="#,##0">
                  <c:v>44.699999999999996</c:v>
                </c:pt>
                <c:pt idx="85" formatCode="#,##0">
                  <c:v>49.499999999999993</c:v>
                </c:pt>
                <c:pt idx="86" formatCode="#,##0">
                  <c:v>46.4</c:v>
                </c:pt>
                <c:pt idx="87" formatCode="#,##0">
                  <c:v>40.299999999999997</c:v>
                </c:pt>
                <c:pt idx="88" formatCode="#,##0">
                  <c:v>37.699999999999996</c:v>
                </c:pt>
                <c:pt idx="89" formatCode="#,##0">
                  <c:v>37.4</c:v>
                </c:pt>
                <c:pt idx="90" formatCode="#,##0">
                  <c:v>39.199999999999996</c:v>
                </c:pt>
                <c:pt idx="91" formatCode="#,##0">
                  <c:v>39.5</c:v>
                </c:pt>
                <c:pt idx="92" formatCode="#,##0">
                  <c:v>34.9</c:v>
                </c:pt>
                <c:pt idx="93" formatCode="#,##0">
                  <c:v>33.999999999999993</c:v>
                </c:pt>
                <c:pt idx="94" formatCode="#,##0">
                  <c:v>33.999999999999993</c:v>
                </c:pt>
                <c:pt idx="95" formatCode="#,##0">
                  <c:v>34.199999999999996</c:v>
                </c:pt>
                <c:pt idx="96" formatCode="#,##0">
                  <c:v>35.699999999999996</c:v>
                </c:pt>
                <c:pt idx="97" formatCode="#,##0">
                  <c:v>32.5</c:v>
                </c:pt>
                <c:pt idx="98" formatCode="#,##0">
                  <c:v>29.5</c:v>
                </c:pt>
                <c:pt idx="99" formatCode="#,##0">
                  <c:v>32</c:v>
                </c:pt>
                <c:pt idx="100" formatCode="#,##0">
                  <c:v>32.9</c:v>
                </c:pt>
                <c:pt idx="101" formatCode="#,##0">
                  <c:v>36</c:v>
                </c:pt>
                <c:pt idx="102" formatCode="#,##0">
                  <c:v>35.199999999999996</c:v>
                </c:pt>
                <c:pt idx="103" formatCode="#,##0">
                  <c:v>40.999999999999993</c:v>
                </c:pt>
                <c:pt idx="104" formatCode="#,##0">
                  <c:v>42.599999999999994</c:v>
                </c:pt>
                <c:pt idx="105" formatCode="#,##0">
                  <c:v>45.199999999999996</c:v>
                </c:pt>
                <c:pt idx="106" formatCode="#,##0">
                  <c:v>40.299999999999997</c:v>
                </c:pt>
                <c:pt idx="107" formatCode="#,##0">
                  <c:v>40.700000000000003</c:v>
                </c:pt>
                <c:pt idx="108" formatCode="#,##0">
                  <c:v>43.5</c:v>
                </c:pt>
                <c:pt idx="109" formatCode="#,##0">
                  <c:v>47.999999999999993</c:v>
                </c:pt>
                <c:pt idx="110" formatCode="#,##0">
                  <c:v>41.6</c:v>
                </c:pt>
                <c:pt idx="111" formatCode="#,##0">
                  <c:v>40.299999999999997</c:v>
                </c:pt>
                <c:pt idx="112" formatCode="#,##0">
                  <c:v>36.5</c:v>
                </c:pt>
                <c:pt idx="113" formatCode="#,##0">
                  <c:v>38.6</c:v>
                </c:pt>
                <c:pt idx="114" formatCode="#,##0">
                  <c:v>38.299999999999997</c:v>
                </c:pt>
                <c:pt idx="115" formatCode="#,##0">
                  <c:v>33.999999999999993</c:v>
                </c:pt>
                <c:pt idx="116" formatCode="#,##0">
                  <c:v>31.299999999999997</c:v>
                </c:pt>
                <c:pt idx="117" formatCode="#,##0">
                  <c:v>29.999999999999996</c:v>
                </c:pt>
                <c:pt idx="118" formatCode="#,##0">
                  <c:v>31.399999999999995</c:v>
                </c:pt>
                <c:pt idx="119" formatCode="#,##0">
                  <c:v>35.199999999999996</c:v>
                </c:pt>
                <c:pt idx="120" formatCode="#,##0">
                  <c:v>35.4</c:v>
                </c:pt>
                <c:pt idx="121" formatCode="#,##0">
                  <c:v>33.299999999999997</c:v>
                </c:pt>
                <c:pt idx="122" formatCode="#,##0">
                  <c:v>33.700000000000003</c:v>
                </c:pt>
                <c:pt idx="123" formatCode="#,##0">
                  <c:v>36</c:v>
                </c:pt>
                <c:pt idx="124" formatCode="#,##0">
                  <c:v>39.5</c:v>
                </c:pt>
                <c:pt idx="125" formatCode="#,##0">
                  <c:v>38.699999999999996</c:v>
                </c:pt>
                <c:pt idx="126" formatCode="#,##0">
                  <c:v>38.6</c:v>
                </c:pt>
                <c:pt idx="127" formatCode="#,##0">
                  <c:v>36.099999999999994</c:v>
                </c:pt>
                <c:pt idx="128" formatCode="#,##0">
                  <c:v>40.9</c:v>
                </c:pt>
                <c:pt idx="129" formatCode="#,##0">
                  <c:v>42.4</c:v>
                </c:pt>
                <c:pt idx="130" formatCode="#,##0">
                  <c:v>39.599999999999994</c:v>
                </c:pt>
                <c:pt idx="131" formatCode="#,##0">
                  <c:v>36.699999999999996</c:v>
                </c:pt>
                <c:pt idx="132" formatCode="#,##0">
                  <c:v>36</c:v>
                </c:pt>
                <c:pt idx="133" formatCode="#,##0">
                  <c:v>33.799999999999997</c:v>
                </c:pt>
                <c:pt idx="134" formatCode="#,##0">
                  <c:v>42.5</c:v>
                </c:pt>
                <c:pt idx="135" formatCode="#,##0">
                  <c:v>46.8</c:v>
                </c:pt>
                <c:pt idx="136" formatCode="#,##0">
                  <c:v>45.7</c:v>
                </c:pt>
                <c:pt idx="137" formatCode="#,##0">
                  <c:v>47.399999999999991</c:v>
                </c:pt>
                <c:pt idx="138" formatCode="#,##0">
                  <c:v>45.9</c:v>
                </c:pt>
                <c:pt idx="139" formatCode="#,##0">
                  <c:v>53.9</c:v>
                </c:pt>
                <c:pt idx="140" formatCode="#,##0">
                  <c:v>61.5</c:v>
                </c:pt>
                <c:pt idx="141" formatCode="#,##0">
                  <c:v>59</c:v>
                </c:pt>
                <c:pt idx="142" formatCode="#,##0">
                  <c:v>63.2</c:v>
                </c:pt>
                <c:pt idx="143" formatCode="#,##0">
                  <c:v>85</c:v>
                </c:pt>
                <c:pt idx="144" formatCode="#,##0">
                  <c:v>110.5</c:v>
                </c:pt>
                <c:pt idx="145" formatCode="#,##0">
                  <c:v>128.19999999999999</c:v>
                </c:pt>
                <c:pt idx="146" formatCode="#,##0">
                  <c:v>130.39999999999998</c:v>
                </c:pt>
                <c:pt idx="147" formatCode="#,##0">
                  <c:v>126.89999999999999</c:v>
                </c:pt>
                <c:pt idx="148" formatCode="#,##0">
                  <c:v>130.79999999999998</c:v>
                </c:pt>
                <c:pt idx="149" formatCode="#,##0">
                  <c:v>128.1</c:v>
                </c:pt>
                <c:pt idx="150" formatCode="#,##0">
                  <c:v>114.19999999999999</c:v>
                </c:pt>
                <c:pt idx="151" formatCode="#,##0">
                  <c:v>91.199999999999989</c:v>
                </c:pt>
                <c:pt idx="152" formatCode="#,##0">
                  <c:v>76.099999999999994</c:v>
                </c:pt>
                <c:pt idx="153" formatCode="#,##0">
                  <c:v>73.099999999999994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64192"/>
        <c:axId val="231862656"/>
      </c:lineChart>
      <c:dateAx>
        <c:axId val="2318511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852672"/>
        <c:crosses val="autoZero"/>
        <c:auto val="1"/>
        <c:lblOffset val="100"/>
        <c:baseTimeUnit val="days"/>
      </c:dateAx>
      <c:valAx>
        <c:axId val="231852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851136"/>
        <c:crosses val="autoZero"/>
        <c:crossBetween val="between"/>
      </c:valAx>
      <c:valAx>
        <c:axId val="23186265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864192"/>
        <c:crosses val="max"/>
        <c:crossBetween val="between"/>
      </c:valAx>
      <c:catAx>
        <c:axId val="23186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231862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942231919805204"/>
          <c:y val="8.7007124109486328E-2"/>
          <c:w val="0.4266611010973026"/>
          <c:h val="4.7872675490031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Česká republika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553331435980151E-2"/>
          <c:y val="1.894301994998315E-2"/>
          <c:w val="0.89774430003478467"/>
          <c:h val="0.91096651380115945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CZE'!$A$4:$A$297</c:f>
              <c:numCache>
                <c:formatCode>m/d/yyyy</c:formatCode>
                <c:ptCount val="29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</c:numCache>
            </c:numRef>
          </c:cat>
          <c:val>
            <c:numRef>
              <c:f>'data CZE'!$AB$4:$AB$297</c:f>
              <c:numCache>
                <c:formatCode>General</c:formatCode>
                <c:ptCount val="294"/>
                <c:pt idx="7" formatCode="#,##0">
                  <c:v>4</c:v>
                </c:pt>
                <c:pt idx="8" formatCode="#,##0">
                  <c:v>4</c:v>
                </c:pt>
                <c:pt idx="9" formatCode="#,##0">
                  <c:v>5.1428571428571432</c:v>
                </c:pt>
                <c:pt idx="10" formatCode="#,##0">
                  <c:v>11.857142857142858</c:v>
                </c:pt>
                <c:pt idx="11" formatCode="#,##0">
                  <c:v>11.714285714285714</c:v>
                </c:pt>
                <c:pt idx="12" formatCode="#,##0">
                  <c:v>17.571428571428573</c:v>
                </c:pt>
                <c:pt idx="13" formatCode="#,##0">
                  <c:v>24.285714285714285</c:v>
                </c:pt>
                <c:pt idx="14" formatCode="#,##0">
                  <c:v>31.714285714285715</c:v>
                </c:pt>
                <c:pt idx="15" formatCode="#,##0">
                  <c:v>38.142857142857146</c:v>
                </c:pt>
                <c:pt idx="16" formatCode="#,##0">
                  <c:v>50.714285714285715</c:v>
                </c:pt>
                <c:pt idx="17" formatCode="#,##0">
                  <c:v>53.285714285714285</c:v>
                </c:pt>
                <c:pt idx="18" formatCode="#,##0">
                  <c:v>85.714285714285708</c:v>
                </c:pt>
                <c:pt idx="19" formatCode="#,##0">
                  <c:v>98.857142857142861</c:v>
                </c:pt>
                <c:pt idx="20" formatCode="#,##0">
                  <c:v>115.14285714285714</c:v>
                </c:pt>
                <c:pt idx="21" formatCode="#,##0">
                  <c:v>123.85714285714286</c:v>
                </c:pt>
                <c:pt idx="22" formatCode="#,##0">
                  <c:v>134</c:v>
                </c:pt>
                <c:pt idx="23" formatCode="#,##0">
                  <c:v>142.57142857142858</c:v>
                </c:pt>
                <c:pt idx="24" formatCode="#,##0">
                  <c:v>170</c:v>
                </c:pt>
                <c:pt idx="25" formatCode="#,##0">
                  <c:v>175.85714285714286</c:v>
                </c:pt>
                <c:pt idx="26" formatCode="#,##0">
                  <c:v>206.57142857142858</c:v>
                </c:pt>
                <c:pt idx="27" formatCode="#,##0">
                  <c:v>233.71428571428572</c:v>
                </c:pt>
                <c:pt idx="28" formatCode="#,##0">
                  <c:v>242.42857142857142</c:v>
                </c:pt>
                <c:pt idx="29" formatCode="#,##0">
                  <c:v>252.14285714285714</c:v>
                </c:pt>
                <c:pt idx="30" formatCode="#,##0">
                  <c:v>273.42857142857144</c:v>
                </c:pt>
                <c:pt idx="31" formatCode="#,##0">
                  <c:v>264.85714285714283</c:v>
                </c:pt>
                <c:pt idx="32" formatCode="#,##0">
                  <c:v>276.14285714285717</c:v>
                </c:pt>
                <c:pt idx="33" formatCode="#,##0">
                  <c:v>258.85714285714283</c:v>
                </c:pt>
                <c:pt idx="34" formatCode="#,##0">
                  <c:v>263</c:v>
                </c:pt>
                <c:pt idx="35" formatCode="#,##0">
                  <c:v>252.85714285714286</c:v>
                </c:pt>
                <c:pt idx="36" formatCode="#,##0">
                  <c:v>260.14285714285717</c:v>
                </c:pt>
                <c:pt idx="37" formatCode="#,##0">
                  <c:v>244.14285714285714</c:v>
                </c:pt>
                <c:pt idx="38" formatCode="#,##0">
                  <c:v>257.71428571428572</c:v>
                </c:pt>
                <c:pt idx="39" formatCode="#,##0">
                  <c:v>244.42857142857142</c:v>
                </c:pt>
                <c:pt idx="40" formatCode="#,##0">
                  <c:v>234.42857142857142</c:v>
                </c:pt>
                <c:pt idx="41" formatCode="#,##0">
                  <c:v>194.14285714285714</c:v>
                </c:pt>
                <c:pt idx="42" formatCode="#,##0">
                  <c:v>200.57142857142858</c:v>
                </c:pt>
                <c:pt idx="43" formatCode="#,##0">
                  <c:v>176.71428571428572</c:v>
                </c:pt>
                <c:pt idx="44" formatCode="#,##0">
                  <c:v>156.28571428571428</c:v>
                </c:pt>
                <c:pt idx="45" formatCode="#,##0">
                  <c:v>129.14285714285714</c:v>
                </c:pt>
                <c:pt idx="46" formatCode="#,##0">
                  <c:v>123.42857142857143</c:v>
                </c:pt>
                <c:pt idx="47" formatCode="#,##0">
                  <c:v>116.71428571428571</c:v>
                </c:pt>
                <c:pt idx="48" formatCode="#,##0">
                  <c:v>110.71428571428571</c:v>
                </c:pt>
                <c:pt idx="49" formatCode="#,##0">
                  <c:v>107.85714285714286</c:v>
                </c:pt>
                <c:pt idx="50" formatCode="#,##0">
                  <c:v>120.14285714285714</c:v>
                </c:pt>
                <c:pt idx="51" formatCode="#,##0">
                  <c:v>131.71428571428572</c:v>
                </c:pt>
                <c:pt idx="52" formatCode="#,##0">
                  <c:v>130.85714285714286</c:v>
                </c:pt>
                <c:pt idx="53" formatCode="#,##0">
                  <c:v>107.71428571428571</c:v>
                </c:pt>
                <c:pt idx="54" formatCode="#,##0">
                  <c:v>103.42857142857143</c:v>
                </c:pt>
                <c:pt idx="55" formatCode="#,##0">
                  <c:v>106.57142857142857</c:v>
                </c:pt>
                <c:pt idx="56" formatCode="#,##0">
                  <c:v>94</c:v>
                </c:pt>
                <c:pt idx="57" formatCode="#,##0">
                  <c:v>77.857142857142861</c:v>
                </c:pt>
                <c:pt idx="58" formatCode="#,##0">
                  <c:v>67.285714285714292</c:v>
                </c:pt>
                <c:pt idx="59" formatCode="#,##0">
                  <c:v>63.857142857142854</c:v>
                </c:pt>
                <c:pt idx="60" formatCode="#,##0">
                  <c:v>70.714285714285708</c:v>
                </c:pt>
                <c:pt idx="61" formatCode="#,##0">
                  <c:v>66.285714285714292</c:v>
                </c:pt>
                <c:pt idx="62" formatCode="#,##0">
                  <c:v>57.571428571428569</c:v>
                </c:pt>
                <c:pt idx="63" formatCode="#,##0">
                  <c:v>53.857142857142854</c:v>
                </c:pt>
                <c:pt idx="64" formatCode="#,##0">
                  <c:v>53.428571428571431</c:v>
                </c:pt>
                <c:pt idx="65" formatCode="#,##0">
                  <c:v>56</c:v>
                </c:pt>
                <c:pt idx="66" formatCode="#,##0">
                  <c:v>56.428571428571431</c:v>
                </c:pt>
                <c:pt idx="67" formatCode="#,##0">
                  <c:v>49.857142857142854</c:v>
                </c:pt>
                <c:pt idx="68" formatCode="#,##0">
                  <c:v>48.571428571428569</c:v>
                </c:pt>
                <c:pt idx="69" formatCode="#,##0">
                  <c:v>48.571428571428569</c:v>
                </c:pt>
                <c:pt idx="70" formatCode="#,##0">
                  <c:v>48.857142857142854</c:v>
                </c:pt>
                <c:pt idx="71" formatCode="#,##0">
                  <c:v>51</c:v>
                </c:pt>
                <c:pt idx="72" formatCode="#,##0">
                  <c:v>46.428571428571431</c:v>
                </c:pt>
                <c:pt idx="73" formatCode="#,##0">
                  <c:v>42.142857142857146</c:v>
                </c:pt>
                <c:pt idx="74" formatCode="#,##0">
                  <c:v>45.714285714285715</c:v>
                </c:pt>
                <c:pt idx="75" formatCode="#,##0">
                  <c:v>47</c:v>
                </c:pt>
                <c:pt idx="76" formatCode="#,##0">
                  <c:v>51.428571428571431</c:v>
                </c:pt>
                <c:pt idx="77" formatCode="#,##0">
                  <c:v>50.285714285714285</c:v>
                </c:pt>
                <c:pt idx="78" formatCode="#,##0">
                  <c:v>58.571428571428569</c:v>
                </c:pt>
                <c:pt idx="79" formatCode="#,##0">
                  <c:v>60.857142857142854</c:v>
                </c:pt>
                <c:pt idx="80" formatCode="#,##0">
                  <c:v>64.571428571428569</c:v>
                </c:pt>
                <c:pt idx="81" formatCode="#,##0">
                  <c:v>57.571428571428569</c:v>
                </c:pt>
                <c:pt idx="82" formatCode="#,##0">
                  <c:v>58.142857142857146</c:v>
                </c:pt>
                <c:pt idx="83" formatCode="#,##0">
                  <c:v>62.142857142857146</c:v>
                </c:pt>
                <c:pt idx="84" formatCode="#,##0">
                  <c:v>68.571428571428569</c:v>
                </c:pt>
                <c:pt idx="85" formatCode="#,##0">
                  <c:v>59.428571428571431</c:v>
                </c:pt>
                <c:pt idx="86" formatCode="#,##0">
                  <c:v>57.571428571428569</c:v>
                </c:pt>
                <c:pt idx="87" formatCode="#,##0">
                  <c:v>52.142857142857146</c:v>
                </c:pt>
                <c:pt idx="88" formatCode="#,##0">
                  <c:v>55.142857142857146</c:v>
                </c:pt>
                <c:pt idx="89" formatCode="#,##0">
                  <c:v>54.714285714285715</c:v>
                </c:pt>
                <c:pt idx="90" formatCode="#,##0">
                  <c:v>48.571428571428569</c:v>
                </c:pt>
                <c:pt idx="91" formatCode="#,##0">
                  <c:v>44.714285714285715</c:v>
                </c:pt>
                <c:pt idx="92" formatCode="#,##0">
                  <c:v>42.857142857142854</c:v>
                </c:pt>
                <c:pt idx="93" formatCode="#,##0">
                  <c:v>44.857142857142854</c:v>
                </c:pt>
                <c:pt idx="94" formatCode="#,##0">
                  <c:v>50.285714285714285</c:v>
                </c:pt>
                <c:pt idx="95" formatCode="#,##0">
                  <c:v>50.571428571428569</c:v>
                </c:pt>
                <c:pt idx="96" formatCode="#,##0">
                  <c:v>47.571428571428569</c:v>
                </c:pt>
                <c:pt idx="97" formatCode="#,##0">
                  <c:v>48.142857142857146</c:v>
                </c:pt>
                <c:pt idx="98" formatCode="#,##0">
                  <c:v>51.428571428571431</c:v>
                </c:pt>
                <c:pt idx="99" formatCode="#,##0">
                  <c:v>56.428571428571431</c:v>
                </c:pt>
                <c:pt idx="100" formatCode="#,##0">
                  <c:v>55.285714285714285</c:v>
                </c:pt>
                <c:pt idx="101" formatCode="#,##0">
                  <c:v>55.142857142857146</c:v>
                </c:pt>
                <c:pt idx="102" formatCode="#,##0">
                  <c:v>51.571428571428569</c:v>
                </c:pt>
                <c:pt idx="103" formatCode="#,##0">
                  <c:v>58.428571428571431</c:v>
                </c:pt>
                <c:pt idx="104" formatCode="#,##0">
                  <c:v>60.571428571428569</c:v>
                </c:pt>
                <c:pt idx="105" formatCode="#,##0">
                  <c:v>56.571428571428569</c:v>
                </c:pt>
                <c:pt idx="106" formatCode="#,##0">
                  <c:v>52.428571428571431</c:v>
                </c:pt>
                <c:pt idx="107" formatCode="#,##0">
                  <c:v>51.428571428571431</c:v>
                </c:pt>
                <c:pt idx="108" formatCode="#,##0">
                  <c:v>48.285714285714285</c:v>
                </c:pt>
                <c:pt idx="109" formatCode="#,##0">
                  <c:v>60.714285714285715</c:v>
                </c:pt>
                <c:pt idx="110" formatCode="#,##0">
                  <c:v>66.857142857142861</c:v>
                </c:pt>
                <c:pt idx="111" formatCode="#,##0">
                  <c:v>65.285714285714292</c:v>
                </c:pt>
                <c:pt idx="112" formatCode="#,##0">
                  <c:v>67.714285714285708</c:v>
                </c:pt>
                <c:pt idx="113" formatCode="#,##0">
                  <c:v>65.571428571428569</c:v>
                </c:pt>
                <c:pt idx="114" formatCode="#,##0">
                  <c:v>77</c:v>
                </c:pt>
                <c:pt idx="115" formatCode="#,##0">
                  <c:v>87.857142857142861</c:v>
                </c:pt>
                <c:pt idx="116" formatCode="#,##0">
                  <c:v>84.285714285714292</c:v>
                </c:pt>
                <c:pt idx="117" formatCode="#,##0">
                  <c:v>90.285714285714292</c:v>
                </c:pt>
                <c:pt idx="118" formatCode="#,##0">
                  <c:v>121.42857142857143</c:v>
                </c:pt>
                <c:pt idx="119" formatCode="#,##0">
                  <c:v>157.85714285714286</c:v>
                </c:pt>
                <c:pt idx="120" formatCode="#,##0">
                  <c:v>183.14285714285714</c:v>
                </c:pt>
                <c:pt idx="121" formatCode="#,##0">
                  <c:v>186.28571428571428</c:v>
                </c:pt>
                <c:pt idx="122" formatCode="#,##0">
                  <c:v>181.28571428571428</c:v>
                </c:pt>
                <c:pt idx="123" formatCode="#,##0">
                  <c:v>186.85714285714286</c:v>
                </c:pt>
                <c:pt idx="124" formatCode="#,##0">
                  <c:v>183</c:v>
                </c:pt>
                <c:pt idx="125" formatCode="#,##0">
                  <c:v>163.14285714285714</c:v>
                </c:pt>
                <c:pt idx="126" formatCode="#,##0">
                  <c:v>130.28571428571428</c:v>
                </c:pt>
                <c:pt idx="127" formatCode="#,##0">
                  <c:v>108.71428571428571</c:v>
                </c:pt>
                <c:pt idx="128" formatCode="#,##0">
                  <c:v>104.42857142857143</c:v>
                </c:pt>
                <c:pt idx="129" formatCode="#,##0">
                  <c:v>109.71428571428571</c:v>
                </c:pt>
                <c:pt idx="130" formatCode="#,##0">
                  <c:v>105.85714285714286</c:v>
                </c:pt>
                <c:pt idx="131" formatCode="#,##0">
                  <c:v>97.428571428571431</c:v>
                </c:pt>
                <c:pt idx="132" formatCode="#,##0">
                  <c:v>96.428571428571431</c:v>
                </c:pt>
                <c:pt idx="133" formatCode="#,##0">
                  <c:v>94.142857142857139</c:v>
                </c:pt>
                <c:pt idx="134" formatCode="#,##0">
                  <c:v>96</c:v>
                </c:pt>
                <c:pt idx="135" formatCode="#,##0">
                  <c:v>93.714285714285708</c:v>
                </c:pt>
                <c:pt idx="136" formatCode="#,##0">
                  <c:v>94.428571428571431</c:v>
                </c:pt>
                <c:pt idx="137" formatCode="#,##0">
                  <c:v>99</c:v>
                </c:pt>
                <c:pt idx="138" formatCode="#,##0">
                  <c:v>105.85714285714286</c:v>
                </c:pt>
                <c:pt idx="139" formatCode="#,##0">
                  <c:v>105.71428571428571</c:v>
                </c:pt>
                <c:pt idx="140" formatCode="#,##0">
                  <c:v>110.14285714285714</c:v>
                </c:pt>
                <c:pt idx="141" formatCode="#,##0">
                  <c:v>122.85714285714286</c:v>
                </c:pt>
                <c:pt idx="142" formatCode="#,##0">
                  <c:v>140.42857142857142</c:v>
                </c:pt>
                <c:pt idx="143" formatCode="#,##0">
                  <c:v>156.42857142857142</c:v>
                </c:pt>
                <c:pt idx="144" formatCode="#,##0">
                  <c:v>169.71428571428572</c:v>
                </c:pt>
                <c:pt idx="145" formatCode="#,##0">
                  <c:v>191.28571428571428</c:v>
                </c:pt>
                <c:pt idx="146" formatCode="#,##0">
                  <c:v>193.85714285714286</c:v>
                </c:pt>
                <c:pt idx="147" formatCode="#,##0">
                  <c:v>197</c:v>
                </c:pt>
                <c:pt idx="148" formatCode="#,##0">
                  <c:v>202.57142857142858</c:v>
                </c:pt>
                <c:pt idx="149" formatCode="#,##0">
                  <c:v>210.71428571428572</c:v>
                </c:pt>
                <c:pt idx="150" formatCode="#,##0">
                  <c:v>217.57142857142858</c:v>
                </c:pt>
                <c:pt idx="151" formatCode="#,##0">
                  <c:v>224.42857142857142</c:v>
                </c:pt>
                <c:pt idx="152" formatCode="#,##0">
                  <c:v>213.28571428571428</c:v>
                </c:pt>
                <c:pt idx="153" formatCode="#,##0">
                  <c:v>212.42857142857142</c:v>
                </c:pt>
                <c:pt idx="154" formatCode="#,##0">
                  <c:v>210.85714285714286</c:v>
                </c:pt>
                <c:pt idx="155" formatCode="#,##0">
                  <c:v>213.14285714285714</c:v>
                </c:pt>
                <c:pt idx="156" formatCode="#,##0">
                  <c:v>212.42857142857142</c:v>
                </c:pt>
                <c:pt idx="157" formatCode="#,##0">
                  <c:v>205.14285714285714</c:v>
                </c:pt>
                <c:pt idx="158" formatCode="#,##0">
                  <c:v>194.28571428571428</c:v>
                </c:pt>
                <c:pt idx="159" formatCode="#,##0">
                  <c:v>212.28571428571428</c:v>
                </c:pt>
                <c:pt idx="160" formatCode="#,##0">
                  <c:v>219.42857142857142</c:v>
                </c:pt>
                <c:pt idx="161" formatCode="#,##0">
                  <c:v>221.85714285714286</c:v>
                </c:pt>
                <c:pt idx="162" formatCode="#,##0">
                  <c:v>212.28571428571428</c:v>
                </c:pt>
                <c:pt idx="163" formatCode="#,##0">
                  <c:v>213.85714285714286</c:v>
                </c:pt>
                <c:pt idx="164" formatCode="#,##0">
                  <c:v>220.85714285714286</c:v>
                </c:pt>
                <c:pt idx="165" formatCode="#,##0">
                  <c:v>238.57142857142858</c:v>
                </c:pt>
                <c:pt idx="166" formatCode="#,##0">
                  <c:v>233.28571428571428</c:v>
                </c:pt>
                <c:pt idx="167" formatCode="#,##0">
                  <c:v>236.57142857142858</c:v>
                </c:pt>
                <c:pt idx="168" formatCode="#,##0">
                  <c:v>237</c:v>
                </c:pt>
                <c:pt idx="169" formatCode="#,##0">
                  <c:v>244</c:v>
                </c:pt>
                <c:pt idx="170" formatCode="#,##0">
                  <c:v>242.85714285714286</c:v>
                </c:pt>
                <c:pt idx="171" formatCode="#,##0">
                  <c:v>246.14285714285714</c:v>
                </c:pt>
                <c:pt idx="172" formatCode="#,##0">
                  <c:v>234.85714285714286</c:v>
                </c:pt>
                <c:pt idx="173" formatCode="#,##0">
                  <c:v>265.42857142857144</c:v>
                </c:pt>
                <c:pt idx="174" formatCode="#,##0">
                  <c:v>271.28571428571428</c:v>
                </c:pt>
                <c:pt idx="175" formatCode="#,##0">
                  <c:v>273</c:v>
                </c:pt>
                <c:pt idx="176" formatCode="#,##0">
                  <c:v>282.71428571428572</c:v>
                </c:pt>
                <c:pt idx="177" formatCode="#,##0">
                  <c:v>295</c:v>
                </c:pt>
                <c:pt idx="178" formatCode="#,##0">
                  <c:v>307.57142857142856</c:v>
                </c:pt>
                <c:pt idx="179" formatCode="#,##0">
                  <c:v>303.42857142857144</c:v>
                </c:pt>
                <c:pt idx="180" formatCode="#,##0">
                  <c:v>318</c:v>
                </c:pt>
                <c:pt idx="181" formatCode="#,##0">
                  <c:v>329.14285714285717</c:v>
                </c:pt>
                <c:pt idx="182" formatCode="#,##0">
                  <c:v>349.14285714285717</c:v>
                </c:pt>
                <c:pt idx="183" formatCode="#,##0">
                  <c:v>348.14285714285717</c:v>
                </c:pt>
                <c:pt idx="184" formatCode="#,##0">
                  <c:v>367</c:v>
                </c:pt>
                <c:pt idx="185" formatCode="#,##0">
                  <c:v>403.14285714285717</c:v>
                </c:pt>
                <c:pt idx="186" formatCode="#,##0">
                  <c:v>469</c:v>
                </c:pt>
                <c:pt idx="187" formatCode="#,##0">
                  <c:v>496</c:v>
                </c:pt>
                <c:pt idx="188" formatCode="#,##0">
                  <c:v>522.57142857142856</c:v>
                </c:pt>
                <c:pt idx="189" formatCode="#,##0">
                  <c:v>541.28571428571433</c:v>
                </c:pt>
                <c:pt idx="190" formatCode="#,##0">
                  <c:v>585.42857142857144</c:v>
                </c:pt>
                <c:pt idx="191" formatCode="#,##0">
                  <c:v>680</c:v>
                </c:pt>
                <c:pt idx="192" formatCode="#,##0">
                  <c:v>751.85714285714289</c:v>
                </c:pt>
                <c:pt idx="193" formatCode="#,##0">
                  <c:v>851.57142857142856</c:v>
                </c:pt>
                <c:pt idx="194" formatCode="#,##0">
                  <c:v>944.42857142857144</c:v>
                </c:pt>
                <c:pt idx="195" formatCode="#,##0">
                  <c:v>1092.7142857142858</c:v>
                </c:pt>
                <c:pt idx="196" formatCode="#,##0">
                  <c:v>1147.4285714285713</c:v>
                </c:pt>
                <c:pt idx="197" formatCode="#,##0">
                  <c:v>1215.1428571428571</c:v>
                </c:pt>
                <c:pt idx="198" formatCode="#,##0">
                  <c:v>1288.4285714285713</c:v>
                </c:pt>
                <c:pt idx="199" formatCode="#,##0">
                  <c:v>1428</c:v>
                </c:pt>
                <c:pt idx="200" formatCode="#,##0">
                  <c:v>1677.4285714285713</c:v>
                </c:pt>
                <c:pt idx="201" formatCode="#,##0">
                  <c:v>1771.7142857142858</c:v>
                </c:pt>
                <c:pt idx="202" formatCode="#,##0">
                  <c:v>1843.5714285714287</c:v>
                </c:pt>
                <c:pt idx="203" formatCode="#,##0">
                  <c:v>1871.7142857142858</c:v>
                </c:pt>
                <c:pt idx="204" formatCode="#,##0">
                  <c:v>1934.5714285714287</c:v>
                </c:pt>
                <c:pt idx="205" formatCode="#,##0">
                  <c:v>2037.4285714285713</c:v>
                </c:pt>
                <c:pt idx="206" formatCode="#,##0">
                  <c:v>2061.7142857142858</c:v>
                </c:pt>
                <c:pt idx="207" formatCode="#,##0">
                  <c:v>2031.2857142857142</c:v>
                </c:pt>
                <c:pt idx="208" formatCode="#,##0">
                  <c:v>2150.8571428571427</c:v>
                </c:pt>
                <c:pt idx="209" formatCode="#,##0">
                  <c:v>2141.1428571428573</c:v>
                </c:pt>
                <c:pt idx="210" formatCode="#,##0">
                  <c:v>2186.7142857142858</c:v>
                </c:pt>
                <c:pt idx="211" formatCode="#,##0">
                  <c:v>2159.8571428571427</c:v>
                </c:pt>
                <c:pt idx="212" formatCode="#,##0">
                  <c:v>2097.8571428571427</c:v>
                </c:pt>
                <c:pt idx="213" formatCode="#,##0">
                  <c:v>2185.5714285714284</c:v>
                </c:pt>
                <c:pt idx="214" formatCode="#,##0">
                  <c:v>2268.7142857142858</c:v>
                </c:pt>
                <c:pt idx="215" formatCode="#,##0">
                  <c:v>2390.4285714285716</c:v>
                </c:pt>
                <c:pt idx="216" formatCode="#,##0">
                  <c:v>2473</c:v>
                </c:pt>
                <c:pt idx="217" formatCode="#,##0">
                  <c:v>2549.8571428571427</c:v>
                </c:pt>
                <c:pt idx="218" formatCode="#,##0">
                  <c:v>2811.8571428571427</c:v>
                </c:pt>
                <c:pt idx="219" formatCode="#,##0">
                  <c:v>3168.4285714285716</c:v>
                </c:pt>
                <c:pt idx="220" formatCode="#,##0">
                  <c:v>3513.8571428571427</c:v>
                </c:pt>
                <c:pt idx="221" formatCode="#,##0">
                  <c:v>3786</c:v>
                </c:pt>
                <c:pt idx="222" formatCode="#,##0">
                  <c:v>4474.7142857142853</c:v>
                </c:pt>
                <c:pt idx="223" formatCode="#,##0">
                  <c:v>4771.4285714285716</c:v>
                </c:pt>
                <c:pt idx="224" formatCode="#,##0">
                  <c:v>4952</c:v>
                </c:pt>
                <c:pt idx="225" formatCode="#,##0">
                  <c:v>5122.1428571428569</c:v>
                </c:pt>
                <c:pt idx="226" formatCode="#,##0">
                  <c:v>5675</c:v>
                </c:pt>
                <c:pt idx="227" formatCode="#,##0">
                  <c:v>6275.7142857142853</c:v>
                </c:pt>
                <c:pt idx="228" formatCode="#,##0">
                  <c:v>6893.2857142857147</c:v>
                </c:pt>
                <c:pt idx="229" formatCode="#,##0">
                  <c:v>7248.2857142857147</c:v>
                </c:pt>
                <c:pt idx="230" formatCode="#,##0">
                  <c:v>7831.7142857142853</c:v>
                </c:pt>
                <c:pt idx="231" formatCode="#,##0">
                  <c:v>8110.7142857142853</c:v>
                </c:pt>
                <c:pt idx="232" formatCode="#,##0">
                  <c:v>8648.7142857142862</c:v>
                </c:pt>
                <c:pt idx="233" formatCode="#,##0">
                  <c:v>9171.2857142857138</c:v>
                </c:pt>
                <c:pt idx="234" formatCode="#,##0">
                  <c:v>9946.4285714285706</c:v>
                </c:pt>
                <c:pt idx="235" formatCode="#,##0">
                  <c:v>10579.285714285714</c:v>
                </c:pt>
                <c:pt idx="236" formatCode="#,##0">
                  <c:v>11173</c:v>
                </c:pt>
                <c:pt idx="237" formatCode="#,##0">
                  <c:v>11710</c:v>
                </c:pt>
                <c:pt idx="238" formatCode="#,##0">
                  <c:v>12030.285714285714</c:v>
                </c:pt>
                <c:pt idx="239" formatCode="#,##0">
                  <c:v>12344</c:v>
                </c:pt>
                <c:pt idx="240" formatCode="#,##0">
                  <c:v>12869.571428571429</c:v>
                </c:pt>
                <c:pt idx="241" formatCode="#,##0">
                  <c:v>12585.428571428571</c:v>
                </c:pt>
                <c:pt idx="242" formatCode="#,##0">
                  <c:v>12429</c:v>
                </c:pt>
                <c:pt idx="243" formatCode="#,##0">
                  <c:v>12192.857142857143</c:v>
                </c:pt>
                <c:pt idx="244" formatCode="#,##0">
                  <c:v>12043.571428571429</c:v>
                </c:pt>
                <c:pt idx="245" formatCode="#,##0">
                  <c:v>11935.285714285714</c:v>
                </c:pt>
                <c:pt idx="246" formatCode="#,##0">
                  <c:v>11789.428571428571</c:v>
                </c:pt>
                <c:pt idx="247" formatCode="#,##0">
                  <c:v>11278.857142857143</c:v>
                </c:pt>
                <c:pt idx="248" formatCode="#,##0">
                  <c:v>11671.857142857143</c:v>
                </c:pt>
                <c:pt idx="249" formatCode="#,##0">
                  <c:v>11696.714285714286</c:v>
                </c:pt>
                <c:pt idx="250" formatCode="#,##0">
                  <c:v>11403.428571428571</c:v>
                </c:pt>
                <c:pt idx="251" formatCode="#,##0">
                  <c:v>10874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70688"/>
        <c:axId val="231972224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CZE'!$AC$4:$AC$297</c:f>
              <c:numCache>
                <c:formatCode>General</c:formatCode>
                <c:ptCount val="29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  <c:pt idx="140" formatCode="#,##0">
                  <c:v>1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1.2857142857142858</c:v>
                </c:pt>
                <c:pt idx="144" formatCode="#,##0">
                  <c:v>1.4285714285714286</c:v>
                </c:pt>
                <c:pt idx="145" formatCode="#,##0">
                  <c:v>1.5714285714285714</c:v>
                </c:pt>
                <c:pt idx="146" formatCode="#,##0">
                  <c:v>1.5714285714285714</c:v>
                </c:pt>
                <c:pt idx="147" formatCode="#,##0">
                  <c:v>1.7142857142857142</c:v>
                </c:pt>
                <c:pt idx="148" formatCode="#,##0">
                  <c:v>2</c:v>
                </c:pt>
                <c:pt idx="149" formatCode="#,##0">
                  <c:v>2</c:v>
                </c:pt>
                <c:pt idx="150" formatCode="#,##0">
                  <c:v>1.4285714285714286</c:v>
                </c:pt>
                <c:pt idx="151" formatCode="#,##0">
                  <c:v>2</c:v>
                </c:pt>
                <c:pt idx="152" formatCode="#,##0">
                  <c:v>1.8571428571428572</c:v>
                </c:pt>
                <c:pt idx="153" formatCode="#,##0">
                  <c:v>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1.2857142857142858</c:v>
                </c:pt>
                <c:pt idx="157" formatCode="#,##0">
                  <c:v>2</c:v>
                </c:pt>
                <c:pt idx="158" formatCode="#,##0">
                  <c:v>1.5714285714285714</c:v>
                </c:pt>
                <c:pt idx="159" formatCode="#,##0">
                  <c:v>1</c:v>
                </c:pt>
                <c:pt idx="160" formatCode="#,##0">
                  <c:v>0.8571428571428571</c:v>
                </c:pt>
                <c:pt idx="161" formatCode="#,##0">
                  <c:v>0.8571428571428571</c:v>
                </c:pt>
                <c:pt idx="162" formatCode="#,##0">
                  <c:v>0.5714285714285714</c:v>
                </c:pt>
                <c:pt idx="163" formatCode="#,##0">
                  <c:v>1.1428571428571428</c:v>
                </c:pt>
                <c:pt idx="164" formatCode="#,##0">
                  <c:v>0.42857142857142855</c:v>
                </c:pt>
                <c:pt idx="165" formatCode="#,##0">
                  <c:v>0.14285714285714285</c:v>
                </c:pt>
                <c:pt idx="166" formatCode="#,##0">
                  <c:v>0.7142857142857143</c:v>
                </c:pt>
                <c:pt idx="167" formatCode="#,##0">
                  <c:v>0.8571428571428571</c:v>
                </c:pt>
                <c:pt idx="168" formatCode="#,##0">
                  <c:v>1</c:v>
                </c:pt>
                <c:pt idx="169" formatCode="#,##0">
                  <c:v>1.2857142857142858</c:v>
                </c:pt>
                <c:pt idx="170" formatCode="#,##0">
                  <c:v>1.4285714285714286</c:v>
                </c:pt>
                <c:pt idx="171" formatCode="#,##0">
                  <c:v>1.8571428571428572</c:v>
                </c:pt>
                <c:pt idx="172" formatCode="#,##0">
                  <c:v>2.1428571428571428</c:v>
                </c:pt>
                <c:pt idx="173" formatCode="#,##0">
                  <c:v>2.4285714285714284</c:v>
                </c:pt>
                <c:pt idx="174" formatCode="#,##0">
                  <c:v>2.2857142857142856</c:v>
                </c:pt>
                <c:pt idx="175" formatCode="#,##0">
                  <c:v>2.1428571428571428</c:v>
                </c:pt>
                <c:pt idx="176" formatCode="#,##0">
                  <c:v>2.2857142857142856</c:v>
                </c:pt>
                <c:pt idx="177" formatCode="#,##0">
                  <c:v>2.1428571428571428</c:v>
                </c:pt>
                <c:pt idx="178" formatCode="#,##0">
                  <c:v>2</c:v>
                </c:pt>
                <c:pt idx="179" formatCode="#,##0">
                  <c:v>1.7142857142857142</c:v>
                </c:pt>
                <c:pt idx="180" formatCode="#,##0">
                  <c:v>1.1428571428571428</c:v>
                </c:pt>
                <c:pt idx="181" formatCode="#,##0">
                  <c:v>1.4285714285714286</c:v>
                </c:pt>
                <c:pt idx="182" formatCode="#,##0">
                  <c:v>1.5714285714285714</c:v>
                </c:pt>
                <c:pt idx="183" formatCode="#,##0">
                  <c:v>1.2857142857142858</c:v>
                </c:pt>
                <c:pt idx="184" formatCode="#,##0">
                  <c:v>1.2857142857142858</c:v>
                </c:pt>
                <c:pt idx="185" formatCode="#,##0">
                  <c:v>1</c:v>
                </c:pt>
                <c:pt idx="186" formatCode="#,##0">
                  <c:v>1.1428571428571428</c:v>
                </c:pt>
                <c:pt idx="187" formatCode="#,##0">
                  <c:v>1.4285714285714286</c:v>
                </c:pt>
                <c:pt idx="188" formatCode="#,##0">
                  <c:v>1.4285714285714286</c:v>
                </c:pt>
                <c:pt idx="189" formatCode="#,##0">
                  <c:v>1.8571428571428572</c:v>
                </c:pt>
                <c:pt idx="190" formatCode="#,##0">
                  <c:v>1.8571428571428572</c:v>
                </c:pt>
                <c:pt idx="191" formatCode="#,##0">
                  <c:v>2.2857142857142856</c:v>
                </c:pt>
                <c:pt idx="192" formatCode="#,##0">
                  <c:v>2.7142857142857144</c:v>
                </c:pt>
                <c:pt idx="193" formatCode="#,##0">
                  <c:v>3.1428571428571428</c:v>
                </c:pt>
                <c:pt idx="194" formatCode="#,##0">
                  <c:v>3</c:v>
                </c:pt>
                <c:pt idx="195" formatCode="#,##0">
                  <c:v>3.1428571428571428</c:v>
                </c:pt>
                <c:pt idx="196" formatCode="#,##0">
                  <c:v>2.8571428571428572</c:v>
                </c:pt>
                <c:pt idx="197" formatCode="#,##0">
                  <c:v>4</c:v>
                </c:pt>
                <c:pt idx="198" formatCode="#,##0">
                  <c:v>5</c:v>
                </c:pt>
                <c:pt idx="199" formatCode="#,##0">
                  <c:v>5.4285714285714288</c:v>
                </c:pt>
                <c:pt idx="200" formatCode="#,##0">
                  <c:v>5.8571428571428568</c:v>
                </c:pt>
                <c:pt idx="201" formatCode="#,##0">
                  <c:v>6.4285714285714288</c:v>
                </c:pt>
                <c:pt idx="202" formatCode="#,##0">
                  <c:v>6.5714285714285712</c:v>
                </c:pt>
                <c:pt idx="203" formatCode="#,##0">
                  <c:v>6.7142857142857144</c:v>
                </c:pt>
                <c:pt idx="204" formatCode="#,##0">
                  <c:v>8.1428571428571423</c:v>
                </c:pt>
                <c:pt idx="205" formatCode="#,##0">
                  <c:v>7.8571428571428568</c:v>
                </c:pt>
                <c:pt idx="206" formatCode="#,##0">
                  <c:v>10.428571428571429</c:v>
                </c:pt>
                <c:pt idx="207" formatCode="#,##0">
                  <c:v>11.142857142857142</c:v>
                </c:pt>
                <c:pt idx="208" formatCode="#,##0">
                  <c:v>12.285714285714286</c:v>
                </c:pt>
                <c:pt idx="209" formatCode="#,##0">
                  <c:v>13.142857142857142</c:v>
                </c:pt>
                <c:pt idx="210" formatCode="#,##0">
                  <c:v>14.714285714285714</c:v>
                </c:pt>
                <c:pt idx="211" formatCode="#,##0">
                  <c:v>13.714285714285714</c:v>
                </c:pt>
                <c:pt idx="212" formatCode="#,##0">
                  <c:v>15</c:v>
                </c:pt>
                <c:pt idx="213" formatCode="#,##0">
                  <c:v>14.285714285714286</c:v>
                </c:pt>
                <c:pt idx="214" formatCode="#,##0">
                  <c:v>15.857142857142858</c:v>
                </c:pt>
                <c:pt idx="215" formatCode="#,##0">
                  <c:v>16.857142857142858</c:v>
                </c:pt>
                <c:pt idx="216" formatCode="#,##0">
                  <c:v>17.142857142857142</c:v>
                </c:pt>
                <c:pt idx="217" formatCode="#,##0">
                  <c:v>17.285714285714285</c:v>
                </c:pt>
                <c:pt idx="218" formatCode="#,##0">
                  <c:v>20</c:v>
                </c:pt>
                <c:pt idx="219" formatCode="#,##0">
                  <c:v>22.571428571428573</c:v>
                </c:pt>
                <c:pt idx="220" formatCode="#,##0">
                  <c:v>24.857142857142858</c:v>
                </c:pt>
                <c:pt idx="221" formatCode="#,##0">
                  <c:v>27.285714285714285</c:v>
                </c:pt>
                <c:pt idx="222" formatCode="#,##0">
                  <c:v>29.428571428571427</c:v>
                </c:pt>
                <c:pt idx="223" formatCode="#,##0">
                  <c:v>33.857142857142854</c:v>
                </c:pt>
                <c:pt idx="224" formatCode="#,##0">
                  <c:v>37.142857142857146</c:v>
                </c:pt>
                <c:pt idx="225" formatCode="#,##0">
                  <c:v>41.857142857142854</c:v>
                </c:pt>
                <c:pt idx="226" formatCode="#,##0">
                  <c:v>44.571428571428569</c:v>
                </c:pt>
                <c:pt idx="227" formatCode="#,##0">
                  <c:v>49</c:v>
                </c:pt>
                <c:pt idx="228" formatCode="#,##0">
                  <c:v>51.571428571428569</c:v>
                </c:pt>
                <c:pt idx="229" formatCode="#,##0">
                  <c:v>54</c:v>
                </c:pt>
                <c:pt idx="230" formatCode="#,##0">
                  <c:v>57.714285714285715</c:v>
                </c:pt>
                <c:pt idx="231" formatCode="#,##0">
                  <c:v>62.142857142857146</c:v>
                </c:pt>
                <c:pt idx="232" formatCode="#,##0">
                  <c:v>66</c:v>
                </c:pt>
                <c:pt idx="233" formatCode="#,##0">
                  <c:v>73.285714285714292</c:v>
                </c:pt>
                <c:pt idx="234" formatCode="#,##0">
                  <c:v>81</c:v>
                </c:pt>
                <c:pt idx="235" formatCode="#,##0">
                  <c:v>87.857142857142861</c:v>
                </c:pt>
                <c:pt idx="236" formatCode="#,##0">
                  <c:v>98.285714285714292</c:v>
                </c:pt>
                <c:pt idx="237" formatCode="#,##0">
                  <c:v>103.57142857142857</c:v>
                </c:pt>
                <c:pt idx="238" formatCode="#,##0">
                  <c:v>111.28571428571429</c:v>
                </c:pt>
                <c:pt idx="239" formatCode="#,##0">
                  <c:v>121.71428571428571</c:v>
                </c:pt>
                <c:pt idx="240" formatCode="#,##0">
                  <c:v>132.57142857142858</c:v>
                </c:pt>
                <c:pt idx="241" formatCode="#,##0">
                  <c:v>133.71428571428572</c:v>
                </c:pt>
                <c:pt idx="242" formatCode="#,##0">
                  <c:v>145.28571428571428</c:v>
                </c:pt>
                <c:pt idx="243" formatCode="#,##0">
                  <c:v>158.14285714285714</c:v>
                </c:pt>
                <c:pt idx="244" formatCode="#,##0">
                  <c:v>167.71428571428572</c:v>
                </c:pt>
                <c:pt idx="245" formatCode="#,##0">
                  <c:v>175.42857142857142</c:v>
                </c:pt>
                <c:pt idx="246" formatCode="#,##0">
                  <c:v>184.14285714285714</c:v>
                </c:pt>
                <c:pt idx="247" formatCode="#,##0">
                  <c:v>195.14285714285714</c:v>
                </c:pt>
                <c:pt idx="248" formatCode="#,##0">
                  <c:v>208.28571428571428</c:v>
                </c:pt>
                <c:pt idx="249" formatCode="#,##0">
                  <c:v>209.71428571428572</c:v>
                </c:pt>
                <c:pt idx="250" formatCode="#,##0">
                  <c:v>200.85714285714286</c:v>
                </c:pt>
                <c:pt idx="251" formatCode="#,##0">
                  <c:v>204.28571428571428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CZE'!$AD$4:$AD$297</c:f>
              <c:numCache>
                <c:formatCode>General</c:formatCode>
                <c:ptCount val="294"/>
                <c:pt idx="18">
                  <c:v>0.152</c:v>
                </c:pt>
                <c:pt idx="19">
                  <c:v>0.19542857142857145</c:v>
                </c:pt>
                <c:pt idx="20">
                  <c:v>0.45057142857142857</c:v>
                </c:pt>
                <c:pt idx="21">
                  <c:v>0.44514285714285712</c:v>
                </c:pt>
                <c:pt idx="22">
                  <c:v>0.6677142857142857</c:v>
                </c:pt>
                <c:pt idx="23">
                  <c:v>0.92285714285714282</c:v>
                </c:pt>
                <c:pt idx="24">
                  <c:v>1.2051428571428571</c:v>
                </c:pt>
                <c:pt idx="25">
                  <c:v>1.4494285714285715</c:v>
                </c:pt>
                <c:pt idx="26">
                  <c:v>1.927142857142857</c:v>
                </c:pt>
                <c:pt idx="27">
                  <c:v>2.0248571428571429</c:v>
                </c:pt>
                <c:pt idx="28">
                  <c:v>3.2571428571428567</c:v>
                </c:pt>
                <c:pt idx="29">
                  <c:v>3.7565714285714287</c:v>
                </c:pt>
                <c:pt idx="30">
                  <c:v>4.3754285714285714</c:v>
                </c:pt>
                <c:pt idx="31">
                  <c:v>4.7065714285714284</c:v>
                </c:pt>
                <c:pt idx="32">
                  <c:v>5.0919999999999996</c:v>
                </c:pt>
                <c:pt idx="33">
                  <c:v>5.4177142857142861</c:v>
                </c:pt>
                <c:pt idx="34">
                  <c:v>6.46</c:v>
                </c:pt>
                <c:pt idx="35">
                  <c:v>6.6825714285714284</c:v>
                </c:pt>
                <c:pt idx="36">
                  <c:v>7.8497142857142856</c:v>
                </c:pt>
                <c:pt idx="37">
                  <c:v>8.8811428571428568</c:v>
                </c:pt>
                <c:pt idx="38">
                  <c:v>9.2122857142857129</c:v>
                </c:pt>
                <c:pt idx="39">
                  <c:v>9.581428571428571</c:v>
                </c:pt>
                <c:pt idx="40">
                  <c:v>10.390285714285715</c:v>
                </c:pt>
                <c:pt idx="41">
                  <c:v>10.064571428571428</c:v>
                </c:pt>
                <c:pt idx="42">
                  <c:v>10.493428571428572</c:v>
                </c:pt>
                <c:pt idx="43">
                  <c:v>9.8365714285714265</c:v>
                </c:pt>
                <c:pt idx="44">
                  <c:v>9.9939999999999998</c:v>
                </c:pt>
                <c:pt idx="45">
                  <c:v>9.6085714285714285</c:v>
                </c:pt>
                <c:pt idx="46">
                  <c:v>9.8854285714285712</c:v>
                </c:pt>
                <c:pt idx="47">
                  <c:v>9.2774285714285707</c:v>
                </c:pt>
                <c:pt idx="48">
                  <c:v>9.7931428571428576</c:v>
                </c:pt>
                <c:pt idx="49">
                  <c:v>9.2882857142857134</c:v>
                </c:pt>
                <c:pt idx="50">
                  <c:v>8.9082857142857144</c:v>
                </c:pt>
                <c:pt idx="51">
                  <c:v>7.3774285714285712</c:v>
                </c:pt>
                <c:pt idx="52">
                  <c:v>7.6217142857142859</c:v>
                </c:pt>
                <c:pt idx="53">
                  <c:v>6.7151428571428573</c:v>
                </c:pt>
                <c:pt idx="54">
                  <c:v>5.9388571428571426</c:v>
                </c:pt>
                <c:pt idx="55">
                  <c:v>4.9074285714285715</c:v>
                </c:pt>
                <c:pt idx="56">
                  <c:v>4.6902857142857144</c:v>
                </c:pt>
                <c:pt idx="57">
                  <c:v>4.4351428571428571</c:v>
                </c:pt>
                <c:pt idx="58">
                  <c:v>4.2071428571428564</c:v>
                </c:pt>
                <c:pt idx="59">
                  <c:v>4.0985714285714288</c:v>
                </c:pt>
                <c:pt idx="60">
                  <c:v>4.5654285714285709</c:v>
                </c:pt>
                <c:pt idx="61">
                  <c:v>5.0051428571428573</c:v>
                </c:pt>
                <c:pt idx="62">
                  <c:v>4.9725714285714284</c:v>
                </c:pt>
                <c:pt idx="63">
                  <c:v>4.0931428571428565</c:v>
                </c:pt>
                <c:pt idx="64">
                  <c:v>3.9302857142857142</c:v>
                </c:pt>
                <c:pt idx="65">
                  <c:v>4.0497142857142858</c:v>
                </c:pt>
                <c:pt idx="66">
                  <c:v>3.5720000000000001</c:v>
                </c:pt>
                <c:pt idx="67">
                  <c:v>2.9585714285714286</c:v>
                </c:pt>
                <c:pt idx="68">
                  <c:v>2.5568571428571429</c:v>
                </c:pt>
                <c:pt idx="69">
                  <c:v>2.4265714285714286</c:v>
                </c:pt>
                <c:pt idx="70">
                  <c:v>2.6871428571428568</c:v>
                </c:pt>
                <c:pt idx="71">
                  <c:v>2.5188571428571431</c:v>
                </c:pt>
                <c:pt idx="72">
                  <c:v>2.1877142857142857</c:v>
                </c:pt>
                <c:pt idx="73">
                  <c:v>2.0465714285714283</c:v>
                </c:pt>
                <c:pt idx="74">
                  <c:v>2.0302857142857142</c:v>
                </c:pt>
                <c:pt idx="75">
                  <c:v>2.1280000000000001</c:v>
                </c:pt>
                <c:pt idx="76">
                  <c:v>2.1442857142857141</c:v>
                </c:pt>
                <c:pt idx="77">
                  <c:v>1.8945714285714284</c:v>
                </c:pt>
                <c:pt idx="78">
                  <c:v>1.8457142857142856</c:v>
                </c:pt>
                <c:pt idx="79">
                  <c:v>1.8457142857142856</c:v>
                </c:pt>
                <c:pt idx="80">
                  <c:v>1.8565714285714283</c:v>
                </c:pt>
                <c:pt idx="81">
                  <c:v>1.9379999999999999</c:v>
                </c:pt>
                <c:pt idx="82">
                  <c:v>1.7642857142857142</c:v>
                </c:pt>
                <c:pt idx="83">
                  <c:v>1.6014285714285714</c:v>
                </c:pt>
                <c:pt idx="84">
                  <c:v>1.7371428571428571</c:v>
                </c:pt>
                <c:pt idx="85">
                  <c:v>1.786</c:v>
                </c:pt>
                <c:pt idx="86">
                  <c:v>1.9542857142857144</c:v>
                </c:pt>
                <c:pt idx="87">
                  <c:v>1.9108571428571428</c:v>
                </c:pt>
                <c:pt idx="88">
                  <c:v>2.2257142857142855</c:v>
                </c:pt>
                <c:pt idx="89">
                  <c:v>2.3125714285714283</c:v>
                </c:pt>
                <c:pt idx="90">
                  <c:v>2.4537142857142857</c:v>
                </c:pt>
                <c:pt idx="91">
                  <c:v>2.1877142857142857</c:v>
                </c:pt>
                <c:pt idx="92">
                  <c:v>2.2094285714285715</c:v>
                </c:pt>
                <c:pt idx="93">
                  <c:v>2.3614285714285717</c:v>
                </c:pt>
                <c:pt idx="94">
                  <c:v>2.6057142857142854</c:v>
                </c:pt>
                <c:pt idx="95">
                  <c:v>2.2582857142857145</c:v>
                </c:pt>
                <c:pt idx="96">
                  <c:v>2.1877142857142857</c:v>
                </c:pt>
                <c:pt idx="97">
                  <c:v>1.9814285714285715</c:v>
                </c:pt>
                <c:pt idx="98">
                  <c:v>2.0954285714285716</c:v>
                </c:pt>
                <c:pt idx="99">
                  <c:v>2.0791428571428572</c:v>
                </c:pt>
                <c:pt idx="100">
                  <c:v>1.8457142857142856</c:v>
                </c:pt>
                <c:pt idx="101">
                  <c:v>1.6991428571428571</c:v>
                </c:pt>
                <c:pt idx="102">
                  <c:v>1.6285714285714283</c:v>
                </c:pt>
                <c:pt idx="103">
                  <c:v>1.7045714285714284</c:v>
                </c:pt>
                <c:pt idx="104">
                  <c:v>1.9108571428571428</c:v>
                </c:pt>
                <c:pt idx="105">
                  <c:v>1.9217142857142855</c:v>
                </c:pt>
                <c:pt idx="106">
                  <c:v>1.8077142857142856</c:v>
                </c:pt>
                <c:pt idx="107">
                  <c:v>1.8294285714285714</c:v>
                </c:pt>
                <c:pt idx="108">
                  <c:v>1.9542857142857144</c:v>
                </c:pt>
                <c:pt idx="109">
                  <c:v>2.1442857142857141</c:v>
                </c:pt>
                <c:pt idx="110">
                  <c:v>2.100857142857143</c:v>
                </c:pt>
                <c:pt idx="111">
                  <c:v>2.0954285714285716</c:v>
                </c:pt>
                <c:pt idx="112">
                  <c:v>1.9597142857142855</c:v>
                </c:pt>
                <c:pt idx="113">
                  <c:v>2.2202857142857142</c:v>
                </c:pt>
                <c:pt idx="114">
                  <c:v>2.3017142857142856</c:v>
                </c:pt>
                <c:pt idx="115">
                  <c:v>2.1497142857142855</c:v>
                </c:pt>
                <c:pt idx="116">
                  <c:v>1.9922857142857142</c:v>
                </c:pt>
                <c:pt idx="117">
                  <c:v>1.9542857142857144</c:v>
                </c:pt>
                <c:pt idx="118">
                  <c:v>1.8348571428571427</c:v>
                </c:pt>
                <c:pt idx="119">
                  <c:v>2.3071428571428569</c:v>
                </c:pt>
                <c:pt idx="120">
                  <c:v>2.5405714285714285</c:v>
                </c:pt>
                <c:pt idx="121">
                  <c:v>2.4808571428571429</c:v>
                </c:pt>
                <c:pt idx="122">
                  <c:v>2.573142857142857</c:v>
                </c:pt>
                <c:pt idx="123">
                  <c:v>2.4917142857142855</c:v>
                </c:pt>
                <c:pt idx="124">
                  <c:v>2.9259999999999997</c:v>
                </c:pt>
                <c:pt idx="125">
                  <c:v>3.3385714285714285</c:v>
                </c:pt>
                <c:pt idx="126">
                  <c:v>3.2028571428571428</c:v>
                </c:pt>
                <c:pt idx="127">
                  <c:v>3.430857142857143</c:v>
                </c:pt>
                <c:pt idx="128">
                  <c:v>4.6142857142857139</c:v>
                </c:pt>
                <c:pt idx="129">
                  <c:v>5.9985714285714282</c:v>
                </c:pt>
                <c:pt idx="130">
                  <c:v>6.9594285714285711</c:v>
                </c:pt>
                <c:pt idx="131">
                  <c:v>7.0788571428571423</c:v>
                </c:pt>
                <c:pt idx="132">
                  <c:v>6.8888571428571428</c:v>
                </c:pt>
                <c:pt idx="133">
                  <c:v>7.1005714285714285</c:v>
                </c:pt>
                <c:pt idx="134">
                  <c:v>6.9539999999999997</c:v>
                </c:pt>
                <c:pt idx="135">
                  <c:v>6.1994285714285713</c:v>
                </c:pt>
                <c:pt idx="136">
                  <c:v>4.9508571428571422</c:v>
                </c:pt>
                <c:pt idx="137">
                  <c:v>4.1311428571428568</c:v>
                </c:pt>
                <c:pt idx="138">
                  <c:v>3.9682857142857144</c:v>
                </c:pt>
                <c:pt idx="139">
                  <c:v>4.169142857142857</c:v>
                </c:pt>
                <c:pt idx="140">
                  <c:v>4.0225714285714282</c:v>
                </c:pt>
                <c:pt idx="141">
                  <c:v>3.7022857142857144</c:v>
                </c:pt>
                <c:pt idx="142">
                  <c:v>3.6642857142857141</c:v>
                </c:pt>
                <c:pt idx="143">
                  <c:v>3.5774285714285714</c:v>
                </c:pt>
                <c:pt idx="144">
                  <c:v>3.6479999999999997</c:v>
                </c:pt>
                <c:pt idx="145">
                  <c:v>3.5611428571428569</c:v>
                </c:pt>
                <c:pt idx="146">
                  <c:v>3.5882857142857141</c:v>
                </c:pt>
                <c:pt idx="147">
                  <c:v>3.762</c:v>
                </c:pt>
                <c:pt idx="148">
                  <c:v>4.0225714285714282</c:v>
                </c:pt>
                <c:pt idx="149">
                  <c:v>4.0171428571428569</c:v>
                </c:pt>
                <c:pt idx="150">
                  <c:v>4.1854285714285711</c:v>
                </c:pt>
                <c:pt idx="151">
                  <c:v>4.668571428571429</c:v>
                </c:pt>
                <c:pt idx="152">
                  <c:v>5.3362857142857134</c:v>
                </c:pt>
                <c:pt idx="153">
                  <c:v>5.944285714285714</c:v>
                </c:pt>
                <c:pt idx="154">
                  <c:v>6.4491428571428573</c:v>
                </c:pt>
                <c:pt idx="155">
                  <c:v>7.2688571428571427</c:v>
                </c:pt>
                <c:pt idx="156">
                  <c:v>7.3665714285714285</c:v>
                </c:pt>
                <c:pt idx="157">
                  <c:v>7.4859999999999998</c:v>
                </c:pt>
                <c:pt idx="158">
                  <c:v>7.6977142857142864</c:v>
                </c:pt>
                <c:pt idx="159">
                  <c:v>8.007142857142858</c:v>
                </c:pt>
                <c:pt idx="160">
                  <c:v>8.2677142857142858</c:v>
                </c:pt>
                <c:pt idx="161">
                  <c:v>8.5282857142857136</c:v>
                </c:pt>
                <c:pt idx="162">
                  <c:v>8.1048571428571421</c:v>
                </c:pt>
                <c:pt idx="163">
                  <c:v>8.0722857142857141</c:v>
                </c:pt>
                <c:pt idx="164">
                  <c:v>8.0125714285714285</c:v>
                </c:pt>
                <c:pt idx="165">
                  <c:v>8.0994285714285716</c:v>
                </c:pt>
                <c:pt idx="166">
                  <c:v>8.0722857142857141</c:v>
                </c:pt>
                <c:pt idx="167">
                  <c:v>7.7954285714285714</c:v>
                </c:pt>
                <c:pt idx="168">
                  <c:v>7.3828571428571426</c:v>
                </c:pt>
                <c:pt idx="169">
                  <c:v>8.0668571428571418</c:v>
                </c:pt>
                <c:pt idx="170">
                  <c:v>8.3382857142857141</c:v>
                </c:pt>
                <c:pt idx="171">
                  <c:v>8.4305714285714277</c:v>
                </c:pt>
                <c:pt idx="172">
                  <c:v>8.0668571428571418</c:v>
                </c:pt>
                <c:pt idx="173">
                  <c:v>8.1265714285714292</c:v>
                </c:pt>
                <c:pt idx="174">
                  <c:v>8.3925714285714292</c:v>
                </c:pt>
                <c:pt idx="175">
                  <c:v>9.0657142857142858</c:v>
                </c:pt>
                <c:pt idx="176">
                  <c:v>8.8648571428571419</c:v>
                </c:pt>
                <c:pt idx="177">
                  <c:v>8.9897142857142853</c:v>
                </c:pt>
                <c:pt idx="178">
                  <c:v>9.0060000000000002</c:v>
                </c:pt>
                <c:pt idx="179">
                  <c:v>9.2720000000000002</c:v>
                </c:pt>
                <c:pt idx="180">
                  <c:v>9.2285714285714278</c:v>
                </c:pt>
                <c:pt idx="181">
                  <c:v>9.3534285714285712</c:v>
                </c:pt>
                <c:pt idx="182">
                  <c:v>8.9245714285714293</c:v>
                </c:pt>
                <c:pt idx="183">
                  <c:v>10.086285714285715</c:v>
                </c:pt>
                <c:pt idx="184">
                  <c:v>10.308857142857143</c:v>
                </c:pt>
                <c:pt idx="185">
                  <c:v>10.374000000000001</c:v>
                </c:pt>
                <c:pt idx="186">
                  <c:v>10.743142857142857</c:v>
                </c:pt>
                <c:pt idx="187">
                  <c:v>11.209999999999999</c:v>
                </c:pt>
                <c:pt idx="188">
                  <c:v>11.687714285714284</c:v>
                </c:pt>
                <c:pt idx="189">
                  <c:v>11.530285714285714</c:v>
                </c:pt>
                <c:pt idx="190">
                  <c:v>12.084</c:v>
                </c:pt>
                <c:pt idx="191">
                  <c:v>12.507428571428573</c:v>
                </c:pt>
                <c:pt idx="192">
                  <c:v>13.267428571428573</c:v>
                </c:pt>
                <c:pt idx="193">
                  <c:v>13.229428571428572</c:v>
                </c:pt>
                <c:pt idx="194">
                  <c:v>13.946</c:v>
                </c:pt>
                <c:pt idx="195">
                  <c:v>15.319428571428572</c:v>
                </c:pt>
                <c:pt idx="196">
                  <c:v>17.821999999999999</c:v>
                </c:pt>
                <c:pt idx="197">
                  <c:v>18.847999999999999</c:v>
                </c:pt>
                <c:pt idx="198">
                  <c:v>19.857714285714284</c:v>
                </c:pt>
                <c:pt idx="199">
                  <c:v>20.568857142857144</c:v>
                </c:pt>
                <c:pt idx="200">
                  <c:v>22.246285714285715</c:v>
                </c:pt>
                <c:pt idx="201">
                  <c:v>25.84</c:v>
                </c:pt>
                <c:pt idx="202">
                  <c:v>28.57057142857143</c:v>
                </c:pt>
                <c:pt idx="203">
                  <c:v>32.359714285714283</c:v>
                </c:pt>
                <c:pt idx="204">
                  <c:v>35.888285714285715</c:v>
                </c:pt>
                <c:pt idx="205">
                  <c:v>41.523142857142858</c:v>
                </c:pt>
                <c:pt idx="206">
                  <c:v>43.602285714285706</c:v>
                </c:pt>
                <c:pt idx="207">
                  <c:v>46.175428571428569</c:v>
                </c:pt>
                <c:pt idx="208">
                  <c:v>48.96028571428571</c:v>
                </c:pt>
                <c:pt idx="209">
                  <c:v>54.263999999999996</c:v>
                </c:pt>
                <c:pt idx="210">
                  <c:v>63.742285714285707</c:v>
                </c:pt>
                <c:pt idx="211">
                  <c:v>67.325142857142865</c:v>
                </c:pt>
                <c:pt idx="212">
                  <c:v>70.055714285714288</c:v>
                </c:pt>
                <c:pt idx="213">
                  <c:v>71.125142857142862</c:v>
                </c:pt>
                <c:pt idx="214">
                  <c:v>73.513714285714286</c:v>
                </c:pt>
                <c:pt idx="215">
                  <c:v>77.422285714285707</c:v>
                </c:pt>
                <c:pt idx="216">
                  <c:v>78.345142857142861</c:v>
                </c:pt>
                <c:pt idx="217">
                  <c:v>77.188857142857145</c:v>
                </c:pt>
                <c:pt idx="218">
                  <c:v>81.732571428571418</c:v>
                </c:pt>
                <c:pt idx="219">
                  <c:v>81.363428571428571</c:v>
                </c:pt>
                <c:pt idx="220">
                  <c:v>83.095142857142861</c:v>
                </c:pt>
                <c:pt idx="221">
                  <c:v>82.074571428571417</c:v>
                </c:pt>
                <c:pt idx="222">
                  <c:v>79.718571428571423</c:v>
                </c:pt>
                <c:pt idx="223">
                  <c:v>83.051714285714283</c:v>
                </c:pt>
                <c:pt idx="224">
                  <c:v>86.21114285714286</c:v>
                </c:pt>
                <c:pt idx="225">
                  <c:v>90.836285714285722</c:v>
                </c:pt>
                <c:pt idx="226">
                  <c:v>93.974000000000004</c:v>
                </c:pt>
                <c:pt idx="227">
                  <c:v>96.894571428571425</c:v>
                </c:pt>
                <c:pt idx="228">
                  <c:v>106.85057142857141</c:v>
                </c:pt>
                <c:pt idx="229">
                  <c:v>120.40028571428572</c:v>
                </c:pt>
                <c:pt idx="230">
                  <c:v>133.52657142857143</c:v>
                </c:pt>
                <c:pt idx="231">
                  <c:v>143.86799999999999</c:v>
                </c:pt>
                <c:pt idx="232">
                  <c:v>170.03914285714285</c:v>
                </c:pt>
                <c:pt idx="233">
                  <c:v>181.31428571428572</c:v>
                </c:pt>
                <c:pt idx="234">
                  <c:v>188.17599999999999</c:v>
                </c:pt>
                <c:pt idx="235">
                  <c:v>194.64142857142855</c:v>
                </c:pt>
                <c:pt idx="236">
                  <c:v>215.65</c:v>
                </c:pt>
                <c:pt idx="237">
                  <c:v>238.47714285714284</c:v>
                </c:pt>
                <c:pt idx="238">
                  <c:v>261.94485714285713</c:v>
                </c:pt>
                <c:pt idx="239">
                  <c:v>275.43485714285714</c:v>
                </c:pt>
                <c:pt idx="240">
                  <c:v>297.60514285714282</c:v>
                </c:pt>
                <c:pt idx="241">
                  <c:v>308.20714285714286</c:v>
                </c:pt>
                <c:pt idx="242">
                  <c:v>328.65114285714287</c:v>
                </c:pt>
                <c:pt idx="243">
                  <c:v>348.5088571428571</c:v>
                </c:pt>
                <c:pt idx="244">
                  <c:v>377.96428571428567</c:v>
                </c:pt>
                <c:pt idx="245">
                  <c:v>402.01285714285711</c:v>
                </c:pt>
                <c:pt idx="246">
                  <c:v>424.57400000000001</c:v>
                </c:pt>
                <c:pt idx="247">
                  <c:v>444.97999999999996</c:v>
                </c:pt>
                <c:pt idx="248">
                  <c:v>457.15085714285709</c:v>
                </c:pt>
                <c:pt idx="249">
                  <c:v>469.072</c:v>
                </c:pt>
                <c:pt idx="250">
                  <c:v>489.04371428571432</c:v>
                </c:pt>
                <c:pt idx="251">
                  <c:v>478.24628571428565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79648"/>
        <c:axId val="231978112"/>
      </c:lineChart>
      <c:dateAx>
        <c:axId val="2319706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231972224"/>
        <c:crosses val="autoZero"/>
        <c:auto val="1"/>
        <c:lblOffset val="100"/>
        <c:baseTimeUnit val="days"/>
        <c:majorUnit val="30"/>
        <c:majorTimeUnit val="days"/>
      </c:dateAx>
      <c:valAx>
        <c:axId val="2319722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231970688"/>
        <c:crosses val="autoZero"/>
        <c:crossBetween val="between"/>
      </c:valAx>
      <c:valAx>
        <c:axId val="231978112"/>
        <c:scaling>
          <c:orientation val="minMax"/>
          <c:max val="36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231979648"/>
        <c:crosses val="max"/>
        <c:crossBetween val="between"/>
      </c:valAx>
      <c:catAx>
        <c:axId val="23197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231978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894039148720867"/>
          <c:y val="0.1807800178823801"/>
          <c:w val="0.4266611010973026"/>
          <c:h val="0.1299239133569842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Česká republika (2)</a:t>
            </a:r>
            <a:endParaRPr lang="de-DE"/>
          </a:p>
        </c:rich>
      </c:tx>
      <c:layout>
        <c:manualLayout>
          <c:xMode val="edge"/>
          <c:yMode val="edge"/>
          <c:x val="0.39475900452202511"/>
          <c:y val="1.38107921475781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0642127565379627E-2"/>
          <c:y val="1.894301994998315E-2"/>
          <c:w val="0.90738285425165222"/>
          <c:h val="0.92289274731454662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CZE'!$AF$3</c:f>
              <c:strCache>
                <c:ptCount val="1"/>
                <c:pt idx="0">
                  <c:v>Potvrzené nad 65 let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CZE'!$A$4:$A$247</c:f>
              <c:numCache>
                <c:formatCode>m/d/yyyy</c:formatCode>
                <c:ptCount val="24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</c:numCache>
            </c:numRef>
          </c:cat>
          <c:val>
            <c:numRef>
              <c:f>'data CZE'!$AF$4:$AF$247</c:f>
              <c:numCache>
                <c:formatCode>General</c:formatCode>
                <c:ptCount val="244"/>
                <c:pt idx="7" formatCode="#,##0">
                  <c:v>1</c:v>
                </c:pt>
                <c:pt idx="8" formatCode="#,##0">
                  <c:v>1</c:v>
                </c:pt>
                <c:pt idx="9" formatCode="#,##0">
                  <c:v>1.5</c:v>
                </c:pt>
                <c:pt idx="10" formatCode="#,##0">
                  <c:v>2.2000000000000002</c:v>
                </c:pt>
                <c:pt idx="11" formatCode="#,##0">
                  <c:v>2.2000000000000002</c:v>
                </c:pt>
                <c:pt idx="12" formatCode="#,##0">
                  <c:v>2</c:v>
                </c:pt>
                <c:pt idx="13" formatCode="#,##0">
                  <c:v>2.5</c:v>
                </c:pt>
                <c:pt idx="14" formatCode="#,##0">
                  <c:v>5.166666666666667</c:v>
                </c:pt>
                <c:pt idx="15" formatCode="#,##0">
                  <c:v>5.8571428571428568</c:v>
                </c:pt>
                <c:pt idx="16" formatCode="#,##0">
                  <c:v>6.5714285714285712</c:v>
                </c:pt>
                <c:pt idx="17" formatCode="#,##0">
                  <c:v>8.4285714285714288</c:v>
                </c:pt>
                <c:pt idx="18" formatCode="#,##0">
                  <c:v>10.571428571428571</c:v>
                </c:pt>
                <c:pt idx="19" formatCode="#,##0">
                  <c:v>11.571428571428571</c:v>
                </c:pt>
                <c:pt idx="20" formatCode="#,##0">
                  <c:v>12.714285714285714</c:v>
                </c:pt>
                <c:pt idx="21" formatCode="#,##0">
                  <c:v>12.571428571428571</c:v>
                </c:pt>
                <c:pt idx="22" formatCode="#,##0">
                  <c:v>13.571428571428571</c:v>
                </c:pt>
                <c:pt idx="23" formatCode="#,##0">
                  <c:v>15.571428571428571</c:v>
                </c:pt>
                <c:pt idx="24" formatCode="#,##0">
                  <c:v>21</c:v>
                </c:pt>
                <c:pt idx="25" formatCode="#,##0">
                  <c:v>23.428571428571427</c:v>
                </c:pt>
                <c:pt idx="26" formatCode="#,##0">
                  <c:v>34.428571428571431</c:v>
                </c:pt>
                <c:pt idx="27" formatCode="#,##0">
                  <c:v>39.571428571428569</c:v>
                </c:pt>
                <c:pt idx="28" formatCode="#,##0">
                  <c:v>42.857142857142854</c:v>
                </c:pt>
                <c:pt idx="29" formatCode="#,##0">
                  <c:v>46.428571428571431</c:v>
                </c:pt>
                <c:pt idx="30" formatCode="#,##0">
                  <c:v>52.571428571428569</c:v>
                </c:pt>
                <c:pt idx="31" formatCode="#,##0">
                  <c:v>53.428571428571431</c:v>
                </c:pt>
                <c:pt idx="32" formatCode="#,##0">
                  <c:v>55.428571428571431</c:v>
                </c:pt>
                <c:pt idx="33" formatCode="#,##0">
                  <c:v>50.142857142857146</c:v>
                </c:pt>
                <c:pt idx="34" formatCode="#,##0">
                  <c:v>50.857142857142854</c:v>
                </c:pt>
                <c:pt idx="35" formatCode="#,##0">
                  <c:v>49.714285714285715</c:v>
                </c:pt>
                <c:pt idx="36" formatCode="#,##0">
                  <c:v>51.571428571428569</c:v>
                </c:pt>
                <c:pt idx="37" formatCode="#,##0">
                  <c:v>48.285714285714285</c:v>
                </c:pt>
                <c:pt idx="38" formatCode="#,##0">
                  <c:v>48.142857142857146</c:v>
                </c:pt>
                <c:pt idx="39" formatCode="#,##0">
                  <c:v>52.857142857142854</c:v>
                </c:pt>
                <c:pt idx="40" formatCode="#,##0">
                  <c:v>50.285714285714285</c:v>
                </c:pt>
                <c:pt idx="41" formatCode="#,##0">
                  <c:v>47.428571428571431</c:v>
                </c:pt>
                <c:pt idx="42" formatCode="#,##0">
                  <c:v>46</c:v>
                </c:pt>
                <c:pt idx="43" formatCode="#,##0">
                  <c:v>40.714285714285715</c:v>
                </c:pt>
                <c:pt idx="44" formatCode="#,##0">
                  <c:v>36.714285714285715</c:v>
                </c:pt>
                <c:pt idx="45" formatCode="#,##0">
                  <c:v>33</c:v>
                </c:pt>
                <c:pt idx="46" formatCode="#,##0">
                  <c:v>26.285714285714285</c:v>
                </c:pt>
                <c:pt idx="47" formatCode="#,##0">
                  <c:v>26.428571428571427</c:v>
                </c:pt>
                <c:pt idx="48" formatCode="#,##0">
                  <c:v>24.714285714285715</c:v>
                </c:pt>
                <c:pt idx="49" formatCode="#,##0">
                  <c:v>24.714285714285715</c:v>
                </c:pt>
                <c:pt idx="50" formatCode="#,##0">
                  <c:v>30</c:v>
                </c:pt>
                <c:pt idx="51" formatCode="#,##0">
                  <c:v>34</c:v>
                </c:pt>
                <c:pt idx="52" formatCode="#,##0">
                  <c:v>31.571428571428573</c:v>
                </c:pt>
                <c:pt idx="53" formatCode="#,##0">
                  <c:v>28.142857142857142</c:v>
                </c:pt>
                <c:pt idx="54" formatCode="#,##0">
                  <c:v>26.571428571428573</c:v>
                </c:pt>
                <c:pt idx="55" formatCode="#,##0">
                  <c:v>26.428571428571427</c:v>
                </c:pt>
                <c:pt idx="56" formatCode="#,##0">
                  <c:v>26.428571428571427</c:v>
                </c:pt>
                <c:pt idx="57" formatCode="#,##0">
                  <c:v>20.285714285714285</c:v>
                </c:pt>
                <c:pt idx="58" formatCode="#,##0">
                  <c:v>17</c:v>
                </c:pt>
                <c:pt idx="59" formatCode="#,##0">
                  <c:v>16.428571428571427</c:v>
                </c:pt>
                <c:pt idx="60" formatCode="#,##0">
                  <c:v>17.428571428571427</c:v>
                </c:pt>
                <c:pt idx="61" formatCode="#,##0">
                  <c:v>17</c:v>
                </c:pt>
                <c:pt idx="62" formatCode="#,##0">
                  <c:v>14.285714285714286</c:v>
                </c:pt>
                <c:pt idx="63" formatCode="#,##0">
                  <c:v>12</c:v>
                </c:pt>
                <c:pt idx="64" formatCode="#,##0">
                  <c:v>11.142857142857142</c:v>
                </c:pt>
                <c:pt idx="65" formatCode="#,##0">
                  <c:v>9.4285714285714288</c:v>
                </c:pt>
                <c:pt idx="66" formatCode="#,##0">
                  <c:v>9.7142857142857135</c:v>
                </c:pt>
                <c:pt idx="67" formatCode="#,##0">
                  <c:v>8</c:v>
                </c:pt>
                <c:pt idx="68" formatCode="#,##0">
                  <c:v>6.5714285714285712</c:v>
                </c:pt>
                <c:pt idx="69" formatCode="#,##0">
                  <c:v>7.2857142857142856</c:v>
                </c:pt>
                <c:pt idx="70" formatCode="#,##0">
                  <c:v>7</c:v>
                </c:pt>
                <c:pt idx="71" formatCode="#,##0">
                  <c:v>7.4285714285714288</c:v>
                </c:pt>
                <c:pt idx="72" formatCode="#,##0">
                  <c:v>7</c:v>
                </c:pt>
                <c:pt idx="73" formatCode="#,##0">
                  <c:v>5.2857142857142856</c:v>
                </c:pt>
                <c:pt idx="74" formatCode="#,##0">
                  <c:v>6</c:v>
                </c:pt>
                <c:pt idx="75" formatCode="#,##0">
                  <c:v>5.4285714285714288</c:v>
                </c:pt>
                <c:pt idx="76" formatCode="#,##0">
                  <c:v>5.1428571428571432</c:v>
                </c:pt>
                <c:pt idx="77" formatCode="#,##0">
                  <c:v>4.8571428571428568</c:v>
                </c:pt>
                <c:pt idx="78" formatCode="#,##0">
                  <c:v>5.1428571428571432</c:v>
                </c:pt>
                <c:pt idx="79" formatCode="#,##0">
                  <c:v>5</c:v>
                </c:pt>
                <c:pt idx="80" formatCode="#,##0">
                  <c:v>5.2857142857142856</c:v>
                </c:pt>
                <c:pt idx="81" formatCode="#,##0">
                  <c:v>4.2857142857142856</c:v>
                </c:pt>
                <c:pt idx="82" formatCode="#,##0">
                  <c:v>4.4285714285714288</c:v>
                </c:pt>
                <c:pt idx="83" formatCode="#,##0">
                  <c:v>4.8571428571428568</c:v>
                </c:pt>
                <c:pt idx="84" formatCode="#,##0">
                  <c:v>5.5</c:v>
                </c:pt>
                <c:pt idx="85" formatCode="#,##0">
                  <c:v>4.5</c:v>
                </c:pt>
                <c:pt idx="86" formatCode="#,##0">
                  <c:v>4.333333333333333</c:v>
                </c:pt>
                <c:pt idx="87" formatCode="#,##0">
                  <c:v>3.8333333333333335</c:v>
                </c:pt>
                <c:pt idx="88" formatCode="#,##0">
                  <c:v>4.5</c:v>
                </c:pt>
                <c:pt idx="89" formatCode="#,##0">
                  <c:v>4.666666666666667</c:v>
                </c:pt>
                <c:pt idx="90" formatCode="#,##0">
                  <c:v>4.5</c:v>
                </c:pt>
                <c:pt idx="91" formatCode="#,##0">
                  <c:v>5</c:v>
                </c:pt>
                <c:pt idx="92" formatCode="#,##0">
                  <c:v>4.8571428571428568</c:v>
                </c:pt>
                <c:pt idx="93" formatCode="#,##0">
                  <c:v>5.5714285714285712</c:v>
                </c:pt>
                <c:pt idx="94" formatCode="#,##0">
                  <c:v>6</c:v>
                </c:pt>
                <c:pt idx="95" formatCode="#,##0">
                  <c:v>7</c:v>
                </c:pt>
                <c:pt idx="96" formatCode="#,##0">
                  <c:v>6.7142857142857144</c:v>
                </c:pt>
                <c:pt idx="97" formatCode="#,##0">
                  <c:v>6.7142857142857144</c:v>
                </c:pt>
                <c:pt idx="98" formatCode="#,##0">
                  <c:v>7</c:v>
                </c:pt>
                <c:pt idx="99" formatCode="#,##0">
                  <c:v>8.1428571428571423</c:v>
                </c:pt>
                <c:pt idx="100" formatCode="#,##0">
                  <c:v>7.8571428571428568</c:v>
                </c:pt>
                <c:pt idx="101" formatCode="#,##0">
                  <c:v>8.1428571428571423</c:v>
                </c:pt>
                <c:pt idx="102" formatCode="#,##0">
                  <c:v>6.7142857142857144</c:v>
                </c:pt>
                <c:pt idx="103" formatCode="#,##0">
                  <c:v>7</c:v>
                </c:pt>
                <c:pt idx="104" formatCode="#,##0">
                  <c:v>6.7142857142857144</c:v>
                </c:pt>
                <c:pt idx="105" formatCode="#,##0">
                  <c:v>6</c:v>
                </c:pt>
                <c:pt idx="106" formatCode="#,##0">
                  <c:v>5.7142857142857144</c:v>
                </c:pt>
                <c:pt idx="107" formatCode="#,##0">
                  <c:v>5.8571428571428568</c:v>
                </c:pt>
                <c:pt idx="108" formatCode="#,##0">
                  <c:v>5.2857142857142856</c:v>
                </c:pt>
                <c:pt idx="109" formatCode="#,##0">
                  <c:v>7.2857142857142856</c:v>
                </c:pt>
                <c:pt idx="110" formatCode="#,##0">
                  <c:v>10.428571428571429</c:v>
                </c:pt>
                <c:pt idx="111" formatCode="#,##0">
                  <c:v>10.285714285714286</c:v>
                </c:pt>
                <c:pt idx="112" formatCode="#,##0">
                  <c:v>10.428571428571429</c:v>
                </c:pt>
                <c:pt idx="113" formatCode="#,##0">
                  <c:v>10</c:v>
                </c:pt>
                <c:pt idx="114" formatCode="#,##0">
                  <c:v>10.285714285714286</c:v>
                </c:pt>
                <c:pt idx="115" formatCode="#,##0">
                  <c:v>11.571428571428571</c:v>
                </c:pt>
                <c:pt idx="116" formatCode="#,##0">
                  <c:v>9.8571428571428577</c:v>
                </c:pt>
                <c:pt idx="117" formatCode="#,##0">
                  <c:v>6.7142857142857144</c:v>
                </c:pt>
                <c:pt idx="118" formatCode="#,##0">
                  <c:v>7</c:v>
                </c:pt>
                <c:pt idx="119" formatCode="#,##0">
                  <c:v>6.5714285714285712</c:v>
                </c:pt>
                <c:pt idx="120" formatCode="#,##0">
                  <c:v>6.1428571428571432</c:v>
                </c:pt>
                <c:pt idx="121" formatCode="#,##0">
                  <c:v>6.1428571428571432</c:v>
                </c:pt>
                <c:pt idx="122" formatCode="#,##0">
                  <c:v>5.2857142857142856</c:v>
                </c:pt>
                <c:pt idx="123" formatCode="#,##0">
                  <c:v>5.7142857142857144</c:v>
                </c:pt>
                <c:pt idx="124" formatCode="#,##0">
                  <c:v>6.2857142857142856</c:v>
                </c:pt>
                <c:pt idx="125" formatCode="#,##0">
                  <c:v>6.5714285714285712</c:v>
                </c:pt>
                <c:pt idx="126" formatCode="#,##0">
                  <c:v>7.7142857142857144</c:v>
                </c:pt>
                <c:pt idx="127" formatCode="#,##0">
                  <c:v>7.7142857142857144</c:v>
                </c:pt>
                <c:pt idx="128" formatCode="#,##0">
                  <c:v>7.7142857142857144</c:v>
                </c:pt>
                <c:pt idx="129" formatCode="#,##0">
                  <c:v>8.2857142857142865</c:v>
                </c:pt>
                <c:pt idx="130" formatCode="#,##0">
                  <c:v>7.8571428571428568</c:v>
                </c:pt>
                <c:pt idx="131" formatCode="#,##0">
                  <c:v>8.2857142857142865</c:v>
                </c:pt>
                <c:pt idx="132" formatCode="#,##0">
                  <c:v>8.1428571428571423</c:v>
                </c:pt>
                <c:pt idx="133" formatCode="#,##0">
                  <c:v>7.2857142857142856</c:v>
                </c:pt>
                <c:pt idx="134" formatCode="#,##0">
                  <c:v>8</c:v>
                </c:pt>
                <c:pt idx="135" formatCode="#,##0">
                  <c:v>8.7142857142857135</c:v>
                </c:pt>
                <c:pt idx="136" formatCode="#,##0">
                  <c:v>8.2857142857142865</c:v>
                </c:pt>
                <c:pt idx="137" formatCode="#,##0">
                  <c:v>9.2857142857142865</c:v>
                </c:pt>
                <c:pt idx="138" formatCode="#,##0">
                  <c:v>8.8571428571428577</c:v>
                </c:pt>
                <c:pt idx="139" formatCode="#,##0">
                  <c:v>8.4285714285714288</c:v>
                </c:pt>
                <c:pt idx="140" formatCode="#,##0">
                  <c:v>8.8571428571428577</c:v>
                </c:pt>
                <c:pt idx="141" formatCode="#,##0">
                  <c:v>9.7142857142857135</c:v>
                </c:pt>
                <c:pt idx="142" formatCode="#,##0">
                  <c:v>10.571428571428571</c:v>
                </c:pt>
                <c:pt idx="143">
                  <c:v>13.571428571428571</c:v>
                </c:pt>
                <c:pt idx="144">
                  <c:v>15.714285714285714</c:v>
                </c:pt>
                <c:pt idx="145">
                  <c:v>21.571428571428573</c:v>
                </c:pt>
                <c:pt idx="146">
                  <c:v>23.428571428571427</c:v>
                </c:pt>
                <c:pt idx="147">
                  <c:v>25</c:v>
                </c:pt>
                <c:pt idx="148">
                  <c:v>25.714285714285715</c:v>
                </c:pt>
                <c:pt idx="149">
                  <c:v>25.571428571428573</c:v>
                </c:pt>
                <c:pt idx="150">
                  <c:v>23.428571428571427</c:v>
                </c:pt>
                <c:pt idx="151">
                  <c:v>22.571428571428573</c:v>
                </c:pt>
                <c:pt idx="152">
                  <c:v>18.285714285714285</c:v>
                </c:pt>
                <c:pt idx="153">
                  <c:v>17.428571428571427</c:v>
                </c:pt>
                <c:pt idx="154">
                  <c:v>17.285714285714285</c:v>
                </c:pt>
                <c:pt idx="155">
                  <c:v>17.714285714285715</c:v>
                </c:pt>
                <c:pt idx="156">
                  <c:v>21.142857142857142</c:v>
                </c:pt>
                <c:pt idx="157">
                  <c:v>22.285714285714285</c:v>
                </c:pt>
                <c:pt idx="158">
                  <c:v>21.142857142857142</c:v>
                </c:pt>
                <c:pt idx="159">
                  <c:v>22.857142857142858</c:v>
                </c:pt>
                <c:pt idx="160">
                  <c:v>23.428571428571427</c:v>
                </c:pt>
                <c:pt idx="161">
                  <c:v>23.285714285714285</c:v>
                </c:pt>
                <c:pt idx="162">
                  <c:v>20.428571428571427</c:v>
                </c:pt>
                <c:pt idx="163">
                  <c:v>16.571428571428573</c:v>
                </c:pt>
                <c:pt idx="164">
                  <c:v>17.142857142857142</c:v>
                </c:pt>
                <c:pt idx="165">
                  <c:v>18.857142857142858</c:v>
                </c:pt>
                <c:pt idx="166">
                  <c:v>19.285714285714285</c:v>
                </c:pt>
                <c:pt idx="167">
                  <c:v>20.571428571428573</c:v>
                </c:pt>
                <c:pt idx="168">
                  <c:v>19.857142857142858</c:v>
                </c:pt>
                <c:pt idx="169">
                  <c:v>21.857142857142858</c:v>
                </c:pt>
                <c:pt idx="170">
                  <c:v>23</c:v>
                </c:pt>
                <c:pt idx="171">
                  <c:v>24</c:v>
                </c:pt>
                <c:pt idx="172">
                  <c:v>23.142857142857142</c:v>
                </c:pt>
                <c:pt idx="173">
                  <c:v>27.428571428571427</c:v>
                </c:pt>
                <c:pt idx="174">
                  <c:v>28</c:v>
                </c:pt>
                <c:pt idx="175">
                  <c:v>29.428571428571427</c:v>
                </c:pt>
                <c:pt idx="176">
                  <c:v>30.142857142857142</c:v>
                </c:pt>
                <c:pt idx="177">
                  <c:v>32.285714285714285</c:v>
                </c:pt>
                <c:pt idx="178">
                  <c:v>32.428571428571431</c:v>
                </c:pt>
                <c:pt idx="179">
                  <c:v>35.285714285714285</c:v>
                </c:pt>
                <c:pt idx="180">
                  <c:v>33.428571428571431</c:v>
                </c:pt>
                <c:pt idx="181">
                  <c:v>35</c:v>
                </c:pt>
                <c:pt idx="182">
                  <c:v>33.142857142857146</c:v>
                </c:pt>
                <c:pt idx="183">
                  <c:v>34.142857142857146</c:v>
                </c:pt>
                <c:pt idx="184">
                  <c:v>34.714285714285715</c:v>
                </c:pt>
                <c:pt idx="185">
                  <c:v>38.285714285714285</c:v>
                </c:pt>
                <c:pt idx="186">
                  <c:v>41</c:v>
                </c:pt>
                <c:pt idx="187">
                  <c:v>43.571428571428569</c:v>
                </c:pt>
                <c:pt idx="188">
                  <c:v>45.571428571428569</c:v>
                </c:pt>
                <c:pt idx="189">
                  <c:v>48.428571428571431</c:v>
                </c:pt>
                <c:pt idx="190">
                  <c:v>51</c:v>
                </c:pt>
                <c:pt idx="191">
                  <c:v>57.571428571428569</c:v>
                </c:pt>
                <c:pt idx="192">
                  <c:v>63.571428571428569</c:v>
                </c:pt>
                <c:pt idx="193">
                  <c:v>69.428571428571431</c:v>
                </c:pt>
                <c:pt idx="194">
                  <c:v>76.571428571428569</c:v>
                </c:pt>
                <c:pt idx="195">
                  <c:v>91.285714285714292</c:v>
                </c:pt>
                <c:pt idx="196">
                  <c:v>97.142857142857139</c:v>
                </c:pt>
                <c:pt idx="197">
                  <c:v>101.57142857142857</c:v>
                </c:pt>
                <c:pt idx="198">
                  <c:v>108.14285714285714</c:v>
                </c:pt>
                <c:pt idx="199">
                  <c:v>118.42857142857143</c:v>
                </c:pt>
                <c:pt idx="200">
                  <c:v>136.57142857142858</c:v>
                </c:pt>
                <c:pt idx="201">
                  <c:v>141.57142857142858</c:v>
                </c:pt>
                <c:pt idx="202">
                  <c:v>137.14285714285714</c:v>
                </c:pt>
                <c:pt idx="203">
                  <c:v>139.14285714285714</c:v>
                </c:pt>
                <c:pt idx="204">
                  <c:v>143.71428571428572</c:v>
                </c:pt>
                <c:pt idx="205">
                  <c:v>153.14285714285714</c:v>
                </c:pt>
                <c:pt idx="206">
                  <c:v>155.85714285714286</c:v>
                </c:pt>
                <c:pt idx="207">
                  <c:v>164.57142857142858</c:v>
                </c:pt>
                <c:pt idx="208">
                  <c:v>184.71428571428572</c:v>
                </c:pt>
                <c:pt idx="209">
                  <c:v>190.85714285714286</c:v>
                </c:pt>
                <c:pt idx="210">
                  <c:v>194.71428571428572</c:v>
                </c:pt>
                <c:pt idx="211">
                  <c:v>201.71428571428572</c:v>
                </c:pt>
                <c:pt idx="212">
                  <c:v>207</c:v>
                </c:pt>
                <c:pt idx="213">
                  <c:v>231</c:v>
                </c:pt>
                <c:pt idx="214">
                  <c:v>255.28571428571428</c:v>
                </c:pt>
                <c:pt idx="215">
                  <c:v>280.57142857142856</c:v>
                </c:pt>
                <c:pt idx="216">
                  <c:v>307.85714285714283</c:v>
                </c:pt>
                <c:pt idx="217">
                  <c:v>325.85714285714283</c:v>
                </c:pt>
                <c:pt idx="218">
                  <c:v>376.14285714285717</c:v>
                </c:pt>
                <c:pt idx="219">
                  <c:v>419.28571428571428</c:v>
                </c:pt>
                <c:pt idx="220">
                  <c:v>462.42857142857144</c:v>
                </c:pt>
                <c:pt idx="221">
                  <c:v>495.71428571428572</c:v>
                </c:pt>
                <c:pt idx="222">
                  <c:v>573.85714285714289</c:v>
                </c:pt>
                <c:pt idx="223">
                  <c:v>600.14285714285711</c:v>
                </c:pt>
                <c:pt idx="224">
                  <c:v>629</c:v>
                </c:pt>
                <c:pt idx="225">
                  <c:v>645.28571428571433</c:v>
                </c:pt>
                <c:pt idx="226">
                  <c:v>716.14285714285711</c:v>
                </c:pt>
                <c:pt idx="227">
                  <c:v>786</c:v>
                </c:pt>
                <c:pt idx="228">
                  <c:v>846.85714285714289</c:v>
                </c:pt>
                <c:pt idx="229">
                  <c:v>886.42857142857144</c:v>
                </c:pt>
                <c:pt idx="230">
                  <c:v>963</c:v>
                </c:pt>
                <c:pt idx="231">
                  <c:v>1001</c:v>
                </c:pt>
                <c:pt idx="232">
                  <c:v>1071.1428571428571</c:v>
                </c:pt>
                <c:pt idx="233">
                  <c:v>1146.1428571428571</c:v>
                </c:pt>
                <c:pt idx="234">
                  <c:v>1249.7142857142858</c:v>
                </c:pt>
                <c:pt idx="235">
                  <c:v>1343</c:v>
                </c:pt>
                <c:pt idx="236">
                  <c:v>1444.2857142857142</c:v>
                </c:pt>
                <c:pt idx="237">
                  <c:v>1515</c:v>
                </c:pt>
                <c:pt idx="238">
                  <c:v>1515</c:v>
                </c:pt>
                <c:pt idx="239">
                  <c:v>1515</c:v>
                </c:pt>
                <c:pt idx="240">
                  <c:v>1515</c:v>
                </c:pt>
                <c:pt idx="241">
                  <c:v>1515</c:v>
                </c:pt>
                <c:pt idx="242">
                  <c:v>1515</c:v>
                </c:pt>
                <c:pt idx="243">
                  <c:v>1515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86144"/>
        <c:axId val="232087936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CZE'!$AC$4:$AC$247</c:f>
              <c:numCache>
                <c:formatCode>General</c:formatCode>
                <c:ptCount val="24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  <c:pt idx="140" formatCode="#,##0">
                  <c:v>1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1.2857142857142858</c:v>
                </c:pt>
                <c:pt idx="144" formatCode="#,##0">
                  <c:v>1.4285714285714286</c:v>
                </c:pt>
                <c:pt idx="145" formatCode="#,##0">
                  <c:v>1.5714285714285714</c:v>
                </c:pt>
                <c:pt idx="146" formatCode="#,##0">
                  <c:v>1.5714285714285714</c:v>
                </c:pt>
                <c:pt idx="147" formatCode="#,##0">
                  <c:v>1.7142857142857142</c:v>
                </c:pt>
                <c:pt idx="148" formatCode="#,##0">
                  <c:v>2</c:v>
                </c:pt>
                <c:pt idx="149" formatCode="#,##0">
                  <c:v>2</c:v>
                </c:pt>
                <c:pt idx="150" formatCode="#,##0">
                  <c:v>1.4285714285714286</c:v>
                </c:pt>
                <c:pt idx="151" formatCode="#,##0">
                  <c:v>2</c:v>
                </c:pt>
                <c:pt idx="152" formatCode="#,##0">
                  <c:v>1.8571428571428572</c:v>
                </c:pt>
                <c:pt idx="153" formatCode="#,##0">
                  <c:v>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1.2857142857142858</c:v>
                </c:pt>
                <c:pt idx="157" formatCode="#,##0">
                  <c:v>2</c:v>
                </c:pt>
                <c:pt idx="158" formatCode="#,##0">
                  <c:v>1.5714285714285714</c:v>
                </c:pt>
                <c:pt idx="159" formatCode="#,##0">
                  <c:v>1</c:v>
                </c:pt>
                <c:pt idx="160" formatCode="#,##0">
                  <c:v>0.8571428571428571</c:v>
                </c:pt>
                <c:pt idx="161" formatCode="#,##0">
                  <c:v>0.8571428571428571</c:v>
                </c:pt>
                <c:pt idx="162" formatCode="#,##0">
                  <c:v>0.5714285714285714</c:v>
                </c:pt>
                <c:pt idx="163" formatCode="#,##0">
                  <c:v>1.1428571428571428</c:v>
                </c:pt>
                <c:pt idx="164" formatCode="#,##0">
                  <c:v>0.42857142857142855</c:v>
                </c:pt>
                <c:pt idx="165" formatCode="#,##0">
                  <c:v>0.14285714285714285</c:v>
                </c:pt>
                <c:pt idx="166" formatCode="#,##0">
                  <c:v>0.7142857142857143</c:v>
                </c:pt>
                <c:pt idx="167" formatCode="#,##0">
                  <c:v>0.8571428571428571</c:v>
                </c:pt>
                <c:pt idx="168" formatCode="#,##0">
                  <c:v>1</c:v>
                </c:pt>
                <c:pt idx="169" formatCode="#,##0">
                  <c:v>1.2857142857142858</c:v>
                </c:pt>
                <c:pt idx="170" formatCode="#,##0">
                  <c:v>1.4285714285714286</c:v>
                </c:pt>
                <c:pt idx="171" formatCode="#,##0">
                  <c:v>1.8571428571428572</c:v>
                </c:pt>
                <c:pt idx="172" formatCode="#,##0">
                  <c:v>2.1428571428571428</c:v>
                </c:pt>
                <c:pt idx="173" formatCode="#,##0">
                  <c:v>2.4285714285714284</c:v>
                </c:pt>
                <c:pt idx="174" formatCode="#,##0">
                  <c:v>2.2857142857142856</c:v>
                </c:pt>
                <c:pt idx="175" formatCode="#,##0">
                  <c:v>2.1428571428571428</c:v>
                </c:pt>
                <c:pt idx="176" formatCode="#,##0">
                  <c:v>2.2857142857142856</c:v>
                </c:pt>
                <c:pt idx="177" formatCode="#,##0">
                  <c:v>2.1428571428571428</c:v>
                </c:pt>
                <c:pt idx="178" formatCode="#,##0">
                  <c:v>2</c:v>
                </c:pt>
                <c:pt idx="179" formatCode="#,##0">
                  <c:v>1.7142857142857142</c:v>
                </c:pt>
                <c:pt idx="180" formatCode="#,##0">
                  <c:v>1.1428571428571428</c:v>
                </c:pt>
                <c:pt idx="181" formatCode="#,##0">
                  <c:v>1.4285714285714286</c:v>
                </c:pt>
                <c:pt idx="182" formatCode="#,##0">
                  <c:v>1.5714285714285714</c:v>
                </c:pt>
                <c:pt idx="183" formatCode="#,##0">
                  <c:v>1.2857142857142858</c:v>
                </c:pt>
                <c:pt idx="184" formatCode="#,##0">
                  <c:v>1.2857142857142858</c:v>
                </c:pt>
                <c:pt idx="185" formatCode="#,##0">
                  <c:v>1</c:v>
                </c:pt>
                <c:pt idx="186" formatCode="#,##0">
                  <c:v>1.1428571428571428</c:v>
                </c:pt>
                <c:pt idx="187" formatCode="#,##0">
                  <c:v>1.4285714285714286</c:v>
                </c:pt>
                <c:pt idx="188" formatCode="#,##0">
                  <c:v>1.4285714285714286</c:v>
                </c:pt>
                <c:pt idx="189" formatCode="#,##0">
                  <c:v>1.8571428571428572</c:v>
                </c:pt>
                <c:pt idx="190" formatCode="#,##0">
                  <c:v>1.8571428571428572</c:v>
                </c:pt>
                <c:pt idx="191" formatCode="#,##0">
                  <c:v>2.2857142857142856</c:v>
                </c:pt>
                <c:pt idx="192" formatCode="#,##0">
                  <c:v>2.7142857142857144</c:v>
                </c:pt>
                <c:pt idx="193" formatCode="#,##0">
                  <c:v>3.1428571428571428</c:v>
                </c:pt>
                <c:pt idx="194" formatCode="#,##0">
                  <c:v>3</c:v>
                </c:pt>
                <c:pt idx="195" formatCode="#,##0">
                  <c:v>3.1428571428571428</c:v>
                </c:pt>
                <c:pt idx="196" formatCode="#,##0">
                  <c:v>2.8571428571428572</c:v>
                </c:pt>
                <c:pt idx="197" formatCode="#,##0">
                  <c:v>4</c:v>
                </c:pt>
                <c:pt idx="198" formatCode="#,##0">
                  <c:v>5</c:v>
                </c:pt>
                <c:pt idx="199" formatCode="#,##0">
                  <c:v>5.4285714285714288</c:v>
                </c:pt>
                <c:pt idx="200" formatCode="#,##0">
                  <c:v>5.8571428571428568</c:v>
                </c:pt>
                <c:pt idx="201" formatCode="#,##0">
                  <c:v>6.4285714285714288</c:v>
                </c:pt>
                <c:pt idx="202" formatCode="#,##0">
                  <c:v>6.5714285714285712</c:v>
                </c:pt>
                <c:pt idx="203" formatCode="#,##0">
                  <c:v>6.7142857142857144</c:v>
                </c:pt>
                <c:pt idx="204" formatCode="#,##0">
                  <c:v>8.1428571428571423</c:v>
                </c:pt>
                <c:pt idx="205" formatCode="#,##0">
                  <c:v>7.8571428571428568</c:v>
                </c:pt>
                <c:pt idx="206" formatCode="#,##0">
                  <c:v>10.428571428571429</c:v>
                </c:pt>
                <c:pt idx="207" formatCode="#,##0">
                  <c:v>11.142857142857142</c:v>
                </c:pt>
                <c:pt idx="208" formatCode="#,##0">
                  <c:v>12.285714285714286</c:v>
                </c:pt>
                <c:pt idx="209" formatCode="#,##0">
                  <c:v>13.142857142857142</c:v>
                </c:pt>
                <c:pt idx="210" formatCode="#,##0">
                  <c:v>14.714285714285714</c:v>
                </c:pt>
                <c:pt idx="211" formatCode="#,##0">
                  <c:v>13.714285714285714</c:v>
                </c:pt>
                <c:pt idx="212" formatCode="#,##0">
                  <c:v>15</c:v>
                </c:pt>
                <c:pt idx="213" formatCode="#,##0">
                  <c:v>14.285714285714286</c:v>
                </c:pt>
                <c:pt idx="214" formatCode="#,##0">
                  <c:v>15.857142857142858</c:v>
                </c:pt>
                <c:pt idx="215" formatCode="#,##0">
                  <c:v>16.857142857142858</c:v>
                </c:pt>
                <c:pt idx="216" formatCode="#,##0">
                  <c:v>17.142857142857142</c:v>
                </c:pt>
                <c:pt idx="217" formatCode="#,##0">
                  <c:v>17.285714285714285</c:v>
                </c:pt>
                <c:pt idx="218" formatCode="#,##0">
                  <c:v>20</c:v>
                </c:pt>
                <c:pt idx="219" formatCode="#,##0">
                  <c:v>22.571428571428573</c:v>
                </c:pt>
                <c:pt idx="220" formatCode="#,##0">
                  <c:v>24.857142857142858</c:v>
                </c:pt>
                <c:pt idx="221" formatCode="#,##0">
                  <c:v>27.285714285714285</c:v>
                </c:pt>
                <c:pt idx="222" formatCode="#,##0">
                  <c:v>29.428571428571427</c:v>
                </c:pt>
                <c:pt idx="223" formatCode="#,##0">
                  <c:v>33.857142857142854</c:v>
                </c:pt>
                <c:pt idx="224" formatCode="#,##0">
                  <c:v>37.142857142857146</c:v>
                </c:pt>
                <c:pt idx="225" formatCode="#,##0">
                  <c:v>41.857142857142854</c:v>
                </c:pt>
                <c:pt idx="226" formatCode="#,##0">
                  <c:v>44.571428571428569</c:v>
                </c:pt>
                <c:pt idx="227" formatCode="#,##0">
                  <c:v>49</c:v>
                </c:pt>
                <c:pt idx="228" formatCode="#,##0">
                  <c:v>51.571428571428569</c:v>
                </c:pt>
                <c:pt idx="229" formatCode="#,##0">
                  <c:v>54</c:v>
                </c:pt>
                <c:pt idx="230" formatCode="#,##0">
                  <c:v>57.714285714285715</c:v>
                </c:pt>
                <c:pt idx="231" formatCode="#,##0">
                  <c:v>62.142857142857146</c:v>
                </c:pt>
                <c:pt idx="232" formatCode="#,##0">
                  <c:v>66</c:v>
                </c:pt>
                <c:pt idx="233" formatCode="#,##0">
                  <c:v>73.285714285714292</c:v>
                </c:pt>
                <c:pt idx="234" formatCode="#,##0">
                  <c:v>81</c:v>
                </c:pt>
                <c:pt idx="235" formatCode="#,##0">
                  <c:v>87.857142857142861</c:v>
                </c:pt>
                <c:pt idx="236" formatCode="#,##0">
                  <c:v>98.285714285714292</c:v>
                </c:pt>
                <c:pt idx="237" formatCode="#,##0">
                  <c:v>103.57142857142857</c:v>
                </c:pt>
                <c:pt idx="238" formatCode="#,##0">
                  <c:v>111.28571428571429</c:v>
                </c:pt>
                <c:pt idx="239" formatCode="#,##0">
                  <c:v>121.71428571428571</c:v>
                </c:pt>
                <c:pt idx="240" formatCode="#,##0">
                  <c:v>132.57142857142858</c:v>
                </c:pt>
                <c:pt idx="241" formatCode="#,##0">
                  <c:v>133.71428571428572</c:v>
                </c:pt>
                <c:pt idx="242" formatCode="#,##0">
                  <c:v>145.28571428571428</c:v>
                </c:pt>
                <c:pt idx="243" formatCode="#,##0">
                  <c:v>158.14285714285714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'data CZE'!$AG$4:$AG$247</c:f>
              <c:numCache>
                <c:formatCode>General</c:formatCode>
                <c:ptCount val="244"/>
                <c:pt idx="18">
                  <c:v>0.36</c:v>
                </c:pt>
                <c:pt idx="19">
                  <c:v>0.44999999999999996</c:v>
                </c:pt>
                <c:pt idx="20">
                  <c:v>0.93</c:v>
                </c:pt>
                <c:pt idx="21">
                  <c:v>1.0542857142857143</c:v>
                </c:pt>
                <c:pt idx="22">
                  <c:v>1.1828571428571428</c:v>
                </c:pt>
                <c:pt idx="23">
                  <c:v>1.5171428571428571</c:v>
                </c:pt>
                <c:pt idx="24">
                  <c:v>1.9028571428571428</c:v>
                </c:pt>
                <c:pt idx="25">
                  <c:v>2.0828571428571427</c:v>
                </c:pt>
                <c:pt idx="26">
                  <c:v>2.2885714285714283</c:v>
                </c:pt>
                <c:pt idx="27">
                  <c:v>2.2628571428571429</c:v>
                </c:pt>
                <c:pt idx="28">
                  <c:v>2.4428571428571426</c:v>
                </c:pt>
                <c:pt idx="29">
                  <c:v>2.8028571428571425</c:v>
                </c:pt>
                <c:pt idx="30">
                  <c:v>3.78</c:v>
                </c:pt>
                <c:pt idx="31">
                  <c:v>4.2171428571428571</c:v>
                </c:pt>
                <c:pt idx="32">
                  <c:v>6.1971428571428575</c:v>
                </c:pt>
                <c:pt idx="33">
                  <c:v>7.1228571428571419</c:v>
                </c:pt>
                <c:pt idx="34">
                  <c:v>7.7142857142857135</c:v>
                </c:pt>
                <c:pt idx="35">
                  <c:v>8.3571428571428577</c:v>
                </c:pt>
                <c:pt idx="36">
                  <c:v>9.4628571428571426</c:v>
                </c:pt>
                <c:pt idx="37">
                  <c:v>9.6171428571428574</c:v>
                </c:pt>
                <c:pt idx="38">
                  <c:v>9.9771428571428569</c:v>
                </c:pt>
                <c:pt idx="39">
                  <c:v>9.0257142857142867</c:v>
                </c:pt>
                <c:pt idx="40">
                  <c:v>9.154285714285713</c:v>
                </c:pt>
                <c:pt idx="41">
                  <c:v>8.9485714285714284</c:v>
                </c:pt>
                <c:pt idx="42">
                  <c:v>9.2828571428571429</c:v>
                </c:pt>
                <c:pt idx="43">
                  <c:v>8.6914285714285704</c:v>
                </c:pt>
                <c:pt idx="44">
                  <c:v>8.6657142857142855</c:v>
                </c:pt>
                <c:pt idx="45">
                  <c:v>9.5142857142857142</c:v>
                </c:pt>
                <c:pt idx="46">
                  <c:v>9.0514285714285716</c:v>
                </c:pt>
                <c:pt idx="47">
                  <c:v>8.5371428571428574</c:v>
                </c:pt>
                <c:pt idx="48">
                  <c:v>8.2799999999999994</c:v>
                </c:pt>
                <c:pt idx="49">
                  <c:v>7.3285714285714283</c:v>
                </c:pt>
                <c:pt idx="50">
                  <c:v>6.6085714285714285</c:v>
                </c:pt>
                <c:pt idx="51">
                  <c:v>5.9399999999999995</c:v>
                </c:pt>
                <c:pt idx="52">
                  <c:v>4.7314285714285713</c:v>
                </c:pt>
                <c:pt idx="53">
                  <c:v>4.7571428571428571</c:v>
                </c:pt>
                <c:pt idx="54">
                  <c:v>4.4485714285714284</c:v>
                </c:pt>
                <c:pt idx="55">
                  <c:v>4.4485714285714284</c:v>
                </c:pt>
                <c:pt idx="56">
                  <c:v>5.3999999999999995</c:v>
                </c:pt>
                <c:pt idx="57">
                  <c:v>6.12</c:v>
                </c:pt>
                <c:pt idx="58">
                  <c:v>5.6828571428571433</c:v>
                </c:pt>
                <c:pt idx="59">
                  <c:v>5.0657142857142858</c:v>
                </c:pt>
                <c:pt idx="60">
                  <c:v>4.7828571428571429</c:v>
                </c:pt>
                <c:pt idx="61">
                  <c:v>4.7571428571428571</c:v>
                </c:pt>
                <c:pt idx="62">
                  <c:v>4.7571428571428571</c:v>
                </c:pt>
                <c:pt idx="63">
                  <c:v>3.6514285714285712</c:v>
                </c:pt>
                <c:pt idx="64">
                  <c:v>3.06</c:v>
                </c:pt>
                <c:pt idx="65">
                  <c:v>2.9571428571428569</c:v>
                </c:pt>
                <c:pt idx="66">
                  <c:v>3.1371428571428566</c:v>
                </c:pt>
                <c:pt idx="67">
                  <c:v>3.06</c:v>
                </c:pt>
                <c:pt idx="68">
                  <c:v>2.5714285714285716</c:v>
                </c:pt>
                <c:pt idx="69">
                  <c:v>2.16</c:v>
                </c:pt>
                <c:pt idx="70">
                  <c:v>2.0057142857142853</c:v>
                </c:pt>
                <c:pt idx="71">
                  <c:v>1.6971428571428571</c:v>
                </c:pt>
                <c:pt idx="72">
                  <c:v>1.7485714285714284</c:v>
                </c:pt>
                <c:pt idx="73">
                  <c:v>1.44</c:v>
                </c:pt>
                <c:pt idx="74">
                  <c:v>1.1828571428571428</c:v>
                </c:pt>
                <c:pt idx="75">
                  <c:v>1.3114285714285714</c:v>
                </c:pt>
                <c:pt idx="76">
                  <c:v>1.26</c:v>
                </c:pt>
                <c:pt idx="77">
                  <c:v>1.3371428571428572</c:v>
                </c:pt>
                <c:pt idx="78">
                  <c:v>1.26</c:v>
                </c:pt>
                <c:pt idx="79">
                  <c:v>0.9514285714285714</c:v>
                </c:pt>
                <c:pt idx="80">
                  <c:v>1.08</c:v>
                </c:pt>
                <c:pt idx="81">
                  <c:v>0.9771428571428572</c:v>
                </c:pt>
                <c:pt idx="82">
                  <c:v>0.92571428571428571</c:v>
                </c:pt>
                <c:pt idx="83">
                  <c:v>0.87428571428571422</c:v>
                </c:pt>
                <c:pt idx="84">
                  <c:v>0.92571428571428571</c:v>
                </c:pt>
                <c:pt idx="85">
                  <c:v>0.89999999999999991</c:v>
                </c:pt>
                <c:pt idx="86">
                  <c:v>0.9514285714285714</c:v>
                </c:pt>
                <c:pt idx="87">
                  <c:v>0.77142857142857135</c:v>
                </c:pt>
                <c:pt idx="88">
                  <c:v>0.79714285714285715</c:v>
                </c:pt>
                <c:pt idx="89">
                  <c:v>0.87428571428571422</c:v>
                </c:pt>
                <c:pt idx="90">
                  <c:v>0.99</c:v>
                </c:pt>
                <c:pt idx="91">
                  <c:v>0.80999999999999994</c:v>
                </c:pt>
                <c:pt idx="92">
                  <c:v>0.77999999999999992</c:v>
                </c:pt>
                <c:pt idx="93">
                  <c:v>0.69</c:v>
                </c:pt>
                <c:pt idx="94">
                  <c:v>0.80999999999999994</c:v>
                </c:pt>
                <c:pt idx="95">
                  <c:v>0.84</c:v>
                </c:pt>
                <c:pt idx="96">
                  <c:v>0.80999999999999994</c:v>
                </c:pt>
                <c:pt idx="97">
                  <c:v>0.89999999999999991</c:v>
                </c:pt>
                <c:pt idx="98">
                  <c:v>0.87428571428571422</c:v>
                </c:pt>
                <c:pt idx="99">
                  <c:v>1.0028571428571427</c:v>
                </c:pt>
                <c:pt idx="100">
                  <c:v>1.08</c:v>
                </c:pt>
                <c:pt idx="101">
                  <c:v>1.26</c:v>
                </c:pt>
                <c:pt idx="102">
                  <c:v>1.2085714285714286</c:v>
                </c:pt>
                <c:pt idx="103">
                  <c:v>1.2085714285714286</c:v>
                </c:pt>
                <c:pt idx="104">
                  <c:v>1.26</c:v>
                </c:pt>
                <c:pt idx="105">
                  <c:v>1.4657142857142855</c:v>
                </c:pt>
                <c:pt idx="106">
                  <c:v>1.4142857142857141</c:v>
                </c:pt>
                <c:pt idx="107">
                  <c:v>1.4657142857142855</c:v>
                </c:pt>
                <c:pt idx="108">
                  <c:v>1.2085714285714286</c:v>
                </c:pt>
                <c:pt idx="109">
                  <c:v>1.26</c:v>
                </c:pt>
                <c:pt idx="110">
                  <c:v>1.2085714285714286</c:v>
                </c:pt>
                <c:pt idx="111">
                  <c:v>1.08</c:v>
                </c:pt>
                <c:pt idx="112">
                  <c:v>1.0285714285714285</c:v>
                </c:pt>
                <c:pt idx="113">
                  <c:v>1.0542857142857143</c:v>
                </c:pt>
                <c:pt idx="114">
                  <c:v>0.9514285714285714</c:v>
                </c:pt>
                <c:pt idx="115">
                  <c:v>1.3114285714285714</c:v>
                </c:pt>
                <c:pt idx="116">
                  <c:v>1.8771428571428572</c:v>
                </c:pt>
                <c:pt idx="117">
                  <c:v>1.8514285714285714</c:v>
                </c:pt>
                <c:pt idx="118">
                  <c:v>1.8771428571428572</c:v>
                </c:pt>
                <c:pt idx="119">
                  <c:v>1.7999999999999998</c:v>
                </c:pt>
                <c:pt idx="120">
                  <c:v>1.8514285714285714</c:v>
                </c:pt>
                <c:pt idx="121">
                  <c:v>2.0828571428571427</c:v>
                </c:pt>
                <c:pt idx="122">
                  <c:v>1.7742857142857142</c:v>
                </c:pt>
                <c:pt idx="123">
                  <c:v>1.2085714285714286</c:v>
                </c:pt>
                <c:pt idx="124">
                  <c:v>1.26</c:v>
                </c:pt>
                <c:pt idx="125">
                  <c:v>1.1828571428571428</c:v>
                </c:pt>
                <c:pt idx="126">
                  <c:v>1.1057142857142856</c:v>
                </c:pt>
                <c:pt idx="127">
                  <c:v>1.1057142857142856</c:v>
                </c:pt>
                <c:pt idx="128">
                  <c:v>0.9514285714285714</c:v>
                </c:pt>
                <c:pt idx="129">
                  <c:v>1.0285714285714285</c:v>
                </c:pt>
                <c:pt idx="130">
                  <c:v>1.1314285714285715</c:v>
                </c:pt>
                <c:pt idx="131">
                  <c:v>1.1828571428571428</c:v>
                </c:pt>
                <c:pt idx="132">
                  <c:v>1.3885714285714286</c:v>
                </c:pt>
                <c:pt idx="133">
                  <c:v>1.3885714285714286</c:v>
                </c:pt>
                <c:pt idx="134">
                  <c:v>1.3885714285714286</c:v>
                </c:pt>
                <c:pt idx="135">
                  <c:v>1.4914285714285715</c:v>
                </c:pt>
                <c:pt idx="136">
                  <c:v>1.4142857142857141</c:v>
                </c:pt>
                <c:pt idx="137">
                  <c:v>1.4914285714285715</c:v>
                </c:pt>
                <c:pt idx="138">
                  <c:v>1.4657142857142855</c:v>
                </c:pt>
                <c:pt idx="139">
                  <c:v>1.3114285714285714</c:v>
                </c:pt>
                <c:pt idx="140">
                  <c:v>1.44</c:v>
                </c:pt>
                <c:pt idx="141">
                  <c:v>1.5685714285714283</c:v>
                </c:pt>
                <c:pt idx="142">
                  <c:v>1.4914285714285715</c:v>
                </c:pt>
                <c:pt idx="143">
                  <c:v>1.6714285714285715</c:v>
                </c:pt>
                <c:pt idx="144">
                  <c:v>1.5942857142857143</c:v>
                </c:pt>
                <c:pt idx="145">
                  <c:v>1.5171428571428571</c:v>
                </c:pt>
                <c:pt idx="146">
                  <c:v>1.5942857142857143</c:v>
                </c:pt>
                <c:pt idx="147">
                  <c:v>1.7485714285714284</c:v>
                </c:pt>
                <c:pt idx="148">
                  <c:v>1.9028571428571428</c:v>
                </c:pt>
                <c:pt idx="149">
                  <c:v>2.4428571428571426</c:v>
                </c:pt>
                <c:pt idx="150">
                  <c:v>2.8285714285714283</c:v>
                </c:pt>
                <c:pt idx="151">
                  <c:v>3.882857142857143</c:v>
                </c:pt>
                <c:pt idx="152">
                  <c:v>4.2171428571428571</c:v>
                </c:pt>
                <c:pt idx="153">
                  <c:v>4.5</c:v>
                </c:pt>
                <c:pt idx="154">
                  <c:v>4.628571428571429</c:v>
                </c:pt>
                <c:pt idx="155">
                  <c:v>4.6028571428571432</c:v>
                </c:pt>
                <c:pt idx="156">
                  <c:v>4.2171428571428571</c:v>
                </c:pt>
                <c:pt idx="157">
                  <c:v>4.0628571428571432</c:v>
                </c:pt>
                <c:pt idx="158">
                  <c:v>3.2914285714285709</c:v>
                </c:pt>
                <c:pt idx="159">
                  <c:v>3.1371428571428566</c:v>
                </c:pt>
                <c:pt idx="160">
                  <c:v>3.1114285714285712</c:v>
                </c:pt>
                <c:pt idx="161">
                  <c:v>3.1885714285714286</c:v>
                </c:pt>
                <c:pt idx="162">
                  <c:v>3.8057142857142856</c:v>
                </c:pt>
                <c:pt idx="163">
                  <c:v>4.0114285714285707</c:v>
                </c:pt>
                <c:pt idx="164">
                  <c:v>3.8057142857142856</c:v>
                </c:pt>
                <c:pt idx="165">
                  <c:v>4.1142857142857139</c:v>
                </c:pt>
                <c:pt idx="166">
                  <c:v>4.2171428571428571</c:v>
                </c:pt>
                <c:pt idx="167">
                  <c:v>4.1914285714285713</c:v>
                </c:pt>
                <c:pt idx="168">
                  <c:v>3.6771428571428566</c:v>
                </c:pt>
                <c:pt idx="169">
                  <c:v>2.9828571428571431</c:v>
                </c:pt>
                <c:pt idx="170">
                  <c:v>3.0857142857142854</c:v>
                </c:pt>
                <c:pt idx="171">
                  <c:v>3.3942857142857141</c:v>
                </c:pt>
                <c:pt idx="172">
                  <c:v>3.4714285714285711</c:v>
                </c:pt>
                <c:pt idx="173">
                  <c:v>3.7028571428571428</c:v>
                </c:pt>
                <c:pt idx="174">
                  <c:v>3.5742857142857143</c:v>
                </c:pt>
                <c:pt idx="175">
                  <c:v>3.9342857142857142</c:v>
                </c:pt>
                <c:pt idx="176">
                  <c:v>4.1399999999999997</c:v>
                </c:pt>
                <c:pt idx="177">
                  <c:v>4.32</c:v>
                </c:pt>
                <c:pt idx="178">
                  <c:v>4.1657142857142855</c:v>
                </c:pt>
                <c:pt idx="179">
                  <c:v>4.9371428571428568</c:v>
                </c:pt>
                <c:pt idx="180">
                  <c:v>5.04</c:v>
                </c:pt>
                <c:pt idx="181">
                  <c:v>5.2971428571428563</c:v>
                </c:pt>
                <c:pt idx="182">
                  <c:v>5.4257142857142853</c:v>
                </c:pt>
                <c:pt idx="183">
                  <c:v>5.8114285714285714</c:v>
                </c:pt>
                <c:pt idx="184">
                  <c:v>5.8371428571428572</c:v>
                </c:pt>
                <c:pt idx="185">
                  <c:v>6.3514285714285714</c:v>
                </c:pt>
                <c:pt idx="186">
                  <c:v>6.0171428571428569</c:v>
                </c:pt>
                <c:pt idx="187">
                  <c:v>6.3</c:v>
                </c:pt>
                <c:pt idx="188">
                  <c:v>5.9657142857142862</c:v>
                </c:pt>
                <c:pt idx="189">
                  <c:v>6.1457142857142859</c:v>
                </c:pt>
                <c:pt idx="190">
                  <c:v>6.2485714285714282</c:v>
                </c:pt>
                <c:pt idx="191">
                  <c:v>6.8914285714285706</c:v>
                </c:pt>
                <c:pt idx="192">
                  <c:v>7.38</c:v>
                </c:pt>
                <c:pt idx="193">
                  <c:v>7.8428571428571425</c:v>
                </c:pt>
                <c:pt idx="194">
                  <c:v>8.2028571428571428</c:v>
                </c:pt>
                <c:pt idx="195">
                  <c:v>8.7171428571428571</c:v>
                </c:pt>
                <c:pt idx="196">
                  <c:v>9.18</c:v>
                </c:pt>
                <c:pt idx="197">
                  <c:v>10.362857142857143</c:v>
                </c:pt>
                <c:pt idx="198">
                  <c:v>11.442857142857141</c:v>
                </c:pt>
                <c:pt idx="199">
                  <c:v>12.497142857142856</c:v>
                </c:pt>
                <c:pt idx="200">
                  <c:v>13.782857142857141</c:v>
                </c:pt>
                <c:pt idx="201">
                  <c:v>16.431428571428572</c:v>
                </c:pt>
                <c:pt idx="202">
                  <c:v>17.485714285714284</c:v>
                </c:pt>
                <c:pt idx="203">
                  <c:v>18.282857142857143</c:v>
                </c:pt>
                <c:pt idx="204">
                  <c:v>19.465714285714284</c:v>
                </c:pt>
                <c:pt idx="205">
                  <c:v>21.317142857142855</c:v>
                </c:pt>
                <c:pt idx="206">
                  <c:v>24.582857142857144</c:v>
                </c:pt>
                <c:pt idx="207">
                  <c:v>25.482857142857146</c:v>
                </c:pt>
                <c:pt idx="208">
                  <c:v>24.685714285714283</c:v>
                </c:pt>
                <c:pt idx="209">
                  <c:v>25.045714285714283</c:v>
                </c:pt>
                <c:pt idx="210">
                  <c:v>25.868571428571428</c:v>
                </c:pt>
                <c:pt idx="211">
                  <c:v>27.565714285714282</c:v>
                </c:pt>
                <c:pt idx="212">
                  <c:v>28.054285714285715</c:v>
                </c:pt>
                <c:pt idx="213">
                  <c:v>29.622857142857143</c:v>
                </c:pt>
                <c:pt idx="214">
                  <c:v>33.248571428571431</c:v>
                </c:pt>
                <c:pt idx="215">
                  <c:v>34.354285714285716</c:v>
                </c:pt>
                <c:pt idx="216">
                  <c:v>35.048571428571428</c:v>
                </c:pt>
                <c:pt idx="217">
                  <c:v>36.308571428571426</c:v>
                </c:pt>
                <c:pt idx="218">
                  <c:v>37.26</c:v>
                </c:pt>
                <c:pt idx="219">
                  <c:v>41.58</c:v>
                </c:pt>
                <c:pt idx="220">
                  <c:v>45.951428571428565</c:v>
                </c:pt>
                <c:pt idx="221">
                  <c:v>50.502857142857138</c:v>
                </c:pt>
                <c:pt idx="222">
                  <c:v>55.414285714285711</c:v>
                </c:pt>
                <c:pt idx="223">
                  <c:v>58.654285714285706</c:v>
                </c:pt>
                <c:pt idx="224">
                  <c:v>67.705714285714294</c:v>
                </c:pt>
                <c:pt idx="225">
                  <c:v>75.471428571428561</c:v>
                </c:pt>
                <c:pt idx="226">
                  <c:v>83.237142857142857</c:v>
                </c:pt>
                <c:pt idx="227">
                  <c:v>89.228571428571428</c:v>
                </c:pt>
                <c:pt idx="228">
                  <c:v>103.29428571428572</c:v>
                </c:pt>
                <c:pt idx="229">
                  <c:v>108.02571428571427</c:v>
                </c:pt>
                <c:pt idx="230">
                  <c:v>113.22</c:v>
                </c:pt>
                <c:pt idx="231">
                  <c:v>116.15142857142858</c:v>
                </c:pt>
                <c:pt idx="232">
                  <c:v>128.90571428571428</c:v>
                </c:pt>
                <c:pt idx="233">
                  <c:v>141.47999999999999</c:v>
                </c:pt>
                <c:pt idx="234">
                  <c:v>152.43428571428572</c:v>
                </c:pt>
                <c:pt idx="235">
                  <c:v>159.55714285714285</c:v>
                </c:pt>
                <c:pt idx="236">
                  <c:v>173.34</c:v>
                </c:pt>
                <c:pt idx="237">
                  <c:v>180.18</c:v>
                </c:pt>
                <c:pt idx="238">
                  <c:v>192.80571428571426</c:v>
                </c:pt>
                <c:pt idx="239">
                  <c:v>206.30571428571426</c:v>
                </c:pt>
                <c:pt idx="240">
                  <c:v>224.94857142857143</c:v>
                </c:pt>
                <c:pt idx="241">
                  <c:v>241.73999999999998</c:v>
                </c:pt>
                <c:pt idx="242">
                  <c:v>259.97142857142853</c:v>
                </c:pt>
                <c:pt idx="243">
                  <c:v>272.7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91008"/>
        <c:axId val="232089472"/>
      </c:lineChart>
      <c:dateAx>
        <c:axId val="2320861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232087936"/>
        <c:crosses val="autoZero"/>
        <c:auto val="1"/>
        <c:lblOffset val="100"/>
        <c:baseTimeUnit val="days"/>
        <c:majorUnit val="30"/>
        <c:majorTimeUnit val="days"/>
      </c:dateAx>
      <c:valAx>
        <c:axId val="232087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232086144"/>
        <c:crosses val="autoZero"/>
        <c:crossBetween val="between"/>
      </c:valAx>
      <c:valAx>
        <c:axId val="232089472"/>
        <c:scaling>
          <c:orientation val="minMax"/>
          <c:max val="2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232091008"/>
        <c:crosses val="max"/>
        <c:crossBetween val="between"/>
      </c:valAx>
      <c:catAx>
        <c:axId val="23209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232089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749456499316064"/>
          <c:y val="0.18957117331017653"/>
          <c:w val="0.49513366853239738"/>
          <c:h val="4.945089556113177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sedmidenního průměru provedených testů vůči počtu obyvatel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9401844246230573E-2"/>
          <c:y val="8.7966705549980651E-2"/>
          <c:w val="0.92451628626003979"/>
          <c:h val="0.76104065644654628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'data CZE'!$A$12:$A$196</c:f>
              <c:numCache>
                <c:formatCode>m/d/yyyy</c:formatCode>
                <c:ptCount val="185"/>
                <c:pt idx="0">
                  <c:v>43899</c:v>
                </c:pt>
                <c:pt idx="1">
                  <c:v>43900</c:v>
                </c:pt>
                <c:pt idx="2">
                  <c:v>43901</c:v>
                </c:pt>
                <c:pt idx="3">
                  <c:v>43902</c:v>
                </c:pt>
                <c:pt idx="4">
                  <c:v>43903</c:v>
                </c:pt>
                <c:pt idx="5">
                  <c:v>43904</c:v>
                </c:pt>
                <c:pt idx="6">
                  <c:v>43905</c:v>
                </c:pt>
                <c:pt idx="7">
                  <c:v>43906</c:v>
                </c:pt>
                <c:pt idx="8">
                  <c:v>43907</c:v>
                </c:pt>
                <c:pt idx="9">
                  <c:v>43908</c:v>
                </c:pt>
                <c:pt idx="10">
                  <c:v>43909</c:v>
                </c:pt>
                <c:pt idx="11">
                  <c:v>43910</c:v>
                </c:pt>
                <c:pt idx="12">
                  <c:v>43911</c:v>
                </c:pt>
                <c:pt idx="13">
                  <c:v>43912</c:v>
                </c:pt>
                <c:pt idx="14">
                  <c:v>43913</c:v>
                </c:pt>
                <c:pt idx="15">
                  <c:v>43914</c:v>
                </c:pt>
                <c:pt idx="16">
                  <c:v>43915</c:v>
                </c:pt>
                <c:pt idx="17">
                  <c:v>43916</c:v>
                </c:pt>
                <c:pt idx="18">
                  <c:v>43917</c:v>
                </c:pt>
                <c:pt idx="19">
                  <c:v>43918</c:v>
                </c:pt>
                <c:pt idx="20">
                  <c:v>43919</c:v>
                </c:pt>
                <c:pt idx="21">
                  <c:v>43920</c:v>
                </c:pt>
                <c:pt idx="22">
                  <c:v>43921</c:v>
                </c:pt>
                <c:pt idx="23">
                  <c:v>43922</c:v>
                </c:pt>
                <c:pt idx="24">
                  <c:v>43923</c:v>
                </c:pt>
                <c:pt idx="25">
                  <c:v>43924</c:v>
                </c:pt>
                <c:pt idx="26">
                  <c:v>43925</c:v>
                </c:pt>
                <c:pt idx="27">
                  <c:v>43926</c:v>
                </c:pt>
                <c:pt idx="28">
                  <c:v>43927</c:v>
                </c:pt>
                <c:pt idx="29">
                  <c:v>43928</c:v>
                </c:pt>
                <c:pt idx="30">
                  <c:v>43929</c:v>
                </c:pt>
                <c:pt idx="31">
                  <c:v>43930</c:v>
                </c:pt>
                <c:pt idx="32">
                  <c:v>43931</c:v>
                </c:pt>
                <c:pt idx="33">
                  <c:v>43932</c:v>
                </c:pt>
                <c:pt idx="34">
                  <c:v>43933</c:v>
                </c:pt>
                <c:pt idx="35">
                  <c:v>43934</c:v>
                </c:pt>
                <c:pt idx="36">
                  <c:v>43935</c:v>
                </c:pt>
                <c:pt idx="37">
                  <c:v>43936</c:v>
                </c:pt>
                <c:pt idx="38">
                  <c:v>43937</c:v>
                </c:pt>
                <c:pt idx="39">
                  <c:v>43938</c:v>
                </c:pt>
                <c:pt idx="40">
                  <c:v>43939</c:v>
                </c:pt>
                <c:pt idx="41">
                  <c:v>43940</c:v>
                </c:pt>
                <c:pt idx="42">
                  <c:v>43941</c:v>
                </c:pt>
                <c:pt idx="43">
                  <c:v>43942</c:v>
                </c:pt>
                <c:pt idx="44">
                  <c:v>43943</c:v>
                </c:pt>
                <c:pt idx="45">
                  <c:v>43944</c:v>
                </c:pt>
                <c:pt idx="46">
                  <c:v>43945</c:v>
                </c:pt>
                <c:pt idx="47">
                  <c:v>43946</c:v>
                </c:pt>
                <c:pt idx="48">
                  <c:v>43947</c:v>
                </c:pt>
                <c:pt idx="49">
                  <c:v>43948</c:v>
                </c:pt>
                <c:pt idx="50">
                  <c:v>43949</c:v>
                </c:pt>
                <c:pt idx="51">
                  <c:v>43950</c:v>
                </c:pt>
                <c:pt idx="52">
                  <c:v>43951</c:v>
                </c:pt>
                <c:pt idx="53">
                  <c:v>43952</c:v>
                </c:pt>
                <c:pt idx="54">
                  <c:v>43953</c:v>
                </c:pt>
                <c:pt idx="55">
                  <c:v>43954</c:v>
                </c:pt>
                <c:pt idx="56">
                  <c:v>43955</c:v>
                </c:pt>
                <c:pt idx="57">
                  <c:v>43956</c:v>
                </c:pt>
                <c:pt idx="58">
                  <c:v>43957</c:v>
                </c:pt>
                <c:pt idx="59">
                  <c:v>43958</c:v>
                </c:pt>
                <c:pt idx="60">
                  <c:v>43959</c:v>
                </c:pt>
                <c:pt idx="61">
                  <c:v>43960</c:v>
                </c:pt>
                <c:pt idx="62">
                  <c:v>43961</c:v>
                </c:pt>
                <c:pt idx="63">
                  <c:v>43962</c:v>
                </c:pt>
                <c:pt idx="64">
                  <c:v>43963</c:v>
                </c:pt>
                <c:pt idx="65">
                  <c:v>43964</c:v>
                </c:pt>
                <c:pt idx="66">
                  <c:v>43965</c:v>
                </c:pt>
                <c:pt idx="67">
                  <c:v>43966</c:v>
                </c:pt>
                <c:pt idx="68">
                  <c:v>43967</c:v>
                </c:pt>
                <c:pt idx="69">
                  <c:v>43968</c:v>
                </c:pt>
                <c:pt idx="70">
                  <c:v>43969</c:v>
                </c:pt>
                <c:pt idx="71">
                  <c:v>43970</c:v>
                </c:pt>
                <c:pt idx="72">
                  <c:v>43971</c:v>
                </c:pt>
                <c:pt idx="73">
                  <c:v>43972</c:v>
                </c:pt>
                <c:pt idx="74">
                  <c:v>43973</c:v>
                </c:pt>
                <c:pt idx="75">
                  <c:v>43974</c:v>
                </c:pt>
                <c:pt idx="76">
                  <c:v>43975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43981</c:v>
                </c:pt>
                <c:pt idx="83">
                  <c:v>43982</c:v>
                </c:pt>
                <c:pt idx="84">
                  <c:v>43983</c:v>
                </c:pt>
                <c:pt idx="85">
                  <c:v>43984</c:v>
                </c:pt>
                <c:pt idx="86">
                  <c:v>43985</c:v>
                </c:pt>
                <c:pt idx="87">
                  <c:v>43986</c:v>
                </c:pt>
                <c:pt idx="88">
                  <c:v>43987</c:v>
                </c:pt>
                <c:pt idx="89">
                  <c:v>43988</c:v>
                </c:pt>
                <c:pt idx="90">
                  <c:v>43989</c:v>
                </c:pt>
                <c:pt idx="91">
                  <c:v>43990</c:v>
                </c:pt>
                <c:pt idx="92">
                  <c:v>43991</c:v>
                </c:pt>
                <c:pt idx="93">
                  <c:v>43992</c:v>
                </c:pt>
                <c:pt idx="94">
                  <c:v>43993</c:v>
                </c:pt>
                <c:pt idx="95">
                  <c:v>43994</c:v>
                </c:pt>
                <c:pt idx="96">
                  <c:v>43995</c:v>
                </c:pt>
                <c:pt idx="97">
                  <c:v>43996</c:v>
                </c:pt>
                <c:pt idx="98">
                  <c:v>43997</c:v>
                </c:pt>
                <c:pt idx="99">
                  <c:v>43998</c:v>
                </c:pt>
                <c:pt idx="100">
                  <c:v>43999</c:v>
                </c:pt>
                <c:pt idx="101">
                  <c:v>44000</c:v>
                </c:pt>
                <c:pt idx="102">
                  <c:v>44001</c:v>
                </c:pt>
                <c:pt idx="103">
                  <c:v>44002</c:v>
                </c:pt>
                <c:pt idx="104">
                  <c:v>44003</c:v>
                </c:pt>
                <c:pt idx="105">
                  <c:v>44004</c:v>
                </c:pt>
                <c:pt idx="106">
                  <c:v>44005</c:v>
                </c:pt>
                <c:pt idx="107">
                  <c:v>44006</c:v>
                </c:pt>
                <c:pt idx="108">
                  <c:v>44007</c:v>
                </c:pt>
                <c:pt idx="109">
                  <c:v>44008</c:v>
                </c:pt>
                <c:pt idx="110">
                  <c:v>44009</c:v>
                </c:pt>
                <c:pt idx="111">
                  <c:v>44010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44016</c:v>
                </c:pt>
                <c:pt idx="118">
                  <c:v>44017</c:v>
                </c:pt>
                <c:pt idx="119">
                  <c:v>44018</c:v>
                </c:pt>
                <c:pt idx="120">
                  <c:v>44019</c:v>
                </c:pt>
                <c:pt idx="121">
                  <c:v>44020</c:v>
                </c:pt>
                <c:pt idx="122">
                  <c:v>44021</c:v>
                </c:pt>
                <c:pt idx="123">
                  <c:v>44022</c:v>
                </c:pt>
                <c:pt idx="124">
                  <c:v>44023</c:v>
                </c:pt>
                <c:pt idx="125">
                  <c:v>44024</c:v>
                </c:pt>
                <c:pt idx="126">
                  <c:v>44025</c:v>
                </c:pt>
                <c:pt idx="127">
                  <c:v>44026</c:v>
                </c:pt>
                <c:pt idx="128">
                  <c:v>44027</c:v>
                </c:pt>
                <c:pt idx="129">
                  <c:v>44028</c:v>
                </c:pt>
                <c:pt idx="130">
                  <c:v>44029</c:v>
                </c:pt>
                <c:pt idx="131">
                  <c:v>44030</c:v>
                </c:pt>
                <c:pt idx="132">
                  <c:v>44031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44037</c:v>
                </c:pt>
                <c:pt idx="139">
                  <c:v>44038</c:v>
                </c:pt>
                <c:pt idx="140">
                  <c:v>44039</c:v>
                </c:pt>
                <c:pt idx="141">
                  <c:v>44040</c:v>
                </c:pt>
                <c:pt idx="142">
                  <c:v>44041</c:v>
                </c:pt>
                <c:pt idx="143">
                  <c:v>44042</c:v>
                </c:pt>
                <c:pt idx="144">
                  <c:v>44043</c:v>
                </c:pt>
                <c:pt idx="145">
                  <c:v>44044</c:v>
                </c:pt>
                <c:pt idx="146">
                  <c:v>44045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44051</c:v>
                </c:pt>
                <c:pt idx="153">
                  <c:v>44052</c:v>
                </c:pt>
                <c:pt idx="154">
                  <c:v>44053</c:v>
                </c:pt>
                <c:pt idx="155">
                  <c:v>44054</c:v>
                </c:pt>
                <c:pt idx="156">
                  <c:v>44055</c:v>
                </c:pt>
                <c:pt idx="157">
                  <c:v>44056</c:v>
                </c:pt>
                <c:pt idx="158">
                  <c:v>44057</c:v>
                </c:pt>
                <c:pt idx="159">
                  <c:v>44058</c:v>
                </c:pt>
                <c:pt idx="160">
                  <c:v>44059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44065</c:v>
                </c:pt>
                <c:pt idx="167">
                  <c:v>44066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44072</c:v>
                </c:pt>
                <c:pt idx="174">
                  <c:v>44073</c:v>
                </c:pt>
                <c:pt idx="175">
                  <c:v>44074</c:v>
                </c:pt>
                <c:pt idx="176">
                  <c:v>44075</c:v>
                </c:pt>
                <c:pt idx="177">
                  <c:v>44076</c:v>
                </c:pt>
                <c:pt idx="178">
                  <c:v>44077</c:v>
                </c:pt>
                <c:pt idx="179">
                  <c:v>44078</c:v>
                </c:pt>
                <c:pt idx="180">
                  <c:v>44079</c:v>
                </c:pt>
                <c:pt idx="181">
                  <c:v>44080</c:v>
                </c:pt>
                <c:pt idx="182">
                  <c:v>44081</c:v>
                </c:pt>
                <c:pt idx="183">
                  <c:v>44082</c:v>
                </c:pt>
                <c:pt idx="184">
                  <c:v>44083</c:v>
                </c:pt>
              </c:numCache>
            </c:numRef>
          </c:cat>
          <c:val>
            <c:numRef>
              <c:f>'data CZE'!$AO$12:$AO$196</c:f>
              <c:numCache>
                <c:formatCode>0.0%</c:formatCode>
                <c:ptCount val="185"/>
                <c:pt idx="0">
                  <c:v>1.2419482301817512E-5</c:v>
                </c:pt>
                <c:pt idx="1">
                  <c:v>1.3580056910043207E-5</c:v>
                </c:pt>
                <c:pt idx="2">
                  <c:v>1.879597267804605E-5</c:v>
                </c:pt>
                <c:pt idx="3">
                  <c:v>2.4945684107839688E-5</c:v>
                </c:pt>
                <c:pt idx="4">
                  <c:v>3.4737198618617399E-5</c:v>
                </c:pt>
                <c:pt idx="5">
                  <c:v>4.5315769472904497E-5</c:v>
                </c:pt>
                <c:pt idx="6">
                  <c:v>5.714829450159637E-5</c:v>
                </c:pt>
                <c:pt idx="7">
                  <c:v>7.1208589180560554E-5</c:v>
                </c:pt>
                <c:pt idx="8">
                  <c:v>8.6269379211443453E-5</c:v>
                </c:pt>
                <c:pt idx="9">
                  <c:v>1.0358461876864981E-4</c:v>
                </c:pt>
                <c:pt idx="10">
                  <c:v>1.2655599204870326E-4</c:v>
                </c:pt>
                <c:pt idx="11">
                  <c:v>1.4357775296934682E-4</c:v>
                </c:pt>
                <c:pt idx="12">
                  <c:v>1.5553033744026895E-4</c:v>
                </c:pt>
                <c:pt idx="13">
                  <c:v>1.6584210953404438E-4</c:v>
                </c:pt>
                <c:pt idx="14">
                  <c:v>1.7880852929491077E-4</c:v>
                </c:pt>
                <c:pt idx="15">
                  <c:v>2.0239353972414104E-4</c:v>
                </c:pt>
                <c:pt idx="16">
                  <c:v>2.33755734022286E-4</c:v>
                </c:pt>
                <c:pt idx="17">
                  <c:v>2.6542474689501936E-4</c:v>
                </c:pt>
                <c:pt idx="18">
                  <c:v>3.086194662218562E-4</c:v>
                </c:pt>
                <c:pt idx="19">
                  <c:v>3.3986160107777095E-4</c:v>
                </c:pt>
                <c:pt idx="20">
                  <c:v>3.5382851619055605E-4</c:v>
                </c:pt>
                <c:pt idx="21">
                  <c:v>3.920874584479273E-4</c:v>
                </c:pt>
                <c:pt idx="22">
                  <c:v>4.4009789540199948E-4</c:v>
                </c:pt>
                <c:pt idx="23">
                  <c:v>4.66711071763037E-4</c:v>
                </c:pt>
                <c:pt idx="24">
                  <c:v>4.9392454533522573E-4</c:v>
                </c:pt>
                <c:pt idx="25">
                  <c:v>5.2112467896938894E-4</c:v>
                </c:pt>
                <c:pt idx="26">
                  <c:v>5.4264199900465381E-4</c:v>
                </c:pt>
                <c:pt idx="27">
                  <c:v>5.6884163728689833E-4</c:v>
                </c:pt>
                <c:pt idx="28">
                  <c:v>5.8586339820754186E-4</c:v>
                </c:pt>
                <c:pt idx="29">
                  <c:v>6.0603338450222299E-4</c:v>
                </c:pt>
                <c:pt idx="30">
                  <c:v>6.3760901780877727E-4</c:v>
                </c:pt>
                <c:pt idx="31">
                  <c:v>6.5771230441333045E-4</c:v>
                </c:pt>
                <c:pt idx="32">
                  <c:v>6.3508776952194204E-4</c:v>
                </c:pt>
                <c:pt idx="33">
                  <c:v>6.2246818814974084E-4</c:v>
                </c:pt>
                <c:pt idx="34">
                  <c:v>6.0163120495378066E-4</c:v>
                </c:pt>
                <c:pt idx="35">
                  <c:v>5.5867660451140429E-4</c:v>
                </c:pt>
                <c:pt idx="36">
                  <c:v>5.3199672846023882E-4</c:v>
                </c:pt>
                <c:pt idx="37">
                  <c:v>5.3209010802641793E-4</c:v>
                </c:pt>
                <c:pt idx="38">
                  <c:v>5.347714355695601E-4</c:v>
                </c:pt>
                <c:pt idx="39">
                  <c:v>5.6926851530371696E-4</c:v>
                </c:pt>
                <c:pt idx="40">
                  <c:v>5.787932310539831E-4</c:v>
                </c:pt>
                <c:pt idx="41">
                  <c:v>5.8915836289986088E-4</c:v>
                </c:pt>
                <c:pt idx="42">
                  <c:v>6.3387383516161409E-4</c:v>
                </c:pt>
                <c:pt idx="43">
                  <c:v>6.6279482080107747E-4</c:v>
                </c:pt>
                <c:pt idx="44">
                  <c:v>6.6735707960582664E-4</c:v>
                </c:pt>
                <c:pt idx="45">
                  <c:v>6.6095390935354693E-4</c:v>
                </c:pt>
                <c:pt idx="46">
                  <c:v>6.4549292118189661E-4</c:v>
                </c:pt>
                <c:pt idx="47">
                  <c:v>6.3003193301024629E-4</c:v>
                </c:pt>
                <c:pt idx="48">
                  <c:v>6.2141433304571984E-4</c:v>
                </c:pt>
                <c:pt idx="49">
                  <c:v>6.3724883948208658E-4</c:v>
                </c:pt>
                <c:pt idx="50">
                  <c:v>6.4258481469231965E-4</c:v>
                </c:pt>
                <c:pt idx="51">
                  <c:v>6.2262826740604779E-4</c:v>
                </c:pt>
                <c:pt idx="52">
                  <c:v>6.1589159870312855E-4</c:v>
                </c:pt>
                <c:pt idx="53">
                  <c:v>5.8078088181979484E-4</c:v>
                </c:pt>
                <c:pt idx="54">
                  <c:v>5.7329717658744297E-4</c:v>
                </c:pt>
                <c:pt idx="55">
                  <c:v>5.7996714560023437E-4</c:v>
                </c:pt>
                <c:pt idx="56">
                  <c:v>5.7999382547628542E-4</c:v>
                </c:pt>
                <c:pt idx="57">
                  <c:v>5.8855806568870956E-4</c:v>
                </c:pt>
                <c:pt idx="58">
                  <c:v>5.9829622044738496E-4</c:v>
                </c:pt>
                <c:pt idx="59">
                  <c:v>6.0100422786657829E-4</c:v>
                </c:pt>
                <c:pt idx="60">
                  <c:v>6.0117764706091087E-4</c:v>
                </c:pt>
                <c:pt idx="61">
                  <c:v>5.9988367307242934E-4</c:v>
                </c:pt>
                <c:pt idx="62">
                  <c:v>6.0216480247480392E-4</c:v>
                </c:pt>
                <c:pt idx="63">
                  <c:v>6.0287181919015977E-4</c:v>
                </c:pt>
                <c:pt idx="64">
                  <c:v>5.9449433811009395E-4</c:v>
                </c:pt>
                <c:pt idx="65">
                  <c:v>5.8962526073075619E-4</c:v>
                </c:pt>
                <c:pt idx="66">
                  <c:v>5.8032732392692505E-4</c:v>
                </c:pt>
                <c:pt idx="67">
                  <c:v>6.1074238262525369E-4</c:v>
                </c:pt>
                <c:pt idx="68">
                  <c:v>6.1619841727771703E-4</c:v>
                </c:pt>
                <c:pt idx="69">
                  <c:v>6.0954178820295116E-4</c:v>
                </c:pt>
                <c:pt idx="70">
                  <c:v>6.0485946995597172E-4</c:v>
                </c:pt>
                <c:pt idx="71">
                  <c:v>5.9927003592325249E-4</c:v>
                </c:pt>
                <c:pt idx="72">
                  <c:v>5.9701558639692906E-4</c:v>
                </c:pt>
                <c:pt idx="73">
                  <c:v>6.0219148235085519E-4</c:v>
                </c:pt>
                <c:pt idx="74">
                  <c:v>6.1497114297936334E-4</c:v>
                </c:pt>
                <c:pt idx="75">
                  <c:v>6.264701695574157E-4</c:v>
                </c:pt>
                <c:pt idx="76">
                  <c:v>6.3041879121298813E-4</c:v>
                </c:pt>
                <c:pt idx="77">
                  <c:v>6.3108578811426729E-4</c:v>
                </c:pt>
                <c:pt idx="78">
                  <c:v>6.1647855597625424E-4</c:v>
                </c:pt>
                <c:pt idx="79">
                  <c:v>6.0751411762306263E-4</c:v>
                </c:pt>
                <c:pt idx="80">
                  <c:v>5.9047901676439346E-4</c:v>
                </c:pt>
                <c:pt idx="81">
                  <c:v>5.6866821809256575E-4</c:v>
                </c:pt>
                <c:pt idx="82">
                  <c:v>5.4851157173591025E-4</c:v>
                </c:pt>
                <c:pt idx="83">
                  <c:v>5.2572695758821501E-4</c:v>
                </c:pt>
                <c:pt idx="84">
                  <c:v>5.0188848833649866E-4</c:v>
                </c:pt>
                <c:pt idx="85">
                  <c:v>4.9171011562297898E-4</c:v>
                </c:pt>
                <c:pt idx="86">
                  <c:v>4.712599906297607E-4</c:v>
                </c:pt>
                <c:pt idx="87">
                  <c:v>4.5789337272812686E-4</c:v>
                </c:pt>
                <c:pt idx="88">
                  <c:v>4.320138929584964E-4</c:v>
                </c:pt>
                <c:pt idx="89">
                  <c:v>4.1336465959873169E-4</c:v>
                </c:pt>
                <c:pt idx="90">
                  <c:v>4.1317790046637354E-4</c:v>
                </c:pt>
                <c:pt idx="91">
                  <c:v>3.9934438473384427E-4</c:v>
                </c:pt>
                <c:pt idx="92">
                  <c:v>3.7365166409657197E-4</c:v>
                </c:pt>
                <c:pt idx="93">
                  <c:v>3.5704344125472149E-4</c:v>
                </c:pt>
                <c:pt idx="94">
                  <c:v>3.4007504008618026E-4</c:v>
                </c:pt>
                <c:pt idx="95">
                  <c:v>3.3411208778874477E-4</c:v>
                </c:pt>
                <c:pt idx="96">
                  <c:v>3.2746879865200459E-4</c:v>
                </c:pt>
                <c:pt idx="97">
                  <c:v>3.1404882099826838E-4</c:v>
                </c:pt>
                <c:pt idx="98">
                  <c:v>3.0056214365440428E-4</c:v>
                </c:pt>
                <c:pt idx="99">
                  <c:v>2.9350531643887099E-4</c:v>
                </c:pt>
                <c:pt idx="100">
                  <c:v>2.9307843842205235E-4</c:v>
                </c:pt>
                <c:pt idx="101">
                  <c:v>3.0193615727103928E-4</c:v>
                </c:pt>
                <c:pt idx="102">
                  <c:v>2.9990848669115069E-4</c:v>
                </c:pt>
                <c:pt idx="103">
                  <c:v>3.0053546377835312E-4</c:v>
                </c:pt>
                <c:pt idx="104">
                  <c:v>3.0309673187926497E-4</c:v>
                </c:pt>
                <c:pt idx="105">
                  <c:v>3.0625829719132809E-4</c:v>
                </c:pt>
                <c:pt idx="106">
                  <c:v>3.1351522347724506E-4</c:v>
                </c:pt>
                <c:pt idx="107">
                  <c:v>3.1686354792166634E-4</c:v>
                </c:pt>
                <c:pt idx="108">
                  <c:v>3.121145299845589E-4</c:v>
                </c:pt>
                <c:pt idx="109">
                  <c:v>3.2490753055109274E-4</c:v>
                </c:pt>
                <c:pt idx="110">
                  <c:v>3.3631317756296593E-4</c:v>
                </c:pt>
                <c:pt idx="111">
                  <c:v>3.5112050877136278E-4</c:v>
                </c:pt>
                <c:pt idx="112">
                  <c:v>3.5879097313607281E-4</c:v>
                </c:pt>
                <c:pt idx="113">
                  <c:v>3.5672328274210754E-4</c:v>
                </c:pt>
                <c:pt idx="114">
                  <c:v>3.6080530377793582E-4</c:v>
                </c:pt>
                <c:pt idx="115">
                  <c:v>3.6904938547774595E-4</c:v>
                </c:pt>
                <c:pt idx="116">
                  <c:v>3.7673318978048161E-4</c:v>
                </c:pt>
                <c:pt idx="117">
                  <c:v>3.6516746351230136E-4</c:v>
                </c:pt>
                <c:pt idx="118">
                  <c:v>3.5317485922730252E-4</c:v>
                </c:pt>
                <c:pt idx="119">
                  <c:v>3.1620989095841275E-4</c:v>
                </c:pt>
                <c:pt idx="120">
                  <c:v>3.1283488663794037E-4</c:v>
                </c:pt>
                <c:pt idx="121">
                  <c:v>3.236802562527391E-4</c:v>
                </c:pt>
                <c:pt idx="122">
                  <c:v>3.2390703519917399E-4</c:v>
                </c:pt>
                <c:pt idx="123">
                  <c:v>3.2689518131690453E-4</c:v>
                </c:pt>
                <c:pt idx="124">
                  <c:v>3.3535270202512398E-4</c:v>
                </c:pt>
                <c:pt idx="125">
                  <c:v>3.3886110572585221E-4</c:v>
                </c:pt>
                <c:pt idx="126">
                  <c:v>3.7501233777518139E-4</c:v>
                </c:pt>
                <c:pt idx="127">
                  <c:v>3.8358991792563111E-4</c:v>
                </c:pt>
                <c:pt idx="128">
                  <c:v>3.7409188205141623E-4</c:v>
                </c:pt>
                <c:pt idx="129">
                  <c:v>3.7473219907664418E-4</c:v>
                </c:pt>
                <c:pt idx="130">
                  <c:v>3.6664819663314105E-4</c:v>
                </c:pt>
                <c:pt idx="131">
                  <c:v>3.6682161582747363E-4</c:v>
                </c:pt>
                <c:pt idx="132">
                  <c:v>3.6739523316257368E-4</c:v>
                </c:pt>
                <c:pt idx="133">
                  <c:v>3.855508888153918E-4</c:v>
                </c:pt>
                <c:pt idx="134">
                  <c:v>4.0271938905431671E-4</c:v>
                </c:pt>
                <c:pt idx="135">
                  <c:v>4.2826537037330765E-4</c:v>
                </c:pt>
                <c:pt idx="136">
                  <c:v>4.3929749912046453E-4</c:v>
                </c:pt>
                <c:pt idx="137">
                  <c:v>4.5945414547712008E-4</c:v>
                </c:pt>
                <c:pt idx="138">
                  <c:v>4.728341033167795E-4</c:v>
                </c:pt>
                <c:pt idx="139">
                  <c:v>4.7214042653944918E-4</c:v>
                </c:pt>
                <c:pt idx="140">
                  <c:v>4.8203866055443153E-4</c:v>
                </c:pt>
                <c:pt idx="141">
                  <c:v>5.0589046974417341E-4</c:v>
                </c:pt>
                <c:pt idx="142">
                  <c:v>5.1766963502076298E-4</c:v>
                </c:pt>
                <c:pt idx="143">
                  <c:v>5.4505652778728429E-4</c:v>
                </c:pt>
                <c:pt idx="144">
                  <c:v>5.7093600755691481E-4</c:v>
                </c:pt>
                <c:pt idx="145">
                  <c:v>5.8915836289986088E-4</c:v>
                </c:pt>
                <c:pt idx="146">
                  <c:v>6.0075076904409224E-4</c:v>
                </c:pt>
                <c:pt idx="147">
                  <c:v>6.1665197517058671E-4</c:v>
                </c:pt>
                <c:pt idx="148">
                  <c:v>6.2350870331573632E-4</c:v>
                </c:pt>
                <c:pt idx="149">
                  <c:v>6.159582983932565E-4</c:v>
                </c:pt>
                <c:pt idx="150">
                  <c:v>6.1247657456857938E-4</c:v>
                </c:pt>
                <c:pt idx="151">
                  <c:v>6.259232320983668E-4</c:v>
                </c:pt>
                <c:pt idx="152">
                  <c:v>6.3639508344844921E-4</c:v>
                </c:pt>
                <c:pt idx="153">
                  <c:v>6.3923649024789832E-4</c:v>
                </c:pt>
                <c:pt idx="154">
                  <c:v>6.2114753428520815E-4</c:v>
                </c:pt>
                <c:pt idx="155">
                  <c:v>6.2032045812762204E-4</c:v>
                </c:pt>
                <c:pt idx="156">
                  <c:v>6.3141928656490693E-4</c:v>
                </c:pt>
                <c:pt idx="157">
                  <c:v>6.2933825623291597E-4</c:v>
                </c:pt>
                <c:pt idx="158">
                  <c:v>6.1075572256327922E-4</c:v>
                </c:pt>
                <c:pt idx="159">
                  <c:v>6.0347211640131109E-4</c:v>
                </c:pt>
                <c:pt idx="160">
                  <c:v>6.0363219565761814E-4</c:v>
                </c:pt>
                <c:pt idx="161">
                  <c:v>6.1469100428082613E-4</c:v>
                </c:pt>
                <c:pt idx="162">
                  <c:v>6.0495284952215072E-4</c:v>
                </c:pt>
                <c:pt idx="163">
                  <c:v>6.0211144272270161E-4</c:v>
                </c:pt>
                <c:pt idx="164">
                  <c:v>6.1578487919892392E-4</c:v>
                </c:pt>
                <c:pt idx="165">
                  <c:v>6.4098402212924975E-4</c:v>
                </c:pt>
                <c:pt idx="166">
                  <c:v>6.4205121717129628E-4</c:v>
                </c:pt>
                <c:pt idx="167">
                  <c:v>6.3571474660914452E-4</c:v>
                </c:pt>
                <c:pt idx="168">
                  <c:v>6.3843609396636337E-4</c:v>
                </c:pt>
                <c:pt idx="169">
                  <c:v>6.5388374219998817E-4</c:v>
                </c:pt>
                <c:pt idx="170">
                  <c:v>6.7133238113745045E-4</c:v>
                </c:pt>
                <c:pt idx="171">
                  <c:v>6.8433882071239349E-4</c:v>
                </c:pt>
                <c:pt idx="172">
                  <c:v>6.9911947204473923E-4</c:v>
                </c:pt>
                <c:pt idx="173">
                  <c:v>7.1974301623229005E-4</c:v>
                </c:pt>
                <c:pt idx="174">
                  <c:v>7.4037990035786649E-4</c:v>
                </c:pt>
                <c:pt idx="175">
                  <c:v>7.6648615907393179E-4</c:v>
                </c:pt>
                <c:pt idx="176">
                  <c:v>7.9784835337207681E-4</c:v>
                </c:pt>
                <c:pt idx="177">
                  <c:v>8.3705443122926448E-4</c:v>
                </c:pt>
                <c:pt idx="178">
                  <c:v>8.6826988620912796E-4</c:v>
                </c:pt>
                <c:pt idx="179">
                  <c:v>9.0564839255681095E-4</c:v>
                </c:pt>
                <c:pt idx="180">
                  <c:v>9.1761431696575863E-4</c:v>
                </c:pt>
                <c:pt idx="181">
                  <c:v>9.2436432560670339E-4</c:v>
                </c:pt>
                <c:pt idx="182">
                  <c:v>9.5063066357907575E-4</c:v>
                </c:pt>
                <c:pt idx="183">
                  <c:v>1.0155694818876125E-3</c:v>
                </c:pt>
                <c:pt idx="184">
                  <c:v>1.0505734792667415E-3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19680"/>
        <c:axId val="232129664"/>
      </c:lineChart>
      <c:dateAx>
        <c:axId val="232119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32129664"/>
        <c:crosses val="autoZero"/>
        <c:auto val="1"/>
        <c:lblOffset val="100"/>
        <c:baseTimeUnit val="days"/>
      </c:dateAx>
      <c:valAx>
        <c:axId val="23212966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crossAx val="23211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cs-CZ"/>
              <a:t>Česká republika</a:t>
            </a:r>
            <a:endParaRPr lang="de-DE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553331435980151E-2"/>
          <c:y val="1.894301994998315E-2"/>
          <c:w val="0.89774430003478467"/>
          <c:h val="0.82153559311183666"/>
        </c:manualLayout>
      </c:layout>
      <c:lineChart>
        <c:grouping val="standard"/>
        <c:varyColors val="0"/>
        <c:ser>
          <c:idx val="0"/>
          <c:order val="0"/>
          <c:tx>
            <c:strRef>
              <c:f>'data CZE'!$AB$3</c:f>
              <c:strCache>
                <c:ptCount val="1"/>
                <c:pt idx="0">
                  <c:v>Potvrzené Případy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CZE'!$A$4:$A$297</c:f>
              <c:numCache>
                <c:formatCode>m/d/yyyy</c:formatCode>
                <c:ptCount val="294"/>
                <c:pt idx="0">
                  <c:v>43891</c:v>
                </c:pt>
                <c:pt idx="1">
                  <c:v>43892</c:v>
                </c:pt>
                <c:pt idx="2">
                  <c:v>43893</c:v>
                </c:pt>
                <c:pt idx="3">
                  <c:v>43894</c:v>
                </c:pt>
                <c:pt idx="4">
                  <c:v>43895</c:v>
                </c:pt>
                <c:pt idx="5">
                  <c:v>43896</c:v>
                </c:pt>
                <c:pt idx="6">
                  <c:v>43897</c:v>
                </c:pt>
                <c:pt idx="7">
                  <c:v>43898</c:v>
                </c:pt>
                <c:pt idx="8">
                  <c:v>43899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44009</c:v>
                </c:pt>
                <c:pt idx="119">
                  <c:v>44010</c:v>
                </c:pt>
                <c:pt idx="120">
                  <c:v>44011</c:v>
                </c:pt>
                <c:pt idx="121">
                  <c:v>44012</c:v>
                </c:pt>
                <c:pt idx="122">
                  <c:v>44013</c:v>
                </c:pt>
                <c:pt idx="123">
                  <c:v>44014</c:v>
                </c:pt>
                <c:pt idx="124">
                  <c:v>44015</c:v>
                </c:pt>
                <c:pt idx="125">
                  <c:v>44016</c:v>
                </c:pt>
                <c:pt idx="126">
                  <c:v>44017</c:v>
                </c:pt>
                <c:pt idx="127">
                  <c:v>44018</c:v>
                </c:pt>
                <c:pt idx="128">
                  <c:v>44019</c:v>
                </c:pt>
                <c:pt idx="129">
                  <c:v>44020</c:v>
                </c:pt>
                <c:pt idx="130">
                  <c:v>44021</c:v>
                </c:pt>
                <c:pt idx="131">
                  <c:v>44022</c:v>
                </c:pt>
                <c:pt idx="132">
                  <c:v>44023</c:v>
                </c:pt>
                <c:pt idx="133">
                  <c:v>44024</c:v>
                </c:pt>
                <c:pt idx="134">
                  <c:v>44025</c:v>
                </c:pt>
                <c:pt idx="135">
                  <c:v>44026</c:v>
                </c:pt>
                <c:pt idx="136">
                  <c:v>44027</c:v>
                </c:pt>
                <c:pt idx="137">
                  <c:v>44028</c:v>
                </c:pt>
                <c:pt idx="138">
                  <c:v>44029</c:v>
                </c:pt>
                <c:pt idx="139">
                  <c:v>44030</c:v>
                </c:pt>
                <c:pt idx="140">
                  <c:v>44031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44037</c:v>
                </c:pt>
                <c:pt idx="147">
                  <c:v>44038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44044</c:v>
                </c:pt>
                <c:pt idx="154">
                  <c:v>44045</c:v>
                </c:pt>
                <c:pt idx="155">
                  <c:v>44046</c:v>
                </c:pt>
                <c:pt idx="156">
                  <c:v>44047</c:v>
                </c:pt>
                <c:pt idx="157">
                  <c:v>44048</c:v>
                </c:pt>
                <c:pt idx="158">
                  <c:v>44049</c:v>
                </c:pt>
                <c:pt idx="159">
                  <c:v>44050</c:v>
                </c:pt>
                <c:pt idx="160">
                  <c:v>44051</c:v>
                </c:pt>
                <c:pt idx="161">
                  <c:v>44052</c:v>
                </c:pt>
                <c:pt idx="162">
                  <c:v>44053</c:v>
                </c:pt>
                <c:pt idx="163">
                  <c:v>44054</c:v>
                </c:pt>
                <c:pt idx="164">
                  <c:v>44055</c:v>
                </c:pt>
                <c:pt idx="165">
                  <c:v>44056</c:v>
                </c:pt>
                <c:pt idx="166">
                  <c:v>44057</c:v>
                </c:pt>
                <c:pt idx="167">
                  <c:v>44058</c:v>
                </c:pt>
                <c:pt idx="168">
                  <c:v>44059</c:v>
                </c:pt>
                <c:pt idx="169">
                  <c:v>44060</c:v>
                </c:pt>
                <c:pt idx="170">
                  <c:v>44061</c:v>
                </c:pt>
                <c:pt idx="171">
                  <c:v>44062</c:v>
                </c:pt>
                <c:pt idx="172">
                  <c:v>44063</c:v>
                </c:pt>
                <c:pt idx="173">
                  <c:v>44064</c:v>
                </c:pt>
                <c:pt idx="174">
                  <c:v>44065</c:v>
                </c:pt>
                <c:pt idx="175">
                  <c:v>44066</c:v>
                </c:pt>
                <c:pt idx="176">
                  <c:v>44067</c:v>
                </c:pt>
                <c:pt idx="177">
                  <c:v>44068</c:v>
                </c:pt>
                <c:pt idx="178">
                  <c:v>44069</c:v>
                </c:pt>
                <c:pt idx="179">
                  <c:v>44070</c:v>
                </c:pt>
                <c:pt idx="180">
                  <c:v>44071</c:v>
                </c:pt>
                <c:pt idx="181">
                  <c:v>44072</c:v>
                </c:pt>
                <c:pt idx="182">
                  <c:v>44073</c:v>
                </c:pt>
                <c:pt idx="183">
                  <c:v>44074</c:v>
                </c:pt>
                <c:pt idx="184">
                  <c:v>44075</c:v>
                </c:pt>
                <c:pt idx="185">
                  <c:v>44076</c:v>
                </c:pt>
                <c:pt idx="186">
                  <c:v>44077</c:v>
                </c:pt>
                <c:pt idx="187">
                  <c:v>44078</c:v>
                </c:pt>
                <c:pt idx="188">
                  <c:v>44079</c:v>
                </c:pt>
                <c:pt idx="189">
                  <c:v>44080</c:v>
                </c:pt>
                <c:pt idx="190">
                  <c:v>44081</c:v>
                </c:pt>
                <c:pt idx="191">
                  <c:v>44082</c:v>
                </c:pt>
                <c:pt idx="192">
                  <c:v>44083</c:v>
                </c:pt>
                <c:pt idx="193">
                  <c:v>44084</c:v>
                </c:pt>
                <c:pt idx="194">
                  <c:v>44085</c:v>
                </c:pt>
                <c:pt idx="195">
                  <c:v>44086</c:v>
                </c:pt>
                <c:pt idx="196">
                  <c:v>44087</c:v>
                </c:pt>
                <c:pt idx="197">
                  <c:v>44088</c:v>
                </c:pt>
                <c:pt idx="198">
                  <c:v>44089</c:v>
                </c:pt>
                <c:pt idx="199">
                  <c:v>44090</c:v>
                </c:pt>
                <c:pt idx="200">
                  <c:v>44091</c:v>
                </c:pt>
                <c:pt idx="201">
                  <c:v>44092</c:v>
                </c:pt>
                <c:pt idx="202">
                  <c:v>44093</c:v>
                </c:pt>
                <c:pt idx="203">
                  <c:v>44094</c:v>
                </c:pt>
                <c:pt idx="204">
                  <c:v>44095</c:v>
                </c:pt>
                <c:pt idx="205">
                  <c:v>44096</c:v>
                </c:pt>
                <c:pt idx="206">
                  <c:v>44097</c:v>
                </c:pt>
                <c:pt idx="207">
                  <c:v>44098</c:v>
                </c:pt>
                <c:pt idx="208">
                  <c:v>44099</c:v>
                </c:pt>
                <c:pt idx="209">
                  <c:v>44100</c:v>
                </c:pt>
                <c:pt idx="210">
                  <c:v>44101</c:v>
                </c:pt>
                <c:pt idx="211">
                  <c:v>44102</c:v>
                </c:pt>
                <c:pt idx="212">
                  <c:v>44103</c:v>
                </c:pt>
                <c:pt idx="213">
                  <c:v>44104</c:v>
                </c:pt>
                <c:pt idx="214">
                  <c:v>44105</c:v>
                </c:pt>
                <c:pt idx="215">
                  <c:v>44106</c:v>
                </c:pt>
                <c:pt idx="216">
                  <c:v>44107</c:v>
                </c:pt>
                <c:pt idx="217">
                  <c:v>44108</c:v>
                </c:pt>
                <c:pt idx="218">
                  <c:v>44109</c:v>
                </c:pt>
                <c:pt idx="219">
                  <c:v>44110</c:v>
                </c:pt>
                <c:pt idx="220">
                  <c:v>44111</c:v>
                </c:pt>
                <c:pt idx="221">
                  <c:v>44112</c:v>
                </c:pt>
                <c:pt idx="222">
                  <c:v>44113</c:v>
                </c:pt>
                <c:pt idx="223">
                  <c:v>44114</c:v>
                </c:pt>
                <c:pt idx="224">
                  <c:v>44115</c:v>
                </c:pt>
                <c:pt idx="225">
                  <c:v>44116</c:v>
                </c:pt>
                <c:pt idx="226">
                  <c:v>44117</c:v>
                </c:pt>
                <c:pt idx="227">
                  <c:v>44118</c:v>
                </c:pt>
                <c:pt idx="228">
                  <c:v>44119</c:v>
                </c:pt>
                <c:pt idx="229">
                  <c:v>44120</c:v>
                </c:pt>
                <c:pt idx="230">
                  <c:v>44121</c:v>
                </c:pt>
                <c:pt idx="231">
                  <c:v>44122</c:v>
                </c:pt>
                <c:pt idx="232">
                  <c:v>44123</c:v>
                </c:pt>
                <c:pt idx="233">
                  <c:v>44124</c:v>
                </c:pt>
                <c:pt idx="234">
                  <c:v>44125</c:v>
                </c:pt>
                <c:pt idx="235">
                  <c:v>44126</c:v>
                </c:pt>
                <c:pt idx="236">
                  <c:v>44127</c:v>
                </c:pt>
                <c:pt idx="237">
                  <c:v>44128</c:v>
                </c:pt>
                <c:pt idx="238">
                  <c:v>44129</c:v>
                </c:pt>
                <c:pt idx="239">
                  <c:v>44130</c:v>
                </c:pt>
                <c:pt idx="240">
                  <c:v>44131</c:v>
                </c:pt>
                <c:pt idx="241">
                  <c:v>44132</c:v>
                </c:pt>
                <c:pt idx="242">
                  <c:v>44133</c:v>
                </c:pt>
                <c:pt idx="243">
                  <c:v>44134</c:v>
                </c:pt>
                <c:pt idx="244">
                  <c:v>44135</c:v>
                </c:pt>
                <c:pt idx="245">
                  <c:v>44136</c:v>
                </c:pt>
                <c:pt idx="246">
                  <c:v>44137</c:v>
                </c:pt>
                <c:pt idx="247">
                  <c:v>44138</c:v>
                </c:pt>
                <c:pt idx="248">
                  <c:v>44139</c:v>
                </c:pt>
                <c:pt idx="249">
                  <c:v>44140</c:v>
                </c:pt>
                <c:pt idx="250">
                  <c:v>44141</c:v>
                </c:pt>
                <c:pt idx="251">
                  <c:v>44142</c:v>
                </c:pt>
              </c:numCache>
            </c:numRef>
          </c:cat>
          <c:val>
            <c:numRef>
              <c:f>'data CZE'!$AB$4:$AB$297</c:f>
              <c:numCache>
                <c:formatCode>General</c:formatCode>
                <c:ptCount val="294"/>
                <c:pt idx="7" formatCode="#,##0">
                  <c:v>4</c:v>
                </c:pt>
                <c:pt idx="8" formatCode="#,##0">
                  <c:v>4</c:v>
                </c:pt>
                <c:pt idx="9" formatCode="#,##0">
                  <c:v>5.1428571428571432</c:v>
                </c:pt>
                <c:pt idx="10" formatCode="#,##0">
                  <c:v>11.857142857142858</c:v>
                </c:pt>
                <c:pt idx="11" formatCode="#,##0">
                  <c:v>11.714285714285714</c:v>
                </c:pt>
                <c:pt idx="12" formatCode="#,##0">
                  <c:v>17.571428571428573</c:v>
                </c:pt>
                <c:pt idx="13" formatCode="#,##0">
                  <c:v>24.285714285714285</c:v>
                </c:pt>
                <c:pt idx="14" formatCode="#,##0">
                  <c:v>31.714285714285715</c:v>
                </c:pt>
                <c:pt idx="15" formatCode="#,##0">
                  <c:v>38.142857142857146</c:v>
                </c:pt>
                <c:pt idx="16" formatCode="#,##0">
                  <c:v>50.714285714285715</c:v>
                </c:pt>
                <c:pt idx="17" formatCode="#,##0">
                  <c:v>53.285714285714285</c:v>
                </c:pt>
                <c:pt idx="18" formatCode="#,##0">
                  <c:v>85.714285714285708</c:v>
                </c:pt>
                <c:pt idx="19" formatCode="#,##0">
                  <c:v>98.857142857142861</c:v>
                </c:pt>
                <c:pt idx="20" formatCode="#,##0">
                  <c:v>115.14285714285714</c:v>
                </c:pt>
                <c:pt idx="21" formatCode="#,##0">
                  <c:v>123.85714285714286</c:v>
                </c:pt>
                <c:pt idx="22" formatCode="#,##0">
                  <c:v>134</c:v>
                </c:pt>
                <c:pt idx="23" formatCode="#,##0">
                  <c:v>142.57142857142858</c:v>
                </c:pt>
                <c:pt idx="24" formatCode="#,##0">
                  <c:v>170</c:v>
                </c:pt>
                <c:pt idx="25" formatCode="#,##0">
                  <c:v>175.85714285714286</c:v>
                </c:pt>
                <c:pt idx="26" formatCode="#,##0">
                  <c:v>206.57142857142858</c:v>
                </c:pt>
                <c:pt idx="27" formatCode="#,##0">
                  <c:v>233.71428571428572</c:v>
                </c:pt>
                <c:pt idx="28" formatCode="#,##0">
                  <c:v>242.42857142857142</c:v>
                </c:pt>
                <c:pt idx="29" formatCode="#,##0">
                  <c:v>252.14285714285714</c:v>
                </c:pt>
                <c:pt idx="30" formatCode="#,##0">
                  <c:v>273.42857142857144</c:v>
                </c:pt>
                <c:pt idx="31" formatCode="#,##0">
                  <c:v>264.85714285714283</c:v>
                </c:pt>
                <c:pt idx="32" formatCode="#,##0">
                  <c:v>276.14285714285717</c:v>
                </c:pt>
                <c:pt idx="33" formatCode="#,##0">
                  <c:v>258.85714285714283</c:v>
                </c:pt>
                <c:pt idx="34" formatCode="#,##0">
                  <c:v>263</c:v>
                </c:pt>
                <c:pt idx="35" formatCode="#,##0">
                  <c:v>252.85714285714286</c:v>
                </c:pt>
                <c:pt idx="36" formatCode="#,##0">
                  <c:v>260.14285714285717</c:v>
                </c:pt>
                <c:pt idx="37" formatCode="#,##0">
                  <c:v>244.14285714285714</c:v>
                </c:pt>
                <c:pt idx="38" formatCode="#,##0">
                  <c:v>257.71428571428572</c:v>
                </c:pt>
                <c:pt idx="39" formatCode="#,##0">
                  <c:v>244.42857142857142</c:v>
                </c:pt>
                <c:pt idx="40" formatCode="#,##0">
                  <c:v>234.42857142857142</c:v>
                </c:pt>
                <c:pt idx="41" formatCode="#,##0">
                  <c:v>194.14285714285714</c:v>
                </c:pt>
                <c:pt idx="42" formatCode="#,##0">
                  <c:v>200.57142857142858</c:v>
                </c:pt>
                <c:pt idx="43" formatCode="#,##0">
                  <c:v>176.71428571428572</c:v>
                </c:pt>
                <c:pt idx="44" formatCode="#,##0">
                  <c:v>156.28571428571428</c:v>
                </c:pt>
                <c:pt idx="45" formatCode="#,##0">
                  <c:v>129.14285714285714</c:v>
                </c:pt>
                <c:pt idx="46" formatCode="#,##0">
                  <c:v>123.42857142857143</c:v>
                </c:pt>
                <c:pt idx="47" formatCode="#,##0">
                  <c:v>116.71428571428571</c:v>
                </c:pt>
                <c:pt idx="48" formatCode="#,##0">
                  <c:v>110.71428571428571</c:v>
                </c:pt>
                <c:pt idx="49" formatCode="#,##0">
                  <c:v>107.85714285714286</c:v>
                </c:pt>
                <c:pt idx="50" formatCode="#,##0">
                  <c:v>120.14285714285714</c:v>
                </c:pt>
                <c:pt idx="51" formatCode="#,##0">
                  <c:v>131.71428571428572</c:v>
                </c:pt>
                <c:pt idx="52" formatCode="#,##0">
                  <c:v>130.85714285714286</c:v>
                </c:pt>
                <c:pt idx="53" formatCode="#,##0">
                  <c:v>107.71428571428571</c:v>
                </c:pt>
                <c:pt idx="54" formatCode="#,##0">
                  <c:v>103.42857142857143</c:v>
                </c:pt>
                <c:pt idx="55" formatCode="#,##0">
                  <c:v>106.57142857142857</c:v>
                </c:pt>
                <c:pt idx="56" formatCode="#,##0">
                  <c:v>94</c:v>
                </c:pt>
                <c:pt idx="57" formatCode="#,##0">
                  <c:v>77.857142857142861</c:v>
                </c:pt>
                <c:pt idx="58" formatCode="#,##0">
                  <c:v>67.285714285714292</c:v>
                </c:pt>
                <c:pt idx="59" formatCode="#,##0">
                  <c:v>63.857142857142854</c:v>
                </c:pt>
                <c:pt idx="60" formatCode="#,##0">
                  <c:v>70.714285714285708</c:v>
                </c:pt>
                <c:pt idx="61" formatCode="#,##0">
                  <c:v>66.285714285714292</c:v>
                </c:pt>
                <c:pt idx="62" formatCode="#,##0">
                  <c:v>57.571428571428569</c:v>
                </c:pt>
                <c:pt idx="63" formatCode="#,##0">
                  <c:v>53.857142857142854</c:v>
                </c:pt>
                <c:pt idx="64" formatCode="#,##0">
                  <c:v>53.428571428571431</c:v>
                </c:pt>
                <c:pt idx="65" formatCode="#,##0">
                  <c:v>56</c:v>
                </c:pt>
                <c:pt idx="66" formatCode="#,##0">
                  <c:v>56.428571428571431</c:v>
                </c:pt>
                <c:pt idx="67" formatCode="#,##0">
                  <c:v>49.857142857142854</c:v>
                </c:pt>
                <c:pt idx="68" formatCode="#,##0">
                  <c:v>48.571428571428569</c:v>
                </c:pt>
                <c:pt idx="69" formatCode="#,##0">
                  <c:v>48.571428571428569</c:v>
                </c:pt>
                <c:pt idx="70" formatCode="#,##0">
                  <c:v>48.857142857142854</c:v>
                </c:pt>
                <c:pt idx="71" formatCode="#,##0">
                  <c:v>51</c:v>
                </c:pt>
                <c:pt idx="72" formatCode="#,##0">
                  <c:v>46.428571428571431</c:v>
                </c:pt>
                <c:pt idx="73" formatCode="#,##0">
                  <c:v>42.142857142857146</c:v>
                </c:pt>
                <c:pt idx="74" formatCode="#,##0">
                  <c:v>45.714285714285715</c:v>
                </c:pt>
                <c:pt idx="75" formatCode="#,##0">
                  <c:v>47</c:v>
                </c:pt>
                <c:pt idx="76" formatCode="#,##0">
                  <c:v>51.428571428571431</c:v>
                </c:pt>
                <c:pt idx="77" formatCode="#,##0">
                  <c:v>50.285714285714285</c:v>
                </c:pt>
                <c:pt idx="78" formatCode="#,##0">
                  <c:v>58.571428571428569</c:v>
                </c:pt>
                <c:pt idx="79" formatCode="#,##0">
                  <c:v>60.857142857142854</c:v>
                </c:pt>
                <c:pt idx="80" formatCode="#,##0">
                  <c:v>64.571428571428569</c:v>
                </c:pt>
                <c:pt idx="81" formatCode="#,##0">
                  <c:v>57.571428571428569</c:v>
                </c:pt>
                <c:pt idx="82" formatCode="#,##0">
                  <c:v>58.142857142857146</c:v>
                </c:pt>
                <c:pt idx="83" formatCode="#,##0">
                  <c:v>62.142857142857146</c:v>
                </c:pt>
                <c:pt idx="84" formatCode="#,##0">
                  <c:v>68.571428571428569</c:v>
                </c:pt>
                <c:pt idx="85" formatCode="#,##0">
                  <c:v>59.428571428571431</c:v>
                </c:pt>
                <c:pt idx="86" formatCode="#,##0">
                  <c:v>57.571428571428569</c:v>
                </c:pt>
                <c:pt idx="87" formatCode="#,##0">
                  <c:v>52.142857142857146</c:v>
                </c:pt>
                <c:pt idx="88" formatCode="#,##0">
                  <c:v>55.142857142857146</c:v>
                </c:pt>
                <c:pt idx="89" formatCode="#,##0">
                  <c:v>54.714285714285715</c:v>
                </c:pt>
                <c:pt idx="90" formatCode="#,##0">
                  <c:v>48.571428571428569</c:v>
                </c:pt>
                <c:pt idx="91" formatCode="#,##0">
                  <c:v>44.714285714285715</c:v>
                </c:pt>
                <c:pt idx="92" formatCode="#,##0">
                  <c:v>42.857142857142854</c:v>
                </c:pt>
                <c:pt idx="93" formatCode="#,##0">
                  <c:v>44.857142857142854</c:v>
                </c:pt>
                <c:pt idx="94" formatCode="#,##0">
                  <c:v>50.285714285714285</c:v>
                </c:pt>
                <c:pt idx="95" formatCode="#,##0">
                  <c:v>50.571428571428569</c:v>
                </c:pt>
                <c:pt idx="96" formatCode="#,##0">
                  <c:v>47.571428571428569</c:v>
                </c:pt>
                <c:pt idx="97" formatCode="#,##0">
                  <c:v>48.142857142857146</c:v>
                </c:pt>
                <c:pt idx="98" formatCode="#,##0">
                  <c:v>51.428571428571431</c:v>
                </c:pt>
                <c:pt idx="99" formatCode="#,##0">
                  <c:v>56.428571428571431</c:v>
                </c:pt>
                <c:pt idx="100" formatCode="#,##0">
                  <c:v>55.285714285714285</c:v>
                </c:pt>
                <c:pt idx="101" formatCode="#,##0">
                  <c:v>55.142857142857146</c:v>
                </c:pt>
                <c:pt idx="102" formatCode="#,##0">
                  <c:v>51.571428571428569</c:v>
                </c:pt>
                <c:pt idx="103" formatCode="#,##0">
                  <c:v>58.428571428571431</c:v>
                </c:pt>
                <c:pt idx="104" formatCode="#,##0">
                  <c:v>60.571428571428569</c:v>
                </c:pt>
                <c:pt idx="105" formatCode="#,##0">
                  <c:v>56.571428571428569</c:v>
                </c:pt>
                <c:pt idx="106" formatCode="#,##0">
                  <c:v>52.428571428571431</c:v>
                </c:pt>
                <c:pt idx="107" formatCode="#,##0">
                  <c:v>51.428571428571431</c:v>
                </c:pt>
                <c:pt idx="108" formatCode="#,##0">
                  <c:v>48.285714285714285</c:v>
                </c:pt>
                <c:pt idx="109" formatCode="#,##0">
                  <c:v>60.714285714285715</c:v>
                </c:pt>
                <c:pt idx="110" formatCode="#,##0">
                  <c:v>66.857142857142861</c:v>
                </c:pt>
                <c:pt idx="111" formatCode="#,##0">
                  <c:v>65.285714285714292</c:v>
                </c:pt>
                <c:pt idx="112" formatCode="#,##0">
                  <c:v>67.714285714285708</c:v>
                </c:pt>
                <c:pt idx="113" formatCode="#,##0">
                  <c:v>65.571428571428569</c:v>
                </c:pt>
                <c:pt idx="114" formatCode="#,##0">
                  <c:v>77</c:v>
                </c:pt>
                <c:pt idx="115" formatCode="#,##0">
                  <c:v>87.857142857142861</c:v>
                </c:pt>
                <c:pt idx="116" formatCode="#,##0">
                  <c:v>84.285714285714292</c:v>
                </c:pt>
                <c:pt idx="117" formatCode="#,##0">
                  <c:v>90.285714285714292</c:v>
                </c:pt>
                <c:pt idx="118" formatCode="#,##0">
                  <c:v>121.42857142857143</c:v>
                </c:pt>
                <c:pt idx="119" formatCode="#,##0">
                  <c:v>157.85714285714286</c:v>
                </c:pt>
                <c:pt idx="120" formatCode="#,##0">
                  <c:v>183.14285714285714</c:v>
                </c:pt>
                <c:pt idx="121" formatCode="#,##0">
                  <c:v>186.28571428571428</c:v>
                </c:pt>
                <c:pt idx="122" formatCode="#,##0">
                  <c:v>181.28571428571428</c:v>
                </c:pt>
                <c:pt idx="123" formatCode="#,##0">
                  <c:v>186.85714285714286</c:v>
                </c:pt>
                <c:pt idx="124" formatCode="#,##0">
                  <c:v>183</c:v>
                </c:pt>
                <c:pt idx="125" formatCode="#,##0">
                  <c:v>163.14285714285714</c:v>
                </c:pt>
                <c:pt idx="126" formatCode="#,##0">
                  <c:v>130.28571428571428</c:v>
                </c:pt>
                <c:pt idx="127" formatCode="#,##0">
                  <c:v>108.71428571428571</c:v>
                </c:pt>
                <c:pt idx="128" formatCode="#,##0">
                  <c:v>104.42857142857143</c:v>
                </c:pt>
                <c:pt idx="129" formatCode="#,##0">
                  <c:v>109.71428571428571</c:v>
                </c:pt>
                <c:pt idx="130" formatCode="#,##0">
                  <c:v>105.85714285714286</c:v>
                </c:pt>
                <c:pt idx="131" formatCode="#,##0">
                  <c:v>97.428571428571431</c:v>
                </c:pt>
                <c:pt idx="132" formatCode="#,##0">
                  <c:v>96.428571428571431</c:v>
                </c:pt>
                <c:pt idx="133" formatCode="#,##0">
                  <c:v>94.142857142857139</c:v>
                </c:pt>
                <c:pt idx="134" formatCode="#,##0">
                  <c:v>96</c:v>
                </c:pt>
                <c:pt idx="135" formatCode="#,##0">
                  <c:v>93.714285714285708</c:v>
                </c:pt>
                <c:pt idx="136" formatCode="#,##0">
                  <c:v>94.428571428571431</c:v>
                </c:pt>
                <c:pt idx="137" formatCode="#,##0">
                  <c:v>99</c:v>
                </c:pt>
                <c:pt idx="138" formatCode="#,##0">
                  <c:v>105.85714285714286</c:v>
                </c:pt>
                <c:pt idx="139" formatCode="#,##0">
                  <c:v>105.71428571428571</c:v>
                </c:pt>
                <c:pt idx="140" formatCode="#,##0">
                  <c:v>110.14285714285714</c:v>
                </c:pt>
                <c:pt idx="141" formatCode="#,##0">
                  <c:v>122.85714285714286</c:v>
                </c:pt>
                <c:pt idx="142" formatCode="#,##0">
                  <c:v>140.42857142857142</c:v>
                </c:pt>
                <c:pt idx="143" formatCode="#,##0">
                  <c:v>156.42857142857142</c:v>
                </c:pt>
                <c:pt idx="144" formatCode="#,##0">
                  <c:v>169.71428571428572</c:v>
                </c:pt>
                <c:pt idx="145" formatCode="#,##0">
                  <c:v>191.28571428571428</c:v>
                </c:pt>
                <c:pt idx="146" formatCode="#,##0">
                  <c:v>193.85714285714286</c:v>
                </c:pt>
                <c:pt idx="147" formatCode="#,##0">
                  <c:v>197</c:v>
                </c:pt>
                <c:pt idx="148" formatCode="#,##0">
                  <c:v>202.57142857142858</c:v>
                </c:pt>
                <c:pt idx="149" formatCode="#,##0">
                  <c:v>210.71428571428572</c:v>
                </c:pt>
                <c:pt idx="150" formatCode="#,##0">
                  <c:v>217.57142857142858</c:v>
                </c:pt>
                <c:pt idx="151" formatCode="#,##0">
                  <c:v>224.42857142857142</c:v>
                </c:pt>
                <c:pt idx="152" formatCode="#,##0">
                  <c:v>213.28571428571428</c:v>
                </c:pt>
                <c:pt idx="153" formatCode="#,##0">
                  <c:v>212.42857142857142</c:v>
                </c:pt>
                <c:pt idx="154" formatCode="#,##0">
                  <c:v>210.85714285714286</c:v>
                </c:pt>
                <c:pt idx="155" formatCode="#,##0">
                  <c:v>213.14285714285714</c:v>
                </c:pt>
                <c:pt idx="156" formatCode="#,##0">
                  <c:v>212.42857142857142</c:v>
                </c:pt>
                <c:pt idx="157" formatCode="#,##0">
                  <c:v>205.14285714285714</c:v>
                </c:pt>
                <c:pt idx="158" formatCode="#,##0">
                  <c:v>194.28571428571428</c:v>
                </c:pt>
                <c:pt idx="159" formatCode="#,##0">
                  <c:v>212.28571428571428</c:v>
                </c:pt>
                <c:pt idx="160" formatCode="#,##0">
                  <c:v>219.42857142857142</c:v>
                </c:pt>
                <c:pt idx="161" formatCode="#,##0">
                  <c:v>221.85714285714286</c:v>
                </c:pt>
                <c:pt idx="162" formatCode="#,##0">
                  <c:v>212.28571428571428</c:v>
                </c:pt>
                <c:pt idx="163" formatCode="#,##0">
                  <c:v>213.85714285714286</c:v>
                </c:pt>
                <c:pt idx="164" formatCode="#,##0">
                  <c:v>220.85714285714286</c:v>
                </c:pt>
                <c:pt idx="165" formatCode="#,##0">
                  <c:v>238.57142857142858</c:v>
                </c:pt>
                <c:pt idx="166" formatCode="#,##0">
                  <c:v>233.28571428571428</c:v>
                </c:pt>
                <c:pt idx="167" formatCode="#,##0">
                  <c:v>236.57142857142858</c:v>
                </c:pt>
                <c:pt idx="168" formatCode="#,##0">
                  <c:v>237</c:v>
                </c:pt>
                <c:pt idx="169" formatCode="#,##0">
                  <c:v>244</c:v>
                </c:pt>
                <c:pt idx="170" formatCode="#,##0">
                  <c:v>242.85714285714286</c:v>
                </c:pt>
                <c:pt idx="171" formatCode="#,##0">
                  <c:v>246.14285714285714</c:v>
                </c:pt>
                <c:pt idx="172" formatCode="#,##0">
                  <c:v>234.85714285714286</c:v>
                </c:pt>
                <c:pt idx="173" formatCode="#,##0">
                  <c:v>265.42857142857144</c:v>
                </c:pt>
                <c:pt idx="174" formatCode="#,##0">
                  <c:v>271.28571428571428</c:v>
                </c:pt>
                <c:pt idx="175" formatCode="#,##0">
                  <c:v>273</c:v>
                </c:pt>
                <c:pt idx="176" formatCode="#,##0">
                  <c:v>282.71428571428572</c:v>
                </c:pt>
                <c:pt idx="177" formatCode="#,##0">
                  <c:v>295</c:v>
                </c:pt>
                <c:pt idx="178" formatCode="#,##0">
                  <c:v>307.57142857142856</c:v>
                </c:pt>
                <c:pt idx="179" formatCode="#,##0">
                  <c:v>303.42857142857144</c:v>
                </c:pt>
                <c:pt idx="180" formatCode="#,##0">
                  <c:v>318</c:v>
                </c:pt>
                <c:pt idx="181" formatCode="#,##0">
                  <c:v>329.14285714285717</c:v>
                </c:pt>
                <c:pt idx="182" formatCode="#,##0">
                  <c:v>349.14285714285717</c:v>
                </c:pt>
                <c:pt idx="183" formatCode="#,##0">
                  <c:v>348.14285714285717</c:v>
                </c:pt>
                <c:pt idx="184" formatCode="#,##0">
                  <c:v>367</c:v>
                </c:pt>
                <c:pt idx="185" formatCode="#,##0">
                  <c:v>403.14285714285717</c:v>
                </c:pt>
                <c:pt idx="186" formatCode="#,##0">
                  <c:v>469</c:v>
                </c:pt>
                <c:pt idx="187" formatCode="#,##0">
                  <c:v>496</c:v>
                </c:pt>
                <c:pt idx="188" formatCode="#,##0">
                  <c:v>522.57142857142856</c:v>
                </c:pt>
                <c:pt idx="189" formatCode="#,##0">
                  <c:v>541.28571428571433</c:v>
                </c:pt>
                <c:pt idx="190" formatCode="#,##0">
                  <c:v>585.42857142857144</c:v>
                </c:pt>
                <c:pt idx="191" formatCode="#,##0">
                  <c:v>680</c:v>
                </c:pt>
                <c:pt idx="192" formatCode="#,##0">
                  <c:v>751.85714285714289</c:v>
                </c:pt>
                <c:pt idx="193" formatCode="#,##0">
                  <c:v>851.57142857142856</c:v>
                </c:pt>
                <c:pt idx="194" formatCode="#,##0">
                  <c:v>944.42857142857144</c:v>
                </c:pt>
                <c:pt idx="195" formatCode="#,##0">
                  <c:v>1092.7142857142858</c:v>
                </c:pt>
                <c:pt idx="196" formatCode="#,##0">
                  <c:v>1147.4285714285713</c:v>
                </c:pt>
                <c:pt idx="197" formatCode="#,##0">
                  <c:v>1215.1428571428571</c:v>
                </c:pt>
                <c:pt idx="198" formatCode="#,##0">
                  <c:v>1288.4285714285713</c:v>
                </c:pt>
                <c:pt idx="199" formatCode="#,##0">
                  <c:v>1428</c:v>
                </c:pt>
                <c:pt idx="200" formatCode="#,##0">
                  <c:v>1677.4285714285713</c:v>
                </c:pt>
                <c:pt idx="201" formatCode="#,##0">
                  <c:v>1771.7142857142858</c:v>
                </c:pt>
                <c:pt idx="202" formatCode="#,##0">
                  <c:v>1843.5714285714287</c:v>
                </c:pt>
                <c:pt idx="203" formatCode="#,##0">
                  <c:v>1871.7142857142858</c:v>
                </c:pt>
                <c:pt idx="204" formatCode="#,##0">
                  <c:v>1934.5714285714287</c:v>
                </c:pt>
                <c:pt idx="205" formatCode="#,##0">
                  <c:v>2037.4285714285713</c:v>
                </c:pt>
                <c:pt idx="206" formatCode="#,##0">
                  <c:v>2061.7142857142858</c:v>
                </c:pt>
                <c:pt idx="207" formatCode="#,##0">
                  <c:v>2031.2857142857142</c:v>
                </c:pt>
                <c:pt idx="208" formatCode="#,##0">
                  <c:v>2150.8571428571427</c:v>
                </c:pt>
                <c:pt idx="209" formatCode="#,##0">
                  <c:v>2141.1428571428573</c:v>
                </c:pt>
                <c:pt idx="210" formatCode="#,##0">
                  <c:v>2186.7142857142858</c:v>
                </c:pt>
                <c:pt idx="211" formatCode="#,##0">
                  <c:v>2159.8571428571427</c:v>
                </c:pt>
                <c:pt idx="212" formatCode="#,##0">
                  <c:v>2097.8571428571427</c:v>
                </c:pt>
                <c:pt idx="213" formatCode="#,##0">
                  <c:v>2185.5714285714284</c:v>
                </c:pt>
                <c:pt idx="214" formatCode="#,##0">
                  <c:v>2268.7142857142858</c:v>
                </c:pt>
                <c:pt idx="215" formatCode="#,##0">
                  <c:v>2390.4285714285716</c:v>
                </c:pt>
                <c:pt idx="216" formatCode="#,##0">
                  <c:v>2473</c:v>
                </c:pt>
                <c:pt idx="217" formatCode="#,##0">
                  <c:v>2549.8571428571427</c:v>
                </c:pt>
                <c:pt idx="218" formatCode="#,##0">
                  <c:v>2811.8571428571427</c:v>
                </c:pt>
                <c:pt idx="219" formatCode="#,##0">
                  <c:v>3168.4285714285716</c:v>
                </c:pt>
                <c:pt idx="220" formatCode="#,##0">
                  <c:v>3513.8571428571427</c:v>
                </c:pt>
                <c:pt idx="221" formatCode="#,##0">
                  <c:v>3786</c:v>
                </c:pt>
                <c:pt idx="222" formatCode="#,##0">
                  <c:v>4474.7142857142853</c:v>
                </c:pt>
                <c:pt idx="223" formatCode="#,##0">
                  <c:v>4771.4285714285716</c:v>
                </c:pt>
                <c:pt idx="224" formatCode="#,##0">
                  <c:v>4952</c:v>
                </c:pt>
                <c:pt idx="225" formatCode="#,##0">
                  <c:v>5122.1428571428569</c:v>
                </c:pt>
                <c:pt idx="226" formatCode="#,##0">
                  <c:v>5675</c:v>
                </c:pt>
                <c:pt idx="227" formatCode="#,##0">
                  <c:v>6275.7142857142853</c:v>
                </c:pt>
                <c:pt idx="228" formatCode="#,##0">
                  <c:v>6893.2857142857147</c:v>
                </c:pt>
                <c:pt idx="229" formatCode="#,##0">
                  <c:v>7248.2857142857147</c:v>
                </c:pt>
                <c:pt idx="230" formatCode="#,##0">
                  <c:v>7831.7142857142853</c:v>
                </c:pt>
                <c:pt idx="231" formatCode="#,##0">
                  <c:v>8110.7142857142853</c:v>
                </c:pt>
                <c:pt idx="232" formatCode="#,##0">
                  <c:v>8648.7142857142862</c:v>
                </c:pt>
                <c:pt idx="233" formatCode="#,##0">
                  <c:v>9171.2857142857138</c:v>
                </c:pt>
                <c:pt idx="234" formatCode="#,##0">
                  <c:v>9946.4285714285706</c:v>
                </c:pt>
                <c:pt idx="235" formatCode="#,##0">
                  <c:v>10579.285714285714</c:v>
                </c:pt>
                <c:pt idx="236" formatCode="#,##0">
                  <c:v>11173</c:v>
                </c:pt>
                <c:pt idx="237" formatCode="#,##0">
                  <c:v>11710</c:v>
                </c:pt>
                <c:pt idx="238" formatCode="#,##0">
                  <c:v>12030.285714285714</c:v>
                </c:pt>
                <c:pt idx="239" formatCode="#,##0">
                  <c:v>12344</c:v>
                </c:pt>
                <c:pt idx="240" formatCode="#,##0">
                  <c:v>12869.571428571429</c:v>
                </c:pt>
                <c:pt idx="241" formatCode="#,##0">
                  <c:v>12585.428571428571</c:v>
                </c:pt>
                <c:pt idx="242" formatCode="#,##0">
                  <c:v>12429</c:v>
                </c:pt>
                <c:pt idx="243" formatCode="#,##0">
                  <c:v>12192.857142857143</c:v>
                </c:pt>
                <c:pt idx="244" formatCode="#,##0">
                  <c:v>12043.571428571429</c:v>
                </c:pt>
                <c:pt idx="245" formatCode="#,##0">
                  <c:v>11935.285714285714</c:v>
                </c:pt>
                <c:pt idx="246" formatCode="#,##0">
                  <c:v>11789.428571428571</c:v>
                </c:pt>
                <c:pt idx="247" formatCode="#,##0">
                  <c:v>11278.857142857143</c:v>
                </c:pt>
                <c:pt idx="248" formatCode="#,##0">
                  <c:v>11671.857142857143</c:v>
                </c:pt>
                <c:pt idx="249" formatCode="#,##0">
                  <c:v>11696.714285714286</c:v>
                </c:pt>
                <c:pt idx="250" formatCode="#,##0">
                  <c:v>11403.428571428571</c:v>
                </c:pt>
                <c:pt idx="251" formatCode="#,##0">
                  <c:v>10874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D7-4BE9-AB08-39CB3ED96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78432"/>
        <c:axId val="232179968"/>
      </c:lineChart>
      <c:lineChart>
        <c:grouping val="standard"/>
        <c:varyColors val="0"/>
        <c:ser>
          <c:idx val="1"/>
          <c:order val="1"/>
          <c:tx>
            <c:strRef>
              <c:f>'data CZE'!$AC$3</c:f>
              <c:strCache>
                <c:ptCount val="1"/>
                <c:pt idx="0">
                  <c:v>Úmrtí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 CZE'!$AC$4:$AC$297</c:f>
              <c:numCache>
                <c:formatCode>General</c:formatCode>
                <c:ptCount val="294"/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0.14285714285714285</c:v>
                </c:pt>
                <c:pt idx="22" formatCode="#,##0">
                  <c:v>0.14285714285714285</c:v>
                </c:pt>
                <c:pt idx="23" formatCode="#,##0">
                  <c:v>0.42857142857142855</c:v>
                </c:pt>
                <c:pt idx="24" formatCode="#,##0">
                  <c:v>0.8571428571428571</c:v>
                </c:pt>
                <c:pt idx="25" formatCode="#,##0">
                  <c:v>1.2857142857142858</c:v>
                </c:pt>
                <c:pt idx="26" formatCode="#,##0">
                  <c:v>1.2857142857142858</c:v>
                </c:pt>
                <c:pt idx="27" formatCode="#,##0">
                  <c:v>1.5714285714285714</c:v>
                </c:pt>
                <c:pt idx="28" formatCode="#,##0">
                  <c:v>2.1428571428571428</c:v>
                </c:pt>
                <c:pt idx="29" formatCode="#,##0">
                  <c:v>3.1428571428571428</c:v>
                </c:pt>
                <c:pt idx="30" formatCode="#,##0">
                  <c:v>4</c:v>
                </c:pt>
                <c:pt idx="31" formatCode="#,##0">
                  <c:v>4.7142857142857144</c:v>
                </c:pt>
                <c:pt idx="32" formatCode="#,##0">
                  <c:v>5</c:v>
                </c:pt>
                <c:pt idx="33" formatCode="#,##0">
                  <c:v>6.2857142857142856</c:v>
                </c:pt>
                <c:pt idx="34" formatCode="#,##0">
                  <c:v>6.8571428571428568</c:v>
                </c:pt>
                <c:pt idx="35" formatCode="#,##0">
                  <c:v>7.2857142857142856</c:v>
                </c:pt>
                <c:pt idx="36" formatCode="#,##0">
                  <c:v>7.8571428571428568</c:v>
                </c:pt>
                <c:pt idx="37" formatCode="#,##0">
                  <c:v>8.1428571428571423</c:v>
                </c:pt>
                <c:pt idx="38" formatCode="#,##0">
                  <c:v>8.5714285714285712</c:v>
                </c:pt>
                <c:pt idx="39" formatCode="#,##0">
                  <c:v>9.7142857142857135</c:v>
                </c:pt>
                <c:pt idx="40" formatCode="#,##0">
                  <c:v>9.4285714285714288</c:v>
                </c:pt>
                <c:pt idx="41" formatCode="#,##0">
                  <c:v>10</c:v>
                </c:pt>
                <c:pt idx="42" formatCode="#,##0">
                  <c:v>10.142857142857142</c:v>
                </c:pt>
                <c:pt idx="43" formatCode="#,##0">
                  <c:v>9.2857142857142865</c:v>
                </c:pt>
                <c:pt idx="44" formatCode="#,##0">
                  <c:v>10.428571428571429</c:v>
                </c:pt>
                <c:pt idx="45" formatCode="#,##0">
                  <c:v>9.5714285714285712</c:v>
                </c:pt>
                <c:pt idx="46" formatCode="#,##0">
                  <c:v>8.1428571428571423</c:v>
                </c:pt>
                <c:pt idx="47" formatCode="#,##0">
                  <c:v>7.7142857142857144</c:v>
                </c:pt>
                <c:pt idx="48" formatCode="#,##0">
                  <c:v>7.4285714285714288</c:v>
                </c:pt>
                <c:pt idx="49" formatCode="#,##0">
                  <c:v>6.8571428571428568</c:v>
                </c:pt>
                <c:pt idx="50" formatCode="#,##0">
                  <c:v>7.2857142857142856</c:v>
                </c:pt>
                <c:pt idx="51" formatCode="#,##0">
                  <c:v>5.7142857142857144</c:v>
                </c:pt>
                <c:pt idx="52" formatCode="#,##0">
                  <c:v>6</c:v>
                </c:pt>
                <c:pt idx="53" formatCode="#,##0">
                  <c:v>5.8571428571428568</c:v>
                </c:pt>
                <c:pt idx="54" formatCode="#,##0">
                  <c:v>5.8571428571428568</c:v>
                </c:pt>
                <c:pt idx="55" formatCode="#,##0">
                  <c:v>5.2857142857142856</c:v>
                </c:pt>
                <c:pt idx="56" formatCode="#,##0">
                  <c:v>4.8571428571428568</c:v>
                </c:pt>
                <c:pt idx="57" formatCode="#,##0">
                  <c:v>4.1428571428571432</c:v>
                </c:pt>
                <c:pt idx="58" formatCode="#,##0">
                  <c:v>3.7142857142857144</c:v>
                </c:pt>
                <c:pt idx="59" formatCode="#,##0">
                  <c:v>2.7142857142857144</c:v>
                </c:pt>
                <c:pt idx="60" formatCode="#,##0">
                  <c:v>3.7142857142857144</c:v>
                </c:pt>
                <c:pt idx="61" formatCode="#,##0">
                  <c:v>3.7142857142857144</c:v>
                </c:pt>
                <c:pt idx="62" formatCode="#,##0">
                  <c:v>3.8571428571428572</c:v>
                </c:pt>
                <c:pt idx="63" formatCode="#,##0">
                  <c:v>4</c:v>
                </c:pt>
                <c:pt idx="64" formatCode="#,##0">
                  <c:v>4.1428571428571432</c:v>
                </c:pt>
                <c:pt idx="65" formatCode="#,##0">
                  <c:v>4.2857142857142856</c:v>
                </c:pt>
                <c:pt idx="66" formatCode="#,##0">
                  <c:v>5</c:v>
                </c:pt>
                <c:pt idx="67" formatCode="#,##0">
                  <c:v>4.8571428571428568</c:v>
                </c:pt>
                <c:pt idx="68" formatCode="#,##0">
                  <c:v>4.7142857142857144</c:v>
                </c:pt>
                <c:pt idx="69" formatCode="#,##0">
                  <c:v>4.4285714285714288</c:v>
                </c:pt>
                <c:pt idx="70" formatCode="#,##0">
                  <c:v>4.5714285714285712</c:v>
                </c:pt>
                <c:pt idx="71" formatCode="#,##0">
                  <c:v>4.2857142857142856</c:v>
                </c:pt>
                <c:pt idx="72" formatCode="#,##0">
                  <c:v>3.7142857142857144</c:v>
                </c:pt>
                <c:pt idx="73" formatCode="#,##0">
                  <c:v>4</c:v>
                </c:pt>
                <c:pt idx="74" formatCode="#,##0">
                  <c:v>3.2857142857142856</c:v>
                </c:pt>
                <c:pt idx="75" formatCode="#,##0">
                  <c:v>3.1428571428571428</c:v>
                </c:pt>
                <c:pt idx="76" formatCode="#,##0">
                  <c:v>2.8571428571428572</c:v>
                </c:pt>
                <c:pt idx="77" formatCode="#,##0">
                  <c:v>2.5714285714285716</c:v>
                </c:pt>
                <c:pt idx="78" formatCode="#,##0">
                  <c:v>2.1428571428571428</c:v>
                </c:pt>
                <c:pt idx="79" formatCode="#,##0">
                  <c:v>2.7142857142857144</c:v>
                </c:pt>
                <c:pt idx="80" formatCode="#,##0">
                  <c:v>2</c:v>
                </c:pt>
                <c:pt idx="81" formatCode="#,##0">
                  <c:v>1.8571428571428572</c:v>
                </c:pt>
                <c:pt idx="82" formatCode="#,##0">
                  <c:v>2.4285714285714284</c:v>
                </c:pt>
                <c:pt idx="83" formatCode="#,##0">
                  <c:v>2.5714285714285716</c:v>
                </c:pt>
                <c:pt idx="84" formatCode="#,##0">
                  <c:v>2.4285714285714284</c:v>
                </c:pt>
                <c:pt idx="85" formatCode="#,##0">
                  <c:v>2.8571428571428572</c:v>
                </c:pt>
                <c:pt idx="86" formatCode="#,##0">
                  <c:v>2.1428571428571428</c:v>
                </c:pt>
                <c:pt idx="87" formatCode="#,##0">
                  <c:v>1.8571428571428572</c:v>
                </c:pt>
                <c:pt idx="88" formatCode="#,##0">
                  <c:v>1.8571428571428572</c:v>
                </c:pt>
                <c:pt idx="89" formatCode="#,##0">
                  <c:v>1</c:v>
                </c:pt>
                <c:pt idx="90" formatCode="#,##0">
                  <c:v>0.7142857142857143</c:v>
                </c:pt>
                <c:pt idx="91" formatCode="#,##0">
                  <c:v>0.7142857142857143</c:v>
                </c:pt>
                <c:pt idx="92" formatCode="#,##0">
                  <c:v>0.5714285714285714</c:v>
                </c:pt>
                <c:pt idx="93" formatCode="#,##0">
                  <c:v>0.8571428571428571</c:v>
                </c:pt>
                <c:pt idx="94" formatCode="#,##0">
                  <c:v>1.1428571428571428</c:v>
                </c:pt>
                <c:pt idx="95" formatCode="#,##0">
                  <c:v>1</c:v>
                </c:pt>
                <c:pt idx="96" formatCode="#,##0">
                  <c:v>1.1428571428571428</c:v>
                </c:pt>
                <c:pt idx="97" formatCode="#,##0">
                  <c:v>1.1428571428571428</c:v>
                </c:pt>
                <c:pt idx="98" formatCode="#,##0">
                  <c:v>1</c:v>
                </c:pt>
                <c:pt idx="99" formatCode="#,##0">
                  <c:v>1</c:v>
                </c:pt>
                <c:pt idx="100" formatCode="#,##0">
                  <c:v>0.7142857142857143</c:v>
                </c:pt>
                <c:pt idx="101" formatCode="#,##0">
                  <c:v>0.7142857142857143</c:v>
                </c:pt>
                <c:pt idx="102" formatCode="#,##0">
                  <c:v>0.2857142857142857</c:v>
                </c:pt>
                <c:pt idx="103" formatCode="#,##0">
                  <c:v>0.2857142857142857</c:v>
                </c:pt>
                <c:pt idx="104" formatCode="#,##0">
                  <c:v>0.14285714285714285</c:v>
                </c:pt>
                <c:pt idx="105" formatCode="#,##0">
                  <c:v>0.2857142857142857</c:v>
                </c:pt>
                <c:pt idx="106" formatCode="#,##0">
                  <c:v>0.2857142857142857</c:v>
                </c:pt>
                <c:pt idx="107" formatCode="#,##0">
                  <c:v>0.42857142857142855</c:v>
                </c:pt>
                <c:pt idx="108" formatCode="#,##0">
                  <c:v>0.42857142857142855</c:v>
                </c:pt>
                <c:pt idx="109" formatCode="#,##0">
                  <c:v>0.8571428571428571</c:v>
                </c:pt>
                <c:pt idx="110" formatCode="#,##0">
                  <c:v>0.8571428571428571</c:v>
                </c:pt>
                <c:pt idx="111" formatCode="#,##0">
                  <c:v>1.1428571428571428</c:v>
                </c:pt>
                <c:pt idx="112" formatCode="#,##0">
                  <c:v>1</c:v>
                </c:pt>
                <c:pt idx="113" formatCode="#,##0">
                  <c:v>0.8571428571428571</c:v>
                </c:pt>
                <c:pt idx="114" formatCode="#,##0">
                  <c:v>1.1428571428571428</c:v>
                </c:pt>
                <c:pt idx="115" formatCode="#,##0">
                  <c:v>1.4285714285714286</c:v>
                </c:pt>
                <c:pt idx="116" formatCode="#,##0">
                  <c:v>1.5714285714285714</c:v>
                </c:pt>
                <c:pt idx="117" formatCode="#,##0">
                  <c:v>2</c:v>
                </c:pt>
                <c:pt idx="118" formatCode="#,##0">
                  <c:v>1.8571428571428572</c:v>
                </c:pt>
                <c:pt idx="119" formatCode="#,##0">
                  <c:v>1.7142857142857142</c:v>
                </c:pt>
                <c:pt idx="120" formatCode="#,##0">
                  <c:v>1.7142857142857142</c:v>
                </c:pt>
                <c:pt idx="121" formatCode="#,##0">
                  <c:v>1.4285714285714286</c:v>
                </c:pt>
                <c:pt idx="122" formatCode="#,##0">
                  <c:v>0.8571428571428571</c:v>
                </c:pt>
                <c:pt idx="123" formatCode="#,##0">
                  <c:v>1.1428571428571428</c:v>
                </c:pt>
                <c:pt idx="124" formatCode="#,##0">
                  <c:v>0.5714285714285714</c:v>
                </c:pt>
                <c:pt idx="125" formatCode="#,##0">
                  <c:v>0.2857142857142857</c:v>
                </c:pt>
                <c:pt idx="126" formatCode="#,##0">
                  <c:v>0</c:v>
                </c:pt>
                <c:pt idx="127" formatCode="#,##0">
                  <c:v>0.2857142857142857</c:v>
                </c:pt>
                <c:pt idx="128" formatCode="#,##0">
                  <c:v>0.2857142857142857</c:v>
                </c:pt>
                <c:pt idx="129" formatCode="#,##0">
                  <c:v>0.2857142857142857</c:v>
                </c:pt>
                <c:pt idx="130" formatCode="#,##0">
                  <c:v>-0.14285714285714285</c:v>
                </c:pt>
                <c:pt idx="131" formatCode="#,##0">
                  <c:v>-0.14285714285714285</c:v>
                </c:pt>
                <c:pt idx="132" formatCode="#,##0">
                  <c:v>0.14285714285714285</c:v>
                </c:pt>
                <c:pt idx="133" formatCode="#,##0">
                  <c:v>0.5714285714285714</c:v>
                </c:pt>
                <c:pt idx="134" formatCode="#,##0">
                  <c:v>0.42857142857142855</c:v>
                </c:pt>
                <c:pt idx="135" formatCode="#,##0">
                  <c:v>0.5714285714285714</c:v>
                </c:pt>
                <c:pt idx="136" formatCode="#,##0">
                  <c:v>0.5714285714285714</c:v>
                </c:pt>
                <c:pt idx="137" formatCode="#,##0">
                  <c:v>0.42857142857142855</c:v>
                </c:pt>
                <c:pt idx="138" formatCode="#,##0">
                  <c:v>0.8571428571428571</c:v>
                </c:pt>
                <c:pt idx="139" formatCode="#,##0">
                  <c:v>0.8571428571428571</c:v>
                </c:pt>
                <c:pt idx="140" formatCode="#,##0">
                  <c:v>1</c:v>
                </c:pt>
                <c:pt idx="141" formatCode="#,##0">
                  <c:v>0.8571428571428571</c:v>
                </c:pt>
                <c:pt idx="142" formatCode="#,##0">
                  <c:v>0.7142857142857143</c:v>
                </c:pt>
                <c:pt idx="143" formatCode="#,##0">
                  <c:v>1.2857142857142858</c:v>
                </c:pt>
                <c:pt idx="144" formatCode="#,##0">
                  <c:v>1.4285714285714286</c:v>
                </c:pt>
                <c:pt idx="145" formatCode="#,##0">
                  <c:v>1.5714285714285714</c:v>
                </c:pt>
                <c:pt idx="146" formatCode="#,##0">
                  <c:v>1.5714285714285714</c:v>
                </c:pt>
                <c:pt idx="147" formatCode="#,##0">
                  <c:v>1.7142857142857142</c:v>
                </c:pt>
                <c:pt idx="148" formatCode="#,##0">
                  <c:v>2</c:v>
                </c:pt>
                <c:pt idx="149" formatCode="#,##0">
                  <c:v>2</c:v>
                </c:pt>
                <c:pt idx="150" formatCode="#,##0">
                  <c:v>1.4285714285714286</c:v>
                </c:pt>
                <c:pt idx="151" formatCode="#,##0">
                  <c:v>2</c:v>
                </c:pt>
                <c:pt idx="152" formatCode="#,##0">
                  <c:v>1.8571428571428572</c:v>
                </c:pt>
                <c:pt idx="153" formatCode="#,##0">
                  <c:v>2</c:v>
                </c:pt>
                <c:pt idx="154" formatCode="#,##0">
                  <c:v>1.8571428571428572</c:v>
                </c:pt>
                <c:pt idx="155" formatCode="#,##0">
                  <c:v>1.8571428571428572</c:v>
                </c:pt>
                <c:pt idx="156" formatCode="#,##0">
                  <c:v>1.2857142857142858</c:v>
                </c:pt>
                <c:pt idx="157" formatCode="#,##0">
                  <c:v>2</c:v>
                </c:pt>
                <c:pt idx="158" formatCode="#,##0">
                  <c:v>1.5714285714285714</c:v>
                </c:pt>
                <c:pt idx="159" formatCode="#,##0">
                  <c:v>1</c:v>
                </c:pt>
                <c:pt idx="160" formatCode="#,##0">
                  <c:v>0.8571428571428571</c:v>
                </c:pt>
                <c:pt idx="161" formatCode="#,##0">
                  <c:v>0.8571428571428571</c:v>
                </c:pt>
                <c:pt idx="162" formatCode="#,##0">
                  <c:v>0.5714285714285714</c:v>
                </c:pt>
                <c:pt idx="163" formatCode="#,##0">
                  <c:v>1.1428571428571428</c:v>
                </c:pt>
                <c:pt idx="164" formatCode="#,##0">
                  <c:v>0.42857142857142855</c:v>
                </c:pt>
                <c:pt idx="165" formatCode="#,##0">
                  <c:v>0.14285714285714285</c:v>
                </c:pt>
                <c:pt idx="166" formatCode="#,##0">
                  <c:v>0.7142857142857143</c:v>
                </c:pt>
                <c:pt idx="167" formatCode="#,##0">
                  <c:v>0.8571428571428571</c:v>
                </c:pt>
                <c:pt idx="168" formatCode="#,##0">
                  <c:v>1</c:v>
                </c:pt>
                <c:pt idx="169" formatCode="#,##0">
                  <c:v>1.2857142857142858</c:v>
                </c:pt>
                <c:pt idx="170" formatCode="#,##0">
                  <c:v>1.4285714285714286</c:v>
                </c:pt>
                <c:pt idx="171" formatCode="#,##0">
                  <c:v>1.8571428571428572</c:v>
                </c:pt>
                <c:pt idx="172" formatCode="#,##0">
                  <c:v>2.1428571428571428</c:v>
                </c:pt>
                <c:pt idx="173" formatCode="#,##0">
                  <c:v>2.4285714285714284</c:v>
                </c:pt>
                <c:pt idx="174" formatCode="#,##0">
                  <c:v>2.2857142857142856</c:v>
                </c:pt>
                <c:pt idx="175" formatCode="#,##0">
                  <c:v>2.1428571428571428</c:v>
                </c:pt>
                <c:pt idx="176" formatCode="#,##0">
                  <c:v>2.2857142857142856</c:v>
                </c:pt>
                <c:pt idx="177" formatCode="#,##0">
                  <c:v>2.1428571428571428</c:v>
                </c:pt>
                <c:pt idx="178" formatCode="#,##0">
                  <c:v>2</c:v>
                </c:pt>
                <c:pt idx="179" formatCode="#,##0">
                  <c:v>1.7142857142857142</c:v>
                </c:pt>
                <c:pt idx="180" formatCode="#,##0">
                  <c:v>1.1428571428571428</c:v>
                </c:pt>
                <c:pt idx="181" formatCode="#,##0">
                  <c:v>1.4285714285714286</c:v>
                </c:pt>
                <c:pt idx="182" formatCode="#,##0">
                  <c:v>1.5714285714285714</c:v>
                </c:pt>
                <c:pt idx="183" formatCode="#,##0">
                  <c:v>1.2857142857142858</c:v>
                </c:pt>
                <c:pt idx="184" formatCode="#,##0">
                  <c:v>1.2857142857142858</c:v>
                </c:pt>
                <c:pt idx="185" formatCode="#,##0">
                  <c:v>1</c:v>
                </c:pt>
                <c:pt idx="186" formatCode="#,##0">
                  <c:v>1.1428571428571428</c:v>
                </c:pt>
                <c:pt idx="187" formatCode="#,##0">
                  <c:v>1.4285714285714286</c:v>
                </c:pt>
                <c:pt idx="188" formatCode="#,##0">
                  <c:v>1.4285714285714286</c:v>
                </c:pt>
                <c:pt idx="189" formatCode="#,##0">
                  <c:v>1.8571428571428572</c:v>
                </c:pt>
                <c:pt idx="190" formatCode="#,##0">
                  <c:v>1.8571428571428572</c:v>
                </c:pt>
                <c:pt idx="191" formatCode="#,##0">
                  <c:v>2.2857142857142856</c:v>
                </c:pt>
                <c:pt idx="192" formatCode="#,##0">
                  <c:v>2.7142857142857144</c:v>
                </c:pt>
                <c:pt idx="193" formatCode="#,##0">
                  <c:v>3.1428571428571428</c:v>
                </c:pt>
                <c:pt idx="194" formatCode="#,##0">
                  <c:v>3</c:v>
                </c:pt>
                <c:pt idx="195" formatCode="#,##0">
                  <c:v>3.1428571428571428</c:v>
                </c:pt>
                <c:pt idx="196" formatCode="#,##0">
                  <c:v>2.8571428571428572</c:v>
                </c:pt>
                <c:pt idx="197" formatCode="#,##0">
                  <c:v>4</c:v>
                </c:pt>
                <c:pt idx="198" formatCode="#,##0">
                  <c:v>5</c:v>
                </c:pt>
                <c:pt idx="199" formatCode="#,##0">
                  <c:v>5.4285714285714288</c:v>
                </c:pt>
                <c:pt idx="200" formatCode="#,##0">
                  <c:v>5.8571428571428568</c:v>
                </c:pt>
                <c:pt idx="201" formatCode="#,##0">
                  <c:v>6.4285714285714288</c:v>
                </c:pt>
                <c:pt idx="202" formatCode="#,##0">
                  <c:v>6.5714285714285712</c:v>
                </c:pt>
                <c:pt idx="203" formatCode="#,##0">
                  <c:v>6.7142857142857144</c:v>
                </c:pt>
                <c:pt idx="204" formatCode="#,##0">
                  <c:v>8.1428571428571423</c:v>
                </c:pt>
                <c:pt idx="205" formatCode="#,##0">
                  <c:v>7.8571428571428568</c:v>
                </c:pt>
                <c:pt idx="206" formatCode="#,##0">
                  <c:v>10.428571428571429</c:v>
                </c:pt>
                <c:pt idx="207" formatCode="#,##0">
                  <c:v>11.142857142857142</c:v>
                </c:pt>
                <c:pt idx="208" formatCode="#,##0">
                  <c:v>12.285714285714286</c:v>
                </c:pt>
                <c:pt idx="209" formatCode="#,##0">
                  <c:v>13.142857142857142</c:v>
                </c:pt>
                <c:pt idx="210" formatCode="#,##0">
                  <c:v>14.714285714285714</c:v>
                </c:pt>
                <c:pt idx="211" formatCode="#,##0">
                  <c:v>13.714285714285714</c:v>
                </c:pt>
                <c:pt idx="212" formatCode="#,##0">
                  <c:v>15</c:v>
                </c:pt>
                <c:pt idx="213" formatCode="#,##0">
                  <c:v>14.285714285714286</c:v>
                </c:pt>
                <c:pt idx="214" formatCode="#,##0">
                  <c:v>15.857142857142858</c:v>
                </c:pt>
                <c:pt idx="215" formatCode="#,##0">
                  <c:v>16.857142857142858</c:v>
                </c:pt>
                <c:pt idx="216" formatCode="#,##0">
                  <c:v>17.142857142857142</c:v>
                </c:pt>
                <c:pt idx="217" formatCode="#,##0">
                  <c:v>17.285714285714285</c:v>
                </c:pt>
                <c:pt idx="218" formatCode="#,##0">
                  <c:v>20</c:v>
                </c:pt>
                <c:pt idx="219" formatCode="#,##0">
                  <c:v>22.571428571428573</c:v>
                </c:pt>
                <c:pt idx="220" formatCode="#,##0">
                  <c:v>24.857142857142858</c:v>
                </c:pt>
                <c:pt idx="221" formatCode="#,##0">
                  <c:v>27.285714285714285</c:v>
                </c:pt>
                <c:pt idx="222" formatCode="#,##0">
                  <c:v>29.428571428571427</c:v>
                </c:pt>
                <c:pt idx="223" formatCode="#,##0">
                  <c:v>33.857142857142854</c:v>
                </c:pt>
                <c:pt idx="224" formatCode="#,##0">
                  <c:v>37.142857142857146</c:v>
                </c:pt>
                <c:pt idx="225" formatCode="#,##0">
                  <c:v>41.857142857142854</c:v>
                </c:pt>
                <c:pt idx="226" formatCode="#,##0">
                  <c:v>44.571428571428569</c:v>
                </c:pt>
                <c:pt idx="227" formatCode="#,##0">
                  <c:v>49</c:v>
                </c:pt>
                <c:pt idx="228" formatCode="#,##0">
                  <c:v>51.571428571428569</c:v>
                </c:pt>
                <c:pt idx="229" formatCode="#,##0">
                  <c:v>54</c:v>
                </c:pt>
                <c:pt idx="230" formatCode="#,##0">
                  <c:v>57.714285714285715</c:v>
                </c:pt>
                <c:pt idx="231" formatCode="#,##0">
                  <c:v>62.142857142857146</c:v>
                </c:pt>
                <c:pt idx="232" formatCode="#,##0">
                  <c:v>66</c:v>
                </c:pt>
                <c:pt idx="233" formatCode="#,##0">
                  <c:v>73.285714285714292</c:v>
                </c:pt>
                <c:pt idx="234" formatCode="#,##0">
                  <c:v>81</c:v>
                </c:pt>
                <c:pt idx="235" formatCode="#,##0">
                  <c:v>87.857142857142861</c:v>
                </c:pt>
                <c:pt idx="236" formatCode="#,##0">
                  <c:v>98.285714285714292</c:v>
                </c:pt>
                <c:pt idx="237" formatCode="#,##0">
                  <c:v>103.57142857142857</c:v>
                </c:pt>
                <c:pt idx="238" formatCode="#,##0">
                  <c:v>111.28571428571429</c:v>
                </c:pt>
                <c:pt idx="239" formatCode="#,##0">
                  <c:v>121.71428571428571</c:v>
                </c:pt>
                <c:pt idx="240" formatCode="#,##0">
                  <c:v>132.57142857142858</c:v>
                </c:pt>
                <c:pt idx="241" formatCode="#,##0">
                  <c:v>133.71428571428572</c:v>
                </c:pt>
                <c:pt idx="242" formatCode="#,##0">
                  <c:v>145.28571428571428</c:v>
                </c:pt>
                <c:pt idx="243" formatCode="#,##0">
                  <c:v>158.14285714285714</c:v>
                </c:pt>
                <c:pt idx="244" formatCode="#,##0">
                  <c:v>167.71428571428572</c:v>
                </c:pt>
                <c:pt idx="245" formatCode="#,##0">
                  <c:v>175.42857142857142</c:v>
                </c:pt>
                <c:pt idx="246" formatCode="#,##0">
                  <c:v>184.14285714285714</c:v>
                </c:pt>
                <c:pt idx="247" formatCode="#,##0">
                  <c:v>195.14285714285714</c:v>
                </c:pt>
                <c:pt idx="248" formatCode="#,##0">
                  <c:v>208.28571428571428</c:v>
                </c:pt>
                <c:pt idx="249" formatCode="#,##0">
                  <c:v>209.71428571428572</c:v>
                </c:pt>
                <c:pt idx="250" formatCode="#,##0">
                  <c:v>200.85714285714286</c:v>
                </c:pt>
                <c:pt idx="251" formatCode="#,##0">
                  <c:v>204.28571428571428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D7-4BE9-AB08-39CB3ED96A0D}"/>
            </c:ext>
          </c:extLst>
        </c:ser>
        <c:ser>
          <c:idx val="2"/>
          <c:order val="2"/>
          <c:tx>
            <c:strRef>
              <c:f>'data CZE'!$AC$2</c:f>
              <c:strCache>
                <c:ptCount val="1"/>
                <c:pt idx="0">
                  <c:v>Modelovaný počet úmtí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val>
            <c:numRef>
              <c:f>'data CZE'!$AD$4:$AD$297</c:f>
              <c:numCache>
                <c:formatCode>General</c:formatCode>
                <c:ptCount val="294"/>
                <c:pt idx="18">
                  <c:v>0.152</c:v>
                </c:pt>
                <c:pt idx="19">
                  <c:v>0.19542857142857145</c:v>
                </c:pt>
                <c:pt idx="20">
                  <c:v>0.45057142857142857</c:v>
                </c:pt>
                <c:pt idx="21">
                  <c:v>0.44514285714285712</c:v>
                </c:pt>
                <c:pt idx="22">
                  <c:v>0.6677142857142857</c:v>
                </c:pt>
                <c:pt idx="23">
                  <c:v>0.92285714285714282</c:v>
                </c:pt>
                <c:pt idx="24">
                  <c:v>1.2051428571428571</c:v>
                </c:pt>
                <c:pt idx="25">
                  <c:v>1.4494285714285715</c:v>
                </c:pt>
                <c:pt idx="26">
                  <c:v>1.927142857142857</c:v>
                </c:pt>
                <c:pt idx="27">
                  <c:v>2.0248571428571429</c:v>
                </c:pt>
                <c:pt idx="28">
                  <c:v>3.2571428571428567</c:v>
                </c:pt>
                <c:pt idx="29">
                  <c:v>3.7565714285714287</c:v>
                </c:pt>
                <c:pt idx="30">
                  <c:v>4.3754285714285714</c:v>
                </c:pt>
                <c:pt idx="31">
                  <c:v>4.7065714285714284</c:v>
                </c:pt>
                <c:pt idx="32">
                  <c:v>5.0919999999999996</c:v>
                </c:pt>
                <c:pt idx="33">
                  <c:v>5.4177142857142861</c:v>
                </c:pt>
                <c:pt idx="34">
                  <c:v>6.46</c:v>
                </c:pt>
                <c:pt idx="35">
                  <c:v>6.6825714285714284</c:v>
                </c:pt>
                <c:pt idx="36">
                  <c:v>7.8497142857142856</c:v>
                </c:pt>
                <c:pt idx="37">
                  <c:v>8.8811428571428568</c:v>
                </c:pt>
                <c:pt idx="38">
                  <c:v>9.2122857142857129</c:v>
                </c:pt>
                <c:pt idx="39">
                  <c:v>9.581428571428571</c:v>
                </c:pt>
                <c:pt idx="40">
                  <c:v>10.390285714285715</c:v>
                </c:pt>
                <c:pt idx="41">
                  <c:v>10.064571428571428</c:v>
                </c:pt>
                <c:pt idx="42">
                  <c:v>10.493428571428572</c:v>
                </c:pt>
                <c:pt idx="43">
                  <c:v>9.8365714285714265</c:v>
                </c:pt>
                <c:pt idx="44">
                  <c:v>9.9939999999999998</c:v>
                </c:pt>
                <c:pt idx="45">
                  <c:v>9.6085714285714285</c:v>
                </c:pt>
                <c:pt idx="46">
                  <c:v>9.8854285714285712</c:v>
                </c:pt>
                <c:pt idx="47">
                  <c:v>9.2774285714285707</c:v>
                </c:pt>
                <c:pt idx="48">
                  <c:v>9.7931428571428576</c:v>
                </c:pt>
                <c:pt idx="49">
                  <c:v>9.2882857142857134</c:v>
                </c:pt>
                <c:pt idx="50">
                  <c:v>8.9082857142857144</c:v>
                </c:pt>
                <c:pt idx="51">
                  <c:v>7.3774285714285712</c:v>
                </c:pt>
                <c:pt idx="52">
                  <c:v>7.6217142857142859</c:v>
                </c:pt>
                <c:pt idx="53">
                  <c:v>6.7151428571428573</c:v>
                </c:pt>
                <c:pt idx="54">
                  <c:v>5.9388571428571426</c:v>
                </c:pt>
                <c:pt idx="55">
                  <c:v>4.9074285714285715</c:v>
                </c:pt>
                <c:pt idx="56">
                  <c:v>4.6902857142857144</c:v>
                </c:pt>
                <c:pt idx="57">
                  <c:v>4.4351428571428571</c:v>
                </c:pt>
                <c:pt idx="58">
                  <c:v>4.2071428571428564</c:v>
                </c:pt>
                <c:pt idx="59">
                  <c:v>4.0985714285714288</c:v>
                </c:pt>
                <c:pt idx="60">
                  <c:v>4.5654285714285709</c:v>
                </c:pt>
                <c:pt idx="61">
                  <c:v>5.0051428571428573</c:v>
                </c:pt>
                <c:pt idx="62">
                  <c:v>4.9725714285714284</c:v>
                </c:pt>
                <c:pt idx="63">
                  <c:v>4.0931428571428565</c:v>
                </c:pt>
                <c:pt idx="64">
                  <c:v>3.9302857142857142</c:v>
                </c:pt>
                <c:pt idx="65">
                  <c:v>4.0497142857142858</c:v>
                </c:pt>
                <c:pt idx="66">
                  <c:v>3.5720000000000001</c:v>
                </c:pt>
                <c:pt idx="67">
                  <c:v>2.9585714285714286</c:v>
                </c:pt>
                <c:pt idx="68">
                  <c:v>2.5568571428571429</c:v>
                </c:pt>
                <c:pt idx="69">
                  <c:v>2.4265714285714286</c:v>
                </c:pt>
                <c:pt idx="70">
                  <c:v>2.6871428571428568</c:v>
                </c:pt>
                <c:pt idx="71">
                  <c:v>2.5188571428571431</c:v>
                </c:pt>
                <c:pt idx="72">
                  <c:v>2.1877142857142857</c:v>
                </c:pt>
                <c:pt idx="73">
                  <c:v>2.0465714285714283</c:v>
                </c:pt>
                <c:pt idx="74">
                  <c:v>2.0302857142857142</c:v>
                </c:pt>
                <c:pt idx="75">
                  <c:v>2.1280000000000001</c:v>
                </c:pt>
                <c:pt idx="76">
                  <c:v>2.1442857142857141</c:v>
                </c:pt>
                <c:pt idx="77">
                  <c:v>1.8945714285714284</c:v>
                </c:pt>
                <c:pt idx="78">
                  <c:v>1.8457142857142856</c:v>
                </c:pt>
                <c:pt idx="79">
                  <c:v>1.8457142857142856</c:v>
                </c:pt>
                <c:pt idx="80">
                  <c:v>1.8565714285714283</c:v>
                </c:pt>
                <c:pt idx="81">
                  <c:v>1.9379999999999999</c:v>
                </c:pt>
                <c:pt idx="82">
                  <c:v>1.7642857142857142</c:v>
                </c:pt>
                <c:pt idx="83">
                  <c:v>1.6014285714285714</c:v>
                </c:pt>
                <c:pt idx="84">
                  <c:v>1.7371428571428571</c:v>
                </c:pt>
                <c:pt idx="85">
                  <c:v>1.786</c:v>
                </c:pt>
                <c:pt idx="86">
                  <c:v>1.9542857142857144</c:v>
                </c:pt>
                <c:pt idx="87">
                  <c:v>1.9108571428571428</c:v>
                </c:pt>
                <c:pt idx="88">
                  <c:v>2.2257142857142855</c:v>
                </c:pt>
                <c:pt idx="89">
                  <c:v>2.3125714285714283</c:v>
                </c:pt>
                <c:pt idx="90">
                  <c:v>2.4537142857142857</c:v>
                </c:pt>
                <c:pt idx="91">
                  <c:v>2.1877142857142857</c:v>
                </c:pt>
                <c:pt idx="92">
                  <c:v>2.2094285714285715</c:v>
                </c:pt>
                <c:pt idx="93">
                  <c:v>2.3614285714285717</c:v>
                </c:pt>
                <c:pt idx="94">
                  <c:v>2.6057142857142854</c:v>
                </c:pt>
                <c:pt idx="95">
                  <c:v>2.2582857142857145</c:v>
                </c:pt>
                <c:pt idx="96">
                  <c:v>2.1877142857142857</c:v>
                </c:pt>
                <c:pt idx="97">
                  <c:v>1.9814285714285715</c:v>
                </c:pt>
                <c:pt idx="98">
                  <c:v>2.0954285714285716</c:v>
                </c:pt>
                <c:pt idx="99">
                  <c:v>2.0791428571428572</c:v>
                </c:pt>
                <c:pt idx="100">
                  <c:v>1.8457142857142856</c:v>
                </c:pt>
                <c:pt idx="101">
                  <c:v>1.6991428571428571</c:v>
                </c:pt>
                <c:pt idx="102">
                  <c:v>1.6285714285714283</c:v>
                </c:pt>
                <c:pt idx="103">
                  <c:v>1.7045714285714284</c:v>
                </c:pt>
                <c:pt idx="104">
                  <c:v>1.9108571428571428</c:v>
                </c:pt>
                <c:pt idx="105">
                  <c:v>1.9217142857142855</c:v>
                </c:pt>
                <c:pt idx="106">
                  <c:v>1.8077142857142856</c:v>
                </c:pt>
                <c:pt idx="107">
                  <c:v>1.8294285714285714</c:v>
                </c:pt>
                <c:pt idx="108">
                  <c:v>1.9542857142857144</c:v>
                </c:pt>
                <c:pt idx="109">
                  <c:v>2.1442857142857141</c:v>
                </c:pt>
                <c:pt idx="110">
                  <c:v>2.100857142857143</c:v>
                </c:pt>
                <c:pt idx="111">
                  <c:v>2.0954285714285716</c:v>
                </c:pt>
                <c:pt idx="112">
                  <c:v>1.9597142857142855</c:v>
                </c:pt>
                <c:pt idx="113">
                  <c:v>2.2202857142857142</c:v>
                </c:pt>
                <c:pt idx="114">
                  <c:v>2.3017142857142856</c:v>
                </c:pt>
                <c:pt idx="115">
                  <c:v>2.1497142857142855</c:v>
                </c:pt>
                <c:pt idx="116">
                  <c:v>1.9922857142857142</c:v>
                </c:pt>
                <c:pt idx="117">
                  <c:v>1.9542857142857144</c:v>
                </c:pt>
                <c:pt idx="118">
                  <c:v>1.8348571428571427</c:v>
                </c:pt>
                <c:pt idx="119">
                  <c:v>2.3071428571428569</c:v>
                </c:pt>
                <c:pt idx="120">
                  <c:v>2.5405714285714285</c:v>
                </c:pt>
                <c:pt idx="121">
                  <c:v>2.4808571428571429</c:v>
                </c:pt>
                <c:pt idx="122">
                  <c:v>2.573142857142857</c:v>
                </c:pt>
                <c:pt idx="123">
                  <c:v>2.4917142857142855</c:v>
                </c:pt>
                <c:pt idx="124">
                  <c:v>2.9259999999999997</c:v>
                </c:pt>
                <c:pt idx="125">
                  <c:v>3.3385714285714285</c:v>
                </c:pt>
                <c:pt idx="126">
                  <c:v>3.2028571428571428</c:v>
                </c:pt>
                <c:pt idx="127">
                  <c:v>3.430857142857143</c:v>
                </c:pt>
                <c:pt idx="128">
                  <c:v>4.6142857142857139</c:v>
                </c:pt>
                <c:pt idx="129">
                  <c:v>5.9985714285714282</c:v>
                </c:pt>
                <c:pt idx="130">
                  <c:v>6.9594285714285711</c:v>
                </c:pt>
                <c:pt idx="131">
                  <c:v>7.0788571428571423</c:v>
                </c:pt>
                <c:pt idx="132">
                  <c:v>6.8888571428571428</c:v>
                </c:pt>
                <c:pt idx="133">
                  <c:v>7.1005714285714285</c:v>
                </c:pt>
                <c:pt idx="134">
                  <c:v>6.9539999999999997</c:v>
                </c:pt>
                <c:pt idx="135">
                  <c:v>6.1994285714285713</c:v>
                </c:pt>
                <c:pt idx="136">
                  <c:v>4.9508571428571422</c:v>
                </c:pt>
                <c:pt idx="137">
                  <c:v>4.1311428571428568</c:v>
                </c:pt>
                <c:pt idx="138">
                  <c:v>3.9682857142857144</c:v>
                </c:pt>
                <c:pt idx="139">
                  <c:v>4.169142857142857</c:v>
                </c:pt>
                <c:pt idx="140">
                  <c:v>4.0225714285714282</c:v>
                </c:pt>
                <c:pt idx="141">
                  <c:v>3.7022857142857144</c:v>
                </c:pt>
                <c:pt idx="142">
                  <c:v>3.6642857142857141</c:v>
                </c:pt>
                <c:pt idx="143">
                  <c:v>3.5774285714285714</c:v>
                </c:pt>
                <c:pt idx="144">
                  <c:v>3.6479999999999997</c:v>
                </c:pt>
                <c:pt idx="145">
                  <c:v>3.5611428571428569</c:v>
                </c:pt>
                <c:pt idx="146">
                  <c:v>3.5882857142857141</c:v>
                </c:pt>
                <c:pt idx="147">
                  <c:v>3.762</c:v>
                </c:pt>
                <c:pt idx="148">
                  <c:v>4.0225714285714282</c:v>
                </c:pt>
                <c:pt idx="149">
                  <c:v>4.0171428571428569</c:v>
                </c:pt>
                <c:pt idx="150">
                  <c:v>4.1854285714285711</c:v>
                </c:pt>
                <c:pt idx="151">
                  <c:v>4.668571428571429</c:v>
                </c:pt>
                <c:pt idx="152">
                  <c:v>5.3362857142857134</c:v>
                </c:pt>
                <c:pt idx="153">
                  <c:v>5.944285714285714</c:v>
                </c:pt>
                <c:pt idx="154">
                  <c:v>6.4491428571428573</c:v>
                </c:pt>
                <c:pt idx="155">
                  <c:v>7.2688571428571427</c:v>
                </c:pt>
                <c:pt idx="156">
                  <c:v>7.3665714285714285</c:v>
                </c:pt>
                <c:pt idx="157">
                  <c:v>7.4859999999999998</c:v>
                </c:pt>
                <c:pt idx="158">
                  <c:v>7.6977142857142864</c:v>
                </c:pt>
                <c:pt idx="159">
                  <c:v>8.007142857142858</c:v>
                </c:pt>
                <c:pt idx="160">
                  <c:v>8.2677142857142858</c:v>
                </c:pt>
                <c:pt idx="161">
                  <c:v>8.5282857142857136</c:v>
                </c:pt>
                <c:pt idx="162">
                  <c:v>8.1048571428571421</c:v>
                </c:pt>
                <c:pt idx="163">
                  <c:v>8.0722857142857141</c:v>
                </c:pt>
                <c:pt idx="164">
                  <c:v>8.0125714285714285</c:v>
                </c:pt>
                <c:pt idx="165">
                  <c:v>8.0994285714285716</c:v>
                </c:pt>
                <c:pt idx="166">
                  <c:v>8.0722857142857141</c:v>
                </c:pt>
                <c:pt idx="167">
                  <c:v>7.7954285714285714</c:v>
                </c:pt>
                <c:pt idx="168">
                  <c:v>7.3828571428571426</c:v>
                </c:pt>
                <c:pt idx="169">
                  <c:v>8.0668571428571418</c:v>
                </c:pt>
                <c:pt idx="170">
                  <c:v>8.3382857142857141</c:v>
                </c:pt>
                <c:pt idx="171">
                  <c:v>8.4305714285714277</c:v>
                </c:pt>
                <c:pt idx="172">
                  <c:v>8.0668571428571418</c:v>
                </c:pt>
                <c:pt idx="173">
                  <c:v>8.1265714285714292</c:v>
                </c:pt>
                <c:pt idx="174">
                  <c:v>8.3925714285714292</c:v>
                </c:pt>
                <c:pt idx="175">
                  <c:v>9.0657142857142858</c:v>
                </c:pt>
                <c:pt idx="176">
                  <c:v>8.8648571428571419</c:v>
                </c:pt>
                <c:pt idx="177">
                  <c:v>8.9897142857142853</c:v>
                </c:pt>
                <c:pt idx="178">
                  <c:v>9.0060000000000002</c:v>
                </c:pt>
                <c:pt idx="179">
                  <c:v>9.2720000000000002</c:v>
                </c:pt>
                <c:pt idx="180">
                  <c:v>9.2285714285714278</c:v>
                </c:pt>
                <c:pt idx="181">
                  <c:v>9.3534285714285712</c:v>
                </c:pt>
                <c:pt idx="182">
                  <c:v>8.9245714285714293</c:v>
                </c:pt>
                <c:pt idx="183">
                  <c:v>10.086285714285715</c:v>
                </c:pt>
                <c:pt idx="184">
                  <c:v>10.308857142857143</c:v>
                </c:pt>
                <c:pt idx="185">
                  <c:v>10.374000000000001</c:v>
                </c:pt>
                <c:pt idx="186">
                  <c:v>10.743142857142857</c:v>
                </c:pt>
                <c:pt idx="187">
                  <c:v>11.209999999999999</c:v>
                </c:pt>
                <c:pt idx="188">
                  <c:v>11.687714285714284</c:v>
                </c:pt>
                <c:pt idx="189">
                  <c:v>11.530285714285714</c:v>
                </c:pt>
                <c:pt idx="190">
                  <c:v>12.084</c:v>
                </c:pt>
                <c:pt idx="191">
                  <c:v>12.507428571428573</c:v>
                </c:pt>
                <c:pt idx="192">
                  <c:v>13.267428571428573</c:v>
                </c:pt>
                <c:pt idx="193">
                  <c:v>13.229428571428572</c:v>
                </c:pt>
                <c:pt idx="194">
                  <c:v>13.946</c:v>
                </c:pt>
                <c:pt idx="195">
                  <c:v>15.319428571428572</c:v>
                </c:pt>
                <c:pt idx="196">
                  <c:v>17.821999999999999</c:v>
                </c:pt>
                <c:pt idx="197">
                  <c:v>18.847999999999999</c:v>
                </c:pt>
                <c:pt idx="198">
                  <c:v>19.857714285714284</c:v>
                </c:pt>
                <c:pt idx="199">
                  <c:v>20.568857142857144</c:v>
                </c:pt>
                <c:pt idx="200">
                  <c:v>22.246285714285715</c:v>
                </c:pt>
                <c:pt idx="201">
                  <c:v>25.84</c:v>
                </c:pt>
                <c:pt idx="202">
                  <c:v>28.57057142857143</c:v>
                </c:pt>
                <c:pt idx="203">
                  <c:v>32.359714285714283</c:v>
                </c:pt>
                <c:pt idx="204">
                  <c:v>35.888285714285715</c:v>
                </c:pt>
                <c:pt idx="205">
                  <c:v>41.523142857142858</c:v>
                </c:pt>
                <c:pt idx="206">
                  <c:v>43.602285714285706</c:v>
                </c:pt>
                <c:pt idx="207">
                  <c:v>46.175428571428569</c:v>
                </c:pt>
                <c:pt idx="208">
                  <c:v>48.96028571428571</c:v>
                </c:pt>
                <c:pt idx="209">
                  <c:v>54.263999999999996</c:v>
                </c:pt>
                <c:pt idx="210">
                  <c:v>63.742285714285707</c:v>
                </c:pt>
                <c:pt idx="211">
                  <c:v>67.325142857142865</c:v>
                </c:pt>
                <c:pt idx="212">
                  <c:v>70.055714285714288</c:v>
                </c:pt>
                <c:pt idx="213">
                  <c:v>71.125142857142862</c:v>
                </c:pt>
                <c:pt idx="214">
                  <c:v>73.513714285714286</c:v>
                </c:pt>
                <c:pt idx="215">
                  <c:v>77.422285714285707</c:v>
                </c:pt>
                <c:pt idx="216">
                  <c:v>78.345142857142861</c:v>
                </c:pt>
                <c:pt idx="217">
                  <c:v>77.188857142857145</c:v>
                </c:pt>
                <c:pt idx="218">
                  <c:v>81.732571428571418</c:v>
                </c:pt>
                <c:pt idx="219">
                  <c:v>81.363428571428571</c:v>
                </c:pt>
                <c:pt idx="220">
                  <c:v>83.095142857142861</c:v>
                </c:pt>
                <c:pt idx="221">
                  <c:v>82.074571428571417</c:v>
                </c:pt>
                <c:pt idx="222">
                  <c:v>79.718571428571423</c:v>
                </c:pt>
                <c:pt idx="223">
                  <c:v>83.051714285714283</c:v>
                </c:pt>
                <c:pt idx="224">
                  <c:v>86.21114285714286</c:v>
                </c:pt>
                <c:pt idx="225">
                  <c:v>90.836285714285722</c:v>
                </c:pt>
                <c:pt idx="226">
                  <c:v>93.974000000000004</c:v>
                </c:pt>
                <c:pt idx="227">
                  <c:v>96.894571428571425</c:v>
                </c:pt>
                <c:pt idx="228">
                  <c:v>106.85057142857141</c:v>
                </c:pt>
                <c:pt idx="229">
                  <c:v>120.40028571428572</c:v>
                </c:pt>
                <c:pt idx="230">
                  <c:v>133.52657142857143</c:v>
                </c:pt>
                <c:pt idx="231">
                  <c:v>143.86799999999999</c:v>
                </c:pt>
                <c:pt idx="232">
                  <c:v>170.03914285714285</c:v>
                </c:pt>
                <c:pt idx="233">
                  <c:v>181.31428571428572</c:v>
                </c:pt>
                <c:pt idx="234">
                  <c:v>188.17599999999999</c:v>
                </c:pt>
                <c:pt idx="235">
                  <c:v>194.64142857142855</c:v>
                </c:pt>
                <c:pt idx="236">
                  <c:v>215.65</c:v>
                </c:pt>
                <c:pt idx="237">
                  <c:v>238.47714285714284</c:v>
                </c:pt>
                <c:pt idx="238">
                  <c:v>261.94485714285713</c:v>
                </c:pt>
                <c:pt idx="239">
                  <c:v>275.43485714285714</c:v>
                </c:pt>
                <c:pt idx="240">
                  <c:v>297.60514285714282</c:v>
                </c:pt>
                <c:pt idx="241">
                  <c:v>308.20714285714286</c:v>
                </c:pt>
                <c:pt idx="242">
                  <c:v>328.65114285714287</c:v>
                </c:pt>
                <c:pt idx="243">
                  <c:v>348.5088571428571</c:v>
                </c:pt>
                <c:pt idx="244">
                  <c:v>377.96428571428567</c:v>
                </c:pt>
                <c:pt idx="245">
                  <c:v>402.01285714285711</c:v>
                </c:pt>
                <c:pt idx="246">
                  <c:v>424.57400000000001</c:v>
                </c:pt>
                <c:pt idx="247">
                  <c:v>444.97999999999996</c:v>
                </c:pt>
                <c:pt idx="248">
                  <c:v>457.15085714285709</c:v>
                </c:pt>
                <c:pt idx="249">
                  <c:v>469.072</c:v>
                </c:pt>
                <c:pt idx="250">
                  <c:v>489.04371428571432</c:v>
                </c:pt>
                <c:pt idx="251">
                  <c:v>478.24628571428565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83296"/>
        <c:axId val="232181760"/>
      </c:lineChart>
      <c:dateAx>
        <c:axId val="232178432"/>
        <c:scaling>
          <c:orientation val="minMax"/>
          <c:min val="44044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cs-CZ"/>
          </a:p>
        </c:txPr>
        <c:crossAx val="232179968"/>
        <c:crosses val="autoZero"/>
        <c:auto val="1"/>
        <c:lblOffset val="100"/>
        <c:baseTimeUnit val="days"/>
        <c:majorUnit val="4"/>
        <c:majorTimeUnit val="days"/>
      </c:dateAx>
      <c:valAx>
        <c:axId val="232179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cs-CZ"/>
          </a:p>
        </c:txPr>
        <c:crossAx val="232178432"/>
        <c:crosses val="autoZero"/>
        <c:crossBetween val="between"/>
      </c:valAx>
      <c:valAx>
        <c:axId val="232181760"/>
        <c:scaling>
          <c:orientation val="minMax"/>
          <c:max val="35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1">
                <a:solidFill>
                  <a:schemeClr val="accent2"/>
                </a:solidFill>
              </a:defRPr>
            </a:pPr>
            <a:endParaRPr lang="cs-CZ"/>
          </a:p>
        </c:txPr>
        <c:crossAx val="232183296"/>
        <c:crosses val="max"/>
        <c:crossBetween val="between"/>
      </c:valAx>
      <c:catAx>
        <c:axId val="23218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232181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894039148720867"/>
          <c:y val="0.1807800178823801"/>
          <c:w val="0.4266611010973026"/>
          <c:h val="0.1299239133569842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cs-CZ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10" Type="http://schemas.openxmlformats.org/officeDocument/2006/relationships/chart" Target="../charts/chart92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Relationship Id="rId4" Type="http://schemas.openxmlformats.org/officeDocument/2006/relationships/chart" Target="../charts/chart17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714374</xdr:colOff>
      <xdr:row>7</xdr:row>
      <xdr:rowOff>161924</xdr:rowOff>
    </xdr:from>
    <xdr:to>
      <xdr:col>22</xdr:col>
      <xdr:colOff>0</xdr:colOff>
      <xdr:row>40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8D2B9430-3D99-4952-8D4E-5AFCD512A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15</xdr:row>
      <xdr:rowOff>1</xdr:rowOff>
    </xdr:from>
    <xdr:to>
      <xdr:col>28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875E02B8-EEBD-456F-BF05-1BC366C30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28</xdr:row>
      <xdr:rowOff>4762</xdr:rowOff>
    </xdr:from>
    <xdr:to>
      <xdr:col>28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CAE62ADC-3761-49FA-8F9E-B211EA23E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40</xdr:row>
      <xdr:rowOff>157163</xdr:rowOff>
    </xdr:from>
    <xdr:to>
      <xdr:col>28</xdr:col>
      <xdr:colOff>0</xdr:colOff>
      <xdr:row>52</xdr:row>
      <xdr:rowOff>152401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E00173A3-DC3E-42A2-ADF9-030753C1B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54</xdr:row>
      <xdr:rowOff>0</xdr:rowOff>
    </xdr:from>
    <xdr:to>
      <xdr:col>27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D8B086E3-D291-4AF6-B24C-6A5588D74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67</xdr:row>
      <xdr:rowOff>0</xdr:rowOff>
    </xdr:from>
    <xdr:to>
      <xdr:col>28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516D0358-BB9E-4F8E-ACBF-BB3B8482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276225</xdr:colOff>
      <xdr:row>89</xdr:row>
      <xdr:rowOff>142875</xdr:rowOff>
    </xdr:from>
    <xdr:to>
      <xdr:col>25</xdr:col>
      <xdr:colOff>271463</xdr:colOff>
      <xdr:row>111</xdr:row>
      <xdr:rowOff>123819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794F4F32-031A-42FF-A0C5-645D3355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238124</xdr:colOff>
      <xdr:row>112</xdr:row>
      <xdr:rowOff>171450</xdr:rowOff>
    </xdr:from>
    <xdr:to>
      <xdr:col>27</xdr:col>
      <xdr:colOff>121919</xdr:colOff>
      <xdr:row>135</xdr:row>
      <xdr:rowOff>99060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794F4F32-031A-42FF-A0C5-645D33555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0</xdr:colOff>
      <xdr:row>210</xdr:row>
      <xdr:rowOff>0</xdr:rowOff>
    </xdr:from>
    <xdr:to>
      <xdr:col>53</xdr:col>
      <xdr:colOff>640081</xdr:colOff>
      <xdr:row>235</xdr:row>
      <xdr:rowOff>162198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247649</xdr:colOff>
      <xdr:row>3</xdr:row>
      <xdr:rowOff>76200</xdr:rowOff>
    </xdr:from>
    <xdr:to>
      <xdr:col>27</xdr:col>
      <xdr:colOff>209549</xdr:colOff>
      <xdr:row>19</xdr:row>
      <xdr:rowOff>171449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75C5F796-18BD-4DF7-A816-492754D26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180975</xdr:colOff>
      <xdr:row>20</xdr:row>
      <xdr:rowOff>157161</xdr:rowOff>
    </xdr:from>
    <xdr:to>
      <xdr:col>27</xdr:col>
      <xdr:colOff>133350</xdr:colOff>
      <xdr:row>38</xdr:row>
      <xdr:rowOff>28574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404BDA4F-A49F-4EF8-89C5-2EFA7B38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228599</xdr:colOff>
      <xdr:row>38</xdr:row>
      <xdr:rowOff>90488</xdr:rowOff>
    </xdr:from>
    <xdr:to>
      <xdr:col>27</xdr:col>
      <xdr:colOff>95249</xdr:colOff>
      <xdr:row>53</xdr:row>
      <xdr:rowOff>28575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7F61C9B7-A6CE-4CB6-9DCB-BA018DF8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180974</xdr:colOff>
      <xdr:row>53</xdr:row>
      <xdr:rowOff>114300</xdr:rowOff>
    </xdr:from>
    <xdr:to>
      <xdr:col>27</xdr:col>
      <xdr:colOff>28574</xdr:colOff>
      <xdr:row>68</xdr:row>
      <xdr:rowOff>66675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7A0D7CC9-68A1-40E1-A2EB-9C2DABEF3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144780</xdr:colOff>
      <xdr:row>68</xdr:row>
      <xdr:rowOff>171450</xdr:rowOff>
    </xdr:from>
    <xdr:to>
      <xdr:col>27</xdr:col>
      <xdr:colOff>95250</xdr:colOff>
      <xdr:row>88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104775</xdr:colOff>
      <xdr:row>89</xdr:row>
      <xdr:rowOff>38100</xdr:rowOff>
    </xdr:from>
    <xdr:to>
      <xdr:col>27</xdr:col>
      <xdr:colOff>57150</xdr:colOff>
      <xdr:row>109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590550</xdr:colOff>
      <xdr:row>63</xdr:row>
      <xdr:rowOff>0</xdr:rowOff>
    </xdr:from>
    <xdr:to>
      <xdr:col>41</xdr:col>
      <xdr:colOff>276225</xdr:colOff>
      <xdr:row>85</xdr:row>
      <xdr:rowOff>161925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47625</xdr:colOff>
      <xdr:row>110</xdr:row>
      <xdr:rowOff>19051</xdr:rowOff>
    </xdr:from>
    <xdr:to>
      <xdr:col>27</xdr:col>
      <xdr:colOff>123826</xdr:colOff>
      <xdr:row>131</xdr:row>
      <xdr:rowOff>104775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66675</xdr:colOff>
      <xdr:row>132</xdr:row>
      <xdr:rowOff>114300</xdr:rowOff>
    </xdr:from>
    <xdr:to>
      <xdr:col>27</xdr:col>
      <xdr:colOff>213360</xdr:colOff>
      <xdr:row>152</xdr:row>
      <xdr:rowOff>133350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175260</xdr:colOff>
      <xdr:row>154</xdr:row>
      <xdr:rowOff>114300</xdr:rowOff>
    </xdr:from>
    <xdr:to>
      <xdr:col>27</xdr:col>
      <xdr:colOff>251461</xdr:colOff>
      <xdr:row>176</xdr:row>
      <xdr:rowOff>78104</xdr:rowOff>
    </xdr:to>
    <xdr:graphicFrame macro="">
      <xdr:nvGraphicFramePr>
        <xdr:cNvPr id="11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121920</xdr:colOff>
      <xdr:row>179</xdr:row>
      <xdr:rowOff>22860</xdr:rowOff>
    </xdr:from>
    <xdr:to>
      <xdr:col>28</xdr:col>
      <xdr:colOff>297180</xdr:colOff>
      <xdr:row>202</xdr:row>
      <xdr:rowOff>30480</xdr:rowOff>
    </xdr:to>
    <xdr:graphicFrame macro="">
      <xdr:nvGraphicFramePr>
        <xdr:cNvPr id="12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330654</xdr:colOff>
      <xdr:row>0</xdr:row>
      <xdr:rowOff>217714</xdr:rowOff>
    </xdr:from>
    <xdr:to>
      <xdr:col>61</xdr:col>
      <xdr:colOff>63954</xdr:colOff>
      <xdr:row>18</xdr:row>
      <xdr:rowOff>131989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75C5F796-18BD-4DF7-A816-492754D26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84093</xdr:colOff>
      <xdr:row>18</xdr:row>
      <xdr:rowOff>60277</xdr:rowOff>
    </xdr:from>
    <xdr:to>
      <xdr:col>54</xdr:col>
      <xdr:colOff>470808</xdr:colOff>
      <xdr:row>32</xdr:row>
      <xdr:rowOff>81642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404BDA4F-A49F-4EF8-89C5-2EFA7B38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508363</xdr:colOff>
      <xdr:row>34</xdr:row>
      <xdr:rowOff>83139</xdr:rowOff>
    </xdr:from>
    <xdr:to>
      <xdr:col>54</xdr:col>
      <xdr:colOff>224518</xdr:colOff>
      <xdr:row>48</xdr:row>
      <xdr:rowOff>87085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7F61C9B7-A6CE-4CB6-9DCB-BA018DF8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276497</xdr:colOff>
      <xdr:row>49</xdr:row>
      <xdr:rowOff>167095</xdr:rowOff>
    </xdr:from>
    <xdr:to>
      <xdr:col>60</xdr:col>
      <xdr:colOff>43543</xdr:colOff>
      <xdr:row>68</xdr:row>
      <xdr:rowOff>10885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7A0D7CC9-68A1-40E1-A2EB-9C2DABEF3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603885</xdr:colOff>
      <xdr:row>63</xdr:row>
      <xdr:rowOff>143965</xdr:rowOff>
    </xdr:from>
    <xdr:to>
      <xdr:col>54</xdr:col>
      <xdr:colOff>229961</xdr:colOff>
      <xdr:row>85</xdr:row>
      <xdr:rowOff>73478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348343</xdr:colOff>
      <xdr:row>87</xdr:row>
      <xdr:rowOff>101237</xdr:rowOff>
    </xdr:from>
    <xdr:to>
      <xdr:col>52</xdr:col>
      <xdr:colOff>554083</xdr:colOff>
      <xdr:row>110</xdr:row>
      <xdr:rowOff>32657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311330</xdr:colOff>
      <xdr:row>166</xdr:row>
      <xdr:rowOff>47630</xdr:rowOff>
    </xdr:from>
    <xdr:to>
      <xdr:col>63</xdr:col>
      <xdr:colOff>486591</xdr:colOff>
      <xdr:row>217</xdr:row>
      <xdr:rowOff>11157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163829</xdr:colOff>
      <xdr:row>155</xdr:row>
      <xdr:rowOff>62866</xdr:rowOff>
    </xdr:from>
    <xdr:to>
      <xdr:col>32</xdr:col>
      <xdr:colOff>47624</xdr:colOff>
      <xdr:row>170</xdr:row>
      <xdr:rowOff>99061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53</xdr:col>
      <xdr:colOff>446315</xdr:colOff>
      <xdr:row>64</xdr:row>
      <xdr:rowOff>152401</xdr:rowOff>
    </xdr:from>
    <xdr:to>
      <xdr:col>63</xdr:col>
      <xdr:colOff>598715</xdr:colOff>
      <xdr:row>87</xdr:row>
      <xdr:rowOff>35379</xdr:rowOff>
    </xdr:to>
    <xdr:graphicFrame macro="">
      <xdr:nvGraphicFramePr>
        <xdr:cNvPr id="10" name="Diagramm 5">
          <a:extLst>
            <a:ext uri="{FF2B5EF4-FFF2-40B4-BE49-F238E27FC236}">
              <a16:creationId xmlns="" xmlns:a16="http://schemas.microsoft.com/office/drawing/2014/main" id="{42868251-98A4-4660-930D-9503E693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74840</xdr:colOff>
      <xdr:row>85</xdr:row>
      <xdr:rowOff>144236</xdr:rowOff>
    </xdr:from>
    <xdr:to>
      <xdr:col>72</xdr:col>
      <xdr:colOff>55790</xdr:colOff>
      <xdr:row>110</xdr:row>
      <xdr:rowOff>96610</xdr:rowOff>
    </xdr:to>
    <xdr:graphicFrame macro="">
      <xdr:nvGraphicFramePr>
        <xdr:cNvPr id="12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593272</xdr:colOff>
      <xdr:row>112</xdr:row>
      <xdr:rowOff>97427</xdr:rowOff>
    </xdr:from>
    <xdr:to>
      <xdr:col>56</xdr:col>
      <xdr:colOff>64637</xdr:colOff>
      <xdr:row>132</xdr:row>
      <xdr:rowOff>120287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563879</xdr:colOff>
      <xdr:row>112</xdr:row>
      <xdr:rowOff>96882</xdr:rowOff>
    </xdr:from>
    <xdr:to>
      <xdr:col>76</xdr:col>
      <xdr:colOff>43542</xdr:colOff>
      <xdr:row>150</xdr:row>
      <xdr:rowOff>10884</xdr:rowOff>
    </xdr:to>
    <xdr:graphicFrame macro="">
      <xdr:nvGraphicFramePr>
        <xdr:cNvPr id="14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52</xdr:col>
      <xdr:colOff>365760</xdr:colOff>
      <xdr:row>1</xdr:row>
      <xdr:rowOff>76200</xdr:rowOff>
    </xdr:from>
    <xdr:to>
      <xdr:col>65</xdr:col>
      <xdr:colOff>346710</xdr:colOff>
      <xdr:row>26</xdr:row>
      <xdr:rowOff>28575</xdr:rowOff>
    </xdr:to>
    <xdr:graphicFrame macro="">
      <xdr:nvGraphicFramePr>
        <xdr:cNvPr id="15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67</xdr:col>
      <xdr:colOff>424543</xdr:colOff>
      <xdr:row>151</xdr:row>
      <xdr:rowOff>130628</xdr:rowOff>
    </xdr:from>
    <xdr:to>
      <xdr:col>85</xdr:col>
      <xdr:colOff>32656</xdr:colOff>
      <xdr:row>187</xdr:row>
      <xdr:rowOff>-1</xdr:rowOff>
    </xdr:to>
    <xdr:graphicFrame macro="">
      <xdr:nvGraphicFramePr>
        <xdr:cNvPr id="16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67</xdr:col>
      <xdr:colOff>305888</xdr:colOff>
      <xdr:row>190</xdr:row>
      <xdr:rowOff>69668</xdr:rowOff>
    </xdr:from>
    <xdr:to>
      <xdr:col>85</xdr:col>
      <xdr:colOff>533400</xdr:colOff>
      <xdr:row>218</xdr:row>
      <xdr:rowOff>76200</xdr:rowOff>
    </xdr:to>
    <xdr:graphicFrame macro="">
      <xdr:nvGraphicFramePr>
        <xdr:cNvPr id="17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42</xdr:col>
      <xdr:colOff>261258</xdr:colOff>
      <xdr:row>135</xdr:row>
      <xdr:rowOff>5443</xdr:rowOff>
    </xdr:from>
    <xdr:to>
      <xdr:col>56</xdr:col>
      <xdr:colOff>413659</xdr:colOff>
      <xdr:row>160</xdr:row>
      <xdr:rowOff>141515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0</xdr:colOff>
      <xdr:row>152</xdr:row>
      <xdr:rowOff>0</xdr:rowOff>
    </xdr:from>
    <xdr:to>
      <xdr:col>107</xdr:col>
      <xdr:colOff>32657</xdr:colOff>
      <xdr:row>187</xdr:row>
      <xdr:rowOff>152400</xdr:rowOff>
    </xdr:to>
    <xdr:graphicFrame macro="">
      <xdr:nvGraphicFramePr>
        <xdr:cNvPr id="18" name="Diagramm 6">
          <a:extLst>
            <a:ext uri="{FF2B5EF4-FFF2-40B4-BE49-F238E27FC236}">
              <a16:creationId xmlns="" xmlns:a16="http://schemas.microsoft.com/office/drawing/2014/main" id="{76FCAC22-A653-4497-8D3D-827BDC502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546734</xdr:colOff>
      <xdr:row>5</xdr:row>
      <xdr:rowOff>91440</xdr:rowOff>
    </xdr:from>
    <xdr:to>
      <xdr:col>41</xdr:col>
      <xdr:colOff>489584</xdr:colOff>
      <xdr:row>19</xdr:row>
      <xdr:rowOff>91440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533399</xdr:colOff>
      <xdr:row>17</xdr:row>
      <xdr:rowOff>42861</xdr:rowOff>
    </xdr:from>
    <xdr:to>
      <xdr:col>41</xdr:col>
      <xdr:colOff>495300</xdr:colOff>
      <xdr:row>32</xdr:row>
      <xdr:rowOff>133349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504824</xdr:colOff>
      <xdr:row>33</xdr:row>
      <xdr:rowOff>14288</xdr:rowOff>
    </xdr:from>
    <xdr:to>
      <xdr:col>41</xdr:col>
      <xdr:colOff>542924</xdr:colOff>
      <xdr:row>48</xdr:row>
      <xdr:rowOff>66675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485775</xdr:colOff>
      <xdr:row>49</xdr:row>
      <xdr:rowOff>38099</xdr:rowOff>
    </xdr:from>
    <xdr:to>
      <xdr:col>42</xdr:col>
      <xdr:colOff>104775</xdr:colOff>
      <xdr:row>65</xdr:row>
      <xdr:rowOff>133350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76200</xdr:colOff>
      <xdr:row>66</xdr:row>
      <xdr:rowOff>85724</xdr:rowOff>
    </xdr:from>
    <xdr:to>
      <xdr:col>43</xdr:col>
      <xdr:colOff>390525</xdr:colOff>
      <xdr:row>91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9524</xdr:colOff>
      <xdr:row>92</xdr:row>
      <xdr:rowOff>171450</xdr:rowOff>
    </xdr:from>
    <xdr:to>
      <xdr:col>43</xdr:col>
      <xdr:colOff>238124</xdr:colOff>
      <xdr:row>114</xdr:row>
      <xdr:rowOff>95250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66674</xdr:colOff>
      <xdr:row>115</xdr:row>
      <xdr:rowOff>161924</xdr:rowOff>
    </xdr:from>
    <xdr:to>
      <xdr:col>43</xdr:col>
      <xdr:colOff>257174</xdr:colOff>
      <xdr:row>138</xdr:row>
      <xdr:rowOff>28574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128585</xdr:colOff>
      <xdr:row>140</xdr:row>
      <xdr:rowOff>19050</xdr:rowOff>
    </xdr:from>
    <xdr:to>
      <xdr:col>43</xdr:col>
      <xdr:colOff>276225</xdr:colOff>
      <xdr:row>160</xdr:row>
      <xdr:rowOff>47625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0</xdr:colOff>
      <xdr:row>162</xdr:row>
      <xdr:rowOff>0</xdr:rowOff>
    </xdr:from>
    <xdr:to>
      <xdr:col>43</xdr:col>
      <xdr:colOff>190500</xdr:colOff>
      <xdr:row>184</xdr:row>
      <xdr:rowOff>156210</xdr:rowOff>
    </xdr:to>
    <xdr:graphicFrame macro="">
      <xdr:nvGraphicFramePr>
        <xdr:cNvPr id="10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0</xdr:colOff>
      <xdr:row>187</xdr:row>
      <xdr:rowOff>0</xdr:rowOff>
    </xdr:from>
    <xdr:to>
      <xdr:col>43</xdr:col>
      <xdr:colOff>190500</xdr:colOff>
      <xdr:row>210</xdr:row>
      <xdr:rowOff>41910</xdr:rowOff>
    </xdr:to>
    <xdr:graphicFrame macro="">
      <xdr:nvGraphicFramePr>
        <xdr:cNvPr id="11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563880</xdr:colOff>
      <xdr:row>229</xdr:row>
      <xdr:rowOff>91440</xdr:rowOff>
    </xdr:from>
    <xdr:to>
      <xdr:col>45</xdr:col>
      <xdr:colOff>472441</xdr:colOff>
      <xdr:row>256</xdr:row>
      <xdr:rowOff>55518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571499</xdr:colOff>
      <xdr:row>5</xdr:row>
      <xdr:rowOff>87630</xdr:rowOff>
    </xdr:from>
    <xdr:to>
      <xdr:col>52</xdr:col>
      <xdr:colOff>192404</xdr:colOff>
      <xdr:row>19</xdr:row>
      <xdr:rowOff>158114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188594</xdr:colOff>
      <xdr:row>21</xdr:row>
      <xdr:rowOff>126681</xdr:rowOff>
    </xdr:from>
    <xdr:to>
      <xdr:col>51</xdr:col>
      <xdr:colOff>379095</xdr:colOff>
      <xdr:row>37</xdr:row>
      <xdr:rowOff>60960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333374</xdr:colOff>
      <xdr:row>39</xdr:row>
      <xdr:rowOff>149543</xdr:rowOff>
    </xdr:from>
    <xdr:to>
      <xdr:col>51</xdr:col>
      <xdr:colOff>552450</xdr:colOff>
      <xdr:row>55</xdr:row>
      <xdr:rowOff>83820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272415</xdr:colOff>
      <xdr:row>59</xdr:row>
      <xdr:rowOff>144779</xdr:rowOff>
    </xdr:from>
    <xdr:to>
      <xdr:col>52</xdr:col>
      <xdr:colOff>53340</xdr:colOff>
      <xdr:row>80</xdr:row>
      <xdr:rowOff>87629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161925</xdr:colOff>
      <xdr:row>81</xdr:row>
      <xdr:rowOff>112394</xdr:rowOff>
    </xdr:from>
    <xdr:to>
      <xdr:col>51</xdr:col>
      <xdr:colOff>655320</xdr:colOff>
      <xdr:row>103</xdr:row>
      <xdr:rowOff>91433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428624</xdr:colOff>
      <xdr:row>105</xdr:row>
      <xdr:rowOff>55244</xdr:rowOff>
    </xdr:from>
    <xdr:to>
      <xdr:col>52</xdr:col>
      <xdr:colOff>276224</xdr:colOff>
      <xdr:row>127</xdr:row>
      <xdr:rowOff>26669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125729</xdr:colOff>
      <xdr:row>129</xdr:row>
      <xdr:rowOff>13335</xdr:rowOff>
    </xdr:from>
    <xdr:to>
      <xdr:col>53</xdr:col>
      <xdr:colOff>354329</xdr:colOff>
      <xdr:row>152</xdr:row>
      <xdr:rowOff>41910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708660</xdr:colOff>
      <xdr:row>155</xdr:row>
      <xdr:rowOff>150495</xdr:rowOff>
    </xdr:from>
    <xdr:to>
      <xdr:col>54</xdr:col>
      <xdr:colOff>124780</xdr:colOff>
      <xdr:row>176</xdr:row>
      <xdr:rowOff>22860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449580</xdr:colOff>
      <xdr:row>177</xdr:row>
      <xdr:rowOff>160020</xdr:rowOff>
    </xdr:from>
    <xdr:to>
      <xdr:col>53</xdr:col>
      <xdr:colOff>678180</xdr:colOff>
      <xdr:row>201</xdr:row>
      <xdr:rowOff>165735</xdr:rowOff>
    </xdr:to>
    <xdr:graphicFrame macro="">
      <xdr:nvGraphicFramePr>
        <xdr:cNvPr id="10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42</xdr:col>
      <xdr:colOff>297180</xdr:colOff>
      <xdr:row>201</xdr:row>
      <xdr:rowOff>167640</xdr:rowOff>
    </xdr:from>
    <xdr:to>
      <xdr:col>53</xdr:col>
      <xdr:colOff>525780</xdr:colOff>
      <xdr:row>226</xdr:row>
      <xdr:rowOff>28575</xdr:rowOff>
    </xdr:to>
    <xdr:graphicFrame macro="">
      <xdr:nvGraphicFramePr>
        <xdr:cNvPr id="11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53340</xdr:colOff>
      <xdr:row>152</xdr:row>
      <xdr:rowOff>171450</xdr:rowOff>
    </xdr:from>
    <xdr:to>
      <xdr:col>13</xdr:col>
      <xdr:colOff>236220</xdr:colOff>
      <xdr:row>168</xdr:row>
      <xdr:rowOff>110490</xdr:rowOff>
    </xdr:to>
    <xdr:graphicFrame macro="">
      <xdr:nvGraphicFramePr>
        <xdr:cNvPr id="12" name="Graf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0</xdr:colOff>
      <xdr:row>228</xdr:row>
      <xdr:rowOff>0</xdr:rowOff>
    </xdr:from>
    <xdr:to>
      <xdr:col>53</xdr:col>
      <xdr:colOff>640081</xdr:colOff>
      <xdr:row>254</xdr:row>
      <xdr:rowOff>131718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514350</xdr:colOff>
      <xdr:row>2</xdr:row>
      <xdr:rowOff>104776</xdr:rowOff>
    </xdr:from>
    <xdr:to>
      <xdr:col>42</xdr:col>
      <xdr:colOff>561975</xdr:colOff>
      <xdr:row>19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590549</xdr:colOff>
      <xdr:row>19</xdr:row>
      <xdr:rowOff>85725</xdr:rowOff>
    </xdr:from>
    <xdr:to>
      <xdr:col>42</xdr:col>
      <xdr:colOff>590549</xdr:colOff>
      <xdr:row>37</xdr:row>
      <xdr:rowOff>9524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676274</xdr:colOff>
      <xdr:row>37</xdr:row>
      <xdr:rowOff>123825</xdr:rowOff>
    </xdr:from>
    <xdr:to>
      <xdr:col>42</xdr:col>
      <xdr:colOff>647700</xdr:colOff>
      <xdr:row>52</xdr:row>
      <xdr:rowOff>9525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57149</xdr:colOff>
      <xdr:row>52</xdr:row>
      <xdr:rowOff>161925</xdr:rowOff>
    </xdr:from>
    <xdr:to>
      <xdr:col>42</xdr:col>
      <xdr:colOff>95249</xdr:colOff>
      <xdr:row>70</xdr:row>
      <xdr:rowOff>161924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276225</xdr:colOff>
      <xdr:row>71</xdr:row>
      <xdr:rowOff>66675</xdr:rowOff>
    </xdr:from>
    <xdr:to>
      <xdr:col>42</xdr:col>
      <xdr:colOff>476250</xdr:colOff>
      <xdr:row>90</xdr:row>
      <xdr:rowOff>152400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228599</xdr:colOff>
      <xdr:row>91</xdr:row>
      <xdr:rowOff>114300</xdr:rowOff>
    </xdr:from>
    <xdr:to>
      <xdr:col>42</xdr:col>
      <xdr:colOff>400049</xdr:colOff>
      <xdr:row>112</xdr:row>
      <xdr:rowOff>142875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200025</xdr:colOff>
      <xdr:row>113</xdr:row>
      <xdr:rowOff>95250</xdr:rowOff>
    </xdr:from>
    <xdr:to>
      <xdr:col>42</xdr:col>
      <xdr:colOff>457200</xdr:colOff>
      <xdr:row>134</xdr:row>
      <xdr:rowOff>142875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136</xdr:row>
      <xdr:rowOff>0</xdr:rowOff>
    </xdr:from>
    <xdr:to>
      <xdr:col>42</xdr:col>
      <xdr:colOff>147640</xdr:colOff>
      <xdr:row>156</xdr:row>
      <xdr:rowOff>28575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0</xdr:colOff>
      <xdr:row>154</xdr:row>
      <xdr:rowOff>0</xdr:rowOff>
    </xdr:from>
    <xdr:to>
      <xdr:col>43</xdr:col>
      <xdr:colOff>321945</xdr:colOff>
      <xdr:row>175</xdr:row>
      <xdr:rowOff>32385</xdr:rowOff>
    </xdr:to>
    <xdr:graphicFrame macro="">
      <xdr:nvGraphicFramePr>
        <xdr:cNvPr id="10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0</xdr:colOff>
      <xdr:row>177</xdr:row>
      <xdr:rowOff>0</xdr:rowOff>
    </xdr:from>
    <xdr:to>
      <xdr:col>43</xdr:col>
      <xdr:colOff>321945</xdr:colOff>
      <xdr:row>199</xdr:row>
      <xdr:rowOff>1905</xdr:rowOff>
    </xdr:to>
    <xdr:graphicFrame macro="">
      <xdr:nvGraphicFramePr>
        <xdr:cNvPr id="11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15</xdr:row>
      <xdr:rowOff>1</xdr:rowOff>
    </xdr:from>
    <xdr:to>
      <xdr:col>21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2009DCC7-9797-4096-A47C-1EA7401B8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28</xdr:row>
      <xdr:rowOff>4762</xdr:rowOff>
    </xdr:from>
    <xdr:to>
      <xdr:col>21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28D289C8-86C4-4A52-87A3-6F16173A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40</xdr:row>
      <xdr:rowOff>157163</xdr:rowOff>
    </xdr:from>
    <xdr:to>
      <xdr:col>21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79DB94E8-CD36-49C8-8F1E-F53FBC6E0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54</xdr:row>
      <xdr:rowOff>0</xdr:rowOff>
    </xdr:from>
    <xdr:to>
      <xdr:col>20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E3CF7219-6700-4C78-92D2-5AC9DB6F9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67</xdr:row>
      <xdr:rowOff>0</xdr:rowOff>
    </xdr:from>
    <xdr:to>
      <xdr:col>21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EBC6B920-531F-4C47-A513-C99620A19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90</xdr:row>
      <xdr:rowOff>0</xdr:rowOff>
    </xdr:from>
    <xdr:to>
      <xdr:col>20</xdr:col>
      <xdr:colOff>709613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3AC079A5-0199-4011-A62B-09A00190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600074</xdr:colOff>
      <xdr:row>2</xdr:row>
      <xdr:rowOff>133350</xdr:rowOff>
    </xdr:from>
    <xdr:to>
      <xdr:col>42</xdr:col>
      <xdr:colOff>514349</xdr:colOff>
      <xdr:row>17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330BE16D-941E-4A7C-B048-85EB5562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704849</xdr:colOff>
      <xdr:row>19</xdr:row>
      <xdr:rowOff>100012</xdr:rowOff>
    </xdr:from>
    <xdr:to>
      <xdr:col>42</xdr:col>
      <xdr:colOff>657224</xdr:colOff>
      <xdr:row>33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E5E3AE93-729C-42C1-817A-A60295E3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666749</xdr:colOff>
      <xdr:row>34</xdr:row>
      <xdr:rowOff>128588</xdr:rowOff>
    </xdr:from>
    <xdr:to>
      <xdr:col>43</xdr:col>
      <xdr:colOff>19049</xdr:colOff>
      <xdr:row>49</xdr:row>
      <xdr:rowOff>57150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F2F5A87F-83D4-4939-B737-50BD98FB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19050</xdr:colOff>
      <xdr:row>50</xdr:row>
      <xdr:rowOff>66674</xdr:rowOff>
    </xdr:from>
    <xdr:to>
      <xdr:col>42</xdr:col>
      <xdr:colOff>676275</xdr:colOff>
      <xdr:row>65</xdr:row>
      <xdr:rowOff>66674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8EDCAD4-36E4-4EDD-B160-7385F0A42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95250</xdr:colOff>
      <xdr:row>65</xdr:row>
      <xdr:rowOff>142875</xdr:rowOff>
    </xdr:from>
    <xdr:to>
      <xdr:col>43</xdr:col>
      <xdr:colOff>219075</xdr:colOff>
      <xdr:row>85</xdr:row>
      <xdr:rowOff>57150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A0D0EA0A-19AC-4964-80B5-ECD1C9760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219075</xdr:colOff>
      <xdr:row>86</xdr:row>
      <xdr:rowOff>95250</xdr:rowOff>
    </xdr:from>
    <xdr:to>
      <xdr:col>43</xdr:col>
      <xdr:colOff>295275</xdr:colOff>
      <xdr:row>106</xdr:row>
      <xdr:rowOff>171450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704850</xdr:colOff>
      <xdr:row>108</xdr:row>
      <xdr:rowOff>104775</xdr:rowOff>
    </xdr:from>
    <xdr:to>
      <xdr:col>43</xdr:col>
      <xdr:colOff>295275</xdr:colOff>
      <xdr:row>129</xdr:row>
      <xdr:rowOff>114300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130</xdr:row>
      <xdr:rowOff>142875</xdr:rowOff>
    </xdr:from>
    <xdr:to>
      <xdr:col>44</xdr:col>
      <xdr:colOff>147640</xdr:colOff>
      <xdr:row>150</xdr:row>
      <xdr:rowOff>171450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586740</xdr:colOff>
      <xdr:row>152</xdr:row>
      <xdr:rowOff>91440</xdr:rowOff>
    </xdr:from>
    <xdr:to>
      <xdr:col>43</xdr:col>
      <xdr:colOff>177165</xdr:colOff>
      <xdr:row>173</xdr:row>
      <xdr:rowOff>116205</xdr:rowOff>
    </xdr:to>
    <xdr:graphicFrame macro="">
      <xdr:nvGraphicFramePr>
        <xdr:cNvPr id="10" name="Diagramm 6">
          <a:extLst>
            <a:ext uri="{FF2B5EF4-FFF2-40B4-BE49-F238E27FC236}">
              <a16:creationId xmlns="" xmlns:a16="http://schemas.microsoft.com/office/drawing/2014/main" id="{1CDBA413-2C65-4DEB-8B42-E8CC610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161924</xdr:rowOff>
    </xdr:from>
    <xdr:to>
      <xdr:col>11</xdr:col>
      <xdr:colOff>0</xdr:colOff>
      <xdr:row>24</xdr:row>
      <xdr:rowOff>161924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9A03D3CB-713D-46F8-9757-EEB02571EC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47</xdr:row>
      <xdr:rowOff>161924</xdr:rowOff>
    </xdr:from>
    <xdr:to>
      <xdr:col>18</xdr:col>
      <xdr:colOff>0</xdr:colOff>
      <xdr:row>69</xdr:row>
      <xdr:rowOff>161924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CAC7125D-584E-42B2-8D67-B96EEBE446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72</xdr:row>
      <xdr:rowOff>0</xdr:rowOff>
    </xdr:from>
    <xdr:to>
      <xdr:col>12</xdr:col>
      <xdr:colOff>1</xdr:colOff>
      <xdr:row>88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BEB9D0F3-7620-490B-B734-ADD96F0873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99060</xdr:colOff>
      <xdr:row>20</xdr:row>
      <xdr:rowOff>144780</xdr:rowOff>
    </xdr:from>
    <xdr:to>
      <xdr:col>23</xdr:col>
      <xdr:colOff>472440</xdr:colOff>
      <xdr:row>38</xdr:row>
      <xdr:rowOff>30480</xdr:rowOff>
    </xdr:to>
    <xdr:graphicFrame macro="">
      <xdr:nvGraphicFramePr>
        <xdr:cNvPr id="6" name="Diagramm 2">
          <a:extLst>
            <a:ext uri="{FF2B5EF4-FFF2-40B4-BE49-F238E27FC236}">
              <a16:creationId xmlns="" xmlns:a16="http://schemas.microsoft.com/office/drawing/2014/main" id="{9A03D3CB-713D-46F8-9757-EEB02571E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13</xdr:row>
      <xdr:rowOff>137160</xdr:rowOff>
    </xdr:from>
    <xdr:to>
      <xdr:col>26</xdr:col>
      <xdr:colOff>236220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A4EB3066-3C4B-4FE3-A8D6-FF7B0DAC1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27</xdr:row>
      <xdr:rowOff>114300</xdr:rowOff>
    </xdr:from>
    <xdr:to>
      <xdr:col>26</xdr:col>
      <xdr:colOff>236220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CB2233C4-59C9-412F-AF3B-53A76BAD5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40</xdr:row>
      <xdr:rowOff>144780</xdr:rowOff>
    </xdr:from>
    <xdr:to>
      <xdr:col>26</xdr:col>
      <xdr:colOff>182880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37AC1667-4718-4B51-8885-5F3BCCF06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53</xdr:row>
      <xdr:rowOff>121920</xdr:rowOff>
    </xdr:from>
    <xdr:to>
      <xdr:col>26</xdr:col>
      <xdr:colOff>175260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9B203783-55A6-4354-944A-4F4B71991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67</xdr:row>
      <xdr:rowOff>0</xdr:rowOff>
    </xdr:from>
    <xdr:to>
      <xdr:col>26</xdr:col>
      <xdr:colOff>228600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EE4B1415-3D5B-4744-8A47-F031F7D10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4762</xdr:colOff>
      <xdr:row>90</xdr:row>
      <xdr:rowOff>0</xdr:rowOff>
    </xdr:from>
    <xdr:to>
      <xdr:col>26</xdr:col>
      <xdr:colOff>236220</xdr:colOff>
      <xdr:row>112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202E8EB1-2D72-4172-867A-40AAE7F98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438150</xdr:colOff>
      <xdr:row>65</xdr:row>
      <xdr:rowOff>76200</xdr:rowOff>
    </xdr:from>
    <xdr:to>
      <xdr:col>36</xdr:col>
      <xdr:colOff>666750</xdr:colOff>
      <xdr:row>87</xdr:row>
      <xdr:rowOff>57144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EE4B1415-3D5B-4744-8A47-F031F7D10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115</xdr:row>
      <xdr:rowOff>0</xdr:rowOff>
    </xdr:from>
    <xdr:to>
      <xdr:col>26</xdr:col>
      <xdr:colOff>231458</xdr:colOff>
      <xdr:row>137</xdr:row>
      <xdr:rowOff>0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202E8EB1-2D72-4172-867A-40AAE7F98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</xdr:rowOff>
    </xdr:from>
    <xdr:to>
      <xdr:col>24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F3530AA0-C5BC-4BC9-83CE-659ECAEF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28</xdr:row>
      <xdr:rowOff>4762</xdr:rowOff>
    </xdr:from>
    <xdr:to>
      <xdr:col>24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640D3814-5E44-4892-9403-38AF8104A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40</xdr:row>
      <xdr:rowOff>157163</xdr:rowOff>
    </xdr:from>
    <xdr:to>
      <xdr:col>24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329F9059-7D83-41BD-B358-FBA68D1E9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54</xdr:row>
      <xdr:rowOff>0</xdr:rowOff>
    </xdr:from>
    <xdr:to>
      <xdr:col>23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B8E0C8EE-AFD4-4B78-AD3E-B49D42985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4762</xdr:colOff>
      <xdr:row>67</xdr:row>
      <xdr:rowOff>6</xdr:rowOff>
    </xdr:from>
    <xdr:to>
      <xdr:col>24</xdr:col>
      <xdr:colOff>9525</xdr:colOff>
      <xdr:row>89</xdr:row>
      <xdr:rowOff>0</xdr:rowOff>
    </xdr:to>
    <xdr:graphicFrame macro="">
      <xdr:nvGraphicFramePr>
        <xdr:cNvPr id="8" name="Diagramm 7">
          <a:extLst>
            <a:ext uri="{FF2B5EF4-FFF2-40B4-BE49-F238E27FC236}">
              <a16:creationId xmlns="" xmlns:a16="http://schemas.microsoft.com/office/drawing/2014/main" id="{7E769829-FECA-403C-94A5-B9D1455359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9525</xdr:colOff>
      <xdr:row>90</xdr:row>
      <xdr:rowOff>0</xdr:rowOff>
    </xdr:from>
    <xdr:to>
      <xdr:col>24</xdr:col>
      <xdr:colOff>4763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CC60EA4C-AB95-4912-B16C-5D9D118D7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352424</xdr:colOff>
      <xdr:row>113</xdr:row>
      <xdr:rowOff>95250</xdr:rowOff>
    </xdr:from>
    <xdr:to>
      <xdr:col>25</xdr:col>
      <xdr:colOff>373379</xdr:colOff>
      <xdr:row>136</xdr:row>
      <xdr:rowOff>0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CC60EA4C-AB95-4912-B16C-5D9D118D7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0</xdr:colOff>
      <xdr:row>214</xdr:row>
      <xdr:rowOff>0</xdr:rowOff>
    </xdr:from>
    <xdr:to>
      <xdr:col>53</xdr:col>
      <xdr:colOff>640081</xdr:colOff>
      <xdr:row>240</xdr:row>
      <xdr:rowOff>25038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30480</xdr:colOff>
      <xdr:row>15</xdr:row>
      <xdr:rowOff>7621</xdr:rowOff>
    </xdr:from>
    <xdr:to>
      <xdr:col>25</xdr:col>
      <xdr:colOff>30480</xdr:colOff>
      <xdr:row>27</xdr:row>
      <xdr:rowOff>7621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69A44321-1F20-4948-A54D-C17E5144A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27</xdr:row>
      <xdr:rowOff>141922</xdr:rowOff>
    </xdr:from>
    <xdr:to>
      <xdr:col>25</xdr:col>
      <xdr:colOff>68580</xdr:colOff>
      <xdr:row>39</xdr:row>
      <xdr:rowOff>137160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4428685A-0AD4-4CB6-A70E-6B322885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60960</xdr:colOff>
      <xdr:row>40</xdr:row>
      <xdr:rowOff>111443</xdr:rowOff>
    </xdr:from>
    <xdr:to>
      <xdr:col>25</xdr:col>
      <xdr:colOff>60960</xdr:colOff>
      <xdr:row>52</xdr:row>
      <xdr:rowOff>121920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DB54C9CD-358C-4B8D-A3AA-DA47A78A1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45720</xdr:colOff>
      <xdr:row>53</xdr:row>
      <xdr:rowOff>106680</xdr:rowOff>
    </xdr:from>
    <xdr:to>
      <xdr:col>25</xdr:col>
      <xdr:colOff>23813</xdr:colOff>
      <xdr:row>65</xdr:row>
      <xdr:rowOff>96203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1A7BCBFB-BFA0-48DD-9A53-2435E20BE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121920</xdr:colOff>
      <xdr:row>66</xdr:row>
      <xdr:rowOff>137160</xdr:rowOff>
    </xdr:from>
    <xdr:to>
      <xdr:col>25</xdr:col>
      <xdr:colOff>126683</xdr:colOff>
      <xdr:row>88</xdr:row>
      <xdr:rowOff>131439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EE8AAD0B-59CF-490F-8313-0C8AA9AE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121920</xdr:colOff>
      <xdr:row>89</xdr:row>
      <xdr:rowOff>144780</xdr:rowOff>
    </xdr:from>
    <xdr:to>
      <xdr:col>25</xdr:col>
      <xdr:colOff>100013</xdr:colOff>
      <xdr:row>111</xdr:row>
      <xdr:rowOff>139059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19EF5CC9-7733-4ABB-911D-B3EEEC561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19050</xdr:colOff>
      <xdr:row>114</xdr:row>
      <xdr:rowOff>28575</xdr:rowOff>
    </xdr:from>
    <xdr:to>
      <xdr:col>24</xdr:col>
      <xdr:colOff>711518</xdr:colOff>
      <xdr:row>136</xdr:row>
      <xdr:rowOff>22854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19EF5CC9-7733-4ABB-911D-B3EEEC561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0</xdr:colOff>
      <xdr:row>204</xdr:row>
      <xdr:rowOff>0</xdr:rowOff>
    </xdr:from>
    <xdr:to>
      <xdr:col>53</xdr:col>
      <xdr:colOff>640081</xdr:colOff>
      <xdr:row>229</xdr:row>
      <xdr:rowOff>116478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15</xdr:row>
      <xdr:rowOff>1</xdr:rowOff>
    </xdr:from>
    <xdr:to>
      <xdr:col>25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D85BFBE2-6608-47BB-9C86-CEB3A79FC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28</xdr:row>
      <xdr:rowOff>4762</xdr:rowOff>
    </xdr:from>
    <xdr:to>
      <xdr:col>25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B3D353C-C410-46E4-A15D-D28942D51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40</xdr:row>
      <xdr:rowOff>157163</xdr:rowOff>
    </xdr:from>
    <xdr:to>
      <xdr:col>25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C5FA7C65-6826-4BA3-8D93-CE64B86A1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54</xdr:row>
      <xdr:rowOff>0</xdr:rowOff>
    </xdr:from>
    <xdr:to>
      <xdr:col>24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6CD1BF7A-CFA5-41CA-B3CD-EA29C5CFE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67</xdr:row>
      <xdr:rowOff>0</xdr:rowOff>
    </xdr:from>
    <xdr:to>
      <xdr:col>25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F26DD2E8-3B2C-406C-9191-F260088C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90</xdr:row>
      <xdr:rowOff>0</xdr:rowOff>
    </xdr:from>
    <xdr:to>
      <xdr:col>24</xdr:col>
      <xdr:colOff>709613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3FCA9F67-D2D0-4FB7-AF31-3589EF286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133350</xdr:colOff>
      <xdr:row>67</xdr:row>
      <xdr:rowOff>104775</xdr:rowOff>
    </xdr:from>
    <xdr:to>
      <xdr:col>38</xdr:col>
      <xdr:colOff>138113</xdr:colOff>
      <xdr:row>89</xdr:row>
      <xdr:rowOff>104769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F26DD2E8-3B2C-406C-9191-F260088C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19050</xdr:colOff>
      <xdr:row>113</xdr:row>
      <xdr:rowOff>9525</xdr:rowOff>
    </xdr:from>
    <xdr:to>
      <xdr:col>25</xdr:col>
      <xdr:colOff>14288</xdr:colOff>
      <xdr:row>134</xdr:row>
      <xdr:rowOff>171444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3FCA9F67-D2D0-4FB7-AF31-3589EF286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15</xdr:row>
      <xdr:rowOff>1</xdr:rowOff>
    </xdr:from>
    <xdr:to>
      <xdr:col>28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DD68FF7D-322E-4413-891E-7D240B4364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28</xdr:row>
      <xdr:rowOff>4762</xdr:rowOff>
    </xdr:from>
    <xdr:to>
      <xdr:col>28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95A3530-1F75-4F36-BE9B-1128AB3416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40</xdr:row>
      <xdr:rowOff>157163</xdr:rowOff>
    </xdr:from>
    <xdr:to>
      <xdr:col>28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8AD96CFE-E0B7-4919-BC3B-D159C59FEF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4762</xdr:colOff>
      <xdr:row>54</xdr:row>
      <xdr:rowOff>4762</xdr:rowOff>
    </xdr:from>
    <xdr:to>
      <xdr:col>28</xdr:col>
      <xdr:colOff>0</xdr:colOff>
      <xdr:row>66</xdr:row>
      <xdr:rowOff>0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7255F591-D898-4C28-AD8A-76A491333D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67</xdr:row>
      <xdr:rowOff>0</xdr:rowOff>
    </xdr:from>
    <xdr:to>
      <xdr:col>28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B1647006-1B38-4848-A798-00657380A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152400</xdr:colOff>
      <xdr:row>90</xdr:row>
      <xdr:rowOff>9525</xdr:rowOff>
    </xdr:from>
    <xdr:to>
      <xdr:col>27</xdr:col>
      <xdr:colOff>147638</xdr:colOff>
      <xdr:row>111</xdr:row>
      <xdr:rowOff>171444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EB70ACC7-5D3B-4CF5-8F5E-A81D18B5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67</xdr:row>
      <xdr:rowOff>0</xdr:rowOff>
    </xdr:from>
    <xdr:to>
      <xdr:col>35</xdr:col>
      <xdr:colOff>4763</xdr:colOff>
      <xdr:row>88</xdr:row>
      <xdr:rowOff>161919</xdr:rowOff>
    </xdr:to>
    <xdr:graphicFrame macro="">
      <xdr:nvGraphicFramePr>
        <xdr:cNvPr id="8" name="Diagramm 5">
          <a:extLst>
            <a:ext uri="{FF2B5EF4-FFF2-40B4-BE49-F238E27FC236}">
              <a16:creationId xmlns="" xmlns:a16="http://schemas.microsoft.com/office/drawing/2014/main" id="{B1647006-1B38-4848-A798-00657380A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251460</xdr:colOff>
      <xdr:row>112</xdr:row>
      <xdr:rowOff>160020</xdr:rowOff>
    </xdr:from>
    <xdr:to>
      <xdr:col>26</xdr:col>
      <xdr:colOff>229553</xdr:colOff>
      <xdr:row>134</xdr:row>
      <xdr:rowOff>146679</xdr:rowOff>
    </xdr:to>
    <xdr:graphicFrame macro="">
      <xdr:nvGraphicFramePr>
        <xdr:cNvPr id="9" name="Diagramm 6">
          <a:extLst>
            <a:ext uri="{FF2B5EF4-FFF2-40B4-BE49-F238E27FC236}">
              <a16:creationId xmlns="" xmlns:a16="http://schemas.microsoft.com/office/drawing/2014/main" id="{EB70ACC7-5D3B-4CF5-8F5E-A81D18B5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0</xdr:colOff>
      <xdr:row>167</xdr:row>
      <xdr:rowOff>0</xdr:rowOff>
    </xdr:from>
    <xdr:to>
      <xdr:col>53</xdr:col>
      <xdr:colOff>640081</xdr:colOff>
      <xdr:row>192</xdr:row>
      <xdr:rowOff>108858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15</xdr:row>
      <xdr:rowOff>1</xdr:rowOff>
    </xdr:from>
    <xdr:to>
      <xdr:col>27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AB103486-17DC-408F-958E-A935BA08B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28</xdr:row>
      <xdr:rowOff>4762</xdr:rowOff>
    </xdr:from>
    <xdr:to>
      <xdr:col>27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A195B952-2DBA-4823-A68F-08367843F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40</xdr:row>
      <xdr:rowOff>157163</xdr:rowOff>
    </xdr:from>
    <xdr:to>
      <xdr:col>27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3666D437-D65C-419A-9C53-F35DFEA45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54</xdr:row>
      <xdr:rowOff>0</xdr:rowOff>
    </xdr:from>
    <xdr:to>
      <xdr:col>26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AC2DC8FF-4981-44F5-AA31-CB160F2D7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67</xdr:row>
      <xdr:rowOff>0</xdr:rowOff>
    </xdr:from>
    <xdr:to>
      <xdr:col>27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102B6670-69A8-47D4-B284-017F049DE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466725</xdr:colOff>
      <xdr:row>90</xdr:row>
      <xdr:rowOff>28575</xdr:rowOff>
    </xdr:from>
    <xdr:to>
      <xdr:col>26</xdr:col>
      <xdr:colOff>461963</xdr:colOff>
      <xdr:row>112</xdr:row>
      <xdr:rowOff>9519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5430E780-4605-4F18-A5A9-BCE3EBF45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561974</xdr:colOff>
      <xdr:row>113</xdr:row>
      <xdr:rowOff>41909</xdr:rowOff>
    </xdr:from>
    <xdr:to>
      <xdr:col>26</xdr:col>
      <xdr:colOff>59054</xdr:colOff>
      <xdr:row>136</xdr:row>
      <xdr:rowOff>118109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5430E780-4605-4F18-A5A9-BCE3EBF45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0</xdr:colOff>
      <xdr:row>183</xdr:row>
      <xdr:rowOff>0</xdr:rowOff>
    </xdr:from>
    <xdr:to>
      <xdr:col>53</xdr:col>
      <xdr:colOff>640081</xdr:colOff>
      <xdr:row>208</xdr:row>
      <xdr:rowOff>108858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15</xdr:row>
      <xdr:rowOff>1</xdr:rowOff>
    </xdr:from>
    <xdr:to>
      <xdr:col>27</xdr:col>
      <xdr:colOff>0</xdr:colOff>
      <xdr:row>27</xdr:row>
      <xdr:rowOff>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B60554A1-7351-441C-9AF1-0640A968C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28</xdr:row>
      <xdr:rowOff>4762</xdr:rowOff>
    </xdr:from>
    <xdr:to>
      <xdr:col>27</xdr:col>
      <xdr:colOff>0</xdr:colOff>
      <xdr:row>40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BA7D959D-93E9-4C8F-A7ED-841F7E52D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40</xdr:row>
      <xdr:rowOff>157163</xdr:rowOff>
    </xdr:from>
    <xdr:to>
      <xdr:col>27</xdr:col>
      <xdr:colOff>0</xdr:colOff>
      <xdr:row>53</xdr:row>
      <xdr:rowOff>0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947D114C-506E-4926-9A7F-F7ADF361F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54</xdr:row>
      <xdr:rowOff>0</xdr:rowOff>
    </xdr:from>
    <xdr:to>
      <xdr:col>26</xdr:col>
      <xdr:colOff>709613</xdr:colOff>
      <xdr:row>65</xdr:row>
      <xdr:rowOff>157163</xdr:rowOff>
    </xdr:to>
    <xdr:graphicFrame macro="">
      <xdr:nvGraphicFramePr>
        <xdr:cNvPr id="5" name="Diagramm 4">
          <a:extLst>
            <a:ext uri="{FF2B5EF4-FFF2-40B4-BE49-F238E27FC236}">
              <a16:creationId xmlns="" xmlns:a16="http://schemas.microsoft.com/office/drawing/2014/main" id="{577B4407-6AE2-4985-9461-06F952EEE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67</xdr:row>
      <xdr:rowOff>0</xdr:rowOff>
    </xdr:from>
    <xdr:to>
      <xdr:col>27</xdr:col>
      <xdr:colOff>4763</xdr:colOff>
      <xdr:row>88</xdr:row>
      <xdr:rowOff>161919</xdr:rowOff>
    </xdr:to>
    <xdr:graphicFrame macro="">
      <xdr:nvGraphicFramePr>
        <xdr:cNvPr id="6" name="Diagramm 5">
          <a:extLst>
            <a:ext uri="{FF2B5EF4-FFF2-40B4-BE49-F238E27FC236}">
              <a16:creationId xmlns="" xmlns:a16="http://schemas.microsoft.com/office/drawing/2014/main" id="{BD24D2E2-1DDF-4EE1-8635-237A83C4F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90</xdr:row>
      <xdr:rowOff>0</xdr:rowOff>
    </xdr:from>
    <xdr:to>
      <xdr:col>26</xdr:col>
      <xdr:colOff>709613</xdr:colOff>
      <xdr:row>111</xdr:row>
      <xdr:rowOff>161919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B0F5CA0B-40F6-472C-9BFB-F7E2BAB5D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160020</xdr:colOff>
      <xdr:row>113</xdr:row>
      <xdr:rowOff>15240</xdr:rowOff>
    </xdr:from>
    <xdr:to>
      <xdr:col>26</xdr:col>
      <xdr:colOff>138113</xdr:colOff>
      <xdr:row>135</xdr:row>
      <xdr:rowOff>1899</xdr:rowOff>
    </xdr:to>
    <xdr:graphicFrame macro="">
      <xdr:nvGraphicFramePr>
        <xdr:cNvPr id="8" name="Diagramm 6">
          <a:extLst>
            <a:ext uri="{FF2B5EF4-FFF2-40B4-BE49-F238E27FC236}">
              <a16:creationId xmlns="" xmlns:a16="http://schemas.microsoft.com/office/drawing/2014/main" id="{B0F5CA0B-40F6-472C-9BFB-F7E2BAB5D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oji&#353;&#357;ovny\Tarifn&#237;%20skupiny%20a%20statistiky\2020\db&#353;\sezonnost\v&#253;voj%20covid\pokles%20nehod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List4"/>
      <sheetName val="List5"/>
    </sheetNames>
    <sheetDataSet>
      <sheetData sheetId="0"/>
      <sheetData sheetId="1"/>
      <sheetData sheetId="2"/>
      <sheetData sheetId="3">
        <row r="3">
          <cell r="C3">
            <v>43831</v>
          </cell>
          <cell r="D3" t="str">
            <v>středa</v>
          </cell>
          <cell r="E3">
            <v>0</v>
          </cell>
        </row>
        <row r="4">
          <cell r="C4">
            <v>43832</v>
          </cell>
          <cell r="D4" t="str">
            <v>čtvrtek</v>
          </cell>
          <cell r="E4">
            <v>0</v>
          </cell>
        </row>
        <row r="5">
          <cell r="C5">
            <v>43833</v>
          </cell>
          <cell r="D5" t="str">
            <v>pátek</v>
          </cell>
          <cell r="E5">
            <v>0</v>
          </cell>
        </row>
        <row r="6">
          <cell r="C6">
            <v>43834</v>
          </cell>
          <cell r="D6" t="str">
            <v>sobota</v>
          </cell>
          <cell r="E6">
            <v>0</v>
          </cell>
        </row>
        <row r="7">
          <cell r="C7">
            <v>43835</v>
          </cell>
          <cell r="D7" t="str">
            <v>neděle</v>
          </cell>
          <cell r="E7">
            <v>0</v>
          </cell>
        </row>
        <row r="8">
          <cell r="C8">
            <v>43836</v>
          </cell>
          <cell r="D8" t="str">
            <v>pondělí</v>
          </cell>
          <cell r="E8">
            <v>1</v>
          </cell>
        </row>
        <row r="9">
          <cell r="C9">
            <v>43837</v>
          </cell>
          <cell r="D9" t="str">
            <v>úterý</v>
          </cell>
          <cell r="E9">
            <v>1</v>
          </cell>
        </row>
        <row r="10">
          <cell r="C10">
            <v>43838</v>
          </cell>
          <cell r="D10" t="str">
            <v>středa</v>
          </cell>
          <cell r="E10">
            <v>1</v>
          </cell>
        </row>
        <row r="11">
          <cell r="C11">
            <v>43839</v>
          </cell>
          <cell r="D11" t="str">
            <v>čtvrtek</v>
          </cell>
          <cell r="E11">
            <v>1</v>
          </cell>
        </row>
        <row r="12">
          <cell r="C12">
            <v>43840</v>
          </cell>
          <cell r="D12" t="str">
            <v>pátek</v>
          </cell>
          <cell r="E12">
            <v>1</v>
          </cell>
        </row>
        <row r="13">
          <cell r="C13">
            <v>43841</v>
          </cell>
          <cell r="D13" t="str">
            <v>sobota</v>
          </cell>
          <cell r="E13">
            <v>1</v>
          </cell>
        </row>
        <row r="14">
          <cell r="C14">
            <v>43842</v>
          </cell>
          <cell r="D14" t="str">
            <v>neděle</v>
          </cell>
          <cell r="E14">
            <v>1</v>
          </cell>
        </row>
        <row r="15">
          <cell r="C15">
            <v>43843</v>
          </cell>
          <cell r="D15" t="str">
            <v>pondělí</v>
          </cell>
          <cell r="E15">
            <v>2</v>
          </cell>
        </row>
        <row r="16">
          <cell r="C16">
            <v>43844</v>
          </cell>
          <cell r="D16" t="str">
            <v>úterý</v>
          </cell>
          <cell r="E16">
            <v>2</v>
          </cell>
        </row>
        <row r="17">
          <cell r="C17">
            <v>43845</v>
          </cell>
          <cell r="D17" t="str">
            <v>středa</v>
          </cell>
          <cell r="E17">
            <v>2</v>
          </cell>
        </row>
        <row r="18">
          <cell r="C18">
            <v>43846</v>
          </cell>
          <cell r="D18" t="str">
            <v>čtvrtek</v>
          </cell>
          <cell r="E18">
            <v>2</v>
          </cell>
        </row>
        <row r="19">
          <cell r="C19">
            <v>43847</v>
          </cell>
          <cell r="D19" t="str">
            <v>pátek</v>
          </cell>
          <cell r="E19">
            <v>2</v>
          </cell>
        </row>
        <row r="20">
          <cell r="C20">
            <v>43848</v>
          </cell>
          <cell r="D20" t="str">
            <v>sobota</v>
          </cell>
          <cell r="E20">
            <v>2</v>
          </cell>
        </row>
        <row r="21">
          <cell r="C21">
            <v>43849</v>
          </cell>
          <cell r="D21" t="str">
            <v>neděle</v>
          </cell>
          <cell r="E21">
            <v>2</v>
          </cell>
        </row>
        <row r="22">
          <cell r="C22">
            <v>43850</v>
          </cell>
          <cell r="D22" t="str">
            <v>pondělí</v>
          </cell>
          <cell r="E22">
            <v>3</v>
          </cell>
        </row>
        <row r="23">
          <cell r="C23">
            <v>43851</v>
          </cell>
          <cell r="D23" t="str">
            <v>úterý</v>
          </cell>
          <cell r="E23">
            <v>3</v>
          </cell>
        </row>
        <row r="24">
          <cell r="C24">
            <v>43852</v>
          </cell>
          <cell r="D24" t="str">
            <v>středa</v>
          </cell>
          <cell r="E24">
            <v>3</v>
          </cell>
        </row>
        <row r="25">
          <cell r="C25">
            <v>43853</v>
          </cell>
          <cell r="D25" t="str">
            <v>čtvrtek</v>
          </cell>
          <cell r="E25">
            <v>3</v>
          </cell>
        </row>
        <row r="26">
          <cell r="C26">
            <v>43854</v>
          </cell>
          <cell r="D26" t="str">
            <v>pátek</v>
          </cell>
          <cell r="E26">
            <v>3</v>
          </cell>
        </row>
        <row r="27">
          <cell r="C27">
            <v>43855</v>
          </cell>
          <cell r="D27" t="str">
            <v>sobota</v>
          </cell>
          <cell r="E27">
            <v>3</v>
          </cell>
        </row>
        <row r="28">
          <cell r="C28">
            <v>43856</v>
          </cell>
          <cell r="D28" t="str">
            <v>neděle</v>
          </cell>
          <cell r="E28">
            <v>3</v>
          </cell>
        </row>
        <row r="29">
          <cell r="C29">
            <v>43857</v>
          </cell>
          <cell r="D29" t="str">
            <v>pondělí</v>
          </cell>
          <cell r="E29">
            <v>4</v>
          </cell>
        </row>
        <row r="30">
          <cell r="C30">
            <v>43858</v>
          </cell>
          <cell r="D30" t="str">
            <v>úterý</v>
          </cell>
          <cell r="E30">
            <v>4</v>
          </cell>
        </row>
        <row r="31">
          <cell r="C31">
            <v>43859</v>
          </cell>
          <cell r="D31" t="str">
            <v>středa</v>
          </cell>
          <cell r="E31">
            <v>4</v>
          </cell>
        </row>
        <row r="32">
          <cell r="C32">
            <v>43860</v>
          </cell>
          <cell r="D32" t="str">
            <v>čtvrtek</v>
          </cell>
          <cell r="E32">
            <v>4</v>
          </cell>
        </row>
        <row r="33">
          <cell r="C33">
            <v>43861</v>
          </cell>
          <cell r="D33" t="str">
            <v>pátek</v>
          </cell>
          <cell r="E33">
            <v>4</v>
          </cell>
        </row>
        <row r="34">
          <cell r="C34">
            <v>43862</v>
          </cell>
          <cell r="D34" t="str">
            <v>sobota</v>
          </cell>
          <cell r="E34">
            <v>4</v>
          </cell>
        </row>
        <row r="35">
          <cell r="C35">
            <v>43863</v>
          </cell>
          <cell r="D35" t="str">
            <v>neděle</v>
          </cell>
          <cell r="E35">
            <v>4</v>
          </cell>
        </row>
        <row r="36">
          <cell r="C36">
            <v>43864</v>
          </cell>
          <cell r="D36" t="str">
            <v>pondělí</v>
          </cell>
          <cell r="E36">
            <v>5</v>
          </cell>
        </row>
        <row r="37">
          <cell r="C37">
            <v>43865</v>
          </cell>
          <cell r="D37" t="str">
            <v>úterý</v>
          </cell>
          <cell r="E37">
            <v>5</v>
          </cell>
        </row>
        <row r="38">
          <cell r="C38">
            <v>43866</v>
          </cell>
          <cell r="D38" t="str">
            <v>středa</v>
          </cell>
          <cell r="E38">
            <v>5</v>
          </cell>
        </row>
        <row r="39">
          <cell r="C39">
            <v>43867</v>
          </cell>
          <cell r="D39" t="str">
            <v>čtvrtek</v>
          </cell>
          <cell r="E39">
            <v>5</v>
          </cell>
        </row>
        <row r="40">
          <cell r="C40">
            <v>43868</v>
          </cell>
          <cell r="D40" t="str">
            <v>pátek</v>
          </cell>
          <cell r="E40">
            <v>5</v>
          </cell>
        </row>
        <row r="41">
          <cell r="C41">
            <v>43869</v>
          </cell>
          <cell r="D41" t="str">
            <v>sobota</v>
          </cell>
          <cell r="E41">
            <v>5</v>
          </cell>
        </row>
        <row r="42">
          <cell r="C42">
            <v>43870</v>
          </cell>
          <cell r="D42" t="str">
            <v>neděle</v>
          </cell>
          <cell r="E42">
            <v>5</v>
          </cell>
        </row>
        <row r="43">
          <cell r="C43">
            <v>43871</v>
          </cell>
          <cell r="D43" t="str">
            <v>pondělí</v>
          </cell>
          <cell r="E43">
            <v>6</v>
          </cell>
        </row>
        <row r="44">
          <cell r="C44">
            <v>43872</v>
          </cell>
          <cell r="D44" t="str">
            <v>úterý</v>
          </cell>
          <cell r="E44">
            <v>6</v>
          </cell>
        </row>
        <row r="45">
          <cell r="C45">
            <v>43873</v>
          </cell>
          <cell r="D45" t="str">
            <v>středa</v>
          </cell>
          <cell r="E45">
            <v>6</v>
          </cell>
        </row>
        <row r="46">
          <cell r="C46">
            <v>43874</v>
          </cell>
          <cell r="D46" t="str">
            <v>čtvrtek</v>
          </cell>
          <cell r="E46">
            <v>6</v>
          </cell>
        </row>
        <row r="47">
          <cell r="C47">
            <v>43875</v>
          </cell>
          <cell r="D47" t="str">
            <v>pátek</v>
          </cell>
          <cell r="E47">
            <v>6</v>
          </cell>
        </row>
        <row r="48">
          <cell r="C48">
            <v>43876</v>
          </cell>
          <cell r="D48" t="str">
            <v>sobota</v>
          </cell>
          <cell r="E48">
            <v>6</v>
          </cell>
        </row>
        <row r="49">
          <cell r="C49">
            <v>43877</v>
          </cell>
          <cell r="D49" t="str">
            <v>neděle</v>
          </cell>
          <cell r="E49">
            <v>6</v>
          </cell>
        </row>
        <row r="50">
          <cell r="C50">
            <v>43878</v>
          </cell>
          <cell r="D50" t="str">
            <v>pondělí</v>
          </cell>
          <cell r="E50">
            <v>7</v>
          </cell>
        </row>
        <row r="51">
          <cell r="C51">
            <v>43879</v>
          </cell>
          <cell r="D51" t="str">
            <v>úterý</v>
          </cell>
          <cell r="E51">
            <v>7</v>
          </cell>
        </row>
        <row r="52">
          <cell r="C52">
            <v>43880</v>
          </cell>
          <cell r="D52" t="str">
            <v>středa</v>
          </cell>
          <cell r="E52">
            <v>7</v>
          </cell>
        </row>
        <row r="53">
          <cell r="C53">
            <v>43881</v>
          </cell>
          <cell r="D53" t="str">
            <v>čtvrtek</v>
          </cell>
          <cell r="E53">
            <v>7</v>
          </cell>
        </row>
        <row r="54">
          <cell r="C54">
            <v>43882</v>
          </cell>
          <cell r="D54" t="str">
            <v>pátek</v>
          </cell>
          <cell r="E54">
            <v>7</v>
          </cell>
        </row>
        <row r="55">
          <cell r="C55">
            <v>43883</v>
          </cell>
          <cell r="D55" t="str">
            <v>sobota</v>
          </cell>
          <cell r="E55">
            <v>7</v>
          </cell>
        </row>
        <row r="56">
          <cell r="C56">
            <v>43884</v>
          </cell>
          <cell r="D56" t="str">
            <v>neděle</v>
          </cell>
          <cell r="E56">
            <v>7</v>
          </cell>
        </row>
        <row r="57">
          <cell r="C57">
            <v>43885</v>
          </cell>
          <cell r="D57" t="str">
            <v>pondělí</v>
          </cell>
          <cell r="E57">
            <v>8</v>
          </cell>
        </row>
        <row r="58">
          <cell r="C58">
            <v>43886</v>
          </cell>
          <cell r="D58" t="str">
            <v>úterý</v>
          </cell>
          <cell r="E58">
            <v>8</v>
          </cell>
        </row>
        <row r="59">
          <cell r="C59">
            <v>43887</v>
          </cell>
          <cell r="D59" t="str">
            <v>středa</v>
          </cell>
          <cell r="E59">
            <v>8</v>
          </cell>
        </row>
        <row r="60">
          <cell r="C60">
            <v>43888</v>
          </cell>
          <cell r="D60" t="str">
            <v>čtvrtek</v>
          </cell>
          <cell r="E60">
            <v>8</v>
          </cell>
        </row>
        <row r="61">
          <cell r="C61">
            <v>43889</v>
          </cell>
          <cell r="D61" t="str">
            <v>pátek</v>
          </cell>
          <cell r="E61">
            <v>8</v>
          </cell>
        </row>
        <row r="62">
          <cell r="C62">
            <v>43890</v>
          </cell>
          <cell r="D62" t="str">
            <v>sobota</v>
          </cell>
          <cell r="E62">
            <v>8</v>
          </cell>
        </row>
        <row r="63">
          <cell r="C63">
            <v>43891</v>
          </cell>
          <cell r="D63" t="str">
            <v>neděle</v>
          </cell>
          <cell r="E63">
            <v>8</v>
          </cell>
        </row>
        <row r="64">
          <cell r="C64">
            <v>43892</v>
          </cell>
          <cell r="D64" t="str">
            <v>pondělí</v>
          </cell>
          <cell r="E64">
            <v>9</v>
          </cell>
        </row>
        <row r="65">
          <cell r="C65">
            <v>43893</v>
          </cell>
          <cell r="D65" t="str">
            <v>úterý</v>
          </cell>
          <cell r="E65">
            <v>9</v>
          </cell>
        </row>
        <row r="66">
          <cell r="C66">
            <v>43894</v>
          </cell>
          <cell r="D66" t="str">
            <v>středa</v>
          </cell>
          <cell r="E66">
            <v>9</v>
          </cell>
        </row>
        <row r="67">
          <cell r="C67">
            <v>43895</v>
          </cell>
          <cell r="D67" t="str">
            <v>čtvrtek</v>
          </cell>
          <cell r="E67">
            <v>9</v>
          </cell>
        </row>
        <row r="68">
          <cell r="C68">
            <v>43896</v>
          </cell>
          <cell r="D68" t="str">
            <v>pátek</v>
          </cell>
          <cell r="E68">
            <v>9</v>
          </cell>
        </row>
        <row r="69">
          <cell r="C69">
            <v>43897</v>
          </cell>
          <cell r="D69" t="str">
            <v>sobota</v>
          </cell>
          <cell r="E69">
            <v>9</v>
          </cell>
        </row>
        <row r="70">
          <cell r="C70">
            <v>43898</v>
          </cell>
          <cell r="D70" t="str">
            <v>neděle</v>
          </cell>
          <cell r="E70">
            <v>9</v>
          </cell>
        </row>
        <row r="71">
          <cell r="C71">
            <v>43899</v>
          </cell>
          <cell r="D71" t="str">
            <v>pondělí</v>
          </cell>
          <cell r="E71">
            <v>10</v>
          </cell>
        </row>
        <row r="72">
          <cell r="C72">
            <v>43900</v>
          </cell>
          <cell r="D72" t="str">
            <v>úterý</v>
          </cell>
          <cell r="E72">
            <v>10</v>
          </cell>
        </row>
        <row r="73">
          <cell r="C73">
            <v>43901</v>
          </cell>
          <cell r="D73" t="str">
            <v>středa</v>
          </cell>
          <cell r="E73">
            <v>10</v>
          </cell>
        </row>
        <row r="74">
          <cell r="C74">
            <v>43902</v>
          </cell>
          <cell r="D74" t="str">
            <v>čtvrtek</v>
          </cell>
          <cell r="E74">
            <v>10</v>
          </cell>
        </row>
        <row r="75">
          <cell r="C75">
            <v>43903</v>
          </cell>
          <cell r="D75" t="str">
            <v>pátek</v>
          </cell>
          <cell r="E75">
            <v>10</v>
          </cell>
        </row>
        <row r="76">
          <cell r="C76">
            <v>43904</v>
          </cell>
          <cell r="D76" t="str">
            <v>sobota</v>
          </cell>
          <cell r="E76">
            <v>10</v>
          </cell>
        </row>
        <row r="77">
          <cell r="C77">
            <v>43905</v>
          </cell>
          <cell r="D77" t="str">
            <v>neděle</v>
          </cell>
          <cell r="E77">
            <v>10</v>
          </cell>
        </row>
        <row r="78">
          <cell r="C78">
            <v>43906</v>
          </cell>
          <cell r="D78" t="str">
            <v>pondělí</v>
          </cell>
          <cell r="E78">
            <v>11</v>
          </cell>
        </row>
        <row r="79">
          <cell r="C79">
            <v>43907</v>
          </cell>
          <cell r="D79" t="str">
            <v>úterý</v>
          </cell>
          <cell r="E79">
            <v>11</v>
          </cell>
        </row>
        <row r="80">
          <cell r="C80">
            <v>43908</v>
          </cell>
          <cell r="D80" t="str">
            <v>středa</v>
          </cell>
          <cell r="E80">
            <v>11</v>
          </cell>
        </row>
        <row r="81">
          <cell r="C81">
            <v>43909</v>
          </cell>
          <cell r="D81" t="str">
            <v>čtvrtek</v>
          </cell>
          <cell r="E81">
            <v>11</v>
          </cell>
        </row>
        <row r="82">
          <cell r="C82">
            <v>43910</v>
          </cell>
          <cell r="D82" t="str">
            <v>pátek</v>
          </cell>
          <cell r="E82">
            <v>11</v>
          </cell>
        </row>
        <row r="83">
          <cell r="C83">
            <v>43911</v>
          </cell>
          <cell r="D83" t="str">
            <v>sobota</v>
          </cell>
          <cell r="E83">
            <v>11</v>
          </cell>
        </row>
        <row r="84">
          <cell r="C84">
            <v>43912</v>
          </cell>
          <cell r="D84" t="str">
            <v>neděle</v>
          </cell>
          <cell r="E84">
            <v>11</v>
          </cell>
        </row>
        <row r="85">
          <cell r="C85">
            <v>43913</v>
          </cell>
          <cell r="D85" t="str">
            <v>pondělí</v>
          </cell>
          <cell r="E85">
            <v>12</v>
          </cell>
        </row>
        <row r="86">
          <cell r="C86">
            <v>43914</v>
          </cell>
          <cell r="D86" t="str">
            <v>úterý</v>
          </cell>
          <cell r="E86">
            <v>12</v>
          </cell>
        </row>
        <row r="87">
          <cell r="C87">
            <v>43915</v>
          </cell>
          <cell r="D87" t="str">
            <v>středa</v>
          </cell>
          <cell r="E87">
            <v>12</v>
          </cell>
        </row>
        <row r="88">
          <cell r="C88">
            <v>43916</v>
          </cell>
          <cell r="D88" t="str">
            <v>čtvrtek</v>
          </cell>
          <cell r="E88">
            <v>12</v>
          </cell>
        </row>
        <row r="89">
          <cell r="C89">
            <v>43917</v>
          </cell>
          <cell r="D89" t="str">
            <v>pátek</v>
          </cell>
          <cell r="E89">
            <v>12</v>
          </cell>
        </row>
        <row r="90">
          <cell r="C90">
            <v>43918</v>
          </cell>
          <cell r="D90" t="str">
            <v>sobota</v>
          </cell>
          <cell r="E90">
            <v>12</v>
          </cell>
        </row>
        <row r="91">
          <cell r="C91">
            <v>43919</v>
          </cell>
          <cell r="D91" t="str">
            <v>neděle</v>
          </cell>
          <cell r="E91">
            <v>12</v>
          </cell>
        </row>
        <row r="92">
          <cell r="C92">
            <v>43920</v>
          </cell>
          <cell r="D92" t="str">
            <v>pondělí</v>
          </cell>
          <cell r="E92">
            <v>13</v>
          </cell>
        </row>
        <row r="93">
          <cell r="C93">
            <v>43921</v>
          </cell>
          <cell r="D93" t="str">
            <v>úterý</v>
          </cell>
          <cell r="E93">
            <v>13</v>
          </cell>
        </row>
        <row r="94">
          <cell r="C94">
            <v>43922</v>
          </cell>
          <cell r="D94" t="str">
            <v>středa</v>
          </cell>
          <cell r="E94">
            <v>13</v>
          </cell>
        </row>
        <row r="95">
          <cell r="C95">
            <v>43923</v>
          </cell>
          <cell r="D95" t="str">
            <v>čtvrtek</v>
          </cell>
          <cell r="E95">
            <v>13</v>
          </cell>
        </row>
        <row r="96">
          <cell r="C96">
            <v>43924</v>
          </cell>
          <cell r="D96" t="str">
            <v>pátek</v>
          </cell>
          <cell r="E96">
            <v>13</v>
          </cell>
        </row>
        <row r="97">
          <cell r="C97">
            <v>43925</v>
          </cell>
          <cell r="D97" t="str">
            <v>sobota</v>
          </cell>
          <cell r="E97">
            <v>13</v>
          </cell>
        </row>
        <row r="98">
          <cell r="C98">
            <v>43926</v>
          </cell>
          <cell r="D98" t="str">
            <v>neděle</v>
          </cell>
          <cell r="E98">
            <v>13</v>
          </cell>
        </row>
        <row r="99">
          <cell r="C99">
            <v>43927</v>
          </cell>
          <cell r="D99" t="str">
            <v>pondělí</v>
          </cell>
          <cell r="E99">
            <v>14</v>
          </cell>
        </row>
        <row r="100">
          <cell r="C100">
            <v>43928</v>
          </cell>
          <cell r="D100" t="str">
            <v>úterý</v>
          </cell>
          <cell r="E100">
            <v>14</v>
          </cell>
        </row>
        <row r="101">
          <cell r="C101">
            <v>43929</v>
          </cell>
          <cell r="D101" t="str">
            <v>středa</v>
          </cell>
          <cell r="E101">
            <v>14</v>
          </cell>
        </row>
        <row r="102">
          <cell r="C102">
            <v>43930</v>
          </cell>
          <cell r="D102" t="str">
            <v>čtvrtek</v>
          </cell>
          <cell r="E102">
            <v>14</v>
          </cell>
        </row>
        <row r="103">
          <cell r="C103">
            <v>43931</v>
          </cell>
          <cell r="D103" t="str">
            <v>pátek</v>
          </cell>
          <cell r="E103">
            <v>14</v>
          </cell>
        </row>
        <row r="104">
          <cell r="C104">
            <v>43932</v>
          </cell>
          <cell r="D104" t="str">
            <v>sobota</v>
          </cell>
          <cell r="E104">
            <v>14</v>
          </cell>
        </row>
        <row r="105">
          <cell r="C105">
            <v>43933</v>
          </cell>
          <cell r="D105" t="str">
            <v>neděle</v>
          </cell>
          <cell r="E105">
            <v>14</v>
          </cell>
        </row>
        <row r="106">
          <cell r="C106">
            <v>43934</v>
          </cell>
          <cell r="D106" t="str">
            <v>pondělí</v>
          </cell>
          <cell r="E106">
            <v>15</v>
          </cell>
        </row>
        <row r="107">
          <cell r="C107">
            <v>43935</v>
          </cell>
          <cell r="D107" t="str">
            <v>úterý</v>
          </cell>
          <cell r="E107">
            <v>15</v>
          </cell>
        </row>
        <row r="108">
          <cell r="C108">
            <v>43936</v>
          </cell>
          <cell r="D108" t="str">
            <v>středa</v>
          </cell>
          <cell r="E108">
            <v>15</v>
          </cell>
        </row>
        <row r="109">
          <cell r="C109">
            <v>43937</v>
          </cell>
          <cell r="D109" t="str">
            <v>čtvrtek</v>
          </cell>
          <cell r="E109">
            <v>15</v>
          </cell>
        </row>
        <row r="110">
          <cell r="C110">
            <v>43938</v>
          </cell>
          <cell r="D110" t="str">
            <v>pátek</v>
          </cell>
          <cell r="E110">
            <v>15</v>
          </cell>
        </row>
        <row r="111">
          <cell r="C111">
            <v>43939</v>
          </cell>
          <cell r="D111" t="str">
            <v>sobota</v>
          </cell>
          <cell r="E111">
            <v>15</v>
          </cell>
        </row>
        <row r="112">
          <cell r="C112">
            <v>43940</v>
          </cell>
          <cell r="D112" t="str">
            <v>neděle</v>
          </cell>
          <cell r="E112">
            <v>15</v>
          </cell>
        </row>
        <row r="113">
          <cell r="C113">
            <v>43941</v>
          </cell>
          <cell r="D113" t="str">
            <v>pondělí</v>
          </cell>
          <cell r="E113">
            <v>16</v>
          </cell>
        </row>
        <row r="114">
          <cell r="C114">
            <v>43942</v>
          </cell>
          <cell r="D114" t="str">
            <v>úterý</v>
          </cell>
          <cell r="E114">
            <v>16</v>
          </cell>
        </row>
        <row r="115">
          <cell r="C115">
            <v>43943</v>
          </cell>
          <cell r="D115" t="str">
            <v>středa</v>
          </cell>
          <cell r="E115">
            <v>16</v>
          </cell>
        </row>
        <row r="116">
          <cell r="C116">
            <v>43944</v>
          </cell>
          <cell r="D116" t="str">
            <v>čtvrtek</v>
          </cell>
          <cell r="E116">
            <v>16</v>
          </cell>
        </row>
        <row r="117">
          <cell r="C117">
            <v>43945</v>
          </cell>
          <cell r="D117" t="str">
            <v>pátek</v>
          </cell>
          <cell r="E117">
            <v>16</v>
          </cell>
        </row>
        <row r="118">
          <cell r="C118">
            <v>43946</v>
          </cell>
          <cell r="D118" t="str">
            <v>sobota</v>
          </cell>
          <cell r="E118">
            <v>16</v>
          </cell>
        </row>
        <row r="119">
          <cell r="C119">
            <v>43947</v>
          </cell>
          <cell r="D119" t="str">
            <v>neděle</v>
          </cell>
          <cell r="E119">
            <v>16</v>
          </cell>
        </row>
        <row r="120">
          <cell r="C120">
            <v>43948</v>
          </cell>
          <cell r="D120" t="str">
            <v>pondělí</v>
          </cell>
          <cell r="E120">
            <v>17</v>
          </cell>
        </row>
        <row r="121">
          <cell r="C121">
            <v>43949</v>
          </cell>
          <cell r="D121" t="str">
            <v>úterý</v>
          </cell>
          <cell r="E121">
            <v>17</v>
          </cell>
        </row>
        <row r="122">
          <cell r="C122">
            <v>43950</v>
          </cell>
          <cell r="D122" t="str">
            <v>středa</v>
          </cell>
          <cell r="E122">
            <v>17</v>
          </cell>
        </row>
        <row r="123">
          <cell r="C123">
            <v>43951</v>
          </cell>
          <cell r="D123" t="str">
            <v>čtvrtek</v>
          </cell>
          <cell r="E123">
            <v>17</v>
          </cell>
        </row>
        <row r="124">
          <cell r="C124">
            <v>43952</v>
          </cell>
          <cell r="D124" t="str">
            <v>pátek</v>
          </cell>
          <cell r="E124">
            <v>17</v>
          </cell>
        </row>
        <row r="125">
          <cell r="C125">
            <v>43953</v>
          </cell>
          <cell r="D125" t="str">
            <v>sobota</v>
          </cell>
          <cell r="E125">
            <v>17</v>
          </cell>
        </row>
        <row r="126">
          <cell r="C126">
            <v>43954</v>
          </cell>
          <cell r="D126" t="str">
            <v>neděle</v>
          </cell>
          <cell r="E126">
            <v>17</v>
          </cell>
        </row>
        <row r="127">
          <cell r="C127">
            <v>43955</v>
          </cell>
          <cell r="D127" t="str">
            <v>pondělí</v>
          </cell>
          <cell r="E127">
            <v>18</v>
          </cell>
        </row>
        <row r="128">
          <cell r="C128">
            <v>43956</v>
          </cell>
          <cell r="D128" t="str">
            <v>úterý</v>
          </cell>
          <cell r="E128">
            <v>18</v>
          </cell>
        </row>
        <row r="129">
          <cell r="C129">
            <v>43957</v>
          </cell>
          <cell r="D129" t="str">
            <v>středa</v>
          </cell>
          <cell r="E129">
            <v>18</v>
          </cell>
        </row>
        <row r="130">
          <cell r="C130">
            <v>43958</v>
          </cell>
          <cell r="D130" t="str">
            <v>čtvrtek</v>
          </cell>
          <cell r="E130">
            <v>18</v>
          </cell>
        </row>
        <row r="131">
          <cell r="C131">
            <v>43959</v>
          </cell>
          <cell r="D131" t="str">
            <v>pátek</v>
          </cell>
          <cell r="E131">
            <v>18</v>
          </cell>
        </row>
        <row r="132">
          <cell r="C132">
            <v>43960</v>
          </cell>
          <cell r="D132" t="str">
            <v>sobota</v>
          </cell>
          <cell r="E132">
            <v>18</v>
          </cell>
        </row>
        <row r="133">
          <cell r="C133">
            <v>43961</v>
          </cell>
          <cell r="D133" t="str">
            <v>neděle</v>
          </cell>
          <cell r="E133">
            <v>18</v>
          </cell>
        </row>
        <row r="134">
          <cell r="C134">
            <v>43962</v>
          </cell>
          <cell r="D134" t="str">
            <v>pondělí</v>
          </cell>
          <cell r="E134">
            <v>19</v>
          </cell>
        </row>
        <row r="135">
          <cell r="C135">
            <v>43963</v>
          </cell>
          <cell r="D135" t="str">
            <v>úterý</v>
          </cell>
          <cell r="E135">
            <v>19</v>
          </cell>
        </row>
        <row r="136">
          <cell r="C136">
            <v>43964</v>
          </cell>
          <cell r="D136" t="str">
            <v>středa</v>
          </cell>
          <cell r="E136">
            <v>19</v>
          </cell>
        </row>
        <row r="137">
          <cell r="C137">
            <v>43965</v>
          </cell>
          <cell r="D137" t="str">
            <v>čtvrtek</v>
          </cell>
          <cell r="E137">
            <v>19</v>
          </cell>
        </row>
        <row r="138">
          <cell r="C138">
            <v>43966</v>
          </cell>
          <cell r="D138" t="str">
            <v>pátek</v>
          </cell>
          <cell r="E138">
            <v>19</v>
          </cell>
        </row>
        <row r="139">
          <cell r="C139">
            <v>43967</v>
          </cell>
          <cell r="D139" t="str">
            <v>sobota</v>
          </cell>
          <cell r="E139">
            <v>19</v>
          </cell>
        </row>
        <row r="140">
          <cell r="C140">
            <v>43968</v>
          </cell>
          <cell r="D140" t="str">
            <v>neděle</v>
          </cell>
          <cell r="E140">
            <v>19</v>
          </cell>
        </row>
        <row r="141">
          <cell r="C141">
            <v>43969</v>
          </cell>
          <cell r="D141" t="str">
            <v>pondělí</v>
          </cell>
          <cell r="E141">
            <v>20</v>
          </cell>
        </row>
        <row r="142">
          <cell r="C142">
            <v>43970</v>
          </cell>
          <cell r="D142" t="str">
            <v>úterý</v>
          </cell>
          <cell r="E142">
            <v>20</v>
          </cell>
        </row>
        <row r="143">
          <cell r="C143">
            <v>43971</v>
          </cell>
          <cell r="D143" t="str">
            <v>středa</v>
          </cell>
          <cell r="E143">
            <v>20</v>
          </cell>
        </row>
        <row r="144">
          <cell r="C144">
            <v>43972</v>
          </cell>
          <cell r="D144" t="str">
            <v>čtvrtek</v>
          </cell>
          <cell r="E144">
            <v>20</v>
          </cell>
        </row>
        <row r="145">
          <cell r="C145">
            <v>43973</v>
          </cell>
          <cell r="D145" t="str">
            <v>pátek</v>
          </cell>
          <cell r="E145">
            <v>20</v>
          </cell>
        </row>
        <row r="146">
          <cell r="C146">
            <v>43974</v>
          </cell>
          <cell r="D146" t="str">
            <v>sobota</v>
          </cell>
          <cell r="E146">
            <v>20</v>
          </cell>
        </row>
        <row r="147">
          <cell r="C147">
            <v>43975</v>
          </cell>
          <cell r="D147" t="str">
            <v>neděle</v>
          </cell>
          <cell r="E147">
            <v>20</v>
          </cell>
        </row>
        <row r="148">
          <cell r="C148">
            <v>43976</v>
          </cell>
          <cell r="D148" t="str">
            <v>pondělí</v>
          </cell>
          <cell r="E148">
            <v>21</v>
          </cell>
        </row>
        <row r="149">
          <cell r="C149">
            <v>43977</v>
          </cell>
          <cell r="D149" t="str">
            <v>úterý</v>
          </cell>
          <cell r="E149">
            <v>21</v>
          </cell>
        </row>
        <row r="150">
          <cell r="C150">
            <v>43978</v>
          </cell>
          <cell r="D150" t="str">
            <v>středa</v>
          </cell>
          <cell r="E150">
            <v>21</v>
          </cell>
        </row>
        <row r="151">
          <cell r="C151">
            <v>43979</v>
          </cell>
          <cell r="D151" t="str">
            <v>čtvrtek</v>
          </cell>
          <cell r="E151">
            <v>21</v>
          </cell>
        </row>
        <row r="152">
          <cell r="C152">
            <v>43980</v>
          </cell>
          <cell r="D152" t="str">
            <v>pátek</v>
          </cell>
          <cell r="E152">
            <v>21</v>
          </cell>
        </row>
        <row r="153">
          <cell r="C153">
            <v>43981</v>
          </cell>
          <cell r="D153" t="str">
            <v>sobota</v>
          </cell>
          <cell r="E153">
            <v>21</v>
          </cell>
        </row>
        <row r="154">
          <cell r="C154">
            <v>43982</v>
          </cell>
          <cell r="D154" t="str">
            <v>neděle</v>
          </cell>
          <cell r="E154">
            <v>21</v>
          </cell>
        </row>
        <row r="155">
          <cell r="C155">
            <v>43983</v>
          </cell>
          <cell r="D155" t="str">
            <v>pondělí</v>
          </cell>
          <cell r="E155">
            <v>22</v>
          </cell>
        </row>
        <row r="156">
          <cell r="C156">
            <v>43984</v>
          </cell>
          <cell r="D156" t="str">
            <v>úterý</v>
          </cell>
          <cell r="E156">
            <v>22</v>
          </cell>
        </row>
        <row r="157">
          <cell r="C157">
            <v>43985</v>
          </cell>
          <cell r="D157" t="str">
            <v>středa</v>
          </cell>
          <cell r="E157">
            <v>22</v>
          </cell>
        </row>
        <row r="158">
          <cell r="C158">
            <v>43986</v>
          </cell>
          <cell r="D158" t="str">
            <v>čtvrtek</v>
          </cell>
          <cell r="E158">
            <v>22</v>
          </cell>
        </row>
        <row r="159">
          <cell r="C159">
            <v>43987</v>
          </cell>
          <cell r="D159" t="str">
            <v>pátek</v>
          </cell>
          <cell r="E159">
            <v>22</v>
          </cell>
        </row>
        <row r="160">
          <cell r="C160">
            <v>43988</v>
          </cell>
          <cell r="D160" t="str">
            <v>sobota</v>
          </cell>
          <cell r="E160">
            <v>22</v>
          </cell>
        </row>
        <row r="161">
          <cell r="C161">
            <v>43989</v>
          </cell>
          <cell r="D161" t="str">
            <v>neděle</v>
          </cell>
          <cell r="E161">
            <v>22</v>
          </cell>
        </row>
        <row r="162">
          <cell r="C162">
            <v>43990</v>
          </cell>
          <cell r="D162" t="str">
            <v>pondělí</v>
          </cell>
          <cell r="E162">
            <v>23</v>
          </cell>
        </row>
        <row r="163">
          <cell r="C163">
            <v>43991</v>
          </cell>
          <cell r="D163" t="str">
            <v>úterý</v>
          </cell>
          <cell r="E163">
            <v>23</v>
          </cell>
        </row>
        <row r="164">
          <cell r="C164">
            <v>43992</v>
          </cell>
          <cell r="D164" t="str">
            <v>středa</v>
          </cell>
          <cell r="E164">
            <v>23</v>
          </cell>
        </row>
        <row r="165">
          <cell r="C165">
            <v>43993</v>
          </cell>
          <cell r="D165" t="str">
            <v>čtvrtek</v>
          </cell>
          <cell r="E165">
            <v>23</v>
          </cell>
        </row>
        <row r="166">
          <cell r="C166">
            <v>43994</v>
          </cell>
          <cell r="D166" t="str">
            <v>pátek</v>
          </cell>
          <cell r="E166">
            <v>23</v>
          </cell>
        </row>
        <row r="167">
          <cell r="C167">
            <v>43995</v>
          </cell>
          <cell r="D167" t="str">
            <v>sobota</v>
          </cell>
          <cell r="E167">
            <v>23</v>
          </cell>
        </row>
        <row r="168">
          <cell r="C168">
            <v>43996</v>
          </cell>
          <cell r="D168" t="str">
            <v>neděle</v>
          </cell>
          <cell r="E168">
            <v>23</v>
          </cell>
        </row>
        <row r="169">
          <cell r="C169">
            <v>43997</v>
          </cell>
          <cell r="D169" t="str">
            <v>pondělí</v>
          </cell>
          <cell r="E169">
            <v>24</v>
          </cell>
        </row>
        <row r="170">
          <cell r="C170">
            <v>43998</v>
          </cell>
          <cell r="D170" t="str">
            <v>úterý</v>
          </cell>
          <cell r="E170">
            <v>24</v>
          </cell>
        </row>
        <row r="171">
          <cell r="C171">
            <v>43999</v>
          </cell>
          <cell r="D171" t="str">
            <v>středa</v>
          </cell>
          <cell r="E171">
            <v>24</v>
          </cell>
        </row>
        <row r="172">
          <cell r="C172">
            <v>44000</v>
          </cell>
          <cell r="D172" t="str">
            <v>čtvrtek</v>
          </cell>
          <cell r="E172">
            <v>24</v>
          </cell>
        </row>
        <row r="173">
          <cell r="C173">
            <v>44001</v>
          </cell>
          <cell r="D173" t="str">
            <v>pátek</v>
          </cell>
          <cell r="E173">
            <v>24</v>
          </cell>
        </row>
        <row r="174">
          <cell r="C174">
            <v>44002</v>
          </cell>
          <cell r="D174" t="str">
            <v>sobota</v>
          </cell>
          <cell r="E174">
            <v>24</v>
          </cell>
        </row>
        <row r="175">
          <cell r="C175">
            <v>44003</v>
          </cell>
          <cell r="D175" t="str">
            <v>neděle</v>
          </cell>
          <cell r="E175">
            <v>24</v>
          </cell>
        </row>
        <row r="176">
          <cell r="C176">
            <v>44004</v>
          </cell>
          <cell r="D176" t="str">
            <v>pondělí</v>
          </cell>
          <cell r="E176">
            <v>25</v>
          </cell>
        </row>
        <row r="177">
          <cell r="C177">
            <v>44005</v>
          </cell>
          <cell r="D177" t="str">
            <v>úterý</v>
          </cell>
          <cell r="E177">
            <v>25</v>
          </cell>
        </row>
        <row r="178">
          <cell r="C178">
            <v>44006</v>
          </cell>
          <cell r="D178" t="str">
            <v>středa</v>
          </cell>
          <cell r="E178">
            <v>25</v>
          </cell>
        </row>
        <row r="179">
          <cell r="C179">
            <v>44007</v>
          </cell>
          <cell r="D179" t="str">
            <v>čtvrtek</v>
          </cell>
          <cell r="E179">
            <v>25</v>
          </cell>
        </row>
        <row r="180">
          <cell r="C180">
            <v>44008</v>
          </cell>
          <cell r="D180" t="str">
            <v>pátek</v>
          </cell>
          <cell r="E180">
            <v>25</v>
          </cell>
        </row>
        <row r="181">
          <cell r="C181">
            <v>44009</v>
          </cell>
          <cell r="D181" t="str">
            <v>sobota</v>
          </cell>
          <cell r="E181">
            <v>25</v>
          </cell>
        </row>
        <row r="182">
          <cell r="C182">
            <v>44010</v>
          </cell>
          <cell r="D182" t="str">
            <v>neděle</v>
          </cell>
          <cell r="E182">
            <v>25</v>
          </cell>
        </row>
        <row r="183">
          <cell r="C183">
            <v>44011</v>
          </cell>
          <cell r="D183" t="str">
            <v>pondělí</v>
          </cell>
          <cell r="E183">
            <v>26</v>
          </cell>
        </row>
        <row r="184">
          <cell r="C184">
            <v>44012</v>
          </cell>
          <cell r="D184" t="str">
            <v>úterý</v>
          </cell>
          <cell r="E184">
            <v>26</v>
          </cell>
        </row>
        <row r="185">
          <cell r="C185">
            <v>44013</v>
          </cell>
          <cell r="D185" t="str">
            <v>středa</v>
          </cell>
          <cell r="E185">
            <v>26</v>
          </cell>
        </row>
        <row r="186">
          <cell r="C186">
            <v>44014</v>
          </cell>
          <cell r="D186" t="str">
            <v>čtvrtek</v>
          </cell>
          <cell r="E186">
            <v>26</v>
          </cell>
        </row>
        <row r="187">
          <cell r="C187">
            <v>44015</v>
          </cell>
          <cell r="D187" t="str">
            <v>pátek</v>
          </cell>
          <cell r="E187">
            <v>26</v>
          </cell>
        </row>
        <row r="188">
          <cell r="C188">
            <v>44016</v>
          </cell>
          <cell r="D188" t="str">
            <v>sobota</v>
          </cell>
          <cell r="E188">
            <v>26</v>
          </cell>
        </row>
        <row r="189">
          <cell r="C189">
            <v>44017</v>
          </cell>
          <cell r="D189" t="str">
            <v>neděle</v>
          </cell>
          <cell r="E189">
            <v>26</v>
          </cell>
        </row>
        <row r="190">
          <cell r="C190">
            <v>44018</v>
          </cell>
          <cell r="D190" t="str">
            <v>pondělí</v>
          </cell>
          <cell r="E190">
            <v>27</v>
          </cell>
        </row>
        <row r="191">
          <cell r="C191">
            <v>44019</v>
          </cell>
          <cell r="D191" t="str">
            <v>úterý</v>
          </cell>
          <cell r="E191">
            <v>27</v>
          </cell>
        </row>
        <row r="192">
          <cell r="C192">
            <v>44020</v>
          </cell>
          <cell r="D192" t="str">
            <v>středa</v>
          </cell>
          <cell r="E192">
            <v>27</v>
          </cell>
        </row>
        <row r="193">
          <cell r="C193">
            <v>44021</v>
          </cell>
          <cell r="D193" t="str">
            <v>čtvrtek</v>
          </cell>
          <cell r="E193">
            <v>27</v>
          </cell>
        </row>
        <row r="194">
          <cell r="C194">
            <v>44022</v>
          </cell>
          <cell r="D194" t="str">
            <v>pátek</v>
          </cell>
          <cell r="E194">
            <v>27</v>
          </cell>
        </row>
        <row r="195">
          <cell r="C195">
            <v>44023</v>
          </cell>
          <cell r="D195" t="str">
            <v>sobota</v>
          </cell>
          <cell r="E195">
            <v>27</v>
          </cell>
        </row>
        <row r="196">
          <cell r="C196">
            <v>44024</v>
          </cell>
          <cell r="D196" t="str">
            <v>neděle</v>
          </cell>
          <cell r="E196">
            <v>27</v>
          </cell>
        </row>
        <row r="197">
          <cell r="C197">
            <v>44025</v>
          </cell>
          <cell r="D197" t="str">
            <v>pondělí</v>
          </cell>
          <cell r="E197">
            <v>28</v>
          </cell>
        </row>
        <row r="198">
          <cell r="C198">
            <v>44026</v>
          </cell>
          <cell r="D198" t="str">
            <v>úterý</v>
          </cell>
          <cell r="E198">
            <v>28</v>
          </cell>
        </row>
        <row r="199">
          <cell r="C199">
            <v>44027</v>
          </cell>
          <cell r="D199" t="str">
            <v>středa</v>
          </cell>
          <cell r="E199">
            <v>28</v>
          </cell>
        </row>
        <row r="200">
          <cell r="C200">
            <v>44028</v>
          </cell>
          <cell r="D200" t="str">
            <v>čtvrtek</v>
          </cell>
          <cell r="E200">
            <v>28</v>
          </cell>
        </row>
        <row r="201">
          <cell r="C201">
            <v>44029</v>
          </cell>
          <cell r="D201" t="str">
            <v>pátek</v>
          </cell>
          <cell r="E201">
            <v>28</v>
          </cell>
        </row>
        <row r="202">
          <cell r="C202">
            <v>44030</v>
          </cell>
          <cell r="D202" t="str">
            <v>sobota</v>
          </cell>
          <cell r="E202">
            <v>28</v>
          </cell>
        </row>
        <row r="203">
          <cell r="C203">
            <v>44031</v>
          </cell>
          <cell r="D203" t="str">
            <v>neděle</v>
          </cell>
          <cell r="E203">
            <v>28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worldometers.info/population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worldometers.info/population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worldometers.info/population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worldometers.info/population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orldometers.info/population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worldometers.info/population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worldometers.info/population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worldometers.info/population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worldometers.info/population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worldometers.info/populatio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://www.worldometers.info/population/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1.xml"/><Relationship Id="rId3" Type="http://schemas.openxmlformats.org/officeDocument/2006/relationships/hyperlink" Target="https://doi.org/10.1016/S1473-3099(20)30257-7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s://partnerre.com/opinions_research/covid-19-cmo-update-and-overview-5th-edition/" TargetMode="External"/><Relationship Id="rId1" Type="http://schemas.openxmlformats.org/officeDocument/2006/relationships/hyperlink" Target="https://doi.org/10.1101/2020.04.05.20054502" TargetMode="External"/><Relationship Id="rId6" Type="http://schemas.openxmlformats.org/officeDocument/2006/relationships/hyperlink" Target="https://jamanetwork.com/journals/jama/fullarticle/2763667" TargetMode="External"/><Relationship Id="rId5" Type="http://schemas.openxmlformats.org/officeDocument/2006/relationships/hyperlink" Target="http://www.ourphn.org.au/wp-content/uploads/20200225-Article-COVID-19.pdf" TargetMode="External"/><Relationship Id="rId4" Type="http://schemas.openxmlformats.org/officeDocument/2006/relationships/hyperlink" Target="https://academic.oup.com/cid/advance-article.abstract/doi/10.1093/cid/ciaa415/5818333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orldometers.info/population/" TargetMode="External"/><Relationship Id="rId1" Type="http://schemas.openxmlformats.org/officeDocument/2006/relationships/hyperlink" Target="http://www.populationpyramid.net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euromomo.eu/graphs-and-maps/" TargetMode="External"/><Relationship Id="rId2" Type="http://schemas.openxmlformats.org/officeDocument/2006/relationships/hyperlink" Target="https://www.imperial.ac.uk/mrc-global-infectious-disease-analysis/covid-19/" TargetMode="External"/><Relationship Id="rId1" Type="http://schemas.openxmlformats.org/officeDocument/2006/relationships/hyperlink" Target="https://covid19.healthdata.org/" TargetMode="External"/><Relationship Id="rId5" Type="http://schemas.openxmlformats.org/officeDocument/2006/relationships/hyperlink" Target="https://github.com/CSSEGISandData/COVID-19/tree/master/csse_covid_19_data/csse_covid_19_time_series" TargetMode="External"/><Relationship Id="rId4" Type="http://schemas.openxmlformats.org/officeDocument/2006/relationships/hyperlink" Target="https://www.nytimes.com/interactive/2020/04/21/world/coronavirus-missing-death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orldometers.info/population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worldometers.info/populatio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worldometers.info/population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worldometers.info/population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worldometers.info/population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worldometers.info/population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worldometers.info/populat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10.6640625" defaultRowHeight="13.2" x14ac:dyDescent="0.25"/>
  <cols>
    <col min="1" max="1" width="5.5546875" bestFit="1" customWidth="1"/>
    <col min="2" max="2" width="10.109375" bestFit="1" customWidth="1"/>
    <col min="3" max="5" width="5.5546875" customWidth="1"/>
    <col min="6" max="6" width="6.5546875" bestFit="1" customWidth="1"/>
    <col min="7" max="10" width="11.5546875" bestFit="1" customWidth="1"/>
    <col min="11" max="11" width="10.5546875" bestFit="1" customWidth="1"/>
  </cols>
  <sheetData>
    <row r="1" spans="1:20" ht="15.6" x14ac:dyDescent="0.3">
      <c r="A1" s="79" t="s">
        <v>14</v>
      </c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20" x14ac:dyDescent="0.25">
      <c r="M2" s="2" t="s">
        <v>36</v>
      </c>
      <c r="R2" s="2" t="s">
        <v>49</v>
      </c>
    </row>
    <row r="3" spans="1:20" x14ac:dyDescent="0.25">
      <c r="A3" s="2" t="s">
        <v>17</v>
      </c>
      <c r="B3" s="2" t="s">
        <v>20</v>
      </c>
      <c r="C3" s="2" t="s">
        <v>35</v>
      </c>
      <c r="D3" s="2"/>
      <c r="E3" s="2"/>
      <c r="F3" s="2"/>
      <c r="G3" s="2" t="s">
        <v>2</v>
      </c>
      <c r="H3" s="2" t="s">
        <v>3</v>
      </c>
      <c r="I3" s="2" t="s">
        <v>9</v>
      </c>
      <c r="J3" s="2" t="s">
        <v>8</v>
      </c>
      <c r="K3" s="2" t="s">
        <v>5</v>
      </c>
      <c r="L3" s="2"/>
      <c r="M3" s="2" t="s">
        <v>46</v>
      </c>
      <c r="N3" s="2" t="s">
        <v>28</v>
      </c>
      <c r="O3" s="2"/>
      <c r="P3" s="2" t="s">
        <v>47</v>
      </c>
      <c r="Q3" s="2" t="s">
        <v>48</v>
      </c>
      <c r="R3" s="2" t="s">
        <v>26</v>
      </c>
      <c r="S3" s="2" t="s">
        <v>34</v>
      </c>
    </row>
    <row r="4" spans="1:20" x14ac:dyDescent="0.25">
      <c r="A4" s="2" t="s">
        <v>1</v>
      </c>
      <c r="B4" s="2"/>
      <c r="C4" s="2" t="s">
        <v>42</v>
      </c>
      <c r="D4" s="2" t="s">
        <v>43</v>
      </c>
      <c r="E4" s="2" t="s">
        <v>44</v>
      </c>
      <c r="F4" s="2" t="s">
        <v>45</v>
      </c>
      <c r="G4" s="2" t="s">
        <v>0</v>
      </c>
      <c r="H4" s="2" t="s">
        <v>4</v>
      </c>
      <c r="I4" s="2" t="s">
        <v>10</v>
      </c>
      <c r="J4" s="2" t="s">
        <v>6</v>
      </c>
      <c r="K4" s="2" t="s">
        <v>7</v>
      </c>
      <c r="L4" s="2"/>
      <c r="M4" s="2" t="s">
        <v>11</v>
      </c>
      <c r="N4" s="2" t="s">
        <v>12</v>
      </c>
      <c r="O4" s="2" t="s">
        <v>13</v>
      </c>
      <c r="P4" s="2" t="s">
        <v>16</v>
      </c>
      <c r="Q4" s="2" t="s">
        <v>15</v>
      </c>
      <c r="R4" s="2" t="s">
        <v>37</v>
      </c>
      <c r="S4" s="2" t="s">
        <v>33</v>
      </c>
      <c r="T4" s="2" t="s">
        <v>18</v>
      </c>
    </row>
    <row r="5" spans="1:20" x14ac:dyDescent="0.25">
      <c r="A5">
        <v>1</v>
      </c>
      <c r="B5" s="4">
        <f>'Data GER'!A68</f>
        <v>43926</v>
      </c>
      <c r="C5">
        <f>M5</f>
        <v>6.4283485347450819E-2</v>
      </c>
      <c r="D5">
        <f>N5</f>
        <v>7.5272455360651233E-2</v>
      </c>
      <c r="E5">
        <f>P5</f>
        <v>0</v>
      </c>
      <c r="F5" s="5">
        <f>Q5</f>
        <v>3.378453383246481E-3</v>
      </c>
      <c r="G5" s="1">
        <f>'Data GER'!B2-SUM(H5:K5)</f>
        <v>83683819</v>
      </c>
      <c r="H5" s="1">
        <f>'Data GER'!I68</f>
        <v>69839</v>
      </c>
      <c r="I5" s="1">
        <v>0</v>
      </c>
      <c r="J5" s="1">
        <f>'Data GER'!D68</f>
        <v>28700</v>
      </c>
      <c r="K5" s="1">
        <f>'Data GER'!C68</f>
        <v>1584</v>
      </c>
      <c r="M5">
        <f>AVERAGE('Data GER'!J68:J72)</f>
        <v>6.4283485347450819E-2</v>
      </c>
      <c r="N5">
        <f>AVERAGE('Data GER'!L68:L72)</f>
        <v>7.5272455360651233E-2</v>
      </c>
      <c r="O5">
        <f>M5/(N5+Q5)</f>
        <v>0.81732667014401639</v>
      </c>
      <c r="P5">
        <v>0</v>
      </c>
      <c r="Q5">
        <f>AVERAGE('Data GER'!K68:K72)</f>
        <v>3.378453383246481E-3</v>
      </c>
      <c r="R5" s="3">
        <f>(J368+K368)/SUM(G368:K368)</f>
        <v>4.8426369004817621E-3</v>
      </c>
      <c r="S5" s="3">
        <f>K368/(J368+K368)</f>
        <v>4.3652913195279079E-2</v>
      </c>
      <c r="T5" s="3">
        <f>K368/SUM(G368:K368)</f>
        <v>2.113952082529857E-4</v>
      </c>
    </row>
    <row r="6" spans="1:20" x14ac:dyDescent="0.25">
      <c r="A6">
        <v>2</v>
      </c>
      <c r="B6" s="4">
        <f>B5+1</f>
        <v>43927</v>
      </c>
      <c r="C6">
        <f>C5</f>
        <v>6.4283485347450819E-2</v>
      </c>
      <c r="D6">
        <f t="shared" ref="D6:F6" si="0">D5</f>
        <v>7.5272455360651233E-2</v>
      </c>
      <c r="E6">
        <f t="shared" si="0"/>
        <v>0</v>
      </c>
      <c r="F6" s="5">
        <f t="shared" si="0"/>
        <v>3.378453383246481E-3</v>
      </c>
      <c r="G6" s="1">
        <f>G5-C6*H5*G5/SUM(G5:K5)-E6*G5</f>
        <v>83679334.870676279</v>
      </c>
      <c r="H6" s="1">
        <f>H5+C6*G5*H5/SUM(G5:K5)-D6*H5-F6*H5</f>
        <v>68830.228507959197</v>
      </c>
      <c r="I6" s="1">
        <f>I5+E6*G5</f>
        <v>0</v>
      </c>
      <c r="J6" s="1">
        <f>J5+D6*H5</f>
        <v>33956.95300993252</v>
      </c>
      <c r="K6" s="1">
        <f>K5+F6*H5</f>
        <v>1819.947805832551</v>
      </c>
      <c r="Q6" t="s">
        <v>51</v>
      </c>
      <c r="R6" s="3">
        <v>0</v>
      </c>
    </row>
    <row r="7" spans="1:20" x14ac:dyDescent="0.25">
      <c r="A7">
        <v>3</v>
      </c>
      <c r="B7" s="4">
        <f t="shared" ref="B7:B70" si="1">B6+1</f>
        <v>43928</v>
      </c>
      <c r="C7">
        <f t="shared" ref="C7:C70" si="2">C6</f>
        <v>6.4283485347450819E-2</v>
      </c>
      <c r="D7">
        <f t="shared" ref="D7:D70" si="3">D6</f>
        <v>7.5272455360651233E-2</v>
      </c>
      <c r="E7">
        <f t="shared" ref="E7:E70" si="4">E6</f>
        <v>0</v>
      </c>
      <c r="F7" s="5">
        <f t="shared" ref="F7:F70" si="5">F6</f>
        <v>3.378453383246481E-3</v>
      </c>
      <c r="G7" s="1">
        <f t="shared" ref="G7:G70" si="6">G6-C7*H6*G6/SUM(G6:K6)-E7*G6</f>
        <v>83674915.748014256</v>
      </c>
      <c r="H7" s="1">
        <f t="shared" ref="H7:H70" si="7">H6+C7*G6*H6/SUM(G6:K6)-D7*H6-F7*H6</f>
        <v>67835.791148775592</v>
      </c>
      <c r="I7" s="1">
        <f t="shared" ref="I7:I70" si="8">I6+E7*G6</f>
        <v>0</v>
      </c>
      <c r="J7" s="1">
        <f t="shared" ref="J7:J70" si="9">J6+D7*H6</f>
        <v>39137.9733127613</v>
      </c>
      <c r="K7" s="1">
        <f t="shared" ref="K7:K70" si="10">K6+F7*H6</f>
        <v>2052.4875242048943</v>
      </c>
      <c r="Q7" t="s">
        <v>50</v>
      </c>
      <c r="R7">
        <f>(EXP(-R6*O5)+R6-1)^2</f>
        <v>0</v>
      </c>
    </row>
    <row r="8" spans="1:20" x14ac:dyDescent="0.25">
      <c r="A8">
        <v>4</v>
      </c>
      <c r="B8" s="4">
        <f t="shared" si="1"/>
        <v>43929</v>
      </c>
      <c r="C8">
        <f t="shared" si="2"/>
        <v>6.4283485347450819E-2</v>
      </c>
      <c r="D8">
        <f t="shared" si="3"/>
        <v>7.5272455360651233E-2</v>
      </c>
      <c r="E8">
        <f t="shared" si="4"/>
        <v>0</v>
      </c>
      <c r="F8" s="5">
        <f t="shared" si="5"/>
        <v>3.378453383246481E-3</v>
      </c>
      <c r="G8" s="1">
        <f t="shared" si="6"/>
        <v>83670560.701441005</v>
      </c>
      <c r="H8" s="1">
        <f t="shared" si="7"/>
        <v>66855.491102813539</v>
      </c>
      <c r="I8" s="1">
        <f t="shared" si="8"/>
        <v>0</v>
      </c>
      <c r="J8" s="1">
        <f t="shared" si="9"/>
        <v>44244.139873861968</v>
      </c>
      <c r="K8" s="1">
        <f t="shared" si="10"/>
        <v>2281.667582316677</v>
      </c>
    </row>
    <row r="9" spans="1:20" x14ac:dyDescent="0.25">
      <c r="A9">
        <v>5</v>
      </c>
      <c r="B9" s="4">
        <f t="shared" si="1"/>
        <v>43930</v>
      </c>
      <c r="C9">
        <f t="shared" si="2"/>
        <v>6.4283485347450819E-2</v>
      </c>
      <c r="D9">
        <f t="shared" si="3"/>
        <v>7.5272455360651233E-2</v>
      </c>
      <c r="E9">
        <f t="shared" si="4"/>
        <v>0</v>
      </c>
      <c r="F9" s="5">
        <f t="shared" si="5"/>
        <v>3.378453383246481E-3</v>
      </c>
      <c r="G9" s="1">
        <f>G8-C9*H8*G8/SUM(G8:K8)-E9*G8</f>
        <v>83666268.813361049</v>
      </c>
      <c r="H9" s="1">
        <f t="shared" si="7"/>
        <v>65889.134053015645</v>
      </c>
      <c r="I9" s="1">
        <f t="shared" si="8"/>
        <v>0</v>
      </c>
      <c r="J9" s="1">
        <f t="shared" si="9"/>
        <v>49276.516843512916</v>
      </c>
      <c r="K9" s="1">
        <f t="shared" si="10"/>
        <v>2507.5357424215822</v>
      </c>
    </row>
    <row r="10" spans="1:20" x14ac:dyDescent="0.25">
      <c r="A10">
        <v>6</v>
      </c>
      <c r="B10" s="4">
        <f t="shared" si="1"/>
        <v>43931</v>
      </c>
      <c r="C10">
        <f t="shared" si="2"/>
        <v>6.4283485347450819E-2</v>
      </c>
      <c r="D10">
        <f t="shared" si="3"/>
        <v>7.5272455360651233E-2</v>
      </c>
      <c r="E10">
        <f t="shared" si="4"/>
        <v>0</v>
      </c>
      <c r="F10" s="5">
        <f t="shared" si="5"/>
        <v>3.378453383246481E-3</v>
      </c>
      <c r="G10" s="1">
        <f t="shared" si="6"/>
        <v>83662039.178985432</v>
      </c>
      <c r="H10" s="1">
        <f t="shared" si="7"/>
        <v>64936.528159017464</v>
      </c>
      <c r="I10" s="1">
        <f t="shared" si="8"/>
        <v>0</v>
      </c>
      <c r="J10" s="1">
        <f t="shared" si="9"/>
        <v>54236.153745270502</v>
      </c>
      <c r="K10" s="1">
        <f t="shared" si="10"/>
        <v>2730.139110282174</v>
      </c>
    </row>
    <row r="11" spans="1:20" x14ac:dyDescent="0.25">
      <c r="A11">
        <v>7</v>
      </c>
      <c r="B11" s="4">
        <f t="shared" si="1"/>
        <v>43932</v>
      </c>
      <c r="C11">
        <f t="shared" si="2"/>
        <v>6.4283485347450819E-2</v>
      </c>
      <c r="D11">
        <f t="shared" si="3"/>
        <v>7.5272455360651233E-2</v>
      </c>
      <c r="E11">
        <f t="shared" si="4"/>
        <v>0</v>
      </c>
      <c r="F11" s="5">
        <f t="shared" si="5"/>
        <v>3.378453383246481E-3</v>
      </c>
      <c r="G11" s="1">
        <f t="shared" si="6"/>
        <v>83657870.906162724</v>
      </c>
      <c r="H11" s="1">
        <f t="shared" si="7"/>
        <v>63997.48403134384</v>
      </c>
      <c r="I11" s="1">
        <f t="shared" si="8"/>
        <v>0</v>
      </c>
      <c r="J11" s="1">
        <f t="shared" si="9"/>
        <v>59124.085662395817</v>
      </c>
      <c r="K11" s="1">
        <f t="shared" si="10"/>
        <v>2949.5241435372868</v>
      </c>
    </row>
    <row r="12" spans="1:20" x14ac:dyDescent="0.25">
      <c r="A12">
        <v>8</v>
      </c>
      <c r="B12" s="4">
        <f t="shared" si="1"/>
        <v>43933</v>
      </c>
      <c r="C12">
        <f t="shared" si="2"/>
        <v>6.4283485347450819E-2</v>
      </c>
      <c r="D12">
        <f t="shared" si="3"/>
        <v>7.5272455360651233E-2</v>
      </c>
      <c r="E12">
        <f t="shared" si="4"/>
        <v>0</v>
      </c>
      <c r="F12" s="5">
        <f t="shared" si="5"/>
        <v>3.378453383246481E-3</v>
      </c>
      <c r="G12" s="1">
        <f t="shared" si="6"/>
        <v>83653763.115211993</v>
      </c>
      <c r="H12" s="1">
        <f t="shared" si="7"/>
        <v>63071.814705693454</v>
      </c>
      <c r="I12" s="1">
        <f t="shared" si="8"/>
        <v>0</v>
      </c>
      <c r="J12" s="1">
        <f t="shared" si="9"/>
        <v>63941.333422339136</v>
      </c>
      <c r="K12" s="1">
        <f t="shared" si="10"/>
        <v>3165.7366599822431</v>
      </c>
    </row>
    <row r="13" spans="1:20" x14ac:dyDescent="0.25">
      <c r="A13">
        <v>9</v>
      </c>
      <c r="B13" s="4">
        <f t="shared" si="1"/>
        <v>43934</v>
      </c>
      <c r="C13">
        <f t="shared" si="2"/>
        <v>6.4283485347450819E-2</v>
      </c>
      <c r="D13">
        <f t="shared" si="3"/>
        <v>7.5272455360651233E-2</v>
      </c>
      <c r="E13">
        <f t="shared" si="4"/>
        <v>0</v>
      </c>
      <c r="F13" s="5">
        <f t="shared" si="5"/>
        <v>3.378453383246481E-3</v>
      </c>
      <c r="G13" s="1">
        <f t="shared" si="6"/>
        <v>83649714.938757643</v>
      </c>
      <c r="H13" s="1">
        <f t="shared" si="7"/>
        <v>62159.335617317971</v>
      </c>
      <c r="I13" s="1">
        <f t="shared" si="8"/>
        <v>0</v>
      </c>
      <c r="J13" s="1">
        <f t="shared" si="9"/>
        <v>68688.90377928871</v>
      </c>
      <c r="K13" s="1">
        <f t="shared" si="10"/>
        <v>3378.8218457621883</v>
      </c>
    </row>
    <row r="14" spans="1:20" x14ac:dyDescent="0.25">
      <c r="A14">
        <v>10</v>
      </c>
      <c r="B14" s="4">
        <f t="shared" si="1"/>
        <v>43935</v>
      </c>
      <c r="C14">
        <f t="shared" si="2"/>
        <v>6.4283485347450819E-2</v>
      </c>
      <c r="D14">
        <f t="shared" si="3"/>
        <v>7.5272455360651233E-2</v>
      </c>
      <c r="E14">
        <f t="shared" si="4"/>
        <v>0</v>
      </c>
      <c r="F14" s="5">
        <f t="shared" si="5"/>
        <v>3.378453383246481E-3</v>
      </c>
      <c r="G14" s="1">
        <f t="shared" si="6"/>
        <v>83645725.521566242</v>
      </c>
      <c r="H14" s="1">
        <f t="shared" si="7"/>
        <v>61259.864575502113</v>
      </c>
      <c r="I14" s="1">
        <f t="shared" si="8"/>
        <v>0</v>
      </c>
      <c r="J14" s="1">
        <f t="shared" si="9"/>
        <v>73367.789594791015</v>
      </c>
      <c r="K14" s="1">
        <f t="shared" si="10"/>
        <v>3588.8242634788699</v>
      </c>
    </row>
    <row r="15" spans="1:20" x14ac:dyDescent="0.25">
      <c r="A15">
        <v>11</v>
      </c>
      <c r="B15" s="4">
        <f t="shared" si="1"/>
        <v>43936</v>
      </c>
      <c r="C15">
        <f t="shared" si="2"/>
        <v>6.4283485347450819E-2</v>
      </c>
      <c r="D15">
        <f t="shared" si="3"/>
        <v>7.5272455360651233E-2</v>
      </c>
      <c r="E15">
        <f t="shared" si="4"/>
        <v>0</v>
      </c>
      <c r="F15" s="5">
        <f t="shared" si="5"/>
        <v>3.378453383246481E-3</v>
      </c>
      <c r="G15" s="1">
        <f t="shared" si="6"/>
        <v>83641794.020385206</v>
      </c>
      <c r="H15" s="1">
        <f t="shared" si="7"/>
        <v>60373.22173815046</v>
      </c>
      <c r="I15" s="1">
        <f t="shared" si="8"/>
        <v>0</v>
      </c>
      <c r="J15" s="1">
        <f t="shared" si="9"/>
        <v>77978.970016450039</v>
      </c>
      <c r="K15" s="1">
        <f t="shared" si="10"/>
        <v>3795.7878602111964</v>
      </c>
    </row>
    <row r="16" spans="1:20" x14ac:dyDescent="0.25">
      <c r="A16">
        <v>12</v>
      </c>
      <c r="B16" s="4">
        <f t="shared" si="1"/>
        <v>43937</v>
      </c>
      <c r="C16">
        <f t="shared" si="2"/>
        <v>6.4283485347450819E-2</v>
      </c>
      <c r="D16">
        <f t="shared" si="3"/>
        <v>7.5272455360651233E-2</v>
      </c>
      <c r="E16">
        <f t="shared" si="4"/>
        <v>0</v>
      </c>
      <c r="F16" s="5">
        <f t="shared" si="5"/>
        <v>3.378453383246481E-3</v>
      </c>
      <c r="G16" s="1">
        <f t="shared" si="6"/>
        <v>83637919.603783369</v>
      </c>
      <c r="H16" s="1">
        <f t="shared" si="7"/>
        <v>59499.229586486617</v>
      </c>
      <c r="I16" s="1">
        <f t="shared" si="8"/>
        <v>0</v>
      </c>
      <c r="J16" s="1">
        <f t="shared" si="9"/>
        <v>82523.410654713662</v>
      </c>
      <c r="K16" s="1">
        <f t="shared" si="10"/>
        <v>3999.7559754499407</v>
      </c>
    </row>
    <row r="17" spans="1:11" x14ac:dyDescent="0.25">
      <c r="A17">
        <v>13</v>
      </c>
      <c r="B17" s="4">
        <f t="shared" si="1"/>
        <v>43938</v>
      </c>
      <c r="C17">
        <f t="shared" si="2"/>
        <v>6.4283485347450819E-2</v>
      </c>
      <c r="D17">
        <f t="shared" si="3"/>
        <v>7.5272455360651233E-2</v>
      </c>
      <c r="E17">
        <f t="shared" si="4"/>
        <v>0</v>
      </c>
      <c r="F17" s="5">
        <f t="shared" si="5"/>
        <v>3.378453383246481E-3</v>
      </c>
      <c r="G17" s="1">
        <f t="shared" si="6"/>
        <v>83634101.451993451</v>
      </c>
      <c r="H17" s="1">
        <f t="shared" si="7"/>
        <v>58637.712899869992</v>
      </c>
      <c r="I17" s="1">
        <f t="shared" si="8"/>
        <v>0</v>
      </c>
      <c r="J17" s="1">
        <f t="shared" si="9"/>
        <v>87002.063757755619</v>
      </c>
      <c r="K17" s="1">
        <f t="shared" si="10"/>
        <v>4200.7713489469652</v>
      </c>
    </row>
    <row r="18" spans="1:11" x14ac:dyDescent="0.25">
      <c r="A18">
        <v>14</v>
      </c>
      <c r="B18" s="4">
        <f t="shared" si="1"/>
        <v>43939</v>
      </c>
      <c r="C18">
        <f t="shared" si="2"/>
        <v>6.4283485347450819E-2</v>
      </c>
      <c r="D18">
        <f t="shared" si="3"/>
        <v>7.5272455360651233E-2</v>
      </c>
      <c r="E18">
        <f t="shared" si="4"/>
        <v>0</v>
      </c>
      <c r="F18" s="5">
        <f t="shared" si="5"/>
        <v>3.378453383246481E-3</v>
      </c>
      <c r="G18" s="1">
        <f t="shared" si="6"/>
        <v>83630338.75675635</v>
      </c>
      <c r="H18" s="1">
        <f t="shared" si="7"/>
        <v>57788.498730735409</v>
      </c>
      <c r="I18" s="1">
        <f t="shared" si="8"/>
        <v>0</v>
      </c>
      <c r="J18" s="1">
        <f t="shared" si="9"/>
        <v>91415.868384461763</v>
      </c>
      <c r="K18" s="1">
        <f t="shared" si="10"/>
        <v>4398.8761284793673</v>
      </c>
    </row>
    <row r="19" spans="1:11" x14ac:dyDescent="0.25">
      <c r="A19">
        <v>15</v>
      </c>
      <c r="B19" s="4">
        <f t="shared" si="1"/>
        <v>43940</v>
      </c>
      <c r="C19">
        <f t="shared" si="2"/>
        <v>6.4283485347450819E-2</v>
      </c>
      <c r="D19">
        <f t="shared" si="3"/>
        <v>7.5272455360651233E-2</v>
      </c>
      <c r="E19">
        <f t="shared" si="4"/>
        <v>0</v>
      </c>
      <c r="F19" s="5">
        <f t="shared" si="5"/>
        <v>3.378453383246481E-3</v>
      </c>
      <c r="G19" s="1">
        <f t="shared" si="6"/>
        <v>83626630.721167311</v>
      </c>
      <c r="H19" s="1">
        <f t="shared" si="7"/>
        <v>56951.416379660368</v>
      </c>
      <c r="I19" s="1">
        <f t="shared" si="8"/>
        <v>0</v>
      </c>
      <c r="J19" s="1">
        <f t="shared" si="9"/>
        <v>95765.750575530095</v>
      </c>
      <c r="K19" s="1">
        <f t="shared" si="10"/>
        <v>4594.1118775289551</v>
      </c>
    </row>
    <row r="20" spans="1:11" x14ac:dyDescent="0.25">
      <c r="A20">
        <v>16</v>
      </c>
      <c r="B20" s="4">
        <f t="shared" si="1"/>
        <v>43941</v>
      </c>
      <c r="C20">
        <f t="shared" si="2"/>
        <v>6.4283485347450819E-2</v>
      </c>
      <c r="D20">
        <f t="shared" si="3"/>
        <v>7.5272455360651233E-2</v>
      </c>
      <c r="E20">
        <f t="shared" si="4"/>
        <v>0</v>
      </c>
      <c r="F20" s="5">
        <f t="shared" si="5"/>
        <v>3.378453383246481E-3</v>
      </c>
      <c r="G20" s="1">
        <f t="shared" si="6"/>
        <v>83622976.559523895</v>
      </c>
      <c r="H20" s="1">
        <f t="shared" si="7"/>
        <v>56126.297370564411</v>
      </c>
      <c r="I20" s="1">
        <f t="shared" si="8"/>
        <v>0</v>
      </c>
      <c r="J20" s="1">
        <f t="shared" si="9"/>
        <v>100052.62352269395</v>
      </c>
      <c r="K20" s="1">
        <f t="shared" si="10"/>
        <v>4786.5195828774977</v>
      </c>
    </row>
    <row r="21" spans="1:11" x14ac:dyDescent="0.25">
      <c r="A21">
        <v>17</v>
      </c>
      <c r="B21" s="4">
        <f t="shared" si="1"/>
        <v>43942</v>
      </c>
      <c r="C21">
        <f t="shared" si="2"/>
        <v>6.4283485347450819E-2</v>
      </c>
      <c r="D21">
        <f t="shared" si="3"/>
        <v>7.5272455360651233E-2</v>
      </c>
      <c r="E21">
        <f t="shared" si="4"/>
        <v>0</v>
      </c>
      <c r="F21" s="5">
        <f t="shared" si="5"/>
        <v>3.378453383246481E-3</v>
      </c>
      <c r="G21" s="1">
        <f t="shared" si="6"/>
        <v>83619375.497175783</v>
      </c>
      <c r="H21" s="1">
        <f t="shared" si="7"/>
        <v>55312.975426045137</v>
      </c>
      <c r="I21" s="1">
        <f t="shared" si="8"/>
        <v>0</v>
      </c>
      <c r="J21" s="1">
        <f t="shared" si="9"/>
        <v>104277.3877360784</v>
      </c>
      <c r="K21" s="1">
        <f t="shared" si="10"/>
        <v>4976.1396621181793</v>
      </c>
    </row>
    <row r="22" spans="1:11" x14ac:dyDescent="0.25">
      <c r="A22">
        <v>18</v>
      </c>
      <c r="B22" s="4">
        <f t="shared" si="1"/>
        <v>43943</v>
      </c>
      <c r="C22">
        <f t="shared" si="2"/>
        <v>6.4283485347450819E-2</v>
      </c>
      <c r="D22">
        <f t="shared" si="3"/>
        <v>7.5272455360651233E-2</v>
      </c>
      <c r="E22">
        <f t="shared" si="4"/>
        <v>0</v>
      </c>
      <c r="F22" s="5">
        <f t="shared" si="5"/>
        <v>3.378453383246481E-3</v>
      </c>
      <c r="G22" s="1">
        <f t="shared" si="6"/>
        <v>83615826.770376384</v>
      </c>
      <c r="H22" s="1">
        <f t="shared" si="7"/>
        <v>54511.286442854929</v>
      </c>
      <c r="I22" s="1">
        <f t="shared" si="8"/>
        <v>0</v>
      </c>
      <c r="J22" s="1">
        <f t="shared" si="9"/>
        <v>108440.93120970018</v>
      </c>
      <c r="K22" s="1">
        <f t="shared" si="10"/>
        <v>5163.0119710837307</v>
      </c>
    </row>
    <row r="23" spans="1:11" x14ac:dyDescent="0.25">
      <c r="A23">
        <v>19</v>
      </c>
      <c r="B23" s="4">
        <f t="shared" si="1"/>
        <v>43944</v>
      </c>
      <c r="C23">
        <f t="shared" si="2"/>
        <v>6.4283485347450819E-2</v>
      </c>
      <c r="D23">
        <f t="shared" si="3"/>
        <v>7.5272455360651233E-2</v>
      </c>
      <c r="E23">
        <f t="shared" si="4"/>
        <v>0</v>
      </c>
      <c r="F23" s="5">
        <f t="shared" si="5"/>
        <v>3.378453383246481E-3</v>
      </c>
      <c r="G23" s="1">
        <f t="shared" si="6"/>
        <v>83612329.626136184</v>
      </c>
      <c r="H23" s="1">
        <f t="shared" si="7"/>
        <v>53721.068467522258</v>
      </c>
      <c r="I23" s="1">
        <f t="shared" si="8"/>
        <v>0</v>
      </c>
      <c r="J23" s="1">
        <f t="shared" si="9"/>
        <v>112544.12958512166</v>
      </c>
      <c r="K23" s="1">
        <f t="shared" si="10"/>
        <v>5347.1758111917115</v>
      </c>
    </row>
    <row r="24" spans="1:11" x14ac:dyDescent="0.25">
      <c r="A24">
        <v>20</v>
      </c>
      <c r="B24" s="4">
        <f t="shared" si="1"/>
        <v>43945</v>
      </c>
      <c r="C24">
        <f t="shared" si="2"/>
        <v>6.4283485347450819E-2</v>
      </c>
      <c r="D24">
        <f t="shared" si="3"/>
        <v>7.5272455360651233E-2</v>
      </c>
      <c r="E24">
        <f t="shared" si="4"/>
        <v>0</v>
      </c>
      <c r="F24" s="5">
        <f t="shared" si="5"/>
        <v>3.378453383246481E-3</v>
      </c>
      <c r="G24" s="1">
        <f t="shared" si="6"/>
        <v>83608883.322077915</v>
      </c>
      <c r="H24" s="1">
        <f t="shared" si="7"/>
        <v>52942.161672121372</v>
      </c>
      <c r="I24" s="1">
        <f t="shared" si="8"/>
        <v>0</v>
      </c>
      <c r="J24" s="1">
        <f t="shared" si="9"/>
        <v>116587.84631326972</v>
      </c>
      <c r="K24" s="1">
        <f t="shared" si="10"/>
        <v>5528.669936707428</v>
      </c>
    </row>
    <row r="25" spans="1:11" x14ac:dyDescent="0.25">
      <c r="A25">
        <v>21</v>
      </c>
      <c r="B25" s="4">
        <f t="shared" si="1"/>
        <v>43946</v>
      </c>
      <c r="C25">
        <f t="shared" si="2"/>
        <v>6.4283485347450819E-2</v>
      </c>
      <c r="D25">
        <f t="shared" si="3"/>
        <v>7.5272455360651233E-2</v>
      </c>
      <c r="E25">
        <f t="shared" si="4"/>
        <v>0</v>
      </c>
      <c r="F25" s="5">
        <f t="shared" si="5"/>
        <v>3.378453383246481E-3</v>
      </c>
      <c r="G25" s="1">
        <f t="shared" si="6"/>
        <v>83605487.126293465</v>
      </c>
      <c r="H25" s="1">
        <f t="shared" si="7"/>
        <v>52174.408330193764</v>
      </c>
      <c r="I25" s="1">
        <f t="shared" si="8"/>
        <v>0</v>
      </c>
      <c r="J25" s="1">
        <f t="shared" si="9"/>
        <v>120572.93281443085</v>
      </c>
      <c r="K25" s="1">
        <f t="shared" si="10"/>
        <v>5707.5325619249888</v>
      </c>
    </row>
    <row r="26" spans="1:11" x14ac:dyDescent="0.25">
      <c r="A26">
        <v>22</v>
      </c>
      <c r="B26" s="4">
        <f t="shared" si="1"/>
        <v>43947</v>
      </c>
      <c r="C26">
        <f t="shared" si="2"/>
        <v>6.4283485347450819E-2</v>
      </c>
      <c r="D26">
        <f t="shared" si="3"/>
        <v>7.5272455360651233E-2</v>
      </c>
      <c r="E26">
        <f t="shared" si="4"/>
        <v>0</v>
      </c>
      <c r="F26" s="5">
        <f t="shared" si="5"/>
        <v>3.378453383246481E-3</v>
      </c>
      <c r="G26" s="1">
        <f t="shared" si="6"/>
        <v>83602140.317202494</v>
      </c>
      <c r="H26" s="1">
        <f t="shared" si="7"/>
        <v>51417.652792824818</v>
      </c>
      <c r="I26" s="1">
        <f t="shared" si="8"/>
        <v>0</v>
      </c>
      <c r="J26" s="1">
        <f t="shared" si="9"/>
        <v>124500.22863643375</v>
      </c>
      <c r="K26" s="1">
        <f t="shared" si="10"/>
        <v>5883.8013682670153</v>
      </c>
    </row>
    <row r="27" spans="1:11" x14ac:dyDescent="0.25">
      <c r="A27">
        <v>23</v>
      </c>
      <c r="B27" s="4">
        <f t="shared" si="1"/>
        <v>43948</v>
      </c>
      <c r="C27">
        <f t="shared" si="2"/>
        <v>6.4283485347450819E-2</v>
      </c>
      <c r="D27">
        <f t="shared" si="3"/>
        <v>7.5272455360651233E-2</v>
      </c>
      <c r="E27">
        <f t="shared" si="4"/>
        <v>0</v>
      </c>
      <c r="F27" s="5">
        <f t="shared" si="5"/>
        <v>3.378453383246481E-3</v>
      </c>
      <c r="G27" s="1">
        <f t="shared" si="6"/>
        <v>83598842.183412805</v>
      </c>
      <c r="H27" s="1">
        <f t="shared" si="7"/>
        <v>50671.741464878687</v>
      </c>
      <c r="I27" s="1">
        <f t="shared" si="8"/>
        <v>0</v>
      </c>
      <c r="J27" s="1">
        <f t="shared" si="9"/>
        <v>128370.56161103112</v>
      </c>
      <c r="K27" s="1">
        <f t="shared" si="10"/>
        <v>6057.5135113035276</v>
      </c>
    </row>
    <row r="28" spans="1:11" x14ac:dyDescent="0.25">
      <c r="A28">
        <v>24</v>
      </c>
      <c r="B28" s="4">
        <f t="shared" si="1"/>
        <v>43949</v>
      </c>
      <c r="C28">
        <f t="shared" si="2"/>
        <v>6.4283485347450819E-2</v>
      </c>
      <c r="D28">
        <f t="shared" si="3"/>
        <v>7.5272455360651233E-2</v>
      </c>
      <c r="E28">
        <f t="shared" si="4"/>
        <v>0</v>
      </c>
      <c r="F28" s="5">
        <f t="shared" si="5"/>
        <v>3.378453383246481E-3</v>
      </c>
      <c r="G28" s="1">
        <f t="shared" si="6"/>
        <v>83595592.023582444</v>
      </c>
      <c r="H28" s="1">
        <f t="shared" si="7"/>
        <v>49936.522781394298</v>
      </c>
      <c r="I28" s="1">
        <f t="shared" si="8"/>
        <v>0</v>
      </c>
      <c r="J28" s="1">
        <f t="shared" si="9"/>
        <v>132184.74800849266</v>
      </c>
      <c r="K28" s="1">
        <f t="shared" si="10"/>
        <v>6228.7056276905378</v>
      </c>
    </row>
    <row r="29" spans="1:11" x14ac:dyDescent="0.25">
      <c r="A29">
        <v>25</v>
      </c>
      <c r="B29" s="4">
        <f t="shared" si="1"/>
        <v>43950</v>
      </c>
      <c r="C29">
        <f t="shared" si="2"/>
        <v>6.4283485347450819E-2</v>
      </c>
      <c r="D29">
        <f t="shared" si="3"/>
        <v>7.5272455360651233E-2</v>
      </c>
      <c r="E29">
        <f t="shared" si="4"/>
        <v>0</v>
      </c>
      <c r="F29" s="5">
        <f t="shared" si="5"/>
        <v>3.378453383246481E-3</v>
      </c>
      <c r="G29" s="1">
        <f t="shared" si="6"/>
        <v>83592389.146283433</v>
      </c>
      <c r="H29" s="1">
        <f t="shared" si="7"/>
        <v>49211.847184145314</v>
      </c>
      <c r="I29" s="1">
        <f t="shared" si="8"/>
        <v>0</v>
      </c>
      <c r="J29" s="1">
        <f t="shared" si="9"/>
        <v>135943.5926904213</v>
      </c>
      <c r="K29" s="1">
        <f t="shared" si="10"/>
        <v>6397.4138420289046</v>
      </c>
    </row>
    <row r="30" spans="1:11" x14ac:dyDescent="0.25">
      <c r="A30">
        <v>26</v>
      </c>
      <c r="B30" s="4">
        <f t="shared" si="1"/>
        <v>43951</v>
      </c>
      <c r="C30">
        <f t="shared" si="2"/>
        <v>6.4283485347450819E-2</v>
      </c>
      <c r="D30">
        <f t="shared" si="3"/>
        <v>7.5272455360651233E-2</v>
      </c>
      <c r="E30">
        <f t="shared" si="4"/>
        <v>0</v>
      </c>
      <c r="F30" s="5">
        <f t="shared" si="5"/>
        <v>3.378453383246481E-3</v>
      </c>
      <c r="G30" s="1">
        <f t="shared" si="6"/>
        <v>83589232.869867206</v>
      </c>
      <c r="H30" s="1">
        <f t="shared" si="7"/>
        <v>48497.56709836654</v>
      </c>
      <c r="I30" s="1">
        <f t="shared" si="8"/>
        <v>0</v>
      </c>
      <c r="J30" s="1">
        <f t="shared" si="9"/>
        <v>139647.88926080507</v>
      </c>
      <c r="K30" s="1">
        <f t="shared" si="10"/>
        <v>6563.6737736439891</v>
      </c>
    </row>
    <row r="31" spans="1:11" x14ac:dyDescent="0.25">
      <c r="A31">
        <v>27</v>
      </c>
      <c r="B31" s="4">
        <f t="shared" si="1"/>
        <v>43952</v>
      </c>
      <c r="C31">
        <f t="shared" si="2"/>
        <v>6.4283485347450819E-2</v>
      </c>
      <c r="D31">
        <f t="shared" si="3"/>
        <v>7.5272455360651233E-2</v>
      </c>
      <c r="E31">
        <f t="shared" si="4"/>
        <v>0</v>
      </c>
      <c r="F31" s="5">
        <f t="shared" si="5"/>
        <v>3.378453383246481E-3</v>
      </c>
      <c r="G31" s="1">
        <f t="shared" si="6"/>
        <v>83586122.522331774</v>
      </c>
      <c r="H31" s="1">
        <f t="shared" si="7"/>
        <v>47793.536909649236</v>
      </c>
      <c r="I31" s="1">
        <f t="shared" si="8"/>
        <v>0</v>
      </c>
      <c r="J31" s="1">
        <f t="shared" si="9"/>
        <v>143298.42021531705</v>
      </c>
      <c r="K31" s="1">
        <f t="shared" si="10"/>
        <v>6727.5205432866887</v>
      </c>
    </row>
    <row r="32" spans="1:11" x14ac:dyDescent="0.25">
      <c r="A32">
        <v>28</v>
      </c>
      <c r="B32" s="4">
        <f t="shared" si="1"/>
        <v>43953</v>
      </c>
      <c r="C32">
        <f t="shared" si="2"/>
        <v>6.4283485347450819E-2</v>
      </c>
      <c r="D32">
        <f t="shared" si="3"/>
        <v>7.5272455360651233E-2</v>
      </c>
      <c r="E32">
        <f t="shared" si="4"/>
        <v>0</v>
      </c>
      <c r="F32" s="5">
        <f t="shared" si="5"/>
        <v>3.378453383246481E-3</v>
      </c>
      <c r="G32" s="1">
        <f t="shared" si="6"/>
        <v>83583057.441190392</v>
      </c>
      <c r="H32" s="1">
        <f t="shared" si="7"/>
        <v>47099.612941007465</v>
      </c>
      <c r="I32" s="1">
        <f t="shared" si="8"/>
        <v>0</v>
      </c>
      <c r="J32" s="1">
        <f t="shared" si="9"/>
        <v>146895.95708887625</v>
      </c>
      <c r="K32" s="1">
        <f t="shared" si="10"/>
        <v>6888.9887797564088</v>
      </c>
    </row>
    <row r="33" spans="1:11" x14ac:dyDescent="0.25">
      <c r="A33">
        <v>29</v>
      </c>
      <c r="B33" s="4">
        <f t="shared" si="1"/>
        <v>43954</v>
      </c>
      <c r="C33">
        <f t="shared" si="2"/>
        <v>6.4283485347450819E-2</v>
      </c>
      <c r="D33">
        <f t="shared" si="3"/>
        <v>7.5272455360651233E-2</v>
      </c>
      <c r="E33">
        <f t="shared" si="4"/>
        <v>0</v>
      </c>
      <c r="F33" s="5">
        <f t="shared" si="5"/>
        <v>3.378453383246481E-3</v>
      </c>
      <c r="G33" s="1">
        <f t="shared" si="6"/>
        <v>83580036.973341987</v>
      </c>
      <c r="H33" s="1">
        <f t="shared" si="7"/>
        <v>46415.653430117767</v>
      </c>
      <c r="I33" s="1">
        <f t="shared" si="8"/>
        <v>0</v>
      </c>
      <c r="J33" s="1">
        <f t="shared" si="9"/>
        <v>150441.26060148218</v>
      </c>
      <c r="K33" s="1">
        <f t="shared" si="10"/>
        <v>7048.1126264465556</v>
      </c>
    </row>
    <row r="34" spans="1:11" x14ac:dyDescent="0.25">
      <c r="A34" s="6">
        <v>30</v>
      </c>
      <c r="B34" s="4">
        <f t="shared" si="1"/>
        <v>43955</v>
      </c>
      <c r="C34">
        <f t="shared" si="2"/>
        <v>6.4283485347450819E-2</v>
      </c>
      <c r="D34" s="6">
        <f t="shared" si="3"/>
        <v>7.5272455360651233E-2</v>
      </c>
      <c r="E34" s="6">
        <f t="shared" si="4"/>
        <v>0</v>
      </c>
      <c r="F34" s="7">
        <f t="shared" si="5"/>
        <v>3.378453383246481E-3</v>
      </c>
      <c r="G34" s="8">
        <f t="shared" si="6"/>
        <v>83577060.474943146</v>
      </c>
      <c r="H34" s="8">
        <f t="shared" si="7"/>
        <v>45741.518506733853</v>
      </c>
      <c r="I34" s="8">
        <f t="shared" si="8"/>
        <v>0</v>
      </c>
      <c r="J34" s="8">
        <f t="shared" si="9"/>
        <v>153935.08080233619</v>
      </c>
      <c r="K34" s="8">
        <f t="shared" si="10"/>
        <v>7204.9257478131331</v>
      </c>
    </row>
    <row r="35" spans="1:11" x14ac:dyDescent="0.25">
      <c r="A35">
        <v>31</v>
      </c>
      <c r="B35" s="4">
        <f t="shared" si="1"/>
        <v>43956</v>
      </c>
      <c r="C35">
        <f t="shared" si="2"/>
        <v>6.4283485347450819E-2</v>
      </c>
      <c r="D35">
        <f t="shared" si="3"/>
        <v>7.5272455360651233E-2</v>
      </c>
      <c r="E35">
        <f t="shared" si="4"/>
        <v>0</v>
      </c>
      <c r="F35" s="5">
        <f t="shared" si="5"/>
        <v>3.378453383246481E-3</v>
      </c>
      <c r="G35" s="1">
        <f t="shared" si="6"/>
        <v>83574127.311281726</v>
      </c>
      <c r="H35" s="1">
        <f t="shared" si="7"/>
        <v>45077.070170278232</v>
      </c>
      <c r="I35" s="1">
        <f t="shared" si="8"/>
        <v>0</v>
      </c>
      <c r="J35" s="1">
        <f t="shared" si="9"/>
        <v>157378.15721226271</v>
      </c>
      <c r="K35" s="1">
        <f t="shared" si="10"/>
        <v>7359.4613357670396</v>
      </c>
    </row>
    <row r="36" spans="1:11" x14ac:dyDescent="0.25">
      <c r="A36">
        <v>32</v>
      </c>
      <c r="B36" s="4">
        <f t="shared" si="1"/>
        <v>43957</v>
      </c>
      <c r="C36">
        <f t="shared" si="2"/>
        <v>6.4283485347450819E-2</v>
      </c>
      <c r="D36">
        <f t="shared" si="3"/>
        <v>7.5272455360651233E-2</v>
      </c>
      <c r="E36">
        <f t="shared" si="4"/>
        <v>0</v>
      </c>
      <c r="F36" s="5">
        <f t="shared" si="5"/>
        <v>3.378453383246481E-3</v>
      </c>
      <c r="G36" s="1">
        <f t="shared" si="6"/>
        <v>83571236.856651992</v>
      </c>
      <c r="H36" s="1">
        <f t="shared" si="7"/>
        <v>44422.172267612441</v>
      </c>
      <c r="I36" s="1">
        <f t="shared" si="8"/>
        <v>0</v>
      </c>
      <c r="J36" s="1">
        <f t="shared" si="9"/>
        <v>160771.21896444392</v>
      </c>
      <c r="K36" s="1">
        <f t="shared" si="10"/>
        <v>7511.7521159906555</v>
      </c>
    </row>
    <row r="37" spans="1:11" x14ac:dyDescent="0.25">
      <c r="A37">
        <v>33</v>
      </c>
      <c r="B37" s="4">
        <f t="shared" si="1"/>
        <v>43958</v>
      </c>
      <c r="C37">
        <f t="shared" si="2"/>
        <v>6.4283485347450819E-2</v>
      </c>
      <c r="D37">
        <f t="shared" si="3"/>
        <v>7.5272455360651233E-2</v>
      </c>
      <c r="E37">
        <f t="shared" si="4"/>
        <v>0</v>
      </c>
      <c r="F37" s="5">
        <f t="shared" si="5"/>
        <v>3.378453383246481E-3</v>
      </c>
      <c r="G37" s="1">
        <f t="shared" si="6"/>
        <v>83568388.494231388</v>
      </c>
      <c r="H37" s="1">
        <f t="shared" si="7"/>
        <v>43776.69047098724</v>
      </c>
      <c r="I37" s="1">
        <f t="shared" si="8"/>
        <v>0</v>
      </c>
      <c r="J37" s="1">
        <f t="shared" si="9"/>
        <v>164114.98494348093</v>
      </c>
      <c r="K37" s="1">
        <f t="shared" si="10"/>
        <v>7661.8303541793284</v>
      </c>
    </row>
    <row r="38" spans="1:11" x14ac:dyDescent="0.25">
      <c r="A38">
        <v>34</v>
      </c>
      <c r="B38" s="4">
        <f t="shared" si="1"/>
        <v>43959</v>
      </c>
      <c r="C38">
        <f t="shared" si="2"/>
        <v>6.4283485347450819E-2</v>
      </c>
      <c r="D38">
        <f t="shared" si="3"/>
        <v>7.5272455360651233E-2</v>
      </c>
      <c r="E38">
        <f t="shared" si="4"/>
        <v>0</v>
      </c>
      <c r="F38" s="5">
        <f t="shared" si="5"/>
        <v>3.378453383246481E-3</v>
      </c>
      <c r="G38" s="1">
        <f t="shared" si="6"/>
        <v>83565581.615958855</v>
      </c>
      <c r="H38" s="1">
        <f t="shared" si="7"/>
        <v>43140.492256174337</v>
      </c>
      <c r="I38" s="1">
        <f t="shared" si="8"/>
        <v>0</v>
      </c>
      <c r="J38" s="1">
        <f t="shared" si="9"/>
        <v>167410.16392279536</v>
      </c>
      <c r="K38" s="1">
        <f t="shared" si="10"/>
        <v>7809.7278622083695</v>
      </c>
    </row>
    <row r="39" spans="1:11" x14ac:dyDescent="0.25">
      <c r="A39">
        <v>35</v>
      </c>
      <c r="B39" s="4">
        <f t="shared" si="1"/>
        <v>43960</v>
      </c>
      <c r="C39">
        <f t="shared" si="2"/>
        <v>6.4283485347450819E-2</v>
      </c>
      <c r="D39">
        <f t="shared" si="3"/>
        <v>7.5272455360651233E-2</v>
      </c>
      <c r="E39">
        <f t="shared" si="4"/>
        <v>0</v>
      </c>
      <c r="F39" s="5">
        <f t="shared" si="5"/>
        <v>3.378453383246481E-3</v>
      </c>
      <c r="G39" s="1">
        <f t="shared" si="6"/>
        <v>83562815.622414634</v>
      </c>
      <c r="H39" s="1">
        <f t="shared" si="7"/>
        <v>42513.446880780728</v>
      </c>
      <c r="I39" s="1">
        <f t="shared" si="8"/>
        <v>0</v>
      </c>
      <c r="J39" s="1">
        <f t="shared" si="9"/>
        <v>170657.45470038475</v>
      </c>
      <c r="K39" s="1">
        <f t="shared" si="10"/>
        <v>7955.4760042261605</v>
      </c>
    </row>
    <row r="40" spans="1:11" x14ac:dyDescent="0.25">
      <c r="A40">
        <v>36</v>
      </c>
      <c r="B40" s="4">
        <f t="shared" si="1"/>
        <v>43961</v>
      </c>
      <c r="C40">
        <f t="shared" si="2"/>
        <v>6.4283485347450819E-2</v>
      </c>
      <c r="D40">
        <f t="shared" si="3"/>
        <v>7.5272455360651233E-2</v>
      </c>
      <c r="E40">
        <f t="shared" si="4"/>
        <v>0</v>
      </c>
      <c r="F40" s="5">
        <f t="shared" si="5"/>
        <v>3.378453383246481E-3</v>
      </c>
      <c r="G40" s="1">
        <f t="shared" si="6"/>
        <v>83560089.922701657</v>
      </c>
      <c r="H40" s="1">
        <f t="shared" si="7"/>
        <v>41895.425362746864</v>
      </c>
      <c r="I40" s="1">
        <f t="shared" si="8"/>
        <v>0</v>
      </c>
      <c r="J40" s="1">
        <f t="shared" si="9"/>
        <v>173857.54623294575</v>
      </c>
      <c r="K40" s="1">
        <f t="shared" si="10"/>
        <v>8099.1057026740036</v>
      </c>
    </row>
    <row r="41" spans="1:11" x14ac:dyDescent="0.25">
      <c r="A41">
        <v>37</v>
      </c>
      <c r="B41" s="4">
        <f t="shared" si="1"/>
        <v>43962</v>
      </c>
      <c r="C41">
        <f t="shared" si="2"/>
        <v>6.4283485347450819E-2</v>
      </c>
      <c r="D41">
        <f t="shared" si="3"/>
        <v>7.5272455360651233E-2</v>
      </c>
      <c r="E41">
        <f t="shared" si="4"/>
        <v>0</v>
      </c>
      <c r="F41" s="5">
        <f t="shared" si="5"/>
        <v>3.378453383246481E-3</v>
      </c>
      <c r="G41" s="1">
        <f t="shared" si="6"/>
        <v>83557403.934328377</v>
      </c>
      <c r="H41" s="1">
        <f t="shared" si="7"/>
        <v>41286.300459029626</v>
      </c>
      <c r="I41" s="1">
        <f t="shared" si="8"/>
        <v>0</v>
      </c>
      <c r="J41" s="1">
        <f t="shared" si="9"/>
        <v>177011.11776837861</v>
      </c>
      <c r="K41" s="1">
        <f t="shared" si="10"/>
        <v>8240.6474442333256</v>
      </c>
    </row>
    <row r="42" spans="1:11" x14ac:dyDescent="0.25">
      <c r="A42">
        <v>38</v>
      </c>
      <c r="B42" s="4">
        <f t="shared" si="1"/>
        <v>43963</v>
      </c>
      <c r="C42">
        <f t="shared" si="2"/>
        <v>6.4283485347450819E-2</v>
      </c>
      <c r="D42">
        <f t="shared" si="3"/>
        <v>7.5272455360651233E-2</v>
      </c>
      <c r="E42">
        <f t="shared" si="4"/>
        <v>0</v>
      </c>
      <c r="F42" s="5">
        <f t="shared" si="5"/>
        <v>3.378453383246481E-3</v>
      </c>
      <c r="G42" s="1">
        <f t="shared" si="6"/>
        <v>83554757.083093166</v>
      </c>
      <c r="H42" s="1">
        <f t="shared" si="7"/>
        <v>40685.946644470998</v>
      </c>
      <c r="I42" s="1">
        <f t="shared" si="8"/>
        <v>0</v>
      </c>
      <c r="J42" s="1">
        <f t="shared" si="9"/>
        <v>180118.83897668734</v>
      </c>
      <c r="K42" s="1">
        <f t="shared" si="10"/>
        <v>8380.1312857008652</v>
      </c>
    </row>
    <row r="43" spans="1:11" x14ac:dyDescent="0.25">
      <c r="A43">
        <v>39</v>
      </c>
      <c r="B43" s="4">
        <f t="shared" si="1"/>
        <v>43964</v>
      </c>
      <c r="C43">
        <f t="shared" si="2"/>
        <v>6.4283485347450819E-2</v>
      </c>
      <c r="D43">
        <f t="shared" si="3"/>
        <v>7.5272455360651233E-2</v>
      </c>
      <c r="E43">
        <f t="shared" si="4"/>
        <v>0</v>
      </c>
      <c r="F43" s="5">
        <f t="shared" si="5"/>
        <v>3.378453383246481E-3</v>
      </c>
      <c r="G43" s="1">
        <f t="shared" si="6"/>
        <v>83552148.802970096</v>
      </c>
      <c r="H43" s="1">
        <f t="shared" si="7"/>
        <v>40094.240090853251</v>
      </c>
      <c r="I43" s="1">
        <f t="shared" si="8"/>
        <v>0</v>
      </c>
      <c r="J43" s="1">
        <f t="shared" si="9"/>
        <v>183181.37007928913</v>
      </c>
      <c r="K43" s="1">
        <f t="shared" si="10"/>
        <v>8517.5868597924637</v>
      </c>
    </row>
    <row r="44" spans="1:11" x14ac:dyDescent="0.25">
      <c r="A44">
        <v>40</v>
      </c>
      <c r="B44" s="4">
        <f t="shared" si="1"/>
        <v>43965</v>
      </c>
      <c r="C44">
        <f t="shared" si="2"/>
        <v>6.4283485347450819E-2</v>
      </c>
      <c r="D44">
        <f t="shared" si="3"/>
        <v>7.5272455360651233E-2</v>
      </c>
      <c r="E44">
        <f t="shared" si="4"/>
        <v>0</v>
      </c>
      <c r="F44" s="5">
        <f t="shared" si="5"/>
        <v>3.378453383246481E-3</v>
      </c>
      <c r="G44" s="1">
        <f t="shared" si="6"/>
        <v>83549578.535996273</v>
      </c>
      <c r="H44" s="1">
        <f t="shared" si="7"/>
        <v>39511.05864614126</v>
      </c>
      <c r="I44" s="1">
        <f t="shared" si="8"/>
        <v>0</v>
      </c>
      <c r="J44" s="1">
        <f t="shared" si="9"/>
        <v>186199.36197674711</v>
      </c>
      <c r="K44" s="1">
        <f t="shared" si="10"/>
        <v>8653.0433808761027</v>
      </c>
    </row>
    <row r="45" spans="1:11" x14ac:dyDescent="0.25">
      <c r="A45">
        <v>41</v>
      </c>
      <c r="B45" s="4">
        <f t="shared" si="1"/>
        <v>43966</v>
      </c>
      <c r="C45">
        <f t="shared" si="2"/>
        <v>6.4283485347450819E-2</v>
      </c>
      <c r="D45">
        <f t="shared" si="3"/>
        <v>7.5272455360651233E-2</v>
      </c>
      <c r="E45">
        <f t="shared" si="4"/>
        <v>0</v>
      </c>
      <c r="F45" s="5">
        <f t="shared" si="5"/>
        <v>3.378453383246481E-3</v>
      </c>
      <c r="G45" s="1">
        <f t="shared" si="6"/>
        <v>83547045.732160553</v>
      </c>
      <c r="H45" s="1">
        <f t="shared" si="7"/>
        <v>38936.281813912618</v>
      </c>
      <c r="I45" s="1">
        <f t="shared" si="8"/>
        <v>0</v>
      </c>
      <c r="J45" s="1">
        <f t="shared" si="9"/>
        <v>189173.45637494084</v>
      </c>
      <c r="K45" s="1">
        <f t="shared" si="10"/>
        <v>8786.5296506348095</v>
      </c>
    </row>
    <row r="46" spans="1:11" x14ac:dyDescent="0.25">
      <c r="A46">
        <v>42</v>
      </c>
      <c r="B46" s="4">
        <f t="shared" si="1"/>
        <v>43967</v>
      </c>
      <c r="C46">
        <f t="shared" si="2"/>
        <v>6.4283485347450819E-2</v>
      </c>
      <c r="D46">
        <f t="shared" si="3"/>
        <v>7.5272455360651233E-2</v>
      </c>
      <c r="E46">
        <f t="shared" si="4"/>
        <v>0</v>
      </c>
      <c r="F46" s="5">
        <f t="shared" si="5"/>
        <v>3.378453383246481E-3</v>
      </c>
      <c r="G46" s="1">
        <f t="shared" si="6"/>
        <v>83544549.849293724</v>
      </c>
      <c r="H46" s="1">
        <f t="shared" si="7"/>
        <v>38369.790732975925</v>
      </c>
      <c r="I46" s="1">
        <f t="shared" si="8"/>
        <v>0</v>
      </c>
      <c r="J46" s="1">
        <f t="shared" si="9"/>
        <v>192104.2859096883</v>
      </c>
      <c r="K46" s="1">
        <f t="shared" si="10"/>
        <v>8918.0740636600603</v>
      </c>
    </row>
    <row r="47" spans="1:11" x14ac:dyDescent="0.25">
      <c r="A47">
        <v>43</v>
      </c>
      <c r="B47" s="4">
        <f t="shared" si="1"/>
        <v>43968</v>
      </c>
      <c r="C47">
        <f t="shared" si="2"/>
        <v>6.4283485347450819E-2</v>
      </c>
      <c r="D47">
        <f t="shared" si="3"/>
        <v>7.5272455360651233E-2</v>
      </c>
      <c r="E47">
        <f t="shared" si="4"/>
        <v>0</v>
      </c>
      <c r="F47" s="5">
        <f t="shared" si="5"/>
        <v>3.378453383246481E-3</v>
      </c>
      <c r="G47" s="1">
        <f t="shared" si="6"/>
        <v>83542090.352960065</v>
      </c>
      <c r="H47" s="1">
        <f t="shared" si="7"/>
        <v>37811.468157177689</v>
      </c>
      <c r="I47" s="1">
        <f t="shared" si="8"/>
        <v>0</v>
      </c>
      <c r="J47" s="1">
        <f t="shared" si="9"/>
        <v>194992.47426983376</v>
      </c>
      <c r="K47" s="1">
        <f t="shared" si="10"/>
        <v>9047.7046129763421</v>
      </c>
    </row>
    <row r="48" spans="1:11" x14ac:dyDescent="0.25">
      <c r="A48">
        <v>44</v>
      </c>
      <c r="B48" s="4">
        <f t="shared" si="1"/>
        <v>43969</v>
      </c>
      <c r="C48">
        <f t="shared" si="2"/>
        <v>6.4283485347450819E-2</v>
      </c>
      <c r="D48">
        <f t="shared" si="3"/>
        <v>7.5272455360651233E-2</v>
      </c>
      <c r="E48">
        <f t="shared" si="4"/>
        <v>0</v>
      </c>
      <c r="F48" s="5">
        <f t="shared" si="5"/>
        <v>3.378453383246481E-3</v>
      </c>
      <c r="G48" s="1">
        <f t="shared" si="6"/>
        <v>83539666.716350347</v>
      </c>
      <c r="H48" s="1">
        <f t="shared" si="7"/>
        <v>37261.198435398175</v>
      </c>
      <c r="I48" s="1">
        <f t="shared" si="8"/>
        <v>0</v>
      </c>
      <c r="J48" s="1">
        <f t="shared" si="9"/>
        <v>197838.63631881561</v>
      </c>
      <c r="K48" s="1">
        <f t="shared" si="10"/>
        <v>9175.448895497475</v>
      </c>
    </row>
    <row r="49" spans="1:11" x14ac:dyDescent="0.25">
      <c r="A49">
        <v>45</v>
      </c>
      <c r="B49" s="4">
        <f t="shared" si="1"/>
        <v>43970</v>
      </c>
      <c r="C49">
        <f t="shared" si="2"/>
        <v>6.4283485347450819E-2</v>
      </c>
      <c r="D49">
        <f t="shared" si="3"/>
        <v>7.5272455360651233E-2</v>
      </c>
      <c r="E49">
        <f t="shared" si="4"/>
        <v>0</v>
      </c>
      <c r="F49" s="5">
        <f t="shared" si="5"/>
        <v>3.378453383246481E-3</v>
      </c>
      <c r="G49" s="1">
        <f t="shared" si="6"/>
        <v>83537278.420176178</v>
      </c>
      <c r="H49" s="1">
        <f t="shared" si="7"/>
        <v>36718.867491736331</v>
      </c>
      <c r="I49" s="1">
        <f t="shared" si="8"/>
        <v>0</v>
      </c>
      <c r="J49" s="1">
        <f t="shared" si="9"/>
        <v>200643.37821472849</v>
      </c>
      <c r="K49" s="1">
        <f t="shared" si="10"/>
        <v>9301.3341174153647</v>
      </c>
    </row>
    <row r="50" spans="1:11" x14ac:dyDescent="0.25">
      <c r="A50">
        <v>46</v>
      </c>
      <c r="B50" s="4">
        <f t="shared" si="1"/>
        <v>43971</v>
      </c>
      <c r="C50">
        <f t="shared" si="2"/>
        <v>6.4283485347450819E-2</v>
      </c>
      <c r="D50">
        <f t="shared" si="3"/>
        <v>7.5272455360651233E-2</v>
      </c>
      <c r="E50">
        <f t="shared" si="4"/>
        <v>0</v>
      </c>
      <c r="F50" s="5">
        <f t="shared" si="5"/>
        <v>3.378453383246481E-3</v>
      </c>
      <c r="G50" s="1">
        <f t="shared" si="6"/>
        <v>83534924.952565759</v>
      </c>
      <c r="H50" s="1">
        <f t="shared" si="7"/>
        <v>36184.362805883953</v>
      </c>
      <c r="I50" s="1">
        <f t="shared" si="8"/>
        <v>0</v>
      </c>
      <c r="J50" s="1">
        <f t="shared" si="9"/>
        <v>203407.29752889389</v>
      </c>
      <c r="K50" s="1">
        <f t="shared" si="10"/>
        <v>9425.3870995218003</v>
      </c>
    </row>
    <row r="51" spans="1:11" x14ac:dyDescent="0.25">
      <c r="A51">
        <v>47</v>
      </c>
      <c r="B51" s="4">
        <f t="shared" si="1"/>
        <v>43972</v>
      </c>
      <c r="C51">
        <f t="shared" si="2"/>
        <v>6.4283485347450819E-2</v>
      </c>
      <c r="D51">
        <f t="shared" si="3"/>
        <v>7.5272455360651233E-2</v>
      </c>
      <c r="E51">
        <f t="shared" si="4"/>
        <v>0</v>
      </c>
      <c r="F51" s="5">
        <f t="shared" si="5"/>
        <v>3.378453383246481E-3</v>
      </c>
      <c r="G51" s="1">
        <f t="shared" si="6"/>
        <v>83532605.808960959</v>
      </c>
      <c r="H51" s="1">
        <f t="shared" si="7"/>
        <v>35657.573393689148</v>
      </c>
      <c r="I51" s="1">
        <f t="shared" si="8"/>
        <v>0</v>
      </c>
      <c r="J51" s="1">
        <f t="shared" si="9"/>
        <v>206130.98336295341</v>
      </c>
      <c r="K51" s="1">
        <f t="shared" si="10"/>
        <v>9547.6342824639578</v>
      </c>
    </row>
    <row r="52" spans="1:11" x14ac:dyDescent="0.25">
      <c r="A52">
        <v>48</v>
      </c>
      <c r="B52" s="4">
        <f t="shared" si="1"/>
        <v>43973</v>
      </c>
      <c r="C52">
        <f t="shared" si="2"/>
        <v>6.4283485347450819E-2</v>
      </c>
      <c r="D52">
        <f t="shared" si="3"/>
        <v>7.5272455360651233E-2</v>
      </c>
      <c r="E52">
        <f t="shared" si="4"/>
        <v>0</v>
      </c>
      <c r="F52" s="5">
        <f t="shared" si="5"/>
        <v>3.378453383246481E-3</v>
      </c>
      <c r="G52" s="1">
        <f t="shared" si="6"/>
        <v>83530320.492015719</v>
      </c>
      <c r="H52" s="1">
        <f t="shared" si="7"/>
        <v>35138.389787909036</v>
      </c>
      <c r="I52" s="1">
        <f t="shared" si="8"/>
        <v>0</v>
      </c>
      <c r="J52" s="1">
        <f t="shared" si="9"/>
        <v>208815.01646449903</v>
      </c>
      <c r="K52" s="1">
        <f t="shared" si="10"/>
        <v>9668.1017319342263</v>
      </c>
    </row>
    <row r="53" spans="1:11" x14ac:dyDescent="0.25">
      <c r="A53">
        <v>49</v>
      </c>
      <c r="B53" s="4">
        <f t="shared" si="1"/>
        <v>43974</v>
      </c>
      <c r="C53">
        <f t="shared" si="2"/>
        <v>6.4283485347450819E-2</v>
      </c>
      <c r="D53">
        <f t="shared" si="3"/>
        <v>7.5272455360651233E-2</v>
      </c>
      <c r="E53">
        <f t="shared" si="4"/>
        <v>0</v>
      </c>
      <c r="F53" s="5">
        <f t="shared" si="5"/>
        <v>3.378453383246481E-3</v>
      </c>
      <c r="G53" s="1">
        <f t="shared" si="6"/>
        <v>83528068.511495858</v>
      </c>
      <c r="H53" s="1">
        <f t="shared" si="7"/>
        <v>34626.704019151599</v>
      </c>
      <c r="I53" s="1">
        <f t="shared" si="8"/>
        <v>0</v>
      </c>
      <c r="J53" s="1">
        <f t="shared" si="9"/>
        <v>211459.96934125459</v>
      </c>
      <c r="K53" s="1">
        <f t="shared" si="10"/>
        <v>9786.8151437950219</v>
      </c>
    </row>
    <row r="54" spans="1:11" x14ac:dyDescent="0.25">
      <c r="A54">
        <v>50</v>
      </c>
      <c r="B54" s="4">
        <f t="shared" si="1"/>
        <v>43975</v>
      </c>
      <c r="C54">
        <f t="shared" si="2"/>
        <v>6.4283485347450819E-2</v>
      </c>
      <c r="D54">
        <f t="shared" si="3"/>
        <v>7.5272455360651233E-2</v>
      </c>
      <c r="E54">
        <f t="shared" si="4"/>
        <v>0</v>
      </c>
      <c r="F54" s="5">
        <f t="shared" si="5"/>
        <v>3.378453383246481E-3</v>
      </c>
      <c r="G54" s="1">
        <f t="shared" si="6"/>
        <v>83525849.384180084</v>
      </c>
      <c r="H54" s="1">
        <f t="shared" si="7"/>
        <v>34122.409597006503</v>
      </c>
      <c r="I54" s="1">
        <f t="shared" si="8"/>
        <v>0</v>
      </c>
      <c r="J54" s="1">
        <f t="shared" si="9"/>
        <v>214066.40637382265</v>
      </c>
      <c r="K54" s="1">
        <f t="shared" si="10"/>
        <v>9903.7998491391991</v>
      </c>
    </row>
    <row r="55" spans="1:11" x14ac:dyDescent="0.25">
      <c r="A55">
        <v>51</v>
      </c>
      <c r="B55" s="4">
        <f t="shared" si="1"/>
        <v>43976</v>
      </c>
      <c r="C55">
        <f t="shared" si="2"/>
        <v>6.4283485347450819E-2</v>
      </c>
      <c r="D55">
        <f t="shared" si="3"/>
        <v>7.5272455360651233E-2</v>
      </c>
      <c r="E55">
        <f t="shared" si="4"/>
        <v>0</v>
      </c>
      <c r="F55" s="5">
        <f t="shared" si="5"/>
        <v>3.378453383246481E-3</v>
      </c>
      <c r="G55" s="1">
        <f t="shared" si="6"/>
        <v>83523662.633762389</v>
      </c>
      <c r="H55" s="1">
        <f t="shared" si="7"/>
        <v>33625.401491364617</v>
      </c>
      <c r="I55" s="1">
        <f t="shared" si="8"/>
        <v>0</v>
      </c>
      <c r="J55" s="1">
        <f t="shared" si="9"/>
        <v>216634.88392701119</v>
      </c>
      <c r="K55" s="1">
        <f t="shared" si="10"/>
        <v>10019.080819286728</v>
      </c>
    </row>
    <row r="56" spans="1:11" x14ac:dyDescent="0.25">
      <c r="A56">
        <v>52</v>
      </c>
      <c r="B56" s="4">
        <f t="shared" si="1"/>
        <v>43977</v>
      </c>
      <c r="C56">
        <f t="shared" si="2"/>
        <v>6.4283485347450819E-2</v>
      </c>
      <c r="D56">
        <f t="shared" si="3"/>
        <v>7.5272455360651233E-2</v>
      </c>
      <c r="E56">
        <f t="shared" si="4"/>
        <v>0</v>
      </c>
      <c r="F56" s="5">
        <f t="shared" si="5"/>
        <v>3.378453383246481E-3</v>
      </c>
      <c r="G56" s="1">
        <f t="shared" si="6"/>
        <v>83521507.790755659</v>
      </c>
      <c r="H56" s="1">
        <f t="shared" si="7"/>
        <v>33135.576113925992</v>
      </c>
      <c r="I56" s="1">
        <f t="shared" si="8"/>
        <v>0</v>
      </c>
      <c r="J56" s="1">
        <f t="shared" si="9"/>
        <v>219165.95045975392</v>
      </c>
      <c r="K56" s="1">
        <f t="shared" si="10"/>
        <v>10132.68267071825</v>
      </c>
    </row>
    <row r="57" spans="1:11" x14ac:dyDescent="0.25">
      <c r="A57">
        <v>53</v>
      </c>
      <c r="B57" s="4">
        <f t="shared" si="1"/>
        <v>43978</v>
      </c>
      <c r="C57">
        <f t="shared" si="2"/>
        <v>6.4283485347450819E-2</v>
      </c>
      <c r="D57">
        <f t="shared" si="3"/>
        <v>7.5272455360651233E-2</v>
      </c>
      <c r="E57">
        <f t="shared" si="4"/>
        <v>0</v>
      </c>
      <c r="F57" s="5">
        <f t="shared" si="5"/>
        <v>3.378453383246481E-3</v>
      </c>
      <c r="G57" s="1">
        <f t="shared" si="6"/>
        <v>83519384.392396569</v>
      </c>
      <c r="H57" s="1">
        <f t="shared" si="7"/>
        <v>32652.831299895817</v>
      </c>
      <c r="I57" s="1">
        <f t="shared" si="8"/>
        <v>0</v>
      </c>
      <c r="J57" s="1">
        <f t="shared" si="9"/>
        <v>221660.14663363888</v>
      </c>
      <c r="K57" s="1">
        <f t="shared" si="10"/>
        <v>10244.629669946164</v>
      </c>
    </row>
    <row r="58" spans="1:11" x14ac:dyDescent="0.25">
      <c r="A58">
        <v>54</v>
      </c>
      <c r="B58" s="4">
        <f t="shared" si="1"/>
        <v>43979</v>
      </c>
      <c r="C58">
        <f t="shared" si="2"/>
        <v>6.4283485347450819E-2</v>
      </c>
      <c r="D58">
        <f t="shared" si="3"/>
        <v>7.5272455360651233E-2</v>
      </c>
      <c r="E58">
        <f t="shared" si="4"/>
        <v>0</v>
      </c>
      <c r="F58" s="5">
        <f t="shared" si="5"/>
        <v>3.378453383246481E-3</v>
      </c>
      <c r="G58" s="1">
        <f t="shared" si="6"/>
        <v>83517291.982551798</v>
      </c>
      <c r="H58" s="1">
        <f t="shared" si="7"/>
        <v>32177.066289868042</v>
      </c>
      <c r="I58" s="1">
        <f t="shared" si="8"/>
        <v>0</v>
      </c>
      <c r="J58" s="1">
        <f t="shared" si="9"/>
        <v>224118.00542005917</v>
      </c>
      <c r="K58" s="1">
        <f t="shared" si="10"/>
        <v>10354.945738323873</v>
      </c>
    </row>
    <row r="59" spans="1:11" x14ac:dyDescent="0.25">
      <c r="A59">
        <v>55</v>
      </c>
      <c r="B59" s="4">
        <f t="shared" si="1"/>
        <v>43980</v>
      </c>
      <c r="C59">
        <f t="shared" si="2"/>
        <v>6.4283485347450819E-2</v>
      </c>
      <c r="D59">
        <f t="shared" si="3"/>
        <v>7.5272455360651233E-2</v>
      </c>
      <c r="E59">
        <f t="shared" si="4"/>
        <v>0</v>
      </c>
      <c r="F59" s="5">
        <f t="shared" si="5"/>
        <v>3.378453383246481E-3</v>
      </c>
      <c r="G59" s="1">
        <f t="shared" si="6"/>
        <v>83515230.111625358</v>
      </c>
      <c r="H59" s="1">
        <f t="shared" si="7"/>
        <v>31708.181711896057</v>
      </c>
      <c r="I59" s="1">
        <f t="shared" si="8"/>
        <v>0</v>
      </c>
      <c r="J59" s="1">
        <f t="shared" si="9"/>
        <v>226540.05220599996</v>
      </c>
      <c r="K59" s="1">
        <f t="shared" si="10"/>
        <v>10463.654456793824</v>
      </c>
    </row>
    <row r="60" spans="1:11" x14ac:dyDescent="0.25">
      <c r="A60">
        <v>56</v>
      </c>
      <c r="B60" s="4">
        <f t="shared" si="1"/>
        <v>43981</v>
      </c>
      <c r="C60">
        <f t="shared" si="2"/>
        <v>6.4283485347450819E-2</v>
      </c>
      <c r="D60">
        <f t="shared" si="3"/>
        <v>7.5272455360651233E-2</v>
      </c>
      <c r="E60">
        <f t="shared" si="4"/>
        <v>0</v>
      </c>
      <c r="F60" s="5">
        <f t="shared" si="5"/>
        <v>3.378453383246481E-3</v>
      </c>
      <c r="G60" s="1">
        <f t="shared" si="6"/>
        <v>83513198.336467251</v>
      </c>
      <c r="H60" s="1">
        <f t="shared" si="7"/>
        <v>31246.079563750005</v>
      </c>
      <c r="I60" s="1">
        <f t="shared" si="8"/>
        <v>0</v>
      </c>
      <c r="J60" s="1">
        <f t="shared" si="9"/>
        <v>228926.80489847608</v>
      </c>
      <c r="K60" s="1">
        <f t="shared" si="10"/>
        <v>10570.779070574972</v>
      </c>
    </row>
    <row r="61" spans="1:11" x14ac:dyDescent="0.25">
      <c r="A61">
        <v>57</v>
      </c>
      <c r="B61" s="4">
        <f t="shared" si="1"/>
        <v>43982</v>
      </c>
      <c r="C61">
        <f t="shared" si="2"/>
        <v>6.4283485347450819E-2</v>
      </c>
      <c r="D61">
        <f t="shared" si="3"/>
        <v>7.5272455360651233E-2</v>
      </c>
      <c r="E61">
        <f t="shared" si="4"/>
        <v>0</v>
      </c>
      <c r="F61" s="5">
        <f t="shared" si="5"/>
        <v>3.378453383246481E-3</v>
      </c>
      <c r="G61" s="1">
        <f t="shared" si="6"/>
        <v>83511196.22028327</v>
      </c>
      <c r="H61" s="1">
        <f t="shared" si="7"/>
        <v>30790.663195360041</v>
      </c>
      <c r="I61" s="1">
        <f t="shared" si="8"/>
        <v>0</v>
      </c>
      <c r="J61" s="1">
        <f t="shared" si="9"/>
        <v>231278.7740276338</v>
      </c>
      <c r="K61" s="1">
        <f t="shared" si="10"/>
        <v>10676.342493790313</v>
      </c>
    </row>
    <row r="62" spans="1:11" x14ac:dyDescent="0.25">
      <c r="A62">
        <v>58</v>
      </c>
      <c r="B62" s="4">
        <f t="shared" si="1"/>
        <v>43983</v>
      </c>
      <c r="C62">
        <f t="shared" si="2"/>
        <v>6.4283485347450819E-2</v>
      </c>
      <c r="D62">
        <f t="shared" si="3"/>
        <v>7.5272455360651233E-2</v>
      </c>
      <c r="E62">
        <f t="shared" si="4"/>
        <v>0</v>
      </c>
      <c r="F62" s="5">
        <f t="shared" si="5"/>
        <v>3.378453383246481E-3</v>
      </c>
      <c r="G62" s="1">
        <f t="shared" si="6"/>
        <v>83509223.33254604</v>
      </c>
      <c r="H62" s="1">
        <f t="shared" si="7"/>
        <v>30341.837291444899</v>
      </c>
      <c r="I62" s="1">
        <f t="shared" si="8"/>
        <v>0</v>
      </c>
      <c r="J62" s="1">
        <f t="shared" si="9"/>
        <v>233596.46284853137</v>
      </c>
      <c r="K62" s="1">
        <f t="shared" si="10"/>
        <v>10780.36731403508</v>
      </c>
    </row>
    <row r="63" spans="1:11" x14ac:dyDescent="0.25">
      <c r="A63">
        <v>59</v>
      </c>
      <c r="B63" s="4">
        <f t="shared" si="1"/>
        <v>43984</v>
      </c>
      <c r="C63">
        <f t="shared" si="2"/>
        <v>6.4283485347450819E-2</v>
      </c>
      <c r="D63">
        <f t="shared" si="3"/>
        <v>7.5272455360651233E-2</v>
      </c>
      <c r="E63">
        <f t="shared" si="4"/>
        <v>0</v>
      </c>
      <c r="F63" s="5">
        <f t="shared" si="5"/>
        <v>3.378453383246481E-3</v>
      </c>
      <c r="G63" s="1">
        <f t="shared" si="6"/>
        <v>83507279.248907223</v>
      </c>
      <c r="H63" s="1">
        <f t="shared" si="7"/>
        <v>29899.507854325158</v>
      </c>
      <c r="I63" s="1">
        <f t="shared" si="8"/>
        <v>0</v>
      </c>
      <c r="J63" s="1">
        <f t="shared" si="9"/>
        <v>235880.3674416118</v>
      </c>
      <c r="K63" s="1">
        <f t="shared" si="10"/>
        <v>10882.875796886276</v>
      </c>
    </row>
    <row r="64" spans="1:11" x14ac:dyDescent="0.25">
      <c r="A64">
        <v>60</v>
      </c>
      <c r="B64" s="4">
        <f t="shared" si="1"/>
        <v>43985</v>
      </c>
      <c r="C64">
        <f t="shared" si="2"/>
        <v>6.4283485347450819E-2</v>
      </c>
      <c r="D64">
        <f t="shared" si="3"/>
        <v>7.5272455360651233E-2</v>
      </c>
      <c r="E64">
        <f t="shared" si="4"/>
        <v>0</v>
      </c>
      <c r="F64" s="5">
        <f t="shared" si="5"/>
        <v>3.378453383246481E-3</v>
      </c>
      <c r="G64" s="1">
        <f t="shared" si="6"/>
        <v>83505363.551110893</v>
      </c>
      <c r="H64" s="1">
        <f t="shared" si="7"/>
        <v>29463.582186920343</v>
      </c>
      <c r="I64" s="1">
        <f t="shared" si="8"/>
        <v>0</v>
      </c>
      <c r="J64" s="1">
        <f t="shared" si="9"/>
        <v>238130.97681188193</v>
      </c>
      <c r="K64" s="1">
        <f t="shared" si="10"/>
        <v>10983.889890354125</v>
      </c>
    </row>
    <row r="65" spans="1:11" x14ac:dyDescent="0.25">
      <c r="A65">
        <v>61</v>
      </c>
      <c r="B65" s="4">
        <f t="shared" si="1"/>
        <v>43986</v>
      </c>
      <c r="C65">
        <f t="shared" si="2"/>
        <v>6.4283485347450819E-2</v>
      </c>
      <c r="D65">
        <f t="shared" si="3"/>
        <v>7.5272455360651233E-2</v>
      </c>
      <c r="E65">
        <f t="shared" si="4"/>
        <v>0</v>
      </c>
      <c r="F65" s="5">
        <f t="shared" si="5"/>
        <v>3.378453383246481E-3</v>
      </c>
      <c r="G65" s="1">
        <f t="shared" si="6"/>
        <v>83503475.826908037</v>
      </c>
      <c r="H65" s="1">
        <f t="shared" si="7"/>
        <v>29033.968875929193</v>
      </c>
      <c r="I65" s="1">
        <f t="shared" si="8"/>
        <v>0</v>
      </c>
      <c r="J65" s="1">
        <f t="shared" si="9"/>
        <v>240348.77298681176</v>
      </c>
      <c r="K65" s="1">
        <f t="shared" si="10"/>
        <v>11083.431229276086</v>
      </c>
    </row>
    <row r="66" spans="1:11" x14ac:dyDescent="0.25">
      <c r="A66">
        <v>62</v>
      </c>
      <c r="B66" s="4">
        <f t="shared" si="1"/>
        <v>43987</v>
      </c>
      <c r="C66">
        <f t="shared" si="2"/>
        <v>6.4283485347450819E-2</v>
      </c>
      <c r="D66">
        <f t="shared" si="3"/>
        <v>7.5272455360651233E-2</v>
      </c>
      <c r="E66">
        <f t="shared" si="4"/>
        <v>0</v>
      </c>
      <c r="F66" s="5">
        <f t="shared" si="5"/>
        <v>3.378453383246481E-3</v>
      </c>
      <c r="G66" s="1">
        <f t="shared" si="6"/>
        <v>83501615.669972241</v>
      </c>
      <c r="H66" s="1">
        <f t="shared" si="7"/>
        <v>28610.577775192185</v>
      </c>
      <c r="I66" s="1">
        <f t="shared" si="8"/>
        <v>0</v>
      </c>
      <c r="J66" s="1">
        <f t="shared" si="9"/>
        <v>242534.23111296768</v>
      </c>
      <c r="K66" s="1">
        <f t="shared" si="10"/>
        <v>11181.521139654042</v>
      </c>
    </row>
    <row r="67" spans="1:11" x14ac:dyDescent="0.25">
      <c r="A67">
        <v>63</v>
      </c>
      <c r="B67" s="4">
        <f t="shared" si="1"/>
        <v>43988</v>
      </c>
      <c r="C67">
        <f t="shared" si="2"/>
        <v>6.4283485347450819E-2</v>
      </c>
      <c r="D67">
        <f t="shared" si="3"/>
        <v>7.5272455360651233E-2</v>
      </c>
      <c r="E67">
        <f t="shared" si="4"/>
        <v>0</v>
      </c>
      <c r="F67" s="5">
        <f t="shared" si="5"/>
        <v>3.378453383246481E-3</v>
      </c>
      <c r="G67" s="1">
        <f t="shared" si="6"/>
        <v>83499782.679816484</v>
      </c>
      <c r="H67" s="1">
        <f t="shared" si="7"/>
        <v>28193.319989235515</v>
      </c>
      <c r="I67" s="1">
        <f t="shared" si="8"/>
        <v>0</v>
      </c>
      <c r="J67" s="1">
        <f t="shared" si="9"/>
        <v>244687.81955139327</v>
      </c>
      <c r="K67" s="1">
        <f t="shared" si="10"/>
        <v>11278.180642935276</v>
      </c>
    </row>
    <row r="68" spans="1:11" x14ac:dyDescent="0.25">
      <c r="A68">
        <v>64</v>
      </c>
      <c r="B68" s="4">
        <f t="shared" si="1"/>
        <v>43989</v>
      </c>
      <c r="C68">
        <f t="shared" si="2"/>
        <v>6.4283485347450819E-2</v>
      </c>
      <c r="D68">
        <f t="shared" si="3"/>
        <v>7.5272455360651233E-2</v>
      </c>
      <c r="E68">
        <f t="shared" si="4"/>
        <v>0</v>
      </c>
      <c r="F68" s="5">
        <f t="shared" si="5"/>
        <v>3.378453383246481E-3</v>
      </c>
      <c r="G68" s="1">
        <f t="shared" si="6"/>
        <v>83497976.461711064</v>
      </c>
      <c r="H68" s="1">
        <f t="shared" si="7"/>
        <v>27782.10785699559</v>
      </c>
      <c r="I68" s="1">
        <f t="shared" si="8"/>
        <v>0</v>
      </c>
      <c r="J68" s="1">
        <f t="shared" si="9"/>
        <v>246809.99997175156</v>
      </c>
      <c r="K68" s="1">
        <f t="shared" si="10"/>
        <v>11373.43046023786</v>
      </c>
    </row>
    <row r="69" spans="1:11" x14ac:dyDescent="0.25">
      <c r="A69">
        <v>65</v>
      </c>
      <c r="B69" s="4">
        <f t="shared" si="1"/>
        <v>43990</v>
      </c>
      <c r="C69">
        <f t="shared" si="2"/>
        <v>6.4283485347450819E-2</v>
      </c>
      <c r="D69">
        <f t="shared" si="3"/>
        <v>7.5272455360651233E-2</v>
      </c>
      <c r="E69">
        <f t="shared" si="4"/>
        <v>0</v>
      </c>
      <c r="F69" s="5">
        <f t="shared" si="5"/>
        <v>3.378453383246481E-3</v>
      </c>
      <c r="G69" s="1">
        <f t="shared" si="6"/>
        <v>83496196.62660256</v>
      </c>
      <c r="H69" s="1">
        <f t="shared" si="7"/>
        <v>27376.854935723131</v>
      </c>
      <c r="I69" s="1">
        <f t="shared" si="8"/>
        <v>0</v>
      </c>
      <c r="J69" s="1">
        <f t="shared" si="9"/>
        <v>248901.22744524205</v>
      </c>
      <c r="K69" s="1">
        <f t="shared" si="10"/>
        <v>11467.291016521045</v>
      </c>
    </row>
    <row r="70" spans="1:11" x14ac:dyDescent="0.25">
      <c r="A70">
        <v>66</v>
      </c>
      <c r="B70" s="4">
        <f t="shared" si="1"/>
        <v>43991</v>
      </c>
      <c r="C70">
        <f t="shared" si="2"/>
        <v>6.4283485347450819E-2</v>
      </c>
      <c r="D70">
        <f t="shared" si="3"/>
        <v>7.5272455360651233E-2</v>
      </c>
      <c r="E70">
        <f t="shared" si="4"/>
        <v>0</v>
      </c>
      <c r="F70" s="5">
        <f t="shared" si="5"/>
        <v>3.378453383246481E-3</v>
      </c>
      <c r="G70" s="1">
        <f t="shared" si="6"/>
        <v>83494442.791033968</v>
      </c>
      <c r="H70" s="1">
        <f t="shared" si="7"/>
        <v>26977.475985065903</v>
      </c>
      <c r="I70" s="1">
        <f t="shared" si="8"/>
        <v>0</v>
      </c>
      <c r="J70" s="1">
        <f t="shared" si="9"/>
        <v>250961.95053630631</v>
      </c>
      <c r="K70" s="1">
        <f t="shared" si="10"/>
        <v>11559.782444701286</v>
      </c>
    </row>
    <row r="71" spans="1:11" x14ac:dyDescent="0.25">
      <c r="A71">
        <v>67</v>
      </c>
      <c r="B71" s="4">
        <f t="shared" ref="B71:B134" si="11">B70+1</f>
        <v>43992</v>
      </c>
      <c r="C71">
        <f t="shared" ref="C71:C134" si="12">C70</f>
        <v>6.4283485347450819E-2</v>
      </c>
      <c r="D71">
        <f t="shared" ref="D71:D134" si="13">D70</f>
        <v>7.5272455360651233E-2</v>
      </c>
      <c r="E71">
        <f t="shared" ref="E71:E134" si="14">E70</f>
        <v>0</v>
      </c>
      <c r="F71" s="5">
        <f t="shared" ref="F71:F134" si="15">F70</f>
        <v>3.378453383246481E-3</v>
      </c>
      <c r="G71" s="1">
        <f t="shared" ref="G71:G134" si="16">G70-C71*H70*G70/SUM(G70:K70)-E71*G70</f>
        <v>83492714.57706587</v>
      </c>
      <c r="H71" s="1">
        <f t="shared" ref="H71:H134" si="17">H70+C71*G70*H70/SUM(G70:K70)-D71*H70-F71*H70</f>
        <v>26583.886951329048</v>
      </c>
      <c r="I71" s="1">
        <f t="shared" ref="I71:I134" si="18">I70+E71*G70</f>
        <v>0</v>
      </c>
      <c r="J71" s="1">
        <f t="shared" ref="J71:J134" si="19">J70+D71*H70</f>
        <v>252992.61139313522</v>
      </c>
      <c r="K71" s="1">
        <f t="shared" ref="K71:K134" si="20">K70+F71*H70</f>
        <v>11650.924589714483</v>
      </c>
    </row>
    <row r="72" spans="1:11" x14ac:dyDescent="0.25">
      <c r="A72">
        <v>68</v>
      </c>
      <c r="B72" s="4">
        <f t="shared" si="11"/>
        <v>43993</v>
      </c>
      <c r="C72">
        <f t="shared" si="12"/>
        <v>6.4283485347450819E-2</v>
      </c>
      <c r="D72">
        <f t="shared" si="13"/>
        <v>7.5272455360651233E-2</v>
      </c>
      <c r="E72">
        <f t="shared" si="14"/>
        <v>0</v>
      </c>
      <c r="F72" s="5">
        <f t="shared" si="15"/>
        <v>3.378453383246481E-3</v>
      </c>
      <c r="G72" s="1">
        <f t="shared" si="16"/>
        <v>83491011.612198621</v>
      </c>
      <c r="H72" s="1">
        <f t="shared" si="17"/>
        <v>26196.004951912062</v>
      </c>
      <c r="I72" s="1">
        <f t="shared" si="18"/>
        <v>0</v>
      </c>
      <c r="J72" s="1">
        <f t="shared" si="19"/>
        <v>254993.64583699172</v>
      </c>
      <c r="K72" s="1">
        <f t="shared" si="20"/>
        <v>11740.737012525042</v>
      </c>
    </row>
    <row r="73" spans="1:11" x14ac:dyDescent="0.25">
      <c r="A73">
        <v>69</v>
      </c>
      <c r="B73" s="4">
        <f t="shared" si="11"/>
        <v>43994</v>
      </c>
      <c r="C73">
        <f t="shared" si="12"/>
        <v>6.4283485347450819E-2</v>
      </c>
      <c r="D73">
        <f t="shared" si="13"/>
        <v>7.5272455360651233E-2</v>
      </c>
      <c r="E73">
        <f t="shared" si="14"/>
        <v>0</v>
      </c>
      <c r="F73" s="5">
        <f t="shared" si="15"/>
        <v>3.378453383246481E-3</v>
      </c>
      <c r="G73" s="1">
        <f t="shared" si="16"/>
        <v>83489333.529295683</v>
      </c>
      <c r="H73" s="1">
        <f t="shared" si="17"/>
        <v>25813.74825992126</v>
      </c>
      <c r="I73" s="1">
        <f t="shared" si="18"/>
        <v>0</v>
      </c>
      <c r="J73" s="1">
        <f t="shared" si="19"/>
        <v>256965.48345036193</v>
      </c>
      <c r="K73" s="1">
        <f t="shared" si="20"/>
        <v>11829.23899408237</v>
      </c>
    </row>
    <row r="74" spans="1:11" x14ac:dyDescent="0.25">
      <c r="A74">
        <v>70</v>
      </c>
      <c r="B74" s="4">
        <f t="shared" si="11"/>
        <v>43995</v>
      </c>
      <c r="C74">
        <f t="shared" si="12"/>
        <v>6.4283485347450819E-2</v>
      </c>
      <c r="D74">
        <f t="shared" si="13"/>
        <v>7.5272455360651233E-2</v>
      </c>
      <c r="E74">
        <f t="shared" si="14"/>
        <v>0</v>
      </c>
      <c r="F74" s="5">
        <f t="shared" si="15"/>
        <v>3.378453383246481E-3</v>
      </c>
      <c r="G74" s="1">
        <f t="shared" si="16"/>
        <v>83487679.966507912</v>
      </c>
      <c r="H74" s="1">
        <f t="shared" si="17"/>
        <v>25437.036288956733</v>
      </c>
      <c r="I74" s="1">
        <f t="shared" si="18"/>
        <v>0</v>
      </c>
      <c r="J74" s="1">
        <f t="shared" si="19"/>
        <v>258908.54766394795</v>
      </c>
      <c r="K74" s="1">
        <f t="shared" si="20"/>
        <v>11916.449539225374</v>
      </c>
    </row>
    <row r="75" spans="1:11" x14ac:dyDescent="0.25">
      <c r="A75">
        <v>71</v>
      </c>
      <c r="B75" s="4">
        <f t="shared" si="11"/>
        <v>43996</v>
      </c>
      <c r="C75">
        <f t="shared" si="12"/>
        <v>6.4283485347450819E-2</v>
      </c>
      <c r="D75">
        <f t="shared" si="13"/>
        <v>7.5272455360651233E-2</v>
      </c>
      <c r="E75">
        <f t="shared" si="14"/>
        <v>0</v>
      </c>
      <c r="F75" s="5">
        <f t="shared" si="15"/>
        <v>3.378453383246481E-3</v>
      </c>
      <c r="G75" s="1">
        <f t="shared" si="16"/>
        <v>83486050.567198917</v>
      </c>
      <c r="H75" s="1">
        <f t="shared" si="17"/>
        <v>25065.789578072607</v>
      </c>
      <c r="I75" s="1">
        <f t="shared" si="18"/>
        <v>0</v>
      </c>
      <c r="J75" s="1">
        <f t="shared" si="19"/>
        <v>260823.2558425157</v>
      </c>
      <c r="K75" s="1">
        <f t="shared" si="20"/>
        <v>12002.387380535563</v>
      </c>
    </row>
    <row r="76" spans="1:11" x14ac:dyDescent="0.25">
      <c r="A76">
        <v>72</v>
      </c>
      <c r="B76" s="4">
        <f t="shared" si="11"/>
        <v>43997</v>
      </c>
      <c r="C76">
        <f t="shared" si="12"/>
        <v>6.4283485347450819E-2</v>
      </c>
      <c r="D76">
        <f t="shared" si="13"/>
        <v>7.5272455360651233E-2</v>
      </c>
      <c r="E76">
        <f t="shared" si="14"/>
        <v>0</v>
      </c>
      <c r="F76" s="5">
        <f t="shared" si="15"/>
        <v>3.378453383246481E-3</v>
      </c>
      <c r="G76" s="1">
        <f t="shared" si="16"/>
        <v>83484444.979871377</v>
      </c>
      <c r="H76" s="1">
        <f t="shared" si="17"/>
        <v>24699.92977690955</v>
      </c>
      <c r="I76" s="1">
        <f t="shared" si="18"/>
        <v>0</v>
      </c>
      <c r="J76" s="1">
        <f t="shared" si="19"/>
        <v>262710.01936961064</v>
      </c>
      <c r="K76" s="1">
        <f t="shared" si="20"/>
        <v>12087.070982139347</v>
      </c>
    </row>
    <row r="77" spans="1:11" x14ac:dyDescent="0.25">
      <c r="A77">
        <v>73</v>
      </c>
      <c r="B77" s="4">
        <f t="shared" si="11"/>
        <v>43998</v>
      </c>
      <c r="C77">
        <f t="shared" si="12"/>
        <v>6.4283485347450819E-2</v>
      </c>
      <c r="D77">
        <f t="shared" si="13"/>
        <v>7.5272455360651233E-2</v>
      </c>
      <c r="E77">
        <f t="shared" si="14"/>
        <v>0</v>
      </c>
      <c r="F77" s="5">
        <f t="shared" si="15"/>
        <v>3.378453383246481E-3</v>
      </c>
      <c r="G77" s="1">
        <f t="shared" si="16"/>
        <v>83482862.858094424</v>
      </c>
      <c r="H77" s="1">
        <f t="shared" si="17"/>
        <v>24339.379630998304</v>
      </c>
      <c r="I77" s="1">
        <f t="shared" si="18"/>
        <v>0</v>
      </c>
      <c r="J77" s="1">
        <f t="shared" si="19"/>
        <v>264569.2437311543</v>
      </c>
      <c r="K77" s="1">
        <f t="shared" si="20"/>
        <v>12170.518543460097</v>
      </c>
    </row>
    <row r="78" spans="1:11" x14ac:dyDescent="0.25">
      <c r="A78">
        <v>74</v>
      </c>
      <c r="B78" s="4">
        <f t="shared" si="11"/>
        <v>43999</v>
      </c>
      <c r="C78">
        <f t="shared" si="12"/>
        <v>6.4283485347450819E-2</v>
      </c>
      <c r="D78">
        <f t="shared" si="13"/>
        <v>7.5272455360651233E-2</v>
      </c>
      <c r="E78">
        <f t="shared" si="14"/>
        <v>0</v>
      </c>
      <c r="F78" s="5">
        <f t="shared" si="15"/>
        <v>3.378453383246481E-3</v>
      </c>
      <c r="G78" s="1">
        <f t="shared" si="16"/>
        <v>83481303.860431954</v>
      </c>
      <c r="H78" s="1">
        <f t="shared" si="17"/>
        <v>23984.062967233087</v>
      </c>
      <c r="I78" s="1">
        <f t="shared" si="18"/>
        <v>0</v>
      </c>
      <c r="J78" s="1">
        <f t="shared" si="19"/>
        <v>266401.32859793457</v>
      </c>
      <c r="K78" s="1">
        <f t="shared" si="20"/>
        <v>12252.748002920564</v>
      </c>
    </row>
    <row r="79" spans="1:11" x14ac:dyDescent="0.25">
      <c r="A79">
        <v>75</v>
      </c>
      <c r="B79" s="4">
        <f t="shared" si="11"/>
        <v>44000</v>
      </c>
      <c r="C79">
        <f t="shared" si="12"/>
        <v>6.4283485347450819E-2</v>
      </c>
      <c r="D79">
        <f t="shared" si="13"/>
        <v>7.5272455360651233E-2</v>
      </c>
      <c r="E79">
        <f t="shared" si="14"/>
        <v>0</v>
      </c>
      <c r="F79" s="5">
        <f t="shared" si="15"/>
        <v>3.378453383246481E-3</v>
      </c>
      <c r="G79" s="1">
        <f t="shared" si="16"/>
        <v>83479767.650371924</v>
      </c>
      <c r="H79" s="1">
        <f t="shared" si="17"/>
        <v>23633.904679513671</v>
      </c>
      <c r="I79" s="1">
        <f t="shared" si="18"/>
        <v>0</v>
      </c>
      <c r="J79" s="1">
        <f t="shared" si="19"/>
        <v>268206.66790700267</v>
      </c>
      <c r="K79" s="1">
        <f t="shared" si="20"/>
        <v>12333.77704159621</v>
      </c>
    </row>
    <row r="80" spans="1:11" x14ac:dyDescent="0.25">
      <c r="A80">
        <v>76</v>
      </c>
      <c r="B80" s="4">
        <f t="shared" si="11"/>
        <v>44001</v>
      </c>
      <c r="C80">
        <f t="shared" si="12"/>
        <v>6.4283485347450819E-2</v>
      </c>
      <c r="D80">
        <f t="shared" si="13"/>
        <v>7.5272455360651233E-2</v>
      </c>
      <c r="E80">
        <f t="shared" si="14"/>
        <v>0</v>
      </c>
      <c r="F80" s="5">
        <f t="shared" si="15"/>
        <v>3.378453383246481E-3</v>
      </c>
      <c r="G80" s="1">
        <f t="shared" si="16"/>
        <v>83478253.89625667</v>
      </c>
      <c r="H80" s="1">
        <f t="shared" si="17"/>
        <v>23288.83071455493</v>
      </c>
      <c r="I80" s="1">
        <f t="shared" si="18"/>
        <v>0</v>
      </c>
      <c r="J80" s="1">
        <f t="shared" si="19"/>
        <v>269985.64994198928</v>
      </c>
      <c r="K80" s="1">
        <f t="shared" si="20"/>
        <v>12413.623086820038</v>
      </c>
    </row>
    <row r="81" spans="1:11" x14ac:dyDescent="0.25">
      <c r="A81">
        <v>77</v>
      </c>
      <c r="B81" s="4">
        <f t="shared" si="11"/>
        <v>44002</v>
      </c>
      <c r="C81">
        <f t="shared" si="12"/>
        <v>6.4283485347450819E-2</v>
      </c>
      <c r="D81">
        <f t="shared" si="13"/>
        <v>7.5272455360651233E-2</v>
      </c>
      <c r="E81">
        <f t="shared" si="14"/>
        <v>0</v>
      </c>
      <c r="F81" s="5">
        <f t="shared" si="15"/>
        <v>3.378453383246481E-3</v>
      </c>
      <c r="G81" s="1">
        <f t="shared" si="16"/>
        <v>83476762.271214083</v>
      </c>
      <c r="H81" s="1">
        <f t="shared" si="17"/>
        <v>22948.768057862584</v>
      </c>
      <c r="I81" s="1">
        <f t="shared" si="18"/>
        <v>0</v>
      </c>
      <c r="J81" s="1">
        <f t="shared" si="19"/>
        <v>271738.65741235239</v>
      </c>
      <c r="K81" s="1">
        <f t="shared" si="20"/>
        <v>12492.30331573948</v>
      </c>
    </row>
    <row r="82" spans="1:11" x14ac:dyDescent="0.25">
      <c r="A82">
        <v>78</v>
      </c>
      <c r="B82" s="4">
        <f t="shared" si="11"/>
        <v>44003</v>
      </c>
      <c r="C82">
        <f t="shared" si="12"/>
        <v>6.4283485347450819E-2</v>
      </c>
      <c r="D82">
        <f t="shared" si="13"/>
        <v>7.5272455360651233E-2</v>
      </c>
      <c r="E82">
        <f t="shared" si="14"/>
        <v>0</v>
      </c>
      <c r="F82" s="5">
        <f t="shared" si="15"/>
        <v>3.378453383246481E-3</v>
      </c>
      <c r="G82" s="1">
        <f t="shared" si="16"/>
        <v>83475292.453089774</v>
      </c>
      <c r="H82" s="1">
        <f t="shared" si="17"/>
        <v>22613.644719873941</v>
      </c>
      <c r="I82" s="1">
        <f t="shared" si="18"/>
        <v>0</v>
      </c>
      <c r="J82" s="1">
        <f t="shared" si="19"/>
        <v>273466.0675315698</v>
      </c>
      <c r="K82" s="1">
        <f t="shared" si="20"/>
        <v>12569.834658825905</v>
      </c>
    </row>
    <row r="83" spans="1:11" x14ac:dyDescent="0.25">
      <c r="A83">
        <v>79</v>
      </c>
      <c r="B83" s="4">
        <f t="shared" si="11"/>
        <v>44004</v>
      </c>
      <c r="C83">
        <f t="shared" si="12"/>
        <v>6.4283485347450819E-2</v>
      </c>
      <c r="D83">
        <f t="shared" si="13"/>
        <v>7.5272455360651233E-2</v>
      </c>
      <c r="E83">
        <f t="shared" si="14"/>
        <v>0</v>
      </c>
      <c r="F83" s="5">
        <f t="shared" si="15"/>
        <v>3.378453383246481E-3</v>
      </c>
      <c r="G83" s="1">
        <f t="shared" si="16"/>
        <v>83473844.124380156</v>
      </c>
      <c r="H83" s="1">
        <f t="shared" si="17"/>
        <v>22283.389722262327</v>
      </c>
      <c r="I83" s="1">
        <f t="shared" si="18"/>
        <v>0</v>
      </c>
      <c r="J83" s="1">
        <f t="shared" si="19"/>
        <v>275168.25209428812</v>
      </c>
      <c r="K83" s="1">
        <f t="shared" si="20"/>
        <v>12646.233803337296</v>
      </c>
    </row>
    <row r="84" spans="1:11" x14ac:dyDescent="0.25">
      <c r="A84">
        <v>80</v>
      </c>
      <c r="B84" s="4">
        <f t="shared" si="11"/>
        <v>44005</v>
      </c>
      <c r="C84">
        <f t="shared" si="12"/>
        <v>6.4283485347450819E-2</v>
      </c>
      <c r="D84">
        <f t="shared" si="13"/>
        <v>7.5272455360651233E-2</v>
      </c>
      <c r="E84">
        <f t="shared" si="14"/>
        <v>0</v>
      </c>
      <c r="F84" s="5">
        <f t="shared" si="15"/>
        <v>3.378453383246481E-3</v>
      </c>
      <c r="G84" s="1">
        <f t="shared" si="16"/>
        <v>83472416.972166464</v>
      </c>
      <c r="H84" s="1">
        <f t="shared" si="17"/>
        <v>21957.933084403976</v>
      </c>
      <c r="I84" s="1">
        <f t="shared" si="18"/>
        <v>0</v>
      </c>
      <c r="J84" s="1">
        <f t="shared" si="19"/>
        <v>276845.5775524411</v>
      </c>
      <c r="K84" s="1">
        <f t="shared" si="20"/>
        <v>12721.517196734672</v>
      </c>
    </row>
    <row r="85" spans="1:11" x14ac:dyDescent="0.25">
      <c r="A85">
        <v>81</v>
      </c>
      <c r="B85" s="4">
        <f t="shared" si="11"/>
        <v>44006</v>
      </c>
      <c r="C85">
        <f t="shared" si="12"/>
        <v>6.4283485347450819E-2</v>
      </c>
      <c r="D85">
        <f t="shared" si="13"/>
        <v>7.5272455360651233E-2</v>
      </c>
      <c r="E85">
        <f t="shared" si="14"/>
        <v>0</v>
      </c>
      <c r="F85" s="5">
        <f t="shared" si="15"/>
        <v>3.378453383246481E-3</v>
      </c>
      <c r="G85" s="1">
        <f t="shared" si="16"/>
        <v>83471010.688049629</v>
      </c>
      <c r="H85" s="1">
        <f t="shared" si="17"/>
        <v>21637.205810006024</v>
      </c>
      <c r="I85" s="1">
        <f t="shared" si="18"/>
        <v>0</v>
      </c>
      <c r="J85" s="1">
        <f t="shared" si="19"/>
        <v>278498.40509034909</v>
      </c>
      <c r="K85" s="1">
        <f t="shared" si="20"/>
        <v>12795.701050052778</v>
      </c>
    </row>
    <row r="86" spans="1:11" x14ac:dyDescent="0.25">
      <c r="A86">
        <v>82</v>
      </c>
      <c r="B86" s="4">
        <f t="shared" si="11"/>
        <v>44007</v>
      </c>
      <c r="C86">
        <f t="shared" si="12"/>
        <v>6.4283485347450819E-2</v>
      </c>
      <c r="D86">
        <f t="shared" si="13"/>
        <v>7.5272455360651233E-2</v>
      </c>
      <c r="E86">
        <f t="shared" si="14"/>
        <v>0</v>
      </c>
      <c r="F86" s="5">
        <f t="shared" si="15"/>
        <v>3.378453383246481E-3</v>
      </c>
      <c r="G86" s="1">
        <f t="shared" si="16"/>
        <v>83469624.968086109</v>
      </c>
      <c r="H86" s="1">
        <f t="shared" si="17"/>
        <v>21321.139873894357</v>
      </c>
      <c r="I86" s="1">
        <f t="shared" si="18"/>
        <v>0</v>
      </c>
      <c r="J86" s="1">
        <f t="shared" si="19"/>
        <v>280127.09069881198</v>
      </c>
      <c r="K86" s="1">
        <f t="shared" si="20"/>
        <v>12868.801341225593</v>
      </c>
    </row>
    <row r="87" spans="1:11" x14ac:dyDescent="0.25">
      <c r="A87">
        <v>83</v>
      </c>
      <c r="B87" s="4">
        <f t="shared" si="11"/>
        <v>44008</v>
      </c>
      <c r="C87">
        <f t="shared" si="12"/>
        <v>6.4283485347450819E-2</v>
      </c>
      <c r="D87">
        <f t="shared" si="13"/>
        <v>7.5272455360651233E-2</v>
      </c>
      <c r="E87">
        <f t="shared" si="14"/>
        <v>0</v>
      </c>
      <c r="F87" s="5">
        <f t="shared" si="15"/>
        <v>3.378453383246481E-3</v>
      </c>
      <c r="G87" s="1">
        <f t="shared" si="16"/>
        <v>83468259.512724504</v>
      </c>
      <c r="H87" s="1">
        <f t="shared" si="17"/>
        <v>21009.66820896</v>
      </c>
      <c r="I87" s="1">
        <f t="shared" si="18"/>
        <v>0</v>
      </c>
      <c r="J87" s="1">
        <f t="shared" si="19"/>
        <v>281731.98524820787</v>
      </c>
      <c r="K87" s="1">
        <f t="shared" si="20"/>
        <v>12940.833818367222</v>
      </c>
    </row>
    <row r="88" spans="1:11" x14ac:dyDescent="0.25">
      <c r="A88">
        <v>84</v>
      </c>
      <c r="B88" s="4">
        <f t="shared" si="11"/>
        <v>44009</v>
      </c>
      <c r="C88">
        <f t="shared" si="12"/>
        <v>6.4283485347450819E-2</v>
      </c>
      <c r="D88">
        <f t="shared" si="13"/>
        <v>7.5272455360651233E-2</v>
      </c>
      <c r="E88">
        <f t="shared" si="14"/>
        <v>0</v>
      </c>
      <c r="F88" s="5">
        <f t="shared" si="15"/>
        <v>3.378453383246481E-3</v>
      </c>
      <c r="G88" s="1">
        <f t="shared" si="16"/>
        <v>83466914.026743159</v>
      </c>
      <c r="H88" s="1">
        <f t="shared" si="17"/>
        <v>20702.724693262684</v>
      </c>
      <c r="I88" s="1">
        <f t="shared" si="18"/>
        <v>0</v>
      </c>
      <c r="J88" s="1">
        <f t="shared" si="19"/>
        <v>283313.43456060893</v>
      </c>
      <c r="K88" s="1">
        <f t="shared" si="20"/>
        <v>13011.814003008669</v>
      </c>
    </row>
    <row r="89" spans="1:11" x14ac:dyDescent="0.25">
      <c r="A89">
        <v>85</v>
      </c>
      <c r="B89" s="4">
        <f t="shared" si="11"/>
        <v>44010</v>
      </c>
      <c r="C89">
        <f t="shared" si="12"/>
        <v>6.4283485347450819E-2</v>
      </c>
      <c r="D89">
        <f t="shared" si="13"/>
        <v>7.5272455360651233E-2</v>
      </c>
      <c r="E89">
        <f t="shared" si="14"/>
        <v>0</v>
      </c>
      <c r="F89" s="5">
        <f t="shared" si="15"/>
        <v>3.378453383246481E-3</v>
      </c>
      <c r="G89" s="1">
        <f t="shared" si="16"/>
        <v>83465588.219188526</v>
      </c>
      <c r="H89" s="1">
        <f t="shared" si="17"/>
        <v>20400.244137290294</v>
      </c>
      <c r="I89" s="1">
        <f t="shared" si="18"/>
        <v>0</v>
      </c>
      <c r="J89" s="1">
        <f t="shared" si="19"/>
        <v>284871.7794809264</v>
      </c>
      <c r="K89" s="1">
        <f t="shared" si="20"/>
        <v>13081.757193291043</v>
      </c>
    </row>
    <row r="90" spans="1:11" x14ac:dyDescent="0.25">
      <c r="A90">
        <v>86</v>
      </c>
      <c r="B90" s="4">
        <f t="shared" si="11"/>
        <v>44011</v>
      </c>
      <c r="C90">
        <f t="shared" si="12"/>
        <v>6.4283485347450819E-2</v>
      </c>
      <c r="D90">
        <f t="shared" si="13"/>
        <v>7.5272455360651233E-2</v>
      </c>
      <c r="E90">
        <f t="shared" si="14"/>
        <v>0</v>
      </c>
      <c r="F90" s="5">
        <f t="shared" si="15"/>
        <v>3.378453383246481E-3</v>
      </c>
      <c r="G90" s="1">
        <f t="shared" si="16"/>
        <v>83464281.803314447</v>
      </c>
      <c r="H90" s="1">
        <f t="shared" si="17"/>
        <v>20102.162271372847</v>
      </c>
      <c r="I90" s="1">
        <f t="shared" si="18"/>
        <v>0</v>
      </c>
      <c r="J90" s="1">
        <f t="shared" si="19"/>
        <v>286407.35594709695</v>
      </c>
      <c r="K90" s="1">
        <f t="shared" si="20"/>
        <v>13150.678467115726</v>
      </c>
    </row>
    <row r="91" spans="1:11" x14ac:dyDescent="0.25">
      <c r="A91">
        <v>87</v>
      </c>
      <c r="B91" s="4">
        <f t="shared" si="11"/>
        <v>44012</v>
      </c>
      <c r="C91">
        <f t="shared" si="12"/>
        <v>6.4283485347450819E-2</v>
      </c>
      <c r="D91">
        <f t="shared" si="13"/>
        <v>7.5272455360651233E-2</v>
      </c>
      <c r="E91">
        <f t="shared" si="14"/>
        <v>0</v>
      </c>
      <c r="F91" s="5">
        <f t="shared" si="15"/>
        <v>3.378453383246481E-3</v>
      </c>
      <c r="G91" s="1">
        <f t="shared" si="16"/>
        <v>83462994.496522203</v>
      </c>
      <c r="H91" s="1">
        <f t="shared" si="17"/>
        <v>19808.415733249676</v>
      </c>
      <c r="I91" s="1">
        <f t="shared" si="18"/>
        <v>0</v>
      </c>
      <c r="J91" s="1">
        <f t="shared" si="19"/>
        <v>287920.4950593214</v>
      </c>
      <c r="K91" s="1">
        <f t="shared" si="20"/>
        <v>13218.592685252015</v>
      </c>
    </row>
    <row r="92" spans="1:11" x14ac:dyDescent="0.25">
      <c r="A92">
        <v>88</v>
      </c>
      <c r="B92" s="4">
        <f t="shared" si="11"/>
        <v>44013</v>
      </c>
      <c r="C92">
        <f t="shared" si="12"/>
        <v>6.4283485347450819E-2</v>
      </c>
      <c r="D92">
        <f t="shared" si="13"/>
        <v>7.5272455360651233E-2</v>
      </c>
      <c r="E92">
        <f t="shared" si="14"/>
        <v>0</v>
      </c>
      <c r="F92" s="5">
        <f t="shared" si="15"/>
        <v>3.378453383246481E-3</v>
      </c>
      <c r="G92" s="1">
        <f t="shared" si="16"/>
        <v>83461726.020301461</v>
      </c>
      <c r="H92" s="1">
        <f t="shared" si="17"/>
        <v>19518.942055788404</v>
      </c>
      <c r="I92" s="1">
        <f t="shared" si="18"/>
        <v>0</v>
      </c>
      <c r="J92" s="1">
        <f t="shared" si="19"/>
        <v>289411.52314836765</v>
      </c>
      <c r="K92" s="1">
        <f t="shared" si="20"/>
        <v>13285.514494402765</v>
      </c>
    </row>
    <row r="93" spans="1:11" x14ac:dyDescent="0.25">
      <c r="A93">
        <v>89</v>
      </c>
      <c r="B93" s="4">
        <f t="shared" si="11"/>
        <v>44014</v>
      </c>
      <c r="C93">
        <f t="shared" si="12"/>
        <v>6.4283485347450819E-2</v>
      </c>
      <c r="D93">
        <f t="shared" si="13"/>
        <v>7.5272455360651233E-2</v>
      </c>
      <c r="E93">
        <f t="shared" si="14"/>
        <v>0</v>
      </c>
      <c r="F93" s="5">
        <f t="shared" si="15"/>
        <v>3.378453383246481E-3</v>
      </c>
      <c r="G93" s="1">
        <f t="shared" si="16"/>
        <v>83460476.100171983</v>
      </c>
      <c r="H93" s="1">
        <f t="shared" si="17"/>
        <v>19233.679654854448</v>
      </c>
      <c r="I93" s="1">
        <f t="shared" si="18"/>
        <v>0</v>
      </c>
      <c r="J93" s="1">
        <f t="shared" si="19"/>
        <v>290880.76184294914</v>
      </c>
      <c r="K93" s="1">
        <f t="shared" si="20"/>
        <v>13351.458330228535</v>
      </c>
    </row>
    <row r="94" spans="1:11" x14ac:dyDescent="0.25">
      <c r="A94">
        <v>90</v>
      </c>
      <c r="B94" s="4">
        <f t="shared" si="11"/>
        <v>44015</v>
      </c>
      <c r="C94">
        <f t="shared" si="12"/>
        <v>6.4283485347450819E-2</v>
      </c>
      <c r="D94">
        <f t="shared" si="13"/>
        <v>7.5272455360651233E-2</v>
      </c>
      <c r="E94">
        <f t="shared" si="14"/>
        <v>0</v>
      </c>
      <c r="F94" s="5">
        <f t="shared" si="15"/>
        <v>3.378453383246481E-3</v>
      </c>
      <c r="G94" s="1">
        <f t="shared" si="16"/>
        <v>83459244.465626165</v>
      </c>
      <c r="H94" s="1">
        <f t="shared" si="17"/>
        <v>18952.567817329611</v>
      </c>
      <c r="I94" s="1">
        <f t="shared" si="18"/>
        <v>0</v>
      </c>
      <c r="J94" s="1">
        <f t="shared" si="19"/>
        <v>292328.52813619026</v>
      </c>
      <c r="K94" s="1">
        <f t="shared" si="20"/>
        <v>13416.438420330758</v>
      </c>
    </row>
    <row r="95" spans="1:11" x14ac:dyDescent="0.25">
      <c r="A95">
        <v>91</v>
      </c>
      <c r="B95" s="4">
        <f t="shared" si="11"/>
        <v>44016</v>
      </c>
      <c r="C95">
        <f t="shared" si="12"/>
        <v>6.4283485347450819E-2</v>
      </c>
      <c r="D95">
        <f t="shared" si="13"/>
        <v>7.5272455360651233E-2</v>
      </c>
      <c r="E95">
        <f t="shared" si="14"/>
        <v>0</v>
      </c>
      <c r="F95" s="5">
        <f t="shared" si="15"/>
        <v>3.378453383246481E-3</v>
      </c>
      <c r="G95" s="1">
        <f t="shared" si="16"/>
        <v>83458030.850072354</v>
      </c>
      <c r="H95" s="1">
        <f t="shared" si="17"/>
        <v>18675.546689278417</v>
      </c>
      <c r="I95" s="1">
        <f t="shared" si="18"/>
        <v>0</v>
      </c>
      <c r="J95" s="1">
        <f t="shared" si="19"/>
        <v>293755.13445118989</v>
      </c>
      <c r="K95" s="1">
        <f t="shared" si="20"/>
        <v>13480.468787194424</v>
      </c>
    </row>
    <row r="96" spans="1:11" x14ac:dyDescent="0.25">
      <c r="A96">
        <v>92</v>
      </c>
      <c r="B96" s="4">
        <f t="shared" si="11"/>
        <v>44017</v>
      </c>
      <c r="C96">
        <f t="shared" si="12"/>
        <v>6.4283485347450819E-2</v>
      </c>
      <c r="D96">
        <f t="shared" si="13"/>
        <v>7.5272455360651233E-2</v>
      </c>
      <c r="E96">
        <f t="shared" si="14"/>
        <v>0</v>
      </c>
      <c r="F96" s="5">
        <f t="shared" si="15"/>
        <v>3.378453383246481E-3</v>
      </c>
      <c r="G96" s="1">
        <f t="shared" si="16"/>
        <v>83456834.990778968</v>
      </c>
      <c r="H96" s="1">
        <f t="shared" si="17"/>
        <v>18402.557264260864</v>
      </c>
      <c r="I96" s="1">
        <f t="shared" si="18"/>
        <v>0</v>
      </c>
      <c r="J96" s="1">
        <f t="shared" si="19"/>
        <v>295160.88870569435</v>
      </c>
      <c r="K96" s="1">
        <f t="shared" si="20"/>
        <v>13543.563251090794</v>
      </c>
    </row>
    <row r="97" spans="1:11" x14ac:dyDescent="0.25">
      <c r="A97">
        <v>93</v>
      </c>
      <c r="B97" s="4">
        <f t="shared" si="11"/>
        <v>44018</v>
      </c>
      <c r="C97">
        <f t="shared" si="12"/>
        <v>6.4283485347450819E-2</v>
      </c>
      <c r="D97">
        <f t="shared" si="13"/>
        <v>7.5272455360651233E-2</v>
      </c>
      <c r="E97">
        <f t="shared" si="14"/>
        <v>0</v>
      </c>
      <c r="F97" s="5">
        <f t="shared" si="15"/>
        <v>3.378453383246481E-3</v>
      </c>
      <c r="G97" s="1">
        <f t="shared" si="16"/>
        <v>83455656.628819391</v>
      </c>
      <c r="H97" s="1">
        <f t="shared" si="17"/>
        <v>18133.541371790136</v>
      </c>
      <c r="I97" s="1">
        <f t="shared" si="18"/>
        <v>0</v>
      </c>
      <c r="J97" s="1">
        <f t="shared" si="19"/>
        <v>296546.09437589027</v>
      </c>
      <c r="K97" s="1">
        <f t="shared" si="20"/>
        <v>13605.735432940624</v>
      </c>
    </row>
    <row r="98" spans="1:11" x14ac:dyDescent="0.25">
      <c r="A98">
        <v>94</v>
      </c>
      <c r="B98" s="4">
        <f t="shared" si="11"/>
        <v>44019</v>
      </c>
      <c r="C98">
        <f t="shared" si="12"/>
        <v>6.4283485347450819E-2</v>
      </c>
      <c r="D98">
        <f t="shared" si="13"/>
        <v>7.5272455360651233E-2</v>
      </c>
      <c r="E98">
        <f t="shared" si="14"/>
        <v>0</v>
      </c>
      <c r="F98" s="5">
        <f t="shared" si="15"/>
        <v>3.378453383246481E-3</v>
      </c>
      <c r="G98" s="1">
        <f t="shared" si="16"/>
        <v>83454495.509017617</v>
      </c>
      <c r="H98" s="1">
        <f t="shared" si="17"/>
        <v>17868.441665933999</v>
      </c>
      <c r="I98" s="1">
        <f t="shared" si="18"/>
        <v>0</v>
      </c>
      <c r="J98" s="1">
        <f t="shared" si="19"/>
        <v>297911.05055932887</v>
      </c>
      <c r="K98" s="1">
        <f t="shared" si="20"/>
        <v>13666.998757138388</v>
      </c>
    </row>
    <row r="99" spans="1:11" x14ac:dyDescent="0.25">
      <c r="A99">
        <v>95</v>
      </c>
      <c r="B99" s="4">
        <f t="shared" si="11"/>
        <v>44020</v>
      </c>
      <c r="C99">
        <f t="shared" si="12"/>
        <v>6.4283485347450819E-2</v>
      </c>
      <c r="D99">
        <f t="shared" si="13"/>
        <v>7.5272455360651233E-2</v>
      </c>
      <c r="E99">
        <f t="shared" si="14"/>
        <v>0</v>
      </c>
      <c r="F99" s="5">
        <f t="shared" si="15"/>
        <v>3.378453383246481E-3</v>
      </c>
      <c r="G99" s="1">
        <f t="shared" si="16"/>
        <v>83453351.379894629</v>
      </c>
      <c r="H99" s="1">
        <f t="shared" si="17"/>
        <v>17607.201614058446</v>
      </c>
      <c r="I99" s="1">
        <f t="shared" si="18"/>
        <v>0</v>
      </c>
      <c r="J99" s="1">
        <f t="shared" si="19"/>
        <v>299256.05203699227</v>
      </c>
      <c r="K99" s="1">
        <f t="shared" si="20"/>
        <v>13727.366454338005</v>
      </c>
    </row>
    <row r="100" spans="1:11" x14ac:dyDescent="0.25">
      <c r="A100">
        <v>96</v>
      </c>
      <c r="B100" s="4">
        <f t="shared" si="11"/>
        <v>44021</v>
      </c>
      <c r="C100">
        <f t="shared" si="12"/>
        <v>6.4283485347450819E-2</v>
      </c>
      <c r="D100">
        <f t="shared" si="13"/>
        <v>7.5272455360651233E-2</v>
      </c>
      <c r="E100">
        <f t="shared" si="14"/>
        <v>0</v>
      </c>
      <c r="F100" s="5">
        <f t="shared" si="15"/>
        <v>3.378453383246481E-3</v>
      </c>
      <c r="G100" s="1">
        <f t="shared" si="16"/>
        <v>83452223.993615597</v>
      </c>
      <c r="H100" s="1">
        <f t="shared" si="17"/>
        <v>17349.765485712218</v>
      </c>
      <c r="I100" s="1">
        <f t="shared" si="18"/>
        <v>0</v>
      </c>
      <c r="J100" s="1">
        <f t="shared" si="19"/>
        <v>300581.38933451247</v>
      </c>
      <c r="K100" s="1">
        <f t="shared" si="20"/>
        <v>13786.851564200524</v>
      </c>
    </row>
    <row r="101" spans="1:11" x14ac:dyDescent="0.25">
      <c r="A101">
        <v>97</v>
      </c>
      <c r="B101" s="4">
        <f t="shared" si="11"/>
        <v>44022</v>
      </c>
      <c r="C101">
        <f t="shared" si="12"/>
        <v>6.4283485347450819E-2</v>
      </c>
      <c r="D101">
        <f t="shared" si="13"/>
        <v>7.5272455360651233E-2</v>
      </c>
      <c r="E101">
        <f t="shared" si="14"/>
        <v>0</v>
      </c>
      <c r="F101" s="5">
        <f t="shared" si="15"/>
        <v>3.378453383246481E-3</v>
      </c>
      <c r="G101" s="1">
        <f t="shared" si="16"/>
        <v>83451113.105937719</v>
      </c>
      <c r="H101" s="1">
        <f t="shared" si="17"/>
        <v>17096.078341650864</v>
      </c>
      <c r="I101" s="1">
        <f t="shared" si="18"/>
        <v>0</v>
      </c>
      <c r="J101" s="1">
        <f t="shared" si="19"/>
        <v>301887.34878255351</v>
      </c>
      <c r="K101" s="1">
        <f t="shared" si="20"/>
        <v>13845.466938104262</v>
      </c>
    </row>
    <row r="102" spans="1:11" x14ac:dyDescent="0.25">
      <c r="A102">
        <v>98</v>
      </c>
      <c r="B102" s="4">
        <f t="shared" si="11"/>
        <v>44023</v>
      </c>
      <c r="C102">
        <f t="shared" si="12"/>
        <v>6.4283485347450819E-2</v>
      </c>
      <c r="D102">
        <f t="shared" si="13"/>
        <v>7.5272455360651233E-2</v>
      </c>
      <c r="E102">
        <f t="shared" si="14"/>
        <v>0</v>
      </c>
      <c r="F102" s="5">
        <f t="shared" si="15"/>
        <v>3.378453383246481E-3</v>
      </c>
      <c r="G102" s="1">
        <f t="shared" si="16"/>
        <v>83450018.476158842</v>
      </c>
      <c r="H102" s="1">
        <f t="shared" si="17"/>
        <v>16846.08602299893</v>
      </c>
      <c r="I102" s="1">
        <f t="shared" si="18"/>
        <v>0</v>
      </c>
      <c r="J102" s="1">
        <f t="shared" si="19"/>
        <v>303174.2125763676</v>
      </c>
      <c r="K102" s="1">
        <f t="shared" si="20"/>
        <v>13903.22524181786</v>
      </c>
    </row>
    <row r="103" spans="1:11" x14ac:dyDescent="0.25">
      <c r="A103">
        <v>99</v>
      </c>
      <c r="B103" s="4">
        <f t="shared" si="11"/>
        <v>44024</v>
      </c>
      <c r="C103">
        <f t="shared" si="12"/>
        <v>6.4283485347450819E-2</v>
      </c>
      <c r="D103">
        <f t="shared" si="13"/>
        <v>7.5272455360651233E-2</v>
      </c>
      <c r="E103">
        <f t="shared" si="14"/>
        <v>0</v>
      </c>
      <c r="F103" s="5">
        <f t="shared" si="15"/>
        <v>3.378453383246481E-3</v>
      </c>
      <c r="G103" s="1">
        <f t="shared" si="16"/>
        <v>83448939.867066801</v>
      </c>
      <c r="H103" s="1">
        <f t="shared" si="17"/>
        <v>16599.735140548924</v>
      </c>
      <c r="I103" s="1">
        <f t="shared" si="18"/>
        <v>0</v>
      </c>
      <c r="J103" s="1">
        <f t="shared" si="19"/>
        <v>304442.25883453549</v>
      </c>
      <c r="K103" s="1">
        <f t="shared" si="20"/>
        <v>13960.138958136722</v>
      </c>
    </row>
    <row r="104" spans="1:11" x14ac:dyDescent="0.25">
      <c r="A104">
        <v>100</v>
      </c>
      <c r="B104" s="4">
        <f t="shared" si="11"/>
        <v>44025</v>
      </c>
      <c r="C104">
        <f t="shared" si="12"/>
        <v>6.4283485347450819E-2</v>
      </c>
      <c r="D104">
        <f t="shared" si="13"/>
        <v>7.5272455360651233E-2</v>
      </c>
      <c r="E104">
        <f t="shared" si="14"/>
        <v>0</v>
      </c>
      <c r="F104" s="5">
        <f t="shared" si="15"/>
        <v>3.378453383246481E-3</v>
      </c>
      <c r="G104" s="1">
        <f t="shared" si="16"/>
        <v>83447877.044889435</v>
      </c>
      <c r="H104" s="1">
        <f t="shared" si="17"/>
        <v>16356.973064195665</v>
      </c>
      <c r="I104" s="1">
        <f t="shared" si="18"/>
        <v>0</v>
      </c>
      <c r="J104" s="1">
        <f t="shared" si="19"/>
        <v>305691.7616569011</v>
      </c>
      <c r="K104" s="1">
        <f t="shared" si="20"/>
        <v>14016.220389483306</v>
      </c>
    </row>
    <row r="105" spans="1:11" x14ac:dyDescent="0.25">
      <c r="A105">
        <v>101</v>
      </c>
      <c r="B105" s="4">
        <f t="shared" si="11"/>
        <v>44026</v>
      </c>
      <c r="C105">
        <f t="shared" si="12"/>
        <v>6.4283485347450819E-2</v>
      </c>
      <c r="D105">
        <f t="shared" si="13"/>
        <v>7.5272455360651233E-2</v>
      </c>
      <c r="E105">
        <f t="shared" si="14"/>
        <v>0</v>
      </c>
      <c r="F105" s="5">
        <f t="shared" si="15"/>
        <v>3.378453383246481E-3</v>
      </c>
      <c r="G105" s="1">
        <f t="shared" si="16"/>
        <v>83446829.779245332</v>
      </c>
      <c r="H105" s="1">
        <f t="shared" si="17"/>
        <v>16117.747912504692</v>
      </c>
      <c r="I105" s="1">
        <f t="shared" si="18"/>
        <v>0</v>
      </c>
      <c r="J105" s="1">
        <f t="shared" si="19"/>
        <v>306922.99118171114</v>
      </c>
      <c r="K105" s="1">
        <f t="shared" si="20"/>
        <v>14071.481660471709</v>
      </c>
    </row>
    <row r="106" spans="1:11" x14ac:dyDescent="0.25">
      <c r="A106">
        <v>102</v>
      </c>
      <c r="B106" s="4">
        <f t="shared" si="11"/>
        <v>44027</v>
      </c>
      <c r="C106">
        <f t="shared" si="12"/>
        <v>6.4283485347450819E-2</v>
      </c>
      <c r="D106">
        <f t="shared" si="13"/>
        <v>7.5272455360651233E-2</v>
      </c>
      <c r="E106">
        <f t="shared" si="14"/>
        <v>0</v>
      </c>
      <c r="F106" s="5">
        <f t="shared" si="15"/>
        <v>3.378453383246481E-3</v>
      </c>
      <c r="G106" s="1">
        <f t="shared" si="16"/>
        <v>83445797.843095198</v>
      </c>
      <c r="H106" s="1">
        <f t="shared" si="17"/>
        <v>15882.00854241331</v>
      </c>
      <c r="I106" s="1">
        <f t="shared" si="18"/>
        <v>0</v>
      </c>
      <c r="J106" s="1">
        <f t="shared" si="19"/>
        <v>308136.21364196937</v>
      </c>
      <c r="K106" s="1">
        <f t="shared" si="20"/>
        <v>14125.934720437024</v>
      </c>
    </row>
    <row r="107" spans="1:11" x14ac:dyDescent="0.25">
      <c r="A107">
        <v>103</v>
      </c>
      <c r="B107" s="4">
        <f t="shared" si="11"/>
        <v>44028</v>
      </c>
      <c r="C107">
        <f t="shared" si="12"/>
        <v>6.4283485347450819E-2</v>
      </c>
      <c r="D107">
        <f t="shared" si="13"/>
        <v>7.5272455360651233E-2</v>
      </c>
      <c r="E107">
        <f t="shared" si="14"/>
        <v>0</v>
      </c>
      <c r="F107" s="5">
        <f t="shared" si="15"/>
        <v>3.378453383246481E-3</v>
      </c>
      <c r="G107" s="1">
        <f t="shared" si="16"/>
        <v>83444781.012694016</v>
      </c>
      <c r="H107" s="1">
        <f t="shared" si="17"/>
        <v>15649.704539062954</v>
      </c>
      <c r="I107" s="1">
        <f t="shared" si="18"/>
        <v>0</v>
      </c>
      <c r="J107" s="1">
        <f t="shared" si="19"/>
        <v>309331.69142101565</v>
      </c>
      <c r="K107" s="1">
        <f t="shared" si="20"/>
        <v>14179.59134592989</v>
      </c>
    </row>
    <row r="108" spans="1:11" x14ac:dyDescent="0.25">
      <c r="A108">
        <v>104</v>
      </c>
      <c r="B108" s="4">
        <f t="shared" si="11"/>
        <v>44029</v>
      </c>
      <c r="C108">
        <f t="shared" si="12"/>
        <v>6.4283485347450819E-2</v>
      </c>
      <c r="D108">
        <f t="shared" si="13"/>
        <v>7.5272455360651233E-2</v>
      </c>
      <c r="E108">
        <f t="shared" si="14"/>
        <v>0</v>
      </c>
      <c r="F108" s="5">
        <f t="shared" si="15"/>
        <v>3.378453383246481E-3</v>
      </c>
      <c r="G108" s="1">
        <f t="shared" si="16"/>
        <v>83443779.067543745</v>
      </c>
      <c r="H108" s="1">
        <f t="shared" si="17"/>
        <v>15420.786205761477</v>
      </c>
      <c r="I108" s="1">
        <f t="shared" si="18"/>
        <v>0</v>
      </c>
      <c r="J108" s="1">
        <f t="shared" si="19"/>
        <v>310509.68310733966</v>
      </c>
      <c r="K108" s="1">
        <f t="shared" si="20"/>
        <v>14232.463143176696</v>
      </c>
    </row>
    <row r="109" spans="1:11" x14ac:dyDescent="0.25">
      <c r="A109">
        <v>105</v>
      </c>
      <c r="B109" s="4">
        <f t="shared" si="11"/>
        <v>44030</v>
      </c>
      <c r="C109">
        <f t="shared" si="12"/>
        <v>6.4283485347450819E-2</v>
      </c>
      <c r="D109">
        <f t="shared" si="13"/>
        <v>7.5272455360651233E-2</v>
      </c>
      <c r="E109">
        <f t="shared" si="14"/>
        <v>0</v>
      </c>
      <c r="F109" s="5">
        <f t="shared" si="15"/>
        <v>3.378453383246481E-3</v>
      </c>
      <c r="G109" s="1">
        <f t="shared" si="16"/>
        <v>83442791.790346801</v>
      </c>
      <c r="H109" s="1">
        <f t="shared" si="17"/>
        <v>15195.204554074053</v>
      </c>
      <c r="I109" s="1">
        <f t="shared" si="18"/>
        <v>0</v>
      </c>
      <c r="J109" s="1">
        <f t="shared" si="19"/>
        <v>311670.44354863901</v>
      </c>
      <c r="K109" s="1">
        <f t="shared" si="20"/>
        <v>14284.56155050587</v>
      </c>
    </row>
    <row r="110" spans="1:11" x14ac:dyDescent="0.25">
      <c r="A110">
        <v>106</v>
      </c>
      <c r="B110" s="4">
        <f t="shared" si="11"/>
        <v>44031</v>
      </c>
      <c r="C110">
        <f t="shared" si="12"/>
        <v>6.4283485347450819E-2</v>
      </c>
      <c r="D110">
        <f t="shared" si="13"/>
        <v>7.5272455360651233E-2</v>
      </c>
      <c r="E110">
        <f t="shared" si="14"/>
        <v>0</v>
      </c>
      <c r="F110" s="5">
        <f t="shared" si="15"/>
        <v>3.378453383246481E-3</v>
      </c>
      <c r="G110" s="1">
        <f t="shared" si="16"/>
        <v>83441818.966960102</v>
      </c>
      <c r="H110" s="1">
        <f t="shared" si="17"/>
        <v>14972.911294041285</v>
      </c>
      <c r="I110" s="1">
        <f t="shared" si="18"/>
        <v>0</v>
      </c>
      <c r="J110" s="1">
        <f t="shared" si="19"/>
        <v>312814.22390513151</v>
      </c>
      <c r="K110" s="1">
        <f t="shared" si="20"/>
        <v>14335.897840740705</v>
      </c>
    </row>
    <row r="111" spans="1:11" x14ac:dyDescent="0.25">
      <c r="A111">
        <v>107</v>
      </c>
      <c r="B111" s="4">
        <f t="shared" si="11"/>
        <v>44032</v>
      </c>
      <c r="C111">
        <f t="shared" si="12"/>
        <v>6.4283485347450819E-2</v>
      </c>
      <c r="D111">
        <f t="shared" si="13"/>
        <v>7.5272455360651233E-2</v>
      </c>
      <c r="E111">
        <f t="shared" si="14"/>
        <v>0</v>
      </c>
      <c r="F111" s="5">
        <f t="shared" si="15"/>
        <v>3.378453383246481E-3</v>
      </c>
      <c r="G111" s="1">
        <f t="shared" si="16"/>
        <v>83440860.386349797</v>
      </c>
      <c r="H111" s="1">
        <f t="shared" si="17"/>
        <v>14753.85882452322</v>
      </c>
      <c r="I111" s="1">
        <f t="shared" si="18"/>
        <v>0</v>
      </c>
      <c r="J111" s="1">
        <f t="shared" si="19"/>
        <v>313941.2717021312</v>
      </c>
      <c r="K111" s="1">
        <f t="shared" si="20"/>
        <v>14386.483123559108</v>
      </c>
    </row>
    <row r="112" spans="1:11" x14ac:dyDescent="0.25">
      <c r="A112">
        <v>108</v>
      </c>
      <c r="B112" s="4">
        <f t="shared" si="11"/>
        <v>44033</v>
      </c>
      <c r="C112">
        <f t="shared" si="12"/>
        <v>6.4283485347450819E-2</v>
      </c>
      <c r="D112">
        <f t="shared" si="13"/>
        <v>7.5272455360651233E-2</v>
      </c>
      <c r="E112">
        <f t="shared" si="14"/>
        <v>0</v>
      </c>
      <c r="F112" s="5">
        <f t="shared" si="15"/>
        <v>3.378453383246481E-3</v>
      </c>
      <c r="G112" s="1">
        <f t="shared" si="16"/>
        <v>83439915.840546623</v>
      </c>
      <c r="H112" s="1">
        <f t="shared" si="17"/>
        <v>14538.000223667907</v>
      </c>
      <c r="I112" s="1">
        <f t="shared" si="18"/>
        <v>0</v>
      </c>
      <c r="J112" s="1">
        <f t="shared" si="19"/>
        <v>315051.83088189748</v>
      </c>
      <c r="K112" s="1">
        <f t="shared" si="20"/>
        <v>14436.32834782076</v>
      </c>
    </row>
    <row r="113" spans="1:11" x14ac:dyDescent="0.25">
      <c r="A113">
        <v>109</v>
      </c>
      <c r="B113" s="4">
        <f t="shared" si="11"/>
        <v>44034</v>
      </c>
      <c r="C113">
        <f t="shared" si="12"/>
        <v>6.4283485347450819E-2</v>
      </c>
      <c r="D113">
        <f t="shared" si="13"/>
        <v>7.5272455360651233E-2</v>
      </c>
      <c r="E113">
        <f t="shared" si="14"/>
        <v>0</v>
      </c>
      <c r="F113" s="5">
        <f t="shared" si="15"/>
        <v>3.378453383246481E-3</v>
      </c>
      <c r="G113" s="1">
        <f t="shared" si="16"/>
        <v>83438985.124601871</v>
      </c>
      <c r="H113" s="1">
        <f t="shared" si="17"/>
        <v>14325.289239503159</v>
      </c>
      <c r="I113" s="1">
        <f t="shared" si="18"/>
        <v>0</v>
      </c>
      <c r="J113" s="1">
        <f t="shared" si="19"/>
        <v>316146.14185476664</v>
      </c>
      <c r="K113" s="1">
        <f t="shared" si="20"/>
        <v>14485.444303862048</v>
      </c>
    </row>
    <row r="114" spans="1:11" x14ac:dyDescent="0.25">
      <c r="A114">
        <v>110</v>
      </c>
      <c r="B114" s="4">
        <f t="shared" si="11"/>
        <v>44035</v>
      </c>
      <c r="C114">
        <f t="shared" si="12"/>
        <v>6.4283485347450819E-2</v>
      </c>
      <c r="D114">
        <f t="shared" si="13"/>
        <v>7.5272455360651233E-2</v>
      </c>
      <c r="E114">
        <f t="shared" si="14"/>
        <v>0</v>
      </c>
      <c r="F114" s="5">
        <f t="shared" si="15"/>
        <v>3.378453383246481E-3</v>
      </c>
      <c r="G114" s="1">
        <f t="shared" si="16"/>
        <v>83438068.036544025</v>
      </c>
      <c r="H114" s="1">
        <f t="shared" si="17"/>
        <v>14115.680280650211</v>
      </c>
      <c r="I114" s="1">
        <f t="shared" si="18"/>
        <v>0</v>
      </c>
      <c r="J114" s="1">
        <f t="shared" si="19"/>
        <v>317224.44154957554</v>
      </c>
      <c r="K114" s="1">
        <f t="shared" si="20"/>
        <v>14533.841625759233</v>
      </c>
    </row>
    <row r="115" spans="1:11" x14ac:dyDescent="0.25">
      <c r="A115">
        <v>111</v>
      </c>
      <c r="B115" s="4">
        <f t="shared" si="11"/>
        <v>44036</v>
      </c>
      <c r="C115">
        <f t="shared" si="12"/>
        <v>6.4283485347450819E-2</v>
      </c>
      <c r="D115">
        <f t="shared" si="13"/>
        <v>7.5272455360651233E-2</v>
      </c>
      <c r="E115">
        <f t="shared" si="14"/>
        <v>0</v>
      </c>
      <c r="F115" s="5">
        <f t="shared" si="15"/>
        <v>3.378453383246481E-3</v>
      </c>
      <c r="G115" s="1">
        <f t="shared" si="16"/>
        <v>83437164.377335906</v>
      </c>
      <c r="H115" s="1">
        <f t="shared" si="17"/>
        <v>13909.128407157912</v>
      </c>
      <c r="I115" s="1">
        <f t="shared" si="18"/>
        <v>0</v>
      </c>
      <c r="J115" s="1">
        <f t="shared" si="19"/>
        <v>318286.963463386</v>
      </c>
      <c r="K115" s="1">
        <f t="shared" si="20"/>
        <v>14581.530793560221</v>
      </c>
    </row>
    <row r="116" spans="1:11" x14ac:dyDescent="0.25">
      <c r="A116">
        <v>112</v>
      </c>
      <c r="B116" s="4">
        <f t="shared" si="11"/>
        <v>44037</v>
      </c>
      <c r="C116">
        <f t="shared" si="12"/>
        <v>6.4283485347450819E-2</v>
      </c>
      <c r="D116">
        <f t="shared" si="13"/>
        <v>7.5272455360651233E-2</v>
      </c>
      <c r="E116">
        <f t="shared" si="14"/>
        <v>0</v>
      </c>
      <c r="F116" s="5">
        <f t="shared" si="15"/>
        <v>3.378453383246481E-3</v>
      </c>
      <c r="G116" s="1">
        <f t="shared" si="16"/>
        <v>83436273.950832546</v>
      </c>
      <c r="H116" s="1">
        <f t="shared" si="17"/>
        <v>13705.589321456173</v>
      </c>
      <c r="I116" s="1">
        <f t="shared" si="18"/>
        <v>0</v>
      </c>
      <c r="J116" s="1">
        <f t="shared" si="19"/>
        <v>319333.93771051936</v>
      </c>
      <c r="K116" s="1">
        <f t="shared" si="20"/>
        <v>14628.522135485393</v>
      </c>
    </row>
    <row r="117" spans="1:11" x14ac:dyDescent="0.25">
      <c r="A117">
        <v>113</v>
      </c>
      <c r="B117" s="4">
        <f t="shared" si="11"/>
        <v>44038</v>
      </c>
      <c r="C117">
        <f t="shared" si="12"/>
        <v>6.4283485347450819E-2</v>
      </c>
      <c r="D117">
        <f t="shared" si="13"/>
        <v>7.5272455360651233E-2</v>
      </c>
      <c r="E117">
        <f t="shared" si="14"/>
        <v>0</v>
      </c>
      <c r="F117" s="5">
        <f t="shared" si="15"/>
        <v>3.378453383246481E-3</v>
      </c>
      <c r="G117" s="1">
        <f t="shared" si="16"/>
        <v>83435396.563739568</v>
      </c>
      <c r="H117" s="1">
        <f t="shared" si="17"/>
        <v>13505.019359427326</v>
      </c>
      <c r="I117" s="1">
        <f t="shared" si="18"/>
        <v>0</v>
      </c>
      <c r="J117" s="1">
        <f t="shared" si="19"/>
        <v>320365.5910709101</v>
      </c>
      <c r="K117" s="1">
        <f t="shared" si="20"/>
        <v>14674.825830097854</v>
      </c>
    </row>
    <row r="118" spans="1:11" x14ac:dyDescent="0.25">
      <c r="A118">
        <v>114</v>
      </c>
      <c r="B118" s="4">
        <f t="shared" si="11"/>
        <v>44039</v>
      </c>
      <c r="C118">
        <f t="shared" si="12"/>
        <v>6.4283485347450819E-2</v>
      </c>
      <c r="D118">
        <f t="shared" si="13"/>
        <v>7.5272455360651233E-2</v>
      </c>
      <c r="E118">
        <f t="shared" si="14"/>
        <v>0</v>
      </c>
      <c r="F118" s="5">
        <f t="shared" si="15"/>
        <v>3.378453383246481E-3</v>
      </c>
      <c r="G118" s="1">
        <f t="shared" si="16"/>
        <v>83434532.025572181</v>
      </c>
      <c r="H118" s="1">
        <f t="shared" si="17"/>
        <v>13307.375481594121</v>
      </c>
      <c r="I118" s="1">
        <f t="shared" si="18"/>
        <v>0</v>
      </c>
      <c r="J118" s="1">
        <f t="shared" si="19"/>
        <v>321382.1470377873</v>
      </c>
      <c r="K118" s="1">
        <f t="shared" si="20"/>
        <v>14720.451908443521</v>
      </c>
    </row>
    <row r="119" spans="1:11" x14ac:dyDescent="0.25">
      <c r="A119">
        <v>115</v>
      </c>
      <c r="B119" s="4">
        <f t="shared" si="11"/>
        <v>44040</v>
      </c>
      <c r="C119">
        <f t="shared" si="12"/>
        <v>6.4283485347450819E-2</v>
      </c>
      <c r="D119">
        <f t="shared" si="13"/>
        <v>7.5272455360651233E-2</v>
      </c>
      <c r="E119">
        <f t="shared" si="14"/>
        <v>0</v>
      </c>
      <c r="F119" s="5">
        <f t="shared" si="15"/>
        <v>3.378453383246481E-3</v>
      </c>
      <c r="G119" s="1">
        <f t="shared" si="16"/>
        <v>83433680.148614734</v>
      </c>
      <c r="H119" s="1">
        <f t="shared" si="17"/>
        <v>13112.615264423024</v>
      </c>
      <c r="I119" s="1">
        <f t="shared" si="18"/>
        <v>0</v>
      </c>
      <c r="J119" s="1">
        <f t="shared" si="19"/>
        <v>322383.82586469303</v>
      </c>
      <c r="K119" s="1">
        <f t="shared" si="20"/>
        <v>14765.410256161444</v>
      </c>
    </row>
    <row r="120" spans="1:11" x14ac:dyDescent="0.25">
      <c r="A120">
        <v>116</v>
      </c>
      <c r="B120" s="4">
        <f t="shared" si="11"/>
        <v>44041</v>
      </c>
      <c r="C120">
        <f t="shared" si="12"/>
        <v>6.4283485347450819E-2</v>
      </c>
      <c r="D120">
        <f t="shared" si="13"/>
        <v>7.5272455360651233E-2</v>
      </c>
      <c r="E120">
        <f t="shared" si="14"/>
        <v>0</v>
      </c>
      <c r="F120" s="5">
        <f t="shared" si="15"/>
        <v>3.378453383246481E-3</v>
      </c>
      <c r="G120" s="1">
        <f t="shared" si="16"/>
        <v>83432840.747880861</v>
      </c>
      <c r="H120" s="1">
        <f t="shared" si="17"/>
        <v>12920.696891741558</v>
      </c>
      <c r="I120" s="1">
        <f t="shared" si="18"/>
        <v>0</v>
      </c>
      <c r="J120" s="1">
        <f t="shared" si="19"/>
        <v>323370.84461184574</v>
      </c>
      <c r="K120" s="1">
        <f t="shared" si="20"/>
        <v>14809.710615564743</v>
      </c>
    </row>
    <row r="121" spans="1:11" x14ac:dyDescent="0.25">
      <c r="A121">
        <v>117</v>
      </c>
      <c r="B121" s="4">
        <f t="shared" si="11"/>
        <v>44042</v>
      </c>
      <c r="C121">
        <f t="shared" si="12"/>
        <v>6.4283485347450819E-2</v>
      </c>
      <c r="D121">
        <f t="shared" si="13"/>
        <v>7.5272455360651233E-2</v>
      </c>
      <c r="E121">
        <f t="shared" si="14"/>
        <v>0</v>
      </c>
      <c r="F121" s="5">
        <f t="shared" si="15"/>
        <v>3.378453383246481E-3</v>
      </c>
      <c r="G121" s="1">
        <f t="shared" si="16"/>
        <v>83432013.641074196</v>
      </c>
      <c r="H121" s="1">
        <f t="shared" si="17"/>
        <v>12731.579146268401</v>
      </c>
      <c r="I121" s="1">
        <f t="shared" si="18"/>
        <v>0</v>
      </c>
      <c r="J121" s="1">
        <f t="shared" si="19"/>
        <v>324343.41719185788</v>
      </c>
      <c r="K121" s="1">
        <f t="shared" si="20"/>
        <v>14853.362587692551</v>
      </c>
    </row>
    <row r="122" spans="1:11" x14ac:dyDescent="0.25">
      <c r="A122">
        <v>118</v>
      </c>
      <c r="B122" s="4">
        <f t="shared" si="11"/>
        <v>44043</v>
      </c>
      <c r="C122">
        <f t="shared" si="12"/>
        <v>6.4283485347450819E-2</v>
      </c>
      <c r="D122">
        <f t="shared" si="13"/>
        <v>7.5272455360651233E-2</v>
      </c>
      <c r="E122">
        <f t="shared" si="14"/>
        <v>0</v>
      </c>
      <c r="F122" s="5">
        <f t="shared" si="15"/>
        <v>3.378453383246481E-3</v>
      </c>
      <c r="G122" s="1">
        <f t="shared" si="16"/>
        <v>83431198.648549616</v>
      </c>
      <c r="H122" s="1">
        <f t="shared" si="17"/>
        <v>12545.221401254943</v>
      </c>
      <c r="I122" s="1">
        <f t="shared" si="18"/>
        <v>0</v>
      </c>
      <c r="J122" s="1">
        <f t="shared" si="19"/>
        <v>325301.75441481598</v>
      </c>
      <c r="K122" s="1">
        <f t="shared" si="20"/>
        <v>14896.375634333332</v>
      </c>
    </row>
    <row r="123" spans="1:11" x14ac:dyDescent="0.25">
      <c r="A123">
        <v>119</v>
      </c>
      <c r="B123" s="4">
        <f t="shared" si="11"/>
        <v>44044</v>
      </c>
      <c r="C123">
        <f t="shared" si="12"/>
        <v>6.4283485347450819E-2</v>
      </c>
      <c r="D123">
        <f t="shared" si="13"/>
        <v>7.5272455360651233E-2</v>
      </c>
      <c r="E123">
        <f t="shared" si="14"/>
        <v>0</v>
      </c>
      <c r="F123" s="5">
        <f t="shared" si="15"/>
        <v>3.378453383246481E-3</v>
      </c>
      <c r="G123" s="1">
        <f t="shared" si="16"/>
        <v>83430395.593275025</v>
      </c>
      <c r="H123" s="1">
        <f t="shared" si="17"/>
        <v>12361.583612237047</v>
      </c>
      <c r="I123" s="1">
        <f t="shared" si="18"/>
        <v>0</v>
      </c>
      <c r="J123" s="1">
        <f t="shared" si="19"/>
        <v>326246.0640327314</v>
      </c>
      <c r="K123" s="1">
        <f t="shared" si="20"/>
        <v>14938.759080019978</v>
      </c>
    </row>
    <row r="124" spans="1:11" x14ac:dyDescent="0.25">
      <c r="A124">
        <v>120</v>
      </c>
      <c r="B124" s="4">
        <f t="shared" si="11"/>
        <v>44045</v>
      </c>
      <c r="C124">
        <f t="shared" si="12"/>
        <v>6.4283485347450819E-2</v>
      </c>
      <c r="D124">
        <f t="shared" si="13"/>
        <v>7.5272455360651233E-2</v>
      </c>
      <c r="E124">
        <f t="shared" si="14"/>
        <v>0</v>
      </c>
      <c r="F124" s="5">
        <f t="shared" si="15"/>
        <v>3.378453383246481E-3</v>
      </c>
      <c r="G124" s="1">
        <f t="shared" si="16"/>
        <v>83429604.300793752</v>
      </c>
      <c r="H124" s="1">
        <f t="shared" si="17"/>
        <v>12180.62630889578</v>
      </c>
      <c r="I124" s="1">
        <f t="shared" si="18"/>
        <v>0</v>
      </c>
      <c r="J124" s="1">
        <f t="shared" si="19"/>
        <v>327176.55078337045</v>
      </c>
      <c r="K124" s="1">
        <f t="shared" si="20"/>
        <v>14980.522113997024</v>
      </c>
    </row>
    <row r="125" spans="1:11" x14ac:dyDescent="0.25">
      <c r="A125">
        <v>121</v>
      </c>
      <c r="B125" s="4">
        <f t="shared" si="11"/>
        <v>44046</v>
      </c>
      <c r="C125">
        <f t="shared" si="12"/>
        <v>6.4283485347450819E-2</v>
      </c>
      <c r="D125">
        <f t="shared" si="13"/>
        <v>7.5272455360651233E-2</v>
      </c>
      <c r="E125">
        <f t="shared" si="14"/>
        <v>0</v>
      </c>
      <c r="F125" s="5">
        <f t="shared" si="15"/>
        <v>3.378453383246481E-3</v>
      </c>
      <c r="G125" s="1">
        <f t="shared" si="16"/>
        <v>83428824.599187359</v>
      </c>
      <c r="H125" s="1">
        <f t="shared" si="17"/>
        <v>12002.31058702581</v>
      </c>
      <c r="I125" s="1">
        <f t="shared" si="18"/>
        <v>0</v>
      </c>
      <c r="J125" s="1">
        <f t="shared" si="19"/>
        <v>328093.4164334716</v>
      </c>
      <c r="K125" s="1">
        <f t="shared" si="20"/>
        <v>15021.673792160374</v>
      </c>
    </row>
    <row r="126" spans="1:11" x14ac:dyDescent="0.25">
      <c r="A126">
        <v>122</v>
      </c>
      <c r="B126" s="4">
        <f t="shared" si="11"/>
        <v>44047</v>
      </c>
      <c r="C126">
        <f t="shared" si="12"/>
        <v>6.4283485347450819E-2</v>
      </c>
      <c r="D126">
        <f t="shared" si="13"/>
        <v>7.5272455360651233E-2</v>
      </c>
      <c r="E126">
        <f t="shared" si="14"/>
        <v>0</v>
      </c>
      <c r="F126" s="5">
        <f t="shared" si="15"/>
        <v>3.378453383246481E-3</v>
      </c>
      <c r="G126" s="1">
        <f t="shared" si="16"/>
        <v>83428056.319039077</v>
      </c>
      <c r="H126" s="1">
        <f t="shared" si="17"/>
        <v>11826.598100610277</v>
      </c>
      <c r="I126" s="1">
        <f t="shared" si="18"/>
        <v>0</v>
      </c>
      <c r="J126" s="1">
        <f t="shared" si="19"/>
        <v>328996.85982135817</v>
      </c>
      <c r="K126" s="1">
        <f t="shared" si="20"/>
        <v>15062.223038969887</v>
      </c>
    </row>
    <row r="127" spans="1:11" x14ac:dyDescent="0.25">
      <c r="A127">
        <v>123</v>
      </c>
      <c r="B127" s="4">
        <f t="shared" si="11"/>
        <v>44048</v>
      </c>
      <c r="C127">
        <f t="shared" si="12"/>
        <v>6.4283485347450819E-2</v>
      </c>
      <c r="D127">
        <f t="shared" si="13"/>
        <v>7.5272455360651233E-2</v>
      </c>
      <c r="E127">
        <f t="shared" si="14"/>
        <v>0</v>
      </c>
      <c r="F127" s="5">
        <f t="shared" si="15"/>
        <v>3.378453383246481E-3</v>
      </c>
      <c r="G127" s="1">
        <f t="shared" si="16"/>
        <v>83427299.293397725</v>
      </c>
      <c r="H127" s="1">
        <f t="shared" si="17"/>
        <v>11653.45105400087</v>
      </c>
      <c r="I127" s="1">
        <f t="shared" si="18"/>
        <v>0</v>
      </c>
      <c r="J127" s="1">
        <f t="shared" si="19"/>
        <v>329887.07689895475</v>
      </c>
      <c r="K127" s="1">
        <f t="shared" si="20"/>
        <v>15102.17864933519</v>
      </c>
    </row>
    <row r="128" spans="1:11" x14ac:dyDescent="0.25">
      <c r="A128">
        <v>124</v>
      </c>
      <c r="B128" s="4">
        <f t="shared" si="11"/>
        <v>44049</v>
      </c>
      <c r="C128">
        <f t="shared" si="12"/>
        <v>6.4283485347450819E-2</v>
      </c>
      <c r="D128">
        <f t="shared" si="13"/>
        <v>7.5272455360651233E-2</v>
      </c>
      <c r="E128">
        <f t="shared" si="14"/>
        <v>0</v>
      </c>
      <c r="F128" s="5">
        <f t="shared" si="15"/>
        <v>3.378453383246481E-3</v>
      </c>
      <c r="G128" s="1">
        <f t="shared" si="16"/>
        <v>83426553.357742131</v>
      </c>
      <c r="H128" s="1">
        <f t="shared" si="17"/>
        <v>11482.832194201908</v>
      </c>
      <c r="I128" s="1">
        <f t="shared" si="18"/>
        <v>0</v>
      </c>
      <c r="J128" s="1">
        <f t="shared" si="19"/>
        <v>330764.26077321457</v>
      </c>
      <c r="K128" s="1">
        <f t="shared" si="20"/>
        <v>15141.549290475077</v>
      </c>
    </row>
    <row r="129" spans="1:11" x14ac:dyDescent="0.25">
      <c r="A129">
        <v>125</v>
      </c>
      <c r="B129" s="4">
        <f t="shared" si="11"/>
        <v>44050</v>
      </c>
      <c r="C129">
        <f t="shared" si="12"/>
        <v>6.4283485347450819E-2</v>
      </c>
      <c r="D129">
        <f t="shared" si="13"/>
        <v>7.5272455360651233E-2</v>
      </c>
      <c r="E129">
        <f t="shared" si="14"/>
        <v>0</v>
      </c>
      <c r="F129" s="5">
        <f t="shared" si="15"/>
        <v>3.378453383246481E-3</v>
      </c>
      <c r="G129" s="1">
        <f t="shared" si="16"/>
        <v>83425818.349946052</v>
      </c>
      <c r="H129" s="1">
        <f t="shared" si="17"/>
        <v>11314.704803257187</v>
      </c>
      <c r="I129" s="1">
        <f t="shared" si="18"/>
        <v>0</v>
      </c>
      <c r="J129" s="1">
        <f t="shared" si="19"/>
        <v>331628.60174696648</v>
      </c>
      <c r="K129" s="1">
        <f t="shared" si="20"/>
        <v>15180.34350375083</v>
      </c>
    </row>
    <row r="130" spans="1:11" x14ac:dyDescent="0.25">
      <c r="A130">
        <v>126</v>
      </c>
      <c r="B130" s="4">
        <f t="shared" si="11"/>
        <v>44051</v>
      </c>
      <c r="C130">
        <f t="shared" si="12"/>
        <v>6.4283485347450819E-2</v>
      </c>
      <c r="D130">
        <f t="shared" si="13"/>
        <v>7.5272455360651233E-2</v>
      </c>
      <c r="E130">
        <f t="shared" si="14"/>
        <v>0</v>
      </c>
      <c r="F130" s="5">
        <f t="shared" si="15"/>
        <v>3.378453383246481E-3</v>
      </c>
      <c r="G130" s="1">
        <f t="shared" si="16"/>
        <v>83425094.110243618</v>
      </c>
      <c r="H130" s="1">
        <f t="shared" si="17"/>
        <v>11149.03269073841</v>
      </c>
      <c r="I130" s="1">
        <f t="shared" si="18"/>
        <v>0</v>
      </c>
      <c r="J130" s="1">
        <f t="shared" si="19"/>
        <v>332480.2873591886</v>
      </c>
      <c r="K130" s="1">
        <f t="shared" si="20"/>
        <v>15218.569706473829</v>
      </c>
    </row>
    <row r="131" spans="1:11" x14ac:dyDescent="0.25">
      <c r="A131">
        <v>127</v>
      </c>
      <c r="B131" s="4">
        <f t="shared" si="11"/>
        <v>44052</v>
      </c>
      <c r="C131">
        <f t="shared" si="12"/>
        <v>6.4283485347450819E-2</v>
      </c>
      <c r="D131">
        <f t="shared" si="13"/>
        <v>7.5272455360651233E-2</v>
      </c>
      <c r="E131">
        <f t="shared" si="14"/>
        <v>0</v>
      </c>
      <c r="F131" s="5">
        <f t="shared" si="15"/>
        <v>3.378453383246481E-3</v>
      </c>
      <c r="G131" s="1">
        <f t="shared" si="16"/>
        <v>83424380.481195286</v>
      </c>
      <c r="H131" s="1">
        <f t="shared" si="17"/>
        <v>10985.780186333976</v>
      </c>
      <c r="I131" s="1">
        <f t="shared" si="18"/>
        <v>0</v>
      </c>
      <c r="J131" s="1">
        <f t="shared" si="19"/>
        <v>333319.50242471666</v>
      </c>
      <c r="K131" s="1">
        <f t="shared" si="20"/>
        <v>15256.236193687779</v>
      </c>
    </row>
    <row r="132" spans="1:11" x14ac:dyDescent="0.25">
      <c r="A132">
        <v>128</v>
      </c>
      <c r="B132" s="4">
        <f t="shared" si="11"/>
        <v>44053</v>
      </c>
      <c r="C132">
        <f t="shared" si="12"/>
        <v>6.4283485347450819E-2</v>
      </c>
      <c r="D132">
        <f t="shared" si="13"/>
        <v>7.5272455360651233E-2</v>
      </c>
      <c r="E132">
        <f t="shared" si="14"/>
        <v>0</v>
      </c>
      <c r="F132" s="5">
        <f t="shared" si="15"/>
        <v>3.378453383246481E-3</v>
      </c>
      <c r="G132" s="1">
        <f t="shared" si="16"/>
        <v>83423677.307654172</v>
      </c>
      <c r="H132" s="1">
        <f t="shared" si="17"/>
        <v>10824.912132536958</v>
      </c>
      <c r="I132" s="1">
        <f t="shared" si="18"/>
        <v>0</v>
      </c>
      <c r="J132" s="1">
        <f t="shared" si="19"/>
        <v>334146.42907339439</v>
      </c>
      <c r="K132" s="1">
        <f t="shared" si="20"/>
        <v>15293.3511399259</v>
      </c>
    </row>
    <row r="133" spans="1:11" x14ac:dyDescent="0.25">
      <c r="A133">
        <v>129</v>
      </c>
      <c r="B133" s="4">
        <f t="shared" si="11"/>
        <v>44054</v>
      </c>
      <c r="C133">
        <f t="shared" si="12"/>
        <v>6.4283485347450819E-2</v>
      </c>
      <c r="D133">
        <f t="shared" si="13"/>
        <v>7.5272455360651233E-2</v>
      </c>
      <c r="E133">
        <f t="shared" si="14"/>
        <v>0</v>
      </c>
      <c r="F133" s="5">
        <f t="shared" si="15"/>
        <v>3.378453383246481E-3</v>
      </c>
      <c r="G133" s="1">
        <f t="shared" si="16"/>
        <v>83422984.436732978</v>
      </c>
      <c r="H133" s="1">
        <f t="shared" si="17"/>
        <v>10666.393877431088</v>
      </c>
      <c r="I133" s="1">
        <f t="shared" si="18"/>
        <v>0</v>
      </c>
      <c r="J133" s="1">
        <f t="shared" si="19"/>
        <v>334961.24678867374</v>
      </c>
      <c r="K133" s="1">
        <f t="shared" si="20"/>
        <v>15329.922600943415</v>
      </c>
    </row>
    <row r="134" spans="1:11" x14ac:dyDescent="0.25">
      <c r="A134">
        <v>130</v>
      </c>
      <c r="B134" s="4">
        <f t="shared" si="11"/>
        <v>44055</v>
      </c>
      <c r="C134">
        <f t="shared" si="12"/>
        <v>6.4283485347450819E-2</v>
      </c>
      <c r="D134">
        <f t="shared" si="13"/>
        <v>7.5272455360651233E-2</v>
      </c>
      <c r="E134">
        <f t="shared" si="14"/>
        <v>0</v>
      </c>
      <c r="F134" s="5">
        <f t="shared" si="15"/>
        <v>3.378453383246481E-3</v>
      </c>
      <c r="G134" s="1">
        <f t="shared" si="16"/>
        <v>83422301.717771351</v>
      </c>
      <c r="H134" s="1">
        <f t="shared" si="17"/>
        <v>10510.191267573564</v>
      </c>
      <c r="I134" s="1">
        <f t="shared" si="18"/>
        <v>0</v>
      </c>
      <c r="J134" s="1">
        <f t="shared" si="19"/>
        <v>335764.13244567177</v>
      </c>
      <c r="K134" s="1">
        <f t="shared" si="20"/>
        <v>15365.958515425662</v>
      </c>
    </row>
    <row r="135" spans="1:11" x14ac:dyDescent="0.25">
      <c r="A135">
        <v>131</v>
      </c>
      <c r="B135" s="4">
        <f t="shared" ref="B135:B198" si="21">B134+1</f>
        <v>44056</v>
      </c>
      <c r="C135">
        <f t="shared" ref="C135:C198" si="22">C134</f>
        <v>6.4283485347450819E-2</v>
      </c>
      <c r="D135">
        <f t="shared" ref="D135:D198" si="23">D134</f>
        <v>7.5272455360651233E-2</v>
      </c>
      <c r="E135">
        <f t="shared" ref="E135:E198" si="24">E134</f>
        <v>0</v>
      </c>
      <c r="F135" s="5">
        <f t="shared" ref="F135:F198" si="25">F134</f>
        <v>3.378453383246481E-3</v>
      </c>
      <c r="G135" s="1">
        <f t="shared" ref="G135:G198" si="26">G134-C135*H134*G134/SUM(G134:K134)-E135*G134</f>
        <v>83421629.00230369</v>
      </c>
      <c r="H135" s="1">
        <f t="shared" ref="H135:H198" si="27">H134+C135*G134*H134/SUM(G134:K134)-D135*H134-F135*H134</f>
        <v>10356.270640973538</v>
      </c>
      <c r="I135" s="1">
        <f t="shared" ref="I135:I198" si="28">I134+E135*G134</f>
        <v>0</v>
      </c>
      <c r="J135" s="1">
        <f t="shared" ref="J135:J198" si="29">J134+D135*H134</f>
        <v>336555.26034869213</v>
      </c>
      <c r="K135" s="1">
        <f t="shared" ref="K135:K198" si="30">K134+F135*H134</f>
        <v>15401.466706672163</v>
      </c>
    </row>
    <row r="136" spans="1:11" x14ac:dyDescent="0.25">
      <c r="A136">
        <v>132</v>
      </c>
      <c r="B136" s="4">
        <f t="shared" si="21"/>
        <v>44057</v>
      </c>
      <c r="C136">
        <f t="shared" si="22"/>
        <v>6.4283485347450819E-2</v>
      </c>
      <c r="D136">
        <f t="shared" si="23"/>
        <v>7.5272455360651233E-2</v>
      </c>
      <c r="E136">
        <f t="shared" si="24"/>
        <v>0</v>
      </c>
      <c r="F136" s="5">
        <f t="shared" si="25"/>
        <v>3.378453383246481E-3</v>
      </c>
      <c r="G136" s="1">
        <f t="shared" si="26"/>
        <v>83420966.144027382</v>
      </c>
      <c r="H136" s="1">
        <f t="shared" si="27"/>
        <v>10204.598820165123</v>
      </c>
      <c r="I136" s="1">
        <f t="shared" si="28"/>
        <v>0</v>
      </c>
      <c r="J136" s="1">
        <f t="shared" si="29"/>
        <v>337334.80226821761</v>
      </c>
      <c r="K136" s="1">
        <f t="shared" si="30"/>
        <v>15436.454884256977</v>
      </c>
    </row>
    <row r="137" spans="1:11" x14ac:dyDescent="0.25">
      <c r="A137">
        <v>133</v>
      </c>
      <c r="B137" s="4">
        <f t="shared" si="21"/>
        <v>44058</v>
      </c>
      <c r="C137">
        <f t="shared" si="22"/>
        <v>6.4283485347450819E-2</v>
      </c>
      <c r="D137">
        <f t="shared" si="23"/>
        <v>7.5272455360651233E-2</v>
      </c>
      <c r="E137">
        <f t="shared" si="24"/>
        <v>0</v>
      </c>
      <c r="F137" s="5">
        <f t="shared" si="25"/>
        <v>3.378453383246481E-3</v>
      </c>
      <c r="G137" s="1">
        <f t="shared" si="26"/>
        <v>83420312.998771608</v>
      </c>
      <c r="H137" s="1">
        <f t="shared" si="27"/>
        <v>10055.14310537378</v>
      </c>
      <c r="I137" s="1">
        <f t="shared" si="28"/>
        <v>0</v>
      </c>
      <c r="J137" s="1">
        <f t="shared" si="29"/>
        <v>338102.92747738183</v>
      </c>
      <c r="K137" s="1">
        <f t="shared" si="30"/>
        <v>15470.930645665636</v>
      </c>
    </row>
    <row r="138" spans="1:11" x14ac:dyDescent="0.25">
      <c r="A138">
        <v>134</v>
      </c>
      <c r="B138" s="4">
        <f t="shared" si="21"/>
        <v>44059</v>
      </c>
      <c r="C138">
        <f t="shared" si="22"/>
        <v>6.4283485347450819E-2</v>
      </c>
      <c r="D138">
        <f t="shared" si="23"/>
        <v>7.5272455360651233E-2</v>
      </c>
      <c r="E138">
        <f t="shared" si="24"/>
        <v>0</v>
      </c>
      <c r="F138" s="5">
        <f t="shared" si="25"/>
        <v>3.378453383246481E-3</v>
      </c>
      <c r="G138" s="1">
        <f t="shared" si="26"/>
        <v>83419669.424466416</v>
      </c>
      <c r="H138" s="1">
        <f t="shared" si="27"/>
        <v>9907.8712677749427</v>
      </c>
      <c r="I138" s="1">
        <f t="shared" si="28"/>
        <v>0</v>
      </c>
      <c r="J138" s="1">
        <f t="shared" si="29"/>
        <v>338859.80278792605</v>
      </c>
      <c r="K138" s="1">
        <f t="shared" si="30"/>
        <v>15504.901477909014</v>
      </c>
    </row>
    <row r="139" spans="1:11" x14ac:dyDescent="0.25">
      <c r="A139">
        <v>135</v>
      </c>
      <c r="B139" s="4">
        <f t="shared" si="21"/>
        <v>44060</v>
      </c>
      <c r="C139">
        <f t="shared" si="22"/>
        <v>6.4283485347450819E-2</v>
      </c>
      <c r="D139">
        <f t="shared" si="23"/>
        <v>7.5272455360651233E-2</v>
      </c>
      <c r="E139">
        <f t="shared" si="24"/>
        <v>0</v>
      </c>
      <c r="F139" s="5">
        <f t="shared" si="25"/>
        <v>3.378453383246481E-3</v>
      </c>
      <c r="G139" s="1">
        <f t="shared" si="26"/>
        <v>83419035.281112418</v>
      </c>
      <c r="H139" s="1">
        <f t="shared" si="27"/>
        <v>9762.7515428437891</v>
      </c>
      <c r="I139" s="1">
        <f t="shared" si="28"/>
        <v>0</v>
      </c>
      <c r="J139" s="1">
        <f t="shared" si="29"/>
        <v>339605.5925856487</v>
      </c>
      <c r="K139" s="1">
        <f t="shared" si="30"/>
        <v>15538.374759114398</v>
      </c>
    </row>
    <row r="140" spans="1:11" x14ac:dyDescent="0.25">
      <c r="A140">
        <v>136</v>
      </c>
      <c r="B140" s="4">
        <f t="shared" si="21"/>
        <v>44061</v>
      </c>
      <c r="C140">
        <f t="shared" si="22"/>
        <v>6.4283485347450819E-2</v>
      </c>
      <c r="D140">
        <f t="shared" si="23"/>
        <v>7.5272455360651233E-2</v>
      </c>
      <c r="E140">
        <f t="shared" si="24"/>
        <v>0</v>
      </c>
      <c r="F140" s="5">
        <f t="shared" si="25"/>
        <v>3.378453383246481E-3</v>
      </c>
      <c r="G140" s="1">
        <f t="shared" si="26"/>
        <v>83418410.430750787</v>
      </c>
      <c r="H140" s="1">
        <f t="shared" si="27"/>
        <v>9619.7526237950042</v>
      </c>
      <c r="I140" s="1">
        <f t="shared" si="28"/>
        <v>0</v>
      </c>
      <c r="J140" s="1">
        <f t="shared" si="29"/>
        <v>340340.45886535454</v>
      </c>
      <c r="K140" s="1">
        <f t="shared" si="30"/>
        <v>15571.357760094113</v>
      </c>
    </row>
    <row r="141" spans="1:11" x14ac:dyDescent="0.25">
      <c r="A141">
        <v>137</v>
      </c>
      <c r="B141" s="4">
        <f t="shared" si="21"/>
        <v>44062</v>
      </c>
      <c r="C141">
        <f t="shared" si="22"/>
        <v>6.4283485347450819E-2</v>
      </c>
      <c r="D141">
        <f t="shared" si="23"/>
        <v>7.5272455360651233E-2</v>
      </c>
      <c r="E141">
        <f t="shared" si="24"/>
        <v>0</v>
      </c>
      <c r="F141" s="5">
        <f t="shared" si="25"/>
        <v>3.378453383246481E-3</v>
      </c>
      <c r="G141" s="1">
        <f t="shared" si="26"/>
        <v>83417794.737433717</v>
      </c>
      <c r="H141" s="1">
        <f t="shared" si="27"/>
        <v>9478.8436551114701</v>
      </c>
      <c r="I141" s="1">
        <f t="shared" si="28"/>
        <v>0</v>
      </c>
      <c r="J141" s="1">
        <f t="shared" si="29"/>
        <v>341064.56126530963</v>
      </c>
      <c r="K141" s="1">
        <f t="shared" si="30"/>
        <v>15603.857645891969</v>
      </c>
    </row>
    <row r="142" spans="1:11" x14ac:dyDescent="0.25">
      <c r="A142">
        <v>138</v>
      </c>
      <c r="B142" s="4">
        <f t="shared" si="21"/>
        <v>44063</v>
      </c>
      <c r="C142">
        <f t="shared" si="22"/>
        <v>6.4283485347450819E-2</v>
      </c>
      <c r="D142">
        <f t="shared" si="23"/>
        <v>7.5272455360651233E-2</v>
      </c>
      <c r="E142">
        <f t="shared" si="24"/>
        <v>0</v>
      </c>
      <c r="F142" s="5">
        <f t="shared" si="25"/>
        <v>3.378453383246481E-3</v>
      </c>
      <c r="G142" s="1">
        <f t="shared" si="26"/>
        <v>83417188.067195356</v>
      </c>
      <c r="H142" s="1">
        <f t="shared" si="27"/>
        <v>9339.9942261607684</v>
      </c>
      <c r="I142" s="1">
        <f t="shared" si="28"/>
        <v>0</v>
      </c>
      <c r="J142" s="1">
        <f t="shared" si="29"/>
        <v>341778.05710120959</v>
      </c>
      <c r="K142" s="1">
        <f t="shared" si="30"/>
        <v>15635.881477307845</v>
      </c>
    </row>
    <row r="143" spans="1:11" x14ac:dyDescent="0.25">
      <c r="A143">
        <v>139</v>
      </c>
      <c r="B143" s="4">
        <f t="shared" si="21"/>
        <v>44064</v>
      </c>
      <c r="C143">
        <f t="shared" si="22"/>
        <v>6.4283485347450819E-2</v>
      </c>
      <c r="D143">
        <f t="shared" si="23"/>
        <v>7.5272455360651233E-2</v>
      </c>
      <c r="E143">
        <f t="shared" si="24"/>
        <v>0</v>
      </c>
      <c r="F143" s="5">
        <f t="shared" si="25"/>
        <v>3.378453383246481E-3</v>
      </c>
      <c r="G143" s="1">
        <f t="shared" si="26"/>
        <v>83416590.28802307</v>
      </c>
      <c r="H143" s="1">
        <f t="shared" si="27"/>
        <v>9203.1743648984157</v>
      </c>
      <c r="I143" s="1">
        <f t="shared" si="28"/>
        <v>0</v>
      </c>
      <c r="J143" s="1">
        <f t="shared" si="29"/>
        <v>342481.10139966704</v>
      </c>
      <c r="K143" s="1">
        <f t="shared" si="30"/>
        <v>15667.43621240072</v>
      </c>
    </row>
    <row r="144" spans="1:11" x14ac:dyDescent="0.25">
      <c r="A144">
        <v>140</v>
      </c>
      <c r="B144" s="4">
        <f t="shared" si="21"/>
        <v>44065</v>
      </c>
      <c r="C144">
        <f t="shared" si="22"/>
        <v>6.4283485347450819E-2</v>
      </c>
      <c r="D144">
        <f t="shared" si="23"/>
        <v>7.5272455360651233E-2</v>
      </c>
      <c r="E144">
        <f t="shared" si="24"/>
        <v>0</v>
      </c>
      <c r="F144" s="5">
        <f t="shared" si="25"/>
        <v>3.378453383246481E-3</v>
      </c>
      <c r="G144" s="1">
        <f t="shared" si="26"/>
        <v>83416001.269829184</v>
      </c>
      <c r="H144" s="1">
        <f t="shared" si="27"/>
        <v>9068.3545316567761</v>
      </c>
      <c r="I144" s="1">
        <f t="shared" si="28"/>
        <v>0</v>
      </c>
      <c r="J144" s="1">
        <f t="shared" si="29"/>
        <v>343173.84693122515</v>
      </c>
      <c r="K144" s="1">
        <f t="shared" si="30"/>
        <v>15698.528707970419</v>
      </c>
    </row>
    <row r="145" spans="1:11" x14ac:dyDescent="0.25">
      <c r="A145">
        <v>141</v>
      </c>
      <c r="B145" s="4">
        <f t="shared" si="21"/>
        <v>44066</v>
      </c>
      <c r="C145">
        <f t="shared" si="22"/>
        <v>6.4283485347450819E-2</v>
      </c>
      <c r="D145">
        <f t="shared" si="23"/>
        <v>7.5272455360651233E-2</v>
      </c>
      <c r="E145">
        <f t="shared" si="24"/>
        <v>0</v>
      </c>
      <c r="F145" s="5">
        <f t="shared" si="25"/>
        <v>3.378453383246481E-3</v>
      </c>
      <c r="G145" s="1">
        <f t="shared" si="26"/>
        <v>83415420.884423092</v>
      </c>
      <c r="H145" s="1">
        <f t="shared" si="27"/>
        <v>8935.5056130185621</v>
      </c>
      <c r="I145" s="1">
        <f t="shared" si="28"/>
        <v>0</v>
      </c>
      <c r="J145" s="1">
        <f t="shared" si="29"/>
        <v>343856.44424290385</v>
      </c>
      <c r="K145" s="1">
        <f t="shared" si="30"/>
        <v>15729.165721018373</v>
      </c>
    </row>
    <row r="146" spans="1:11" x14ac:dyDescent="0.25">
      <c r="A146">
        <v>142</v>
      </c>
      <c r="B146" s="4">
        <f t="shared" si="21"/>
        <v>44067</v>
      </c>
      <c r="C146">
        <f t="shared" si="22"/>
        <v>6.4283485347450819E-2</v>
      </c>
      <c r="D146">
        <f t="shared" si="23"/>
        <v>7.5272455360651233E-2</v>
      </c>
      <c r="E146">
        <f t="shared" si="24"/>
        <v>0</v>
      </c>
      <c r="F146" s="5">
        <f t="shared" si="25"/>
        <v>3.378453383246481E-3</v>
      </c>
      <c r="G146" s="1">
        <f t="shared" si="26"/>
        <v>83414849.005483791</v>
      </c>
      <c r="H146" s="1">
        <f t="shared" si="27"/>
        <v>8804.5989157738859</v>
      </c>
      <c r="I146" s="1">
        <f t="shared" si="28"/>
        <v>0</v>
      </c>
      <c r="J146" s="1">
        <f t="shared" si="29"/>
        <v>344529.04169028462</v>
      </c>
      <c r="K146" s="1">
        <f t="shared" si="30"/>
        <v>15759.353910187694</v>
      </c>
    </row>
    <row r="147" spans="1:11" x14ac:dyDescent="0.25">
      <c r="A147">
        <v>143</v>
      </c>
      <c r="B147" s="4">
        <f t="shared" si="21"/>
        <v>44068</v>
      </c>
      <c r="C147">
        <f t="shared" si="22"/>
        <v>6.4283485347450819E-2</v>
      </c>
      <c r="D147">
        <f t="shared" si="23"/>
        <v>7.5272455360651233E-2</v>
      </c>
      <c r="E147">
        <f t="shared" si="24"/>
        <v>0</v>
      </c>
      <c r="F147" s="5">
        <f t="shared" si="25"/>
        <v>3.378453383246481E-3</v>
      </c>
      <c r="G147" s="1">
        <f t="shared" si="26"/>
        <v>83414285.508532748</v>
      </c>
      <c r="H147" s="1">
        <f t="shared" si="27"/>
        <v>8675.606160959831</v>
      </c>
      <c r="I147" s="1">
        <f t="shared" si="28"/>
        <v>0</v>
      </c>
      <c r="J147" s="1">
        <f t="shared" si="29"/>
        <v>345191.78546914062</v>
      </c>
      <c r="K147" s="1">
        <f t="shared" si="30"/>
        <v>15789.099837182819</v>
      </c>
    </row>
    <row r="148" spans="1:11" x14ac:dyDescent="0.25">
      <c r="A148">
        <v>144</v>
      </c>
      <c r="B148" s="4">
        <f t="shared" si="21"/>
        <v>44069</v>
      </c>
      <c r="C148">
        <f t="shared" si="22"/>
        <v>6.4283485347450819E-2</v>
      </c>
      <c r="D148">
        <f t="shared" si="23"/>
        <v>7.5272455360651233E-2</v>
      </c>
      <c r="E148">
        <f t="shared" si="24"/>
        <v>0</v>
      </c>
      <c r="F148" s="5">
        <f t="shared" si="25"/>
        <v>3.378453383246481E-3</v>
      </c>
      <c r="G148" s="1">
        <f t="shared" si="26"/>
        <v>83413730.270907268</v>
      </c>
      <c r="H148" s="1">
        <f t="shared" si="27"/>
        <v>8548.4994779814824</v>
      </c>
      <c r="I148" s="1">
        <f t="shared" si="28"/>
        <v>0</v>
      </c>
      <c r="J148" s="1">
        <f t="shared" si="29"/>
        <v>345844.81964661804</v>
      </c>
      <c r="K148" s="1">
        <f t="shared" si="30"/>
        <v>15818.409968169028</v>
      </c>
    </row>
    <row r="149" spans="1:11" x14ac:dyDescent="0.25">
      <c r="A149">
        <v>145</v>
      </c>
      <c r="B149" s="4">
        <f t="shared" si="21"/>
        <v>44070</v>
      </c>
      <c r="C149">
        <f t="shared" si="22"/>
        <v>6.4283485347450819E-2</v>
      </c>
      <c r="D149">
        <f t="shared" si="23"/>
        <v>7.5272455360651233E-2</v>
      </c>
      <c r="E149">
        <f t="shared" si="24"/>
        <v>0</v>
      </c>
      <c r="F149" s="5">
        <f t="shared" si="25"/>
        <v>3.378453383246481E-3</v>
      </c>
      <c r="G149" s="1">
        <f t="shared" si="26"/>
        <v>83413183.171734095</v>
      </c>
      <c r="H149" s="1">
        <f t="shared" si="27"/>
        <v>8423.2513988134197</v>
      </c>
      <c r="I149" s="1">
        <f t="shared" si="28"/>
        <v>0</v>
      </c>
      <c r="J149" s="1">
        <f t="shared" si="29"/>
        <v>346488.28619197494</v>
      </c>
      <c r="K149" s="1">
        <f t="shared" si="30"/>
        <v>15847.290675152095</v>
      </c>
    </row>
    <row r="150" spans="1:11" x14ac:dyDescent="0.25">
      <c r="A150">
        <v>146</v>
      </c>
      <c r="B150" s="4">
        <f t="shared" si="21"/>
        <v>44071</v>
      </c>
      <c r="C150">
        <f t="shared" si="22"/>
        <v>6.4283485347450819E-2</v>
      </c>
      <c r="D150">
        <f t="shared" si="23"/>
        <v>7.5272455360651233E-2</v>
      </c>
      <c r="E150">
        <f t="shared" si="24"/>
        <v>0</v>
      </c>
      <c r="F150" s="5">
        <f t="shared" si="25"/>
        <v>3.378453383246481E-3</v>
      </c>
      <c r="G150" s="1">
        <f t="shared" si="26"/>
        <v>83412644.091903538</v>
      </c>
      <c r="H150" s="1">
        <f t="shared" si="27"/>
        <v>8299.8348522806446</v>
      </c>
      <c r="I150" s="1">
        <f t="shared" si="28"/>
        <v>0</v>
      </c>
      <c r="J150" s="1">
        <f t="shared" si="29"/>
        <v>347122.32500688365</v>
      </c>
      <c r="K150" s="1">
        <f t="shared" si="30"/>
        <v>15875.748237338352</v>
      </c>
    </row>
    <row r="151" spans="1:11" x14ac:dyDescent="0.25">
      <c r="A151">
        <v>147</v>
      </c>
      <c r="B151" s="4">
        <f t="shared" si="21"/>
        <v>44072</v>
      </c>
      <c r="C151">
        <f t="shared" si="22"/>
        <v>6.4283485347450819E-2</v>
      </c>
      <c r="D151">
        <f t="shared" si="23"/>
        <v>7.5272455360651233E-2</v>
      </c>
      <c r="E151">
        <f t="shared" si="24"/>
        <v>0</v>
      </c>
      <c r="F151" s="5">
        <f t="shared" si="25"/>
        <v>3.378453383246481E-3</v>
      </c>
      <c r="G151" s="1">
        <f t="shared" si="26"/>
        <v>83412112.914043844</v>
      </c>
      <c r="H151" s="1">
        <f t="shared" si="27"/>
        <v>8178.2231584179453</v>
      </c>
      <c r="I151" s="1">
        <f t="shared" si="28"/>
        <v>0</v>
      </c>
      <c r="J151" s="1">
        <f t="shared" si="29"/>
        <v>347747.07395530271</v>
      </c>
      <c r="K151" s="1">
        <f t="shared" si="30"/>
        <v>15903.788842475426</v>
      </c>
    </row>
    <row r="152" spans="1:11" x14ac:dyDescent="0.25">
      <c r="A152">
        <v>148</v>
      </c>
      <c r="B152" s="4">
        <f t="shared" si="21"/>
        <v>44073</v>
      </c>
      <c r="C152">
        <f t="shared" si="22"/>
        <v>6.4283485347450819E-2</v>
      </c>
      <c r="D152">
        <f t="shared" si="23"/>
        <v>7.5272455360651233E-2</v>
      </c>
      <c r="E152">
        <f t="shared" si="24"/>
        <v>0</v>
      </c>
      <c r="F152" s="5">
        <f t="shared" si="25"/>
        <v>3.378453383246481E-3</v>
      </c>
      <c r="G152" s="1">
        <f t="shared" si="26"/>
        <v>83411589.52249603</v>
      </c>
      <c r="H152" s="1">
        <f t="shared" si="27"/>
        <v>8058.3900229067121</v>
      </c>
      <c r="I152" s="1">
        <f t="shared" si="28"/>
        <v>0</v>
      </c>
      <c r="J152" s="1">
        <f t="shared" si="29"/>
        <v>348362.66889292415</v>
      </c>
      <c r="K152" s="1">
        <f t="shared" si="30"/>
        <v>15931.418588173927</v>
      </c>
    </row>
    <row r="153" spans="1:11" x14ac:dyDescent="0.25">
      <c r="A153">
        <v>149</v>
      </c>
      <c r="B153" s="4">
        <f t="shared" si="21"/>
        <v>44074</v>
      </c>
      <c r="C153">
        <f t="shared" si="22"/>
        <v>6.4283485347450819E-2</v>
      </c>
      <c r="D153">
        <f t="shared" si="23"/>
        <v>7.5272455360651233E-2</v>
      </c>
      <c r="E153">
        <f t="shared" si="24"/>
        <v>0</v>
      </c>
      <c r="F153" s="5">
        <f t="shared" si="25"/>
        <v>3.378453383246481E-3</v>
      </c>
      <c r="G153" s="1">
        <f t="shared" si="26"/>
        <v>83411073.803289041</v>
      </c>
      <c r="H153" s="1">
        <f t="shared" si="27"/>
        <v>7940.3095315882138</v>
      </c>
      <c r="I153" s="1">
        <f t="shared" si="28"/>
        <v>0</v>
      </c>
      <c r="J153" s="1">
        <f t="shared" si="29"/>
        <v>348969.24369620212</v>
      </c>
      <c r="K153" s="1">
        <f t="shared" si="30"/>
        <v>15958.643483210335</v>
      </c>
    </row>
    <row r="154" spans="1:11" x14ac:dyDescent="0.25">
      <c r="A154">
        <v>150</v>
      </c>
      <c r="B154" s="4">
        <f t="shared" si="21"/>
        <v>44075</v>
      </c>
      <c r="C154">
        <f t="shared" si="22"/>
        <v>6.4283485347450819E-2</v>
      </c>
      <c r="D154">
        <f t="shared" si="23"/>
        <v>7.5272455360651233E-2</v>
      </c>
      <c r="E154">
        <f t="shared" si="24"/>
        <v>0</v>
      </c>
      <c r="F154" s="5">
        <f t="shared" si="25"/>
        <v>3.378453383246481E-3</v>
      </c>
      <c r="G154" s="1">
        <f t="shared" si="26"/>
        <v>83410565.64411521</v>
      </c>
      <c r="H154" s="1">
        <f t="shared" si="27"/>
        <v>7823.9561450523561</v>
      </c>
      <c r="I154" s="1">
        <f t="shared" si="28"/>
        <v>0</v>
      </c>
      <c r="J154" s="1">
        <f t="shared" si="29"/>
        <v>349566.93029096833</v>
      </c>
      <c r="K154" s="1">
        <f t="shared" si="30"/>
        <v>15985.469448811353</v>
      </c>
    </row>
    <row r="155" spans="1:11" x14ac:dyDescent="0.25">
      <c r="A155">
        <v>151</v>
      </c>
      <c r="B155" s="4">
        <f t="shared" si="21"/>
        <v>44076</v>
      </c>
      <c r="C155">
        <f t="shared" si="22"/>
        <v>6.4283485347450819E-2</v>
      </c>
      <c r="D155">
        <f t="shared" si="23"/>
        <v>7.5272455360651233E-2</v>
      </c>
      <c r="E155">
        <f t="shared" si="24"/>
        <v>0</v>
      </c>
      <c r="F155" s="5">
        <f t="shared" si="25"/>
        <v>3.378453383246481E-3</v>
      </c>
      <c r="G155" s="1">
        <f t="shared" si="26"/>
        <v>83410064.934306175</v>
      </c>
      <c r="H155" s="1">
        <f t="shared" si="27"/>
        <v>7709.30469330098</v>
      </c>
      <c r="I155" s="1">
        <f t="shared" si="28"/>
        <v>0</v>
      </c>
      <c r="J155" s="1">
        <f t="shared" si="29"/>
        <v>350155.85868064046</v>
      </c>
      <c r="K155" s="1">
        <f t="shared" si="30"/>
        <v>16011.902319919976</v>
      </c>
    </row>
    <row r="156" spans="1:11" x14ac:dyDescent="0.25">
      <c r="A156">
        <v>152</v>
      </c>
      <c r="B156" s="4">
        <f t="shared" si="21"/>
        <v>44077</v>
      </c>
      <c r="C156">
        <f t="shared" si="22"/>
        <v>6.4283485347450819E-2</v>
      </c>
      <c r="D156">
        <f t="shared" si="23"/>
        <v>7.5272455360651233E-2</v>
      </c>
      <c r="E156">
        <f t="shared" si="24"/>
        <v>0</v>
      </c>
      <c r="F156" s="5">
        <f t="shared" si="25"/>
        <v>3.378453383246481E-3</v>
      </c>
      <c r="G156" s="1">
        <f t="shared" si="26"/>
        <v>83409571.564809084</v>
      </c>
      <c r="H156" s="1">
        <f t="shared" si="27"/>
        <v>7596.3303704847367</v>
      </c>
      <c r="I156" s="1">
        <f t="shared" si="28"/>
        <v>0</v>
      </c>
      <c r="J156" s="1">
        <f t="shared" si="29"/>
        <v>350736.15697402862</v>
      </c>
      <c r="K156" s="1">
        <f t="shared" si="30"/>
        <v>16037.947846443538</v>
      </c>
    </row>
    <row r="157" spans="1:11" x14ac:dyDescent="0.25">
      <c r="A157">
        <v>153</v>
      </c>
      <c r="B157" s="4">
        <f t="shared" si="21"/>
        <v>44078</v>
      </c>
      <c r="C157">
        <f t="shared" si="22"/>
        <v>6.4283485347450819E-2</v>
      </c>
      <c r="D157">
        <f t="shared" si="23"/>
        <v>7.5272455360651233E-2</v>
      </c>
      <c r="E157">
        <f t="shared" si="24"/>
        <v>0</v>
      </c>
      <c r="F157" s="5">
        <f t="shared" si="25"/>
        <v>3.378453383246481E-3</v>
      </c>
      <c r="G157" s="1">
        <f t="shared" si="26"/>
        <v>83409085.428163096</v>
      </c>
      <c r="H157" s="1">
        <f t="shared" si="27"/>
        <v>7485.0087297125801</v>
      </c>
      <c r="I157" s="1">
        <f t="shared" si="28"/>
        <v>0</v>
      </c>
      <c r="J157" s="1">
        <f t="shared" si="29"/>
        <v>351307.95141274569</v>
      </c>
      <c r="K157" s="1">
        <f t="shared" si="30"/>
        <v>16063.61169448396</v>
      </c>
    </row>
    <row r="158" spans="1:11" x14ac:dyDescent="0.25">
      <c r="A158">
        <v>154</v>
      </c>
      <c r="B158" s="4">
        <f t="shared" si="21"/>
        <v>44079</v>
      </c>
      <c r="C158">
        <f t="shared" si="22"/>
        <v>6.4283485347450819E-2</v>
      </c>
      <c r="D158">
        <f t="shared" si="23"/>
        <v>7.5272455360651233E-2</v>
      </c>
      <c r="E158">
        <f t="shared" si="24"/>
        <v>0</v>
      </c>
      <c r="F158" s="5">
        <f t="shared" si="25"/>
        <v>3.378453383246481E-3</v>
      </c>
      <c r="G158" s="1">
        <f t="shared" si="26"/>
        <v>83408606.418476328</v>
      </c>
      <c r="H158" s="1">
        <f t="shared" si="27"/>
        <v>7375.3156779329802</v>
      </c>
      <c r="I158" s="1">
        <f t="shared" si="28"/>
        <v>0</v>
      </c>
      <c r="J158" s="1">
        <f t="shared" si="29"/>
        <v>351871.36639822705</v>
      </c>
      <c r="K158" s="1">
        <f t="shared" si="30"/>
        <v>16088.899447550486</v>
      </c>
    </row>
    <row r="159" spans="1:11" x14ac:dyDescent="0.25">
      <c r="A159">
        <v>155</v>
      </c>
      <c r="B159" s="4">
        <f t="shared" si="21"/>
        <v>44080</v>
      </c>
      <c r="C159">
        <f t="shared" si="22"/>
        <v>6.4283485347450819E-2</v>
      </c>
      <c r="D159">
        <f t="shared" si="23"/>
        <v>7.5272455360651233E-2</v>
      </c>
      <c r="E159">
        <f t="shared" si="24"/>
        <v>0</v>
      </c>
      <c r="F159" s="5">
        <f t="shared" si="25"/>
        <v>3.378453383246481E-3</v>
      </c>
      <c r="G159" s="1">
        <f t="shared" si="26"/>
        <v>83408134.431403026</v>
      </c>
      <c r="H159" s="1">
        <f t="shared" si="27"/>
        <v>7267.2274708859031</v>
      </c>
      <c r="I159" s="1">
        <f t="shared" si="28"/>
        <v>0</v>
      </c>
      <c r="J159" s="1">
        <f t="shared" si="29"/>
        <v>352426.52451836498</v>
      </c>
      <c r="K159" s="1">
        <f t="shared" si="30"/>
        <v>16113.816607755109</v>
      </c>
    </row>
    <row r="160" spans="1:11" x14ac:dyDescent="0.25">
      <c r="A160">
        <v>156</v>
      </c>
      <c r="B160" s="4">
        <f t="shared" si="21"/>
        <v>44081</v>
      </c>
      <c r="C160">
        <f t="shared" si="22"/>
        <v>6.4283485347450819E-2</v>
      </c>
      <c r="D160">
        <f t="shared" si="23"/>
        <v>7.5272455360651233E-2</v>
      </c>
      <c r="E160">
        <f t="shared" si="24"/>
        <v>0</v>
      </c>
      <c r="F160" s="5">
        <f t="shared" si="25"/>
        <v>3.378453383246481E-3</v>
      </c>
      <c r="G160" s="1">
        <f t="shared" si="26"/>
        <v>83407669.364121154</v>
      </c>
      <c r="H160" s="1">
        <f t="shared" si="27"/>
        <v>7160.7207081246552</v>
      </c>
      <c r="I160" s="1">
        <f t="shared" si="28"/>
        <v>0</v>
      </c>
      <c r="J160" s="1">
        <f t="shared" si="29"/>
        <v>352973.54657376296</v>
      </c>
      <c r="K160" s="1">
        <f t="shared" si="30"/>
        <v>16138.368596990946</v>
      </c>
    </row>
    <row r="161" spans="1:11" x14ac:dyDescent="0.25">
      <c r="A161">
        <v>157</v>
      </c>
      <c r="B161" s="4">
        <f t="shared" si="21"/>
        <v>44082</v>
      </c>
      <c r="C161">
        <f t="shared" si="22"/>
        <v>6.4283485347450819E-2</v>
      </c>
      <c r="D161">
        <f t="shared" si="23"/>
        <v>7.5272455360651233E-2</v>
      </c>
      <c r="E161">
        <f t="shared" si="24"/>
        <v>0</v>
      </c>
      <c r="F161" s="5">
        <f t="shared" si="25"/>
        <v>3.378453383246481E-3</v>
      </c>
      <c r="G161" s="1">
        <f t="shared" si="26"/>
        <v>83407211.115310222</v>
      </c>
      <c r="H161" s="1">
        <f t="shared" si="27"/>
        <v>7055.7723281066956</v>
      </c>
      <c r="I161" s="1">
        <f t="shared" si="28"/>
        <v>0</v>
      </c>
      <c r="J161" s="1">
        <f t="shared" si="29"/>
        <v>353512.55160361534</v>
      </c>
      <c r="K161" s="1">
        <f t="shared" si="30"/>
        <v>16162.560758093792</v>
      </c>
    </row>
    <row r="162" spans="1:11" x14ac:dyDescent="0.25">
      <c r="A162">
        <v>158</v>
      </c>
      <c r="B162" s="4">
        <f t="shared" si="21"/>
        <v>44083</v>
      </c>
      <c r="C162">
        <f t="shared" si="22"/>
        <v>6.4283485347450819E-2</v>
      </c>
      <c r="D162">
        <f t="shared" si="23"/>
        <v>7.5272455360651233E-2</v>
      </c>
      <c r="E162">
        <f t="shared" si="24"/>
        <v>0</v>
      </c>
      <c r="F162" s="5">
        <f t="shared" si="25"/>
        <v>3.378453383246481E-3</v>
      </c>
      <c r="G162" s="1">
        <f t="shared" si="26"/>
        <v>83406759.585129485</v>
      </c>
      <c r="H162" s="1">
        <f t="shared" si="27"/>
        <v>6952.3596033525137</v>
      </c>
      <c r="I162" s="1">
        <f t="shared" si="28"/>
        <v>0</v>
      </c>
      <c r="J162" s="1">
        <f t="shared" si="29"/>
        <v>354043.65691121767</v>
      </c>
      <c r="K162" s="1">
        <f t="shared" si="30"/>
        <v>16186.398355987101</v>
      </c>
    </row>
    <row r="163" spans="1:11" x14ac:dyDescent="0.25">
      <c r="A163">
        <v>159</v>
      </c>
      <c r="B163" s="4">
        <f t="shared" si="21"/>
        <v>44084</v>
      </c>
      <c r="C163">
        <f t="shared" si="22"/>
        <v>6.4283485347450819E-2</v>
      </c>
      <c r="D163">
        <f t="shared" si="23"/>
        <v>7.5272455360651233E-2</v>
      </c>
      <c r="E163">
        <f t="shared" si="24"/>
        <v>0</v>
      </c>
      <c r="F163" s="5">
        <f t="shared" si="25"/>
        <v>3.378453383246481E-3</v>
      </c>
      <c r="G163" s="1">
        <f t="shared" si="26"/>
        <v>83406314.675196454</v>
      </c>
      <c r="H163" s="1">
        <f t="shared" si="27"/>
        <v>6850.4601356716903</v>
      </c>
      <c r="I163" s="1">
        <f t="shared" si="28"/>
        <v>0</v>
      </c>
      <c r="J163" s="1">
        <f t="shared" si="29"/>
        <v>354566.97808911221</v>
      </c>
      <c r="K163" s="1">
        <f t="shared" si="30"/>
        <v>16209.886578810594</v>
      </c>
    </row>
    <row r="164" spans="1:11" x14ac:dyDescent="0.25">
      <c r="A164">
        <v>160</v>
      </c>
      <c r="B164" s="4">
        <f t="shared" si="21"/>
        <v>44085</v>
      </c>
      <c r="C164">
        <f t="shared" si="22"/>
        <v>6.4283485347450819E-2</v>
      </c>
      <c r="D164">
        <f t="shared" si="23"/>
        <v>7.5272455360651233E-2</v>
      </c>
      <c r="E164">
        <f t="shared" si="24"/>
        <v>0</v>
      </c>
      <c r="F164" s="5">
        <f t="shared" si="25"/>
        <v>3.378453383246481E-3</v>
      </c>
      <c r="G164" s="1">
        <f t="shared" si="26"/>
        <v>83405876.28856568</v>
      </c>
      <c r="H164" s="1">
        <f t="shared" si="27"/>
        <v>6750.0518514552741</v>
      </c>
      <c r="I164" s="1">
        <f t="shared" si="28"/>
        <v>0</v>
      </c>
      <c r="J164" s="1">
        <f t="shared" si="29"/>
        <v>355082.62904387445</v>
      </c>
      <c r="K164" s="1">
        <f t="shared" si="30"/>
        <v>16233.030539032748</v>
      </c>
    </row>
    <row r="165" spans="1:11" x14ac:dyDescent="0.25">
      <c r="A165">
        <v>161</v>
      </c>
      <c r="B165" s="4">
        <f t="shared" si="21"/>
        <v>44086</v>
      </c>
      <c r="C165">
        <f t="shared" si="22"/>
        <v>6.4283485347450819E-2</v>
      </c>
      <c r="D165">
        <f t="shared" si="23"/>
        <v>7.5272455360651233E-2</v>
      </c>
      <c r="E165">
        <f t="shared" si="24"/>
        <v>0</v>
      </c>
      <c r="F165" s="5">
        <f t="shared" si="25"/>
        <v>3.378453383246481E-3</v>
      </c>
      <c r="G165" s="1">
        <f t="shared" si="26"/>
        <v>83405444.329707921</v>
      </c>
      <c r="H165" s="1">
        <f t="shared" si="27"/>
        <v>6651.1129970335987</v>
      </c>
      <c r="I165" s="1">
        <f t="shared" si="28"/>
        <v>0</v>
      </c>
      <c r="J165" s="1">
        <f t="shared" si="29"/>
        <v>355590.72202054522</v>
      </c>
      <c r="K165" s="1">
        <f t="shared" si="30"/>
        <v>16255.835274547388</v>
      </c>
    </row>
    <row r="166" spans="1:11" x14ac:dyDescent="0.25">
      <c r="A166">
        <v>162</v>
      </c>
      <c r="B166" s="4">
        <f t="shared" si="21"/>
        <v>44087</v>
      </c>
      <c r="C166">
        <f t="shared" si="22"/>
        <v>6.4283485347450819E-2</v>
      </c>
      <c r="D166">
        <f t="shared" si="23"/>
        <v>7.5272455360651233E-2</v>
      </c>
      <c r="E166">
        <f t="shared" si="24"/>
        <v>0</v>
      </c>
      <c r="F166" s="5">
        <f t="shared" si="25"/>
        <v>3.378453383246481E-3</v>
      </c>
      <c r="G166" s="1">
        <f t="shared" si="26"/>
        <v>83405018.704489484</v>
      </c>
      <c r="H166" s="1">
        <f t="shared" si="27"/>
        <v>6553.622134098694</v>
      </c>
      <c r="I166" s="1">
        <f t="shared" si="28"/>
        <v>0</v>
      </c>
      <c r="J166" s="1">
        <f t="shared" si="29"/>
        <v>356091.36762671306</v>
      </c>
      <c r="K166" s="1">
        <f t="shared" si="30"/>
        <v>16278.305749754571</v>
      </c>
    </row>
    <row r="167" spans="1:11" x14ac:dyDescent="0.25">
      <c r="A167">
        <v>163</v>
      </c>
      <c r="B167" s="4">
        <f t="shared" si="21"/>
        <v>44088</v>
      </c>
      <c r="C167">
        <f t="shared" si="22"/>
        <v>6.4283485347450819E-2</v>
      </c>
      <c r="D167">
        <f t="shared" si="23"/>
        <v>7.5272455360651233E-2</v>
      </c>
      <c r="E167">
        <f t="shared" si="24"/>
        <v>0</v>
      </c>
      <c r="F167" s="5">
        <f t="shared" si="25"/>
        <v>3.378453383246481E-3</v>
      </c>
      <c r="G167" s="1">
        <f t="shared" si="26"/>
        <v>83404599.320151985</v>
      </c>
      <c r="H167" s="1">
        <f t="shared" si="27"/>
        <v>6457.5581351904448</v>
      </c>
      <c r="I167" s="1">
        <f t="shared" si="28"/>
        <v>0</v>
      </c>
      <c r="J167" s="1">
        <f t="shared" si="29"/>
        <v>356584.67485625256</v>
      </c>
      <c r="K167" s="1">
        <f t="shared" si="30"/>
        <v>16300.446856626035</v>
      </c>
    </row>
    <row r="168" spans="1:11" x14ac:dyDescent="0.25">
      <c r="A168">
        <v>164</v>
      </c>
      <c r="B168" s="4">
        <f t="shared" si="21"/>
        <v>44089</v>
      </c>
      <c r="C168">
        <f t="shared" si="22"/>
        <v>6.4283485347450819E-2</v>
      </c>
      <c r="D168">
        <f t="shared" si="23"/>
        <v>7.5272455360651233E-2</v>
      </c>
      <c r="E168">
        <f t="shared" si="24"/>
        <v>0</v>
      </c>
      <c r="F168" s="5">
        <f t="shared" si="25"/>
        <v>3.378453383246481E-3</v>
      </c>
      <c r="G168" s="1">
        <f t="shared" si="26"/>
        <v>83404186.085292324</v>
      </c>
      <c r="H168" s="1">
        <f t="shared" si="27"/>
        <v>6362.9001792456556</v>
      </c>
      <c r="I168" s="1">
        <f t="shared" si="28"/>
        <v>0</v>
      </c>
      <c r="J168" s="1">
        <f t="shared" si="29"/>
        <v>357070.7511127225</v>
      </c>
      <c r="K168" s="1">
        <f t="shared" si="30"/>
        <v>16322.26341575538</v>
      </c>
    </row>
    <row r="169" spans="1:11" x14ac:dyDescent="0.25">
      <c r="A169">
        <v>165</v>
      </c>
      <c r="B169" s="4">
        <f t="shared" si="21"/>
        <v>44090</v>
      </c>
      <c r="C169">
        <f t="shared" si="22"/>
        <v>6.4283485347450819E-2</v>
      </c>
      <c r="D169">
        <f t="shared" si="23"/>
        <v>7.5272455360651233E-2</v>
      </c>
      <c r="E169">
        <f t="shared" si="24"/>
        <v>0</v>
      </c>
      <c r="F169" s="5">
        <f t="shared" si="25"/>
        <v>3.378453383246481E-3</v>
      </c>
      <c r="G169" s="1">
        <f t="shared" si="26"/>
        <v>83403778.909843013</v>
      </c>
      <c r="H169" s="1">
        <f t="shared" si="27"/>
        <v>6269.6277472092006</v>
      </c>
      <c r="I169" s="1">
        <f t="shared" si="28"/>
        <v>0</v>
      </c>
      <c r="J169" s="1">
        <f t="shared" si="29"/>
        <v>357549.70223242906</v>
      </c>
      <c r="K169" s="1">
        <f t="shared" si="30"/>
        <v>16343.760177393213</v>
      </c>
    </row>
    <row r="170" spans="1:11" x14ac:dyDescent="0.25">
      <c r="A170">
        <v>166</v>
      </c>
      <c r="B170" s="4">
        <f t="shared" si="21"/>
        <v>44091</v>
      </c>
      <c r="C170">
        <f t="shared" si="22"/>
        <v>6.4283485347450819E-2</v>
      </c>
      <c r="D170">
        <f t="shared" si="23"/>
        <v>7.5272455360651233E-2</v>
      </c>
      <c r="E170">
        <f t="shared" si="24"/>
        <v>0</v>
      </c>
      <c r="F170" s="5">
        <f t="shared" si="25"/>
        <v>3.378453383246481E-3</v>
      </c>
      <c r="G170" s="1">
        <f t="shared" si="26"/>
        <v>83403377.705052719</v>
      </c>
      <c r="H170" s="1">
        <f t="shared" si="27"/>
        <v>6177.7206177064409</v>
      </c>
      <c r="I170" s="1">
        <f t="shared" si="28"/>
        <v>0</v>
      </c>
      <c r="J170" s="1">
        <f t="shared" si="29"/>
        <v>358021.63250715879</v>
      </c>
      <c r="K170" s="1">
        <f t="shared" si="30"/>
        <v>16364.941822467468</v>
      </c>
    </row>
    <row r="171" spans="1:11" x14ac:dyDescent="0.25">
      <c r="A171">
        <v>167</v>
      </c>
      <c r="B171" s="4">
        <f t="shared" si="21"/>
        <v>44092</v>
      </c>
      <c r="C171">
        <f t="shared" si="22"/>
        <v>6.4283485347450819E-2</v>
      </c>
      <c r="D171">
        <f t="shared" si="23"/>
        <v>7.5272455360651233E-2</v>
      </c>
      <c r="E171">
        <f t="shared" si="24"/>
        <v>0</v>
      </c>
      <c r="F171" s="5">
        <f t="shared" si="25"/>
        <v>3.378453383246481E-3</v>
      </c>
      <c r="G171" s="1">
        <f t="shared" si="26"/>
        <v>83402982.383467093</v>
      </c>
      <c r="H171" s="1">
        <f t="shared" si="27"/>
        <v>6087.1588627761012</v>
      </c>
      <c r="I171" s="1">
        <f t="shared" si="28"/>
        <v>0</v>
      </c>
      <c r="J171" s="1">
        <f t="shared" si="29"/>
        <v>358486.64470658568</v>
      </c>
      <c r="K171" s="1">
        <f t="shared" si="30"/>
        <v>16385.812963589109</v>
      </c>
    </row>
    <row r="172" spans="1:11" x14ac:dyDescent="0.25">
      <c r="A172">
        <v>168</v>
      </c>
      <c r="B172" s="4">
        <f t="shared" si="21"/>
        <v>44093</v>
      </c>
      <c r="C172">
        <f t="shared" si="22"/>
        <v>6.4283485347450819E-2</v>
      </c>
      <c r="D172">
        <f t="shared" si="23"/>
        <v>7.5272455360651233E-2</v>
      </c>
      <c r="E172">
        <f t="shared" si="24"/>
        <v>0</v>
      </c>
      <c r="F172" s="5">
        <f t="shared" si="25"/>
        <v>3.378453383246481E-3</v>
      </c>
      <c r="G172" s="1">
        <f t="shared" si="26"/>
        <v>83402592.858909979</v>
      </c>
      <c r="H172" s="1">
        <f t="shared" si="27"/>
        <v>5997.9228436627991</v>
      </c>
      <c r="I172" s="1">
        <f t="shared" si="28"/>
        <v>0</v>
      </c>
      <c r="J172" s="1">
        <f t="shared" si="29"/>
        <v>358944.84010035719</v>
      </c>
      <c r="K172" s="1">
        <f t="shared" si="30"/>
        <v>16406.378146043415</v>
      </c>
    </row>
    <row r="173" spans="1:11" x14ac:dyDescent="0.25">
      <c r="A173">
        <v>169</v>
      </c>
      <c r="B173" s="4">
        <f t="shared" si="21"/>
        <v>44094</v>
      </c>
      <c r="C173">
        <f t="shared" si="22"/>
        <v>6.4283485347450819E-2</v>
      </c>
      <c r="D173">
        <f t="shared" si="23"/>
        <v>7.5272455360651233E-2</v>
      </c>
      <c r="E173">
        <f t="shared" si="24"/>
        <v>0</v>
      </c>
      <c r="F173" s="5">
        <f t="shared" si="25"/>
        <v>3.378453383246481E-3</v>
      </c>
      <c r="G173" s="1">
        <f t="shared" si="26"/>
        <v>83402209.046464741</v>
      </c>
      <c r="H173" s="1">
        <f t="shared" si="27"/>
        <v>5909.9932066684532</v>
      </c>
      <c r="I173" s="1">
        <f t="shared" si="28"/>
        <v>0</v>
      </c>
      <c r="J173" s="1">
        <f t="shared" si="29"/>
        <v>359396.3184798634</v>
      </c>
      <c r="K173" s="1">
        <f t="shared" si="30"/>
        <v>16426.641848767038</v>
      </c>
    </row>
    <row r="174" spans="1:11" x14ac:dyDescent="0.25">
      <c r="A174">
        <v>170</v>
      </c>
      <c r="B174" s="4">
        <f t="shared" si="21"/>
        <v>44095</v>
      </c>
      <c r="C174">
        <f t="shared" si="22"/>
        <v>6.4283485347450819E-2</v>
      </c>
      <c r="D174">
        <f t="shared" si="23"/>
        <v>7.5272455360651233E-2</v>
      </c>
      <c r="E174">
        <f t="shared" si="24"/>
        <v>0</v>
      </c>
      <c r="F174" s="5">
        <f t="shared" si="25"/>
        <v>3.378453383246481E-3</v>
      </c>
      <c r="G174" s="1">
        <f t="shared" si="26"/>
        <v>83401830.862455979</v>
      </c>
      <c r="H174" s="1">
        <f t="shared" si="27"/>
        <v>5823.3508790617752</v>
      </c>
      <c r="I174" s="1">
        <f t="shared" si="28"/>
        <v>0</v>
      </c>
      <c r="J174" s="1">
        <f t="shared" si="29"/>
        <v>359841.17817969411</v>
      </c>
      <c r="K174" s="1">
        <f t="shared" si="30"/>
        <v>16446.60848531107</v>
      </c>
    </row>
    <row r="175" spans="1:11" x14ac:dyDescent="0.25">
      <c r="A175">
        <v>171</v>
      </c>
      <c r="B175" s="4">
        <f t="shared" si="21"/>
        <v>44096</v>
      </c>
      <c r="C175">
        <f t="shared" si="22"/>
        <v>6.4283485347450819E-2</v>
      </c>
      <c r="D175">
        <f t="shared" si="23"/>
        <v>7.5272455360651233E-2</v>
      </c>
      <c r="E175">
        <f t="shared" si="24"/>
        <v>0</v>
      </c>
      <c r="F175" s="5">
        <f t="shared" si="25"/>
        <v>3.378453383246481E-3</v>
      </c>
      <c r="G175" s="1">
        <f t="shared" si="26"/>
        <v>83401458.224431425</v>
      </c>
      <c r="H175" s="1">
        <f t="shared" si="27"/>
        <v>5737.9770650450791</v>
      </c>
      <c r="I175" s="1">
        <f t="shared" si="28"/>
        <v>0</v>
      </c>
      <c r="J175" s="1">
        <f t="shared" si="29"/>
        <v>360279.51609878772</v>
      </c>
      <c r="K175" s="1">
        <f t="shared" si="30"/>
        <v>16466.282404790269</v>
      </c>
    </row>
    <row r="176" spans="1:11" x14ac:dyDescent="0.25">
      <c r="A176">
        <v>172</v>
      </c>
      <c r="B176" s="4">
        <f t="shared" si="21"/>
        <v>44097</v>
      </c>
      <c r="C176">
        <f t="shared" si="22"/>
        <v>6.4283485347450819E-2</v>
      </c>
      <c r="D176">
        <f t="shared" si="23"/>
        <v>7.5272455360651233E-2</v>
      </c>
      <c r="E176">
        <f t="shared" si="24"/>
        <v>0</v>
      </c>
      <c r="F176" s="5">
        <f t="shared" si="25"/>
        <v>3.378453383246481E-3</v>
      </c>
      <c r="G176" s="1">
        <f t="shared" si="26"/>
        <v>83401091.051144183</v>
      </c>
      <c r="H176" s="1">
        <f t="shared" si="27"/>
        <v>5653.8532417776514</v>
      </c>
      <c r="I176" s="1">
        <f t="shared" si="28"/>
        <v>0</v>
      </c>
      <c r="J176" s="1">
        <f t="shared" si="29"/>
        <v>360711.42772127676</v>
      </c>
      <c r="K176" s="1">
        <f t="shared" si="30"/>
        <v>16485.667892818659</v>
      </c>
    </row>
    <row r="177" spans="1:11" x14ac:dyDescent="0.25">
      <c r="A177">
        <v>173</v>
      </c>
      <c r="B177" s="4">
        <f t="shared" si="21"/>
        <v>44098</v>
      </c>
      <c r="C177">
        <f t="shared" si="22"/>
        <v>6.4283485347450819E-2</v>
      </c>
      <c r="D177">
        <f t="shared" si="23"/>
        <v>7.5272455360651233E-2</v>
      </c>
      <c r="E177">
        <f t="shared" si="24"/>
        <v>0</v>
      </c>
      <c r="F177" s="5">
        <f t="shared" si="25"/>
        <v>3.378453383246481E-3</v>
      </c>
      <c r="G177" s="1">
        <f t="shared" si="26"/>
        <v>83400729.26253514</v>
      </c>
      <c r="H177" s="1">
        <f t="shared" si="27"/>
        <v>5570.9611554549192</v>
      </c>
      <c r="I177" s="1">
        <f t="shared" si="28"/>
        <v>0</v>
      </c>
      <c r="J177" s="1">
        <f t="shared" si="29"/>
        <v>361137.00713703415</v>
      </c>
      <c r="K177" s="1">
        <f t="shared" si="30"/>
        <v>16504.769172431723</v>
      </c>
    </row>
    <row r="178" spans="1:11" x14ac:dyDescent="0.25">
      <c r="A178">
        <v>174</v>
      </c>
      <c r="B178" s="4">
        <f t="shared" si="21"/>
        <v>44099</v>
      </c>
      <c r="C178">
        <f t="shared" si="22"/>
        <v>6.4283485347450819E-2</v>
      </c>
      <c r="D178">
        <f t="shared" si="23"/>
        <v>7.5272455360651233E-2</v>
      </c>
      <c r="E178">
        <f t="shared" si="24"/>
        <v>0</v>
      </c>
      <c r="F178" s="5">
        <f t="shared" si="25"/>
        <v>3.378453383246481E-3</v>
      </c>
      <c r="G178" s="1">
        <f t="shared" si="26"/>
        <v>83400372.779715702</v>
      </c>
      <c r="H178" s="1">
        <f t="shared" si="27"/>
        <v>5489.2828174426777</v>
      </c>
      <c r="I178" s="1">
        <f t="shared" si="28"/>
        <v>0</v>
      </c>
      <c r="J178" s="1">
        <f t="shared" si="29"/>
        <v>361556.34706192405</v>
      </c>
      <c r="K178" s="1">
        <f t="shared" si="30"/>
        <v>16523.590404995306</v>
      </c>
    </row>
    <row r="179" spans="1:11" x14ac:dyDescent="0.25">
      <c r="A179">
        <v>175</v>
      </c>
      <c r="B179" s="4">
        <f t="shared" si="21"/>
        <v>44100</v>
      </c>
      <c r="C179">
        <f t="shared" si="22"/>
        <v>6.4283485347450819E-2</v>
      </c>
      <c r="D179">
        <f t="shared" si="23"/>
        <v>7.5272455360651233E-2</v>
      </c>
      <c r="E179">
        <f t="shared" si="24"/>
        <v>0</v>
      </c>
      <c r="F179" s="5">
        <f t="shared" si="25"/>
        <v>3.378453383246481E-3</v>
      </c>
      <c r="G179" s="1">
        <f t="shared" si="26"/>
        <v>83400021.524950728</v>
      </c>
      <c r="H179" s="1">
        <f t="shared" si="27"/>
        <v>5408.8005004656379</v>
      </c>
      <c r="I179" s="1">
        <f t="shared" si="28"/>
        <v>0</v>
      </c>
      <c r="J179" s="1">
        <f t="shared" si="29"/>
        <v>361969.538857762</v>
      </c>
      <c r="K179" s="1">
        <f t="shared" si="30"/>
        <v>16542.135691101492</v>
      </c>
    </row>
    <row r="180" spans="1:11" x14ac:dyDescent="0.25">
      <c r="A180">
        <v>176</v>
      </c>
      <c r="B180" s="4">
        <f t="shared" si="21"/>
        <v>44101</v>
      </c>
      <c r="C180">
        <f t="shared" si="22"/>
        <v>6.4283485347450819E-2</v>
      </c>
      <c r="D180">
        <f t="shared" si="23"/>
        <v>7.5272455360651233E-2</v>
      </c>
      <c r="E180">
        <f t="shared" si="24"/>
        <v>0</v>
      </c>
      <c r="F180" s="5">
        <f t="shared" si="25"/>
        <v>3.378453383246481E-3</v>
      </c>
      <c r="G180" s="1">
        <f t="shared" si="26"/>
        <v>83399675.421641767</v>
      </c>
      <c r="H180" s="1">
        <f t="shared" si="27"/>
        <v>5329.4967348495693</v>
      </c>
      <c r="I180" s="1">
        <f t="shared" si="28"/>
        <v>0</v>
      </c>
      <c r="J180" s="1">
        <f t="shared" si="29"/>
        <v>362376.67255198798</v>
      </c>
      <c r="K180" s="1">
        <f t="shared" si="30"/>
        <v>16560.409071451595</v>
      </c>
    </row>
    <row r="181" spans="1:11" x14ac:dyDescent="0.25">
      <c r="A181">
        <v>177</v>
      </c>
      <c r="B181" s="4">
        <f t="shared" si="21"/>
        <v>44102</v>
      </c>
      <c r="C181">
        <f t="shared" si="22"/>
        <v>6.4283485347450819E-2</v>
      </c>
      <c r="D181">
        <f t="shared" si="23"/>
        <v>7.5272455360651233E-2</v>
      </c>
      <c r="E181">
        <f t="shared" si="24"/>
        <v>0</v>
      </c>
      <c r="F181" s="5">
        <f t="shared" si="25"/>
        <v>3.378453383246481E-3</v>
      </c>
      <c r="G181" s="1">
        <f t="shared" si="26"/>
        <v>83399334.394310459</v>
      </c>
      <c r="H181" s="1">
        <f t="shared" si="27"/>
        <v>5251.3543048163201</v>
      </c>
      <c r="I181" s="1">
        <f t="shared" si="28"/>
        <v>0</v>
      </c>
      <c r="J181" s="1">
        <f t="shared" si="29"/>
        <v>362777.83685705671</v>
      </c>
      <c r="K181" s="1">
        <f t="shared" si="30"/>
        <v>16578.414527726447</v>
      </c>
    </row>
    <row r="182" spans="1:11" x14ac:dyDescent="0.25">
      <c r="A182">
        <v>178</v>
      </c>
      <c r="B182" s="4">
        <f t="shared" si="21"/>
        <v>44103</v>
      </c>
      <c r="C182">
        <f t="shared" si="22"/>
        <v>6.4283485347450819E-2</v>
      </c>
      <c r="D182">
        <f t="shared" si="23"/>
        <v>7.5272455360651233E-2</v>
      </c>
      <c r="E182">
        <f t="shared" si="24"/>
        <v>0</v>
      </c>
      <c r="F182" s="5">
        <f t="shared" si="25"/>
        <v>3.378453383246481E-3</v>
      </c>
      <c r="G182" s="1">
        <f t="shared" si="26"/>
        <v>83398998.368582234</v>
      </c>
      <c r="H182" s="1">
        <f t="shared" si="27"/>
        <v>5174.3562448310004</v>
      </c>
      <c r="I182" s="1">
        <f t="shared" si="28"/>
        <v>0</v>
      </c>
      <c r="J182" s="1">
        <f t="shared" si="29"/>
        <v>363173.11918954895</v>
      </c>
      <c r="K182" s="1">
        <f t="shared" si="30"/>
        <v>16596.15598344418</v>
      </c>
    </row>
    <row r="183" spans="1:11" x14ac:dyDescent="0.25">
      <c r="A183">
        <v>179</v>
      </c>
      <c r="B183" s="4">
        <f t="shared" si="21"/>
        <v>44104</v>
      </c>
      <c r="C183">
        <f t="shared" si="22"/>
        <v>6.4283485347450819E-2</v>
      </c>
      <c r="D183">
        <f t="shared" si="23"/>
        <v>7.5272455360651233E-2</v>
      </c>
      <c r="E183">
        <f t="shared" si="24"/>
        <v>0</v>
      </c>
      <c r="F183" s="5">
        <f t="shared" si="25"/>
        <v>3.378453383246481E-3</v>
      </c>
      <c r="G183" s="1">
        <f t="shared" si="26"/>
        <v>83398667.271170244</v>
      </c>
      <c r="H183" s="1">
        <f t="shared" si="27"/>
        <v>5098.4858360006347</v>
      </c>
      <c r="I183" s="1">
        <f t="shared" si="28"/>
        <v>0</v>
      </c>
      <c r="J183" s="1">
        <f t="shared" si="29"/>
        <v>363562.60568900808</v>
      </c>
      <c r="K183" s="1">
        <f t="shared" si="30"/>
        <v>16613.637304805652</v>
      </c>
    </row>
    <row r="184" spans="1:11" x14ac:dyDescent="0.25">
      <c r="A184">
        <v>180</v>
      </c>
      <c r="B184" s="4">
        <f t="shared" si="21"/>
        <v>44105</v>
      </c>
      <c r="C184">
        <f t="shared" si="22"/>
        <v>6.4283485347450819E-2</v>
      </c>
      <c r="D184">
        <f t="shared" si="23"/>
        <v>7.5272455360651233E-2</v>
      </c>
      <c r="E184">
        <f t="shared" si="24"/>
        <v>0</v>
      </c>
      <c r="F184" s="5">
        <f t="shared" si="25"/>
        <v>3.378453383246481E-3</v>
      </c>
      <c r="G184" s="1">
        <f t="shared" si="26"/>
        <v>83398341.029859498</v>
      </c>
      <c r="H184" s="1">
        <f t="shared" si="27"/>
        <v>5023.7266025235795</v>
      </c>
      <c r="I184" s="1">
        <f t="shared" si="28"/>
        <v>0</v>
      </c>
      <c r="J184" s="1">
        <f t="shared" si="29"/>
        <v>363946.38123650535</v>
      </c>
      <c r="K184" s="1">
        <f t="shared" si="30"/>
        <v>16630.862301527723</v>
      </c>
    </row>
    <row r="185" spans="1:11" x14ac:dyDescent="0.25">
      <c r="A185">
        <v>181</v>
      </c>
      <c r="B185" s="4">
        <f t="shared" si="21"/>
        <v>44106</v>
      </c>
      <c r="C185">
        <f t="shared" si="22"/>
        <v>6.4283485347450819E-2</v>
      </c>
      <c r="D185">
        <f t="shared" si="23"/>
        <v>7.5272455360651233E-2</v>
      </c>
      <c r="E185">
        <f t="shared" si="24"/>
        <v>0</v>
      </c>
      <c r="F185" s="5">
        <f t="shared" si="25"/>
        <v>3.378453383246481E-3</v>
      </c>
      <c r="G185" s="1">
        <f t="shared" si="26"/>
        <v>83398019.57349126</v>
      </c>
      <c r="H185" s="1">
        <f t="shared" si="27"/>
        <v>4950.0623081890326</v>
      </c>
      <c r="I185" s="1">
        <f t="shared" si="28"/>
        <v>0</v>
      </c>
      <c r="J185" s="1">
        <f t="shared" si="29"/>
        <v>364324.52947293792</v>
      </c>
      <c r="K185" s="1">
        <f t="shared" si="30"/>
        <v>16647.834727664525</v>
      </c>
    </row>
    <row r="186" spans="1:11" x14ac:dyDescent="0.25">
      <c r="A186">
        <v>182</v>
      </c>
      <c r="B186" s="4">
        <f t="shared" si="21"/>
        <v>44107</v>
      </c>
      <c r="C186">
        <f t="shared" si="22"/>
        <v>6.4283485347450819E-2</v>
      </c>
      <c r="D186">
        <f t="shared" si="23"/>
        <v>7.5272455360651233E-2</v>
      </c>
      <c r="E186">
        <f t="shared" si="24"/>
        <v>0</v>
      </c>
      <c r="F186" s="5">
        <f t="shared" si="25"/>
        <v>3.378453383246481E-3</v>
      </c>
      <c r="G186" s="1">
        <f t="shared" si="26"/>
        <v>83397702.83194764</v>
      </c>
      <c r="H186" s="1">
        <f t="shared" si="27"/>
        <v>4877.4769529259529</v>
      </c>
      <c r="I186" s="1">
        <f t="shared" si="28"/>
        <v>0</v>
      </c>
      <c r="J186" s="1">
        <f t="shared" si="29"/>
        <v>364697.13281706354</v>
      </c>
      <c r="K186" s="1">
        <f t="shared" si="30"/>
        <v>16664.558282416907</v>
      </c>
    </row>
    <row r="187" spans="1:11" x14ac:dyDescent="0.25">
      <c r="A187">
        <v>183</v>
      </c>
      <c r="B187" s="4">
        <f t="shared" si="21"/>
        <v>44108</v>
      </c>
      <c r="C187">
        <f t="shared" si="22"/>
        <v>6.4283485347450819E-2</v>
      </c>
      <c r="D187">
        <f t="shared" si="23"/>
        <v>7.5272455360651233E-2</v>
      </c>
      <c r="E187">
        <f t="shared" si="24"/>
        <v>0</v>
      </c>
      <c r="F187" s="5">
        <f t="shared" si="25"/>
        <v>3.378453383246481E-3</v>
      </c>
      <c r="G187" s="1">
        <f t="shared" si="26"/>
        <v>83397390.736136436</v>
      </c>
      <c r="H187" s="1">
        <f t="shared" si="27"/>
        <v>4805.9547694007224</v>
      </c>
      <c r="I187" s="1">
        <f t="shared" si="28"/>
        <v>0</v>
      </c>
      <c r="J187" s="1">
        <f t="shared" si="29"/>
        <v>365064.27248327527</v>
      </c>
      <c r="K187" s="1">
        <f t="shared" si="30"/>
        <v>16681.036610930227</v>
      </c>
    </row>
    <row r="188" spans="1:11" x14ac:dyDescent="0.25">
      <c r="A188">
        <v>184</v>
      </c>
      <c r="B188" s="4">
        <f t="shared" si="21"/>
        <v>44109</v>
      </c>
      <c r="C188">
        <f t="shared" si="22"/>
        <v>6.4283485347450819E-2</v>
      </c>
      <c r="D188">
        <f t="shared" si="23"/>
        <v>7.5272455360651233E-2</v>
      </c>
      <c r="E188">
        <f t="shared" si="24"/>
        <v>0</v>
      </c>
      <c r="F188" s="5">
        <f t="shared" si="25"/>
        <v>3.378453383246481E-3</v>
      </c>
      <c r="G188" s="1">
        <f t="shared" si="26"/>
        <v>83397083.217976183</v>
      </c>
      <c r="H188" s="1">
        <f t="shared" si="27"/>
        <v>4735.4802196628889</v>
      </c>
      <c r="I188" s="1">
        <f t="shared" si="28"/>
        <v>0</v>
      </c>
      <c r="J188" s="1">
        <f t="shared" si="29"/>
        <v>365426.02849912032</v>
      </c>
      <c r="K188" s="1">
        <f t="shared" si="30"/>
        <v>16697.273305080638</v>
      </c>
    </row>
    <row r="189" spans="1:11" x14ac:dyDescent="0.25">
      <c r="A189">
        <v>185</v>
      </c>
      <c r="B189" s="4">
        <f t="shared" si="21"/>
        <v>44110</v>
      </c>
      <c r="C189">
        <f t="shared" si="22"/>
        <v>6.4283485347450819E-2</v>
      </c>
      <c r="D189">
        <f t="shared" si="23"/>
        <v>7.5272455360651233E-2</v>
      </c>
      <c r="E189">
        <f t="shared" si="24"/>
        <v>0</v>
      </c>
      <c r="F189" s="5">
        <f t="shared" si="25"/>
        <v>3.378453383246481E-3</v>
      </c>
      <c r="G189" s="1">
        <f t="shared" si="26"/>
        <v>83396780.210381389</v>
      </c>
      <c r="H189" s="1">
        <f t="shared" si="27"/>
        <v>4666.0379918383414</v>
      </c>
      <c r="I189" s="1">
        <f t="shared" si="28"/>
        <v>0</v>
      </c>
      <c r="J189" s="1">
        <f t="shared" si="29"/>
        <v>365782.47972256615</v>
      </c>
      <c r="K189" s="1">
        <f t="shared" si="30"/>
        <v>16713.271904250054</v>
      </c>
    </row>
    <row r="190" spans="1:11" x14ac:dyDescent="0.25">
      <c r="A190">
        <v>186</v>
      </c>
      <c r="B190" s="4">
        <f t="shared" si="21"/>
        <v>44111</v>
      </c>
      <c r="C190">
        <f t="shared" si="22"/>
        <v>6.4283485347450819E-2</v>
      </c>
      <c r="D190">
        <f t="shared" si="23"/>
        <v>7.5272455360651233E-2</v>
      </c>
      <c r="E190">
        <f t="shared" si="24"/>
        <v>0</v>
      </c>
      <c r="F190" s="5">
        <f t="shared" si="25"/>
        <v>3.378453383246481E-3</v>
      </c>
      <c r="G190" s="1">
        <f t="shared" si="26"/>
        <v>83396481.64724806</v>
      </c>
      <c r="H190" s="1">
        <f t="shared" si="27"/>
        <v>4597.6129968692703</v>
      </c>
      <c r="I190" s="1">
        <f t="shared" si="28"/>
        <v>0</v>
      </c>
      <c r="J190" s="1">
        <f t="shared" si="29"/>
        <v>366133.70385901793</v>
      </c>
      <c r="K190" s="1">
        <f t="shared" si="30"/>
        <v>16729.035896089936</v>
      </c>
    </row>
    <row r="191" spans="1:11" x14ac:dyDescent="0.25">
      <c r="A191">
        <v>187</v>
      </c>
      <c r="B191" s="4">
        <f t="shared" si="21"/>
        <v>44112</v>
      </c>
      <c r="C191">
        <f t="shared" si="22"/>
        <v>6.4283485347450819E-2</v>
      </c>
      <c r="D191">
        <f t="shared" si="23"/>
        <v>7.5272455360651233E-2</v>
      </c>
      <c r="E191">
        <f t="shared" si="24"/>
        <v>0</v>
      </c>
      <c r="F191" s="5">
        <f t="shared" si="25"/>
        <v>3.378453383246481E-3</v>
      </c>
      <c r="G191" s="1">
        <f t="shared" si="26"/>
        <v>83396187.463439375</v>
      </c>
      <c r="H191" s="1">
        <f t="shared" si="27"/>
        <v>4530.1903653002819</v>
      </c>
      <c r="I191" s="1">
        <f t="shared" si="28"/>
        <v>0</v>
      </c>
      <c r="J191" s="1">
        <f t="shared" si="29"/>
        <v>366479.77747809031</v>
      </c>
      <c r="K191" s="1">
        <f t="shared" si="30"/>
        <v>16744.568717274065</v>
      </c>
    </row>
    <row r="192" spans="1:11" x14ac:dyDescent="0.25">
      <c r="A192">
        <v>188</v>
      </c>
      <c r="B192" s="4">
        <f t="shared" si="21"/>
        <v>44113</v>
      </c>
      <c r="C192">
        <f t="shared" si="22"/>
        <v>6.4283485347450819E-2</v>
      </c>
      <c r="D192">
        <f t="shared" si="23"/>
        <v>7.5272455360651233E-2</v>
      </c>
      <c r="E192">
        <f t="shared" si="24"/>
        <v>0</v>
      </c>
      <c r="F192" s="5">
        <f t="shared" si="25"/>
        <v>3.378453383246481E-3</v>
      </c>
      <c r="G192" s="1">
        <f t="shared" si="26"/>
        <v>83395897.594771549</v>
      </c>
      <c r="H192" s="1">
        <f t="shared" si="27"/>
        <v>4463.7554441100337</v>
      </c>
      <c r="I192" s="1">
        <f t="shared" si="28"/>
        <v>0</v>
      </c>
      <c r="J192" s="1">
        <f t="shared" si="29"/>
        <v>366820.77603013761</v>
      </c>
      <c r="K192" s="1">
        <f t="shared" si="30"/>
        <v>16759.873754240463</v>
      </c>
    </row>
    <row r="193" spans="1:11" x14ac:dyDescent="0.25">
      <c r="A193">
        <v>189</v>
      </c>
      <c r="B193" s="4">
        <f t="shared" si="21"/>
        <v>44114</v>
      </c>
      <c r="C193">
        <f t="shared" si="22"/>
        <v>6.4283485347450819E-2</v>
      </c>
      <c r="D193">
        <f t="shared" si="23"/>
        <v>7.5272455360651233E-2</v>
      </c>
      <c r="E193">
        <f t="shared" si="24"/>
        <v>0</v>
      </c>
      <c r="F193" s="5">
        <f t="shared" si="25"/>
        <v>3.378453383246481E-3</v>
      </c>
      <c r="G193" s="1">
        <f t="shared" si="26"/>
        <v>83395611.977999985</v>
      </c>
      <c r="H193" s="1">
        <f t="shared" si="27"/>
        <v>4398.2937935877753</v>
      </c>
      <c r="I193" s="1">
        <f t="shared" si="28"/>
        <v>0</v>
      </c>
      <c r="J193" s="1">
        <f t="shared" si="29"/>
        <v>367156.77386254526</v>
      </c>
      <c r="K193" s="1">
        <f t="shared" si="30"/>
        <v>16774.9543439226</v>
      </c>
    </row>
    <row r="194" spans="1:11" x14ac:dyDescent="0.25">
      <c r="A194">
        <v>190</v>
      </c>
      <c r="B194" s="4">
        <f t="shared" si="21"/>
        <v>44115</v>
      </c>
      <c r="C194">
        <f t="shared" si="22"/>
        <v>6.4283485347450819E-2</v>
      </c>
      <c r="D194">
        <f t="shared" si="23"/>
        <v>7.5272455360651233E-2</v>
      </c>
      <c r="E194">
        <f t="shared" si="24"/>
        <v>0</v>
      </c>
      <c r="F194" s="5">
        <f t="shared" si="25"/>
        <v>3.378453383246481E-3</v>
      </c>
      <c r="G194" s="1">
        <f t="shared" si="26"/>
        <v>83395330.550805524</v>
      </c>
      <c r="H194" s="1">
        <f t="shared" si="27"/>
        <v>4333.7911842541725</v>
      </c>
      <c r="I194" s="1">
        <f t="shared" si="28"/>
        <v>0</v>
      </c>
      <c r="J194" s="1">
        <f t="shared" si="29"/>
        <v>367487.84423578612</v>
      </c>
      <c r="K194" s="1">
        <f t="shared" si="30"/>
        <v>16789.813774470058</v>
      </c>
    </row>
    <row r="195" spans="1:11" x14ac:dyDescent="0.25">
      <c r="A195">
        <v>191</v>
      </c>
      <c r="B195" s="4">
        <f t="shared" si="21"/>
        <v>44116</v>
      </c>
      <c r="C195">
        <f t="shared" si="22"/>
        <v>6.4283485347450819E-2</v>
      </c>
      <c r="D195">
        <f t="shared" si="23"/>
        <v>7.5272455360651233E-2</v>
      </c>
      <c r="E195">
        <f t="shared" si="24"/>
        <v>0</v>
      </c>
      <c r="F195" s="5">
        <f t="shared" si="25"/>
        <v>3.378453383246481E-3</v>
      </c>
      <c r="G195" s="1">
        <f t="shared" si="26"/>
        <v>83395053.251781002</v>
      </c>
      <c r="H195" s="1">
        <f t="shared" si="27"/>
        <v>4270.2335938258257</v>
      </c>
      <c r="I195" s="1">
        <f t="shared" si="28"/>
        <v>0</v>
      </c>
      <c r="J195" s="1">
        <f t="shared" si="29"/>
        <v>367814.05933924526</v>
      </c>
      <c r="K195" s="1">
        <f t="shared" si="30"/>
        <v>16804.455285958786</v>
      </c>
    </row>
    <row r="196" spans="1:11" x14ac:dyDescent="0.25">
      <c r="A196">
        <v>192</v>
      </c>
      <c r="B196" s="4">
        <f t="shared" si="21"/>
        <v>44117</v>
      </c>
      <c r="C196">
        <f t="shared" si="22"/>
        <v>6.4283485347450819E-2</v>
      </c>
      <c r="D196">
        <f t="shared" si="23"/>
        <v>7.5272455360651233E-2</v>
      </c>
      <c r="E196">
        <f t="shared" si="24"/>
        <v>0</v>
      </c>
      <c r="F196" s="5">
        <f t="shared" si="25"/>
        <v>3.378453383246481E-3</v>
      </c>
      <c r="G196" s="1">
        <f t="shared" si="26"/>
        <v>83394780.020417899</v>
      </c>
      <c r="H196" s="1">
        <f t="shared" si="27"/>
        <v>4207.6072042228689</v>
      </c>
      <c r="I196" s="1">
        <f t="shared" si="28"/>
        <v>0</v>
      </c>
      <c r="J196" s="1">
        <f t="shared" si="29"/>
        <v>368135.49030681606</v>
      </c>
      <c r="K196" s="1">
        <f t="shared" si="30"/>
        <v>16818.882071091099</v>
      </c>
    </row>
    <row r="197" spans="1:11" x14ac:dyDescent="0.25">
      <c r="A197">
        <v>193</v>
      </c>
      <c r="B197" s="4">
        <f t="shared" si="21"/>
        <v>44118</v>
      </c>
      <c r="C197">
        <f t="shared" si="22"/>
        <v>6.4283485347450819E-2</v>
      </c>
      <c r="D197">
        <f t="shared" si="23"/>
        <v>7.5272455360651233E-2</v>
      </c>
      <c r="E197">
        <f t="shared" si="24"/>
        <v>0</v>
      </c>
      <c r="F197" s="5">
        <f t="shared" si="25"/>
        <v>3.378453383246481E-3</v>
      </c>
      <c r="G197" s="1">
        <f t="shared" si="26"/>
        <v>83394510.797093257</v>
      </c>
      <c r="H197" s="1">
        <f t="shared" si="27"/>
        <v>4145.8983986190724</v>
      </c>
      <c r="I197" s="1">
        <f t="shared" si="28"/>
        <v>0</v>
      </c>
      <c r="J197" s="1">
        <f t="shared" si="29"/>
        <v>368452.20723227109</v>
      </c>
      <c r="K197" s="1">
        <f t="shared" si="30"/>
        <v>16833.097275885579</v>
      </c>
    </row>
    <row r="198" spans="1:11" x14ac:dyDescent="0.25">
      <c r="A198">
        <v>194</v>
      </c>
      <c r="B198" s="4">
        <f t="shared" si="21"/>
        <v>44119</v>
      </c>
      <c r="C198">
        <f t="shared" si="22"/>
        <v>6.4283485347450819E-2</v>
      </c>
      <c r="D198">
        <f t="shared" si="23"/>
        <v>7.5272455360651233E-2</v>
      </c>
      <c r="E198">
        <f t="shared" si="24"/>
        <v>0</v>
      </c>
      <c r="F198" s="5">
        <f t="shared" si="25"/>
        <v>3.378453383246481E-3</v>
      </c>
      <c r="G198" s="1">
        <f t="shared" si="26"/>
        <v>83394245.523056731</v>
      </c>
      <c r="H198" s="1">
        <f t="shared" si="27"/>
        <v>4085.0937585338561</v>
      </c>
      <c r="I198" s="1">
        <f t="shared" si="28"/>
        <v>0</v>
      </c>
      <c r="J198" s="1">
        <f t="shared" si="29"/>
        <v>368764.27918441093</v>
      </c>
      <c r="K198" s="1">
        <f t="shared" si="30"/>
        <v>16847.104000356991</v>
      </c>
    </row>
    <row r="199" spans="1:11" x14ac:dyDescent="0.25">
      <c r="A199">
        <v>195</v>
      </c>
      <c r="B199" s="4">
        <f t="shared" ref="B199:B262" si="31">B198+1</f>
        <v>44120</v>
      </c>
      <c r="C199">
        <f t="shared" ref="C199:C262" si="32">C198</f>
        <v>6.4283485347450819E-2</v>
      </c>
      <c r="D199">
        <f t="shared" ref="D199:D262" si="33">D198</f>
        <v>7.5272455360651233E-2</v>
      </c>
      <c r="E199">
        <f t="shared" ref="E199:E262" si="34">E198</f>
        <v>0</v>
      </c>
      <c r="F199" s="5">
        <f t="shared" ref="F199:F262" si="35">F198</f>
        <v>3.378453383246481E-3</v>
      </c>
      <c r="G199" s="1">
        <f t="shared" ref="G199:G262" si="36">G198-C199*H198*G198/SUM(G198:K198)-E199*G198</f>
        <v>83393984.140417889</v>
      </c>
      <c r="H199" s="1">
        <f t="shared" ref="H199:H262" si="37">H198+C199*G198*H198/SUM(G198:K198)-D199*H198-F199*H198</f>
        <v>4025.180060965648</v>
      </c>
      <c r="I199" s="1">
        <f t="shared" ref="I199:I262" si="38">I198+E199*G198</f>
        <v>0</v>
      </c>
      <c r="J199" s="1">
        <f t="shared" ref="J199:J262" si="39">J198+D199*H198</f>
        <v>369071.77422199427</v>
      </c>
      <c r="K199" s="1">
        <f t="shared" ref="K199:K262" si="40">K198+F199*H198</f>
        <v>16860.90529918639</v>
      </c>
    </row>
    <row r="200" spans="1:11" x14ac:dyDescent="0.25">
      <c r="A200">
        <v>196</v>
      </c>
      <c r="B200" s="4">
        <f t="shared" si="31"/>
        <v>44121</v>
      </c>
      <c r="C200">
        <f t="shared" si="32"/>
        <v>6.4283485347450819E-2</v>
      </c>
      <c r="D200">
        <f t="shared" si="33"/>
        <v>7.5272455360651233E-2</v>
      </c>
      <c r="E200">
        <f t="shared" si="34"/>
        <v>0</v>
      </c>
      <c r="F200" s="5">
        <f t="shared" si="35"/>
        <v>3.378453383246481E-3</v>
      </c>
      <c r="G200" s="1">
        <f t="shared" si="36"/>
        <v>83393726.592133641</v>
      </c>
      <c r="H200" s="1">
        <f t="shared" si="37"/>
        <v>3966.1442755660114</v>
      </c>
      <c r="I200" s="1">
        <f t="shared" si="38"/>
        <v>0</v>
      </c>
      <c r="J200" s="1">
        <f t="shared" si="39"/>
        <v>369374.75940845191</v>
      </c>
      <c r="K200" s="1">
        <f t="shared" si="40"/>
        <v>16874.504182381537</v>
      </c>
    </row>
    <row r="201" spans="1:11" x14ac:dyDescent="0.25">
      <c r="A201">
        <v>197</v>
      </c>
      <c r="B201" s="4">
        <f t="shared" si="31"/>
        <v>44122</v>
      </c>
      <c r="C201">
        <f t="shared" si="32"/>
        <v>6.4283485347450819E-2</v>
      </c>
      <c r="D201">
        <f t="shared" si="33"/>
        <v>7.5272455360651233E-2</v>
      </c>
      <c r="E201">
        <f t="shared" si="34"/>
        <v>0</v>
      </c>
      <c r="F201" s="5">
        <f t="shared" si="35"/>
        <v>3.378453383246481E-3</v>
      </c>
      <c r="G201" s="1">
        <f t="shared" si="36"/>
        <v>83393472.821995869</v>
      </c>
      <c r="H201" s="1">
        <f t="shared" si="37"/>
        <v>3907.9735618539894</v>
      </c>
      <c r="I201" s="1">
        <f t="shared" si="38"/>
        <v>0</v>
      </c>
      <c r="J201" s="1">
        <f t="shared" si="39"/>
        <v>369673.30082638835</v>
      </c>
      <c r="K201" s="1">
        <f t="shared" si="40"/>
        <v>16887.903615927768</v>
      </c>
    </row>
    <row r="202" spans="1:11" x14ac:dyDescent="0.25">
      <c r="A202">
        <v>198</v>
      </c>
      <c r="B202" s="4">
        <f t="shared" si="31"/>
        <v>44123</v>
      </c>
      <c r="C202">
        <f t="shared" si="32"/>
        <v>6.4283485347450819E-2</v>
      </c>
      <c r="D202">
        <f t="shared" si="33"/>
        <v>7.5272455360651233E-2</v>
      </c>
      <c r="E202">
        <f t="shared" si="34"/>
        <v>0</v>
      </c>
      <c r="F202" s="5">
        <f t="shared" si="35"/>
        <v>3.378453383246481E-3</v>
      </c>
      <c r="G202" s="1">
        <f t="shared" si="36"/>
        <v>83393222.774619266</v>
      </c>
      <c r="H202" s="1">
        <f t="shared" si="37"/>
        <v>3850.6552664701057</v>
      </c>
      <c r="I202" s="1">
        <f t="shared" si="38"/>
        <v>0</v>
      </c>
      <c r="J202" s="1">
        <f t="shared" si="39"/>
        <v>369967.46359187359</v>
      </c>
      <c r="K202" s="1">
        <f t="shared" si="40"/>
        <v>16901.106522429451</v>
      </c>
    </row>
    <row r="203" spans="1:11" x14ac:dyDescent="0.25">
      <c r="A203">
        <v>199</v>
      </c>
      <c r="B203" s="4">
        <f t="shared" si="31"/>
        <v>44124</v>
      </c>
      <c r="C203">
        <f t="shared" si="32"/>
        <v>6.4283485347450819E-2</v>
      </c>
      <c r="D203">
        <f t="shared" si="33"/>
        <v>7.5272455360651233E-2</v>
      </c>
      <c r="E203">
        <f t="shared" si="34"/>
        <v>0</v>
      </c>
      <c r="F203" s="5">
        <f t="shared" si="35"/>
        <v>3.378453383246481E-3</v>
      </c>
      <c r="G203" s="1">
        <f t="shared" si="36"/>
        <v>83392976.395429298</v>
      </c>
      <c r="H203" s="1">
        <f t="shared" si="37"/>
        <v>3794.1769204694756</v>
      </c>
      <c r="I203" s="1">
        <f t="shared" si="38"/>
        <v>0</v>
      </c>
      <c r="J203" s="1">
        <f t="shared" si="39"/>
        <v>370257.3118685282</v>
      </c>
      <c r="K203" s="1">
        <f t="shared" si="40"/>
        <v>16914.115781742174</v>
      </c>
    </row>
    <row r="204" spans="1:11" x14ac:dyDescent="0.25">
      <c r="A204">
        <v>200</v>
      </c>
      <c r="B204" s="4">
        <f t="shared" si="31"/>
        <v>44125</v>
      </c>
      <c r="C204">
        <f t="shared" si="32"/>
        <v>6.4283485347450819E-2</v>
      </c>
      <c r="D204">
        <f t="shared" si="33"/>
        <v>7.5272455360651233E-2</v>
      </c>
      <c r="E204">
        <f t="shared" si="34"/>
        <v>0</v>
      </c>
      <c r="F204" s="5">
        <f t="shared" si="35"/>
        <v>3.378453383246481E-3</v>
      </c>
      <c r="G204" s="1">
        <f t="shared" si="36"/>
        <v>83392733.630650386</v>
      </c>
      <c r="H204" s="1">
        <f t="shared" si="37"/>
        <v>3738.5262366534935</v>
      </c>
      <c r="I204" s="1">
        <f t="shared" si="38"/>
        <v>0</v>
      </c>
      <c r="J204" s="1">
        <f t="shared" si="39"/>
        <v>370542.90888140467</v>
      </c>
      <c r="K204" s="1">
        <f t="shared" si="40"/>
        <v>16926.934231595769</v>
      </c>
    </row>
    <row r="205" spans="1:11" x14ac:dyDescent="0.25">
      <c r="A205">
        <v>201</v>
      </c>
      <c r="B205" s="4">
        <f t="shared" si="31"/>
        <v>44126</v>
      </c>
      <c r="C205">
        <f t="shared" si="32"/>
        <v>6.4283485347450819E-2</v>
      </c>
      <c r="D205">
        <f t="shared" si="33"/>
        <v>7.5272455360651233E-2</v>
      </c>
      <c r="E205">
        <f t="shared" si="34"/>
        <v>0</v>
      </c>
      <c r="F205" s="5">
        <f t="shared" si="35"/>
        <v>3.378453383246481E-3</v>
      </c>
      <c r="G205" s="1">
        <f t="shared" si="36"/>
        <v>83392494.427294225</v>
      </c>
      <c r="H205" s="1">
        <f t="shared" si="37"/>
        <v>3683.6911069395592</v>
      </c>
      <c r="I205" s="1">
        <f t="shared" si="38"/>
        <v>0</v>
      </c>
      <c r="J205" s="1">
        <f t="shared" si="39"/>
        <v>370824.31693066779</v>
      </c>
      <c r="K205" s="1">
        <f t="shared" si="40"/>
        <v>16939.564668208346</v>
      </c>
    </row>
    <row r="206" spans="1:11" x14ac:dyDescent="0.25">
      <c r="A206">
        <v>202</v>
      </c>
      <c r="B206" s="4">
        <f t="shared" si="31"/>
        <v>44127</v>
      </c>
      <c r="C206">
        <f t="shared" si="32"/>
        <v>6.4283485347450819E-2</v>
      </c>
      <c r="D206">
        <f t="shared" si="33"/>
        <v>7.5272455360651233E-2</v>
      </c>
      <c r="E206">
        <f t="shared" si="34"/>
        <v>0</v>
      </c>
      <c r="F206" s="5">
        <f t="shared" si="35"/>
        <v>3.378453383246481E-3</v>
      </c>
      <c r="G206" s="1">
        <f t="shared" si="36"/>
        <v>83392258.733148307</v>
      </c>
      <c r="H206" s="1">
        <f t="shared" si="37"/>
        <v>3629.6595997683216</v>
      </c>
      <c r="I206" s="1">
        <f t="shared" si="38"/>
        <v>0</v>
      </c>
      <c r="J206" s="1">
        <f t="shared" si="39"/>
        <v>371101.59740507731</v>
      </c>
      <c r="K206" s="1">
        <f t="shared" si="40"/>
        <v>16952.009846891422</v>
      </c>
    </row>
    <row r="207" spans="1:11" x14ac:dyDescent="0.25">
      <c r="A207">
        <v>203</v>
      </c>
      <c r="B207" s="4">
        <f t="shared" si="31"/>
        <v>44128</v>
      </c>
      <c r="C207">
        <f t="shared" si="32"/>
        <v>6.4283485347450819E-2</v>
      </c>
      <c r="D207">
        <f t="shared" si="33"/>
        <v>7.5272455360651233E-2</v>
      </c>
      <c r="E207">
        <f t="shared" si="34"/>
        <v>0</v>
      </c>
      <c r="F207" s="5">
        <f t="shared" si="35"/>
        <v>3.378453383246481E-3</v>
      </c>
      <c r="G207" s="1">
        <f t="shared" si="36"/>
        <v>83392026.49676457</v>
      </c>
      <c r="H207" s="1">
        <f t="shared" si="37"/>
        <v>3576.4199575479165</v>
      </c>
      <c r="I207" s="1">
        <f t="shared" si="38"/>
        <v>0</v>
      </c>
      <c r="J207" s="1">
        <f t="shared" si="39"/>
        <v>371374.8107952752</v>
      </c>
      <c r="K207" s="1">
        <f t="shared" si="40"/>
        <v>16964.272482646291</v>
      </c>
    </row>
    <row r="208" spans="1:11" x14ac:dyDescent="0.25">
      <c r="A208">
        <v>204</v>
      </c>
      <c r="B208" s="4">
        <f t="shared" si="31"/>
        <v>44129</v>
      </c>
      <c r="C208">
        <f t="shared" si="32"/>
        <v>6.4283485347450819E-2</v>
      </c>
      <c r="D208">
        <f t="shared" si="33"/>
        <v>7.5272455360651233E-2</v>
      </c>
      <c r="E208">
        <f t="shared" si="34"/>
        <v>0</v>
      </c>
      <c r="F208" s="5">
        <f t="shared" si="35"/>
        <v>3.378453383246481E-3</v>
      </c>
      <c r="G208" s="1">
        <f t="shared" si="36"/>
        <v>83391797.667448267</v>
      </c>
      <c r="H208" s="1">
        <f t="shared" si="37"/>
        <v>3523.9605941346858</v>
      </c>
      <c r="I208" s="1">
        <f t="shared" si="38"/>
        <v>0</v>
      </c>
      <c r="J208" s="1">
        <f t="shared" si="39"/>
        <v>371644.01670688065</v>
      </c>
      <c r="K208" s="1">
        <f t="shared" si="40"/>
        <v>16976.355250751778</v>
      </c>
    </row>
    <row r="209" spans="1:11" x14ac:dyDescent="0.25">
      <c r="A209">
        <v>205</v>
      </c>
      <c r="B209" s="4">
        <f t="shared" si="31"/>
        <v>44130</v>
      </c>
      <c r="C209">
        <f t="shared" si="32"/>
        <v>6.4283485347450819E-2</v>
      </c>
      <c r="D209">
        <f t="shared" si="33"/>
        <v>7.5272455360651233E-2</v>
      </c>
      <c r="E209">
        <f t="shared" si="34"/>
        <v>0</v>
      </c>
      <c r="F209" s="5">
        <f t="shared" si="35"/>
        <v>3.378453383246481E-3</v>
      </c>
      <c r="G209" s="1">
        <f t="shared" si="36"/>
        <v>83391572.19524695</v>
      </c>
      <c r="H209" s="1">
        <f t="shared" si="37"/>
        <v>3472.2700923498824</v>
      </c>
      <c r="I209" s="1">
        <f t="shared" si="38"/>
        <v>0</v>
      </c>
      <c r="J209" s="1">
        <f t="shared" si="39"/>
        <v>371909.27387339534</v>
      </c>
      <c r="K209" s="1">
        <f t="shared" si="40"/>
        <v>16988.260787343461</v>
      </c>
    </row>
    <row r="210" spans="1:11" x14ac:dyDescent="0.25">
      <c r="A210">
        <v>206</v>
      </c>
      <c r="B210" s="4">
        <f t="shared" si="31"/>
        <v>44131</v>
      </c>
      <c r="C210">
        <f t="shared" si="32"/>
        <v>6.4283485347450819E-2</v>
      </c>
      <c r="D210">
        <f t="shared" si="33"/>
        <v>7.5272455360651233E-2</v>
      </c>
      <c r="E210">
        <f t="shared" si="34"/>
        <v>0</v>
      </c>
      <c r="F210" s="5">
        <f t="shared" si="35"/>
        <v>3.378453383246481E-3</v>
      </c>
      <c r="G210" s="1">
        <f t="shared" si="36"/>
        <v>83391350.030939594</v>
      </c>
      <c r="H210" s="1">
        <f t="shared" si="37"/>
        <v>3421.3372015318459</v>
      </c>
      <c r="I210" s="1">
        <f t="shared" si="38"/>
        <v>0</v>
      </c>
      <c r="J210" s="1">
        <f t="shared" si="39"/>
        <v>372170.64016892185</v>
      </c>
      <c r="K210" s="1">
        <f t="shared" si="40"/>
        <v>16999.991689984505</v>
      </c>
    </row>
    <row r="211" spans="1:11" x14ac:dyDescent="0.25">
      <c r="A211">
        <v>207</v>
      </c>
      <c r="B211" s="4">
        <f t="shared" si="31"/>
        <v>44132</v>
      </c>
      <c r="C211">
        <f t="shared" si="32"/>
        <v>6.4283485347450819E-2</v>
      </c>
      <c r="D211">
        <f t="shared" si="33"/>
        <v>7.5272455360651233E-2</v>
      </c>
      <c r="E211">
        <f t="shared" si="34"/>
        <v>0</v>
      </c>
      <c r="F211" s="5">
        <f t="shared" si="35"/>
        <v>3.378453383246481E-3</v>
      </c>
      <c r="G211" s="1">
        <f t="shared" si="36"/>
        <v>83391131.12602599</v>
      </c>
      <c r="H211" s="1">
        <f t="shared" si="37"/>
        <v>3371.1508351231714</v>
      </c>
      <c r="I211" s="1">
        <f t="shared" si="38"/>
        <v>0</v>
      </c>
      <c r="J211" s="1">
        <f t="shared" si="39"/>
        <v>372428.17262069788</v>
      </c>
      <c r="K211" s="1">
        <f t="shared" si="40"/>
        <v>17011.550518228247</v>
      </c>
    </row>
    <row r="212" spans="1:11" x14ac:dyDescent="0.25">
      <c r="A212">
        <v>208</v>
      </c>
      <c r="B212" s="4">
        <f t="shared" si="31"/>
        <v>44133</v>
      </c>
      <c r="C212">
        <f t="shared" si="32"/>
        <v>6.4283485347450819E-2</v>
      </c>
      <c r="D212">
        <f t="shared" si="33"/>
        <v>7.5272455360651233E-2</v>
      </c>
      <c r="E212">
        <f t="shared" si="34"/>
        <v>0</v>
      </c>
      <c r="F212" s="5">
        <f t="shared" si="35"/>
        <v>3.378453383246481E-3</v>
      </c>
      <c r="G212" s="1">
        <f t="shared" si="36"/>
        <v>83390915.432716131</v>
      </c>
      <c r="H212" s="1">
        <f t="shared" si="37"/>
        <v>3321.7000682923767</v>
      </c>
      <c r="I212" s="1">
        <f t="shared" si="38"/>
        <v>0</v>
      </c>
      <c r="J212" s="1">
        <f t="shared" si="39"/>
        <v>372681.92742144869</v>
      </c>
      <c r="K212" s="1">
        <f t="shared" si="40"/>
        <v>17022.939794172602</v>
      </c>
    </row>
    <row r="213" spans="1:11" x14ac:dyDescent="0.25">
      <c r="A213">
        <v>209</v>
      </c>
      <c r="B213" s="4">
        <f t="shared" si="31"/>
        <v>44134</v>
      </c>
      <c r="C213">
        <f t="shared" si="32"/>
        <v>6.4283485347450819E-2</v>
      </c>
      <c r="D213">
        <f t="shared" si="33"/>
        <v>7.5272455360651233E-2</v>
      </c>
      <c r="E213">
        <f t="shared" si="34"/>
        <v>0</v>
      </c>
      <c r="F213" s="5">
        <f t="shared" si="35"/>
        <v>3.378453383246481E-3</v>
      </c>
      <c r="G213" s="1">
        <f t="shared" si="36"/>
        <v>83390702.903919891</v>
      </c>
      <c r="H213" s="1">
        <f t="shared" si="37"/>
        <v>3272.9741355895899</v>
      </c>
      <c r="I213" s="1">
        <f t="shared" si="38"/>
        <v>0</v>
      </c>
      <c r="J213" s="1">
        <f t="shared" si="39"/>
        <v>372931.95994156069</v>
      </c>
      <c r="K213" s="1">
        <f t="shared" si="40"/>
        <v>17034.162003006455</v>
      </c>
    </row>
    <row r="214" spans="1:11" x14ac:dyDescent="0.25">
      <c r="A214">
        <v>210</v>
      </c>
      <c r="B214" s="4">
        <f t="shared" si="31"/>
        <v>44135</v>
      </c>
      <c r="C214">
        <f t="shared" si="32"/>
        <v>6.4283485347450819E-2</v>
      </c>
      <c r="D214">
        <f t="shared" si="33"/>
        <v>7.5272455360651233E-2</v>
      </c>
      <c r="E214">
        <f t="shared" si="34"/>
        <v>0</v>
      </c>
      <c r="F214" s="5">
        <f t="shared" si="35"/>
        <v>3.378453383246481E-3</v>
      </c>
      <c r="G214" s="1">
        <f t="shared" si="36"/>
        <v>83390493.49323678</v>
      </c>
      <c r="H214" s="1">
        <f t="shared" si="37"/>
        <v>3224.9624286357853</v>
      </c>
      <c r="I214" s="1">
        <f t="shared" si="38"/>
        <v>0</v>
      </c>
      <c r="J214" s="1">
        <f t="shared" si="39"/>
        <v>373178.32474107842</v>
      </c>
      <c r="K214" s="1">
        <f t="shared" si="40"/>
        <v>17045.219593548118</v>
      </c>
    </row>
    <row r="215" spans="1:11" x14ac:dyDescent="0.25">
      <c r="A215">
        <v>211</v>
      </c>
      <c r="B215" s="4">
        <f t="shared" si="31"/>
        <v>44136</v>
      </c>
      <c r="C215">
        <f t="shared" si="32"/>
        <v>6.4283485347450819E-2</v>
      </c>
      <c r="D215">
        <f t="shared" si="33"/>
        <v>7.5272455360651233E-2</v>
      </c>
      <c r="E215">
        <f t="shared" si="34"/>
        <v>0</v>
      </c>
      <c r="F215" s="5">
        <f t="shared" si="35"/>
        <v>3.378453383246481E-3</v>
      </c>
      <c r="G215" s="1">
        <f t="shared" si="36"/>
        <v>83390287.154945895</v>
      </c>
      <c r="H215" s="1">
        <f t="shared" si="37"/>
        <v>3177.6544938450988</v>
      </c>
      <c r="I215" s="1">
        <f t="shared" si="38"/>
        <v>0</v>
      </c>
      <c r="J215" s="1">
        <f t="shared" si="39"/>
        <v>373421.07558152766</v>
      </c>
      <c r="K215" s="1">
        <f t="shared" si="40"/>
        <v>17056.114978775986</v>
      </c>
    </row>
    <row r="216" spans="1:11" x14ac:dyDescent="0.25">
      <c r="A216">
        <v>212</v>
      </c>
      <c r="B216" s="4">
        <f t="shared" si="31"/>
        <v>44137</v>
      </c>
      <c r="C216">
        <f t="shared" si="32"/>
        <v>6.4283485347450819E-2</v>
      </c>
      <c r="D216">
        <f t="shared" si="33"/>
        <v>7.5272455360651233E-2</v>
      </c>
      <c r="E216">
        <f t="shared" si="34"/>
        <v>0</v>
      </c>
      <c r="F216" s="5">
        <f t="shared" si="35"/>
        <v>3.378453383246481E-3</v>
      </c>
      <c r="G216" s="1">
        <f t="shared" si="36"/>
        <v>83390083.843995944</v>
      </c>
      <c r="H216" s="1">
        <f t="shared" si="37"/>
        <v>3131.040030179764</v>
      </c>
      <c r="I216" s="1">
        <f t="shared" si="38"/>
        <v>0</v>
      </c>
      <c r="J216" s="1">
        <f t="shared" si="39"/>
        <v>373660.2654375672</v>
      </c>
      <c r="K216" s="1">
        <f t="shared" si="40"/>
        <v>17066.850536351507</v>
      </c>
    </row>
    <row r="217" spans="1:11" x14ac:dyDescent="0.25">
      <c r="A217">
        <v>213</v>
      </c>
      <c r="B217" s="4">
        <f t="shared" si="31"/>
        <v>44138</v>
      </c>
      <c r="C217">
        <f t="shared" si="32"/>
        <v>6.4283485347450819E-2</v>
      </c>
      <c r="D217">
        <f t="shared" si="33"/>
        <v>7.5272455360651233E-2</v>
      </c>
      <c r="E217">
        <f t="shared" si="34"/>
        <v>0</v>
      </c>
      <c r="F217" s="5">
        <f t="shared" si="35"/>
        <v>3.378453383246481E-3</v>
      </c>
      <c r="G217" s="1">
        <f t="shared" si="36"/>
        <v>83389883.515995502</v>
      </c>
      <c r="H217" s="1">
        <f t="shared" si="37"/>
        <v>3085.1088869372093</v>
      </c>
      <c r="I217" s="1">
        <f t="shared" si="38"/>
        <v>0</v>
      </c>
      <c r="J217" s="1">
        <f t="shared" si="39"/>
        <v>373895.94650847133</v>
      </c>
      <c r="K217" s="1">
        <f t="shared" si="40"/>
        <v>17077.428609134549</v>
      </c>
    </row>
    <row r="218" spans="1:11" x14ac:dyDescent="0.25">
      <c r="A218">
        <v>214</v>
      </c>
      <c r="B218" s="4">
        <f t="shared" si="31"/>
        <v>44139</v>
      </c>
      <c r="C218">
        <f t="shared" si="32"/>
        <v>6.4283485347450819E-2</v>
      </c>
      <c r="D218">
        <f t="shared" si="33"/>
        <v>7.5272455360651233E-2</v>
      </c>
      <c r="E218">
        <f t="shared" si="34"/>
        <v>0</v>
      </c>
      <c r="F218" s="5">
        <f t="shared" si="35"/>
        <v>3.378453383246481E-3</v>
      </c>
      <c r="G218" s="1">
        <f t="shared" si="36"/>
        <v>83389686.127203345</v>
      </c>
      <c r="H218" s="1">
        <f t="shared" si="37"/>
        <v>3039.851061568871</v>
      </c>
      <c r="I218" s="1">
        <f t="shared" si="38"/>
        <v>0</v>
      </c>
      <c r="J218" s="1">
        <f t="shared" si="39"/>
        <v>374128.17022944608</v>
      </c>
      <c r="K218" s="1">
        <f t="shared" si="40"/>
        <v>17087.851505691306</v>
      </c>
    </row>
    <row r="219" spans="1:11" x14ac:dyDescent="0.25">
      <c r="A219">
        <v>215</v>
      </c>
      <c r="B219" s="4">
        <f t="shared" si="31"/>
        <v>44140</v>
      </c>
      <c r="C219">
        <f t="shared" si="32"/>
        <v>6.4283485347450819E-2</v>
      </c>
      <c r="D219">
        <f t="shared" si="33"/>
        <v>7.5272455360651233E-2</v>
      </c>
      <c r="E219">
        <f t="shared" si="34"/>
        <v>0</v>
      </c>
      <c r="F219" s="5">
        <f t="shared" si="35"/>
        <v>3.378453383246481E-3</v>
      </c>
      <c r="G219" s="1">
        <f t="shared" si="36"/>
        <v>83389491.634518951</v>
      </c>
      <c r="H219" s="1">
        <f t="shared" si="37"/>
        <v>2995.2566975302802</v>
      </c>
      <c r="I219" s="1">
        <f t="shared" si="38"/>
        <v>0</v>
      </c>
      <c r="J219" s="1">
        <f t="shared" si="39"/>
        <v>374356.98728278105</v>
      </c>
      <c r="K219" s="1">
        <f t="shared" si="40"/>
        <v>17098.121500794827</v>
      </c>
    </row>
    <row r="220" spans="1:11" x14ac:dyDescent="0.25">
      <c r="A220">
        <v>216</v>
      </c>
      <c r="B220" s="4">
        <f t="shared" si="31"/>
        <v>44141</v>
      </c>
      <c r="C220">
        <f t="shared" si="32"/>
        <v>6.4283485347450819E-2</v>
      </c>
      <c r="D220">
        <f t="shared" si="33"/>
        <v>7.5272455360651233E-2</v>
      </c>
      <c r="E220">
        <f t="shared" si="34"/>
        <v>0</v>
      </c>
      <c r="F220" s="5">
        <f t="shared" si="35"/>
        <v>3.378453383246481E-3</v>
      </c>
      <c r="G220" s="1">
        <f t="shared" si="36"/>
        <v>83389299.995473132</v>
      </c>
      <c r="H220" s="1">
        <f t="shared" si="37"/>
        <v>2951.3160821619804</v>
      </c>
      <c r="I220" s="1">
        <f t="shared" si="38"/>
        <v>0</v>
      </c>
      <c r="J220" s="1">
        <f t="shared" si="39"/>
        <v>374582.4476088396</v>
      </c>
      <c r="K220" s="1">
        <f t="shared" si="40"/>
        <v>17108.240835918288</v>
      </c>
    </row>
    <row r="221" spans="1:11" x14ac:dyDescent="0.25">
      <c r="A221">
        <v>217</v>
      </c>
      <c r="B221" s="4">
        <f t="shared" si="31"/>
        <v>44142</v>
      </c>
      <c r="C221">
        <f t="shared" si="32"/>
        <v>6.4283485347450819E-2</v>
      </c>
      <c r="D221">
        <f t="shared" si="33"/>
        <v>7.5272455360651233E-2</v>
      </c>
      <c r="E221">
        <f t="shared" si="34"/>
        <v>0</v>
      </c>
      <c r="F221" s="5">
        <f t="shared" si="35"/>
        <v>3.378453383246481E-3</v>
      </c>
      <c r="G221" s="1">
        <f t="shared" si="36"/>
        <v>83389111.168218836</v>
      </c>
      <c r="H221" s="1">
        <f t="shared" si="37"/>
        <v>2908.0196446008486</v>
      </c>
      <c r="I221" s="1">
        <f t="shared" si="38"/>
        <v>0</v>
      </c>
      <c r="J221" s="1">
        <f t="shared" si="39"/>
        <v>374804.6004168893</v>
      </c>
      <c r="K221" s="1">
        <f t="shared" si="40"/>
        <v>17118.211719721097</v>
      </c>
    </row>
    <row r="222" spans="1:11" x14ac:dyDescent="0.25">
      <c r="A222">
        <v>218</v>
      </c>
      <c r="B222" s="4">
        <f t="shared" si="31"/>
        <v>44143</v>
      </c>
      <c r="C222">
        <f t="shared" si="32"/>
        <v>6.4283485347450819E-2</v>
      </c>
      <c r="D222">
        <f t="shared" si="33"/>
        <v>7.5272455360651233E-2</v>
      </c>
      <c r="E222">
        <f t="shared" si="34"/>
        <v>0</v>
      </c>
      <c r="F222" s="5">
        <f t="shared" si="35"/>
        <v>3.378453383246481E-3</v>
      </c>
      <c r="G222" s="1">
        <f t="shared" si="36"/>
        <v>83388925.111522019</v>
      </c>
      <c r="H222" s="1">
        <f t="shared" si="37"/>
        <v>2865.3579537213946</v>
      </c>
      <c r="I222" s="1">
        <f t="shared" si="38"/>
        <v>0</v>
      </c>
      <c r="J222" s="1">
        <f t="shared" si="39"/>
        <v>375023.49419577542</v>
      </c>
      <c r="K222" s="1">
        <f t="shared" si="40"/>
        <v>17128.036328527945</v>
      </c>
    </row>
    <row r="223" spans="1:11" x14ac:dyDescent="0.25">
      <c r="A223">
        <v>219</v>
      </c>
      <c r="B223" s="4">
        <f t="shared" si="31"/>
        <v>44144</v>
      </c>
      <c r="C223">
        <f t="shared" si="32"/>
        <v>6.4283485347450819E-2</v>
      </c>
      <c r="D223">
        <f t="shared" si="33"/>
        <v>7.5272455360651233E-2</v>
      </c>
      <c r="E223">
        <f t="shared" si="34"/>
        <v>0</v>
      </c>
      <c r="F223" s="5">
        <f t="shared" si="35"/>
        <v>3.378453383246481E-3</v>
      </c>
      <c r="G223" s="1">
        <f t="shared" si="36"/>
        <v>83388741.784752697</v>
      </c>
      <c r="H223" s="1">
        <f t="shared" si="37"/>
        <v>2823.3217161066163</v>
      </c>
      <c r="I223" s="1">
        <f t="shared" si="38"/>
        <v>0</v>
      </c>
      <c r="J223" s="1">
        <f t="shared" si="39"/>
        <v>375239.1767244392</v>
      </c>
      <c r="K223" s="1">
        <f t="shared" si="40"/>
        <v>17137.716806800909</v>
      </c>
    </row>
    <row r="224" spans="1:11" x14ac:dyDescent="0.25">
      <c r="A224">
        <v>220</v>
      </c>
      <c r="B224" s="4">
        <f t="shared" si="31"/>
        <v>44145</v>
      </c>
      <c r="C224">
        <f t="shared" si="32"/>
        <v>6.4283485347450819E-2</v>
      </c>
      <c r="D224">
        <f t="shared" si="33"/>
        <v>7.5272455360651233E-2</v>
      </c>
      <c r="E224">
        <f t="shared" si="34"/>
        <v>0</v>
      </c>
      <c r="F224" s="5">
        <f t="shared" si="35"/>
        <v>3.378453383246481E-3</v>
      </c>
      <c r="G224" s="1">
        <f t="shared" si="36"/>
        <v>83388561.147876114</v>
      </c>
      <c r="H224" s="1">
        <f t="shared" si="37"/>
        <v>2781.9017740479972</v>
      </c>
      <c r="I224" s="1">
        <f t="shared" si="38"/>
        <v>0</v>
      </c>
      <c r="J224" s="1">
        <f t="shared" si="39"/>
        <v>375451.69508228358</v>
      </c>
      <c r="K224" s="1">
        <f t="shared" si="40"/>
        <v>17147.255267604683</v>
      </c>
    </row>
    <row r="225" spans="1:11" x14ac:dyDescent="0.25">
      <c r="A225">
        <v>221</v>
      </c>
      <c r="B225" s="4">
        <f t="shared" si="31"/>
        <v>44146</v>
      </c>
      <c r="C225">
        <f t="shared" si="32"/>
        <v>6.4283485347450819E-2</v>
      </c>
      <c r="D225">
        <f t="shared" si="33"/>
        <v>7.5272455360651233E-2</v>
      </c>
      <c r="E225">
        <f t="shared" si="34"/>
        <v>0</v>
      </c>
      <c r="F225" s="5">
        <f t="shared" si="35"/>
        <v>3.378453383246481E-3</v>
      </c>
      <c r="G225" s="1">
        <f t="shared" si="36"/>
        <v>83388383.161444023</v>
      </c>
      <c r="H225" s="1">
        <f t="shared" si="37"/>
        <v>2741.0891035742338</v>
      </c>
      <c r="I225" s="1">
        <f t="shared" si="38"/>
        <v>0</v>
      </c>
      <c r="J225" s="1">
        <f t="shared" si="39"/>
        <v>375661.09565938835</v>
      </c>
      <c r="K225" s="1">
        <f t="shared" si="40"/>
        <v>17156.653793065074</v>
      </c>
    </row>
    <row r="226" spans="1:11" x14ac:dyDescent="0.25">
      <c r="A226">
        <v>222</v>
      </c>
      <c r="B226" s="4">
        <f t="shared" si="31"/>
        <v>44147</v>
      </c>
      <c r="C226">
        <f t="shared" si="32"/>
        <v>6.4283485347450819E-2</v>
      </c>
      <c r="D226">
        <f t="shared" si="33"/>
        <v>7.5272455360651233E-2</v>
      </c>
      <c r="E226">
        <f t="shared" si="34"/>
        <v>0</v>
      </c>
      <c r="F226" s="5">
        <f t="shared" si="35"/>
        <v>3.378453383246481E-3</v>
      </c>
      <c r="G226" s="1">
        <f t="shared" si="36"/>
        <v>83388207.786586151</v>
      </c>
      <c r="H226" s="1">
        <f t="shared" si="37"/>
        <v>2700.8748125083007</v>
      </c>
      <c r="I226" s="1">
        <f t="shared" si="38"/>
        <v>0</v>
      </c>
      <c r="J226" s="1">
        <f t="shared" si="39"/>
        <v>375867.4241665767</v>
      </c>
      <c r="K226" s="1">
        <f t="shared" si="40"/>
        <v>17165.914434820825</v>
      </c>
    </row>
    <row r="227" spans="1:11" x14ac:dyDescent="0.25">
      <c r="A227">
        <v>223</v>
      </c>
      <c r="B227" s="4">
        <f t="shared" si="31"/>
        <v>44148</v>
      </c>
      <c r="C227">
        <f t="shared" si="32"/>
        <v>6.4283485347450819E-2</v>
      </c>
      <c r="D227">
        <f t="shared" si="33"/>
        <v>7.5272455360651233E-2</v>
      </c>
      <c r="E227">
        <f t="shared" si="34"/>
        <v>0</v>
      </c>
      <c r="F227" s="5">
        <f t="shared" si="35"/>
        <v>3.378453383246481E-3</v>
      </c>
      <c r="G227" s="1">
        <f t="shared" si="36"/>
        <v>83388034.985001698</v>
      </c>
      <c r="H227" s="1">
        <f t="shared" si="37"/>
        <v>2661.2501385524361</v>
      </c>
      <c r="I227" s="1">
        <f t="shared" si="38"/>
        <v>0</v>
      </c>
      <c r="J227" s="1">
        <f t="shared" si="39"/>
        <v>376070.72564533592</v>
      </c>
      <c r="K227" s="1">
        <f t="shared" si="40"/>
        <v>17175.03921446887</v>
      </c>
    </row>
    <row r="228" spans="1:11" x14ac:dyDescent="0.25">
      <c r="A228">
        <v>224</v>
      </c>
      <c r="B228" s="4">
        <f t="shared" si="31"/>
        <v>44149</v>
      </c>
      <c r="C228">
        <f t="shared" si="32"/>
        <v>6.4283485347450819E-2</v>
      </c>
      <c r="D228">
        <f t="shared" si="33"/>
        <v>7.5272455360651233E-2</v>
      </c>
      <c r="E228">
        <f t="shared" si="34"/>
        <v>0</v>
      </c>
      <c r="F228" s="5">
        <f t="shared" si="35"/>
        <v>3.378453383246481E-3</v>
      </c>
      <c r="G228" s="1">
        <f t="shared" si="36"/>
        <v>83387864.718951061</v>
      </c>
      <c r="H228" s="1">
        <f t="shared" si="37"/>
        <v>2622.2064474006743</v>
      </c>
      <c r="I228" s="1">
        <f t="shared" si="38"/>
        <v>0</v>
      </c>
      <c r="J228" s="1">
        <f t="shared" si="39"/>
        <v>376271.04447759362</v>
      </c>
      <c r="K228" s="1">
        <f t="shared" si="40"/>
        <v>17184.030124003129</v>
      </c>
    </row>
    <row r="229" spans="1:11" x14ac:dyDescent="0.25">
      <c r="A229">
        <v>225</v>
      </c>
      <c r="B229" s="4">
        <f t="shared" si="31"/>
        <v>44150</v>
      </c>
      <c r="C229">
        <f t="shared" si="32"/>
        <v>6.4283485347450819E-2</v>
      </c>
      <c r="D229">
        <f t="shared" si="33"/>
        <v>7.5272455360651233E-2</v>
      </c>
      <c r="E229">
        <f t="shared" si="34"/>
        <v>0</v>
      </c>
      <c r="F229" s="5">
        <f t="shared" si="35"/>
        <v>3.378453383246481E-3</v>
      </c>
      <c r="G229" s="1">
        <f t="shared" si="36"/>
        <v>83387696.951247588</v>
      </c>
      <c r="H229" s="1">
        <f t="shared" si="37"/>
        <v>2583.7352308785248</v>
      </c>
      <c r="I229" s="1">
        <f t="shared" si="38"/>
        <v>0</v>
      </c>
      <c r="J229" s="1">
        <f t="shared" si="39"/>
        <v>376468.42439535202</v>
      </c>
      <c r="K229" s="1">
        <f t="shared" si="40"/>
        <v>17192.889126246922</v>
      </c>
    </row>
    <row r="230" spans="1:11" x14ac:dyDescent="0.25">
      <c r="A230">
        <v>226</v>
      </c>
      <c r="B230" s="4">
        <f t="shared" si="31"/>
        <v>44151</v>
      </c>
      <c r="C230">
        <f t="shared" si="32"/>
        <v>6.4283485347450819E-2</v>
      </c>
      <c r="D230">
        <f t="shared" si="33"/>
        <v>7.5272455360651233E-2</v>
      </c>
      <c r="E230">
        <f t="shared" si="34"/>
        <v>0</v>
      </c>
      <c r="F230" s="5">
        <f t="shared" si="35"/>
        <v>3.378453383246481E-3</v>
      </c>
      <c r="G230" s="1">
        <f t="shared" si="36"/>
        <v>83387531.645249501</v>
      </c>
      <c r="H230" s="1">
        <f t="shared" si="37"/>
        <v>2545.8281051094214</v>
      </c>
      <c r="I230" s="1">
        <f t="shared" si="38"/>
        <v>0</v>
      </c>
      <c r="J230" s="1">
        <f t="shared" si="39"/>
        <v>376662.90849018208</v>
      </c>
      <c r="K230" s="1">
        <f t="shared" si="40"/>
        <v>17201.618155279099</v>
      </c>
    </row>
    <row r="231" spans="1:11" x14ac:dyDescent="0.25">
      <c r="A231">
        <v>227</v>
      </c>
      <c r="B231" s="4">
        <f t="shared" si="31"/>
        <v>44152</v>
      </c>
      <c r="C231">
        <f t="shared" si="32"/>
        <v>6.4283485347450819E-2</v>
      </c>
      <c r="D231">
        <f t="shared" si="33"/>
        <v>7.5272455360651233E-2</v>
      </c>
      <c r="E231">
        <f t="shared" si="34"/>
        <v>0</v>
      </c>
      <c r="F231" s="5">
        <f t="shared" si="35"/>
        <v>3.378453383246481E-3</v>
      </c>
      <c r="G231" s="1">
        <f t="shared" si="36"/>
        <v>83387368.764851928</v>
      </c>
      <c r="H231" s="1">
        <f t="shared" si="37"/>
        <v>2508.4768087075613</v>
      </c>
      <c r="I231" s="1">
        <f t="shared" si="38"/>
        <v>0</v>
      </c>
      <c r="J231" s="1">
        <f t="shared" si="39"/>
        <v>376854.5392225798</v>
      </c>
      <c r="K231" s="1">
        <f t="shared" si="40"/>
        <v>17210.219116853968</v>
      </c>
    </row>
    <row r="232" spans="1:11" x14ac:dyDescent="0.25">
      <c r="A232">
        <v>228</v>
      </c>
      <c r="B232" s="4">
        <f t="shared" si="31"/>
        <v>44153</v>
      </c>
      <c r="C232">
        <f t="shared" si="32"/>
        <v>6.4283485347450819E-2</v>
      </c>
      <c r="D232">
        <f t="shared" si="33"/>
        <v>7.5272455360651233E-2</v>
      </c>
      <c r="E232">
        <f t="shared" si="34"/>
        <v>0</v>
      </c>
      <c r="F232" s="5">
        <f t="shared" si="35"/>
        <v>3.378453383246481E-3</v>
      </c>
      <c r="G232" s="1">
        <f t="shared" si="36"/>
        <v>83387208.274479076</v>
      </c>
      <c r="H232" s="1">
        <f t="shared" si="37"/>
        <v>2471.6732009967641</v>
      </c>
      <c r="I232" s="1">
        <f t="shared" si="38"/>
        <v>0</v>
      </c>
      <c r="J232" s="1">
        <f t="shared" si="39"/>
        <v>377043.35843118647</v>
      </c>
      <c r="K232" s="1">
        <f t="shared" si="40"/>
        <v>17218.693888815142</v>
      </c>
    </row>
    <row r="233" spans="1:11" x14ac:dyDescent="0.25">
      <c r="A233">
        <v>229</v>
      </c>
      <c r="B233" s="4">
        <f t="shared" si="31"/>
        <v>44154</v>
      </c>
      <c r="C233">
        <f t="shared" si="32"/>
        <v>6.4283485347450819E-2</v>
      </c>
      <c r="D233">
        <f t="shared" si="33"/>
        <v>7.5272455360651233E-2</v>
      </c>
      <c r="E233">
        <f t="shared" si="34"/>
        <v>0</v>
      </c>
      <c r="F233" s="5">
        <f t="shared" si="35"/>
        <v>3.378453383246481E-3</v>
      </c>
      <c r="G233" s="1">
        <f t="shared" si="36"/>
        <v>83387050.139076442</v>
      </c>
      <c r="H233" s="1">
        <f t="shared" si="37"/>
        <v>2435.4092602549822</v>
      </c>
      <c r="I233" s="1">
        <f t="shared" si="38"/>
        <v>0</v>
      </c>
      <c r="J233" s="1">
        <f t="shared" si="39"/>
        <v>377229.40734187461</v>
      </c>
      <c r="K233" s="1">
        <f t="shared" si="40"/>
        <v>17227.04432150333</v>
      </c>
    </row>
    <row r="234" spans="1:11" x14ac:dyDescent="0.25">
      <c r="A234">
        <v>230</v>
      </c>
      <c r="B234" s="4">
        <f t="shared" si="31"/>
        <v>44155</v>
      </c>
      <c r="C234">
        <f t="shared" si="32"/>
        <v>6.4283485347450819E-2</v>
      </c>
      <c r="D234">
        <f t="shared" si="33"/>
        <v>7.5272455360651233E-2</v>
      </c>
      <c r="E234">
        <f t="shared" si="34"/>
        <v>0</v>
      </c>
      <c r="F234" s="5">
        <f t="shared" si="35"/>
        <v>3.378453383246481E-3</v>
      </c>
      <c r="G234" s="1">
        <f t="shared" si="36"/>
        <v>83386894.324103236</v>
      </c>
      <c r="H234" s="1">
        <f t="shared" si="37"/>
        <v>2399.6770819841022</v>
      </c>
      <c r="I234" s="1">
        <f t="shared" si="38"/>
        <v>0</v>
      </c>
      <c r="J234" s="1">
        <f t="shared" si="39"/>
        <v>377412.72657670209</v>
      </c>
      <c r="K234" s="1">
        <f t="shared" si="40"/>
        <v>17235.272238158228</v>
      </c>
    </row>
    <row r="235" spans="1:11" x14ac:dyDescent="0.25">
      <c r="A235">
        <v>231</v>
      </c>
      <c r="B235" s="4">
        <f t="shared" si="31"/>
        <v>44156</v>
      </c>
      <c r="C235">
        <f t="shared" si="32"/>
        <v>6.4283485347450819E-2</v>
      </c>
      <c r="D235">
        <f t="shared" si="33"/>
        <v>7.5272455360651233E-2</v>
      </c>
      <c r="E235">
        <f t="shared" si="34"/>
        <v>0</v>
      </c>
      <c r="F235" s="5">
        <f t="shared" si="35"/>
        <v>3.378453383246481E-3</v>
      </c>
      <c r="G235" s="1">
        <f t="shared" si="36"/>
        <v>83386740.795524821</v>
      </c>
      <c r="H235" s="1">
        <f t="shared" si="37"/>
        <v>2364.4688772046761</v>
      </c>
      <c r="I235" s="1">
        <f t="shared" si="38"/>
        <v>0</v>
      </c>
      <c r="J235" s="1">
        <f t="shared" si="39"/>
        <v>377593.35616273573</v>
      </c>
      <c r="K235" s="1">
        <f t="shared" si="40"/>
        <v>17243.379435314557</v>
      </c>
    </row>
    <row r="236" spans="1:11" x14ac:dyDescent="0.25">
      <c r="A236">
        <v>232</v>
      </c>
      <c r="B236" s="4">
        <f t="shared" si="31"/>
        <v>44157</v>
      </c>
      <c r="C236">
        <f t="shared" si="32"/>
        <v>6.4283485347450819E-2</v>
      </c>
      <c r="D236">
        <f t="shared" si="33"/>
        <v>7.5272455360651233E-2</v>
      </c>
      <c r="E236">
        <f t="shared" si="34"/>
        <v>0</v>
      </c>
      <c r="F236" s="5">
        <f t="shared" si="35"/>
        <v>3.378453383246481E-3</v>
      </c>
      <c r="G236" s="1">
        <f t="shared" si="36"/>
        <v>83386589.519805357</v>
      </c>
      <c r="H236" s="1">
        <f t="shared" si="37"/>
        <v>2329.7769707752359</v>
      </c>
      <c r="I236" s="1">
        <f t="shared" si="38"/>
        <v>0</v>
      </c>
      <c r="J236" s="1">
        <f t="shared" si="39"/>
        <v>377771.33554074675</v>
      </c>
      <c r="K236" s="1">
        <f t="shared" si="40"/>
        <v>17251.367683192329</v>
      </c>
    </row>
    <row r="237" spans="1:11" x14ac:dyDescent="0.25">
      <c r="A237">
        <v>233</v>
      </c>
      <c r="B237" s="4">
        <f t="shared" si="31"/>
        <v>44158</v>
      </c>
      <c r="C237">
        <f t="shared" si="32"/>
        <v>6.4283485347450819E-2</v>
      </c>
      <c r="D237">
        <f t="shared" si="33"/>
        <v>7.5272455360651233E-2</v>
      </c>
      <c r="E237">
        <f t="shared" si="34"/>
        <v>0</v>
      </c>
      <c r="F237" s="5">
        <f t="shared" si="35"/>
        <v>3.378453383246481E-3</v>
      </c>
      <c r="G237" s="1">
        <f t="shared" si="36"/>
        <v>83386440.463900477</v>
      </c>
      <c r="H237" s="1">
        <f t="shared" si="37"/>
        <v>2295.5937997358374</v>
      </c>
      <c r="I237" s="1">
        <f t="shared" si="38"/>
        <v>0</v>
      </c>
      <c r="J237" s="1">
        <f t="shared" si="39"/>
        <v>377946.70357377973</v>
      </c>
      <c r="K237" s="1">
        <f t="shared" si="40"/>
        <v>17259.238726081454</v>
      </c>
    </row>
    <row r="238" spans="1:11" x14ac:dyDescent="0.25">
      <c r="A238">
        <v>234</v>
      </c>
      <c r="B238" s="4">
        <f t="shared" si="31"/>
        <v>44159</v>
      </c>
      <c r="C238">
        <f t="shared" si="32"/>
        <v>6.4283485347450819E-2</v>
      </c>
      <c r="D238">
        <f t="shared" si="33"/>
        <v>7.5272455360651233E-2</v>
      </c>
      <c r="E238">
        <f t="shared" si="34"/>
        <v>0</v>
      </c>
      <c r="F238" s="5">
        <f t="shared" si="35"/>
        <v>3.378453383246481E-3</v>
      </c>
      <c r="G238" s="1">
        <f t="shared" si="36"/>
        <v>83386293.595250085</v>
      </c>
      <c r="H238" s="1">
        <f t="shared" si="37"/>
        <v>2261.911911675495</v>
      </c>
      <c r="I238" s="1">
        <f t="shared" si="38"/>
        <v>0</v>
      </c>
      <c r="J238" s="1">
        <f t="shared" si="39"/>
        <v>378119.49855559651</v>
      </c>
      <c r="K238" s="1">
        <f t="shared" si="40"/>
        <v>17266.994282720731</v>
      </c>
    </row>
    <row r="239" spans="1:11" x14ac:dyDescent="0.25">
      <c r="A239">
        <v>235</v>
      </c>
      <c r="B239" s="4">
        <f t="shared" si="31"/>
        <v>44160</v>
      </c>
      <c r="C239">
        <f t="shared" si="32"/>
        <v>6.4283485347450819E-2</v>
      </c>
      <c r="D239">
        <f t="shared" si="33"/>
        <v>7.5272455360651233E-2</v>
      </c>
      <c r="E239">
        <f t="shared" si="34"/>
        <v>0</v>
      </c>
      <c r="F239" s="5">
        <f t="shared" si="35"/>
        <v>3.378453383246481E-3</v>
      </c>
      <c r="G239" s="1">
        <f t="shared" si="36"/>
        <v>83386148.881771281</v>
      </c>
      <c r="H239" s="1">
        <f t="shared" si="37"/>
        <v>2228.7239631231673</v>
      </c>
      <c r="I239" s="1">
        <f t="shared" si="38"/>
        <v>0</v>
      </c>
      <c r="J239" s="1">
        <f t="shared" si="39"/>
        <v>378289.75821899786</v>
      </c>
      <c r="K239" s="1">
        <f t="shared" si="40"/>
        <v>17274.636046671338</v>
      </c>
    </row>
    <row r="240" spans="1:11" x14ac:dyDescent="0.25">
      <c r="A240">
        <v>236</v>
      </c>
      <c r="B240" s="4">
        <f t="shared" si="31"/>
        <v>44161</v>
      </c>
      <c r="C240">
        <f t="shared" si="32"/>
        <v>6.4283485347450819E-2</v>
      </c>
      <c r="D240">
        <f t="shared" si="33"/>
        <v>7.5272455360651233E-2</v>
      </c>
      <c r="E240">
        <f t="shared" si="34"/>
        <v>0</v>
      </c>
      <c r="F240" s="5">
        <f t="shared" si="35"/>
        <v>3.378453383246481E-3</v>
      </c>
      <c r="G240" s="1">
        <f t="shared" si="36"/>
        <v>83386006.291851401</v>
      </c>
      <c r="H240" s="1">
        <f t="shared" si="37"/>
        <v>2196.0227179619606</v>
      </c>
      <c r="I240" s="1">
        <f t="shared" si="38"/>
        <v>0</v>
      </c>
      <c r="J240" s="1">
        <f t="shared" si="39"/>
        <v>378457.51974402327</v>
      </c>
      <c r="K240" s="1">
        <f t="shared" si="40"/>
        <v>17282.165686684875</v>
      </c>
    </row>
    <row r="241" spans="1:11" x14ac:dyDescent="0.25">
      <c r="A241">
        <v>237</v>
      </c>
      <c r="B241" s="4">
        <f t="shared" si="31"/>
        <v>44162</v>
      </c>
      <c r="C241">
        <f t="shared" si="32"/>
        <v>6.4283485347450819E-2</v>
      </c>
      <c r="D241">
        <f t="shared" si="33"/>
        <v>7.5272455360651233E-2</v>
      </c>
      <c r="E241">
        <f t="shared" si="34"/>
        <v>0</v>
      </c>
      <c r="F241" s="5">
        <f t="shared" si="35"/>
        <v>3.378453383246481E-3</v>
      </c>
      <c r="G241" s="1">
        <f t="shared" si="36"/>
        <v>83385865.794341102</v>
      </c>
      <c r="H241" s="1">
        <f t="shared" si="37"/>
        <v>2163.8010458662197</v>
      </c>
      <c r="I241" s="1">
        <f t="shared" si="38"/>
        <v>0</v>
      </c>
      <c r="J241" s="1">
        <f t="shared" si="39"/>
        <v>378622.81976603204</v>
      </c>
      <c r="K241" s="1">
        <f t="shared" si="40"/>
        <v>17289.58484706606</v>
      </c>
    </row>
    <row r="242" spans="1:11" x14ac:dyDescent="0.25">
      <c r="A242">
        <v>238</v>
      </c>
      <c r="B242" s="4">
        <f t="shared" si="31"/>
        <v>44163</v>
      </c>
      <c r="C242">
        <f t="shared" si="32"/>
        <v>6.4283485347450819E-2</v>
      </c>
      <c r="D242">
        <f t="shared" si="33"/>
        <v>7.5272455360651233E-2</v>
      </c>
      <c r="E242">
        <f t="shared" si="34"/>
        <v>0</v>
      </c>
      <c r="F242" s="5">
        <f t="shared" si="35"/>
        <v>3.378453383246481E-3</v>
      </c>
      <c r="G242" s="1">
        <f t="shared" si="36"/>
        <v>83385727.358547613</v>
      </c>
      <c r="H242" s="1">
        <f t="shared" si="37"/>
        <v>2132.0519207611842</v>
      </c>
      <c r="I242" s="1">
        <f t="shared" si="38"/>
        <v>0</v>
      </c>
      <c r="J242" s="1">
        <f t="shared" si="39"/>
        <v>378785.69438366633</v>
      </c>
      <c r="K242" s="1">
        <f t="shared" si="40"/>
        <v>17296.89514803014</v>
      </c>
    </row>
    <row r="243" spans="1:11" x14ac:dyDescent="0.25">
      <c r="A243">
        <v>239</v>
      </c>
      <c r="B243" s="4">
        <f t="shared" si="31"/>
        <v>44164</v>
      </c>
      <c r="C243">
        <f t="shared" si="32"/>
        <v>6.4283485347450819E-2</v>
      </c>
      <c r="D243">
        <f t="shared" si="33"/>
        <v>7.5272455360651233E-2</v>
      </c>
      <c r="E243">
        <f t="shared" si="34"/>
        <v>0</v>
      </c>
      <c r="F243" s="5">
        <f t="shared" si="35"/>
        <v>3.378453383246481E-3</v>
      </c>
      <c r="G243" s="1">
        <f t="shared" si="36"/>
        <v>83385590.954228014</v>
      </c>
      <c r="H243" s="1">
        <f t="shared" si="37"/>
        <v>2100.7684193048858</v>
      </c>
      <c r="I243" s="1">
        <f t="shared" si="38"/>
        <v>0</v>
      </c>
      <c r="J243" s="1">
        <f t="shared" si="39"/>
        <v>378946.17916669842</v>
      </c>
      <c r="K243" s="1">
        <f t="shared" si="40"/>
        <v>17304.098186055093</v>
      </c>
    </row>
    <row r="244" spans="1:11" x14ac:dyDescent="0.25">
      <c r="A244">
        <v>240</v>
      </c>
      <c r="B244" s="4">
        <f t="shared" si="31"/>
        <v>44165</v>
      </c>
      <c r="C244">
        <f t="shared" si="32"/>
        <v>6.4283485347450819E-2</v>
      </c>
      <c r="D244">
        <f t="shared" si="33"/>
        <v>7.5272455360651233E-2</v>
      </c>
      <c r="E244">
        <f t="shared" si="34"/>
        <v>0</v>
      </c>
      <c r="F244" s="5">
        <f t="shared" si="35"/>
        <v>3.378453383246481E-3</v>
      </c>
      <c r="G244" s="1">
        <f t="shared" si="36"/>
        <v>83385456.551582694</v>
      </c>
      <c r="H244" s="1">
        <f t="shared" si="37"/>
        <v>2069.9437193919753</v>
      </c>
      <c r="I244" s="1">
        <f t="shared" si="38"/>
        <v>0</v>
      </c>
      <c r="J244" s="1">
        <f t="shared" si="39"/>
        <v>379104.3091637636</v>
      </c>
      <c r="K244" s="1">
        <f t="shared" si="40"/>
        <v>17311.195534228711</v>
      </c>
    </row>
    <row r="245" spans="1:11" x14ac:dyDescent="0.25">
      <c r="A245">
        <v>241</v>
      </c>
      <c r="B245" s="4">
        <f t="shared" si="31"/>
        <v>44166</v>
      </c>
      <c r="C245">
        <f t="shared" si="32"/>
        <v>6.4283485347450819E-2</v>
      </c>
      <c r="D245">
        <f t="shared" si="33"/>
        <v>7.5272455360651233E-2</v>
      </c>
      <c r="E245">
        <f t="shared" si="34"/>
        <v>0</v>
      </c>
      <c r="F245" s="5">
        <f t="shared" si="35"/>
        <v>3.378453383246481E-3</v>
      </c>
      <c r="G245" s="1">
        <f t="shared" si="36"/>
        <v>83385324.121248826</v>
      </c>
      <c r="H245" s="1">
        <f t="shared" si="37"/>
        <v>2039.5710986791644</v>
      </c>
      <c r="I245" s="1">
        <f t="shared" si="38"/>
        <v>0</v>
      </c>
      <c r="J245" s="1">
        <f t="shared" si="39"/>
        <v>379260.11890998058</v>
      </c>
      <c r="K245" s="1">
        <f t="shared" si="40"/>
        <v>17318.188742590621</v>
      </c>
    </row>
    <row r="246" spans="1:11" x14ac:dyDescent="0.25">
      <c r="A246">
        <v>242</v>
      </c>
      <c r="B246" s="4">
        <f t="shared" si="31"/>
        <v>44167</v>
      </c>
      <c r="C246">
        <f t="shared" si="32"/>
        <v>6.4283485347450819E-2</v>
      </c>
      <c r="D246">
        <f t="shared" si="33"/>
        <v>7.5272455360651233E-2</v>
      </c>
      <c r="E246">
        <f t="shared" si="34"/>
        <v>0</v>
      </c>
      <c r="F246" s="5">
        <f t="shared" si="35"/>
        <v>3.378453383246481E-3</v>
      </c>
      <c r="G246" s="1">
        <f t="shared" si="36"/>
        <v>83385193.634294018</v>
      </c>
      <c r="H246" s="1">
        <f t="shared" si="37"/>
        <v>2009.6439331319789</v>
      </c>
      <c r="I246" s="1">
        <f t="shared" si="38"/>
        <v>0</v>
      </c>
      <c r="J246" s="1">
        <f t="shared" si="39"/>
        <v>379413.64243446075</v>
      </c>
      <c r="K246" s="1">
        <f t="shared" si="40"/>
        <v>17325.079338469324</v>
      </c>
    </row>
    <row r="247" spans="1:11" x14ac:dyDescent="0.25">
      <c r="A247">
        <v>243</v>
      </c>
      <c r="B247" s="4">
        <f t="shared" si="31"/>
        <v>44168</v>
      </c>
      <c r="C247">
        <f t="shared" si="32"/>
        <v>6.4283485347450819E-2</v>
      </c>
      <c r="D247">
        <f t="shared" si="33"/>
        <v>7.5272455360651233E-2</v>
      </c>
      <c r="E247">
        <f t="shared" si="34"/>
        <v>0</v>
      </c>
      <c r="F247" s="5">
        <f t="shared" si="35"/>
        <v>3.378453383246481E-3</v>
      </c>
      <c r="G247" s="1">
        <f t="shared" si="36"/>
        <v>83385065.062209964</v>
      </c>
      <c r="H247" s="1">
        <f t="shared" si="37"/>
        <v>1980.1556955925146</v>
      </c>
      <c r="I247" s="1">
        <f t="shared" si="38"/>
        <v>0</v>
      </c>
      <c r="J247" s="1">
        <f t="shared" si="39"/>
        <v>379564.91326770821</v>
      </c>
      <c r="K247" s="1">
        <f t="shared" si="40"/>
        <v>17331.868826814334</v>
      </c>
    </row>
    <row r="248" spans="1:11" x14ac:dyDescent="0.25">
      <c r="A248">
        <v>244</v>
      </c>
      <c r="B248" s="4">
        <f t="shared" si="31"/>
        <v>44169</v>
      </c>
      <c r="C248">
        <f t="shared" si="32"/>
        <v>6.4283485347450819E-2</v>
      </c>
      <c r="D248">
        <f t="shared" si="33"/>
        <v>7.5272455360651233E-2</v>
      </c>
      <c r="E248">
        <f t="shared" si="34"/>
        <v>0</v>
      </c>
      <c r="F248" s="5">
        <f t="shared" si="35"/>
        <v>3.378453383246481E-3</v>
      </c>
      <c r="G248" s="1">
        <f t="shared" si="36"/>
        <v>83384938.376906276</v>
      </c>
      <c r="H248" s="1">
        <f t="shared" si="37"/>
        <v>1951.0999543679027</v>
      </c>
      <c r="I248" s="1">
        <f t="shared" si="38"/>
        <v>0</v>
      </c>
      <c r="J248" s="1">
        <f t="shared" si="39"/>
        <v>379713.96444891184</v>
      </c>
      <c r="K248" s="1">
        <f t="shared" si="40"/>
        <v>17338.558690523463</v>
      </c>
    </row>
    <row r="249" spans="1:11" x14ac:dyDescent="0.25">
      <c r="A249">
        <v>245</v>
      </c>
      <c r="B249" s="4">
        <f t="shared" si="31"/>
        <v>44170</v>
      </c>
      <c r="C249">
        <f t="shared" si="32"/>
        <v>6.4283485347450819E-2</v>
      </c>
      <c r="D249">
        <f t="shared" si="33"/>
        <v>7.5272455360651233E-2</v>
      </c>
      <c r="E249">
        <f t="shared" si="34"/>
        <v>0</v>
      </c>
      <c r="F249" s="5">
        <f t="shared" si="35"/>
        <v>3.378453383246481E-3</v>
      </c>
      <c r="G249" s="1">
        <f t="shared" si="36"/>
        <v>83384813.550704345</v>
      </c>
      <c r="H249" s="1">
        <f t="shared" si="37"/>
        <v>1922.4703718391866</v>
      </c>
      <c r="I249" s="1">
        <f t="shared" si="38"/>
        <v>0</v>
      </c>
      <c r="J249" s="1">
        <f t="shared" si="39"/>
        <v>379860.82853313116</v>
      </c>
      <c r="K249" s="1">
        <f t="shared" si="40"/>
        <v>17345.15039076535</v>
      </c>
    </row>
    <row r="250" spans="1:11" x14ac:dyDescent="0.25">
      <c r="A250">
        <v>246</v>
      </c>
      <c r="B250" s="4">
        <f t="shared" si="31"/>
        <v>44171</v>
      </c>
      <c r="C250">
        <f t="shared" si="32"/>
        <v>6.4283485347450819E-2</v>
      </c>
      <c r="D250">
        <f t="shared" si="33"/>
        <v>7.5272455360651233E-2</v>
      </c>
      <c r="E250">
        <f t="shared" si="34"/>
        <v>0</v>
      </c>
      <c r="F250" s="5">
        <f t="shared" si="35"/>
        <v>3.378453383246481E-3</v>
      </c>
      <c r="G250" s="1">
        <f t="shared" si="36"/>
        <v>83384690.556331322</v>
      </c>
      <c r="H250" s="1">
        <f t="shared" si="37"/>
        <v>1894.2607030903209</v>
      </c>
      <c r="I250" s="1">
        <f t="shared" si="38"/>
        <v>0</v>
      </c>
      <c r="J250" s="1">
        <f t="shared" si="39"/>
        <v>380005.53759837762</v>
      </c>
      <c r="K250" s="1">
        <f t="shared" si="40"/>
        <v>17351.645367297282</v>
      </c>
    </row>
    <row r="251" spans="1:11" x14ac:dyDescent="0.25">
      <c r="A251">
        <v>247</v>
      </c>
      <c r="B251" s="4">
        <f t="shared" si="31"/>
        <v>44172</v>
      </c>
      <c r="C251">
        <f t="shared" si="32"/>
        <v>6.4283485347450819E-2</v>
      </c>
      <c r="D251">
        <f t="shared" si="33"/>
        <v>7.5272455360651233E-2</v>
      </c>
      <c r="E251">
        <f t="shared" si="34"/>
        <v>0</v>
      </c>
      <c r="F251" s="5">
        <f t="shared" si="35"/>
        <v>3.378453383246481E-3</v>
      </c>
      <c r="G251" s="1">
        <f t="shared" si="36"/>
        <v>83384569.366914153</v>
      </c>
      <c r="H251" s="1">
        <f t="shared" si="37"/>
        <v>1866.4647945570052</v>
      </c>
      <c r="I251" s="1">
        <f t="shared" si="38"/>
        <v>0</v>
      </c>
      <c r="J251" s="1">
        <f t="shared" si="39"/>
        <v>380148.1232525924</v>
      </c>
      <c r="K251" s="1">
        <f t="shared" si="40"/>
        <v>17358.045038778389</v>
      </c>
    </row>
    <row r="252" spans="1:11" x14ac:dyDescent="0.25">
      <c r="A252">
        <v>248</v>
      </c>
      <c r="B252" s="4">
        <f t="shared" si="31"/>
        <v>44173</v>
      </c>
      <c r="C252">
        <f t="shared" si="32"/>
        <v>6.4283485347450819E-2</v>
      </c>
      <c r="D252">
        <f t="shared" si="33"/>
        <v>7.5272455360651233E-2</v>
      </c>
      <c r="E252">
        <f t="shared" si="34"/>
        <v>0</v>
      </c>
      <c r="F252" s="5">
        <f t="shared" si="35"/>
        <v>3.378453383246481E-3</v>
      </c>
      <c r="G252" s="1">
        <f t="shared" si="36"/>
        <v>83384449.955973789</v>
      </c>
      <c r="H252" s="1">
        <f t="shared" si="37"/>
        <v>1839.0765826950703</v>
      </c>
      <c r="I252" s="1">
        <f t="shared" si="38"/>
        <v>0</v>
      </c>
      <c r="J252" s="1">
        <f t="shared" si="39"/>
        <v>380288.6166405229</v>
      </c>
      <c r="K252" s="1">
        <f t="shared" si="40"/>
        <v>17364.350803078272</v>
      </c>
    </row>
    <row r="253" spans="1:11" x14ac:dyDescent="0.25">
      <c r="A253">
        <v>249</v>
      </c>
      <c r="B253" s="4">
        <f t="shared" si="31"/>
        <v>44174</v>
      </c>
      <c r="C253">
        <f t="shared" si="32"/>
        <v>6.4283485347450819E-2</v>
      </c>
      <c r="D253">
        <f t="shared" si="33"/>
        <v>7.5272455360651233E-2</v>
      </c>
      <c r="E253">
        <f t="shared" si="34"/>
        <v>0</v>
      </c>
      <c r="F253" s="5">
        <f t="shared" si="35"/>
        <v>3.378453383246481E-3</v>
      </c>
      <c r="G253" s="1">
        <f t="shared" si="36"/>
        <v>83384332.297419339</v>
      </c>
      <c r="H253" s="1">
        <f t="shared" si="37"/>
        <v>1812.0900926681386</v>
      </c>
      <c r="I253" s="1">
        <f t="shared" si="38"/>
        <v>0</v>
      </c>
      <c r="J253" s="1">
        <f t="shared" si="39"/>
        <v>380427.04845049861</v>
      </c>
      <c r="K253" s="1">
        <f t="shared" si="40"/>
        <v>17370.564037581127</v>
      </c>
    </row>
    <row r="254" spans="1:11" x14ac:dyDescent="0.25">
      <c r="A254">
        <v>250</v>
      </c>
      <c r="B254" s="4">
        <f t="shared" si="31"/>
        <v>44175</v>
      </c>
      <c r="C254">
        <f t="shared" si="32"/>
        <v>6.4283485347450819E-2</v>
      </c>
      <c r="D254">
        <f t="shared" si="33"/>
        <v>7.5272455360651233E-2</v>
      </c>
      <c r="E254">
        <f t="shared" si="34"/>
        <v>0</v>
      </c>
      <c r="F254" s="5">
        <f t="shared" si="35"/>
        <v>3.378453383246481E-3</v>
      </c>
      <c r="G254" s="1">
        <f t="shared" si="36"/>
        <v>83384216.365542442</v>
      </c>
      <c r="H254" s="1">
        <f t="shared" si="37"/>
        <v>1785.4994370542813</v>
      </c>
      <c r="I254" s="1">
        <f t="shared" si="38"/>
        <v>0</v>
      </c>
      <c r="J254" s="1">
        <f t="shared" si="39"/>
        <v>380563.44892110844</v>
      </c>
      <c r="K254" s="1">
        <f t="shared" si="40"/>
        <v>17376.686099485451</v>
      </c>
    </row>
    <row r="255" spans="1:11" x14ac:dyDescent="0.25">
      <c r="A255">
        <v>251</v>
      </c>
      <c r="B255" s="4">
        <f t="shared" si="31"/>
        <v>44176</v>
      </c>
      <c r="C255">
        <f t="shared" si="32"/>
        <v>6.4283485347450819E-2</v>
      </c>
      <c r="D255">
        <f t="shared" si="33"/>
        <v>7.5272455360651233E-2</v>
      </c>
      <c r="E255">
        <f t="shared" si="34"/>
        <v>0</v>
      </c>
      <c r="F255" s="5">
        <f t="shared" si="35"/>
        <v>3.378453383246481E-3</v>
      </c>
      <c r="G255" s="1">
        <f t="shared" si="36"/>
        <v>83384102.135011643</v>
      </c>
      <c r="H255" s="1">
        <f t="shared" si="37"/>
        <v>1759.298814571406</v>
      </c>
      <c r="I255" s="1">
        <f t="shared" si="38"/>
        <v>0</v>
      </c>
      <c r="J255" s="1">
        <f t="shared" si="39"/>
        <v>380697.84784778056</v>
      </c>
      <c r="K255" s="1">
        <f t="shared" si="40"/>
        <v>17382.718326099352</v>
      </c>
    </row>
    <row r="256" spans="1:11" x14ac:dyDescent="0.25">
      <c r="A256">
        <v>252</v>
      </c>
      <c r="B256" s="4">
        <f t="shared" si="31"/>
        <v>44177</v>
      </c>
      <c r="C256">
        <f t="shared" si="32"/>
        <v>6.4283485347450819E-2</v>
      </c>
      <c r="D256">
        <f t="shared" si="33"/>
        <v>7.5272455360651233E-2</v>
      </c>
      <c r="E256">
        <f t="shared" si="34"/>
        <v>0</v>
      </c>
      <c r="F256" s="5">
        <f t="shared" si="35"/>
        <v>3.378453383246481E-3</v>
      </c>
      <c r="G256" s="1">
        <f t="shared" si="36"/>
        <v>83383989.580866873</v>
      </c>
      <c r="H256" s="1">
        <f t="shared" si="37"/>
        <v>1733.4825088211014</v>
      </c>
      <c r="I256" s="1">
        <f t="shared" si="38"/>
        <v>0</v>
      </c>
      <c r="J256" s="1">
        <f t="shared" si="39"/>
        <v>380830.27458926645</v>
      </c>
      <c r="K256" s="1">
        <f t="shared" si="40"/>
        <v>17388.662035131583</v>
      </c>
    </row>
    <row r="257" spans="1:11" x14ac:dyDescent="0.25">
      <c r="A257">
        <v>253</v>
      </c>
      <c r="B257" s="4">
        <f t="shared" si="31"/>
        <v>44178</v>
      </c>
      <c r="C257">
        <f t="shared" si="32"/>
        <v>6.4283485347450819E-2</v>
      </c>
      <c r="D257">
        <f t="shared" si="33"/>
        <v>7.5272455360651233E-2</v>
      </c>
      <c r="E257">
        <f t="shared" si="34"/>
        <v>0</v>
      </c>
      <c r="F257" s="5">
        <f t="shared" si="35"/>
        <v>3.378453383246481E-3</v>
      </c>
      <c r="G257" s="1">
        <f t="shared" si="36"/>
        <v>83383878.678514034</v>
      </c>
      <c r="H257" s="1">
        <f t="shared" si="37"/>
        <v>1708.0448870506802</v>
      </c>
      <c r="I257" s="1">
        <f t="shared" si="38"/>
        <v>0</v>
      </c>
      <c r="J257" s="1">
        <f t="shared" si="39"/>
        <v>380960.75807403016</v>
      </c>
      <c r="K257" s="1">
        <f t="shared" si="40"/>
        <v>17394.51852497831</v>
      </c>
    </row>
    <row r="258" spans="1:11" x14ac:dyDescent="0.25">
      <c r="A258">
        <v>254</v>
      </c>
      <c r="B258" s="4">
        <f t="shared" si="31"/>
        <v>44179</v>
      </c>
      <c r="C258">
        <f t="shared" si="32"/>
        <v>6.4283485347450819E-2</v>
      </c>
      <c r="D258">
        <f t="shared" si="33"/>
        <v>7.5272455360651233E-2</v>
      </c>
      <c r="E258">
        <f t="shared" si="34"/>
        <v>0</v>
      </c>
      <c r="F258" s="5">
        <f t="shared" si="35"/>
        <v>3.378453383246481E-3</v>
      </c>
      <c r="G258" s="1">
        <f t="shared" si="36"/>
        <v>83383769.403719604</v>
      </c>
      <c r="H258" s="1">
        <f t="shared" si="37"/>
        <v>1682.9803989331576</v>
      </c>
      <c r="I258" s="1">
        <f t="shared" si="38"/>
        <v>0</v>
      </c>
      <c r="J258" s="1">
        <f t="shared" si="39"/>
        <v>381089.32680654468</v>
      </c>
      <c r="K258" s="1">
        <f t="shared" si="40"/>
        <v>17400.289075005701</v>
      </c>
    </row>
    <row r="259" spans="1:11" x14ac:dyDescent="0.25">
      <c r="A259">
        <v>255</v>
      </c>
      <c r="B259" s="4">
        <f t="shared" si="31"/>
        <v>44180</v>
      </c>
      <c r="C259">
        <f t="shared" si="32"/>
        <v>6.4283485347450819E-2</v>
      </c>
      <c r="D259">
        <f t="shared" si="33"/>
        <v>7.5272455360651233E-2</v>
      </c>
      <c r="E259">
        <f t="shared" si="34"/>
        <v>0</v>
      </c>
      <c r="F259" s="5">
        <f t="shared" si="35"/>
        <v>3.378453383246481E-3</v>
      </c>
      <c r="G259" s="1">
        <f t="shared" si="36"/>
        <v>83383661.732605398</v>
      </c>
      <c r="H259" s="1">
        <f t="shared" si="37"/>
        <v>1658.2835753649106</v>
      </c>
      <c r="I259" s="1">
        <f t="shared" si="38"/>
        <v>0</v>
      </c>
      <c r="J259" s="1">
        <f t="shared" si="39"/>
        <v>381216.0088734962</v>
      </c>
      <c r="K259" s="1">
        <f t="shared" si="40"/>
        <v>17405.974945828413</v>
      </c>
    </row>
    <row r="260" spans="1:11" x14ac:dyDescent="0.25">
      <c r="A260">
        <v>256</v>
      </c>
      <c r="B260" s="4">
        <f t="shared" si="31"/>
        <v>44181</v>
      </c>
      <c r="C260">
        <f t="shared" si="32"/>
        <v>6.4283485347450819E-2</v>
      </c>
      <c r="D260">
        <f t="shared" si="33"/>
        <v>7.5272455360651233E-2</v>
      </c>
      <c r="E260">
        <f t="shared" si="34"/>
        <v>0</v>
      </c>
      <c r="F260" s="5">
        <f t="shared" si="35"/>
        <v>3.378453383246481E-3</v>
      </c>
      <c r="G260" s="1">
        <f t="shared" si="36"/>
        <v>83383555.64164333</v>
      </c>
      <c r="H260" s="1">
        <f t="shared" si="37"/>
        <v>1633.9490272807629</v>
      </c>
      <c r="I260" s="1">
        <f t="shared" si="38"/>
        <v>0</v>
      </c>
      <c r="J260" s="1">
        <f t="shared" si="39"/>
        <v>381340.83194989816</v>
      </c>
      <c r="K260" s="1">
        <f t="shared" si="40"/>
        <v>17411.577379583985</v>
      </c>
    </row>
    <row r="261" spans="1:11" x14ac:dyDescent="0.25">
      <c r="A261">
        <v>257</v>
      </c>
      <c r="B261" s="4">
        <f t="shared" si="31"/>
        <v>44182</v>
      </c>
      <c r="C261">
        <f t="shared" si="32"/>
        <v>6.4283485347450819E-2</v>
      </c>
      <c r="D261">
        <f t="shared" si="33"/>
        <v>7.5272455360651233E-2</v>
      </c>
      <c r="E261">
        <f t="shared" si="34"/>
        <v>0</v>
      </c>
      <c r="F261" s="5">
        <f t="shared" si="35"/>
        <v>3.378453383246481E-3</v>
      </c>
      <c r="G261" s="1">
        <f t="shared" si="36"/>
        <v>83383451.107650295</v>
      </c>
      <c r="H261" s="1">
        <f t="shared" si="37"/>
        <v>1609.9714444862493</v>
      </c>
      <c r="I261" s="1">
        <f t="shared" si="38"/>
        <v>0</v>
      </c>
      <c r="J261" s="1">
        <f t="shared" si="39"/>
        <v>381463.82330511574</v>
      </c>
      <c r="K261" s="1">
        <f t="shared" si="40"/>
        <v>17417.097600203255</v>
      </c>
    </row>
    <row r="262" spans="1:11" x14ac:dyDescent="0.25">
      <c r="A262">
        <v>258</v>
      </c>
      <c r="B262" s="4">
        <f t="shared" si="31"/>
        <v>44183</v>
      </c>
      <c r="C262">
        <f t="shared" si="32"/>
        <v>6.4283485347450819E-2</v>
      </c>
      <c r="D262">
        <f t="shared" si="33"/>
        <v>7.5272455360651233E-2</v>
      </c>
      <c r="E262">
        <f t="shared" si="34"/>
        <v>0</v>
      </c>
      <c r="F262" s="5">
        <f t="shared" si="35"/>
        <v>3.378453383246481E-3</v>
      </c>
      <c r="G262" s="1">
        <f t="shared" si="36"/>
        <v>83383348.107783109</v>
      </c>
      <c r="H262" s="1">
        <f t="shared" si="37"/>
        <v>1586.3455945068104</v>
      </c>
      <c r="I262" s="1">
        <f t="shared" si="38"/>
        <v>0</v>
      </c>
      <c r="J262" s="1">
        <f t="shared" si="39"/>
        <v>381585.00980880274</v>
      </c>
      <c r="K262" s="1">
        <f t="shared" si="40"/>
        <v>17422.536813676808</v>
      </c>
    </row>
    <row r="263" spans="1:11" x14ac:dyDescent="0.25">
      <c r="A263">
        <v>259</v>
      </c>
      <c r="B263" s="4">
        <f t="shared" ref="B263:B326" si="41">B262+1</f>
        <v>44184</v>
      </c>
      <c r="C263">
        <f t="shared" ref="C263:C303" si="42">C262</f>
        <v>6.4283485347450819E-2</v>
      </c>
      <c r="D263">
        <f t="shared" ref="D263:D303" si="43">D262</f>
        <v>7.5272455360651233E-2</v>
      </c>
      <c r="E263">
        <f t="shared" ref="E263:E303" si="44">E262</f>
        <v>0</v>
      </c>
      <c r="F263" s="5">
        <f t="shared" ref="F263:F303" si="45">F262</f>
        <v>3.378453383246481E-3</v>
      </c>
      <c r="G263" s="1">
        <f t="shared" ref="G263:G303" si="46">G262-C263*H262*G262/SUM(G262:K262)-E263*G262</f>
        <v>83383246.619533569</v>
      </c>
      <c r="H263" s="1">
        <f t="shared" ref="H263:H303" si="47">H262+C263*G262*H262/SUM(G262:K262)-D263*H262-F263*H262</f>
        <v>1563.0663214536783</v>
      </c>
      <c r="I263" s="1">
        <f t="shared" ref="I263:I303" si="48">I262+E263*G262</f>
        <v>0</v>
      </c>
      <c r="J263" s="1">
        <f t="shared" ref="J263:J303" si="49">J262+D263*H262</f>
        <v>381704.41793675185</v>
      </c>
      <c r="K263" s="1">
        <f t="shared" ref="K263:K303" si="50">K262+F263*H262</f>
        <v>17427.896208317568</v>
      </c>
    </row>
    <row r="264" spans="1:11" x14ac:dyDescent="0.25">
      <c r="A264">
        <v>260</v>
      </c>
      <c r="B264" s="4">
        <f t="shared" si="41"/>
        <v>44185</v>
      </c>
      <c r="C264">
        <f t="shared" si="42"/>
        <v>6.4283485347450819E-2</v>
      </c>
      <c r="D264">
        <f t="shared" si="43"/>
        <v>7.5272455360651233E-2</v>
      </c>
      <c r="E264">
        <f t="shared" si="44"/>
        <v>0</v>
      </c>
      <c r="F264" s="5">
        <f t="shared" si="45"/>
        <v>3.378453383246481E-3</v>
      </c>
      <c r="G264" s="1">
        <f t="shared" si="46"/>
        <v>83383146.620723501</v>
      </c>
      <c r="H264" s="1">
        <f t="shared" si="47"/>
        <v>1540.1285449062113</v>
      </c>
      <c r="I264" s="1">
        <f t="shared" si="48"/>
        <v>0</v>
      </c>
      <c r="J264" s="1">
        <f t="shared" si="49"/>
        <v>381822.07377665921</v>
      </c>
      <c r="K264" s="1">
        <f t="shared" si="50"/>
        <v>17433.17695501952</v>
      </c>
    </row>
    <row r="265" spans="1:11" x14ac:dyDescent="0.25">
      <c r="A265">
        <v>261</v>
      </c>
      <c r="B265" s="4">
        <f t="shared" si="41"/>
        <v>44186</v>
      </c>
      <c r="C265">
        <f t="shared" si="42"/>
        <v>6.4283485347450819E-2</v>
      </c>
      <c r="D265">
        <f t="shared" si="43"/>
        <v>7.5272455360651233E-2</v>
      </c>
      <c r="E265">
        <f t="shared" si="44"/>
        <v>0</v>
      </c>
      <c r="F265" s="5">
        <f t="shared" si="45"/>
        <v>3.378453383246481E-3</v>
      </c>
      <c r="G265" s="1">
        <f t="shared" si="46"/>
        <v>83383048.08949995</v>
      </c>
      <c r="H265" s="1">
        <f t="shared" si="47"/>
        <v>1517.527258810444</v>
      </c>
      <c r="I265" s="1">
        <f t="shared" si="48"/>
        <v>0</v>
      </c>
      <c r="J265" s="1">
        <f t="shared" si="49"/>
        <v>381938.00303380535</v>
      </c>
      <c r="K265" s="1">
        <f t="shared" si="50"/>
        <v>17438.380207512695</v>
      </c>
    </row>
    <row r="266" spans="1:11" x14ac:dyDescent="0.25">
      <c r="A266">
        <v>262</v>
      </c>
      <c r="B266" s="4">
        <f t="shared" si="41"/>
        <v>44187</v>
      </c>
      <c r="C266">
        <f t="shared" si="42"/>
        <v>6.4283485347450819E-2</v>
      </c>
      <c r="D266">
        <f t="shared" si="43"/>
        <v>7.5272455360651233E-2</v>
      </c>
      <c r="E266">
        <f t="shared" si="44"/>
        <v>0</v>
      </c>
      <c r="F266" s="5">
        <f t="shared" si="45"/>
        <v>3.378453383246481E-3</v>
      </c>
      <c r="G266" s="1">
        <f t="shared" si="46"/>
        <v>83382951.004330412</v>
      </c>
      <c r="H266" s="1">
        <f t="shared" si="47"/>
        <v>1495.2575303936198</v>
      </c>
      <c r="I266" s="1">
        <f t="shared" si="48"/>
        <v>0</v>
      </c>
      <c r="J266" s="1">
        <f t="shared" si="49"/>
        <v>382052.23103665275</v>
      </c>
      <c r="K266" s="1">
        <f t="shared" si="50"/>
        <v>17443.507102614392</v>
      </c>
    </row>
    <row r="267" spans="1:11" x14ac:dyDescent="0.25">
      <c r="A267">
        <v>263</v>
      </c>
      <c r="B267" s="4">
        <f t="shared" si="41"/>
        <v>44188</v>
      </c>
      <c r="C267">
        <f t="shared" si="42"/>
        <v>6.4283485347450819E-2</v>
      </c>
      <c r="D267">
        <f t="shared" si="43"/>
        <v>7.5272455360651233E-2</v>
      </c>
      <c r="E267">
        <f t="shared" si="44"/>
        <v>0</v>
      </c>
      <c r="F267" s="5">
        <f t="shared" si="45"/>
        <v>3.378453383246481E-3</v>
      </c>
      <c r="G267" s="1">
        <f t="shared" si="46"/>
        <v>83382855.343998134</v>
      </c>
      <c r="H267" s="1">
        <f t="shared" si="47"/>
        <v>1473.3144990944761</v>
      </c>
      <c r="I267" s="1">
        <f t="shared" si="48"/>
        <v>0</v>
      </c>
      <c r="J267" s="1">
        <f t="shared" si="49"/>
        <v>382164.782742362</v>
      </c>
      <c r="K267" s="1">
        <f t="shared" si="50"/>
        <v>17448.558760476775</v>
      </c>
    </row>
    <row r="268" spans="1:11" x14ac:dyDescent="0.25">
      <c r="A268">
        <v>264</v>
      </c>
      <c r="B268" s="4">
        <f t="shared" si="41"/>
        <v>44189</v>
      </c>
      <c r="C268">
        <f t="shared" si="42"/>
        <v>6.4283485347450819E-2</v>
      </c>
      <c r="D268">
        <f t="shared" si="43"/>
        <v>7.5272455360651233E-2</v>
      </c>
      <c r="E268">
        <f t="shared" si="44"/>
        <v>0</v>
      </c>
      <c r="F268" s="5">
        <f t="shared" si="45"/>
        <v>3.378453383246481E-3</v>
      </c>
      <c r="G268" s="1">
        <f t="shared" si="46"/>
        <v>83382761.087597504</v>
      </c>
      <c r="H268" s="1">
        <f t="shared" si="47"/>
        <v>1451.6933755090565</v>
      </c>
      <c r="I268" s="1">
        <f t="shared" si="48"/>
        <v>0</v>
      </c>
      <c r="J268" s="1">
        <f t="shared" si="49"/>
        <v>382275.68274222728</v>
      </c>
      <c r="K268" s="1">
        <f t="shared" si="50"/>
        <v>17453.536284830829</v>
      </c>
    </row>
    <row r="269" spans="1:11" x14ac:dyDescent="0.25">
      <c r="A269">
        <v>265</v>
      </c>
      <c r="B269" s="4">
        <f t="shared" si="41"/>
        <v>44190</v>
      </c>
      <c r="C269">
        <f t="shared" si="42"/>
        <v>6.4283485347450819E-2</v>
      </c>
      <c r="D269">
        <f t="shared" si="43"/>
        <v>7.5272455360651233E-2</v>
      </c>
      <c r="E269">
        <f t="shared" si="44"/>
        <v>0</v>
      </c>
      <c r="F269" s="5">
        <f t="shared" si="45"/>
        <v>3.378453383246481E-3</v>
      </c>
      <c r="G269" s="1">
        <f t="shared" si="46"/>
        <v>83382668.214529455</v>
      </c>
      <c r="H269" s="1">
        <f t="shared" si="47"/>
        <v>1430.3894403518282</v>
      </c>
      <c r="I269" s="1">
        <f t="shared" si="48"/>
        <v>0</v>
      </c>
      <c r="J269" s="1">
        <f t="shared" si="49"/>
        <v>382384.95526703261</v>
      </c>
      <c r="K269" s="1">
        <f t="shared" si="50"/>
        <v>17458.440763226754</v>
      </c>
    </row>
    <row r="270" spans="1:11" x14ac:dyDescent="0.25">
      <c r="A270">
        <v>266</v>
      </c>
      <c r="B270" s="4">
        <f t="shared" si="41"/>
        <v>44191</v>
      </c>
      <c r="C270">
        <f t="shared" si="42"/>
        <v>6.4283485347450819E-2</v>
      </c>
      <c r="D270">
        <f t="shared" si="43"/>
        <v>7.5272455360651233E-2</v>
      </c>
      <c r="E270">
        <f t="shared" si="44"/>
        <v>0</v>
      </c>
      <c r="F270" s="5">
        <f t="shared" si="45"/>
        <v>3.378453383246481E-3</v>
      </c>
      <c r="G270" s="1">
        <f t="shared" si="46"/>
        <v>83382576.704497039</v>
      </c>
      <c r="H270" s="1">
        <f t="shared" si="47"/>
        <v>1409.398043431883</v>
      </c>
      <c r="I270" s="1">
        <f t="shared" si="48"/>
        <v>0</v>
      </c>
      <c r="J270" s="1">
        <f t="shared" si="49"/>
        <v>382492.62419232982</v>
      </c>
      <c r="K270" s="1">
        <f t="shared" si="50"/>
        <v>17463.27326727087</v>
      </c>
    </row>
    <row r="271" spans="1:11" x14ac:dyDescent="0.25">
      <c r="A271">
        <v>267</v>
      </c>
      <c r="B271" s="4">
        <f t="shared" si="41"/>
        <v>44192</v>
      </c>
      <c r="C271">
        <f t="shared" si="42"/>
        <v>6.4283485347450819E-2</v>
      </c>
      <c r="D271">
        <f t="shared" si="43"/>
        <v>7.5272455360651233E-2</v>
      </c>
      <c r="E271">
        <f t="shared" si="44"/>
        <v>0</v>
      </c>
      <c r="F271" s="5">
        <f t="shared" si="45"/>
        <v>3.378453383246481E-3</v>
      </c>
      <c r="G271" s="1">
        <f t="shared" si="46"/>
        <v>83382486.537500933</v>
      </c>
      <c r="H271" s="1">
        <f t="shared" si="47"/>
        <v>1388.7146026440062</v>
      </c>
      <c r="I271" s="1">
        <f t="shared" si="48"/>
        <v>0</v>
      </c>
      <c r="J271" s="1">
        <f t="shared" si="49"/>
        <v>382598.71304363944</v>
      </c>
      <c r="K271" s="1">
        <f t="shared" si="50"/>
        <v>17468.034852859044</v>
      </c>
    </row>
    <row r="272" spans="1:11" x14ac:dyDescent="0.25">
      <c r="A272">
        <v>268</v>
      </c>
      <c r="B272" s="4">
        <f t="shared" si="41"/>
        <v>44193</v>
      </c>
      <c r="C272">
        <f t="shared" si="42"/>
        <v>6.4283485347450819E-2</v>
      </c>
      <c r="D272">
        <f t="shared" si="43"/>
        <v>7.5272455360651233E-2</v>
      </c>
      <c r="E272">
        <f t="shared" si="44"/>
        <v>0</v>
      </c>
      <c r="F272" s="5">
        <f t="shared" si="45"/>
        <v>3.378453383246481E-3</v>
      </c>
      <c r="G272" s="1">
        <f t="shared" si="46"/>
        <v>83382397.693835124</v>
      </c>
      <c r="H272" s="1">
        <f t="shared" si="47"/>
        <v>1368.3346029744012</v>
      </c>
      <c r="I272" s="1">
        <f t="shared" si="48"/>
        <v>0</v>
      </c>
      <c r="J272" s="1">
        <f t="shared" si="49"/>
        <v>382703.24500157562</v>
      </c>
      <c r="K272" s="1">
        <f t="shared" si="50"/>
        <v>17472.726560406711</v>
      </c>
    </row>
    <row r="273" spans="1:11" x14ac:dyDescent="0.25">
      <c r="A273">
        <v>269</v>
      </c>
      <c r="B273" s="4">
        <f t="shared" si="41"/>
        <v>44194</v>
      </c>
      <c r="C273">
        <f t="shared" si="42"/>
        <v>6.4283485347450819E-2</v>
      </c>
      <c r="D273">
        <f t="shared" si="43"/>
        <v>7.5272455360651233E-2</v>
      </c>
      <c r="E273">
        <f t="shared" si="44"/>
        <v>0</v>
      </c>
      <c r="F273" s="5">
        <f t="shared" si="45"/>
        <v>3.378453383246481E-3</v>
      </c>
      <c r="G273" s="1">
        <f t="shared" si="46"/>
        <v>83382310.154082581</v>
      </c>
      <c r="H273" s="1">
        <f t="shared" si="47"/>
        <v>1348.2535955208571</v>
      </c>
      <c r="I273" s="1">
        <f t="shared" si="48"/>
        <v>0</v>
      </c>
      <c r="J273" s="1">
        <f t="shared" si="49"/>
        <v>382806.24290689646</v>
      </c>
      <c r="K273" s="1">
        <f t="shared" si="50"/>
        <v>17477.349415075543</v>
      </c>
    </row>
    <row r="274" spans="1:11" x14ac:dyDescent="0.25">
      <c r="A274">
        <v>270</v>
      </c>
      <c r="B274" s="4">
        <f t="shared" si="41"/>
        <v>44195</v>
      </c>
      <c r="C274">
        <f t="shared" si="42"/>
        <v>6.4283485347450819E-2</v>
      </c>
      <c r="D274">
        <f t="shared" si="43"/>
        <v>7.5272455360651233E-2</v>
      </c>
      <c r="E274">
        <f t="shared" si="44"/>
        <v>0</v>
      </c>
      <c r="F274" s="5">
        <f t="shared" si="45"/>
        <v>3.378453383246481E-3</v>
      </c>
      <c r="G274" s="1">
        <f t="shared" si="46"/>
        <v>83382223.899111077</v>
      </c>
      <c r="H274" s="1">
        <f t="shared" si="47"/>
        <v>1328.4671965271523</v>
      </c>
      <c r="I274" s="1">
        <f t="shared" si="48"/>
        <v>0</v>
      </c>
      <c r="J274" s="1">
        <f t="shared" si="49"/>
        <v>382907.72926548013</v>
      </c>
      <c r="K274" s="1">
        <f t="shared" si="50"/>
        <v>17481.904426996804</v>
      </c>
    </row>
    <row r="275" spans="1:11" x14ac:dyDescent="0.25">
      <c r="A275">
        <v>271</v>
      </c>
      <c r="B275" s="4">
        <f t="shared" si="41"/>
        <v>44196</v>
      </c>
      <c r="C275">
        <f t="shared" si="42"/>
        <v>6.4283485347450819E-2</v>
      </c>
      <c r="D275">
        <f t="shared" si="43"/>
        <v>7.5272455360651233E-2</v>
      </c>
      <c r="E275">
        <f t="shared" si="44"/>
        <v>0</v>
      </c>
      <c r="F275" s="5">
        <f t="shared" si="45"/>
        <v>3.378453383246481E-3</v>
      </c>
      <c r="G275" s="1">
        <f t="shared" si="46"/>
        <v>83382138.910068929</v>
      </c>
      <c r="H275" s="1">
        <f t="shared" si="47"/>
        <v>1308.9710864314902</v>
      </c>
      <c r="I275" s="1">
        <f t="shared" si="48"/>
        <v>0</v>
      </c>
      <c r="J275" s="1">
        <f t="shared" si="49"/>
        <v>383007.72625322879</v>
      </c>
      <c r="K275" s="1">
        <f t="shared" si="50"/>
        <v>17486.392591491443</v>
      </c>
    </row>
    <row r="276" spans="1:11" x14ac:dyDescent="0.25">
      <c r="A276">
        <v>272</v>
      </c>
      <c r="B276" s="4">
        <f t="shared" si="41"/>
        <v>44197</v>
      </c>
      <c r="C276">
        <f t="shared" si="42"/>
        <v>6.4283485347450819E-2</v>
      </c>
      <c r="D276">
        <f t="shared" si="43"/>
        <v>7.5272455360651233E-2</v>
      </c>
      <c r="E276">
        <f t="shared" si="44"/>
        <v>0</v>
      </c>
      <c r="F276" s="5">
        <f t="shared" si="45"/>
        <v>3.378453383246481E-3</v>
      </c>
      <c r="G276" s="1">
        <f t="shared" si="46"/>
        <v>83382055.168380961</v>
      </c>
      <c r="H276" s="1">
        <f t="shared" si="47"/>
        <v>1289.7610089287646</v>
      </c>
      <c r="I276" s="1">
        <f t="shared" si="48"/>
        <v>0</v>
      </c>
      <c r="J276" s="1">
        <f t="shared" si="49"/>
        <v>383106.2557209006</v>
      </c>
      <c r="K276" s="1">
        <f t="shared" si="50"/>
        <v>17490.814889286969</v>
      </c>
    </row>
    <row r="277" spans="1:11" x14ac:dyDescent="0.25">
      <c r="A277">
        <v>273</v>
      </c>
      <c r="B277" s="4">
        <f t="shared" si="41"/>
        <v>44198</v>
      </c>
      <c r="C277">
        <f t="shared" si="42"/>
        <v>6.4283485347450819E-2</v>
      </c>
      <c r="D277">
        <f t="shared" si="43"/>
        <v>7.5272455360651233E-2</v>
      </c>
      <c r="E277">
        <f t="shared" si="44"/>
        <v>0</v>
      </c>
      <c r="F277" s="5">
        <f t="shared" si="45"/>
        <v>3.378453383246481E-3</v>
      </c>
      <c r="G277" s="1">
        <f t="shared" si="46"/>
        <v>83381972.655744433</v>
      </c>
      <c r="H277" s="1">
        <f t="shared" si="47"/>
        <v>1270.8327700464552</v>
      </c>
      <c r="I277" s="1">
        <f t="shared" si="48"/>
        <v>0</v>
      </c>
      <c r="J277" s="1">
        <f t="shared" si="49"/>
        <v>383203.33919887111</v>
      </c>
      <c r="K277" s="1">
        <f t="shared" si="50"/>
        <v>17495.172286731162</v>
      </c>
    </row>
    <row r="278" spans="1:11" x14ac:dyDescent="0.25">
      <c r="A278">
        <v>274</v>
      </c>
      <c r="B278" s="4">
        <f t="shared" si="41"/>
        <v>44199</v>
      </c>
      <c r="C278">
        <f t="shared" si="42"/>
        <v>6.4283485347450819E-2</v>
      </c>
      <c r="D278">
        <f t="shared" si="43"/>
        <v>7.5272455360651233E-2</v>
      </c>
      <c r="E278">
        <f t="shared" si="44"/>
        <v>0</v>
      </c>
      <c r="F278" s="5">
        <f t="shared" si="45"/>
        <v>3.378453383246481E-3</v>
      </c>
      <c r="G278" s="1">
        <f t="shared" si="46"/>
        <v>83381891.354125023</v>
      </c>
      <c r="H278" s="1">
        <f t="shared" si="47"/>
        <v>1252.1822372339593</v>
      </c>
      <c r="I278" s="1">
        <f t="shared" si="48"/>
        <v>0</v>
      </c>
      <c r="J278" s="1">
        <f t="shared" si="49"/>
        <v>383298.99790182529</v>
      </c>
      <c r="K278" s="1">
        <f t="shared" si="50"/>
        <v>17499.465736002665</v>
      </c>
    </row>
    <row r="279" spans="1:11" x14ac:dyDescent="0.25">
      <c r="A279">
        <v>275</v>
      </c>
      <c r="B279" s="4">
        <f t="shared" si="41"/>
        <v>44200</v>
      </c>
      <c r="C279">
        <f t="shared" si="42"/>
        <v>6.4283485347450819E-2</v>
      </c>
      <c r="D279">
        <f t="shared" si="43"/>
        <v>7.5272455360651233E-2</v>
      </c>
      <c r="E279">
        <f t="shared" si="44"/>
        <v>0</v>
      </c>
      <c r="F279" s="5">
        <f t="shared" si="45"/>
        <v>3.378453383246481E-3</v>
      </c>
      <c r="G279" s="1">
        <f t="shared" si="46"/>
        <v>83381811.245752916</v>
      </c>
      <c r="H279" s="1">
        <f t="shared" si="47"/>
        <v>1233.8053384651632</v>
      </c>
      <c r="I279" s="1">
        <f t="shared" si="48"/>
        <v>0</v>
      </c>
      <c r="J279" s="1">
        <f t="shared" si="49"/>
        <v>383393.25273338088</v>
      </c>
      <c r="K279" s="1">
        <f t="shared" si="50"/>
        <v>17503.696175318488</v>
      </c>
    </row>
    <row r="280" spans="1:11" x14ac:dyDescent="0.25">
      <c r="A280">
        <v>276</v>
      </c>
      <c r="B280" s="4">
        <f t="shared" si="41"/>
        <v>44201</v>
      </c>
      <c r="C280">
        <f t="shared" si="42"/>
        <v>6.4283485347450819E-2</v>
      </c>
      <c r="D280">
        <f t="shared" si="43"/>
        <v>7.5272455360651233E-2</v>
      </c>
      <c r="E280">
        <f t="shared" si="44"/>
        <v>0</v>
      </c>
      <c r="F280" s="5">
        <f t="shared" si="45"/>
        <v>3.378453383246481E-3</v>
      </c>
      <c r="G280" s="1">
        <f t="shared" si="46"/>
        <v>83381732.31311895</v>
      </c>
      <c r="H280" s="1">
        <f t="shared" si="47"/>
        <v>1215.6980613540654</v>
      </c>
      <c r="I280" s="1">
        <f t="shared" si="48"/>
        <v>0</v>
      </c>
      <c r="J280" s="1">
        <f t="shared" si="49"/>
        <v>383486.12429064425</v>
      </c>
      <c r="K280" s="1">
        <f t="shared" si="50"/>
        <v>17507.864529138493</v>
      </c>
    </row>
    <row r="281" spans="1:11" x14ac:dyDescent="0.25">
      <c r="A281">
        <v>277</v>
      </c>
      <c r="B281" s="4">
        <f t="shared" si="41"/>
        <v>44202</v>
      </c>
      <c r="C281">
        <f t="shared" si="42"/>
        <v>6.4283485347450819E-2</v>
      </c>
      <c r="D281">
        <f t="shared" si="43"/>
        <v>7.5272455360651233E-2</v>
      </c>
      <c r="E281">
        <f t="shared" si="44"/>
        <v>0</v>
      </c>
      <c r="F281" s="5">
        <f t="shared" si="45"/>
        <v>3.378453383246481E-3</v>
      </c>
      <c r="G281" s="1">
        <f t="shared" si="46"/>
        <v>83381654.538970739</v>
      </c>
      <c r="H281" s="1">
        <f t="shared" si="47"/>
        <v>1197.8564522832601</v>
      </c>
      <c r="I281" s="1">
        <f t="shared" si="48"/>
        <v>0</v>
      </c>
      <c r="J281" s="1">
        <f t="shared" si="49"/>
        <v>383577.63286869955</v>
      </c>
      <c r="K281" s="1">
        <f t="shared" si="50"/>
        <v>17511.97170836688</v>
      </c>
    </row>
    <row r="282" spans="1:11" x14ac:dyDescent="0.25">
      <c r="A282">
        <v>278</v>
      </c>
      <c r="B282" s="4">
        <f t="shared" si="41"/>
        <v>44203</v>
      </c>
      <c r="C282">
        <f t="shared" si="42"/>
        <v>6.4283485347450819E-2</v>
      </c>
      <c r="D282">
        <f t="shared" si="43"/>
        <v>7.5272455360651233E-2</v>
      </c>
      <c r="E282">
        <f t="shared" si="44"/>
        <v>0</v>
      </c>
      <c r="F282" s="5">
        <f t="shared" si="45"/>
        <v>3.378453383246481E-3</v>
      </c>
      <c r="G282" s="1">
        <f t="shared" si="46"/>
        <v>83381577.906308964</v>
      </c>
      <c r="H282" s="1">
        <f t="shared" si="47"/>
        <v>1180.2766155451009</v>
      </c>
      <c r="I282" s="1">
        <f t="shared" si="48"/>
        <v>0</v>
      </c>
      <c r="J282" s="1">
        <f t="shared" si="49"/>
        <v>383667.79846503254</v>
      </c>
      <c r="K282" s="1">
        <f t="shared" si="50"/>
        <v>17516.018610550742</v>
      </c>
    </row>
    <row r="283" spans="1:11" x14ac:dyDescent="0.25">
      <c r="A283">
        <v>279</v>
      </c>
      <c r="B283" s="4">
        <f t="shared" si="41"/>
        <v>44204</v>
      </c>
      <c r="C283">
        <f t="shared" si="42"/>
        <v>6.4283485347450819E-2</v>
      </c>
      <c r="D283">
        <f t="shared" si="43"/>
        <v>7.5272455360651233E-2</v>
      </c>
      <c r="E283">
        <f t="shared" si="44"/>
        <v>0</v>
      </c>
      <c r="F283" s="5">
        <f t="shared" si="45"/>
        <v>3.378453383246481E-3</v>
      </c>
      <c r="G283" s="1">
        <f t="shared" si="46"/>
        <v>83381502.398383632</v>
      </c>
      <c r="H283" s="1">
        <f t="shared" si="47"/>
        <v>1162.9547124953576</v>
      </c>
      <c r="I283" s="1">
        <f t="shared" si="48"/>
        <v>0</v>
      </c>
      <c r="J283" s="1">
        <f t="shared" si="49"/>
        <v>383756.64078388939</v>
      </c>
      <c r="K283" s="1">
        <f t="shared" si="50"/>
        <v>17520.006120075697</v>
      </c>
    </row>
    <row r="284" spans="1:11" x14ac:dyDescent="0.25">
      <c r="A284">
        <v>280</v>
      </c>
      <c r="B284" s="4">
        <f t="shared" si="41"/>
        <v>44205</v>
      </c>
      <c r="C284">
        <f t="shared" si="42"/>
        <v>6.4283485347450819E-2</v>
      </c>
      <c r="D284">
        <f t="shared" si="43"/>
        <v>7.5272455360651233E-2</v>
      </c>
      <c r="E284">
        <f t="shared" si="44"/>
        <v>0</v>
      </c>
      <c r="F284" s="5">
        <f t="shared" si="45"/>
        <v>3.378453383246481E-3</v>
      </c>
      <c r="G284" s="1">
        <f t="shared" si="46"/>
        <v>83381427.998690441</v>
      </c>
      <c r="H284" s="1">
        <f t="shared" si="47"/>
        <v>1145.8869607191871</v>
      </c>
      <c r="I284" s="1">
        <f t="shared" si="48"/>
        <v>0</v>
      </c>
      <c r="J284" s="1">
        <f t="shared" si="49"/>
        <v>383844.17924057215</v>
      </c>
      <c r="K284" s="1">
        <f t="shared" si="50"/>
        <v>17523.935108358688</v>
      </c>
    </row>
    <row r="285" spans="1:11" x14ac:dyDescent="0.25">
      <c r="A285">
        <v>281</v>
      </c>
      <c r="B285" s="4">
        <f t="shared" si="41"/>
        <v>44206</v>
      </c>
      <c r="C285">
        <f t="shared" si="42"/>
        <v>6.4283485347450819E-2</v>
      </c>
      <c r="D285">
        <f t="shared" si="43"/>
        <v>7.5272455360651233E-2</v>
      </c>
      <c r="E285">
        <f t="shared" si="44"/>
        <v>0</v>
      </c>
      <c r="F285" s="5">
        <f t="shared" si="45"/>
        <v>3.378453383246481E-3</v>
      </c>
      <c r="G285" s="1">
        <f t="shared" si="46"/>
        <v>83381354.690967172</v>
      </c>
      <c r="H285" s="1">
        <f t="shared" si="47"/>
        <v>1129.0696332092411</v>
      </c>
      <c r="I285" s="1">
        <f t="shared" si="48"/>
        <v>0</v>
      </c>
      <c r="J285" s="1">
        <f t="shared" si="49"/>
        <v>383930.43296567124</v>
      </c>
      <c r="K285" s="1">
        <f t="shared" si="50"/>
        <v>17527.806434037946</v>
      </c>
    </row>
    <row r="286" spans="1:11" x14ac:dyDescent="0.25">
      <c r="A286">
        <v>282</v>
      </c>
      <c r="B286" s="4">
        <f t="shared" si="41"/>
        <v>44207</v>
      </c>
      <c r="C286">
        <f t="shared" si="42"/>
        <v>6.4283485347450819E-2</v>
      </c>
      <c r="D286">
        <f t="shared" si="43"/>
        <v>7.5272455360651233E-2</v>
      </c>
      <c r="E286">
        <f t="shared" si="44"/>
        <v>0</v>
      </c>
      <c r="F286" s="5">
        <f t="shared" si="45"/>
        <v>3.378453383246481E-3</v>
      </c>
      <c r="G286" s="1">
        <f t="shared" si="46"/>
        <v>83381282.459190145</v>
      </c>
      <c r="H286" s="1">
        <f t="shared" si="47"/>
        <v>1112.4990575557374</v>
      </c>
      <c r="I286" s="1">
        <f t="shared" si="48"/>
        <v>0</v>
      </c>
      <c r="J286" s="1">
        <f t="shared" si="49"/>
        <v>384015.42080923606</v>
      </c>
      <c r="K286" s="1">
        <f t="shared" si="50"/>
        <v>17531.620943160182</v>
      </c>
    </row>
    <row r="287" spans="1:11" x14ac:dyDescent="0.25">
      <c r="A287">
        <v>283</v>
      </c>
      <c r="B287" s="4">
        <f t="shared" si="41"/>
        <v>44208</v>
      </c>
      <c r="C287">
        <f t="shared" si="42"/>
        <v>6.4283485347450819E-2</v>
      </c>
      <c r="D287">
        <f t="shared" si="43"/>
        <v>7.5272455360651233E-2</v>
      </c>
      <c r="E287">
        <f t="shared" si="44"/>
        <v>0</v>
      </c>
      <c r="F287" s="5">
        <f t="shared" si="45"/>
        <v>3.378453383246481E-3</v>
      </c>
      <c r="G287" s="1">
        <f t="shared" si="46"/>
        <v>83381211.2875707</v>
      </c>
      <c r="H287" s="1">
        <f t="shared" si="47"/>
        <v>1096.1716151483176</v>
      </c>
      <c r="I287" s="1">
        <f t="shared" si="48"/>
        <v>0</v>
      </c>
      <c r="J287" s="1">
        <f t="shared" si="49"/>
        <v>384099.16134488472</v>
      </c>
      <c r="K287" s="1">
        <f t="shared" si="50"/>
        <v>17535.379469365038</v>
      </c>
    </row>
    <row r="288" spans="1:11" x14ac:dyDescent="0.25">
      <c r="A288">
        <v>284</v>
      </c>
      <c r="B288" s="4">
        <f t="shared" si="41"/>
        <v>44209</v>
      </c>
      <c r="C288">
        <f t="shared" si="42"/>
        <v>6.4283485347450819E-2</v>
      </c>
      <c r="D288">
        <f t="shared" si="43"/>
        <v>7.5272455360651233E-2</v>
      </c>
      <c r="E288">
        <f t="shared" si="44"/>
        <v>0</v>
      </c>
      <c r="F288" s="5">
        <f t="shared" si="45"/>
        <v>3.378453383246481E-3</v>
      </c>
      <c r="G288" s="1">
        <f t="shared" si="46"/>
        <v>83381141.160551786</v>
      </c>
      <c r="H288" s="1">
        <f t="shared" si="47"/>
        <v>1080.0837403895257</v>
      </c>
      <c r="I288" s="1">
        <f t="shared" si="48"/>
        <v>0</v>
      </c>
      <c r="J288" s="1">
        <f t="shared" si="49"/>
        <v>384181.67287385359</v>
      </c>
      <c r="K288" s="1">
        <f t="shared" si="50"/>
        <v>17539.082834066856</v>
      </c>
    </row>
    <row r="289" spans="1:11" x14ac:dyDescent="0.25">
      <c r="A289">
        <v>285</v>
      </c>
      <c r="B289" s="4">
        <f t="shared" si="41"/>
        <v>44210</v>
      </c>
      <c r="C289">
        <f t="shared" si="42"/>
        <v>6.4283485347450819E-2</v>
      </c>
      <c r="D289">
        <f t="shared" si="43"/>
        <v>7.5272455360651233E-2</v>
      </c>
      <c r="E289">
        <f t="shared" si="44"/>
        <v>0</v>
      </c>
      <c r="F289" s="5">
        <f t="shared" si="45"/>
        <v>3.378453383246481E-3</v>
      </c>
      <c r="G289" s="1">
        <f t="shared" si="46"/>
        <v>83381072.06280455</v>
      </c>
      <c r="H289" s="1">
        <f t="shared" si="47"/>
        <v>1064.2319199197377</v>
      </c>
      <c r="I289" s="1">
        <f t="shared" si="48"/>
        <v>0</v>
      </c>
      <c r="J289" s="1">
        <f t="shared" si="49"/>
        <v>384262.97342898784</v>
      </c>
      <c r="K289" s="1">
        <f t="shared" si="50"/>
        <v>17542.731846633764</v>
      </c>
    </row>
    <row r="290" spans="1:11" x14ac:dyDescent="0.25">
      <c r="A290">
        <v>286</v>
      </c>
      <c r="B290" s="4">
        <f t="shared" si="41"/>
        <v>44211</v>
      </c>
      <c r="C290">
        <f t="shared" si="42"/>
        <v>6.4283485347450819E-2</v>
      </c>
      <c r="D290">
        <f t="shared" si="43"/>
        <v>7.5272455360651233E-2</v>
      </c>
      <c r="E290">
        <f t="shared" si="44"/>
        <v>0</v>
      </c>
      <c r="F290" s="5">
        <f t="shared" si="45"/>
        <v>3.378453383246481E-3</v>
      </c>
      <c r="G290" s="1">
        <f t="shared" si="46"/>
        <v>83381003.979224995</v>
      </c>
      <c r="H290" s="1">
        <f t="shared" si="47"/>
        <v>1048.6126918533771</v>
      </c>
      <c r="I290" s="1">
        <f t="shared" si="48"/>
        <v>0</v>
      </c>
      <c r="J290" s="1">
        <f t="shared" si="49"/>
        <v>384343.08077867335</v>
      </c>
      <c r="K290" s="1">
        <f t="shared" si="50"/>
        <v>17546.327304564176</v>
      </c>
    </row>
    <row r="291" spans="1:11" x14ac:dyDescent="0.25">
      <c r="A291">
        <v>287</v>
      </c>
      <c r="B291" s="4">
        <f t="shared" si="41"/>
        <v>44212</v>
      </c>
      <c r="C291">
        <f t="shared" si="42"/>
        <v>6.4283485347450819E-2</v>
      </c>
      <c r="D291">
        <f t="shared" si="43"/>
        <v>7.5272455360651233E-2</v>
      </c>
      <c r="E291">
        <f t="shared" si="44"/>
        <v>0</v>
      </c>
      <c r="F291" s="5">
        <f t="shared" si="45"/>
        <v>3.378453383246481E-3</v>
      </c>
      <c r="G291" s="1">
        <f t="shared" si="46"/>
        <v>83380936.894930691</v>
      </c>
      <c r="H291" s="1">
        <f t="shared" si="47"/>
        <v>1033.2226450262535</v>
      </c>
      <c r="I291" s="1">
        <f t="shared" si="48"/>
        <v>0</v>
      </c>
      <c r="J291" s="1">
        <f t="shared" si="49"/>
        <v>384422.01243071147</v>
      </c>
      <c r="K291" s="1">
        <f t="shared" si="50"/>
        <v>17549.869993660683</v>
      </c>
    </row>
    <row r="292" spans="1:11" x14ac:dyDescent="0.25">
      <c r="A292">
        <v>288</v>
      </c>
      <c r="B292" s="4">
        <f t="shared" si="41"/>
        <v>44213</v>
      </c>
      <c r="C292">
        <f t="shared" si="42"/>
        <v>6.4283485347450819E-2</v>
      </c>
      <c r="D292">
        <f t="shared" si="43"/>
        <v>7.5272455360651233E-2</v>
      </c>
      <c r="E292">
        <f t="shared" si="44"/>
        <v>0</v>
      </c>
      <c r="F292" s="5">
        <f t="shared" si="45"/>
        <v>3.378453383246481E-3</v>
      </c>
      <c r="G292" s="1">
        <f t="shared" si="46"/>
        <v>83380870.795257494</v>
      </c>
      <c r="H292" s="1">
        <f t="shared" si="47"/>
        <v>1018.0584182538626</v>
      </c>
      <c r="I292" s="1">
        <f t="shared" si="48"/>
        <v>0</v>
      </c>
      <c r="J292" s="1">
        <f t="shared" si="49"/>
        <v>384499.78563613683</v>
      </c>
      <c r="K292" s="1">
        <f t="shared" si="50"/>
        <v>17553.360688201417</v>
      </c>
    </row>
    <row r="293" spans="1:11" x14ac:dyDescent="0.25">
      <c r="A293">
        <v>289</v>
      </c>
      <c r="B293" s="4">
        <f t="shared" si="41"/>
        <v>44214</v>
      </c>
      <c r="C293">
        <f t="shared" si="42"/>
        <v>6.4283485347450819E-2</v>
      </c>
      <c r="D293">
        <f t="shared" si="43"/>
        <v>7.5272455360651233E-2</v>
      </c>
      <c r="E293">
        <f t="shared" si="44"/>
        <v>0</v>
      </c>
      <c r="F293" s="5">
        <f t="shared" si="45"/>
        <v>3.378453383246481E-3</v>
      </c>
      <c r="G293" s="1">
        <f t="shared" si="46"/>
        <v>83380805.665756404</v>
      </c>
      <c r="H293" s="1">
        <f t="shared" si="47"/>
        <v>1003.1166996004918</v>
      </c>
      <c r="I293" s="1">
        <f t="shared" si="48"/>
        <v>0</v>
      </c>
      <c r="J293" s="1">
        <f t="shared" si="49"/>
        <v>384576.41739297938</v>
      </c>
      <c r="K293" s="1">
        <f t="shared" si="50"/>
        <v>17556.80015110891</v>
      </c>
    </row>
    <row r="294" spans="1:11" x14ac:dyDescent="0.25">
      <c r="A294">
        <v>290</v>
      </c>
      <c r="B294" s="4">
        <f t="shared" si="41"/>
        <v>44215</v>
      </c>
      <c r="C294">
        <f t="shared" si="42"/>
        <v>6.4283485347450819E-2</v>
      </c>
      <c r="D294">
        <f t="shared" si="43"/>
        <v>7.5272455360651233E-2</v>
      </c>
      <c r="E294">
        <f t="shared" si="44"/>
        <v>0</v>
      </c>
      <c r="F294" s="5">
        <f t="shared" si="45"/>
        <v>3.378453383246481E-3</v>
      </c>
      <c r="G294" s="1">
        <f t="shared" si="46"/>
        <v>83380741.492190346</v>
      </c>
      <c r="H294" s="1">
        <f t="shared" si="47"/>
        <v>988.39422565897212</v>
      </c>
      <c r="I294" s="1">
        <f t="shared" si="48"/>
        <v>0</v>
      </c>
      <c r="J294" s="1">
        <f t="shared" si="49"/>
        <v>384651.92444997159</v>
      </c>
      <c r="K294" s="1">
        <f t="shared" si="50"/>
        <v>17560.189134116466</v>
      </c>
    </row>
    <row r="295" spans="1:11" x14ac:dyDescent="0.25">
      <c r="A295">
        <v>291</v>
      </c>
      <c r="B295" s="4">
        <f t="shared" si="41"/>
        <v>44216</v>
      </c>
      <c r="C295">
        <f t="shared" si="42"/>
        <v>6.4283485347450819E-2</v>
      </c>
      <c r="D295">
        <f t="shared" si="43"/>
        <v>7.5272455360651233E-2</v>
      </c>
      <c r="E295">
        <f t="shared" si="44"/>
        <v>0</v>
      </c>
      <c r="F295" s="5">
        <f t="shared" si="45"/>
        <v>3.378453383246481E-3</v>
      </c>
      <c r="G295" s="1">
        <f t="shared" si="46"/>
        <v>83380678.260531113</v>
      </c>
      <c r="H295" s="1">
        <f t="shared" si="47"/>
        <v>973.88778084092451</v>
      </c>
      <c r="I295" s="1">
        <f t="shared" si="48"/>
        <v>0</v>
      </c>
      <c r="J295" s="1">
        <f t="shared" si="49"/>
        <v>384726.32331020123</v>
      </c>
      <c r="K295" s="1">
        <f t="shared" si="50"/>
        <v>17563.528377932125</v>
      </c>
    </row>
    <row r="296" spans="1:11" x14ac:dyDescent="0.25">
      <c r="A296">
        <v>292</v>
      </c>
      <c r="B296" s="4">
        <f t="shared" si="41"/>
        <v>44217</v>
      </c>
      <c r="C296">
        <f t="shared" si="42"/>
        <v>6.4283485347450819E-2</v>
      </c>
      <c r="D296">
        <f t="shared" si="43"/>
        <v>7.5272455360651233E-2</v>
      </c>
      <c r="E296">
        <f t="shared" si="44"/>
        <v>0</v>
      </c>
      <c r="F296" s="5">
        <f t="shared" si="45"/>
        <v>3.378453383246481E-3</v>
      </c>
      <c r="G296" s="1">
        <f t="shared" si="46"/>
        <v>83380615.956956297</v>
      </c>
      <c r="H296" s="1">
        <f t="shared" si="47"/>
        <v>959.59419667734824</v>
      </c>
      <c r="I296" s="1">
        <f t="shared" si="48"/>
        <v>0</v>
      </c>
      <c r="J296" s="1">
        <f t="shared" si="49"/>
        <v>384799.63023471087</v>
      </c>
      <c r="K296" s="1">
        <f t="shared" si="50"/>
        <v>17566.81861240021</v>
      </c>
    </row>
    <row r="297" spans="1:11" x14ac:dyDescent="0.25">
      <c r="A297">
        <v>293</v>
      </c>
      <c r="B297" s="4">
        <f t="shared" si="41"/>
        <v>44218</v>
      </c>
      <c r="C297">
        <f t="shared" si="42"/>
        <v>6.4283485347450819E-2</v>
      </c>
      <c r="D297">
        <f t="shared" si="43"/>
        <v>7.5272455360651233E-2</v>
      </c>
      <c r="E297">
        <f t="shared" si="44"/>
        <v>0</v>
      </c>
      <c r="F297" s="5">
        <f t="shared" si="45"/>
        <v>3.378453383246481E-3</v>
      </c>
      <c r="G297" s="1">
        <f t="shared" si="46"/>
        <v>83380554.567846254</v>
      </c>
      <c r="H297" s="1">
        <f t="shared" si="47"/>
        <v>945.51035112940178</v>
      </c>
      <c r="I297" s="1">
        <f t="shared" si="48"/>
        <v>0</v>
      </c>
      <c r="J297" s="1">
        <f t="shared" si="49"/>
        <v>384871.86124604463</v>
      </c>
      <c r="K297" s="1">
        <f t="shared" si="50"/>
        <v>17570.060556660519</v>
      </c>
    </row>
    <row r="298" spans="1:11" x14ac:dyDescent="0.25">
      <c r="A298">
        <v>294</v>
      </c>
      <c r="B298" s="4">
        <f t="shared" si="41"/>
        <v>44219</v>
      </c>
      <c r="C298">
        <f t="shared" si="42"/>
        <v>6.4283485347450819E-2</v>
      </c>
      <c r="D298">
        <f t="shared" si="43"/>
        <v>7.5272455360651233E-2</v>
      </c>
      <c r="E298">
        <f t="shared" si="44"/>
        <v>0</v>
      </c>
      <c r="F298" s="5">
        <f t="shared" si="45"/>
        <v>3.378453383246481E-3</v>
      </c>
      <c r="G298" s="1">
        <f t="shared" si="46"/>
        <v>83380494.07978113</v>
      </c>
      <c r="H298" s="1">
        <f t="shared" si="47"/>
        <v>931.63316790922863</v>
      </c>
      <c r="I298" s="1">
        <f t="shared" si="48"/>
        <v>0</v>
      </c>
      <c r="J298" s="1">
        <f t="shared" si="49"/>
        <v>384943.03213174304</v>
      </c>
      <c r="K298" s="1">
        <f t="shared" si="50"/>
        <v>17573.254919305185</v>
      </c>
    </row>
    <row r="299" spans="1:11" x14ac:dyDescent="0.25">
      <c r="A299">
        <v>295</v>
      </c>
      <c r="B299" s="4">
        <f t="shared" si="41"/>
        <v>44220</v>
      </c>
      <c r="C299">
        <f t="shared" si="42"/>
        <v>6.4283485347450819E-2</v>
      </c>
      <c r="D299">
        <f t="shared" si="43"/>
        <v>7.5272455360651233E-2</v>
      </c>
      <c r="E299">
        <f t="shared" si="44"/>
        <v>0</v>
      </c>
      <c r="F299" s="5">
        <f t="shared" si="45"/>
        <v>3.378453383246481E-3</v>
      </c>
      <c r="G299" s="1">
        <f t="shared" si="46"/>
        <v>83380434.479537964</v>
      </c>
      <c r="H299" s="1">
        <f t="shared" si="47"/>
        <v>917.95961581068309</v>
      </c>
      <c r="I299" s="1">
        <f t="shared" si="48"/>
        <v>0</v>
      </c>
      <c r="J299" s="1">
        <f t="shared" si="49"/>
        <v>385013.15844778699</v>
      </c>
      <c r="K299" s="1">
        <f t="shared" si="50"/>
        <v>17576.402398533253</v>
      </c>
    </row>
    <row r="300" spans="1:11" x14ac:dyDescent="0.25">
      <c r="A300">
        <v>296</v>
      </c>
      <c r="B300" s="4">
        <f t="shared" si="41"/>
        <v>44221</v>
      </c>
      <c r="C300">
        <f t="shared" si="42"/>
        <v>6.4283485347450819E-2</v>
      </c>
      <c r="D300">
        <f t="shared" si="43"/>
        <v>7.5272455360651233E-2</v>
      </c>
      <c r="E300">
        <f t="shared" si="44"/>
        <v>0</v>
      </c>
      <c r="F300" s="5">
        <f t="shared" si="45"/>
        <v>3.378453383246481E-3</v>
      </c>
      <c r="G300" s="1">
        <f t="shared" si="46"/>
        <v>83380375.754087746</v>
      </c>
      <c r="H300" s="1">
        <f t="shared" si="47"/>
        <v>904.48670804981236</v>
      </c>
      <c r="I300" s="1">
        <f t="shared" si="48"/>
        <v>0</v>
      </c>
      <c r="J300" s="1">
        <f t="shared" si="49"/>
        <v>385082.255521991</v>
      </c>
      <c r="K300" s="1">
        <f t="shared" si="50"/>
        <v>17579.503682302973</v>
      </c>
    </row>
    <row r="301" spans="1:11" x14ac:dyDescent="0.25">
      <c r="A301">
        <v>297</v>
      </c>
      <c r="B301" s="4">
        <f t="shared" si="41"/>
        <v>44222</v>
      </c>
      <c r="C301">
        <f t="shared" si="42"/>
        <v>6.4283485347450819E-2</v>
      </c>
      <c r="D301">
        <f t="shared" si="43"/>
        <v>7.5272455360651233E-2</v>
      </c>
      <c r="E301">
        <f t="shared" si="44"/>
        <v>0</v>
      </c>
      <c r="F301" s="5">
        <f t="shared" si="45"/>
        <v>3.378453383246481E-3</v>
      </c>
      <c r="G301" s="1">
        <f t="shared" si="46"/>
        <v>83380317.89059265</v>
      </c>
      <c r="H301" s="1">
        <f t="shared" si="47"/>
        <v>891.2115016149537</v>
      </c>
      <c r="I301" s="1">
        <f t="shared" si="48"/>
        <v>0</v>
      </c>
      <c r="J301" s="1">
        <f t="shared" si="49"/>
        <v>385150.33845734695</v>
      </c>
      <c r="K301" s="1">
        <f t="shared" si="50"/>
        <v>17582.559448481887</v>
      </c>
    </row>
    <row r="302" spans="1:11" x14ac:dyDescent="0.25">
      <c r="A302">
        <v>298</v>
      </c>
      <c r="B302" s="4">
        <f t="shared" si="41"/>
        <v>44223</v>
      </c>
      <c r="C302">
        <f t="shared" si="42"/>
        <v>6.4283485347450819E-2</v>
      </c>
      <c r="D302">
        <f t="shared" si="43"/>
        <v>7.5272455360651233E-2</v>
      </c>
      <c r="E302">
        <f t="shared" si="44"/>
        <v>0</v>
      </c>
      <c r="F302" s="5">
        <f t="shared" si="45"/>
        <v>3.378453383246481E-3</v>
      </c>
      <c r="G302" s="1">
        <f t="shared" si="46"/>
        <v>83380260.876403153</v>
      </c>
      <c r="H302" s="1">
        <f t="shared" si="47"/>
        <v>878.13109662630791</v>
      </c>
      <c r="I302" s="1">
        <f t="shared" si="48"/>
        <v>0</v>
      </c>
      <c r="J302" s="1">
        <f t="shared" si="49"/>
        <v>385217.42213531915</v>
      </c>
      <c r="K302" s="1">
        <f t="shared" si="50"/>
        <v>17585.570364994706</v>
      </c>
    </row>
    <row r="303" spans="1:11" x14ac:dyDescent="0.25">
      <c r="A303">
        <v>299</v>
      </c>
      <c r="B303" s="4">
        <f t="shared" si="41"/>
        <v>44224</v>
      </c>
      <c r="C303">
        <f t="shared" si="42"/>
        <v>6.4283485347450819E-2</v>
      </c>
      <c r="D303">
        <f t="shared" si="43"/>
        <v>7.5272455360651233E-2</v>
      </c>
      <c r="E303">
        <f t="shared" si="44"/>
        <v>0</v>
      </c>
      <c r="F303" s="5">
        <f t="shared" si="45"/>
        <v>3.378453383246481E-3</v>
      </c>
      <c r="G303" s="1">
        <f t="shared" si="46"/>
        <v>83380204.699055329</v>
      </c>
      <c r="H303" s="1">
        <f t="shared" si="47"/>
        <v>865.24263570485152</v>
      </c>
      <c r="I303" s="1">
        <f t="shared" si="48"/>
        <v>0</v>
      </c>
      <c r="J303" s="1">
        <f t="shared" si="49"/>
        <v>385283.52121909073</v>
      </c>
      <c r="K303" s="1">
        <f t="shared" si="50"/>
        <v>17588.537089969039</v>
      </c>
    </row>
    <row r="304" spans="1:11" x14ac:dyDescent="0.25">
      <c r="A304">
        <v>301</v>
      </c>
      <c r="B304" s="4">
        <f t="shared" si="41"/>
        <v>44225</v>
      </c>
      <c r="C304">
        <f t="shared" ref="C304:C367" si="51">C303</f>
        <v>6.4283485347450819E-2</v>
      </c>
      <c r="D304">
        <f t="shared" ref="D304:D367" si="52">D303</f>
        <v>7.5272455360651233E-2</v>
      </c>
      <c r="E304">
        <f t="shared" ref="E304:E367" si="53">E303</f>
        <v>0</v>
      </c>
      <c r="F304" s="5">
        <f t="shared" ref="F304:F367" si="54">F303</f>
        <v>3.378453383246481E-3</v>
      </c>
      <c r="G304" s="1">
        <f t="shared" ref="G304" si="55">G303-C304*H303*G303/SUM(G303:K303)-E304*G303</f>
        <v>83380149.346268103</v>
      </c>
      <c r="H304" s="1">
        <f t="shared" ref="H304" si="56">H303+C304*G303*H303/SUM(G303:K303)-D304*H303-F304*H303</f>
        <v>852.54330335045199</v>
      </c>
      <c r="I304" s="1">
        <f t="shared" ref="I304" si="57">I303+E304*G303</f>
        <v>0</v>
      </c>
      <c r="J304" s="1">
        <f t="shared" ref="J304" si="58">J303+D304*H303</f>
        <v>385348.65015676297</v>
      </c>
      <c r="K304" s="1">
        <f t="shared" ref="K304" si="59">K303+F304*H303</f>
        <v>17591.460271878965</v>
      </c>
    </row>
    <row r="305" spans="1:11" x14ac:dyDescent="0.25">
      <c r="A305">
        <v>302</v>
      </c>
      <c r="B305" s="4">
        <f t="shared" si="41"/>
        <v>44226</v>
      </c>
      <c r="C305">
        <f t="shared" si="51"/>
        <v>6.4283485347450819E-2</v>
      </c>
      <c r="D305">
        <f t="shared" si="52"/>
        <v>7.5272455360651233E-2</v>
      </c>
      <c r="E305">
        <f t="shared" si="53"/>
        <v>0</v>
      </c>
      <c r="F305" s="5">
        <f t="shared" si="54"/>
        <v>3.378453383246481E-3</v>
      </c>
      <c r="G305" s="1">
        <f t="shared" ref="G305:G348" si="60">G304-C305*H304*G304/SUM(G304:K304)-E305*G304</f>
        <v>83380094.805940568</v>
      </c>
      <c r="H305" s="1">
        <f t="shared" ref="H305:H348" si="61">H304+C305*G304*H304/SUM(G304:K304)-D305*H304-F305*H304</f>
        <v>840.03032532905399</v>
      </c>
      <c r="I305" s="1">
        <f t="shared" ref="I305:I348" si="62">I304+E305*G304</f>
        <v>0</v>
      </c>
      <c r="J305" s="1">
        <f t="shared" ref="J305:J348" si="63">J304+D305*H304</f>
        <v>385412.82318450743</v>
      </c>
      <c r="K305" s="1">
        <f t="shared" ref="K305:K348" si="64">K304+F305*H304</f>
        <v>17594.340549686534</v>
      </c>
    </row>
    <row r="306" spans="1:11" x14ac:dyDescent="0.25">
      <c r="A306">
        <v>303</v>
      </c>
      <c r="B306" s="4">
        <f t="shared" si="41"/>
        <v>44227</v>
      </c>
      <c r="C306">
        <f t="shared" si="51"/>
        <v>6.4283485347450819E-2</v>
      </c>
      <c r="D306">
        <f t="shared" si="52"/>
        <v>7.5272455360651233E-2</v>
      </c>
      <c r="E306">
        <f t="shared" si="53"/>
        <v>0</v>
      </c>
      <c r="F306" s="5">
        <f t="shared" si="54"/>
        <v>3.378453383246481E-3</v>
      </c>
      <c r="G306" s="1">
        <f t="shared" si="60"/>
        <v>83380041.066149369</v>
      </c>
      <c r="H306" s="1">
        <f t="shared" si="61"/>
        <v>827.70096806880383</v>
      </c>
      <c r="I306" s="1">
        <f t="shared" si="62"/>
        <v>0</v>
      </c>
      <c r="J306" s="1">
        <f t="shared" si="63"/>
        <v>385476.05432967236</v>
      </c>
      <c r="K306" s="1">
        <f t="shared" si="64"/>
        <v>17597.178552981171</v>
      </c>
    </row>
    <row r="307" spans="1:11" x14ac:dyDescent="0.25">
      <c r="A307">
        <v>304</v>
      </c>
      <c r="B307" s="4">
        <f t="shared" si="41"/>
        <v>44228</v>
      </c>
      <c r="C307">
        <f t="shared" si="51"/>
        <v>6.4283485347450819E-2</v>
      </c>
      <c r="D307">
        <f t="shared" si="52"/>
        <v>7.5272455360651233E-2</v>
      </c>
      <c r="E307">
        <f t="shared" si="53"/>
        <v>0</v>
      </c>
      <c r="F307" s="5">
        <f t="shared" si="54"/>
        <v>3.378453383246481E-3</v>
      </c>
      <c r="G307" s="1">
        <f t="shared" si="60"/>
        <v>83379988.115146071</v>
      </c>
      <c r="H307" s="1">
        <f t="shared" si="61"/>
        <v>815.55253806498285</v>
      </c>
      <c r="I307" s="1">
        <f t="shared" si="62"/>
        <v>0</v>
      </c>
      <c r="J307" s="1">
        <f t="shared" si="63"/>
        <v>385538.35741384327</v>
      </c>
      <c r="K307" s="1">
        <f t="shared" si="64"/>
        <v>17599.974902117061</v>
      </c>
    </row>
    <row r="308" spans="1:11" x14ac:dyDescent="0.25">
      <c r="A308">
        <v>305</v>
      </c>
      <c r="B308" s="4">
        <f t="shared" si="41"/>
        <v>44229</v>
      </c>
      <c r="C308">
        <f t="shared" si="51"/>
        <v>6.4283485347450819E-2</v>
      </c>
      <c r="D308">
        <f t="shared" si="52"/>
        <v>7.5272455360651233E-2</v>
      </c>
      <c r="E308">
        <f t="shared" si="53"/>
        <v>0</v>
      </c>
      <c r="F308" s="5">
        <f t="shared" si="54"/>
        <v>3.378453383246481E-3</v>
      </c>
      <c r="G308" s="1">
        <f t="shared" si="60"/>
        <v>83379935.941354588</v>
      </c>
      <c r="H308" s="1">
        <f t="shared" si="61"/>
        <v>803.58238129362303</v>
      </c>
      <c r="I308" s="1">
        <f t="shared" si="62"/>
        <v>0</v>
      </c>
      <c r="J308" s="1">
        <f t="shared" si="63"/>
        <v>385599.74605585902</v>
      </c>
      <c r="K308" s="1">
        <f t="shared" si="64"/>
        <v>17602.730208348501</v>
      </c>
    </row>
    <row r="309" spans="1:11" x14ac:dyDescent="0.25">
      <c r="A309">
        <v>306</v>
      </c>
      <c r="B309" s="4">
        <f t="shared" si="41"/>
        <v>44230</v>
      </c>
      <c r="C309">
        <f t="shared" si="51"/>
        <v>6.4283485347450819E-2</v>
      </c>
      <c r="D309">
        <f t="shared" si="52"/>
        <v>7.5272455360651233E-2</v>
      </c>
      <c r="E309">
        <f t="shared" si="53"/>
        <v>0</v>
      </c>
      <c r="F309" s="5">
        <f t="shared" si="54"/>
        <v>3.378453383246481E-3</v>
      </c>
      <c r="G309" s="1">
        <f t="shared" si="60"/>
        <v>83379884.533368707</v>
      </c>
      <c r="H309" s="1">
        <f t="shared" si="61"/>
        <v>791.78788263367778</v>
      </c>
      <c r="I309" s="1">
        <f t="shared" si="62"/>
        <v>0</v>
      </c>
      <c r="J309" s="1">
        <f t="shared" si="63"/>
        <v>385660.23367478355</v>
      </c>
      <c r="K309" s="1">
        <f t="shared" si="64"/>
        <v>17605.445073963299</v>
      </c>
    </row>
    <row r="310" spans="1:11" x14ac:dyDescent="0.25">
      <c r="A310">
        <v>307</v>
      </c>
      <c r="B310" s="4">
        <f t="shared" si="41"/>
        <v>44231</v>
      </c>
      <c r="C310">
        <f t="shared" si="51"/>
        <v>6.4283485347450819E-2</v>
      </c>
      <c r="D310">
        <f t="shared" si="52"/>
        <v>7.5272455360651233E-2</v>
      </c>
      <c r="E310">
        <f t="shared" si="53"/>
        <v>0</v>
      </c>
      <c r="F310" s="5">
        <f t="shared" si="54"/>
        <v>3.378453383246481E-3</v>
      </c>
      <c r="G310" s="1">
        <f t="shared" si="60"/>
        <v>83379833.87994954</v>
      </c>
      <c r="H310" s="1">
        <f t="shared" si="61"/>
        <v>780.16646529762397</v>
      </c>
      <c r="I310" s="1">
        <f t="shared" si="62"/>
        <v>0</v>
      </c>
      <c r="J310" s="1">
        <f t="shared" si="63"/>
        <v>385719.83349283418</v>
      </c>
      <c r="K310" s="1">
        <f t="shared" si="64"/>
        <v>17608.120092414196</v>
      </c>
    </row>
    <row r="311" spans="1:11" x14ac:dyDescent="0.25">
      <c r="A311">
        <v>308</v>
      </c>
      <c r="B311" s="4">
        <f t="shared" si="41"/>
        <v>44232</v>
      </c>
      <c r="C311">
        <f t="shared" si="51"/>
        <v>6.4283485347450819E-2</v>
      </c>
      <c r="D311">
        <f t="shared" si="52"/>
        <v>7.5272455360651233E-2</v>
      </c>
      <c r="E311">
        <f t="shared" si="53"/>
        <v>0</v>
      </c>
      <c r="F311" s="5">
        <f t="shared" si="54"/>
        <v>3.378453383246481E-3</v>
      </c>
      <c r="G311" s="1">
        <f t="shared" si="60"/>
        <v>83379783.970023096</v>
      </c>
      <c r="H311" s="1">
        <f t="shared" si="61"/>
        <v>768.71559027037449</v>
      </c>
      <c r="I311" s="1">
        <f t="shared" si="62"/>
        <v>0</v>
      </c>
      <c r="J311" s="1">
        <f t="shared" si="63"/>
        <v>385778.55853826716</v>
      </c>
      <c r="K311" s="1">
        <f t="shared" si="64"/>
        <v>17610.755848448374</v>
      </c>
    </row>
    <row r="312" spans="1:11" x14ac:dyDescent="0.25">
      <c r="A312">
        <v>309</v>
      </c>
      <c r="B312" s="4">
        <f t="shared" si="41"/>
        <v>44233</v>
      </c>
      <c r="C312">
        <f t="shared" si="51"/>
        <v>6.4283485347450819E-2</v>
      </c>
      <c r="D312">
        <f t="shared" si="52"/>
        <v>7.5272455360651233E-2</v>
      </c>
      <c r="E312">
        <f t="shared" si="53"/>
        <v>0</v>
      </c>
      <c r="F312" s="5">
        <f t="shared" si="54"/>
        <v>3.378453383246481E-3</v>
      </c>
      <c r="G312" s="1">
        <f t="shared" si="60"/>
        <v>83379734.792677864</v>
      </c>
      <c r="H312" s="1">
        <f t="shared" si="61"/>
        <v>757.43275575637779</v>
      </c>
      <c r="I312" s="1">
        <f t="shared" si="62"/>
        <v>0</v>
      </c>
      <c r="J312" s="1">
        <f t="shared" si="63"/>
        <v>385836.4216482208</v>
      </c>
      <c r="K312" s="1">
        <f t="shared" si="64"/>
        <v>17613.352918235076</v>
      </c>
    </row>
    <row r="313" spans="1:11" x14ac:dyDescent="0.25">
      <c r="A313">
        <v>310</v>
      </c>
      <c r="B313" s="4">
        <f t="shared" si="41"/>
        <v>44234</v>
      </c>
      <c r="C313">
        <f t="shared" si="51"/>
        <v>6.4283485347450819E-2</v>
      </c>
      <c r="D313">
        <f t="shared" si="52"/>
        <v>7.5272455360651233E-2</v>
      </c>
      <c r="E313">
        <f t="shared" si="53"/>
        <v>0</v>
      </c>
      <c r="F313" s="5">
        <f t="shared" si="54"/>
        <v>3.378453383246481E-3</v>
      </c>
      <c r="G313" s="1">
        <f t="shared" si="60"/>
        <v>83379686.337162435</v>
      </c>
      <c r="H313" s="1">
        <f t="shared" si="61"/>
        <v>746.31549663478881</v>
      </c>
      <c r="I313" s="1">
        <f t="shared" si="62"/>
        <v>0</v>
      </c>
      <c r="J313" s="1">
        <f t="shared" si="63"/>
        <v>385893.43547151715</v>
      </c>
      <c r="K313" s="1">
        <f t="shared" si="64"/>
        <v>17615.911869491341</v>
      </c>
    </row>
    <row r="314" spans="1:11" x14ac:dyDescent="0.25">
      <c r="A314">
        <v>311</v>
      </c>
      <c r="B314" s="4">
        <f t="shared" si="41"/>
        <v>44235</v>
      </c>
      <c r="C314">
        <f t="shared" si="51"/>
        <v>6.4283485347450819E-2</v>
      </c>
      <c r="D314">
        <f t="shared" si="52"/>
        <v>7.5272455360651233E-2</v>
      </c>
      <c r="E314">
        <f t="shared" si="53"/>
        <v>0</v>
      </c>
      <c r="F314" s="5">
        <f t="shared" si="54"/>
        <v>3.378453383246481E-3</v>
      </c>
      <c r="G314" s="1">
        <f t="shared" si="60"/>
        <v>83379638.592883125</v>
      </c>
      <c r="H314" s="1">
        <f t="shared" si="61"/>
        <v>735.36138392259193</v>
      </c>
      <c r="I314" s="1">
        <f t="shared" si="62"/>
        <v>0</v>
      </c>
      <c r="J314" s="1">
        <f t="shared" si="63"/>
        <v>385949.61247142253</v>
      </c>
      <c r="K314" s="1">
        <f t="shared" si="64"/>
        <v>17618.433261605918</v>
      </c>
    </row>
    <row r="315" spans="1:11" x14ac:dyDescent="0.25">
      <c r="A315">
        <v>312</v>
      </c>
      <c r="B315" s="4">
        <f t="shared" si="41"/>
        <v>44236</v>
      </c>
      <c r="C315">
        <f t="shared" si="51"/>
        <v>6.4283485347450819E-2</v>
      </c>
      <c r="D315">
        <f t="shared" si="52"/>
        <v>7.5272455360651233E-2</v>
      </c>
      <c r="E315">
        <f t="shared" si="53"/>
        <v>0</v>
      </c>
      <c r="F315" s="5">
        <f t="shared" si="54"/>
        <v>3.378453383246481E-3</v>
      </c>
      <c r="G315" s="1">
        <f t="shared" si="60"/>
        <v>83379591.5494017</v>
      </c>
      <c r="H315" s="1">
        <f t="shared" si="61"/>
        <v>724.56802424556156</v>
      </c>
      <c r="I315" s="1">
        <f t="shared" si="62"/>
        <v>0</v>
      </c>
      <c r="J315" s="1">
        <f t="shared" si="63"/>
        <v>386004.96492836782</v>
      </c>
      <c r="K315" s="1">
        <f t="shared" si="64"/>
        <v>17620.917645761339</v>
      </c>
    </row>
    <row r="316" spans="1:11" x14ac:dyDescent="0.25">
      <c r="A316">
        <v>313</v>
      </c>
      <c r="B316" s="4">
        <f t="shared" si="41"/>
        <v>44237</v>
      </c>
      <c r="C316">
        <f t="shared" si="51"/>
        <v>6.4283485347450819E-2</v>
      </c>
      <c r="D316">
        <f t="shared" si="52"/>
        <v>7.5272455360651233E-2</v>
      </c>
      <c r="E316">
        <f t="shared" si="53"/>
        <v>0</v>
      </c>
      <c r="F316" s="5">
        <f t="shared" si="54"/>
        <v>3.378453383246481E-3</v>
      </c>
      <c r="G316" s="1">
        <f t="shared" si="60"/>
        <v>83379545.196433082</v>
      </c>
      <c r="H316" s="1">
        <f t="shared" si="61"/>
        <v>713.93305931694601</v>
      </c>
      <c r="I316" s="1">
        <f t="shared" si="62"/>
        <v>0</v>
      </c>
      <c r="J316" s="1">
        <f t="shared" si="63"/>
        <v>386059.50494262861</v>
      </c>
      <c r="K316" s="1">
        <f t="shared" si="64"/>
        <v>17623.365565054242</v>
      </c>
    </row>
    <row r="317" spans="1:11" x14ac:dyDescent="0.25">
      <c r="A317">
        <v>314</v>
      </c>
      <c r="B317" s="4">
        <f t="shared" si="41"/>
        <v>44238</v>
      </c>
      <c r="C317">
        <f t="shared" si="51"/>
        <v>6.4283485347450819E-2</v>
      </c>
      <c r="D317">
        <f t="shared" si="52"/>
        <v>7.5272455360651233E-2</v>
      </c>
      <c r="E317">
        <f t="shared" si="53"/>
        <v>0</v>
      </c>
      <c r="F317" s="5">
        <f t="shared" si="54"/>
        <v>3.378453383246481E-3</v>
      </c>
      <c r="G317" s="1">
        <f t="shared" si="60"/>
        <v>83379499.52384308</v>
      </c>
      <c r="H317" s="1">
        <f t="shared" si="61"/>
        <v>703.45416542376404</v>
      </c>
      <c r="I317" s="1">
        <f t="shared" si="62"/>
        <v>0</v>
      </c>
      <c r="J317" s="1">
        <f t="shared" si="63"/>
        <v>386113.24443696655</v>
      </c>
      <c r="K317" s="1">
        <f t="shared" si="64"/>
        <v>17625.777554613902</v>
      </c>
    </row>
    <row r="318" spans="1:11" x14ac:dyDescent="0.25">
      <c r="A318">
        <v>315</v>
      </c>
      <c r="B318" s="4">
        <f t="shared" si="41"/>
        <v>44239</v>
      </c>
      <c r="C318">
        <f t="shared" si="51"/>
        <v>6.4283485347450819E-2</v>
      </c>
      <c r="D318">
        <f t="shared" si="52"/>
        <v>7.5272455360651233E-2</v>
      </c>
      <c r="E318">
        <f t="shared" si="53"/>
        <v>0</v>
      </c>
      <c r="F318" s="5">
        <f t="shared" si="54"/>
        <v>3.378453383246481E-3</v>
      </c>
      <c r="G318" s="1">
        <f t="shared" si="60"/>
        <v>83379454.521646217</v>
      </c>
      <c r="H318" s="1">
        <f t="shared" si="61"/>
        <v>693.12905292060054</v>
      </c>
      <c r="I318" s="1">
        <f t="shared" si="62"/>
        <v>0</v>
      </c>
      <c r="J318" s="1">
        <f t="shared" si="63"/>
        <v>386166.19515923166</v>
      </c>
      <c r="K318" s="1">
        <f t="shared" si="64"/>
        <v>17628.154141719038</v>
      </c>
    </row>
    <row r="319" spans="1:11" x14ac:dyDescent="0.25">
      <c r="A319">
        <v>316</v>
      </c>
      <c r="B319" s="4">
        <f t="shared" si="41"/>
        <v>44240</v>
      </c>
      <c r="C319">
        <f t="shared" si="51"/>
        <v>6.4283485347450819E-2</v>
      </c>
      <c r="D319">
        <f t="shared" si="52"/>
        <v>7.5272455360651233E-2</v>
      </c>
      <c r="E319">
        <f t="shared" si="53"/>
        <v>0</v>
      </c>
      <c r="F319" s="5">
        <f t="shared" si="54"/>
        <v>3.378453383246481E-3</v>
      </c>
      <c r="G319" s="1">
        <f t="shared" si="60"/>
        <v>83379410.180003524</v>
      </c>
      <c r="H319" s="1">
        <f t="shared" si="61"/>
        <v>682.95546573079548</v>
      </c>
      <c r="I319" s="1">
        <f t="shared" si="62"/>
        <v>0</v>
      </c>
      <c r="J319" s="1">
        <f t="shared" si="63"/>
        <v>386218.36868492683</v>
      </c>
      <c r="K319" s="1">
        <f t="shared" si="64"/>
        <v>17630.495845912905</v>
      </c>
    </row>
    <row r="320" spans="1:11" x14ac:dyDescent="0.25">
      <c r="A320">
        <v>317</v>
      </c>
      <c r="B320" s="4">
        <f t="shared" si="41"/>
        <v>44241</v>
      </c>
      <c r="C320">
        <f t="shared" si="51"/>
        <v>6.4283485347450819E-2</v>
      </c>
      <c r="D320">
        <f t="shared" si="52"/>
        <v>7.5272455360651233E-2</v>
      </c>
      <c r="E320">
        <f t="shared" si="53"/>
        <v>0</v>
      </c>
      <c r="F320" s="5">
        <f t="shared" si="54"/>
        <v>3.378453383246481E-3</v>
      </c>
      <c r="G320" s="1">
        <f t="shared" si="60"/>
        <v>83379366.489220396</v>
      </c>
      <c r="H320" s="1">
        <f t="shared" si="61"/>
        <v>672.93118085491699</v>
      </c>
      <c r="I320" s="1">
        <f t="shared" si="62"/>
        <v>0</v>
      </c>
      <c r="J320" s="1">
        <f t="shared" si="63"/>
        <v>386269.77641973435</v>
      </c>
      <c r="K320" s="1">
        <f t="shared" si="64"/>
        <v>17632.803179116709</v>
      </c>
    </row>
    <row r="321" spans="1:11" x14ac:dyDescent="0.25">
      <c r="A321">
        <v>318</v>
      </c>
      <c r="B321" s="4">
        <f t="shared" si="41"/>
        <v>44242</v>
      </c>
      <c r="C321">
        <f t="shared" si="51"/>
        <v>6.4283485347450819E-2</v>
      </c>
      <c r="D321">
        <f t="shared" si="52"/>
        <v>7.5272455360651233E-2</v>
      </c>
      <c r="E321">
        <f t="shared" si="53"/>
        <v>0</v>
      </c>
      <c r="F321" s="5">
        <f t="shared" si="54"/>
        <v>3.378453383246481E-3</v>
      </c>
      <c r="G321" s="1">
        <f t="shared" si="60"/>
        <v>83379323.439744473</v>
      </c>
      <c r="H321" s="1">
        <f t="shared" si="61"/>
        <v>663.05400788641396</v>
      </c>
      <c r="I321" s="1">
        <f t="shared" si="62"/>
        <v>0</v>
      </c>
      <c r="J321" s="1">
        <f t="shared" si="63"/>
        <v>386320.42960200604</v>
      </c>
      <c r="K321" s="1">
        <f t="shared" si="64"/>
        <v>17635.076645741359</v>
      </c>
    </row>
    <row r="322" spans="1:11" x14ac:dyDescent="0.25">
      <c r="A322">
        <v>319</v>
      </c>
      <c r="B322" s="4">
        <f t="shared" si="41"/>
        <v>44243</v>
      </c>
      <c r="C322">
        <f t="shared" si="51"/>
        <v>6.4283485347450819E-2</v>
      </c>
      <c r="D322">
        <f t="shared" si="52"/>
        <v>7.5272455360651233E-2</v>
      </c>
      <c r="E322">
        <f t="shared" si="53"/>
        <v>0</v>
      </c>
      <c r="F322" s="5">
        <f t="shared" si="54"/>
        <v>3.378453383246481E-3</v>
      </c>
      <c r="G322" s="1">
        <f t="shared" si="60"/>
        <v>83379281.022163555</v>
      </c>
      <c r="H322" s="1">
        <f t="shared" si="61"/>
        <v>653.32178853434152</v>
      </c>
      <c r="I322" s="1">
        <f t="shared" si="62"/>
        <v>0</v>
      </c>
      <c r="J322" s="1">
        <f t="shared" si="63"/>
        <v>386370.33930521639</v>
      </c>
      <c r="K322" s="1">
        <f t="shared" si="64"/>
        <v>17637.316742797579</v>
      </c>
    </row>
    <row r="323" spans="1:11" x14ac:dyDescent="0.25">
      <c r="A323">
        <v>320</v>
      </c>
      <c r="B323" s="4">
        <f t="shared" si="41"/>
        <v>44244</v>
      </c>
      <c r="C323">
        <f t="shared" si="51"/>
        <v>6.4283485347450819E-2</v>
      </c>
      <c r="D323">
        <f t="shared" si="52"/>
        <v>7.5272455360651233E-2</v>
      </c>
      <c r="E323">
        <f t="shared" si="53"/>
        <v>0</v>
      </c>
      <c r="F323" s="5">
        <f t="shared" si="54"/>
        <v>3.378453383246481E-3</v>
      </c>
      <c r="G323" s="1">
        <f t="shared" si="60"/>
        <v>83379239.227203563</v>
      </c>
      <c r="H323" s="1">
        <f t="shared" si="61"/>
        <v>643.73239615306045</v>
      </c>
      <c r="I323" s="1">
        <f t="shared" si="62"/>
        <v>0</v>
      </c>
      <c r="J323" s="1">
        <f t="shared" si="63"/>
        <v>386419.51644037996</v>
      </c>
      <c r="K323" s="1">
        <f t="shared" si="64"/>
        <v>17639.523960004401</v>
      </c>
    </row>
    <row r="324" spans="1:11" x14ac:dyDescent="0.25">
      <c r="A324">
        <v>321</v>
      </c>
      <c r="B324" s="4">
        <f t="shared" si="41"/>
        <v>44245</v>
      </c>
      <c r="C324">
        <f t="shared" si="51"/>
        <v>6.4283485347450819E-2</v>
      </c>
      <c r="D324">
        <f t="shared" si="52"/>
        <v>7.5272455360651233E-2</v>
      </c>
      <c r="E324">
        <f t="shared" si="53"/>
        <v>0</v>
      </c>
      <c r="F324" s="5">
        <f t="shared" si="54"/>
        <v>3.378453383246481E-3</v>
      </c>
      <c r="G324" s="1">
        <f t="shared" si="60"/>
        <v>83379198.045726493</v>
      </c>
      <c r="H324" s="1">
        <f t="shared" si="61"/>
        <v>634.28373527880456</v>
      </c>
      <c r="I324" s="1">
        <f t="shared" si="62"/>
        <v>0</v>
      </c>
      <c r="J324" s="1">
        <f t="shared" si="63"/>
        <v>386467.97175843362</v>
      </c>
      <c r="K324" s="1">
        <f t="shared" si="64"/>
        <v>17641.698779896091</v>
      </c>
    </row>
    <row r="325" spans="1:11" x14ac:dyDescent="0.25">
      <c r="A325">
        <v>322</v>
      </c>
      <c r="B325" s="4">
        <f t="shared" si="41"/>
        <v>44246</v>
      </c>
      <c r="C325">
        <f t="shared" si="51"/>
        <v>6.4283485347450819E-2</v>
      </c>
      <c r="D325">
        <f t="shared" si="52"/>
        <v>7.5272455360651233E-2</v>
      </c>
      <c r="E325">
        <f t="shared" si="53"/>
        <v>0</v>
      </c>
      <c r="F325" s="5">
        <f t="shared" si="54"/>
        <v>3.378453383246481E-3</v>
      </c>
      <c r="G325" s="1">
        <f t="shared" si="60"/>
        <v>83379157.468728423</v>
      </c>
      <c r="H325" s="1">
        <f t="shared" si="61"/>
        <v>624.97374117302058</v>
      </c>
      <c r="I325" s="1">
        <f t="shared" si="62"/>
        <v>0</v>
      </c>
      <c r="J325" s="1">
        <f t="shared" si="63"/>
        <v>386515.71585258335</v>
      </c>
      <c r="K325" s="1">
        <f t="shared" si="64"/>
        <v>17643.841677927481</v>
      </c>
    </row>
    <row r="326" spans="1:11" x14ac:dyDescent="0.25">
      <c r="A326">
        <v>323</v>
      </c>
      <c r="B326" s="4">
        <f t="shared" si="41"/>
        <v>44247</v>
      </c>
      <c r="C326">
        <f t="shared" si="51"/>
        <v>6.4283485347450819E-2</v>
      </c>
      <c r="D326">
        <f t="shared" si="52"/>
        <v>7.5272455360651233E-2</v>
      </c>
      <c r="E326">
        <f t="shared" si="53"/>
        <v>0</v>
      </c>
      <c r="F326" s="5">
        <f t="shared" si="54"/>
        <v>3.378453383246481E-3</v>
      </c>
      <c r="G326" s="1">
        <f t="shared" si="60"/>
        <v>83379117.487337545</v>
      </c>
      <c r="H326" s="1">
        <f t="shared" si="61"/>
        <v>615.80037937237853</v>
      </c>
      <c r="I326" s="1">
        <f t="shared" si="62"/>
        <v>0</v>
      </c>
      <c r="J326" s="1">
        <f t="shared" si="63"/>
        <v>386562.75916061737</v>
      </c>
      <c r="K326" s="1">
        <f t="shared" si="64"/>
        <v>17645.953122577786</v>
      </c>
    </row>
    <row r="327" spans="1:11" x14ac:dyDescent="0.25">
      <c r="A327">
        <v>324</v>
      </c>
      <c r="B327" s="4">
        <f t="shared" ref="B327:B368" si="65">B326+1</f>
        <v>44248</v>
      </c>
      <c r="C327">
        <f t="shared" si="51"/>
        <v>6.4283485347450819E-2</v>
      </c>
      <c r="D327">
        <f t="shared" si="52"/>
        <v>7.5272455360651233E-2</v>
      </c>
      <c r="E327">
        <f t="shared" si="53"/>
        <v>0</v>
      </c>
      <c r="F327" s="5">
        <f t="shared" si="54"/>
        <v>3.378453383246481E-3</v>
      </c>
      <c r="G327" s="1">
        <f t="shared" si="60"/>
        <v>83379078.092812225</v>
      </c>
      <c r="H327" s="1">
        <f t="shared" si="61"/>
        <v>606.76164524535807</v>
      </c>
      <c r="I327" s="1">
        <f t="shared" si="62"/>
        <v>0</v>
      </c>
      <c r="J327" s="1">
        <f t="shared" si="63"/>
        <v>386609.11196718476</v>
      </c>
      <c r="K327" s="1">
        <f t="shared" si="64"/>
        <v>17648.033575452882</v>
      </c>
    </row>
    <row r="328" spans="1:11" x14ac:dyDescent="0.25">
      <c r="A328">
        <v>325</v>
      </c>
      <c r="B328" s="4">
        <f t="shared" si="65"/>
        <v>44249</v>
      </c>
      <c r="C328">
        <f t="shared" si="51"/>
        <v>6.4283485347450819E-2</v>
      </c>
      <c r="D328">
        <f t="shared" si="52"/>
        <v>7.5272455360651233E-2</v>
      </c>
      <c r="E328">
        <f t="shared" si="53"/>
        <v>0</v>
      </c>
      <c r="F328" s="5">
        <f t="shared" si="54"/>
        <v>3.378453383246481E-3</v>
      </c>
      <c r="G328" s="1">
        <f t="shared" si="60"/>
        <v>83379039.276539132</v>
      </c>
      <c r="H328" s="1">
        <f t="shared" si="61"/>
        <v>597.85556355531378</v>
      </c>
      <c r="I328" s="1">
        <f t="shared" si="62"/>
        <v>0</v>
      </c>
      <c r="J328" s="1">
        <f t="shared" si="63"/>
        <v>386654.78440604103</v>
      </c>
      <c r="K328" s="1">
        <f t="shared" si="64"/>
        <v>17650.083491386085</v>
      </c>
    </row>
    <row r="329" spans="1:11" x14ac:dyDescent="0.25">
      <c r="A329">
        <v>326</v>
      </c>
      <c r="B329" s="4">
        <f t="shared" si="65"/>
        <v>44250</v>
      </c>
      <c r="C329">
        <f t="shared" si="51"/>
        <v>6.4283485347450819E-2</v>
      </c>
      <c r="D329">
        <f t="shared" si="52"/>
        <v>7.5272455360651233E-2</v>
      </c>
      <c r="E329">
        <f t="shared" si="53"/>
        <v>0</v>
      </c>
      <c r="F329" s="5">
        <f t="shared" si="54"/>
        <v>3.378453383246481E-3</v>
      </c>
      <c r="G329" s="1">
        <f t="shared" si="60"/>
        <v>83379001.030031279</v>
      </c>
      <c r="H329" s="1">
        <f t="shared" si="61"/>
        <v>589.08018802992581</v>
      </c>
      <c r="I329" s="1">
        <f t="shared" si="62"/>
        <v>0</v>
      </c>
      <c r="J329" s="1">
        <f t="shared" si="63"/>
        <v>386699.78646226088</v>
      </c>
      <c r="K329" s="1">
        <f t="shared" si="64"/>
        <v>17652.103318537473</v>
      </c>
    </row>
    <row r="330" spans="1:11" x14ac:dyDescent="0.25">
      <c r="A330">
        <v>327</v>
      </c>
      <c r="B330" s="4">
        <f t="shared" si="65"/>
        <v>44251</v>
      </c>
      <c r="C330">
        <f t="shared" si="51"/>
        <v>6.4283485347450819E-2</v>
      </c>
      <c r="D330">
        <f t="shared" si="52"/>
        <v>7.5272455360651233E-2</v>
      </c>
      <c r="E330">
        <f t="shared" si="53"/>
        <v>0</v>
      </c>
      <c r="F330" s="5">
        <f t="shared" si="54"/>
        <v>3.378453383246481E-3</v>
      </c>
      <c r="G330" s="1">
        <f t="shared" si="60"/>
        <v>83378963.344926253</v>
      </c>
      <c r="H330" s="1">
        <f t="shared" si="61"/>
        <v>580.43360093694241</v>
      </c>
      <c r="I330" s="1">
        <f t="shared" si="62"/>
        <v>0</v>
      </c>
      <c r="J330" s="1">
        <f t="shared" si="63"/>
        <v>386744.12797441822</v>
      </c>
      <c r="K330" s="1">
        <f t="shared" si="64"/>
        <v>17654.093498491726</v>
      </c>
    </row>
    <row r="331" spans="1:11" x14ac:dyDescent="0.25">
      <c r="A331">
        <v>328</v>
      </c>
      <c r="B331" s="4">
        <f t="shared" si="65"/>
        <v>44252</v>
      </c>
      <c r="C331">
        <f t="shared" si="51"/>
        <v>6.4283485347450819E-2</v>
      </c>
      <c r="D331">
        <f t="shared" si="52"/>
        <v>7.5272455360651233E-2</v>
      </c>
      <c r="E331">
        <f t="shared" si="53"/>
        <v>0</v>
      </c>
      <c r="F331" s="5">
        <f t="shared" si="54"/>
        <v>3.378453383246481E-3</v>
      </c>
      <c r="G331" s="1">
        <f t="shared" si="60"/>
        <v>83378926.212984338</v>
      </c>
      <c r="H331" s="1">
        <f t="shared" si="61"/>
        <v>571.91391266612391</v>
      </c>
      <c r="I331" s="1">
        <f t="shared" si="62"/>
        <v>0</v>
      </c>
      <c r="J331" s="1">
        <f t="shared" si="63"/>
        <v>386787.81863673456</v>
      </c>
      <c r="K331" s="1">
        <f t="shared" si="64"/>
        <v>17656.054466354562</v>
      </c>
    </row>
    <row r="332" spans="1:11" x14ac:dyDescent="0.25">
      <c r="A332">
        <v>329</v>
      </c>
      <c r="B332" s="4">
        <f t="shared" si="65"/>
        <v>44253</v>
      </c>
      <c r="C332">
        <f t="shared" si="51"/>
        <v>6.4283485347450819E-2</v>
      </c>
      <c r="D332">
        <f t="shared" si="52"/>
        <v>7.5272455360651233E-2</v>
      </c>
      <c r="E332">
        <f t="shared" si="53"/>
        <v>0</v>
      </c>
      <c r="F332" s="5">
        <f t="shared" si="54"/>
        <v>3.378453383246481E-3</v>
      </c>
      <c r="G332" s="1">
        <f t="shared" si="60"/>
        <v>83378889.626086727</v>
      </c>
      <c r="H332" s="1">
        <f t="shared" si="61"/>
        <v>563.51926131729613</v>
      </c>
      <c r="I332" s="1">
        <f t="shared" si="62"/>
        <v>0</v>
      </c>
      <c r="J332" s="1">
        <f t="shared" si="63"/>
        <v>386830.86800119583</v>
      </c>
      <c r="K332" s="1">
        <f t="shared" si="64"/>
        <v>17657.986650847735</v>
      </c>
    </row>
    <row r="333" spans="1:11" x14ac:dyDescent="0.25">
      <c r="A333">
        <v>330</v>
      </c>
      <c r="B333" s="4">
        <f t="shared" si="65"/>
        <v>44254</v>
      </c>
      <c r="C333">
        <f t="shared" si="51"/>
        <v>6.4283485347450819E-2</v>
      </c>
      <c r="D333">
        <f t="shared" si="52"/>
        <v>7.5272455360651233E-2</v>
      </c>
      <c r="E333">
        <f t="shared" si="53"/>
        <v>0</v>
      </c>
      <c r="F333" s="5">
        <f t="shared" si="54"/>
        <v>3.378453383246481E-3</v>
      </c>
      <c r="G333" s="1">
        <f t="shared" si="60"/>
        <v>83378853.57623376</v>
      </c>
      <c r="H333" s="1">
        <f t="shared" si="61"/>
        <v>555.24781229442658</v>
      </c>
      <c r="I333" s="1">
        <f t="shared" si="62"/>
        <v>0</v>
      </c>
      <c r="J333" s="1">
        <f t="shared" si="63"/>
        <v>386873.2854796382</v>
      </c>
      <c r="K333" s="1">
        <f t="shared" si="64"/>
        <v>17659.890474402659</v>
      </c>
    </row>
    <row r="334" spans="1:11" x14ac:dyDescent="0.25">
      <c r="A334">
        <v>331</v>
      </c>
      <c r="B334" s="4">
        <f t="shared" si="65"/>
        <v>44255</v>
      </c>
      <c r="C334">
        <f t="shared" si="51"/>
        <v>6.4283485347450819E-2</v>
      </c>
      <c r="D334">
        <f t="shared" si="52"/>
        <v>7.5272455360651233E-2</v>
      </c>
      <c r="E334">
        <f t="shared" si="53"/>
        <v>0</v>
      </c>
      <c r="F334" s="5">
        <f t="shared" si="54"/>
        <v>3.378453383246481E-3</v>
      </c>
      <c r="G334" s="1">
        <f t="shared" si="60"/>
        <v>83378818.05554314</v>
      </c>
      <c r="H334" s="1">
        <f t="shared" si="61"/>
        <v>547.09775790563288</v>
      </c>
      <c r="I334" s="1">
        <f t="shared" si="62"/>
        <v>0</v>
      </c>
      <c r="J334" s="1">
        <f t="shared" si="63"/>
        <v>386915.08034580323</v>
      </c>
      <c r="K334" s="1">
        <f t="shared" si="64"/>
        <v>17661.766353252646</v>
      </c>
    </row>
    <row r="335" spans="1:11" x14ac:dyDescent="0.25">
      <c r="A335">
        <v>332</v>
      </c>
      <c r="B335" s="4">
        <f t="shared" si="65"/>
        <v>44256</v>
      </c>
      <c r="C335">
        <f t="shared" si="51"/>
        <v>6.4283485347450819E-2</v>
      </c>
      <c r="D335">
        <f t="shared" si="52"/>
        <v>7.5272455360651233E-2</v>
      </c>
      <c r="E335">
        <f t="shared" si="53"/>
        <v>0</v>
      </c>
      <c r="F335" s="5">
        <f t="shared" si="54"/>
        <v>3.378453383246481E-3</v>
      </c>
      <c r="G335" s="1">
        <f t="shared" si="60"/>
        <v>83378783.056248248</v>
      </c>
      <c r="H335" s="1">
        <f t="shared" si="61"/>
        <v>539.0673169690408</v>
      </c>
      <c r="I335" s="1">
        <f t="shared" si="62"/>
        <v>0</v>
      </c>
      <c r="J335" s="1">
        <f t="shared" si="63"/>
        <v>386956.26173736312</v>
      </c>
      <c r="K335" s="1">
        <f t="shared" si="64"/>
        <v>17663.614697523808</v>
      </c>
    </row>
    <row r="336" spans="1:11" x14ac:dyDescent="0.25">
      <c r="A336">
        <v>333</v>
      </c>
      <c r="B336" s="4">
        <f t="shared" si="65"/>
        <v>44257</v>
      </c>
      <c r="C336">
        <f t="shared" si="51"/>
        <v>6.4283485347450819E-2</v>
      </c>
      <c r="D336">
        <f t="shared" si="52"/>
        <v>7.5272455360651233E-2</v>
      </c>
      <c r="E336">
        <f t="shared" si="53"/>
        <v>0</v>
      </c>
      <c r="F336" s="5">
        <f t="shared" si="54"/>
        <v>3.378453383246481E-3</v>
      </c>
      <c r="G336" s="1">
        <f t="shared" si="60"/>
        <v>83378748.570696443</v>
      </c>
      <c r="H336" s="1">
        <f t="shared" si="61"/>
        <v>531.15473442440282</v>
      </c>
      <c r="I336" s="1">
        <f t="shared" si="62"/>
        <v>0</v>
      </c>
      <c r="J336" s="1">
        <f t="shared" si="63"/>
        <v>386996.83865791606</v>
      </c>
      <c r="K336" s="1">
        <f t="shared" si="64"/>
        <v>17665.435911324621</v>
      </c>
    </row>
    <row r="337" spans="1:11" x14ac:dyDescent="0.25">
      <c r="A337">
        <v>334</v>
      </c>
      <c r="B337" s="4">
        <f t="shared" si="65"/>
        <v>44258</v>
      </c>
      <c r="C337">
        <f t="shared" si="51"/>
        <v>6.4283485347450819E-2</v>
      </c>
      <c r="D337">
        <f t="shared" si="52"/>
        <v>7.5272455360651233E-2</v>
      </c>
      <c r="E337">
        <f t="shared" si="53"/>
        <v>0</v>
      </c>
      <c r="F337" s="5">
        <f t="shared" si="54"/>
        <v>3.378453383246481E-3</v>
      </c>
      <c r="G337" s="1">
        <f t="shared" si="60"/>
        <v>83378714.591347367</v>
      </c>
      <c r="H337" s="1">
        <f t="shared" si="61"/>
        <v>523.35828095039653</v>
      </c>
      <c r="I337" s="1">
        <f t="shared" si="62"/>
        <v>0</v>
      </c>
      <c r="J337" s="1">
        <f t="shared" si="63"/>
        <v>387036.81997895264</v>
      </c>
      <c r="K337" s="1">
        <f t="shared" si="64"/>
        <v>17667.230392834164</v>
      </c>
    </row>
    <row r="338" spans="1:11" x14ac:dyDescent="0.25">
      <c r="A338">
        <v>335</v>
      </c>
      <c r="B338" s="4">
        <f t="shared" si="65"/>
        <v>44259</v>
      </c>
      <c r="C338">
        <f t="shared" si="51"/>
        <v>6.4283485347450819E-2</v>
      </c>
      <c r="D338">
        <f t="shared" si="52"/>
        <v>7.5272455360651233E-2</v>
      </c>
      <c r="E338">
        <f t="shared" si="53"/>
        <v>0</v>
      </c>
      <c r="F338" s="5">
        <f t="shared" si="54"/>
        <v>3.378453383246481E-3</v>
      </c>
      <c r="G338" s="1">
        <f t="shared" si="60"/>
        <v>83378681.110771328</v>
      </c>
      <c r="H338" s="1">
        <f t="shared" si="61"/>
        <v>515.67625258751775</v>
      </c>
      <c r="I338" s="1">
        <f t="shared" si="62"/>
        <v>0</v>
      </c>
      <c r="J338" s="1">
        <f t="shared" si="63"/>
        <v>387076.2144417931</v>
      </c>
      <c r="K338" s="1">
        <f t="shared" si="64"/>
        <v>17668.998534389091</v>
      </c>
    </row>
    <row r="339" spans="1:11" x14ac:dyDescent="0.25">
      <c r="A339">
        <v>336</v>
      </c>
      <c r="B339" s="4">
        <f t="shared" si="65"/>
        <v>44260</v>
      </c>
      <c r="C339">
        <f t="shared" si="51"/>
        <v>6.4283485347450819E-2</v>
      </c>
      <c r="D339">
        <f t="shared" si="52"/>
        <v>7.5272455360651233E-2</v>
      </c>
      <c r="E339">
        <f t="shared" si="53"/>
        <v>0</v>
      </c>
      <c r="F339" s="5">
        <f t="shared" si="54"/>
        <v>3.378453383246481E-3</v>
      </c>
      <c r="G339" s="1">
        <f t="shared" si="60"/>
        <v>83378648.121647671</v>
      </c>
      <c r="H339" s="1">
        <f t="shared" si="61"/>
        <v>508.10697036648872</v>
      </c>
      <c r="I339" s="1">
        <f t="shared" si="62"/>
        <v>0</v>
      </c>
      <c r="J339" s="1">
        <f t="shared" si="63"/>
        <v>387115.03065949655</v>
      </c>
      <c r="K339" s="1">
        <f t="shared" si="64"/>
        <v>17670.740722569306</v>
      </c>
    </row>
    <row r="340" spans="1:11" x14ac:dyDescent="0.25">
      <c r="A340">
        <v>337</v>
      </c>
      <c r="B340" s="4">
        <f t="shared" si="65"/>
        <v>44261</v>
      </c>
      <c r="C340">
        <f t="shared" si="51"/>
        <v>6.4283485347450819E-2</v>
      </c>
      <c r="D340">
        <f t="shared" si="52"/>
        <v>7.5272455360651233E-2</v>
      </c>
      <c r="E340">
        <f t="shared" si="53"/>
        <v>0</v>
      </c>
      <c r="F340" s="5">
        <f t="shared" si="54"/>
        <v>3.378453383246481E-3</v>
      </c>
      <c r="G340" s="1">
        <f t="shared" si="60"/>
        <v>83378615.61676313</v>
      </c>
      <c r="H340" s="1">
        <f t="shared" si="61"/>
        <v>500.64877994210019</v>
      </c>
      <c r="I340" s="1">
        <f t="shared" si="62"/>
        <v>0</v>
      </c>
      <c r="J340" s="1">
        <f t="shared" si="63"/>
        <v>387153.27711874188</v>
      </c>
      <c r="K340" s="1">
        <f t="shared" si="64"/>
        <v>17672.457338282391</v>
      </c>
    </row>
    <row r="341" spans="1:11" x14ac:dyDescent="0.25">
      <c r="A341">
        <v>338</v>
      </c>
      <c r="B341" s="4">
        <f t="shared" si="65"/>
        <v>44262</v>
      </c>
      <c r="C341">
        <f t="shared" si="51"/>
        <v>6.4283485347450819E-2</v>
      </c>
      <c r="D341">
        <f t="shared" si="52"/>
        <v>7.5272455360651233E-2</v>
      </c>
      <c r="E341">
        <f t="shared" si="53"/>
        <v>0</v>
      </c>
      <c r="F341" s="5">
        <f t="shared" si="54"/>
        <v>3.378453383246481E-3</v>
      </c>
      <c r="G341" s="1">
        <f t="shared" si="60"/>
        <v>83378583.589010343</v>
      </c>
      <c r="H341" s="1">
        <f t="shared" si="61"/>
        <v>493.30005123240784</v>
      </c>
      <c r="I341" s="1">
        <f t="shared" si="62"/>
        <v>0</v>
      </c>
      <c r="J341" s="1">
        <f t="shared" si="63"/>
        <v>387190.96218168142</v>
      </c>
      <c r="K341" s="1">
        <f t="shared" si="64"/>
        <v>17674.148756846804</v>
      </c>
    </row>
    <row r="342" spans="1:11" x14ac:dyDescent="0.25">
      <c r="A342">
        <v>339</v>
      </c>
      <c r="B342" s="4">
        <f t="shared" si="65"/>
        <v>44263</v>
      </c>
      <c r="C342">
        <f t="shared" si="51"/>
        <v>6.4283485347450819E-2</v>
      </c>
      <c r="D342">
        <f t="shared" si="52"/>
        <v>7.5272455360651233E-2</v>
      </c>
      <c r="E342">
        <f t="shared" si="53"/>
        <v>0</v>
      </c>
      <c r="F342" s="5">
        <f t="shared" si="54"/>
        <v>3.378453383246481E-3</v>
      </c>
      <c r="G342" s="1">
        <f t="shared" si="60"/>
        <v>83378552.031386197</v>
      </c>
      <c r="H342" s="1">
        <f t="shared" si="61"/>
        <v>486.05917806320593</v>
      </c>
      <c r="I342" s="1">
        <f t="shared" si="62"/>
        <v>0</v>
      </c>
      <c r="J342" s="1">
        <f t="shared" si="63"/>
        <v>387228.09408776724</v>
      </c>
      <c r="K342" s="1">
        <f t="shared" si="64"/>
        <v>17675.815348073844</v>
      </c>
    </row>
    <row r="343" spans="1:11" x14ac:dyDescent="0.25">
      <c r="A343">
        <v>340</v>
      </c>
      <c r="B343" s="4">
        <f t="shared" si="65"/>
        <v>44264</v>
      </c>
      <c r="C343">
        <f t="shared" si="51"/>
        <v>6.4283485347450819E-2</v>
      </c>
      <c r="D343">
        <f t="shared" si="52"/>
        <v>7.5272455360651233E-2</v>
      </c>
      <c r="E343">
        <f t="shared" si="53"/>
        <v>0</v>
      </c>
      <c r="F343" s="5">
        <f t="shared" si="54"/>
        <v>3.378453383246481E-3</v>
      </c>
      <c r="G343" s="1">
        <f t="shared" si="60"/>
        <v>83378520.93699038</v>
      </c>
      <c r="H343" s="1">
        <f t="shared" si="61"/>
        <v>478.92457781770094</v>
      </c>
      <c r="I343" s="1">
        <f t="shared" si="62"/>
        <v>0</v>
      </c>
      <c r="J343" s="1">
        <f t="shared" si="63"/>
        <v>387264.68095555063</v>
      </c>
      <c r="K343" s="1">
        <f t="shared" si="64"/>
        <v>17677.457476348431</v>
      </c>
    </row>
    <row r="344" spans="1:11" x14ac:dyDescent="0.25">
      <c r="A344">
        <v>341</v>
      </c>
      <c r="B344" s="4">
        <f t="shared" si="65"/>
        <v>44265</v>
      </c>
      <c r="C344">
        <f t="shared" si="51"/>
        <v>6.4283485347450819E-2</v>
      </c>
      <c r="D344">
        <f t="shared" si="52"/>
        <v>7.5272455360651233E-2</v>
      </c>
      <c r="E344">
        <f t="shared" si="53"/>
        <v>0</v>
      </c>
      <c r="F344" s="5">
        <f t="shared" si="54"/>
        <v>3.378453383246481E-3</v>
      </c>
      <c r="G344" s="1">
        <f t="shared" si="60"/>
        <v>83378490.299023837</v>
      </c>
      <c r="H344" s="1">
        <f t="shared" si="61"/>
        <v>471.89469109130891</v>
      </c>
      <c r="I344" s="1">
        <f t="shared" si="62"/>
        <v>0</v>
      </c>
      <c r="J344" s="1">
        <f t="shared" si="63"/>
        <v>387300.73078445555</v>
      </c>
      <c r="K344" s="1">
        <f t="shared" si="64"/>
        <v>17679.075500708677</v>
      </c>
    </row>
    <row r="345" spans="1:11" x14ac:dyDescent="0.25">
      <c r="A345">
        <v>342</v>
      </c>
      <c r="B345" s="4">
        <f t="shared" si="65"/>
        <v>44266</v>
      </c>
      <c r="C345">
        <f t="shared" si="51"/>
        <v>6.4283485347450819E-2</v>
      </c>
      <c r="D345">
        <f t="shared" si="52"/>
        <v>7.5272455360651233E-2</v>
      </c>
      <c r="E345">
        <f t="shared" si="53"/>
        <v>0</v>
      </c>
      <c r="F345" s="5">
        <f t="shared" si="54"/>
        <v>3.378453383246481E-3</v>
      </c>
      <c r="G345" s="1">
        <f t="shared" si="60"/>
        <v>83378460.110787287</v>
      </c>
      <c r="H345" s="1">
        <f t="shared" si="61"/>
        <v>464.96798135150266</v>
      </c>
      <c r="I345" s="1">
        <f t="shared" si="62"/>
        <v>0</v>
      </c>
      <c r="J345" s="1">
        <f t="shared" si="63"/>
        <v>387336.25145652564</v>
      </c>
      <c r="K345" s="1">
        <f t="shared" si="64"/>
        <v>17680.669774924332</v>
      </c>
    </row>
    <row r="346" spans="1:11" x14ac:dyDescent="0.25">
      <c r="A346">
        <v>343</v>
      </c>
      <c r="B346" s="4">
        <f t="shared" si="65"/>
        <v>44267</v>
      </c>
      <c r="C346">
        <f t="shared" si="51"/>
        <v>6.4283485347450819E-2</v>
      </c>
      <c r="D346">
        <f t="shared" si="52"/>
        <v>7.5272455360651233E-2</v>
      </c>
      <c r="E346">
        <f t="shared" si="53"/>
        <v>0</v>
      </c>
      <c r="F346" s="5">
        <f t="shared" si="54"/>
        <v>3.378453383246481E-3</v>
      </c>
      <c r="G346" s="1">
        <f t="shared" si="60"/>
        <v>83378430.365679771</v>
      </c>
      <c r="H346" s="1">
        <f t="shared" si="61"/>
        <v>458.1429346026348</v>
      </c>
      <c r="I346" s="1">
        <f t="shared" si="62"/>
        <v>0</v>
      </c>
      <c r="J346" s="1">
        <f t="shared" si="63"/>
        <v>387371.25073814607</v>
      </c>
      <c r="K346" s="1">
        <f t="shared" si="64"/>
        <v>17682.240647574032</v>
      </c>
    </row>
    <row r="347" spans="1:11" x14ac:dyDescent="0.25">
      <c r="A347">
        <v>344</v>
      </c>
      <c r="B347" s="4">
        <f t="shared" si="65"/>
        <v>44268</v>
      </c>
      <c r="C347">
        <f t="shared" si="51"/>
        <v>6.4283485347450819E-2</v>
      </c>
      <c r="D347">
        <f t="shared" si="52"/>
        <v>7.5272455360651233E-2</v>
      </c>
      <c r="E347">
        <f t="shared" si="53"/>
        <v>0</v>
      </c>
      <c r="F347" s="5">
        <f t="shared" si="54"/>
        <v>3.378453383246481E-3</v>
      </c>
      <c r="G347" s="1">
        <f t="shared" si="60"/>
        <v>83378401.057197183</v>
      </c>
      <c r="H347" s="1">
        <f t="shared" si="61"/>
        <v>451.41805905566389</v>
      </c>
      <c r="I347" s="1">
        <f t="shared" si="62"/>
        <v>0</v>
      </c>
      <c r="J347" s="1">
        <f t="shared" si="63"/>
        <v>387405.73628173972</v>
      </c>
      <c r="K347" s="1">
        <f t="shared" si="64"/>
        <v>17683.788462121451</v>
      </c>
    </row>
    <row r="348" spans="1:11" x14ac:dyDescent="0.25">
      <c r="A348">
        <v>345</v>
      </c>
      <c r="B348" s="4">
        <f t="shared" si="65"/>
        <v>44269</v>
      </c>
      <c r="C348">
        <f t="shared" si="51"/>
        <v>6.4283485347450819E-2</v>
      </c>
      <c r="D348">
        <f t="shared" si="52"/>
        <v>7.5272455360651233E-2</v>
      </c>
      <c r="E348">
        <f t="shared" si="53"/>
        <v>0</v>
      </c>
      <c r="F348" s="5">
        <f t="shared" si="54"/>
        <v>3.378453383246481E-3</v>
      </c>
      <c r="G348" s="1">
        <f t="shared" si="60"/>
        <v>83378372.178930864</v>
      </c>
      <c r="H348" s="1">
        <f t="shared" si="61"/>
        <v>444.79188480271267</v>
      </c>
      <c r="I348" s="1">
        <f t="shared" si="62"/>
        <v>0</v>
      </c>
      <c r="J348" s="1">
        <f t="shared" si="63"/>
        <v>387439.71562743897</v>
      </c>
      <c r="K348" s="1">
        <f t="shared" si="64"/>
        <v>17685.313556990324</v>
      </c>
    </row>
    <row r="349" spans="1:11" x14ac:dyDescent="0.25">
      <c r="A349">
        <v>346</v>
      </c>
      <c r="B349" s="4">
        <f t="shared" si="65"/>
        <v>44270</v>
      </c>
      <c r="C349">
        <f t="shared" si="51"/>
        <v>6.4283485347450819E-2</v>
      </c>
      <c r="D349">
        <f t="shared" si="52"/>
        <v>7.5272455360651233E-2</v>
      </c>
      <c r="E349">
        <f t="shared" si="53"/>
        <v>0</v>
      </c>
      <c r="F349" s="5">
        <f t="shared" si="54"/>
        <v>3.378453383246481E-3</v>
      </c>
      <c r="G349" s="1">
        <f t="shared" ref="G349:G368" si="66">G348-C349*H348*G348/SUM(G348:K348)-E349*G348</f>
        <v>83378343.724566221</v>
      </c>
      <c r="H349" s="1">
        <f t="shared" ref="H349:H368" si="67">H348+C349*G348*H348/SUM(G348:K348)-D349*H348-F349*H348</f>
        <v>438.26296349638756</v>
      </c>
      <c r="I349" s="1">
        <f t="shared" ref="I349:I368" si="68">I348+E349*G348</f>
        <v>0</v>
      </c>
      <c r="J349" s="1">
        <f t="shared" ref="J349:J368" si="69">J348+D349*H348</f>
        <v>387473.19620473258</v>
      </c>
      <c r="K349" s="1">
        <f t="shared" ref="K349:K368" si="70">K348+F349*H348</f>
        <v>17686.816265638376</v>
      </c>
    </row>
    <row r="350" spans="1:11" x14ac:dyDescent="0.25">
      <c r="A350">
        <v>347</v>
      </c>
      <c r="B350" s="4">
        <f t="shared" si="65"/>
        <v>44271</v>
      </c>
      <c r="C350">
        <f t="shared" si="51"/>
        <v>6.4283485347450819E-2</v>
      </c>
      <c r="D350">
        <f t="shared" si="52"/>
        <v>7.5272455360651233E-2</v>
      </c>
      <c r="E350">
        <f t="shared" si="53"/>
        <v>0</v>
      </c>
      <c r="F350" s="5">
        <f t="shared" si="54"/>
        <v>3.378453383246481E-3</v>
      </c>
      <c r="G350" s="1">
        <f t="shared" si="66"/>
        <v>83378315.687881336</v>
      </c>
      <c r="H350" s="1">
        <f t="shared" si="67"/>
        <v>431.82986803379004</v>
      </c>
      <c r="I350" s="1">
        <f t="shared" si="68"/>
        <v>0</v>
      </c>
      <c r="J350" s="1">
        <f t="shared" si="69"/>
        <v>387506.18533408857</v>
      </c>
      <c r="K350" s="1">
        <f t="shared" si="70"/>
        <v>17688.296916630152</v>
      </c>
    </row>
    <row r="351" spans="1:11" x14ac:dyDescent="0.25">
      <c r="A351">
        <v>348</v>
      </c>
      <c r="B351" s="4">
        <f t="shared" si="65"/>
        <v>44272</v>
      </c>
      <c r="C351">
        <f t="shared" si="51"/>
        <v>6.4283485347450819E-2</v>
      </c>
      <c r="D351">
        <f t="shared" si="52"/>
        <v>7.5272455360651233E-2</v>
      </c>
      <c r="E351">
        <f t="shared" si="53"/>
        <v>0</v>
      </c>
      <c r="F351" s="5">
        <f t="shared" si="54"/>
        <v>3.378453383246481E-3</v>
      </c>
      <c r="G351" s="1">
        <f t="shared" si="66"/>
        <v>83378288.062745586</v>
      </c>
      <c r="H351" s="1">
        <f t="shared" si="67"/>
        <v>425.49119224515204</v>
      </c>
      <c r="I351" s="1">
        <f t="shared" si="68"/>
        <v>0</v>
      </c>
      <c r="J351" s="1">
        <f t="shared" si="69"/>
        <v>387538.69022855355</v>
      </c>
      <c r="K351" s="1">
        <f t="shared" si="70"/>
        <v>17689.755833708798</v>
      </c>
    </row>
    <row r="352" spans="1:11" x14ac:dyDescent="0.25">
      <c r="A352">
        <v>349</v>
      </c>
      <c r="B352" s="4">
        <f t="shared" si="65"/>
        <v>44273</v>
      </c>
      <c r="C352">
        <f t="shared" si="51"/>
        <v>6.4283485347450819E-2</v>
      </c>
      <c r="D352">
        <f t="shared" si="52"/>
        <v>7.5272455360651233E-2</v>
      </c>
      <c r="E352">
        <f t="shared" si="53"/>
        <v>0</v>
      </c>
      <c r="F352" s="5">
        <f t="shared" si="54"/>
        <v>3.378453383246481E-3</v>
      </c>
      <c r="G352" s="1">
        <f t="shared" si="66"/>
        <v>83378260.84311831</v>
      </c>
      <c r="H352" s="1">
        <f t="shared" si="67"/>
        <v>419.2455505870268</v>
      </c>
      <c r="I352" s="1">
        <f t="shared" si="68"/>
        <v>0</v>
      </c>
      <c r="J352" s="1">
        <f t="shared" si="69"/>
        <v>387570.71799532819</v>
      </c>
      <c r="K352" s="1">
        <f t="shared" si="70"/>
        <v>17691.193335866781</v>
      </c>
    </row>
    <row r="353" spans="1:11" x14ac:dyDescent="0.25">
      <c r="A353">
        <v>350</v>
      </c>
      <c r="B353" s="4">
        <f t="shared" si="65"/>
        <v>44274</v>
      </c>
      <c r="C353">
        <f t="shared" si="51"/>
        <v>6.4283485347450819E-2</v>
      </c>
      <c r="D353">
        <f t="shared" si="52"/>
        <v>7.5272455360651233E-2</v>
      </c>
      <c r="E353">
        <f t="shared" si="53"/>
        <v>0</v>
      </c>
      <c r="F353" s="5">
        <f t="shared" si="54"/>
        <v>3.378453383246481E-3</v>
      </c>
      <c r="G353" s="1">
        <f t="shared" si="66"/>
        <v>83378234.023047522</v>
      </c>
      <c r="H353" s="1">
        <f t="shared" si="67"/>
        <v>413.09157783996994</v>
      </c>
      <c r="I353" s="1">
        <f t="shared" si="68"/>
        <v>0</v>
      </c>
      <c r="J353" s="1">
        <f t="shared" si="69"/>
        <v>387602.27563731989</v>
      </c>
      <c r="K353" s="1">
        <f t="shared" si="70"/>
        <v>17692.609737415572</v>
      </c>
    </row>
    <row r="354" spans="1:11" x14ac:dyDescent="0.25">
      <c r="A354">
        <v>351</v>
      </c>
      <c r="B354" s="4">
        <f t="shared" si="65"/>
        <v>44275</v>
      </c>
      <c r="C354">
        <f t="shared" si="51"/>
        <v>6.4283485347450819E-2</v>
      </c>
      <c r="D354">
        <f t="shared" si="52"/>
        <v>7.5272455360651233E-2</v>
      </c>
      <c r="E354">
        <f t="shared" si="53"/>
        <v>0</v>
      </c>
      <c r="F354" s="5">
        <f t="shared" si="54"/>
        <v>3.378453383246481E-3</v>
      </c>
      <c r="G354" s="1">
        <f t="shared" si="66"/>
        <v>83378207.596668556</v>
      </c>
      <c r="H354" s="1">
        <f t="shared" si="67"/>
        <v>407.02792881064437</v>
      </c>
      <c r="I354" s="1">
        <f t="shared" si="68"/>
        <v>0</v>
      </c>
      <c r="J354" s="1">
        <f t="shared" si="69"/>
        <v>387633.37005467271</v>
      </c>
      <c r="K354" s="1">
        <f t="shared" si="70"/>
        <v>17694.005348054317</v>
      </c>
    </row>
    <row r="355" spans="1:11" x14ac:dyDescent="0.25">
      <c r="A355">
        <v>352</v>
      </c>
      <c r="B355" s="4">
        <f t="shared" si="65"/>
        <v>44276</v>
      </c>
      <c r="C355">
        <f t="shared" si="51"/>
        <v>6.4283485347450819E-2</v>
      </c>
      <c r="D355">
        <f t="shared" si="52"/>
        <v>7.5272455360651233E-2</v>
      </c>
      <c r="E355">
        <f t="shared" si="53"/>
        <v>0</v>
      </c>
      <c r="F355" s="5">
        <f t="shared" si="54"/>
        <v>3.378453383246481E-3</v>
      </c>
      <c r="G355" s="1">
        <f t="shared" si="66"/>
        <v>83378181.558202848</v>
      </c>
      <c r="H355" s="1">
        <f t="shared" si="67"/>
        <v>401.05327803828493</v>
      </c>
      <c r="I355" s="1">
        <f t="shared" si="68"/>
        <v>0</v>
      </c>
      <c r="J355" s="1">
        <f t="shared" si="69"/>
        <v>387664.00804627466</v>
      </c>
      <c r="K355" s="1">
        <f t="shared" si="70"/>
        <v>17695.380472937482</v>
      </c>
    </row>
    <row r="356" spans="1:11" x14ac:dyDescent="0.25">
      <c r="A356">
        <v>353</v>
      </c>
      <c r="B356" s="4">
        <f t="shared" si="65"/>
        <v>44277</v>
      </c>
      <c r="C356">
        <f t="shared" si="51"/>
        <v>6.4283485347450819E-2</v>
      </c>
      <c r="D356">
        <f t="shared" si="52"/>
        <v>7.5272455360651233E-2</v>
      </c>
      <c r="E356">
        <f t="shared" si="53"/>
        <v>0</v>
      </c>
      <c r="F356" s="5">
        <f t="shared" si="54"/>
        <v>3.378453383246481E-3</v>
      </c>
      <c r="G356" s="1">
        <f t="shared" si="66"/>
        <v>83378155.901956603</v>
      </c>
      <c r="H356" s="1">
        <f t="shared" si="67"/>
        <v>395.16631950545917</v>
      </c>
      <c r="I356" s="1">
        <f t="shared" si="68"/>
        <v>0</v>
      </c>
      <c r="J356" s="1">
        <f t="shared" si="69"/>
        <v>387694.19631124305</v>
      </c>
      <c r="K356" s="1">
        <f t="shared" si="70"/>
        <v>17696.735412741535</v>
      </c>
    </row>
    <row r="357" spans="1:11" x14ac:dyDescent="0.25">
      <c r="A357">
        <v>354</v>
      </c>
      <c r="B357" s="4">
        <f t="shared" si="65"/>
        <v>44278</v>
      </c>
      <c r="C357">
        <f t="shared" si="51"/>
        <v>6.4283485347450819E-2</v>
      </c>
      <c r="D357">
        <f t="shared" si="52"/>
        <v>7.5272455360651233E-2</v>
      </c>
      <c r="E357">
        <f t="shared" si="53"/>
        <v>0</v>
      </c>
      <c r="F357" s="5">
        <f t="shared" si="54"/>
        <v>3.378453383246481E-3</v>
      </c>
      <c r="G357" s="1">
        <f t="shared" si="66"/>
        <v>83378130.622319624</v>
      </c>
      <c r="H357" s="1">
        <f t="shared" si="67"/>
        <v>389.3657663530613</v>
      </c>
      <c r="I357" s="1">
        <f t="shared" si="68"/>
        <v>0</v>
      </c>
      <c r="J357" s="1">
        <f t="shared" si="69"/>
        <v>387723.94145038805</v>
      </c>
      <c r="K357" s="1">
        <f t="shared" si="70"/>
        <v>17698.070463730612</v>
      </c>
    </row>
    <row r="358" spans="1:11" x14ac:dyDescent="0.25">
      <c r="A358">
        <v>355</v>
      </c>
      <c r="B358" s="4">
        <f t="shared" si="65"/>
        <v>44279</v>
      </c>
      <c r="C358">
        <f t="shared" si="51"/>
        <v>6.4283485347450819E-2</v>
      </c>
      <c r="D358">
        <f t="shared" si="52"/>
        <v>7.5272455360651233E-2</v>
      </c>
      <c r="E358">
        <f t="shared" si="53"/>
        <v>0</v>
      </c>
      <c r="F358" s="5">
        <f t="shared" si="54"/>
        <v>3.378453383246481E-3</v>
      </c>
      <c r="G358" s="1">
        <f t="shared" si="66"/>
        <v>83378105.713764027</v>
      </c>
      <c r="H358" s="1">
        <f t="shared" si="67"/>
        <v>383.65035059947775</v>
      </c>
      <c r="I358" s="1">
        <f t="shared" si="68"/>
        <v>0</v>
      </c>
      <c r="J358" s="1">
        <f t="shared" si="69"/>
        <v>387753.24996765482</v>
      </c>
      <c r="K358" s="1">
        <f t="shared" si="70"/>
        <v>17699.385917821266</v>
      </c>
    </row>
    <row r="359" spans="1:11" x14ac:dyDescent="0.25">
      <c r="A359">
        <v>356</v>
      </c>
      <c r="B359" s="4">
        <f t="shared" si="65"/>
        <v>44280</v>
      </c>
      <c r="C359">
        <f t="shared" si="51"/>
        <v>6.4283485347450819E-2</v>
      </c>
      <c r="D359">
        <f t="shared" si="52"/>
        <v>7.5272455360651233E-2</v>
      </c>
      <c r="E359">
        <f t="shared" si="53"/>
        <v>0</v>
      </c>
      <c r="F359" s="5">
        <f t="shared" si="54"/>
        <v>3.378453383246481E-3</v>
      </c>
      <c r="G359" s="1">
        <f t="shared" si="66"/>
        <v>83378081.17084305</v>
      </c>
      <c r="H359" s="1">
        <f t="shared" si="67"/>
        <v>378.01882286386348</v>
      </c>
      <c r="I359" s="1">
        <f t="shared" si="68"/>
        <v>0</v>
      </c>
      <c r="J359" s="1">
        <f t="shared" si="69"/>
        <v>387782.12827154441</v>
      </c>
      <c r="K359" s="1">
        <f t="shared" si="70"/>
        <v>17700.682062646232</v>
      </c>
    </row>
    <row r="360" spans="1:11" x14ac:dyDescent="0.25">
      <c r="A360">
        <v>357</v>
      </c>
      <c r="B360" s="4">
        <f t="shared" si="65"/>
        <v>44281</v>
      </c>
      <c r="C360">
        <f t="shared" si="51"/>
        <v>6.4283485347450819E-2</v>
      </c>
      <c r="D360">
        <f t="shared" si="52"/>
        <v>7.5272455360651233E-2</v>
      </c>
      <c r="E360">
        <f t="shared" si="53"/>
        <v>0</v>
      </c>
      <c r="F360" s="5">
        <f t="shared" si="54"/>
        <v>3.378453383246481E-3</v>
      </c>
      <c r="G360" s="1">
        <f t="shared" si="66"/>
        <v>83378056.988189876</v>
      </c>
      <c r="H360" s="1">
        <f t="shared" si="67"/>
        <v>372.46995209346898</v>
      </c>
      <c r="I360" s="1">
        <f t="shared" si="68"/>
        <v>0</v>
      </c>
      <c r="J360" s="1">
        <f t="shared" si="69"/>
        <v>387810.58267651394</v>
      </c>
      <c r="K360" s="1">
        <f t="shared" si="70"/>
        <v>17701.959181617269</v>
      </c>
    </row>
    <row r="361" spans="1:11" x14ac:dyDescent="0.25">
      <c r="A361">
        <v>358</v>
      </c>
      <c r="B361" s="4">
        <f t="shared" si="65"/>
        <v>44282</v>
      </c>
      <c r="C361">
        <f t="shared" si="51"/>
        <v>6.4283485347450819E-2</v>
      </c>
      <c r="D361">
        <f t="shared" si="52"/>
        <v>7.5272455360651233E-2</v>
      </c>
      <c r="E361">
        <f t="shared" si="53"/>
        <v>0</v>
      </c>
      <c r="F361" s="5">
        <f t="shared" si="54"/>
        <v>3.378453383246481E-3</v>
      </c>
      <c r="G361" s="1">
        <f t="shared" si="66"/>
        <v>83378033.160516456</v>
      </c>
      <c r="H361" s="1">
        <f t="shared" si="67"/>
        <v>367.00252529495867</v>
      </c>
      <c r="I361" s="1">
        <f t="shared" si="68"/>
        <v>0</v>
      </c>
      <c r="J361" s="1">
        <f t="shared" si="69"/>
        <v>387838.61940435605</v>
      </c>
      <c r="K361" s="1">
        <f t="shared" si="70"/>
        <v>17703.217553987077</v>
      </c>
    </row>
    <row r="362" spans="1:11" x14ac:dyDescent="0.25">
      <c r="A362">
        <v>359</v>
      </c>
      <c r="B362" s="4">
        <f t="shared" si="65"/>
        <v>44283</v>
      </c>
      <c r="C362">
        <f t="shared" si="51"/>
        <v>6.4283485347450819E-2</v>
      </c>
      <c r="D362">
        <f t="shared" si="52"/>
        <v>7.5272455360651233E-2</v>
      </c>
      <c r="E362">
        <f t="shared" si="53"/>
        <v>0</v>
      </c>
      <c r="F362" s="5">
        <f t="shared" si="54"/>
        <v>3.378453383246481E-3</v>
      </c>
      <c r="G362" s="1">
        <f t="shared" si="66"/>
        <v>83378009.68261236</v>
      </c>
      <c r="H362" s="1">
        <f t="shared" si="67"/>
        <v>361.61534726966283</v>
      </c>
      <c r="I362" s="1">
        <f t="shared" si="68"/>
        <v>0</v>
      </c>
      <c r="J362" s="1">
        <f t="shared" si="69"/>
        <v>387866.24458555854</v>
      </c>
      <c r="K362" s="1">
        <f t="shared" si="70"/>
        <v>17704.45745491032</v>
      </c>
    </row>
    <row r="363" spans="1:11" x14ac:dyDescent="0.25">
      <c r="A363">
        <v>360</v>
      </c>
      <c r="B363" s="4">
        <f t="shared" si="65"/>
        <v>44284</v>
      </c>
      <c r="C363">
        <f t="shared" si="51"/>
        <v>6.4283485347450819E-2</v>
      </c>
      <c r="D363">
        <f t="shared" si="52"/>
        <v>7.5272455360651233E-2</v>
      </c>
      <c r="E363">
        <f t="shared" si="53"/>
        <v>0</v>
      </c>
      <c r="F363" s="5">
        <f t="shared" si="54"/>
        <v>3.378453383246481E-3</v>
      </c>
      <c r="G363" s="1">
        <f t="shared" si="66"/>
        <v>83377986.549343601</v>
      </c>
      <c r="H363" s="1">
        <f t="shared" si="67"/>
        <v>356.30724035270532</v>
      </c>
      <c r="I363" s="1">
        <f t="shared" si="68"/>
        <v>0</v>
      </c>
      <c r="J363" s="1">
        <f t="shared" si="69"/>
        <v>387893.46426064364</v>
      </c>
      <c r="K363" s="1">
        <f t="shared" si="70"/>
        <v>17705.679155503738</v>
      </c>
    </row>
    <row r="364" spans="1:11" x14ac:dyDescent="0.25">
      <c r="A364">
        <v>361</v>
      </c>
      <c r="B364" s="4">
        <f t="shared" si="65"/>
        <v>44285</v>
      </c>
      <c r="C364">
        <f t="shared" si="51"/>
        <v>6.4283485347450819E-2</v>
      </c>
      <c r="D364">
        <f t="shared" si="52"/>
        <v>7.5272455360651233E-2</v>
      </c>
      <c r="E364">
        <f t="shared" si="53"/>
        <v>0</v>
      </c>
      <c r="F364" s="5">
        <f t="shared" si="54"/>
        <v>3.378453383246481E-3</v>
      </c>
      <c r="G364" s="1">
        <f t="shared" si="66"/>
        <v>83377963.755651549</v>
      </c>
      <c r="H364" s="1">
        <f t="shared" si="67"/>
        <v>351.07704415595038</v>
      </c>
      <c r="I364" s="1">
        <f t="shared" si="68"/>
        <v>0</v>
      </c>
      <c r="J364" s="1">
        <f t="shared" si="69"/>
        <v>387920.28438148776</v>
      </c>
      <c r="K364" s="1">
        <f t="shared" si="70"/>
        <v>17706.882922905384</v>
      </c>
    </row>
    <row r="365" spans="1:11" x14ac:dyDescent="0.25">
      <c r="A365">
        <v>362</v>
      </c>
      <c r="B365" s="4">
        <f t="shared" si="65"/>
        <v>44286</v>
      </c>
      <c r="C365">
        <f t="shared" si="51"/>
        <v>6.4283485347450819E-2</v>
      </c>
      <c r="D365">
        <f t="shared" si="52"/>
        <v>7.5272455360651233E-2</v>
      </c>
      <c r="E365">
        <f t="shared" si="53"/>
        <v>0</v>
      </c>
      <c r="F365" s="5">
        <f t="shared" si="54"/>
        <v>3.378453383246481E-3</v>
      </c>
      <c r="G365" s="1">
        <f t="shared" si="66"/>
        <v>83377941.296551824</v>
      </c>
      <c r="H365" s="1">
        <f t="shared" si="67"/>
        <v>345.92361531471329</v>
      </c>
      <c r="I365" s="1">
        <f t="shared" si="68"/>
        <v>0</v>
      </c>
      <c r="J365" s="1">
        <f t="shared" si="69"/>
        <v>387946.71081262216</v>
      </c>
      <c r="K365" s="1">
        <f t="shared" si="70"/>
        <v>17708.069020332994</v>
      </c>
    </row>
    <row r="366" spans="1:11" x14ac:dyDescent="0.25">
      <c r="A366">
        <v>363</v>
      </c>
      <c r="B366" s="4">
        <f t="shared" si="65"/>
        <v>44287</v>
      </c>
      <c r="C366">
        <f t="shared" si="51"/>
        <v>6.4283485347450819E-2</v>
      </c>
      <c r="D366">
        <f t="shared" si="52"/>
        <v>7.5272455360651233E-2</v>
      </c>
      <c r="E366">
        <f t="shared" si="53"/>
        <v>0</v>
      </c>
      <c r="F366" s="5">
        <f t="shared" si="54"/>
        <v>3.378453383246481E-3</v>
      </c>
      <c r="G366" s="1">
        <f t="shared" si="66"/>
        <v>83377919.167133197</v>
      </c>
      <c r="H366" s="1">
        <f t="shared" si="67"/>
        <v>340.84582723817937</v>
      </c>
      <c r="I366" s="1">
        <f t="shared" si="68"/>
        <v>0</v>
      </c>
      <c r="J366" s="1">
        <f t="shared" si="69"/>
        <v>387972.74933251413</v>
      </c>
      <c r="K366" s="1">
        <f t="shared" si="70"/>
        <v>17709.237707141499</v>
      </c>
    </row>
    <row r="367" spans="1:11" x14ac:dyDescent="0.25">
      <c r="A367">
        <v>364</v>
      </c>
      <c r="B367" s="4">
        <f t="shared" si="65"/>
        <v>44288</v>
      </c>
      <c r="C367">
        <f t="shared" si="51"/>
        <v>6.4283485347450819E-2</v>
      </c>
      <c r="D367">
        <f t="shared" si="52"/>
        <v>7.5272455360651233E-2</v>
      </c>
      <c r="E367">
        <f t="shared" si="53"/>
        <v>0</v>
      </c>
      <c r="F367" s="5">
        <f t="shared" si="54"/>
        <v>3.378453383246481E-3</v>
      </c>
      <c r="G367" s="1">
        <f t="shared" si="66"/>
        <v>83377897.362556517</v>
      </c>
      <c r="H367" s="1">
        <f t="shared" si="67"/>
        <v>335.84256986347759</v>
      </c>
      <c r="I367" s="1">
        <f t="shared" si="68"/>
        <v>0</v>
      </c>
      <c r="J367" s="1">
        <f t="shared" si="69"/>
        <v>387998.40563482977</v>
      </c>
      <c r="K367" s="1">
        <f t="shared" si="70"/>
        <v>17710.389238879699</v>
      </c>
    </row>
    <row r="368" spans="1:11" x14ac:dyDescent="0.25">
      <c r="A368">
        <v>365</v>
      </c>
      <c r="B368" s="4">
        <f t="shared" si="65"/>
        <v>44289</v>
      </c>
      <c r="C368">
        <f t="shared" ref="C368:F368" si="71">C367</f>
        <v>6.4283485347450819E-2</v>
      </c>
      <c r="D368">
        <f t="shared" si="71"/>
        <v>7.5272455360651233E-2</v>
      </c>
      <c r="E368">
        <f t="shared" si="71"/>
        <v>0</v>
      </c>
      <c r="F368" s="5">
        <f t="shared" si="71"/>
        <v>3.378453383246481E-3</v>
      </c>
      <c r="G368" s="1">
        <f t="shared" si="66"/>
        <v>83377875.87805365</v>
      </c>
      <c r="H368" s="1">
        <f t="shared" si="67"/>
        <v>330.9127494133549</v>
      </c>
      <c r="I368" s="1">
        <f t="shared" si="68"/>
        <v>0</v>
      </c>
      <c r="J368" s="1">
        <f t="shared" si="69"/>
        <v>388023.685329678</v>
      </c>
      <c r="K368" s="1">
        <f t="shared" si="70"/>
        <v>17711.523867346092</v>
      </c>
    </row>
  </sheetData>
  <mergeCells count="1">
    <mergeCell ref="A1: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workbookViewId="0">
      <pane xSplit="1" ySplit="3" topLeftCell="B257" activePane="bottomRight" state="frozen"/>
      <selection pane="topRight" activeCell="B1" sqref="B1"/>
      <selection pane="bottomLeft" activeCell="A4" sqref="A4"/>
      <selection pane="bottomRight" activeCell="A275" sqref="A275"/>
    </sheetView>
  </sheetViews>
  <sheetFormatPr defaultColWidth="10.6640625" defaultRowHeight="13.2" x14ac:dyDescent="0.25"/>
  <sheetData>
    <row r="1" spans="1:41" ht="27.6" x14ac:dyDescent="0.25">
      <c r="A1" s="2" t="s">
        <v>38</v>
      </c>
      <c r="B1" s="49">
        <f>B134/B2</f>
        <v>3.9427268749079982E-3</v>
      </c>
      <c r="C1" s="49">
        <f>C134/B2</f>
        <v>5.748607028920877E-4</v>
      </c>
      <c r="D1" t="s">
        <v>175</v>
      </c>
      <c r="AC1" s="36">
        <f>SUM(AC4:AC182)</f>
        <v>41093.428571428551</v>
      </c>
      <c r="AD1" s="36">
        <f>SUM(AD4:AD182)</f>
        <v>58790.457142857114</v>
      </c>
      <c r="AE1" s="71" t="s">
        <v>195</v>
      </c>
    </row>
    <row r="2" spans="1:41" ht="14.4" thickBot="1" x14ac:dyDescent="0.3">
      <c r="A2" t="s">
        <v>70</v>
      </c>
      <c r="B2">
        <v>67886011</v>
      </c>
      <c r="D2" s="23" t="s">
        <v>71</v>
      </c>
      <c r="E2" s="23"/>
      <c r="N2" s="41">
        <f>N134/'Country Statistics'!$J$30</f>
        <v>7.038543291185209</v>
      </c>
      <c r="O2" s="41"/>
      <c r="P2" s="41"/>
      <c r="Q2" s="41"/>
      <c r="R2" s="41"/>
      <c r="S2" s="41"/>
      <c r="T2" s="41"/>
      <c r="U2" s="41"/>
      <c r="AC2" t="s">
        <v>196</v>
      </c>
      <c r="AD2" s="73">
        <v>0.2</v>
      </c>
      <c r="AE2" s="67"/>
    </row>
    <row r="3" spans="1:4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  <c r="AD3" s="70">
        <v>7</v>
      </c>
      <c r="AE3" s="68">
        <f>COUNT(AB11:AB32)-AD3</f>
        <v>15</v>
      </c>
      <c r="AL3" s="2" t="s">
        <v>211</v>
      </c>
      <c r="AM3" t="s">
        <v>208</v>
      </c>
      <c r="AN3" t="s">
        <v>209</v>
      </c>
      <c r="AO3"/>
    </row>
    <row r="4" spans="1:41" ht="13.8" x14ac:dyDescent="0.25">
      <c r="A4" s="106">
        <v>43862</v>
      </c>
      <c r="B4" s="107">
        <v>2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2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  <c r="AD4" s="67"/>
      <c r="AE4" s="67"/>
    </row>
    <row r="5" spans="1:41" ht="13.8" x14ac:dyDescent="0.25">
      <c r="A5" s="95">
        <v>43863</v>
      </c>
      <c r="B5" s="81">
        <v>2</v>
      </c>
      <c r="C5" s="81">
        <v>0</v>
      </c>
      <c r="D5" s="81">
        <v>0</v>
      </c>
      <c r="E5" s="81"/>
      <c r="F5" s="81">
        <f t="shared" ref="F5:F36" si="0">B5-B4</f>
        <v>0</v>
      </c>
      <c r="G5" s="81">
        <f t="shared" ref="G5:G36" si="1">C5-C4</f>
        <v>0</v>
      </c>
      <c r="H5" s="81">
        <f t="shared" ref="H5:H36" si="2">D5-D4</f>
        <v>0</v>
      </c>
      <c r="I5" s="81">
        <f t="shared" ref="I5:I54" si="3">B5-C5-D5</f>
        <v>2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  <c r="AD5" s="67"/>
      <c r="AE5" s="67"/>
      <c r="AL5">
        <f>IF(E5="",AL4,E5)</f>
        <v>0</v>
      </c>
    </row>
    <row r="6" spans="1:41" ht="13.8" x14ac:dyDescent="0.25">
      <c r="A6" s="95">
        <v>43864</v>
      </c>
      <c r="B6" s="81">
        <v>8</v>
      </c>
      <c r="C6" s="81">
        <v>0</v>
      </c>
      <c r="D6" s="81">
        <v>0</v>
      </c>
      <c r="E6" s="81"/>
      <c r="F6" s="81">
        <f t="shared" si="0"/>
        <v>6</v>
      </c>
      <c r="G6" s="81">
        <f t="shared" si="1"/>
        <v>0</v>
      </c>
      <c r="H6" s="81">
        <f t="shared" si="2"/>
        <v>0</v>
      </c>
      <c r="I6" s="81">
        <f t="shared" si="3"/>
        <v>8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  <c r="AD6" s="67"/>
      <c r="AE6" s="67"/>
      <c r="AL6">
        <f t="shared" ref="AL6:AL69" si="5">IF(E6="",AL5,E6)</f>
        <v>0</v>
      </c>
    </row>
    <row r="7" spans="1:41" ht="13.8" x14ac:dyDescent="0.25">
      <c r="A7" s="95">
        <v>43865</v>
      </c>
      <c r="B7" s="81">
        <v>8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8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  <c r="AD7" s="67"/>
      <c r="AE7" s="67"/>
      <c r="AL7">
        <f t="shared" si="5"/>
        <v>0</v>
      </c>
    </row>
    <row r="8" spans="1:41" ht="13.8" x14ac:dyDescent="0.25">
      <c r="A8" s="95">
        <v>43866</v>
      </c>
      <c r="B8" s="81">
        <v>9</v>
      </c>
      <c r="C8" s="81">
        <v>0</v>
      </c>
      <c r="D8" s="81">
        <v>0</v>
      </c>
      <c r="E8" s="81"/>
      <c r="F8" s="81">
        <f t="shared" si="0"/>
        <v>1</v>
      </c>
      <c r="G8" s="81">
        <f t="shared" si="1"/>
        <v>0</v>
      </c>
      <c r="H8" s="81">
        <f t="shared" si="2"/>
        <v>0</v>
      </c>
      <c r="I8" s="81">
        <f t="shared" si="3"/>
        <v>9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  <c r="AD8" s="67"/>
      <c r="AE8" s="67"/>
      <c r="AL8">
        <f t="shared" si="5"/>
        <v>0</v>
      </c>
    </row>
    <row r="9" spans="1:41" ht="13.8" x14ac:dyDescent="0.25">
      <c r="A9" s="95">
        <v>43867</v>
      </c>
      <c r="B9" s="81">
        <v>9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9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  <c r="AD9" s="67"/>
      <c r="AE9" s="67"/>
      <c r="AL9">
        <f t="shared" si="5"/>
        <v>0</v>
      </c>
    </row>
    <row r="10" spans="1:41" ht="13.8" x14ac:dyDescent="0.25">
      <c r="A10" s="95">
        <v>43868</v>
      </c>
      <c r="B10" s="81">
        <v>9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9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  <c r="AD10" s="67"/>
      <c r="AE10" s="67"/>
      <c r="AL10">
        <f t="shared" si="5"/>
        <v>0</v>
      </c>
    </row>
    <row r="11" spans="1:41" ht="13.8" x14ac:dyDescent="0.25">
      <c r="A11" s="95">
        <v>43869</v>
      </c>
      <c r="B11" s="81">
        <v>13</v>
      </c>
      <c r="C11" s="81">
        <v>0</v>
      </c>
      <c r="D11" s="81">
        <v>0</v>
      </c>
      <c r="E11" s="81"/>
      <c r="F11" s="81">
        <f t="shared" si="0"/>
        <v>4</v>
      </c>
      <c r="G11" s="81">
        <f t="shared" si="1"/>
        <v>0</v>
      </c>
      <c r="H11" s="81">
        <f t="shared" si="2"/>
        <v>0</v>
      </c>
      <c r="I11" s="81">
        <f t="shared" si="3"/>
        <v>13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1.5714285714285714</v>
      </c>
      <c r="AC11" s="120">
        <f>AVERAGE(G5:G11)</f>
        <v>0</v>
      </c>
      <c r="AD11" s="67"/>
      <c r="AE11" s="67"/>
      <c r="AL11">
        <f t="shared" si="5"/>
        <v>0</v>
      </c>
    </row>
    <row r="12" spans="1:41" ht="13.8" x14ac:dyDescent="0.25">
      <c r="A12" s="95">
        <v>43870</v>
      </c>
      <c r="B12" s="81">
        <v>14</v>
      </c>
      <c r="C12" s="81">
        <v>0</v>
      </c>
      <c r="D12" s="81">
        <v>0</v>
      </c>
      <c r="E12" s="81"/>
      <c r="F12" s="81">
        <f t="shared" si="0"/>
        <v>1</v>
      </c>
      <c r="G12" s="81">
        <f t="shared" si="1"/>
        <v>0</v>
      </c>
      <c r="H12" s="81">
        <f t="shared" si="2"/>
        <v>0</v>
      </c>
      <c r="I12" s="81">
        <f t="shared" si="3"/>
        <v>14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6">AVERAGE(F6:F12)</f>
        <v>1.7142857142857142</v>
      </c>
      <c r="AC12" s="120">
        <f t="shared" si="6"/>
        <v>0</v>
      </c>
      <c r="AD12" s="67"/>
      <c r="AE12" s="67"/>
      <c r="AL12">
        <f t="shared" si="5"/>
        <v>0</v>
      </c>
      <c r="AO12" s="48"/>
    </row>
    <row r="13" spans="1:41" ht="13.8" x14ac:dyDescent="0.25">
      <c r="A13" s="95">
        <v>43871</v>
      </c>
      <c r="B13" s="81">
        <v>14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14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6"/>
        <v>0.8571428571428571</v>
      </c>
      <c r="AC13" s="120">
        <f t="shared" si="6"/>
        <v>0</v>
      </c>
      <c r="AD13" s="67"/>
      <c r="AE13" s="67"/>
      <c r="AL13">
        <f t="shared" si="5"/>
        <v>0</v>
      </c>
      <c r="AO13" s="48"/>
    </row>
    <row r="14" spans="1:41" ht="13.8" x14ac:dyDescent="0.25">
      <c r="A14" s="95">
        <v>43872</v>
      </c>
      <c r="B14" s="81">
        <v>15</v>
      </c>
      <c r="C14" s="81">
        <v>0</v>
      </c>
      <c r="D14" s="81">
        <v>0</v>
      </c>
      <c r="E14" s="81"/>
      <c r="F14" s="81">
        <f t="shared" si="0"/>
        <v>1</v>
      </c>
      <c r="G14" s="81">
        <f t="shared" si="1"/>
        <v>0</v>
      </c>
      <c r="H14" s="81">
        <f t="shared" si="2"/>
        <v>0</v>
      </c>
      <c r="I14" s="81">
        <f t="shared" si="3"/>
        <v>15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6"/>
        <v>1</v>
      </c>
      <c r="AC14" s="120">
        <f t="shared" si="6"/>
        <v>0</v>
      </c>
      <c r="AD14" s="67"/>
      <c r="AE14" s="67"/>
      <c r="AL14">
        <f t="shared" si="5"/>
        <v>0</v>
      </c>
      <c r="AO14" s="48"/>
    </row>
    <row r="15" spans="1:41" ht="13.8" x14ac:dyDescent="0.25">
      <c r="A15" s="95">
        <v>43873</v>
      </c>
      <c r="B15" s="81">
        <v>16</v>
      </c>
      <c r="C15" s="81">
        <v>0</v>
      </c>
      <c r="D15" s="81">
        <v>1</v>
      </c>
      <c r="E15" s="81"/>
      <c r="F15" s="81">
        <f t="shared" si="0"/>
        <v>1</v>
      </c>
      <c r="G15" s="81">
        <f t="shared" si="1"/>
        <v>0</v>
      </c>
      <c r="H15" s="81">
        <f t="shared" si="2"/>
        <v>1</v>
      </c>
      <c r="I15" s="81">
        <f t="shared" si="3"/>
        <v>15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6"/>
        <v>1</v>
      </c>
      <c r="AC15" s="120">
        <f t="shared" si="6"/>
        <v>0</v>
      </c>
      <c r="AD15" s="67"/>
      <c r="AE15" s="67"/>
      <c r="AL15">
        <f t="shared" si="5"/>
        <v>0</v>
      </c>
      <c r="AO15" s="48"/>
    </row>
    <row r="16" spans="1:41" ht="13.8" x14ac:dyDescent="0.25">
      <c r="A16" s="95">
        <v>43874</v>
      </c>
      <c r="B16" s="81">
        <v>17</v>
      </c>
      <c r="C16" s="81">
        <v>0</v>
      </c>
      <c r="D16" s="81">
        <v>1</v>
      </c>
      <c r="E16" s="81"/>
      <c r="F16" s="81">
        <f t="shared" si="0"/>
        <v>1</v>
      </c>
      <c r="G16" s="81">
        <f t="shared" si="1"/>
        <v>0</v>
      </c>
      <c r="H16" s="81">
        <f t="shared" si="2"/>
        <v>0</v>
      </c>
      <c r="I16" s="81">
        <f t="shared" si="3"/>
        <v>16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6"/>
        <v>1.1428571428571428</v>
      </c>
      <c r="AC16" s="120">
        <f t="shared" si="6"/>
        <v>0</v>
      </c>
      <c r="AD16" s="67"/>
      <c r="AE16" s="67"/>
      <c r="AL16">
        <f t="shared" si="5"/>
        <v>0</v>
      </c>
      <c r="AO16" s="48"/>
    </row>
    <row r="17" spans="1:41" ht="13.8" x14ac:dyDescent="0.25">
      <c r="A17" s="95">
        <v>43875</v>
      </c>
      <c r="B17" s="81">
        <v>18</v>
      </c>
      <c r="C17" s="81">
        <v>0</v>
      </c>
      <c r="D17" s="81">
        <v>1</v>
      </c>
      <c r="E17" s="81"/>
      <c r="F17" s="81">
        <f t="shared" si="0"/>
        <v>1</v>
      </c>
      <c r="G17" s="81">
        <f t="shared" si="1"/>
        <v>0</v>
      </c>
      <c r="H17" s="81">
        <f t="shared" si="2"/>
        <v>0</v>
      </c>
      <c r="I17" s="81">
        <f t="shared" si="3"/>
        <v>17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6"/>
        <v>1.2857142857142858</v>
      </c>
      <c r="AC17" s="120">
        <f t="shared" si="6"/>
        <v>0</v>
      </c>
      <c r="AD17" s="67"/>
      <c r="AE17" s="67"/>
      <c r="AL17">
        <f t="shared" si="5"/>
        <v>0</v>
      </c>
      <c r="AO17" s="48"/>
    </row>
    <row r="18" spans="1:41" ht="13.8" x14ac:dyDescent="0.25">
      <c r="A18" s="95">
        <v>43876</v>
      </c>
      <c r="B18" s="81">
        <v>18</v>
      </c>
      <c r="C18" s="81">
        <v>0</v>
      </c>
      <c r="D18" s="81">
        <v>1</v>
      </c>
      <c r="E18" s="81"/>
      <c r="F18" s="81">
        <f t="shared" si="0"/>
        <v>0</v>
      </c>
      <c r="G18" s="81">
        <f t="shared" si="1"/>
        <v>0</v>
      </c>
      <c r="H18" s="81">
        <f t="shared" si="2"/>
        <v>0</v>
      </c>
      <c r="I18" s="81">
        <f t="shared" si="3"/>
        <v>17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6"/>
        <v>0.7142857142857143</v>
      </c>
      <c r="AC18" s="120">
        <f t="shared" si="6"/>
        <v>0</v>
      </c>
      <c r="AD18" s="67"/>
      <c r="AE18" s="41"/>
      <c r="AL18">
        <f t="shared" si="5"/>
        <v>0</v>
      </c>
      <c r="AO18" s="48"/>
    </row>
    <row r="19" spans="1:41" ht="13.8" x14ac:dyDescent="0.25">
      <c r="A19" s="95">
        <v>43877</v>
      </c>
      <c r="B19" s="81">
        <v>18</v>
      </c>
      <c r="C19" s="81">
        <v>0</v>
      </c>
      <c r="D19" s="81">
        <v>8</v>
      </c>
      <c r="E19" s="81"/>
      <c r="F19" s="81">
        <f t="shared" si="0"/>
        <v>0</v>
      </c>
      <c r="G19" s="81">
        <f t="shared" si="1"/>
        <v>0</v>
      </c>
      <c r="H19" s="81">
        <f t="shared" si="2"/>
        <v>7</v>
      </c>
      <c r="I19" s="81">
        <f t="shared" si="3"/>
        <v>10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6"/>
        <v>0.5714285714285714</v>
      </c>
      <c r="AC19" s="120">
        <f t="shared" si="6"/>
        <v>0</v>
      </c>
      <c r="AD19" s="67"/>
      <c r="AE19" s="41"/>
      <c r="AL19">
        <f t="shared" si="5"/>
        <v>0</v>
      </c>
      <c r="AO19" s="48"/>
    </row>
    <row r="20" spans="1:41" ht="13.8" x14ac:dyDescent="0.25">
      <c r="A20" s="95">
        <v>43878</v>
      </c>
      <c r="B20" s="81">
        <v>19</v>
      </c>
      <c r="C20" s="81">
        <v>0</v>
      </c>
      <c r="D20" s="81">
        <v>8</v>
      </c>
      <c r="E20" s="81"/>
      <c r="F20" s="81">
        <f t="shared" si="0"/>
        <v>1</v>
      </c>
      <c r="G20" s="81">
        <f t="shared" si="1"/>
        <v>0</v>
      </c>
      <c r="H20" s="81">
        <f t="shared" si="2"/>
        <v>0</v>
      </c>
      <c r="I20" s="81">
        <f t="shared" si="3"/>
        <v>11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6"/>
        <v>0.7142857142857143</v>
      </c>
      <c r="AC20" s="120">
        <f t="shared" si="6"/>
        <v>0</v>
      </c>
      <c r="AD20" s="67"/>
      <c r="AE20" s="41"/>
      <c r="AL20">
        <f t="shared" si="5"/>
        <v>0</v>
      </c>
      <c r="AO20" s="48"/>
    </row>
    <row r="21" spans="1:41" ht="13.8" x14ac:dyDescent="0.25">
      <c r="A21" s="95">
        <v>43879</v>
      </c>
      <c r="B21" s="81">
        <v>19</v>
      </c>
      <c r="C21" s="81">
        <v>0</v>
      </c>
      <c r="D21" s="81">
        <v>8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11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6"/>
        <v>0.5714285714285714</v>
      </c>
      <c r="AC21" s="120">
        <f t="shared" si="6"/>
        <v>0</v>
      </c>
      <c r="AD21" s="67"/>
      <c r="AE21" s="41"/>
      <c r="AL21">
        <f t="shared" si="5"/>
        <v>0</v>
      </c>
      <c r="AO21" s="48"/>
    </row>
    <row r="22" spans="1:41" ht="13.8" x14ac:dyDescent="0.25">
      <c r="A22" s="95">
        <v>43880</v>
      </c>
      <c r="B22" s="81">
        <v>20</v>
      </c>
      <c r="C22" s="81">
        <v>0</v>
      </c>
      <c r="D22" s="81">
        <v>8</v>
      </c>
      <c r="E22" s="81"/>
      <c r="F22" s="81">
        <f t="shared" si="0"/>
        <v>1</v>
      </c>
      <c r="G22" s="81">
        <f t="shared" si="1"/>
        <v>0</v>
      </c>
      <c r="H22" s="81">
        <f t="shared" si="2"/>
        <v>0</v>
      </c>
      <c r="I22" s="81">
        <f t="shared" si="3"/>
        <v>12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6"/>
        <v>0.5714285714285714</v>
      </c>
      <c r="AC22" s="120">
        <f t="shared" si="6"/>
        <v>0</v>
      </c>
      <c r="AD22" s="67">
        <f t="shared" ref="AD22:AD85" si="7">INDEX(AB1:AB22,$AE$3)*$AD$2</f>
        <v>0.2</v>
      </c>
      <c r="AE22" s="41"/>
      <c r="AL22">
        <f t="shared" si="5"/>
        <v>0</v>
      </c>
      <c r="AO22" s="48"/>
    </row>
    <row r="23" spans="1:41" ht="13.8" x14ac:dyDescent="0.25">
      <c r="A23" s="95">
        <v>43881</v>
      </c>
      <c r="B23" s="81">
        <v>22</v>
      </c>
      <c r="C23" s="81">
        <v>0</v>
      </c>
      <c r="D23" s="81">
        <v>8</v>
      </c>
      <c r="E23" s="81"/>
      <c r="F23" s="81">
        <f t="shared" si="0"/>
        <v>2</v>
      </c>
      <c r="G23" s="81">
        <f t="shared" si="1"/>
        <v>0</v>
      </c>
      <c r="H23" s="81">
        <f t="shared" si="2"/>
        <v>0</v>
      </c>
      <c r="I23" s="81">
        <f t="shared" si="3"/>
        <v>14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6"/>
        <v>0.7142857142857143</v>
      </c>
      <c r="AC23" s="120">
        <f t="shared" si="6"/>
        <v>0</v>
      </c>
      <c r="AD23" s="67">
        <f t="shared" si="7"/>
        <v>0.22857142857142856</v>
      </c>
      <c r="AE23" s="41"/>
      <c r="AL23">
        <f t="shared" si="5"/>
        <v>0</v>
      </c>
      <c r="AO23" s="48"/>
    </row>
    <row r="24" spans="1:41" ht="13.8" x14ac:dyDescent="0.25">
      <c r="A24" s="95">
        <v>43882</v>
      </c>
      <c r="B24" s="81">
        <v>23</v>
      </c>
      <c r="C24" s="81">
        <v>0</v>
      </c>
      <c r="D24" s="81">
        <v>8</v>
      </c>
      <c r="E24" s="81"/>
      <c r="F24" s="81">
        <f t="shared" si="0"/>
        <v>1</v>
      </c>
      <c r="G24" s="81">
        <f t="shared" si="1"/>
        <v>0</v>
      </c>
      <c r="H24" s="81">
        <f t="shared" si="2"/>
        <v>0</v>
      </c>
      <c r="I24" s="81">
        <f t="shared" si="3"/>
        <v>15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6"/>
        <v>0.7142857142857143</v>
      </c>
      <c r="AC24" s="120">
        <f t="shared" si="6"/>
        <v>0</v>
      </c>
      <c r="AD24" s="67">
        <f t="shared" si="7"/>
        <v>0.25714285714285717</v>
      </c>
      <c r="AE24" s="41"/>
      <c r="AL24">
        <f t="shared" si="5"/>
        <v>0</v>
      </c>
      <c r="AO24" s="48"/>
    </row>
    <row r="25" spans="1:41" ht="13.8" x14ac:dyDescent="0.25">
      <c r="A25" s="95">
        <v>43883</v>
      </c>
      <c r="B25" s="81">
        <v>23</v>
      </c>
      <c r="C25" s="81">
        <v>0</v>
      </c>
      <c r="D25" s="81">
        <v>8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15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6"/>
        <v>0.7142857142857143</v>
      </c>
      <c r="AC25" s="120">
        <f t="shared" si="6"/>
        <v>0</v>
      </c>
      <c r="AD25" s="67">
        <f t="shared" si="7"/>
        <v>0.14285714285714288</v>
      </c>
      <c r="AE25" s="41"/>
      <c r="AL25">
        <f t="shared" si="5"/>
        <v>0</v>
      </c>
      <c r="AO25" s="48"/>
    </row>
    <row r="26" spans="1:41" ht="13.8" x14ac:dyDescent="0.25">
      <c r="A26" s="95">
        <v>43884</v>
      </c>
      <c r="B26" s="81">
        <v>28</v>
      </c>
      <c r="C26" s="81">
        <v>0</v>
      </c>
      <c r="D26" s="81">
        <v>8</v>
      </c>
      <c r="E26" s="81"/>
      <c r="F26" s="81">
        <f t="shared" si="0"/>
        <v>5</v>
      </c>
      <c r="G26" s="81">
        <f t="shared" si="1"/>
        <v>0</v>
      </c>
      <c r="H26" s="81">
        <f t="shared" si="2"/>
        <v>0</v>
      </c>
      <c r="I26" s="81">
        <f t="shared" si="3"/>
        <v>20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6"/>
        <v>1.4285714285714286</v>
      </c>
      <c r="AC26" s="120">
        <f t="shared" si="6"/>
        <v>0</v>
      </c>
      <c r="AD26" s="67">
        <f t="shared" si="7"/>
        <v>0.11428571428571428</v>
      </c>
      <c r="AE26" s="41"/>
      <c r="AL26">
        <f t="shared" si="5"/>
        <v>0</v>
      </c>
      <c r="AO26" s="48"/>
    </row>
    <row r="27" spans="1:41" ht="13.8" x14ac:dyDescent="0.25">
      <c r="A27" s="95">
        <v>43885</v>
      </c>
      <c r="B27" s="81">
        <v>30</v>
      </c>
      <c r="C27" s="81">
        <v>0</v>
      </c>
      <c r="D27" s="81">
        <v>8</v>
      </c>
      <c r="E27" s="81"/>
      <c r="F27" s="81">
        <f t="shared" si="0"/>
        <v>2</v>
      </c>
      <c r="G27" s="81">
        <f t="shared" si="1"/>
        <v>0</v>
      </c>
      <c r="H27" s="81">
        <f t="shared" si="2"/>
        <v>0</v>
      </c>
      <c r="I27" s="81">
        <f t="shared" si="3"/>
        <v>22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6"/>
        <v>1.5714285714285714</v>
      </c>
      <c r="AC27" s="120">
        <f t="shared" si="6"/>
        <v>0</v>
      </c>
      <c r="AD27" s="67">
        <f t="shared" si="7"/>
        <v>0.14285714285714288</v>
      </c>
      <c r="AE27" s="41"/>
      <c r="AL27">
        <f t="shared" si="5"/>
        <v>0</v>
      </c>
      <c r="AO27" s="48"/>
    </row>
    <row r="28" spans="1:41" ht="13.8" x14ac:dyDescent="0.25">
      <c r="A28" s="95">
        <v>43886</v>
      </c>
      <c r="B28" s="81">
        <v>34</v>
      </c>
      <c r="C28" s="81">
        <v>0</v>
      </c>
      <c r="D28" s="81">
        <v>8</v>
      </c>
      <c r="E28" s="81"/>
      <c r="F28" s="81">
        <f t="shared" si="0"/>
        <v>4</v>
      </c>
      <c r="G28" s="81">
        <f t="shared" si="1"/>
        <v>0</v>
      </c>
      <c r="H28" s="81">
        <f t="shared" si="2"/>
        <v>0</v>
      </c>
      <c r="I28" s="81">
        <f t="shared" si="3"/>
        <v>26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8">AVERAGE(F22:F28)</f>
        <v>2.1428571428571428</v>
      </c>
      <c r="AC28" s="120">
        <f t="shared" si="8"/>
        <v>0</v>
      </c>
      <c r="AD28" s="67">
        <f t="shared" si="7"/>
        <v>0.11428571428571428</v>
      </c>
      <c r="AE28" s="41"/>
      <c r="AL28">
        <f t="shared" si="5"/>
        <v>0</v>
      </c>
      <c r="AO28" s="48"/>
    </row>
    <row r="29" spans="1:41" ht="13.8" x14ac:dyDescent="0.25">
      <c r="A29" s="95">
        <v>43887</v>
      </c>
      <c r="B29" s="81">
        <v>37</v>
      </c>
      <c r="C29" s="81">
        <v>0</v>
      </c>
      <c r="D29" s="81">
        <v>8</v>
      </c>
      <c r="E29" s="81"/>
      <c r="F29" s="81">
        <f t="shared" si="0"/>
        <v>3</v>
      </c>
      <c r="G29" s="81">
        <f t="shared" si="1"/>
        <v>0</v>
      </c>
      <c r="H29" s="81">
        <f t="shared" si="2"/>
        <v>0</v>
      </c>
      <c r="I29" s="81">
        <f t="shared" si="3"/>
        <v>29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8"/>
        <v>2.4285714285714284</v>
      </c>
      <c r="AC29" s="120">
        <f t="shared" si="8"/>
        <v>0</v>
      </c>
      <c r="AD29" s="67">
        <f t="shared" si="7"/>
        <v>0.11428571428571428</v>
      </c>
      <c r="AE29" s="41"/>
      <c r="AL29">
        <f t="shared" si="5"/>
        <v>0</v>
      </c>
      <c r="AO29" s="48"/>
    </row>
    <row r="30" spans="1:41" ht="13.8" x14ac:dyDescent="0.25">
      <c r="A30" s="95">
        <v>43888</v>
      </c>
      <c r="B30" s="81">
        <v>44</v>
      </c>
      <c r="C30" s="81">
        <v>0</v>
      </c>
      <c r="D30" s="81">
        <v>8</v>
      </c>
      <c r="E30" s="81"/>
      <c r="F30" s="81">
        <f t="shared" si="0"/>
        <v>7</v>
      </c>
      <c r="G30" s="81">
        <f t="shared" si="1"/>
        <v>0</v>
      </c>
      <c r="H30" s="81">
        <f t="shared" si="2"/>
        <v>0</v>
      </c>
      <c r="I30" s="81">
        <f t="shared" si="3"/>
        <v>36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8"/>
        <v>3.1428571428571428</v>
      </c>
      <c r="AC30" s="120">
        <f t="shared" si="8"/>
        <v>0</v>
      </c>
      <c r="AD30" s="67">
        <f t="shared" si="7"/>
        <v>0.14285714285714288</v>
      </c>
      <c r="AE30" s="41"/>
      <c r="AL30">
        <f t="shared" si="5"/>
        <v>0</v>
      </c>
      <c r="AO30" s="48"/>
    </row>
    <row r="31" spans="1:41" ht="13.8" x14ac:dyDescent="0.25">
      <c r="A31" s="95">
        <v>43889</v>
      </c>
      <c r="B31" s="81">
        <v>56</v>
      </c>
      <c r="C31" s="81">
        <v>0</v>
      </c>
      <c r="D31" s="81">
        <v>8</v>
      </c>
      <c r="E31" s="81"/>
      <c r="F31" s="81">
        <f t="shared" si="0"/>
        <v>12</v>
      </c>
      <c r="G31" s="81">
        <f t="shared" si="1"/>
        <v>0</v>
      </c>
      <c r="H31" s="81">
        <f t="shared" si="2"/>
        <v>0</v>
      </c>
      <c r="I31" s="81">
        <f t="shared" si="3"/>
        <v>48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8"/>
        <v>4.7142857142857144</v>
      </c>
      <c r="AC31" s="120">
        <f t="shared" si="8"/>
        <v>0</v>
      </c>
      <c r="AD31" s="67">
        <f t="shared" si="7"/>
        <v>0.14285714285714288</v>
      </c>
      <c r="AE31" s="41"/>
      <c r="AL31">
        <f t="shared" si="5"/>
        <v>0</v>
      </c>
      <c r="AO31" s="48"/>
    </row>
    <row r="32" spans="1:41" ht="13.8" x14ac:dyDescent="0.25">
      <c r="A32" s="95">
        <v>43890</v>
      </c>
      <c r="B32" s="81">
        <v>61</v>
      </c>
      <c r="C32" s="81">
        <v>0</v>
      </c>
      <c r="D32" s="81">
        <v>8</v>
      </c>
      <c r="E32" s="81"/>
      <c r="F32" s="81">
        <f t="shared" si="0"/>
        <v>5</v>
      </c>
      <c r="G32" s="81">
        <f t="shared" si="1"/>
        <v>0</v>
      </c>
      <c r="H32" s="81">
        <f t="shared" si="2"/>
        <v>0</v>
      </c>
      <c r="I32" s="81">
        <f t="shared" si="3"/>
        <v>53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8"/>
        <v>5.4285714285714288</v>
      </c>
      <c r="AC32" s="120">
        <f t="shared" si="8"/>
        <v>0</v>
      </c>
      <c r="AD32" s="67">
        <f t="shared" si="7"/>
        <v>0.14285714285714288</v>
      </c>
      <c r="AE32" s="41"/>
      <c r="AL32">
        <f t="shared" si="5"/>
        <v>0</v>
      </c>
      <c r="AO32" s="48"/>
    </row>
    <row r="33" spans="1:41" ht="13.8" x14ac:dyDescent="0.25">
      <c r="A33" s="95">
        <v>43891</v>
      </c>
      <c r="B33" s="81">
        <v>94</v>
      </c>
      <c r="C33" s="81">
        <v>0</v>
      </c>
      <c r="D33" s="81">
        <v>8</v>
      </c>
      <c r="E33" s="81"/>
      <c r="F33" s="81">
        <f t="shared" si="0"/>
        <v>33</v>
      </c>
      <c r="G33" s="81">
        <f t="shared" si="1"/>
        <v>0</v>
      </c>
      <c r="H33" s="81">
        <f t="shared" si="2"/>
        <v>0</v>
      </c>
      <c r="I33" s="81">
        <f t="shared" si="3"/>
        <v>86</v>
      </c>
      <c r="J33" s="82">
        <f>F33/I32*$B$2/($B$2-B32)</f>
        <v>0.6226420689183928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0</v>
      </c>
      <c r="O33" s="84"/>
      <c r="P33" s="85">
        <f>D33/B33</f>
        <v>8.5106382978723402E-2</v>
      </c>
      <c r="Q33" s="87">
        <f>N33</f>
        <v>0</v>
      </c>
      <c r="R33" s="96">
        <f t="shared" ref="R33" si="9">IF(P33="","",1-SUM(P33:Q33))</f>
        <v>0.91489361702127658</v>
      </c>
      <c r="AB33" s="119">
        <f t="shared" si="8"/>
        <v>9.4285714285714288</v>
      </c>
      <c r="AC33" s="120">
        <f t="shared" si="8"/>
        <v>0</v>
      </c>
      <c r="AD33" s="67">
        <f t="shared" si="7"/>
        <v>0.28571428571428575</v>
      </c>
      <c r="AE33" s="41"/>
      <c r="AL33">
        <f t="shared" si="5"/>
        <v>0</v>
      </c>
      <c r="AO33" s="48"/>
    </row>
    <row r="34" spans="1:41" ht="13.8" x14ac:dyDescent="0.25">
      <c r="A34" s="95">
        <v>43892</v>
      </c>
      <c r="B34" s="81">
        <v>134</v>
      </c>
      <c r="C34" s="81">
        <v>0</v>
      </c>
      <c r="D34" s="81">
        <v>8</v>
      </c>
      <c r="E34" s="81"/>
      <c r="F34" s="81">
        <f t="shared" si="0"/>
        <v>40</v>
      </c>
      <c r="G34" s="81">
        <f t="shared" si="1"/>
        <v>0</v>
      </c>
      <c r="H34" s="81">
        <f t="shared" si="2"/>
        <v>0</v>
      </c>
      <c r="I34" s="81">
        <f t="shared" si="3"/>
        <v>126</v>
      </c>
      <c r="J34" s="82">
        <f t="shared" ref="J34:J72" si="10">F34/I33*$B$2/($B$2-B33)</f>
        <v>0.46511692310511621</v>
      </c>
      <c r="K34" s="82">
        <f t="shared" ref="K34:K69" si="11">G34/I33</f>
        <v>0</v>
      </c>
      <c r="L34" s="82">
        <f t="shared" ref="L34:L69" si="12">H34/I33</f>
        <v>0</v>
      </c>
      <c r="M34" s="81">
        <v>0</v>
      </c>
      <c r="N34" s="84">
        <f t="shared" ref="N34:N82" si="13">C34/B34</f>
        <v>0</v>
      </c>
      <c r="O34" s="84"/>
      <c r="P34" s="85">
        <f t="shared" ref="P34:P97" si="14">D34/B34</f>
        <v>5.9701492537313432E-2</v>
      </c>
      <c r="Q34" s="87">
        <f t="shared" ref="Q34:Q97" si="15">N34</f>
        <v>0</v>
      </c>
      <c r="R34" s="96">
        <f t="shared" ref="R34:R97" si="16">IF(P34="","",1-SUM(P34:Q34))</f>
        <v>0.94029850746268662</v>
      </c>
      <c r="AB34" s="119">
        <f t="shared" si="8"/>
        <v>14.857142857142858</v>
      </c>
      <c r="AC34" s="120">
        <f t="shared" si="8"/>
        <v>0</v>
      </c>
      <c r="AD34" s="67">
        <f t="shared" si="7"/>
        <v>0.31428571428571428</v>
      </c>
      <c r="AE34" s="41"/>
      <c r="AL34">
        <f t="shared" si="5"/>
        <v>0</v>
      </c>
      <c r="AO34" s="48"/>
    </row>
    <row r="35" spans="1:41" ht="13.8" x14ac:dyDescent="0.25">
      <c r="A35" s="95">
        <v>43893</v>
      </c>
      <c r="B35" s="81">
        <v>189</v>
      </c>
      <c r="C35" s="81">
        <v>0</v>
      </c>
      <c r="D35" s="81">
        <v>8</v>
      </c>
      <c r="E35" s="81"/>
      <c r="F35" s="81">
        <f t="shared" si="0"/>
        <v>55</v>
      </c>
      <c r="G35" s="81">
        <f t="shared" si="1"/>
        <v>0</v>
      </c>
      <c r="H35" s="81">
        <f t="shared" si="2"/>
        <v>0</v>
      </c>
      <c r="I35" s="81">
        <f t="shared" si="3"/>
        <v>181</v>
      </c>
      <c r="J35" s="82">
        <f t="shared" si="10"/>
        <v>0.43650879813138571</v>
      </c>
      <c r="K35" s="82">
        <f t="shared" si="11"/>
        <v>0</v>
      </c>
      <c r="L35" s="82">
        <f t="shared" si="12"/>
        <v>0</v>
      </c>
      <c r="M35" s="83">
        <v>0</v>
      </c>
      <c r="N35" s="84">
        <f t="shared" si="13"/>
        <v>0</v>
      </c>
      <c r="O35" s="84"/>
      <c r="P35" s="85">
        <f t="shared" si="14"/>
        <v>4.2328042328042326E-2</v>
      </c>
      <c r="Q35" s="87">
        <f t="shared" si="15"/>
        <v>0</v>
      </c>
      <c r="R35" s="96">
        <f t="shared" si="16"/>
        <v>0.95767195767195767</v>
      </c>
      <c r="AB35" s="119">
        <f t="shared" si="8"/>
        <v>22.142857142857142</v>
      </c>
      <c r="AC35" s="120">
        <f t="shared" si="8"/>
        <v>0</v>
      </c>
      <c r="AD35" s="67">
        <f t="shared" si="7"/>
        <v>0.4285714285714286</v>
      </c>
      <c r="AE35" s="41"/>
      <c r="AL35">
        <f t="shared" si="5"/>
        <v>0</v>
      </c>
      <c r="AM35">
        <f>AL35-AL34</f>
        <v>0</v>
      </c>
      <c r="AO35" s="48"/>
    </row>
    <row r="36" spans="1:41" ht="13.8" x14ac:dyDescent="0.25">
      <c r="A36" s="95">
        <v>43894</v>
      </c>
      <c r="B36" s="81">
        <v>245</v>
      </c>
      <c r="C36" s="81">
        <v>0</v>
      </c>
      <c r="D36" s="81">
        <v>8</v>
      </c>
      <c r="E36" s="81"/>
      <c r="F36" s="81">
        <f t="shared" si="0"/>
        <v>56</v>
      </c>
      <c r="G36" s="81">
        <f t="shared" si="1"/>
        <v>0</v>
      </c>
      <c r="H36" s="81">
        <f t="shared" si="2"/>
        <v>0</v>
      </c>
      <c r="I36" s="81">
        <f t="shared" si="3"/>
        <v>237</v>
      </c>
      <c r="J36" s="82">
        <f t="shared" si="10"/>
        <v>0.30939312656819629</v>
      </c>
      <c r="K36" s="82">
        <f t="shared" si="11"/>
        <v>0</v>
      </c>
      <c r="L36" s="82">
        <f t="shared" si="12"/>
        <v>0</v>
      </c>
      <c r="M36" s="81">
        <v>0</v>
      </c>
      <c r="N36" s="84">
        <f t="shared" si="13"/>
        <v>0</v>
      </c>
      <c r="O36" s="84"/>
      <c r="P36" s="85">
        <f t="shared" si="14"/>
        <v>3.2653061224489799E-2</v>
      </c>
      <c r="Q36" s="87">
        <f t="shared" si="15"/>
        <v>0</v>
      </c>
      <c r="R36" s="96">
        <f t="shared" si="16"/>
        <v>0.96734693877551026</v>
      </c>
      <c r="AB36" s="119">
        <f t="shared" si="8"/>
        <v>29.714285714285715</v>
      </c>
      <c r="AC36" s="120">
        <f t="shared" si="8"/>
        <v>0</v>
      </c>
      <c r="AD36" s="67">
        <f t="shared" si="7"/>
        <v>0.48571428571428571</v>
      </c>
      <c r="AE36" s="41"/>
      <c r="AL36">
        <f t="shared" si="5"/>
        <v>0</v>
      </c>
      <c r="AM36">
        <f t="shared" ref="AM36:AM99" si="17">AL36-AL35</f>
        <v>0</v>
      </c>
      <c r="AO36" s="48"/>
    </row>
    <row r="37" spans="1:41" ht="13.8" x14ac:dyDescent="0.25">
      <c r="A37" s="95">
        <v>43895</v>
      </c>
      <c r="B37" s="81">
        <v>294</v>
      </c>
      <c r="C37" s="81">
        <v>0</v>
      </c>
      <c r="D37" s="81">
        <v>8</v>
      </c>
      <c r="E37" s="81"/>
      <c r="F37" s="81">
        <f t="shared" ref="F37:F54" si="18">B37-B36</f>
        <v>49</v>
      </c>
      <c r="G37" s="81">
        <f t="shared" ref="G37:G54" si="19">C37-C36</f>
        <v>0</v>
      </c>
      <c r="H37" s="81">
        <f t="shared" ref="H37:H54" si="20">D37-D36</f>
        <v>0</v>
      </c>
      <c r="I37" s="81">
        <f t="shared" si="3"/>
        <v>286</v>
      </c>
      <c r="J37" s="82">
        <f t="shared" si="10"/>
        <v>0.20675180101770149</v>
      </c>
      <c r="K37" s="82">
        <f t="shared" si="11"/>
        <v>0</v>
      </c>
      <c r="L37" s="82">
        <f t="shared" si="12"/>
        <v>0</v>
      </c>
      <c r="M37" s="83" t="e">
        <f t="shared" ref="M37:M65" si="21">J37/(K37+L37)</f>
        <v>#DIV/0!</v>
      </c>
      <c r="N37" s="84">
        <f t="shared" si="13"/>
        <v>0</v>
      </c>
      <c r="O37" s="84"/>
      <c r="P37" s="85">
        <f t="shared" si="14"/>
        <v>2.7210884353741496E-2</v>
      </c>
      <c r="Q37" s="87">
        <f t="shared" si="15"/>
        <v>0</v>
      </c>
      <c r="R37" s="96">
        <f t="shared" si="16"/>
        <v>0.97278911564625847</v>
      </c>
      <c r="AB37" s="119">
        <f t="shared" si="8"/>
        <v>35.714285714285715</v>
      </c>
      <c r="AC37" s="120">
        <f t="shared" si="8"/>
        <v>0</v>
      </c>
      <c r="AD37" s="67">
        <f t="shared" si="7"/>
        <v>0.62857142857142856</v>
      </c>
      <c r="AE37" s="41"/>
      <c r="AL37">
        <f t="shared" si="5"/>
        <v>0</v>
      </c>
      <c r="AM37">
        <f t="shared" si="17"/>
        <v>0</v>
      </c>
      <c r="AO37" s="48"/>
    </row>
    <row r="38" spans="1:41" ht="13.8" x14ac:dyDescent="0.25">
      <c r="A38" s="95">
        <v>43896</v>
      </c>
      <c r="B38" s="81">
        <v>373</v>
      </c>
      <c r="C38" s="81">
        <v>1</v>
      </c>
      <c r="D38" s="81">
        <v>8</v>
      </c>
      <c r="E38" s="81"/>
      <c r="F38" s="81">
        <f t="shared" si="18"/>
        <v>79</v>
      </c>
      <c r="G38" s="81">
        <f t="shared" si="19"/>
        <v>1</v>
      </c>
      <c r="H38" s="81">
        <f t="shared" si="20"/>
        <v>0</v>
      </c>
      <c r="I38" s="81">
        <f t="shared" si="3"/>
        <v>364</v>
      </c>
      <c r="J38" s="82">
        <f t="shared" si="10"/>
        <v>0.27622497249589056</v>
      </c>
      <c r="K38" s="82">
        <f t="shared" si="11"/>
        <v>3.4965034965034965E-3</v>
      </c>
      <c r="L38" s="82">
        <f t="shared" si="12"/>
        <v>0</v>
      </c>
      <c r="M38" s="81">
        <f t="shared" si="21"/>
        <v>79.000342133824702</v>
      </c>
      <c r="N38" s="84">
        <f t="shared" si="13"/>
        <v>2.6809651474530832E-3</v>
      </c>
      <c r="O38" s="84"/>
      <c r="P38" s="85">
        <f t="shared" si="14"/>
        <v>2.1447721179624665E-2</v>
      </c>
      <c r="Q38" s="87">
        <f t="shared" si="15"/>
        <v>2.6809651474530832E-3</v>
      </c>
      <c r="R38" s="96">
        <f t="shared" si="16"/>
        <v>0.97587131367292224</v>
      </c>
      <c r="AB38" s="119">
        <f t="shared" si="8"/>
        <v>45.285714285714285</v>
      </c>
      <c r="AC38" s="120">
        <f t="shared" si="8"/>
        <v>0.14285714285714285</v>
      </c>
      <c r="AD38" s="67">
        <f t="shared" si="7"/>
        <v>0.94285714285714295</v>
      </c>
      <c r="AE38" s="41"/>
      <c r="AL38">
        <f t="shared" si="5"/>
        <v>0</v>
      </c>
      <c r="AM38">
        <f t="shared" si="17"/>
        <v>0</v>
      </c>
      <c r="AO38" s="48"/>
    </row>
    <row r="39" spans="1:41" ht="13.8" x14ac:dyDescent="0.25">
      <c r="A39" s="95">
        <v>43897</v>
      </c>
      <c r="B39" s="81">
        <v>428</v>
      </c>
      <c r="C39" s="81">
        <v>2</v>
      </c>
      <c r="D39" s="81">
        <v>18</v>
      </c>
      <c r="E39" s="81"/>
      <c r="F39" s="81">
        <f t="shared" si="18"/>
        <v>55</v>
      </c>
      <c r="G39" s="81">
        <f t="shared" si="19"/>
        <v>1</v>
      </c>
      <c r="H39" s="81">
        <f t="shared" si="20"/>
        <v>10</v>
      </c>
      <c r="I39" s="81">
        <f t="shared" si="3"/>
        <v>408</v>
      </c>
      <c r="J39" s="82">
        <f t="shared" si="10"/>
        <v>0.1510997313170705</v>
      </c>
      <c r="K39" s="82">
        <f t="shared" si="11"/>
        <v>2.7472527472527475E-3</v>
      </c>
      <c r="L39" s="82">
        <f t="shared" si="12"/>
        <v>2.7472527472527472E-2</v>
      </c>
      <c r="M39" s="81">
        <f t="shared" si="21"/>
        <v>5.0000274726739695</v>
      </c>
      <c r="N39" s="84">
        <f t="shared" si="13"/>
        <v>4.6728971962616819E-3</v>
      </c>
      <c r="O39" s="84"/>
      <c r="P39" s="85">
        <f t="shared" si="14"/>
        <v>4.2056074766355138E-2</v>
      </c>
      <c r="Q39" s="87">
        <f t="shared" si="15"/>
        <v>4.6728971962616819E-3</v>
      </c>
      <c r="R39" s="96">
        <f t="shared" si="16"/>
        <v>0.95327102803738317</v>
      </c>
      <c r="AB39" s="119">
        <f t="shared" si="8"/>
        <v>52.428571428571431</v>
      </c>
      <c r="AC39" s="120">
        <f t="shared" si="8"/>
        <v>0.2857142857142857</v>
      </c>
      <c r="AD39" s="67">
        <f t="shared" si="7"/>
        <v>1.0857142857142859</v>
      </c>
      <c r="AE39" s="41">
        <f t="shared" ref="AE39:AE102" si="22">AC39/AD39</f>
        <v>0.26315789473684204</v>
      </c>
      <c r="AL39">
        <f t="shared" si="5"/>
        <v>0</v>
      </c>
      <c r="AM39">
        <f t="shared" si="17"/>
        <v>0</v>
      </c>
      <c r="AO39" s="48"/>
    </row>
    <row r="40" spans="1:41" ht="13.8" x14ac:dyDescent="0.25">
      <c r="A40" s="95">
        <v>43898</v>
      </c>
      <c r="B40" s="81">
        <v>482</v>
      </c>
      <c r="C40" s="81">
        <v>2</v>
      </c>
      <c r="D40" s="81">
        <v>18</v>
      </c>
      <c r="E40" s="81"/>
      <c r="F40" s="81">
        <f t="shared" si="18"/>
        <v>54</v>
      </c>
      <c r="G40" s="81">
        <f t="shared" si="19"/>
        <v>0</v>
      </c>
      <c r="H40" s="81">
        <f t="shared" si="20"/>
        <v>0</v>
      </c>
      <c r="I40" s="81">
        <f t="shared" si="3"/>
        <v>462</v>
      </c>
      <c r="J40" s="82">
        <f t="shared" si="10"/>
        <v>0.13235377562549969</v>
      </c>
      <c r="K40" s="82">
        <f t="shared" si="11"/>
        <v>0</v>
      </c>
      <c r="L40" s="82">
        <f t="shared" si="12"/>
        <v>0</v>
      </c>
      <c r="M40" s="81" t="e">
        <f t="shared" si="21"/>
        <v>#DIV/0!</v>
      </c>
      <c r="N40" s="84">
        <f t="shared" si="13"/>
        <v>4.1493775933609959E-3</v>
      </c>
      <c r="O40" s="84"/>
      <c r="P40" s="85">
        <f t="shared" si="14"/>
        <v>3.7344398340248962E-2</v>
      </c>
      <c r="Q40" s="87">
        <f t="shared" si="15"/>
        <v>4.1493775933609959E-3</v>
      </c>
      <c r="R40" s="96">
        <f t="shared" si="16"/>
        <v>0.95850622406639008</v>
      </c>
      <c r="AB40" s="119">
        <f t="shared" si="8"/>
        <v>55.428571428571431</v>
      </c>
      <c r="AC40" s="120">
        <f t="shared" si="8"/>
        <v>0.2857142857142857</v>
      </c>
      <c r="AD40" s="67">
        <f t="shared" si="7"/>
        <v>1.8857142857142859</v>
      </c>
      <c r="AE40" s="41">
        <f t="shared" si="22"/>
        <v>0.15151515151515149</v>
      </c>
      <c r="AL40">
        <f t="shared" si="5"/>
        <v>0</v>
      </c>
      <c r="AM40">
        <f t="shared" si="17"/>
        <v>0</v>
      </c>
      <c r="AO40" s="48"/>
    </row>
    <row r="41" spans="1:41" ht="13.8" x14ac:dyDescent="0.25">
      <c r="A41" s="95">
        <v>43899</v>
      </c>
      <c r="B41" s="81">
        <v>629</v>
      </c>
      <c r="C41" s="81">
        <v>3</v>
      </c>
      <c r="D41" s="81">
        <v>18</v>
      </c>
      <c r="E41" s="81"/>
      <c r="F41" s="81">
        <f t="shared" si="18"/>
        <v>147</v>
      </c>
      <c r="G41" s="81">
        <f t="shared" si="19"/>
        <v>1</v>
      </c>
      <c r="H41" s="81">
        <f t="shared" si="20"/>
        <v>0</v>
      </c>
      <c r="I41" s="81">
        <f t="shared" si="3"/>
        <v>608</v>
      </c>
      <c r="J41" s="82">
        <f t="shared" si="10"/>
        <v>0.31818407733245935</v>
      </c>
      <c r="K41" s="82">
        <f t="shared" si="11"/>
        <v>2.1645021645021645E-3</v>
      </c>
      <c r="L41" s="82">
        <f t="shared" si="12"/>
        <v>0</v>
      </c>
      <c r="M41" s="81">
        <f t="shared" si="21"/>
        <v>147.00104372759623</v>
      </c>
      <c r="N41" s="84">
        <f t="shared" si="13"/>
        <v>4.7694753577106515E-3</v>
      </c>
      <c r="O41" s="84"/>
      <c r="P41" s="85">
        <f t="shared" si="14"/>
        <v>2.8616852146263912E-2</v>
      </c>
      <c r="Q41" s="87">
        <f t="shared" si="15"/>
        <v>4.7694753577106515E-3</v>
      </c>
      <c r="R41" s="96">
        <f t="shared" si="16"/>
        <v>0.96661367249602548</v>
      </c>
      <c r="AB41" s="119">
        <f t="shared" si="8"/>
        <v>70.714285714285708</v>
      </c>
      <c r="AC41" s="120">
        <f t="shared" si="8"/>
        <v>0.42857142857142855</v>
      </c>
      <c r="AD41" s="67">
        <f t="shared" si="7"/>
        <v>2.9714285714285715</v>
      </c>
      <c r="AE41" s="41">
        <f t="shared" si="22"/>
        <v>0.14423076923076922</v>
      </c>
      <c r="AL41">
        <f t="shared" si="5"/>
        <v>0</v>
      </c>
      <c r="AM41">
        <f t="shared" si="17"/>
        <v>0</v>
      </c>
      <c r="AO41" s="48"/>
    </row>
    <row r="42" spans="1:41" ht="13.8" x14ac:dyDescent="0.25">
      <c r="A42" s="95">
        <v>43900</v>
      </c>
      <c r="B42" s="81">
        <v>887</v>
      </c>
      <c r="C42" s="81">
        <v>7</v>
      </c>
      <c r="D42" s="81">
        <v>18</v>
      </c>
      <c r="E42" s="81"/>
      <c r="F42" s="81">
        <f t="shared" si="18"/>
        <v>258</v>
      </c>
      <c r="G42" s="81">
        <f t="shared" si="19"/>
        <v>4</v>
      </c>
      <c r="H42" s="81">
        <f t="shared" si="20"/>
        <v>0</v>
      </c>
      <c r="I42" s="81">
        <f t="shared" si="3"/>
        <v>862</v>
      </c>
      <c r="J42" s="82">
        <f t="shared" si="10"/>
        <v>0.42434603705489787</v>
      </c>
      <c r="K42" s="82">
        <f t="shared" si="11"/>
        <v>6.5789473684210523E-3</v>
      </c>
      <c r="L42" s="82">
        <f t="shared" si="12"/>
        <v>0</v>
      </c>
      <c r="M42" s="81">
        <f t="shared" si="21"/>
        <v>64.50059763234448</v>
      </c>
      <c r="N42" s="84">
        <f t="shared" si="13"/>
        <v>7.8917700112739568E-3</v>
      </c>
      <c r="O42" s="84"/>
      <c r="P42" s="85">
        <f t="shared" si="14"/>
        <v>2.0293122886133032E-2</v>
      </c>
      <c r="Q42" s="87">
        <f t="shared" si="15"/>
        <v>7.8917700112739568E-3</v>
      </c>
      <c r="R42" s="96">
        <f t="shared" si="16"/>
        <v>0.971815107102593</v>
      </c>
      <c r="AB42" s="119">
        <f t="shared" si="8"/>
        <v>99.714285714285708</v>
      </c>
      <c r="AC42" s="120">
        <f t="shared" si="8"/>
        <v>1</v>
      </c>
      <c r="AD42" s="67">
        <f t="shared" si="7"/>
        <v>4.4285714285714288</v>
      </c>
      <c r="AE42" s="41">
        <f t="shared" si="22"/>
        <v>0.22580645161290322</v>
      </c>
      <c r="AL42">
        <f t="shared" si="5"/>
        <v>0</v>
      </c>
      <c r="AM42">
        <f t="shared" si="17"/>
        <v>0</v>
      </c>
      <c r="AN42">
        <f>AVERAGE(AM36:AM42)</f>
        <v>0</v>
      </c>
      <c r="AO42" s="3">
        <f t="shared" ref="AO42:AO105" si="23">AN42/$B$2</f>
        <v>0</v>
      </c>
    </row>
    <row r="43" spans="1:41" ht="13.8" x14ac:dyDescent="0.25">
      <c r="A43" s="95">
        <v>43901</v>
      </c>
      <c r="B43" s="81">
        <v>1298</v>
      </c>
      <c r="C43" s="81">
        <v>7</v>
      </c>
      <c r="D43" s="81">
        <v>18</v>
      </c>
      <c r="E43" s="81"/>
      <c r="F43" s="81">
        <f t="shared" si="18"/>
        <v>411</v>
      </c>
      <c r="G43" s="81">
        <f t="shared" si="19"/>
        <v>0</v>
      </c>
      <c r="H43" s="81">
        <f t="shared" si="20"/>
        <v>0</v>
      </c>
      <c r="I43" s="81">
        <f t="shared" si="3"/>
        <v>1273</v>
      </c>
      <c r="J43" s="82">
        <f t="shared" si="10"/>
        <v>0.47680437378715051</v>
      </c>
      <c r="K43" s="82">
        <f t="shared" si="11"/>
        <v>0</v>
      </c>
      <c r="L43" s="82">
        <f t="shared" si="12"/>
        <v>0</v>
      </c>
      <c r="M43" s="81" t="e">
        <f t="shared" si="21"/>
        <v>#DIV/0!</v>
      </c>
      <c r="N43" s="84">
        <f t="shared" si="13"/>
        <v>5.3929121725731898E-3</v>
      </c>
      <c r="O43" s="84"/>
      <c r="P43" s="85">
        <f t="shared" si="14"/>
        <v>1.386748844375963E-2</v>
      </c>
      <c r="Q43" s="87">
        <f t="shared" si="15"/>
        <v>5.3929121725731898E-3</v>
      </c>
      <c r="R43" s="96">
        <f t="shared" si="16"/>
        <v>0.98073959938366717</v>
      </c>
      <c r="AB43" s="119">
        <f t="shared" si="8"/>
        <v>150.42857142857142</v>
      </c>
      <c r="AC43" s="120">
        <f t="shared" si="8"/>
        <v>1</v>
      </c>
      <c r="AD43" s="67">
        <f t="shared" si="7"/>
        <v>5.9428571428571431</v>
      </c>
      <c r="AE43" s="41">
        <f t="shared" si="22"/>
        <v>0.16826923076923075</v>
      </c>
      <c r="AL43">
        <f t="shared" si="5"/>
        <v>0</v>
      </c>
      <c r="AM43">
        <f t="shared" si="17"/>
        <v>0</v>
      </c>
      <c r="AN43">
        <f t="shared" ref="AN43:AN106" si="24">AVERAGE(AM37:AM43)</f>
        <v>0</v>
      </c>
      <c r="AO43" s="3">
        <f t="shared" si="23"/>
        <v>0</v>
      </c>
    </row>
    <row r="44" spans="1:41" ht="13.8" x14ac:dyDescent="0.25">
      <c r="A44" s="95">
        <v>43902</v>
      </c>
      <c r="B44" s="81">
        <v>1787</v>
      </c>
      <c r="C44" s="81">
        <v>9</v>
      </c>
      <c r="D44" s="81">
        <v>18</v>
      </c>
      <c r="E44" s="81" t="s">
        <v>159</v>
      </c>
      <c r="F44" s="81">
        <f t="shared" si="18"/>
        <v>489</v>
      </c>
      <c r="G44" s="81">
        <f t="shared" si="19"/>
        <v>2</v>
      </c>
      <c r="H44" s="81">
        <f t="shared" si="20"/>
        <v>0</v>
      </c>
      <c r="I44" s="81">
        <f t="shared" si="3"/>
        <v>1760</v>
      </c>
      <c r="J44" s="82">
        <f t="shared" si="10"/>
        <v>0.38413931657424955</v>
      </c>
      <c r="K44" s="82">
        <f t="shared" si="11"/>
        <v>1.5710919088766694E-3</v>
      </c>
      <c r="L44" s="82">
        <f t="shared" si="12"/>
        <v>0</v>
      </c>
      <c r="M44" s="81">
        <v>0</v>
      </c>
      <c r="N44" s="84">
        <f t="shared" si="13"/>
        <v>5.0363738108561837E-3</v>
      </c>
      <c r="O44" s="84"/>
      <c r="P44" s="85">
        <f t="shared" si="14"/>
        <v>1.0072747621712367E-2</v>
      </c>
      <c r="Q44" s="87">
        <f t="shared" si="15"/>
        <v>5.0363738108561837E-3</v>
      </c>
      <c r="R44" s="96">
        <f t="shared" si="16"/>
        <v>0.9848908785674314</v>
      </c>
      <c r="AB44" s="119">
        <f t="shared" ref="AB44:AC59" si="25">AVERAGE(F38:F44)</f>
        <v>213.28571428571428</v>
      </c>
      <c r="AC44" s="120">
        <f t="shared" si="25"/>
        <v>1.2857142857142858</v>
      </c>
      <c r="AD44" s="67">
        <f t="shared" si="7"/>
        <v>7.1428571428571432</v>
      </c>
      <c r="AE44" s="41">
        <f t="shared" si="22"/>
        <v>0.18</v>
      </c>
      <c r="AL44" t="str">
        <f t="shared" si="5"/>
        <v>Advice to self-isolate for 7 days if experiencing a cough or fever symptoms.</v>
      </c>
      <c r="AM44" t="e">
        <f t="shared" si="17"/>
        <v>#VALUE!</v>
      </c>
      <c r="AN44" t="e">
        <f t="shared" si="24"/>
        <v>#VALUE!</v>
      </c>
      <c r="AO44" s="3" t="e">
        <f t="shared" si="23"/>
        <v>#VALUE!</v>
      </c>
    </row>
    <row r="45" spans="1:41" ht="13.8" x14ac:dyDescent="0.25">
      <c r="A45" s="95">
        <v>43903</v>
      </c>
      <c r="B45" s="81">
        <v>2266</v>
      </c>
      <c r="C45" s="81">
        <v>10</v>
      </c>
      <c r="D45" s="81">
        <v>18</v>
      </c>
      <c r="E45" s="81"/>
      <c r="F45" s="81">
        <f t="shared" si="18"/>
        <v>479</v>
      </c>
      <c r="G45" s="81">
        <f t="shared" si="19"/>
        <v>1</v>
      </c>
      <c r="H45" s="81">
        <f t="shared" si="20"/>
        <v>0</v>
      </c>
      <c r="I45" s="81">
        <f t="shared" si="3"/>
        <v>2238</v>
      </c>
      <c r="J45" s="82">
        <f t="shared" si="10"/>
        <v>0.27216625528789345</v>
      </c>
      <c r="K45" s="82">
        <f t="shared" si="11"/>
        <v>5.6818181818181815E-4</v>
      </c>
      <c r="L45" s="82">
        <f t="shared" si="12"/>
        <v>0</v>
      </c>
      <c r="M45" s="81">
        <v>0</v>
      </c>
      <c r="N45" s="84">
        <f t="shared" si="13"/>
        <v>4.4130626654898496E-3</v>
      </c>
      <c r="O45" s="84"/>
      <c r="P45" s="85">
        <f t="shared" si="14"/>
        <v>7.9435127978817292E-3</v>
      </c>
      <c r="Q45" s="87">
        <f t="shared" si="15"/>
        <v>4.4130626654898496E-3</v>
      </c>
      <c r="R45" s="96">
        <f t="shared" si="16"/>
        <v>0.98764342453662846</v>
      </c>
      <c r="AB45" s="119">
        <f t="shared" si="25"/>
        <v>270.42857142857144</v>
      </c>
      <c r="AC45" s="120">
        <f t="shared" si="25"/>
        <v>1.2857142857142858</v>
      </c>
      <c r="AD45" s="67">
        <f t="shared" si="7"/>
        <v>9.0571428571428569</v>
      </c>
      <c r="AE45" s="41">
        <f t="shared" si="22"/>
        <v>0.14195583596214512</v>
      </c>
      <c r="AL45" t="str">
        <f t="shared" si="5"/>
        <v>Advice to self-isolate for 7 days if experiencing a cough or fever symptoms.</v>
      </c>
      <c r="AM45" t="e">
        <f t="shared" si="17"/>
        <v>#VALUE!</v>
      </c>
      <c r="AN45" t="e">
        <f t="shared" si="24"/>
        <v>#VALUE!</v>
      </c>
      <c r="AO45" s="3" t="e">
        <f t="shared" si="23"/>
        <v>#VALUE!</v>
      </c>
    </row>
    <row r="46" spans="1:41" ht="13.8" x14ac:dyDescent="0.25">
      <c r="A46" s="97">
        <v>43904</v>
      </c>
      <c r="B46" s="88">
        <v>2630</v>
      </c>
      <c r="C46" s="88">
        <v>29</v>
      </c>
      <c r="D46" s="88">
        <v>18</v>
      </c>
      <c r="E46" s="88"/>
      <c r="F46" s="88">
        <f t="shared" si="18"/>
        <v>364</v>
      </c>
      <c r="G46" s="88">
        <f t="shared" si="19"/>
        <v>19</v>
      </c>
      <c r="H46" s="88">
        <f t="shared" si="20"/>
        <v>0</v>
      </c>
      <c r="I46" s="88">
        <f t="shared" si="3"/>
        <v>2583</v>
      </c>
      <c r="J46" s="82">
        <f t="shared" si="10"/>
        <v>0.16265064814015109</v>
      </c>
      <c r="K46" s="89">
        <f t="shared" si="11"/>
        <v>8.4897229669347631E-3</v>
      </c>
      <c r="L46" s="89">
        <f t="shared" si="12"/>
        <v>0</v>
      </c>
      <c r="M46" s="88">
        <f t="shared" si="21"/>
        <v>19.158534238824114</v>
      </c>
      <c r="N46" s="84">
        <f t="shared" si="13"/>
        <v>1.1026615969581748E-2</v>
      </c>
      <c r="O46" s="84"/>
      <c r="P46" s="85">
        <f t="shared" si="14"/>
        <v>6.8441064638783272E-3</v>
      </c>
      <c r="Q46" s="87">
        <f t="shared" si="15"/>
        <v>1.1026615969581748E-2</v>
      </c>
      <c r="R46" s="96">
        <f t="shared" si="16"/>
        <v>0.98212927756653989</v>
      </c>
      <c r="AB46" s="119">
        <f t="shared" si="25"/>
        <v>314.57142857142856</v>
      </c>
      <c r="AC46" s="120">
        <f t="shared" si="25"/>
        <v>3.8571428571428572</v>
      </c>
      <c r="AD46" s="67">
        <f t="shared" si="7"/>
        <v>10.485714285714288</v>
      </c>
      <c r="AE46" s="41">
        <f t="shared" si="22"/>
        <v>0.36784741144414163</v>
      </c>
      <c r="AL46" t="str">
        <f t="shared" si="5"/>
        <v>Advice to self-isolate for 7 days if experiencing a cough or fever symptoms.</v>
      </c>
      <c r="AM46" t="e">
        <f t="shared" si="17"/>
        <v>#VALUE!</v>
      </c>
      <c r="AN46" t="e">
        <f t="shared" si="24"/>
        <v>#VALUE!</v>
      </c>
      <c r="AO46" s="3" t="e">
        <f t="shared" si="23"/>
        <v>#VALUE!</v>
      </c>
    </row>
    <row r="47" spans="1:41" ht="13.8" x14ac:dyDescent="0.25">
      <c r="A47" s="98">
        <v>43905</v>
      </c>
      <c r="B47" s="90">
        <v>3072</v>
      </c>
      <c r="C47" s="90">
        <v>43</v>
      </c>
      <c r="D47" s="90">
        <v>18</v>
      </c>
      <c r="E47" s="90"/>
      <c r="F47" s="90">
        <f t="shared" si="18"/>
        <v>442</v>
      </c>
      <c r="G47" s="90">
        <f t="shared" si="19"/>
        <v>14</v>
      </c>
      <c r="H47" s="90">
        <f t="shared" si="20"/>
        <v>0</v>
      </c>
      <c r="I47" s="90">
        <f t="shared" si="3"/>
        <v>3011</v>
      </c>
      <c r="J47" s="91">
        <f t="shared" si="10"/>
        <v>0.17112548368874925</v>
      </c>
      <c r="K47" s="91">
        <f t="shared" si="11"/>
        <v>5.4200542005420054E-3</v>
      </c>
      <c r="L47" s="91">
        <f t="shared" si="12"/>
        <v>0</v>
      </c>
      <c r="M47" s="90">
        <v>0</v>
      </c>
      <c r="N47" s="92">
        <f t="shared" si="13"/>
        <v>1.3997395833333334E-2</v>
      </c>
      <c r="O47" s="92"/>
      <c r="P47" s="85">
        <f t="shared" si="14"/>
        <v>5.859375E-3</v>
      </c>
      <c r="Q47" s="87">
        <f t="shared" si="15"/>
        <v>1.3997395833333334E-2</v>
      </c>
      <c r="R47" s="96">
        <f t="shared" si="16"/>
        <v>0.98014322916666663</v>
      </c>
      <c r="AB47" s="119">
        <f t="shared" si="25"/>
        <v>370</v>
      </c>
      <c r="AC47" s="120">
        <f t="shared" si="25"/>
        <v>5.8571428571428568</v>
      </c>
      <c r="AD47" s="67">
        <f t="shared" si="7"/>
        <v>11.085714285714287</v>
      </c>
      <c r="AE47" s="41">
        <f t="shared" si="22"/>
        <v>0.52835051546391743</v>
      </c>
      <c r="AL47" t="str">
        <f t="shared" si="5"/>
        <v>Advice to self-isolate for 7 days if experiencing a cough or fever symptoms.</v>
      </c>
      <c r="AM47" t="e">
        <f t="shared" si="17"/>
        <v>#VALUE!</v>
      </c>
      <c r="AN47" t="e">
        <f t="shared" si="24"/>
        <v>#VALUE!</v>
      </c>
      <c r="AO47" s="3" t="e">
        <f t="shared" si="23"/>
        <v>#VALUE!</v>
      </c>
    </row>
    <row r="48" spans="1:41" ht="13.8" x14ac:dyDescent="0.25">
      <c r="A48" s="97">
        <v>43906</v>
      </c>
      <c r="B48" s="88">
        <v>3684</v>
      </c>
      <c r="C48" s="88">
        <v>65</v>
      </c>
      <c r="D48" s="88">
        <v>20</v>
      </c>
      <c r="E48" s="88" t="s">
        <v>160</v>
      </c>
      <c r="F48" s="88">
        <f t="shared" si="18"/>
        <v>612</v>
      </c>
      <c r="G48" s="88">
        <f t="shared" si="19"/>
        <v>22</v>
      </c>
      <c r="H48" s="88">
        <f t="shared" si="20"/>
        <v>2</v>
      </c>
      <c r="I48" s="88">
        <f t="shared" si="3"/>
        <v>3599</v>
      </c>
      <c r="J48" s="82">
        <f t="shared" si="10"/>
        <v>0.20326393081291994</v>
      </c>
      <c r="K48" s="89">
        <f t="shared" si="11"/>
        <v>7.3065426768515445E-3</v>
      </c>
      <c r="L48" s="89">
        <f t="shared" si="12"/>
        <v>6.6423115244104952E-4</v>
      </c>
      <c r="M48" s="88">
        <f t="shared" si="21"/>
        <v>25.501153986570916</v>
      </c>
      <c r="N48" s="84">
        <f t="shared" si="13"/>
        <v>1.7643865363735071E-2</v>
      </c>
      <c r="O48" s="84"/>
      <c r="P48" s="85">
        <f t="shared" si="14"/>
        <v>5.4288816503800215E-3</v>
      </c>
      <c r="Q48" s="87">
        <f t="shared" si="15"/>
        <v>1.7643865363735071E-2</v>
      </c>
      <c r="R48" s="96">
        <f t="shared" si="16"/>
        <v>0.9769272529858849</v>
      </c>
      <c r="AB48" s="119">
        <f t="shared" si="25"/>
        <v>436.42857142857144</v>
      </c>
      <c r="AC48" s="120">
        <f t="shared" si="25"/>
        <v>8.8571428571428577</v>
      </c>
      <c r="AD48" s="67">
        <f t="shared" si="7"/>
        <v>14.142857142857142</v>
      </c>
      <c r="AE48" s="41">
        <f t="shared" si="22"/>
        <v>0.6262626262626263</v>
      </c>
      <c r="AL48" t="str">
        <f t="shared" si="5"/>
        <v>Advice to avoid pubs, clubs, theatres and other public institutions.</v>
      </c>
      <c r="AM48" t="e">
        <f t="shared" si="17"/>
        <v>#VALUE!</v>
      </c>
      <c r="AN48" t="e">
        <f t="shared" si="24"/>
        <v>#VALUE!</v>
      </c>
      <c r="AO48" s="3" t="e">
        <f t="shared" si="23"/>
        <v>#VALUE!</v>
      </c>
    </row>
    <row r="49" spans="1:41" ht="13.8" x14ac:dyDescent="0.25">
      <c r="A49" s="97">
        <v>43907</v>
      </c>
      <c r="B49" s="88">
        <v>4452</v>
      </c>
      <c r="C49" s="88">
        <v>82</v>
      </c>
      <c r="D49" s="88">
        <v>52</v>
      </c>
      <c r="E49" s="88"/>
      <c r="F49" s="88">
        <f t="shared" si="18"/>
        <v>768</v>
      </c>
      <c r="G49" s="88">
        <f t="shared" si="19"/>
        <v>17</v>
      </c>
      <c r="H49" s="88">
        <f t="shared" si="20"/>
        <v>32</v>
      </c>
      <c r="I49" s="88">
        <f t="shared" si="3"/>
        <v>4318</v>
      </c>
      <c r="J49" s="82">
        <f t="shared" si="10"/>
        <v>0.21340418995705548</v>
      </c>
      <c r="K49" s="89">
        <f t="shared" si="11"/>
        <v>4.7235343150875244E-3</v>
      </c>
      <c r="L49" s="89">
        <f t="shared" si="12"/>
        <v>8.8913587107529862E-3</v>
      </c>
      <c r="M49" s="88">
        <f t="shared" si="21"/>
        <v>15.67431999296822</v>
      </c>
      <c r="N49" s="84">
        <f t="shared" si="13"/>
        <v>1.8418688230008983E-2</v>
      </c>
      <c r="O49" s="84"/>
      <c r="P49" s="85">
        <f t="shared" si="14"/>
        <v>1.1680143755615454E-2</v>
      </c>
      <c r="Q49" s="87">
        <f t="shared" si="15"/>
        <v>1.8418688230008983E-2</v>
      </c>
      <c r="R49" s="96">
        <f t="shared" si="16"/>
        <v>0.96990116801437554</v>
      </c>
      <c r="AB49" s="119">
        <f t="shared" si="25"/>
        <v>509.28571428571428</v>
      </c>
      <c r="AC49" s="120">
        <f t="shared" si="25"/>
        <v>10.714285714285714</v>
      </c>
      <c r="AD49" s="67">
        <f t="shared" si="7"/>
        <v>19.942857142857143</v>
      </c>
      <c r="AE49" s="41">
        <f t="shared" si="22"/>
        <v>0.5372492836676217</v>
      </c>
      <c r="AL49" t="str">
        <f t="shared" si="5"/>
        <v>Advice to avoid pubs, clubs, theatres and other public institutions.</v>
      </c>
      <c r="AM49" t="e">
        <f t="shared" si="17"/>
        <v>#VALUE!</v>
      </c>
      <c r="AN49" t="e">
        <f t="shared" si="24"/>
        <v>#VALUE!</v>
      </c>
      <c r="AO49" s="3" t="e">
        <f t="shared" si="23"/>
        <v>#VALUE!</v>
      </c>
    </row>
    <row r="50" spans="1:41" ht="13.8" x14ac:dyDescent="0.25">
      <c r="A50" s="97">
        <v>43908</v>
      </c>
      <c r="B50" s="88">
        <v>5451</v>
      </c>
      <c r="C50" s="88">
        <v>116</v>
      </c>
      <c r="D50" s="93">
        <v>65</v>
      </c>
      <c r="E50" s="93"/>
      <c r="F50" s="88">
        <f t="shared" si="18"/>
        <v>999</v>
      </c>
      <c r="G50" s="88">
        <f t="shared" si="19"/>
        <v>34</v>
      </c>
      <c r="H50" s="88">
        <f t="shared" si="20"/>
        <v>13</v>
      </c>
      <c r="I50" s="88">
        <f t="shared" si="3"/>
        <v>5270</v>
      </c>
      <c r="J50" s="82">
        <f t="shared" si="10"/>
        <v>0.23137228328802834</v>
      </c>
      <c r="K50" s="89">
        <f t="shared" si="11"/>
        <v>7.874015748031496E-3</v>
      </c>
      <c r="L50" s="89">
        <f t="shared" si="12"/>
        <v>3.0106530801296896E-3</v>
      </c>
      <c r="M50" s="88">
        <f t="shared" si="21"/>
        <v>21.256713175270349</v>
      </c>
      <c r="N50" s="84">
        <f t="shared" si="13"/>
        <v>2.1280498991010824E-2</v>
      </c>
      <c r="O50" s="84"/>
      <c r="P50" s="85">
        <f t="shared" si="14"/>
        <v>1.1924417538066411E-2</v>
      </c>
      <c r="Q50" s="87">
        <f t="shared" si="15"/>
        <v>2.1280498991010824E-2</v>
      </c>
      <c r="R50" s="96">
        <f t="shared" si="16"/>
        <v>0.9667950834709228</v>
      </c>
      <c r="AB50" s="119">
        <f t="shared" si="25"/>
        <v>593.28571428571433</v>
      </c>
      <c r="AC50" s="120">
        <f t="shared" si="25"/>
        <v>15.571428571428571</v>
      </c>
      <c r="AD50" s="67">
        <f t="shared" si="7"/>
        <v>30.085714285714285</v>
      </c>
      <c r="AE50" s="41">
        <f t="shared" si="22"/>
        <v>0.51756885090218419</v>
      </c>
      <c r="AL50" t="str">
        <f t="shared" si="5"/>
        <v>Advice to avoid pubs, clubs, theatres and other public institutions.</v>
      </c>
      <c r="AM50" t="e">
        <f t="shared" si="17"/>
        <v>#VALUE!</v>
      </c>
      <c r="AN50" t="e">
        <f t="shared" si="24"/>
        <v>#VALUE!</v>
      </c>
      <c r="AO50" s="3" t="e">
        <f t="shared" si="23"/>
        <v>#VALUE!</v>
      </c>
    </row>
    <row r="51" spans="1:41" ht="13.8" x14ac:dyDescent="0.25">
      <c r="A51" s="97">
        <v>43909</v>
      </c>
      <c r="B51" s="88">
        <v>6506</v>
      </c>
      <c r="C51" s="88">
        <v>162</v>
      </c>
      <c r="D51" s="93">
        <v>65</v>
      </c>
      <c r="E51" s="93"/>
      <c r="F51" s="88">
        <f t="shared" si="18"/>
        <v>1055</v>
      </c>
      <c r="G51" s="88">
        <f t="shared" si="19"/>
        <v>46</v>
      </c>
      <c r="H51" s="88">
        <f t="shared" si="20"/>
        <v>0</v>
      </c>
      <c r="I51" s="88">
        <f t="shared" si="3"/>
        <v>6279</v>
      </c>
      <c r="J51" s="82">
        <f t="shared" si="10"/>
        <v>0.20020582912125623</v>
      </c>
      <c r="K51" s="89">
        <f t="shared" si="11"/>
        <v>8.7286527514231493E-3</v>
      </c>
      <c r="L51" s="89">
        <f t="shared" si="12"/>
        <v>0</v>
      </c>
      <c r="M51" s="88">
        <f t="shared" si="21"/>
        <v>22.936624336283053</v>
      </c>
      <c r="N51" s="84">
        <f t="shared" si="13"/>
        <v>2.4900092222563789E-2</v>
      </c>
      <c r="O51" s="84"/>
      <c r="P51" s="85">
        <f t="shared" si="14"/>
        <v>9.9907777436212732E-3</v>
      </c>
      <c r="Q51" s="87">
        <f t="shared" si="15"/>
        <v>2.4900092222563789E-2</v>
      </c>
      <c r="R51" s="96">
        <f t="shared" si="16"/>
        <v>0.96510913003381493</v>
      </c>
      <c r="AB51" s="119">
        <f t="shared" si="25"/>
        <v>674.14285714285711</v>
      </c>
      <c r="AC51" s="120">
        <f t="shared" si="25"/>
        <v>21.857142857142858</v>
      </c>
      <c r="AD51" s="67">
        <f t="shared" si="7"/>
        <v>42.657142857142858</v>
      </c>
      <c r="AE51" s="41">
        <f t="shared" si="22"/>
        <v>0.51239115874079033</v>
      </c>
      <c r="AL51" t="str">
        <f t="shared" si="5"/>
        <v>Advice to avoid pubs, clubs, theatres and other public institutions.</v>
      </c>
      <c r="AM51" t="e">
        <f t="shared" si="17"/>
        <v>#VALUE!</v>
      </c>
      <c r="AN51" t="e">
        <f t="shared" si="24"/>
        <v>#VALUE!</v>
      </c>
      <c r="AO51" s="3" t="e">
        <f t="shared" si="23"/>
        <v>#VALUE!</v>
      </c>
    </row>
    <row r="52" spans="1:41" ht="13.8" x14ac:dyDescent="0.25">
      <c r="A52" s="97">
        <v>43910</v>
      </c>
      <c r="B52" s="88">
        <v>7760</v>
      </c>
      <c r="C52" s="88">
        <v>194</v>
      </c>
      <c r="D52" s="93">
        <v>65</v>
      </c>
      <c r="E52" s="93"/>
      <c r="F52" s="88">
        <f t="shared" si="18"/>
        <v>1254</v>
      </c>
      <c r="G52" s="88">
        <f t="shared" si="19"/>
        <v>32</v>
      </c>
      <c r="H52" s="88">
        <f t="shared" si="20"/>
        <v>0</v>
      </c>
      <c r="I52" s="88">
        <f t="shared" si="3"/>
        <v>7501</v>
      </c>
      <c r="J52" s="82">
        <f t="shared" si="10"/>
        <v>0.19973247193363322</v>
      </c>
      <c r="K52" s="89">
        <f t="shared" si="11"/>
        <v>5.096352922439879E-3</v>
      </c>
      <c r="L52" s="89">
        <f t="shared" si="12"/>
        <v>0</v>
      </c>
      <c r="M52" s="88">
        <f t="shared" si="21"/>
        <v>39.191255977227591</v>
      </c>
      <c r="N52" s="84">
        <f t="shared" si="13"/>
        <v>2.5000000000000001E-2</v>
      </c>
      <c r="O52" s="84"/>
      <c r="P52" s="85">
        <f t="shared" si="14"/>
        <v>8.3762886597938142E-3</v>
      </c>
      <c r="Q52" s="87">
        <f t="shared" si="15"/>
        <v>2.5000000000000001E-2</v>
      </c>
      <c r="R52" s="96">
        <f t="shared" si="16"/>
        <v>0.96662371134020619</v>
      </c>
      <c r="AB52" s="119">
        <f t="shared" si="25"/>
        <v>784.85714285714289</v>
      </c>
      <c r="AC52" s="120">
        <f t="shared" si="25"/>
        <v>26.285714285714285</v>
      </c>
      <c r="AD52" s="67">
        <f t="shared" si="7"/>
        <v>54.085714285714289</v>
      </c>
      <c r="AE52" s="41">
        <f t="shared" si="22"/>
        <v>0.48600105652403586</v>
      </c>
      <c r="AL52" t="str">
        <f t="shared" si="5"/>
        <v>Advice to avoid pubs, clubs, theatres and other public institutions.</v>
      </c>
      <c r="AM52" t="e">
        <f t="shared" si="17"/>
        <v>#VALUE!</v>
      </c>
      <c r="AN52" t="e">
        <f t="shared" si="24"/>
        <v>#VALUE!</v>
      </c>
      <c r="AO52" s="3" t="e">
        <f t="shared" si="23"/>
        <v>#VALUE!</v>
      </c>
    </row>
    <row r="53" spans="1:41" ht="13.8" x14ac:dyDescent="0.25">
      <c r="A53" s="97">
        <v>43911</v>
      </c>
      <c r="B53" s="88">
        <v>8957</v>
      </c>
      <c r="C53" s="88">
        <v>252</v>
      </c>
      <c r="D53" s="93">
        <v>65</v>
      </c>
      <c r="E53" s="93" t="s">
        <v>161</v>
      </c>
      <c r="F53" s="88">
        <f t="shared" si="18"/>
        <v>1197</v>
      </c>
      <c r="G53" s="88">
        <f t="shared" si="19"/>
        <v>58</v>
      </c>
      <c r="H53" s="88">
        <f t="shared" si="20"/>
        <v>0</v>
      </c>
      <c r="I53" s="88">
        <f t="shared" si="3"/>
        <v>8640</v>
      </c>
      <c r="J53" s="82">
        <f t="shared" si="10"/>
        <v>0.15959696624881337</v>
      </c>
      <c r="K53" s="89">
        <f t="shared" si="11"/>
        <v>7.7323023596853752E-3</v>
      </c>
      <c r="L53" s="89">
        <f t="shared" si="12"/>
        <v>0</v>
      </c>
      <c r="M53" s="88">
        <f t="shared" si="21"/>
        <v>20.640290410902569</v>
      </c>
      <c r="N53" s="84">
        <f t="shared" si="13"/>
        <v>2.8134420006698673E-2</v>
      </c>
      <c r="O53" s="84"/>
      <c r="P53" s="85">
        <f t="shared" si="14"/>
        <v>7.2568940493468797E-3</v>
      </c>
      <c r="Q53" s="87">
        <f t="shared" si="15"/>
        <v>2.8134420006698673E-2</v>
      </c>
      <c r="R53" s="96">
        <f t="shared" si="16"/>
        <v>0.96460868594395444</v>
      </c>
      <c r="AB53" s="119">
        <f t="shared" si="25"/>
        <v>903.85714285714289</v>
      </c>
      <c r="AC53" s="120">
        <f t="shared" si="25"/>
        <v>31.857142857142858</v>
      </c>
      <c r="AD53" s="67">
        <f t="shared" si="7"/>
        <v>62.914285714285711</v>
      </c>
      <c r="AE53" s="41">
        <f t="shared" si="22"/>
        <v>0.50635785649409626</v>
      </c>
      <c r="AL53" t="str">
        <f t="shared" si="5"/>
        <v>Nationwide school closure. Childminders, nurseries and sixth forms are told to follow the guidance.</v>
      </c>
      <c r="AM53" t="e">
        <f t="shared" si="17"/>
        <v>#VALUE!</v>
      </c>
      <c r="AN53" t="e">
        <f t="shared" si="24"/>
        <v>#VALUE!</v>
      </c>
      <c r="AO53" s="3" t="e">
        <f t="shared" si="23"/>
        <v>#VALUE!</v>
      </c>
    </row>
    <row r="54" spans="1:41" ht="13.8" x14ac:dyDescent="0.25">
      <c r="A54" s="95">
        <v>43912</v>
      </c>
      <c r="B54" s="81">
        <v>10333</v>
      </c>
      <c r="C54" s="81">
        <v>288</v>
      </c>
      <c r="D54" s="81">
        <v>65</v>
      </c>
      <c r="E54" s="81"/>
      <c r="F54" s="81">
        <f t="shared" si="18"/>
        <v>1376</v>
      </c>
      <c r="G54" s="81">
        <f t="shared" si="19"/>
        <v>36</v>
      </c>
      <c r="H54" s="88">
        <f t="shared" si="20"/>
        <v>0</v>
      </c>
      <c r="I54" s="81">
        <f t="shared" si="3"/>
        <v>9980</v>
      </c>
      <c r="J54" s="82">
        <f t="shared" si="10"/>
        <v>0.15928027497961131</v>
      </c>
      <c r="K54" s="82">
        <f t="shared" si="11"/>
        <v>4.1666666666666666E-3</v>
      </c>
      <c r="L54" s="82">
        <f t="shared" si="12"/>
        <v>0</v>
      </c>
      <c r="M54" s="81">
        <f t="shared" si="21"/>
        <v>38.227265995106713</v>
      </c>
      <c r="N54" s="84">
        <f t="shared" si="13"/>
        <v>2.7871866834414012E-2</v>
      </c>
      <c r="O54" s="84"/>
      <c r="P54" s="85">
        <f t="shared" si="14"/>
        <v>6.2905255008226073E-3</v>
      </c>
      <c r="Q54" s="87">
        <f t="shared" si="15"/>
        <v>2.7871866834414012E-2</v>
      </c>
      <c r="R54" s="96">
        <f t="shared" si="16"/>
        <v>0.96583760766476334</v>
      </c>
      <c r="AB54" s="119">
        <f t="shared" si="25"/>
        <v>1037.2857142857142</v>
      </c>
      <c r="AC54" s="120">
        <f t="shared" si="25"/>
        <v>35</v>
      </c>
      <c r="AD54" s="67">
        <f t="shared" si="7"/>
        <v>74</v>
      </c>
      <c r="AE54" s="41">
        <f t="shared" si="22"/>
        <v>0.47297297297297297</v>
      </c>
      <c r="AL54" t="str">
        <f t="shared" si="5"/>
        <v>Nationwide school closure. Childminders, nurseries and sixth forms are told to follow the guidance.</v>
      </c>
      <c r="AM54" t="e">
        <f t="shared" si="17"/>
        <v>#VALUE!</v>
      </c>
      <c r="AN54" t="e">
        <f t="shared" si="24"/>
        <v>#VALUE!</v>
      </c>
      <c r="AO54" s="3" t="e">
        <f t="shared" si="23"/>
        <v>#VALUE!</v>
      </c>
    </row>
    <row r="55" spans="1:41" ht="13.8" x14ac:dyDescent="0.25">
      <c r="A55" s="95">
        <v>43913</v>
      </c>
      <c r="B55" s="81">
        <v>12668</v>
      </c>
      <c r="C55" s="81">
        <v>364</v>
      </c>
      <c r="D55" s="81">
        <v>65</v>
      </c>
      <c r="E55" s="81"/>
      <c r="F55" s="81">
        <f t="shared" ref="F55:F61" si="26">B55-B54</f>
        <v>2335</v>
      </c>
      <c r="G55" s="81">
        <f t="shared" ref="G55:G61" si="27">C55-C54</f>
        <v>76</v>
      </c>
      <c r="H55" s="88">
        <f t="shared" ref="H55:H61" si="28">D55-D54</f>
        <v>0</v>
      </c>
      <c r="I55" s="81">
        <f t="shared" ref="I55:I61" si="29">B55-C55-D55</f>
        <v>12239</v>
      </c>
      <c r="J55" s="82">
        <f t="shared" si="10"/>
        <v>0.23400355379487292</v>
      </c>
      <c r="K55" s="82">
        <f t="shared" si="11"/>
        <v>7.6152304609218438E-3</v>
      </c>
      <c r="L55" s="82">
        <f t="shared" si="12"/>
        <v>0</v>
      </c>
      <c r="M55" s="83">
        <f t="shared" si="21"/>
        <v>30.72836140622147</v>
      </c>
      <c r="N55" s="84">
        <f t="shared" si="13"/>
        <v>2.8733817492895483E-2</v>
      </c>
      <c r="O55" s="84"/>
      <c r="P55" s="85">
        <f t="shared" si="14"/>
        <v>5.1310388380170508E-3</v>
      </c>
      <c r="Q55" s="87">
        <f t="shared" si="15"/>
        <v>2.8733817492895483E-2</v>
      </c>
      <c r="R55" s="96">
        <f t="shared" si="16"/>
        <v>0.96613514366908748</v>
      </c>
      <c r="AB55" s="119">
        <f t="shared" si="25"/>
        <v>1283.4285714285713</v>
      </c>
      <c r="AC55" s="120">
        <f t="shared" si="25"/>
        <v>42.714285714285715</v>
      </c>
      <c r="AD55" s="67">
        <f t="shared" si="7"/>
        <v>87.285714285714292</v>
      </c>
      <c r="AE55" s="41">
        <f t="shared" si="22"/>
        <v>0.48936170212765956</v>
      </c>
      <c r="AL55" t="str">
        <f t="shared" si="5"/>
        <v>Nationwide school closure. Childminders, nurseries and sixth forms are told to follow the guidance.</v>
      </c>
      <c r="AM55" t="e">
        <f t="shared" si="17"/>
        <v>#VALUE!</v>
      </c>
      <c r="AN55" t="e">
        <f t="shared" si="24"/>
        <v>#VALUE!</v>
      </c>
      <c r="AO55" s="3" t="e">
        <f t="shared" si="23"/>
        <v>#VALUE!</v>
      </c>
    </row>
    <row r="56" spans="1:41" ht="13.8" x14ac:dyDescent="0.25">
      <c r="A56" s="95">
        <v>43914</v>
      </c>
      <c r="B56" s="81">
        <v>15039</v>
      </c>
      <c r="C56" s="81">
        <v>512</v>
      </c>
      <c r="D56" s="81">
        <v>135</v>
      </c>
      <c r="E56" s="81" t="s">
        <v>162</v>
      </c>
      <c r="F56" s="81">
        <f t="shared" si="26"/>
        <v>2371</v>
      </c>
      <c r="G56" s="81">
        <f t="shared" si="27"/>
        <v>148</v>
      </c>
      <c r="H56" s="88">
        <f t="shared" si="28"/>
        <v>70</v>
      </c>
      <c r="I56" s="81">
        <f t="shared" si="29"/>
        <v>14392</v>
      </c>
      <c r="J56" s="82">
        <f t="shared" si="10"/>
        <v>0.19376113470105091</v>
      </c>
      <c r="K56" s="82">
        <f t="shared" si="11"/>
        <v>1.2092491216602663E-2</v>
      </c>
      <c r="L56" s="82">
        <f t="shared" si="12"/>
        <v>5.7194215213661245E-3</v>
      </c>
      <c r="M56" s="81">
        <f t="shared" si="21"/>
        <v>10.878176732138357</v>
      </c>
      <c r="N56" s="84">
        <f t="shared" si="13"/>
        <v>3.40448168096283E-2</v>
      </c>
      <c r="O56" s="84"/>
      <c r="P56" s="85">
        <f t="shared" si="14"/>
        <v>8.9766606822262122E-3</v>
      </c>
      <c r="Q56" s="87">
        <f t="shared" si="15"/>
        <v>3.40448168096283E-2</v>
      </c>
      <c r="R56" s="96">
        <f t="shared" si="16"/>
        <v>0.95697852250814552</v>
      </c>
      <c r="AB56" s="119">
        <f t="shared" si="25"/>
        <v>1512.4285714285713</v>
      </c>
      <c r="AC56" s="120">
        <f t="shared" si="25"/>
        <v>61.428571428571431</v>
      </c>
      <c r="AD56" s="67">
        <f t="shared" si="7"/>
        <v>101.85714285714286</v>
      </c>
      <c r="AE56" s="41">
        <f t="shared" si="22"/>
        <v>0.60308555399719499</v>
      </c>
      <c r="AL56" t="str">
        <f t="shared" si="5"/>
        <v>Banning of gatherings of more than 2 people not from the same household, police-enforceable. Banning of Public events.</v>
      </c>
      <c r="AM56" t="e">
        <f t="shared" si="17"/>
        <v>#VALUE!</v>
      </c>
      <c r="AN56" t="e">
        <f t="shared" si="24"/>
        <v>#VALUE!</v>
      </c>
      <c r="AO56" s="3" t="e">
        <f t="shared" si="23"/>
        <v>#VALUE!</v>
      </c>
    </row>
    <row r="57" spans="1:41" ht="13.8" x14ac:dyDescent="0.25">
      <c r="A57" s="95">
        <v>43915</v>
      </c>
      <c r="B57" s="81">
        <v>17732</v>
      </c>
      <c r="C57" s="81">
        <v>703</v>
      </c>
      <c r="D57" s="81">
        <v>135</v>
      </c>
      <c r="E57" s="81"/>
      <c r="F57" s="81">
        <f t="shared" si="26"/>
        <v>2693</v>
      </c>
      <c r="G57" s="81">
        <f t="shared" si="27"/>
        <v>191</v>
      </c>
      <c r="H57" s="81">
        <f t="shared" si="28"/>
        <v>0</v>
      </c>
      <c r="I57" s="81">
        <f t="shared" si="29"/>
        <v>16894</v>
      </c>
      <c r="J57" s="82">
        <f t="shared" si="10"/>
        <v>0.1871593052315659</v>
      </c>
      <c r="K57" s="82">
        <f t="shared" si="11"/>
        <v>1.3271261812117843E-2</v>
      </c>
      <c r="L57" s="82">
        <f t="shared" si="12"/>
        <v>0</v>
      </c>
      <c r="M57" s="81">
        <f t="shared" si="21"/>
        <v>14.102600632946055</v>
      </c>
      <c r="N57" s="84">
        <f t="shared" si="13"/>
        <v>3.964583803293481E-2</v>
      </c>
      <c r="O57" s="84"/>
      <c r="P57" s="85">
        <f t="shared" si="14"/>
        <v>7.6133543875479357E-3</v>
      </c>
      <c r="Q57" s="87">
        <f t="shared" si="15"/>
        <v>3.964583803293481E-2</v>
      </c>
      <c r="R57" s="96">
        <f t="shared" si="16"/>
        <v>0.95274080757951729</v>
      </c>
      <c r="AB57" s="119">
        <f t="shared" si="25"/>
        <v>1754.4285714285713</v>
      </c>
      <c r="AC57" s="120">
        <f t="shared" si="25"/>
        <v>83.857142857142861</v>
      </c>
      <c r="AD57" s="67">
        <f t="shared" si="7"/>
        <v>118.65714285714287</v>
      </c>
      <c r="AE57" s="41">
        <f t="shared" si="22"/>
        <v>0.7067180351553094</v>
      </c>
      <c r="AL57" t="str">
        <f t="shared" si="5"/>
        <v>Banning of gatherings of more than 2 people not from the same household, police-enforceable. Banning of Public events.</v>
      </c>
      <c r="AM57" t="e">
        <f t="shared" si="17"/>
        <v>#VALUE!</v>
      </c>
      <c r="AN57" t="e">
        <f t="shared" si="24"/>
        <v>#VALUE!</v>
      </c>
      <c r="AO57" s="3" t="e">
        <f t="shared" si="23"/>
        <v>#VALUE!</v>
      </c>
    </row>
    <row r="58" spans="1:41" ht="13.8" x14ac:dyDescent="0.25">
      <c r="A58" s="95">
        <v>43916</v>
      </c>
      <c r="B58" s="81">
        <v>20816</v>
      </c>
      <c r="C58" s="81">
        <v>884</v>
      </c>
      <c r="D58" s="81">
        <v>135</v>
      </c>
      <c r="E58" s="81"/>
      <c r="F58" s="81">
        <f t="shared" si="26"/>
        <v>3084</v>
      </c>
      <c r="G58" s="81">
        <f t="shared" si="27"/>
        <v>181</v>
      </c>
      <c r="H58" s="81">
        <f t="shared" si="28"/>
        <v>0</v>
      </c>
      <c r="I58" s="81">
        <f t="shared" si="29"/>
        <v>19797</v>
      </c>
      <c r="J58" s="82">
        <f t="shared" si="10"/>
        <v>0.18259771274817663</v>
      </c>
      <c r="K58" s="82">
        <f t="shared" si="11"/>
        <v>1.0713862909908844E-2</v>
      </c>
      <c r="L58" s="82">
        <f t="shared" si="12"/>
        <v>0</v>
      </c>
      <c r="M58" s="81">
        <f t="shared" si="21"/>
        <v>17.043125741257988</v>
      </c>
      <c r="N58" s="84">
        <f t="shared" si="13"/>
        <v>4.2467332820906992E-2</v>
      </c>
      <c r="O58" s="84"/>
      <c r="P58" s="85">
        <f t="shared" si="14"/>
        <v>6.4853958493466561E-3</v>
      </c>
      <c r="Q58" s="87">
        <f t="shared" si="15"/>
        <v>4.2467332820906992E-2</v>
      </c>
      <c r="R58" s="96">
        <f t="shared" si="16"/>
        <v>0.95104727132974631</v>
      </c>
      <c r="AB58" s="119">
        <f t="shared" si="25"/>
        <v>2044.2857142857142</v>
      </c>
      <c r="AC58" s="120">
        <f t="shared" si="25"/>
        <v>103.14285714285714</v>
      </c>
      <c r="AD58" s="67">
        <f t="shared" si="7"/>
        <v>134.82857142857142</v>
      </c>
      <c r="AE58" s="41">
        <f t="shared" si="22"/>
        <v>0.76499258317440133</v>
      </c>
      <c r="AL58" t="str">
        <f t="shared" si="5"/>
        <v>Banning of gatherings of more than 2 people not from the same household, police-enforceable. Banning of Public events.</v>
      </c>
      <c r="AM58" t="e">
        <f t="shared" si="17"/>
        <v>#VALUE!</v>
      </c>
      <c r="AN58" t="e">
        <f t="shared" si="24"/>
        <v>#VALUE!</v>
      </c>
      <c r="AO58" s="3" t="e">
        <f t="shared" si="23"/>
        <v>#VALUE!</v>
      </c>
    </row>
    <row r="59" spans="1:41" ht="13.8" x14ac:dyDescent="0.25">
      <c r="A59" s="95">
        <v>43917</v>
      </c>
      <c r="B59" s="81">
        <v>24017</v>
      </c>
      <c r="C59" s="81">
        <v>1172</v>
      </c>
      <c r="D59" s="81">
        <v>135</v>
      </c>
      <c r="E59" s="81"/>
      <c r="F59" s="81">
        <f t="shared" si="26"/>
        <v>3201</v>
      </c>
      <c r="G59" s="81">
        <f t="shared" si="27"/>
        <v>288</v>
      </c>
      <c r="H59" s="81">
        <f t="shared" si="28"/>
        <v>0</v>
      </c>
      <c r="I59" s="81">
        <f t="shared" si="29"/>
        <v>22710</v>
      </c>
      <c r="J59" s="82">
        <f t="shared" si="10"/>
        <v>0.1617407601652785</v>
      </c>
      <c r="K59" s="82">
        <f t="shared" si="11"/>
        <v>1.4547658736172147E-2</v>
      </c>
      <c r="L59" s="82">
        <f t="shared" si="12"/>
        <v>0</v>
      </c>
      <c r="M59" s="81">
        <f t="shared" si="21"/>
        <v>11.117992461777842</v>
      </c>
      <c r="N59" s="84">
        <f t="shared" si="13"/>
        <v>4.8798767539659407E-2</v>
      </c>
      <c r="O59" s="84"/>
      <c r="P59" s="85">
        <f t="shared" si="14"/>
        <v>5.6210184452679356E-3</v>
      </c>
      <c r="Q59" s="87">
        <f t="shared" si="15"/>
        <v>4.8798767539659407E-2</v>
      </c>
      <c r="R59" s="96">
        <f t="shared" si="16"/>
        <v>0.94558021401507264</v>
      </c>
      <c r="AB59" s="119">
        <f t="shared" si="25"/>
        <v>2322.4285714285716</v>
      </c>
      <c r="AC59" s="120">
        <f t="shared" si="25"/>
        <v>139.71428571428572</v>
      </c>
      <c r="AD59" s="67">
        <f t="shared" si="7"/>
        <v>156.97142857142859</v>
      </c>
      <c r="AE59" s="41">
        <f t="shared" si="22"/>
        <v>0.89006188569348377</v>
      </c>
      <c r="AL59" t="str">
        <f t="shared" si="5"/>
        <v>Banning of gatherings of more than 2 people not from the same household, police-enforceable. Banning of Public events.</v>
      </c>
      <c r="AM59" t="e">
        <f t="shared" si="17"/>
        <v>#VALUE!</v>
      </c>
      <c r="AN59" t="e">
        <f t="shared" si="24"/>
        <v>#VALUE!</v>
      </c>
      <c r="AO59" s="3" t="e">
        <f t="shared" si="23"/>
        <v>#VALUE!</v>
      </c>
    </row>
    <row r="60" spans="1:41" ht="13.8" x14ac:dyDescent="0.25">
      <c r="A60" s="95">
        <v>43918</v>
      </c>
      <c r="B60" s="81">
        <v>26839</v>
      </c>
      <c r="C60" s="81">
        <v>1464</v>
      </c>
      <c r="D60" s="81">
        <v>135</v>
      </c>
      <c r="E60" s="81"/>
      <c r="F60" s="81">
        <f t="shared" si="26"/>
        <v>2822</v>
      </c>
      <c r="G60" s="81">
        <f t="shared" si="27"/>
        <v>292</v>
      </c>
      <c r="H60" s="81">
        <f t="shared" si="28"/>
        <v>0</v>
      </c>
      <c r="I60" s="81">
        <f t="shared" si="29"/>
        <v>25240</v>
      </c>
      <c r="J60" s="82">
        <f t="shared" si="10"/>
        <v>0.1243064171038072</v>
      </c>
      <c r="K60" s="82">
        <f t="shared" si="11"/>
        <v>1.2857771906649053E-2</v>
      </c>
      <c r="L60" s="82">
        <f t="shared" si="12"/>
        <v>0</v>
      </c>
      <c r="M60" s="81">
        <f t="shared" si="21"/>
        <v>9.6678038781762385</v>
      </c>
      <c r="N60" s="84">
        <f t="shared" si="13"/>
        <v>5.4547486866127648E-2</v>
      </c>
      <c r="O60" s="84"/>
      <c r="P60" s="85">
        <f t="shared" si="14"/>
        <v>5.0299936659339017E-3</v>
      </c>
      <c r="Q60" s="87">
        <f t="shared" si="15"/>
        <v>5.4547486866127648E-2</v>
      </c>
      <c r="R60" s="96">
        <f t="shared" si="16"/>
        <v>0.94042251946793842</v>
      </c>
      <c r="AB60" s="119">
        <f t="shared" ref="AB60:AC75" si="30">AVERAGE(F54:F60)</f>
        <v>2554.5714285714284</v>
      </c>
      <c r="AC60" s="120">
        <f t="shared" si="30"/>
        <v>173.14285714285714</v>
      </c>
      <c r="AD60" s="67">
        <f t="shared" si="7"/>
        <v>180.7714285714286</v>
      </c>
      <c r="AE60" s="41">
        <f t="shared" si="22"/>
        <v>0.95779990516832603</v>
      </c>
      <c r="AL60" t="str">
        <f t="shared" si="5"/>
        <v>Banning of gatherings of more than 2 people not from the same household, police-enforceable. Banning of Public events.</v>
      </c>
      <c r="AM60" t="e">
        <f t="shared" si="17"/>
        <v>#VALUE!</v>
      </c>
      <c r="AN60" t="e">
        <f t="shared" si="24"/>
        <v>#VALUE!</v>
      </c>
      <c r="AO60" s="3" t="e">
        <f t="shared" si="23"/>
        <v>#VALUE!</v>
      </c>
    </row>
    <row r="61" spans="1:41" ht="13.8" x14ac:dyDescent="0.25">
      <c r="A61" s="95">
        <v>43919</v>
      </c>
      <c r="B61" s="81">
        <v>29696</v>
      </c>
      <c r="C61" s="81">
        <v>1676</v>
      </c>
      <c r="D61" s="81">
        <v>135</v>
      </c>
      <c r="E61" s="81"/>
      <c r="F61" s="81">
        <f t="shared" si="26"/>
        <v>2857</v>
      </c>
      <c r="G61" s="81">
        <f t="shared" si="27"/>
        <v>212</v>
      </c>
      <c r="H61" s="81">
        <f t="shared" si="28"/>
        <v>0</v>
      </c>
      <c r="I61" s="81">
        <f t="shared" si="29"/>
        <v>27885</v>
      </c>
      <c r="J61" s="82">
        <f t="shared" si="10"/>
        <v>0.11323811302951585</v>
      </c>
      <c r="K61" s="82">
        <f t="shared" si="11"/>
        <v>8.3993660855784472E-3</v>
      </c>
      <c r="L61" s="82">
        <f t="shared" si="12"/>
        <v>0</v>
      </c>
      <c r="M61" s="81">
        <f t="shared" si="21"/>
        <v>13.481745155023491</v>
      </c>
      <c r="N61" s="84">
        <f t="shared" si="13"/>
        <v>5.6438577586206899E-2</v>
      </c>
      <c r="O61" s="84"/>
      <c r="P61" s="85">
        <f t="shared" si="14"/>
        <v>4.5460668103448273E-3</v>
      </c>
      <c r="Q61" s="87">
        <f t="shared" si="15"/>
        <v>5.6438577586206899E-2</v>
      </c>
      <c r="R61" s="96">
        <f t="shared" si="16"/>
        <v>0.93901535560344829</v>
      </c>
      <c r="AB61" s="119">
        <f t="shared" si="30"/>
        <v>2766.1428571428573</v>
      </c>
      <c r="AC61" s="120">
        <f t="shared" si="30"/>
        <v>198.28571428571428</v>
      </c>
      <c r="AD61" s="67">
        <f t="shared" si="7"/>
        <v>207.45714285714286</v>
      </c>
      <c r="AE61" s="41">
        <f t="shared" si="22"/>
        <v>0.95579121333149697</v>
      </c>
      <c r="AL61" t="str">
        <f t="shared" si="5"/>
        <v>Banning of gatherings of more than 2 people not from the same household, police-enforceable. Banning of Public events.</v>
      </c>
      <c r="AM61" t="e">
        <f t="shared" si="17"/>
        <v>#VALUE!</v>
      </c>
      <c r="AN61" t="e">
        <f t="shared" si="24"/>
        <v>#VALUE!</v>
      </c>
      <c r="AO61" s="3" t="e">
        <f t="shared" si="23"/>
        <v>#VALUE!</v>
      </c>
    </row>
    <row r="62" spans="1:41" ht="13.8" x14ac:dyDescent="0.25">
      <c r="A62" s="95">
        <v>43920</v>
      </c>
      <c r="B62" s="81">
        <v>33969</v>
      </c>
      <c r="C62" s="81">
        <v>2050</v>
      </c>
      <c r="D62" s="81">
        <v>135</v>
      </c>
      <c r="E62" s="81"/>
      <c r="F62" s="81">
        <f t="shared" ref="F62" si="31">B62-B61</f>
        <v>4273</v>
      </c>
      <c r="G62" s="81">
        <f t="shared" ref="G62" si="32">C62-C61</f>
        <v>374</v>
      </c>
      <c r="H62" s="81">
        <f t="shared" ref="H62" si="33">D62-D61</f>
        <v>0</v>
      </c>
      <c r="I62" s="81">
        <f t="shared" ref="I62" si="34">B62-C62-D62</f>
        <v>31784</v>
      </c>
      <c r="J62" s="82">
        <f t="shared" si="10"/>
        <v>0.15330356806754239</v>
      </c>
      <c r="K62" s="82">
        <f t="shared" si="11"/>
        <v>1.3412228796844181E-2</v>
      </c>
      <c r="L62" s="82">
        <f t="shared" si="12"/>
        <v>0</v>
      </c>
      <c r="M62" s="81">
        <f t="shared" si="21"/>
        <v>11.430133677977057</v>
      </c>
      <c r="N62" s="84">
        <f t="shared" si="13"/>
        <v>6.0349141864641291E-2</v>
      </c>
      <c r="O62" s="84"/>
      <c r="P62" s="85">
        <f t="shared" si="14"/>
        <v>3.9742117813300363E-3</v>
      </c>
      <c r="Q62" s="87">
        <f t="shared" si="15"/>
        <v>6.0349141864641291E-2</v>
      </c>
      <c r="R62" s="96">
        <f t="shared" si="16"/>
        <v>0.9356766463540287</v>
      </c>
      <c r="AB62" s="119">
        <f t="shared" si="30"/>
        <v>3043</v>
      </c>
      <c r="AC62" s="120">
        <f t="shared" si="30"/>
        <v>240.85714285714286</v>
      </c>
      <c r="AD62" s="67">
        <f t="shared" si="7"/>
        <v>256.68571428571425</v>
      </c>
      <c r="AE62" s="41">
        <f t="shared" si="22"/>
        <v>0.93833481745325031</v>
      </c>
      <c r="AL62" t="str">
        <f t="shared" si="5"/>
        <v>Banning of gatherings of more than 2 people not from the same household, police-enforceable. Banning of Public events.</v>
      </c>
      <c r="AM62" t="e">
        <f t="shared" si="17"/>
        <v>#VALUE!</v>
      </c>
      <c r="AN62" t="e">
        <f t="shared" si="24"/>
        <v>#VALUE!</v>
      </c>
      <c r="AO62" s="3" t="e">
        <f t="shared" si="23"/>
        <v>#VALUE!</v>
      </c>
    </row>
    <row r="63" spans="1:41" ht="13.8" x14ac:dyDescent="0.25">
      <c r="A63" s="95">
        <v>43921</v>
      </c>
      <c r="B63" s="81">
        <v>38484</v>
      </c>
      <c r="C63" s="81">
        <v>2453</v>
      </c>
      <c r="D63" s="81">
        <v>135</v>
      </c>
      <c r="E63" s="81"/>
      <c r="F63" s="81">
        <f t="shared" ref="F63:F64" si="35">B63-B62</f>
        <v>4515</v>
      </c>
      <c r="G63" s="81">
        <f t="shared" ref="G63:G64" si="36">C63-C62</f>
        <v>403</v>
      </c>
      <c r="H63" s="81">
        <f t="shared" ref="H63:H64" si="37">D63-D62</f>
        <v>0</v>
      </c>
      <c r="I63" s="81">
        <f t="shared" ref="I63:I64" si="38">B63-C63-D63</f>
        <v>35896</v>
      </c>
      <c r="J63" s="82">
        <f t="shared" si="10"/>
        <v>0.14212372136615647</v>
      </c>
      <c r="K63" s="82">
        <f t="shared" si="11"/>
        <v>1.267933551472439E-2</v>
      </c>
      <c r="L63" s="82">
        <f t="shared" si="12"/>
        <v>0</v>
      </c>
      <c r="M63" s="81">
        <f t="shared" si="21"/>
        <v>11.209082778912947</v>
      </c>
      <c r="N63" s="84">
        <f t="shared" si="13"/>
        <v>6.374077538717389E-2</v>
      </c>
      <c r="O63" s="84"/>
      <c r="P63" s="85">
        <f t="shared" si="14"/>
        <v>3.5079513564078577E-3</v>
      </c>
      <c r="Q63" s="87">
        <f t="shared" si="15"/>
        <v>6.374077538717389E-2</v>
      </c>
      <c r="R63" s="96">
        <f t="shared" si="16"/>
        <v>0.93275127325641827</v>
      </c>
      <c r="AB63" s="119">
        <f t="shared" si="30"/>
        <v>3349.2857142857142</v>
      </c>
      <c r="AC63" s="120">
        <f t="shared" si="30"/>
        <v>277.28571428571428</v>
      </c>
      <c r="AD63" s="67">
        <f t="shared" si="7"/>
        <v>302.48571428571427</v>
      </c>
      <c r="AE63" s="41">
        <f t="shared" si="22"/>
        <v>0.91669028053272883</v>
      </c>
      <c r="AL63" t="str">
        <f t="shared" si="5"/>
        <v>Banning of gatherings of more than 2 people not from the same household, police-enforceable. Banning of Public events.</v>
      </c>
      <c r="AM63" t="e">
        <f t="shared" si="17"/>
        <v>#VALUE!</v>
      </c>
      <c r="AN63" t="e">
        <f t="shared" si="24"/>
        <v>#VALUE!</v>
      </c>
      <c r="AO63" s="3" t="e">
        <f t="shared" si="23"/>
        <v>#VALUE!</v>
      </c>
    </row>
    <row r="64" spans="1:41" ht="13.8" x14ac:dyDescent="0.25">
      <c r="A64" s="95">
        <v>43922</v>
      </c>
      <c r="B64" s="81">
        <v>43398</v>
      </c>
      <c r="C64" s="81">
        <v>3125</v>
      </c>
      <c r="D64" s="94">
        <v>135</v>
      </c>
      <c r="E64" s="94">
        <v>155174</v>
      </c>
      <c r="F64" s="81">
        <f t="shared" si="35"/>
        <v>4914</v>
      </c>
      <c r="G64" s="81">
        <f t="shared" si="36"/>
        <v>672</v>
      </c>
      <c r="H64" s="81">
        <f t="shared" si="37"/>
        <v>0</v>
      </c>
      <c r="I64" s="81">
        <f t="shared" si="38"/>
        <v>40138</v>
      </c>
      <c r="J64" s="82">
        <f t="shared" si="10"/>
        <v>0.13697312471390583</v>
      </c>
      <c r="K64" s="82">
        <f t="shared" si="11"/>
        <v>1.8720748829953199E-2</v>
      </c>
      <c r="L64" s="82">
        <f t="shared" si="12"/>
        <v>0</v>
      </c>
      <c r="M64" s="81">
        <f t="shared" si="21"/>
        <v>7.3166477451344694</v>
      </c>
      <c r="N64" s="84">
        <f t="shared" si="13"/>
        <v>7.200792663256371E-2</v>
      </c>
      <c r="O64" s="84"/>
      <c r="P64" s="85">
        <f t="shared" si="14"/>
        <v>3.1107424305267524E-3</v>
      </c>
      <c r="Q64" s="87">
        <f t="shared" si="15"/>
        <v>7.200792663256371E-2</v>
      </c>
      <c r="R64" s="96">
        <f t="shared" si="16"/>
        <v>0.9248813309369095</v>
      </c>
      <c r="AB64" s="119">
        <f t="shared" si="30"/>
        <v>3666.5714285714284</v>
      </c>
      <c r="AC64" s="120">
        <f t="shared" si="30"/>
        <v>346</v>
      </c>
      <c r="AD64" s="67">
        <f t="shared" si="7"/>
        <v>350.8857142857143</v>
      </c>
      <c r="AE64" s="41">
        <f t="shared" si="22"/>
        <v>0.98607605243872642</v>
      </c>
      <c r="AL64">
        <f t="shared" si="5"/>
        <v>155174</v>
      </c>
      <c r="AM64" t="e">
        <f t="shared" si="17"/>
        <v>#VALUE!</v>
      </c>
      <c r="AN64" t="e">
        <f t="shared" si="24"/>
        <v>#VALUE!</v>
      </c>
      <c r="AO64" s="3" t="e">
        <f t="shared" si="23"/>
        <v>#VALUE!</v>
      </c>
    </row>
    <row r="65" spans="1:41" ht="13.8" x14ac:dyDescent="0.25">
      <c r="A65" s="95">
        <v>43923</v>
      </c>
      <c r="B65" s="81">
        <v>48263</v>
      </c>
      <c r="C65" s="81">
        <v>3782</v>
      </c>
      <c r="D65" s="94">
        <v>135</v>
      </c>
      <c r="E65" s="94">
        <v>167098</v>
      </c>
      <c r="F65" s="81">
        <f t="shared" ref="F65" si="39">B65-B64</f>
        <v>4865</v>
      </c>
      <c r="G65" s="81">
        <f t="shared" ref="G65" si="40">C65-C64</f>
        <v>657</v>
      </c>
      <c r="H65" s="81">
        <f t="shared" ref="H65" si="41">D65-D64</f>
        <v>0</v>
      </c>
      <c r="I65" s="81">
        <f t="shared" ref="I65" si="42">B65-C65-D65</f>
        <v>44346</v>
      </c>
      <c r="J65" s="82">
        <f t="shared" si="10"/>
        <v>0.12128437078479201</v>
      </c>
      <c r="K65" s="82">
        <f t="shared" si="11"/>
        <v>1.6368528576411381E-2</v>
      </c>
      <c r="L65" s="82">
        <f t="shared" si="12"/>
        <v>0</v>
      </c>
      <c r="M65" s="81">
        <f t="shared" si="21"/>
        <v>7.4096074194215857</v>
      </c>
      <c r="N65" s="84">
        <f t="shared" si="13"/>
        <v>7.8362306528810891E-2</v>
      </c>
      <c r="O65" s="84"/>
      <c r="P65" s="85">
        <f t="shared" si="14"/>
        <v>2.7971738184530593E-3</v>
      </c>
      <c r="Q65" s="87">
        <f t="shared" si="15"/>
        <v>7.8362306528810891E-2</v>
      </c>
      <c r="R65" s="96">
        <f t="shared" si="16"/>
        <v>0.91884051965273605</v>
      </c>
      <c r="AB65" s="119">
        <f t="shared" si="30"/>
        <v>3921</v>
      </c>
      <c r="AC65" s="120">
        <f t="shared" si="30"/>
        <v>414</v>
      </c>
      <c r="AD65" s="67">
        <f t="shared" si="7"/>
        <v>408.85714285714289</v>
      </c>
      <c r="AE65" s="41">
        <f t="shared" si="22"/>
        <v>1.0125786163522013</v>
      </c>
      <c r="AL65">
        <f t="shared" si="5"/>
        <v>167098</v>
      </c>
      <c r="AM65">
        <f t="shared" si="17"/>
        <v>11924</v>
      </c>
      <c r="AN65" t="e">
        <f t="shared" si="24"/>
        <v>#VALUE!</v>
      </c>
      <c r="AO65" s="3" t="e">
        <f t="shared" si="23"/>
        <v>#VALUE!</v>
      </c>
    </row>
    <row r="66" spans="1:41" ht="13.8" x14ac:dyDescent="0.25">
      <c r="A66" s="95">
        <v>43924</v>
      </c>
      <c r="B66" s="81">
        <v>53178</v>
      </c>
      <c r="C66" s="81">
        <v>4518</v>
      </c>
      <c r="D66" s="94">
        <v>135</v>
      </c>
      <c r="E66" s="94">
        <v>182047</v>
      </c>
      <c r="F66" s="81">
        <f t="shared" ref="F66:F67" si="43">B66-B65</f>
        <v>4915</v>
      </c>
      <c r="G66" s="81">
        <f t="shared" ref="G66:G67" si="44">C66-C65</f>
        <v>736</v>
      </c>
      <c r="H66" s="81">
        <f t="shared" ref="H66:H67" si="45">D66-D65</f>
        <v>0</v>
      </c>
      <c r="I66" s="81">
        <f t="shared" ref="I66:I67" si="46">B66-C66-D66</f>
        <v>48525</v>
      </c>
      <c r="J66" s="82">
        <f t="shared" si="10"/>
        <v>0.11091184694755678</v>
      </c>
      <c r="K66" s="82">
        <f t="shared" si="11"/>
        <v>1.6596761827447796E-2</v>
      </c>
      <c r="L66" s="82">
        <f t="shared" si="12"/>
        <v>0</v>
      </c>
      <c r="M66" s="81">
        <f t="shared" ref="M66:M67" si="47">J66/(K66+L66)</f>
        <v>6.6827401694787403</v>
      </c>
      <c r="N66" s="84">
        <f t="shared" si="13"/>
        <v>8.49599458422656E-2</v>
      </c>
      <c r="O66" s="84"/>
      <c r="P66" s="85">
        <f t="shared" si="14"/>
        <v>2.5386438000676971E-3</v>
      </c>
      <c r="Q66" s="87">
        <f t="shared" si="15"/>
        <v>8.49599458422656E-2</v>
      </c>
      <c r="R66" s="96">
        <f t="shared" si="16"/>
        <v>0.91250141035766674</v>
      </c>
      <c r="AB66" s="119">
        <f t="shared" si="30"/>
        <v>4165.8571428571431</v>
      </c>
      <c r="AC66" s="120">
        <f t="shared" si="30"/>
        <v>478</v>
      </c>
      <c r="AD66" s="67">
        <f t="shared" si="7"/>
        <v>464.48571428571432</v>
      </c>
      <c r="AE66" s="41">
        <f t="shared" si="22"/>
        <v>1.029095159008427</v>
      </c>
      <c r="AL66">
        <f t="shared" si="5"/>
        <v>182047</v>
      </c>
      <c r="AM66">
        <f t="shared" si="17"/>
        <v>14949</v>
      </c>
      <c r="AN66" t="e">
        <f t="shared" si="24"/>
        <v>#VALUE!</v>
      </c>
      <c r="AO66" s="3" t="e">
        <f t="shared" si="23"/>
        <v>#VALUE!</v>
      </c>
    </row>
    <row r="67" spans="1:41" ht="13.8" x14ac:dyDescent="0.25">
      <c r="A67" s="95">
        <v>43925</v>
      </c>
      <c r="B67" s="81">
        <v>57198</v>
      </c>
      <c r="C67" s="81">
        <v>5274</v>
      </c>
      <c r="D67" s="94">
        <v>135</v>
      </c>
      <c r="E67" s="94">
        <v>222937</v>
      </c>
      <c r="F67" s="81">
        <f t="shared" si="43"/>
        <v>4020</v>
      </c>
      <c r="G67" s="81">
        <f t="shared" si="44"/>
        <v>756</v>
      </c>
      <c r="H67" s="81">
        <f t="shared" si="45"/>
        <v>0</v>
      </c>
      <c r="I67" s="81">
        <f t="shared" si="46"/>
        <v>51789</v>
      </c>
      <c r="J67" s="82">
        <f t="shared" si="10"/>
        <v>8.2908840921221236E-2</v>
      </c>
      <c r="K67" s="82">
        <f t="shared" si="11"/>
        <v>1.5579598145285934E-2</v>
      </c>
      <c r="L67" s="82">
        <f t="shared" si="12"/>
        <v>0</v>
      </c>
      <c r="M67" s="81">
        <f t="shared" si="47"/>
        <v>5.3216289757966413</v>
      </c>
      <c r="N67" s="84">
        <f t="shared" si="13"/>
        <v>9.2206021189552081E-2</v>
      </c>
      <c r="O67" s="84"/>
      <c r="P67" s="85">
        <f t="shared" si="14"/>
        <v>2.360222385398091E-3</v>
      </c>
      <c r="Q67" s="87">
        <f t="shared" si="15"/>
        <v>9.2206021189552081E-2</v>
      </c>
      <c r="R67" s="96">
        <f t="shared" si="16"/>
        <v>0.90543375642504986</v>
      </c>
      <c r="AB67" s="119">
        <f t="shared" si="30"/>
        <v>4337</v>
      </c>
      <c r="AC67" s="120">
        <f t="shared" si="30"/>
        <v>544.28571428571433</v>
      </c>
      <c r="AD67" s="67">
        <f t="shared" si="7"/>
        <v>510.91428571428571</v>
      </c>
      <c r="AE67" s="41">
        <f t="shared" si="22"/>
        <v>1.065317078626552</v>
      </c>
      <c r="AL67">
        <f t="shared" si="5"/>
        <v>222937</v>
      </c>
      <c r="AM67">
        <f t="shared" si="17"/>
        <v>40890</v>
      </c>
      <c r="AN67" t="e">
        <f t="shared" si="24"/>
        <v>#VALUE!</v>
      </c>
      <c r="AO67" s="3" t="e">
        <f t="shared" si="23"/>
        <v>#VALUE!</v>
      </c>
    </row>
    <row r="68" spans="1:41" ht="13.8" x14ac:dyDescent="0.25">
      <c r="A68" s="95">
        <v>43926</v>
      </c>
      <c r="B68" s="81">
        <v>60792</v>
      </c>
      <c r="C68" s="81">
        <v>5873</v>
      </c>
      <c r="D68" s="94">
        <v>135</v>
      </c>
      <c r="E68" s="94">
        <v>238836</v>
      </c>
      <c r="F68" s="81">
        <f t="shared" ref="F68" si="48">B68-B67</f>
        <v>3594</v>
      </c>
      <c r="G68" s="81">
        <f t="shared" ref="G68" si="49">C68-C67</f>
        <v>599</v>
      </c>
      <c r="H68" s="81">
        <f t="shared" ref="H68" si="50">D68-D67</f>
        <v>0</v>
      </c>
      <c r="I68" s="81">
        <f t="shared" ref="I68" si="51">B68-C68-D68</f>
        <v>54784</v>
      </c>
      <c r="J68" s="82">
        <f t="shared" si="10"/>
        <v>6.9455496576757647E-2</v>
      </c>
      <c r="K68" s="82">
        <f t="shared" si="11"/>
        <v>1.1566162698642569E-2</v>
      </c>
      <c r="L68" s="82">
        <f t="shared" si="12"/>
        <v>0</v>
      </c>
      <c r="M68" s="81">
        <f t="shared" ref="M68" si="52">J68/(K68+L68)</f>
        <v>6.005059619722374</v>
      </c>
      <c r="N68" s="84">
        <f t="shared" si="13"/>
        <v>9.660810632978023E-2</v>
      </c>
      <c r="O68" s="84"/>
      <c r="P68" s="85">
        <f t="shared" si="14"/>
        <v>2.2206869324911172E-3</v>
      </c>
      <c r="Q68" s="87">
        <f t="shared" si="15"/>
        <v>9.660810632978023E-2</v>
      </c>
      <c r="R68" s="96">
        <f t="shared" si="16"/>
        <v>0.90117120673772866</v>
      </c>
      <c r="AB68" s="119">
        <f t="shared" si="30"/>
        <v>4442.2857142857147</v>
      </c>
      <c r="AC68" s="120">
        <f t="shared" si="30"/>
        <v>599.57142857142856</v>
      </c>
      <c r="AD68" s="67">
        <f t="shared" si="7"/>
        <v>553.22857142857151</v>
      </c>
      <c r="AE68" s="41">
        <f t="shared" si="22"/>
        <v>1.0837680111552961</v>
      </c>
      <c r="AL68">
        <f t="shared" si="5"/>
        <v>238836</v>
      </c>
      <c r="AM68">
        <f t="shared" si="17"/>
        <v>15899</v>
      </c>
      <c r="AN68" t="e">
        <f t="shared" si="24"/>
        <v>#VALUE!</v>
      </c>
      <c r="AO68" s="3" t="e">
        <f t="shared" si="23"/>
        <v>#VALUE!</v>
      </c>
    </row>
    <row r="69" spans="1:41" ht="13.8" x14ac:dyDescent="0.25">
      <c r="A69" s="95">
        <v>43927</v>
      </c>
      <c r="B69" s="81">
        <v>66067</v>
      </c>
      <c r="C69" s="81">
        <v>6440</v>
      </c>
      <c r="D69" s="81">
        <v>135</v>
      </c>
      <c r="E69" s="81">
        <v>251569</v>
      </c>
      <c r="F69" s="81">
        <f t="shared" ref="F69" si="53">B69-B68</f>
        <v>5275</v>
      </c>
      <c r="G69" s="81">
        <f t="shared" ref="G69" si="54">C69-C68</f>
        <v>567</v>
      </c>
      <c r="H69" s="81">
        <f t="shared" ref="H69" si="55">D69-D68</f>
        <v>0</v>
      </c>
      <c r="I69" s="81">
        <f t="shared" ref="I69" si="56">B69-C69-D69</f>
        <v>59492</v>
      </c>
      <c r="J69" s="82">
        <f t="shared" si="10"/>
        <v>9.6373539763915633E-2</v>
      </c>
      <c r="K69" s="82">
        <f t="shared" si="11"/>
        <v>1.034973714953271E-2</v>
      </c>
      <c r="L69" s="82">
        <f t="shared" si="12"/>
        <v>0</v>
      </c>
      <c r="M69" s="81">
        <f t="shared" ref="M69" si="57">J69/(K69+L69)</f>
        <v>9.3116895986355441</v>
      </c>
      <c r="N69" s="84">
        <f t="shared" si="13"/>
        <v>9.7476803850636479E-2</v>
      </c>
      <c r="O69" s="84"/>
      <c r="P69" s="85">
        <f t="shared" si="14"/>
        <v>2.0433802049434663E-3</v>
      </c>
      <c r="Q69" s="87">
        <f t="shared" si="15"/>
        <v>9.7476803850636479E-2</v>
      </c>
      <c r="R69" s="96">
        <f t="shared" si="16"/>
        <v>0.90047981594442006</v>
      </c>
      <c r="AB69" s="119">
        <f t="shared" si="30"/>
        <v>4585.4285714285716</v>
      </c>
      <c r="AC69" s="120">
        <f t="shared" si="30"/>
        <v>627.14285714285711</v>
      </c>
      <c r="AD69" s="67">
        <f t="shared" si="7"/>
        <v>608.6</v>
      </c>
      <c r="AE69" s="41">
        <f t="shared" si="22"/>
        <v>1.0304680531430448</v>
      </c>
      <c r="AL69">
        <f t="shared" si="5"/>
        <v>251569</v>
      </c>
      <c r="AM69">
        <f t="shared" si="17"/>
        <v>12733</v>
      </c>
      <c r="AN69" t="e">
        <f t="shared" si="24"/>
        <v>#VALUE!</v>
      </c>
      <c r="AO69" s="3" t="e">
        <f t="shared" si="23"/>
        <v>#VALUE!</v>
      </c>
    </row>
    <row r="70" spans="1:41" ht="13.8" x14ac:dyDescent="0.25">
      <c r="A70" s="95">
        <v>43928</v>
      </c>
      <c r="B70" s="81">
        <v>71517</v>
      </c>
      <c r="C70" s="81">
        <v>7545</v>
      </c>
      <c r="D70" s="81">
        <v>135</v>
      </c>
      <c r="E70" s="81">
        <v>265885</v>
      </c>
      <c r="F70" s="81">
        <f t="shared" ref="F70" si="58">B70-B69</f>
        <v>5450</v>
      </c>
      <c r="G70" s="81">
        <f t="shared" ref="G70" si="59">C70-C69</f>
        <v>1105</v>
      </c>
      <c r="H70" s="81">
        <f t="shared" ref="H70" si="60">D70-D69</f>
        <v>0</v>
      </c>
      <c r="I70" s="81">
        <f t="shared" ref="I70" si="61">B70-C70-D70</f>
        <v>63837</v>
      </c>
      <c r="J70" s="82">
        <f t="shared" si="10"/>
        <v>9.1698196962561665E-2</v>
      </c>
      <c r="K70" s="82">
        <f t="shared" ref="K70" si="62">G70/I69</f>
        <v>1.8573925906004169E-2</v>
      </c>
      <c r="L70" s="82">
        <f t="shared" ref="L70" si="63">H70/I69</f>
        <v>0</v>
      </c>
      <c r="M70" s="81">
        <f t="shared" ref="M70" si="64">J70/(K70+L70)</f>
        <v>4.9369313427119623</v>
      </c>
      <c r="N70" s="84">
        <f t="shared" si="13"/>
        <v>0.10549939175300978</v>
      </c>
      <c r="O70" s="84"/>
      <c r="P70" s="85">
        <f t="shared" si="14"/>
        <v>1.887663073115483E-3</v>
      </c>
      <c r="Q70" s="87">
        <f t="shared" si="15"/>
        <v>0.10549939175300978</v>
      </c>
      <c r="R70" s="96">
        <f t="shared" si="16"/>
        <v>0.89261294517387468</v>
      </c>
      <c r="AB70" s="119">
        <f t="shared" si="30"/>
        <v>4719</v>
      </c>
      <c r="AC70" s="120">
        <f t="shared" si="30"/>
        <v>727.42857142857144</v>
      </c>
      <c r="AD70" s="67">
        <f t="shared" si="7"/>
        <v>669.85714285714289</v>
      </c>
      <c r="AE70" s="41">
        <f t="shared" si="22"/>
        <v>1.0859458306675196</v>
      </c>
      <c r="AL70">
        <f t="shared" ref="AL70:AL133" si="65">IF(E70="",AL69,E70)</f>
        <v>265885</v>
      </c>
      <c r="AM70">
        <f t="shared" si="17"/>
        <v>14316</v>
      </c>
      <c r="AN70" t="e">
        <f t="shared" si="24"/>
        <v>#VALUE!</v>
      </c>
      <c r="AO70" s="3" t="e">
        <f t="shared" si="23"/>
        <v>#VALUE!</v>
      </c>
    </row>
    <row r="71" spans="1:41" ht="13.8" x14ac:dyDescent="0.25">
      <c r="A71" s="95">
        <v>43929</v>
      </c>
      <c r="B71" s="81">
        <v>76646</v>
      </c>
      <c r="C71" s="81">
        <v>8575</v>
      </c>
      <c r="D71" s="81">
        <v>135</v>
      </c>
      <c r="E71" s="81">
        <v>280304</v>
      </c>
      <c r="F71" s="81">
        <f t="shared" ref="F71" si="66">B71-B70</f>
        <v>5129</v>
      </c>
      <c r="G71" s="81">
        <f t="shared" ref="G71" si="67">C71-C70</f>
        <v>1030</v>
      </c>
      <c r="H71" s="81">
        <f t="shared" ref="H71" si="68">D71-D70</f>
        <v>0</v>
      </c>
      <c r="I71" s="81">
        <f t="shared" ref="I71" si="69">B71-C71-D71</f>
        <v>67936</v>
      </c>
      <c r="J71" s="82">
        <f t="shared" si="10"/>
        <v>8.0429986228870765E-2</v>
      </c>
      <c r="K71" s="82">
        <f t="shared" ref="K71" si="70">G71/I70</f>
        <v>1.6134843429359148E-2</v>
      </c>
      <c r="L71" s="82">
        <f t="shared" ref="L71" si="71">H71/I70</f>
        <v>0</v>
      </c>
      <c r="M71" s="81">
        <f t="shared" ref="M71" si="72">J71/(K71+L71)</f>
        <v>4.9848631367887606</v>
      </c>
      <c r="N71" s="84">
        <f t="shared" si="13"/>
        <v>0.11187798450016961</v>
      </c>
      <c r="O71" s="84"/>
      <c r="P71" s="85">
        <f t="shared" si="14"/>
        <v>1.7613443623933408E-3</v>
      </c>
      <c r="Q71" s="87">
        <f t="shared" si="15"/>
        <v>0.11187798450016961</v>
      </c>
      <c r="R71" s="96">
        <f t="shared" si="16"/>
        <v>0.886360671137437</v>
      </c>
      <c r="AB71" s="119">
        <f t="shared" si="30"/>
        <v>4749.7142857142853</v>
      </c>
      <c r="AC71" s="120">
        <f t="shared" si="30"/>
        <v>778.57142857142856</v>
      </c>
      <c r="AD71" s="67">
        <f t="shared" si="7"/>
        <v>733.31428571428569</v>
      </c>
      <c r="AE71" s="41">
        <f t="shared" si="22"/>
        <v>1.0617158887243825</v>
      </c>
      <c r="AL71">
        <f t="shared" si="65"/>
        <v>280304</v>
      </c>
      <c r="AM71">
        <f t="shared" si="17"/>
        <v>14419</v>
      </c>
      <c r="AN71">
        <f t="shared" si="24"/>
        <v>17875.714285714286</v>
      </c>
      <c r="AO71" s="3">
        <f t="shared" si="23"/>
        <v>2.6331955615589616E-4</v>
      </c>
    </row>
    <row r="72" spans="1:41" ht="13.8" x14ac:dyDescent="0.25">
      <c r="A72" s="95">
        <v>43930</v>
      </c>
      <c r="B72" s="81">
        <v>81498</v>
      </c>
      <c r="C72" s="81">
        <v>9691</v>
      </c>
      <c r="D72" s="81">
        <v>135</v>
      </c>
      <c r="E72" s="81">
        <v>296747</v>
      </c>
      <c r="F72" s="81">
        <f t="shared" ref="F72" si="73">B72-B71</f>
        <v>4852</v>
      </c>
      <c r="G72" s="81">
        <f t="shared" ref="G72" si="74">C72-C71</f>
        <v>1116</v>
      </c>
      <c r="H72" s="81">
        <f t="shared" ref="H72" si="75">D72-D71</f>
        <v>0</v>
      </c>
      <c r="I72" s="81">
        <f t="shared" ref="I72" si="76">B72-C72-D72</f>
        <v>71672</v>
      </c>
      <c r="J72" s="82">
        <f t="shared" si="10"/>
        <v>7.1500887489718057E-2</v>
      </c>
      <c r="K72" s="82">
        <f t="shared" ref="K72" si="77">G72/I71</f>
        <v>1.6427225624116817E-2</v>
      </c>
      <c r="L72" s="82">
        <f t="shared" ref="L72" si="78">H72/I71</f>
        <v>0</v>
      </c>
      <c r="M72" s="81">
        <f t="shared" ref="M72" si="79">J72/(K72+L72)</f>
        <v>4.3525844914887859</v>
      </c>
      <c r="N72" s="84">
        <f t="shared" si="13"/>
        <v>0.11891089351885936</v>
      </c>
      <c r="O72" s="84"/>
      <c r="P72" s="85">
        <f t="shared" si="14"/>
        <v>1.6564823676654642E-3</v>
      </c>
      <c r="Q72" s="87">
        <f t="shared" si="15"/>
        <v>0.11891089351885936</v>
      </c>
      <c r="R72" s="96">
        <f t="shared" si="16"/>
        <v>0.87943262411347511</v>
      </c>
      <c r="AB72" s="119">
        <f t="shared" si="30"/>
        <v>4747.8571428571431</v>
      </c>
      <c r="AC72" s="120">
        <f t="shared" si="30"/>
        <v>844.14285714285711</v>
      </c>
      <c r="AD72" s="67">
        <f t="shared" si="7"/>
        <v>784.2</v>
      </c>
      <c r="AE72" s="41">
        <f t="shared" si="22"/>
        <v>1.0764382263999708</v>
      </c>
      <c r="AL72">
        <f t="shared" si="65"/>
        <v>296747</v>
      </c>
      <c r="AM72">
        <f t="shared" si="17"/>
        <v>16443</v>
      </c>
      <c r="AN72">
        <f t="shared" si="24"/>
        <v>18521.285714285714</v>
      </c>
      <c r="AO72" s="3">
        <f t="shared" si="23"/>
        <v>2.7282919472593127E-4</v>
      </c>
    </row>
    <row r="73" spans="1:41" ht="13.8" x14ac:dyDescent="0.25">
      <c r="A73" s="95">
        <v>43931</v>
      </c>
      <c r="B73" s="81">
        <v>85813</v>
      </c>
      <c r="C73" s="81">
        <v>10813</v>
      </c>
      <c r="D73" s="81">
        <v>344</v>
      </c>
      <c r="E73" s="81">
        <v>315141</v>
      </c>
      <c r="F73" s="81">
        <f t="shared" ref="F73" si="80">B73-B72</f>
        <v>4315</v>
      </c>
      <c r="G73" s="81">
        <f t="shared" ref="G73" si="81">C73-C72</f>
        <v>1122</v>
      </c>
      <c r="H73" s="81">
        <f t="shared" ref="H73" si="82">D73-D72</f>
        <v>209</v>
      </c>
      <c r="I73" s="81">
        <f t="shared" ref="I73" si="83">B73-C73-D73</f>
        <v>74656</v>
      </c>
      <c r="J73" s="82">
        <f t="shared" ref="J73" si="84">F73/I72*$B$2/($B$2-B72)</f>
        <v>6.0277185477122658E-2</v>
      </c>
      <c r="K73" s="82">
        <f t="shared" ref="K73" si="85">G73/I72</f>
        <v>1.5654648956356737E-2</v>
      </c>
      <c r="L73" s="82">
        <f t="shared" ref="L73" si="86">H73/I72</f>
        <v>2.9160620604978234E-3</v>
      </c>
      <c r="M73" s="81">
        <f t="shared" ref="M73" si="87">J73/(K73+L73)</f>
        <v>3.2458200131602819</v>
      </c>
      <c r="N73" s="84">
        <f t="shared" si="13"/>
        <v>0.12600654912425857</v>
      </c>
      <c r="O73" s="84"/>
      <c r="P73" s="85">
        <f t="shared" si="14"/>
        <v>4.0087166280167339E-3</v>
      </c>
      <c r="Q73" s="87">
        <f t="shared" si="15"/>
        <v>0.12600654912425857</v>
      </c>
      <c r="R73" s="96">
        <f t="shared" si="16"/>
        <v>0.86998473424772471</v>
      </c>
      <c r="AB73" s="119">
        <f t="shared" si="30"/>
        <v>4662.1428571428569</v>
      </c>
      <c r="AC73" s="120">
        <f t="shared" si="30"/>
        <v>899.28571428571433</v>
      </c>
      <c r="AD73" s="67">
        <f t="shared" si="7"/>
        <v>833.17142857142869</v>
      </c>
      <c r="AE73" s="41">
        <f t="shared" si="22"/>
        <v>1.0793525599259284</v>
      </c>
      <c r="AL73">
        <f t="shared" si="65"/>
        <v>315141</v>
      </c>
      <c r="AM73">
        <f t="shared" si="17"/>
        <v>18394</v>
      </c>
      <c r="AN73">
        <f t="shared" si="24"/>
        <v>19013.428571428572</v>
      </c>
      <c r="AO73" s="3">
        <f t="shared" si="23"/>
        <v>2.8007874216425194E-4</v>
      </c>
    </row>
    <row r="74" spans="1:41" ht="13.8" x14ac:dyDescent="0.25">
      <c r="A74" s="95">
        <v>43932</v>
      </c>
      <c r="B74" s="81">
        <v>89390</v>
      </c>
      <c r="C74" s="81">
        <v>11656</v>
      </c>
      <c r="D74" s="81">
        <v>344</v>
      </c>
      <c r="E74" s="81">
        <v>332925</v>
      </c>
      <c r="F74" s="81">
        <f t="shared" ref="F74" si="88">B74-B73</f>
        <v>3577</v>
      </c>
      <c r="G74" s="81">
        <f t="shared" ref="G74" si="89">C74-C73</f>
        <v>843</v>
      </c>
      <c r="H74" s="81">
        <f t="shared" ref="H74" si="90">D74-D73</f>
        <v>0</v>
      </c>
      <c r="I74" s="81">
        <f t="shared" ref="I74" si="91">B74-C74-D74</f>
        <v>77390</v>
      </c>
      <c r="J74" s="82">
        <f t="shared" ref="J74" si="92">F74/I73*$B$2/($B$2-B73)</f>
        <v>4.7973737122961095E-2</v>
      </c>
      <c r="K74" s="82">
        <f t="shared" ref="K74" si="93">G74/I73</f>
        <v>1.1291791684526362E-2</v>
      </c>
      <c r="L74" s="82">
        <f t="shared" ref="L74" si="94">H74/I73</f>
        <v>0</v>
      </c>
      <c r="M74" s="81">
        <f t="shared" ref="M74" si="95">J74/(K74+L74)</f>
        <v>4.2485496069416175</v>
      </c>
      <c r="N74" s="84">
        <f t="shared" si="13"/>
        <v>0.13039489875825036</v>
      </c>
      <c r="O74" s="84"/>
      <c r="P74" s="85">
        <f t="shared" si="14"/>
        <v>3.8483051795502854E-3</v>
      </c>
      <c r="Q74" s="87">
        <f t="shared" si="15"/>
        <v>0.13039489875825036</v>
      </c>
      <c r="R74" s="96">
        <f t="shared" si="16"/>
        <v>0.86575679606219935</v>
      </c>
      <c r="AB74" s="119">
        <f t="shared" si="30"/>
        <v>4598.8571428571431</v>
      </c>
      <c r="AC74" s="120">
        <f t="shared" si="30"/>
        <v>911.71428571428567</v>
      </c>
      <c r="AD74" s="67">
        <f t="shared" si="7"/>
        <v>867.40000000000009</v>
      </c>
      <c r="AE74" s="41">
        <f t="shared" si="22"/>
        <v>1.0510886392832437</v>
      </c>
      <c r="AL74">
        <f t="shared" si="65"/>
        <v>332925</v>
      </c>
      <c r="AM74">
        <f t="shared" si="17"/>
        <v>17784</v>
      </c>
      <c r="AN74">
        <f t="shared" si="24"/>
        <v>15712.571428571429</v>
      </c>
      <c r="AO74" s="3">
        <f t="shared" si="23"/>
        <v>2.3145521731379135E-4</v>
      </c>
    </row>
    <row r="75" spans="1:41" ht="13.8" x14ac:dyDescent="0.25">
      <c r="A75" s="95">
        <v>43933</v>
      </c>
      <c r="B75" s="81">
        <v>92885</v>
      </c>
      <c r="C75" s="81">
        <v>12313</v>
      </c>
      <c r="D75" s="81">
        <v>344</v>
      </c>
      <c r="E75" s="81">
        <v>350575</v>
      </c>
      <c r="F75" s="81">
        <f t="shared" ref="F75" si="96">B75-B74</f>
        <v>3495</v>
      </c>
      <c r="G75" s="81">
        <f t="shared" ref="G75" si="97">C75-C74</f>
        <v>657</v>
      </c>
      <c r="H75" s="81">
        <f t="shared" ref="H75" si="98">D75-D74</f>
        <v>0</v>
      </c>
      <c r="I75" s="81">
        <f t="shared" ref="I75" si="99">B75-C75-D75</f>
        <v>80228</v>
      </c>
      <c r="J75" s="82">
        <f t="shared" ref="J75" si="100">F75/I74*$B$2/($B$2-B74)</f>
        <v>4.5220418212964797E-2</v>
      </c>
      <c r="K75" s="82">
        <f t="shared" ref="K75" si="101">G75/I74</f>
        <v>8.4894689236335447E-3</v>
      </c>
      <c r="L75" s="82">
        <f t="shared" ref="L75" si="102">H75/I74</f>
        <v>0</v>
      </c>
      <c r="M75" s="81">
        <f t="shared" ref="M75" si="103">J75/(K75+L75)</f>
        <v>5.3266486537311195</v>
      </c>
      <c r="N75" s="84">
        <f t="shared" si="13"/>
        <v>0.13256176993055929</v>
      </c>
      <c r="O75" s="84"/>
      <c r="P75" s="85">
        <f t="shared" si="14"/>
        <v>3.7035043333153899E-3</v>
      </c>
      <c r="Q75" s="87">
        <f t="shared" si="15"/>
        <v>0.13256176993055929</v>
      </c>
      <c r="R75" s="96">
        <f t="shared" si="16"/>
        <v>0.86373472573612531</v>
      </c>
      <c r="AB75" s="119">
        <f t="shared" si="30"/>
        <v>4584.7142857142853</v>
      </c>
      <c r="AC75" s="120">
        <f t="shared" si="30"/>
        <v>920</v>
      </c>
      <c r="AD75" s="67">
        <f t="shared" si="7"/>
        <v>888.45714285714303</v>
      </c>
      <c r="AE75" s="41">
        <f t="shared" si="22"/>
        <v>1.0355029585798814</v>
      </c>
      <c r="AL75">
        <f t="shared" si="65"/>
        <v>350575</v>
      </c>
      <c r="AM75">
        <f t="shared" si="17"/>
        <v>17650</v>
      </c>
      <c r="AN75">
        <f t="shared" si="24"/>
        <v>15962.714285714286</v>
      </c>
      <c r="AO75" s="3">
        <f t="shared" si="23"/>
        <v>2.3513996551829044E-4</v>
      </c>
    </row>
    <row r="76" spans="1:41" ht="13.8" x14ac:dyDescent="0.25">
      <c r="A76" s="95">
        <v>43934</v>
      </c>
      <c r="B76" s="81">
        <v>97068</v>
      </c>
      <c r="C76" s="81">
        <v>13037</v>
      </c>
      <c r="D76" s="81">
        <v>0</v>
      </c>
      <c r="E76" s="81">
        <v>365081</v>
      </c>
      <c r="F76" s="81">
        <f t="shared" ref="F76" si="104">B76-B75</f>
        <v>4183</v>
      </c>
      <c r="G76" s="81">
        <f t="shared" ref="G76" si="105">C76-C75</f>
        <v>724</v>
      </c>
      <c r="H76" s="81">
        <f t="shared" ref="H76" si="106">D76-D75</f>
        <v>-344</v>
      </c>
      <c r="I76" s="81">
        <f t="shared" ref="I76" si="107">B76-C76-D76</f>
        <v>84031</v>
      </c>
      <c r="J76" s="82">
        <f t="shared" ref="J76" si="108">F76/I75*$B$2/($B$2-B75)</f>
        <v>5.2210340895606576E-2</v>
      </c>
      <c r="K76" s="82">
        <f t="shared" ref="K76" si="109">G76/I75</f>
        <v>9.0242807997207956E-3</v>
      </c>
      <c r="L76" s="82">
        <f t="shared" ref="L76" si="110">H76/I75</f>
        <v>-4.2877798274916492E-3</v>
      </c>
      <c r="M76" s="81">
        <f t="shared" ref="M76" si="111">J76/(K76+L76)</f>
        <v>11.022976919401907</v>
      </c>
      <c r="N76" s="84">
        <f t="shared" si="13"/>
        <v>0.13430790785840854</v>
      </c>
      <c r="O76" s="84"/>
      <c r="P76" s="85">
        <f t="shared" si="14"/>
        <v>0</v>
      </c>
      <c r="Q76" s="87">
        <f t="shared" si="15"/>
        <v>0.13430790785840854</v>
      </c>
      <c r="R76" s="96">
        <f t="shared" si="16"/>
        <v>0.86569209214159148</v>
      </c>
      <c r="AB76" s="119">
        <f t="shared" ref="AB76:AC91" si="112">AVERAGE(F70:F76)</f>
        <v>4428.7142857142853</v>
      </c>
      <c r="AC76" s="120">
        <f t="shared" si="112"/>
        <v>942.42857142857144</v>
      </c>
      <c r="AD76" s="67">
        <f t="shared" si="7"/>
        <v>917.0857142857144</v>
      </c>
      <c r="AE76" s="41">
        <f t="shared" si="22"/>
        <v>1.0276341205059505</v>
      </c>
      <c r="AL76">
        <f t="shared" si="65"/>
        <v>365081</v>
      </c>
      <c r="AM76">
        <f t="shared" si="17"/>
        <v>14506</v>
      </c>
      <c r="AN76">
        <f t="shared" si="24"/>
        <v>16216</v>
      </c>
      <c r="AO76" s="3">
        <f t="shared" si="23"/>
        <v>2.388710098167353E-4</v>
      </c>
    </row>
    <row r="77" spans="1:41" ht="13.8" x14ac:dyDescent="0.25">
      <c r="A77" s="95">
        <v>43935</v>
      </c>
      <c r="B77" s="81">
        <v>101393</v>
      </c>
      <c r="C77" s="81">
        <v>14113</v>
      </c>
      <c r="D77" s="81">
        <v>0</v>
      </c>
      <c r="E77" s="81">
        <v>379649</v>
      </c>
      <c r="F77" s="81">
        <f t="shared" ref="F77" si="113">B77-B76</f>
        <v>4325</v>
      </c>
      <c r="G77" s="81">
        <f t="shared" ref="G77" si="114">C77-C76</f>
        <v>1076</v>
      </c>
      <c r="H77" s="81">
        <f t="shared" ref="H77" si="115">D77-D76</f>
        <v>0</v>
      </c>
      <c r="I77" s="81">
        <f t="shared" ref="I77" si="116">B77-C77-D77</f>
        <v>87280</v>
      </c>
      <c r="J77" s="82">
        <f t="shared" ref="J77" si="117">F77/I76*$B$2/($B$2-B76)</f>
        <v>5.1542800063067731E-2</v>
      </c>
      <c r="K77" s="82">
        <f t="shared" ref="K77" si="118">G77/I76</f>
        <v>1.2804798229224928E-2</v>
      </c>
      <c r="L77" s="82">
        <f t="shared" ref="L77" si="119">H77/I76</f>
        <v>0</v>
      </c>
      <c r="M77" s="81">
        <f t="shared" ref="M77" si="120">J77/(K77+L77)</f>
        <v>4.0252723346650976</v>
      </c>
      <c r="N77" s="84">
        <f t="shared" si="13"/>
        <v>0.13919106841695186</v>
      </c>
      <c r="O77" s="84"/>
      <c r="P77" s="85">
        <f t="shared" si="14"/>
        <v>0</v>
      </c>
      <c r="Q77" s="87">
        <f t="shared" si="15"/>
        <v>0.13919106841695186</v>
      </c>
      <c r="R77" s="96">
        <f t="shared" si="16"/>
        <v>0.86080893158304816</v>
      </c>
      <c r="AB77" s="119">
        <f t="shared" si="112"/>
        <v>4268</v>
      </c>
      <c r="AC77" s="120">
        <f t="shared" si="112"/>
        <v>938.28571428571433</v>
      </c>
      <c r="AD77" s="67">
        <f t="shared" si="7"/>
        <v>943.80000000000007</v>
      </c>
      <c r="AE77" s="41">
        <f t="shared" si="22"/>
        <v>0.99415735779372139</v>
      </c>
      <c r="AL77">
        <f t="shared" si="65"/>
        <v>379649</v>
      </c>
      <c r="AM77">
        <f t="shared" si="17"/>
        <v>14568</v>
      </c>
      <c r="AN77">
        <f t="shared" si="24"/>
        <v>16252</v>
      </c>
      <c r="AO77" s="3">
        <f t="shared" si="23"/>
        <v>2.394013105292046E-4</v>
      </c>
    </row>
    <row r="78" spans="1:41" ht="13.8" x14ac:dyDescent="0.25">
      <c r="A78" s="95">
        <v>43936</v>
      </c>
      <c r="B78" s="81">
        <v>106458</v>
      </c>
      <c r="C78" s="81">
        <v>14993</v>
      </c>
      <c r="D78" s="81">
        <v>0</v>
      </c>
      <c r="E78" s="81">
        <v>395912</v>
      </c>
      <c r="F78" s="81">
        <f t="shared" ref="F78" si="121">B78-B77</f>
        <v>5065</v>
      </c>
      <c r="G78" s="81">
        <f t="shared" ref="G78" si="122">C78-C77</f>
        <v>880</v>
      </c>
      <c r="H78" s="81">
        <f t="shared" ref="H78" si="123">D78-D77</f>
        <v>0</v>
      </c>
      <c r="I78" s="81">
        <f t="shared" ref="I78" si="124">B78-C78-D78</f>
        <v>91465</v>
      </c>
      <c r="J78" s="82">
        <f t="shared" ref="J78" si="125">F78/I77*$B$2/($B$2-B77)</f>
        <v>5.8118426723373411E-2</v>
      </c>
      <c r="K78" s="82">
        <f t="shared" ref="K78" si="126">G78/I77</f>
        <v>1.0082493125572869E-2</v>
      </c>
      <c r="L78" s="82">
        <f t="shared" ref="L78" si="127">H78/I77</f>
        <v>0</v>
      </c>
      <c r="M78" s="81">
        <f t="shared" ref="M78" si="128">J78/(K78+L78)</f>
        <v>5.7642912322909448</v>
      </c>
      <c r="N78" s="84">
        <f t="shared" si="13"/>
        <v>0.14083488324033891</v>
      </c>
      <c r="O78" s="84"/>
      <c r="P78" s="85">
        <f t="shared" si="14"/>
        <v>0</v>
      </c>
      <c r="Q78" s="87">
        <f t="shared" si="15"/>
        <v>0.14083488324033891</v>
      </c>
      <c r="R78" s="96">
        <f t="shared" si="16"/>
        <v>0.85916511675966112</v>
      </c>
      <c r="AB78" s="119">
        <f t="shared" si="112"/>
        <v>4258.8571428571431</v>
      </c>
      <c r="AC78" s="120">
        <f t="shared" si="112"/>
        <v>916.85714285714289</v>
      </c>
      <c r="AD78" s="67">
        <f t="shared" si="7"/>
        <v>949.94285714285706</v>
      </c>
      <c r="AE78" s="41">
        <f t="shared" si="22"/>
        <v>0.96517083734359976</v>
      </c>
      <c r="AL78">
        <f t="shared" si="65"/>
        <v>395912</v>
      </c>
      <c r="AM78">
        <f t="shared" si="17"/>
        <v>16263</v>
      </c>
      <c r="AN78">
        <f t="shared" si="24"/>
        <v>16515.428571428572</v>
      </c>
      <c r="AO78" s="3">
        <f t="shared" si="23"/>
        <v>2.4328176494901979E-4</v>
      </c>
    </row>
    <row r="79" spans="1:41" ht="13.8" x14ac:dyDescent="0.25">
      <c r="A79" s="95">
        <v>43937</v>
      </c>
      <c r="B79" s="81">
        <v>111756</v>
      </c>
      <c r="C79" s="81">
        <v>16029</v>
      </c>
      <c r="D79" s="81">
        <v>0</v>
      </c>
      <c r="E79" s="81">
        <v>414469</v>
      </c>
      <c r="F79" s="81">
        <f t="shared" ref="F79" si="129">B79-B78</f>
        <v>5298</v>
      </c>
      <c r="G79" s="81">
        <f t="shared" ref="G79" si="130">C79-C78</f>
        <v>1036</v>
      </c>
      <c r="H79" s="81">
        <f t="shared" ref="H79" si="131">D79-D78</f>
        <v>0</v>
      </c>
      <c r="I79" s="81">
        <f t="shared" ref="I79" si="132">B79-C79-D79</f>
        <v>95727</v>
      </c>
      <c r="J79" s="82">
        <f t="shared" ref="J79" si="133">F79/I78*$B$2/($B$2-B78)</f>
        <v>5.8014774036229469E-2</v>
      </c>
      <c r="K79" s="82">
        <f t="shared" ref="K79" si="134">G79/I78</f>
        <v>1.1326737003225278E-2</v>
      </c>
      <c r="L79" s="82">
        <f t="shared" ref="L79" si="135">H79/I78</f>
        <v>0</v>
      </c>
      <c r="M79" s="81">
        <f t="shared" ref="M79" si="136">J79/(K79+L79)</f>
        <v>5.1219317637294672</v>
      </c>
      <c r="N79" s="84">
        <f t="shared" si="13"/>
        <v>0.14342854074948996</v>
      </c>
      <c r="O79" s="84"/>
      <c r="P79" s="85">
        <f t="shared" si="14"/>
        <v>0</v>
      </c>
      <c r="Q79" s="87">
        <f t="shared" si="15"/>
        <v>0.14342854074948996</v>
      </c>
      <c r="R79" s="96">
        <f t="shared" si="16"/>
        <v>0.85657145925051004</v>
      </c>
      <c r="AB79" s="119">
        <f t="shared" si="112"/>
        <v>4322.5714285714284</v>
      </c>
      <c r="AC79" s="120">
        <f t="shared" si="112"/>
        <v>905.42857142857144</v>
      </c>
      <c r="AD79" s="67">
        <f t="shared" si="7"/>
        <v>949.57142857142867</v>
      </c>
      <c r="AE79" s="41">
        <f t="shared" si="22"/>
        <v>0.95351286294568971</v>
      </c>
      <c r="AL79">
        <f t="shared" si="65"/>
        <v>414469</v>
      </c>
      <c r="AM79">
        <f t="shared" si="17"/>
        <v>18557</v>
      </c>
      <c r="AN79">
        <f t="shared" si="24"/>
        <v>16817.428571428572</v>
      </c>
      <c r="AO79" s="3">
        <f t="shared" si="23"/>
        <v>2.4773039870362354E-4</v>
      </c>
    </row>
    <row r="80" spans="1:41" ht="13.8" x14ac:dyDescent="0.25">
      <c r="A80" s="95">
        <v>43938</v>
      </c>
      <c r="B80" s="94">
        <v>116721</v>
      </c>
      <c r="C80" s="94">
        <v>16942</v>
      </c>
      <c r="D80" s="94">
        <v>0</v>
      </c>
      <c r="E80" s="94">
        <v>435389</v>
      </c>
      <c r="F80" s="81">
        <f t="shared" ref="F80" si="137">B80-B79</f>
        <v>4965</v>
      </c>
      <c r="G80" s="81">
        <f t="shared" ref="G80" si="138">C80-C79</f>
        <v>913</v>
      </c>
      <c r="H80" s="81">
        <f t="shared" ref="H80" si="139">D80-D79</f>
        <v>0</v>
      </c>
      <c r="I80" s="81">
        <f t="shared" ref="I80" si="140">B80-C80-D80</f>
        <v>99779</v>
      </c>
      <c r="J80" s="82">
        <f t="shared" ref="J80" si="141">F80/I79*$B$2/($B$2-B79)</f>
        <v>5.1951769203460063E-2</v>
      </c>
      <c r="K80" s="82">
        <f t="shared" ref="K80" si="142">G80/I79</f>
        <v>9.5375390433211117E-3</v>
      </c>
      <c r="L80" s="82">
        <f t="shared" ref="L80" si="143">H80/I79</f>
        <v>0</v>
      </c>
      <c r="M80" s="81">
        <f t="shared" ref="M80" si="144">J80/(K80+L80)</f>
        <v>5.4470832536030898</v>
      </c>
      <c r="N80" s="84">
        <f t="shared" si="13"/>
        <v>0.14514954464063878</v>
      </c>
      <c r="O80" s="84"/>
      <c r="P80" s="85">
        <f t="shared" si="14"/>
        <v>0</v>
      </c>
      <c r="Q80" s="87">
        <f t="shared" si="15"/>
        <v>0.14514954464063878</v>
      </c>
      <c r="R80" s="96">
        <f t="shared" si="16"/>
        <v>0.85485045535936122</v>
      </c>
      <c r="AB80" s="119">
        <f t="shared" si="112"/>
        <v>4415.4285714285716</v>
      </c>
      <c r="AC80" s="120">
        <f t="shared" si="112"/>
        <v>875.57142857142856</v>
      </c>
      <c r="AD80" s="67">
        <f t="shared" si="7"/>
        <v>932.42857142857144</v>
      </c>
      <c r="AE80" s="41">
        <f t="shared" si="22"/>
        <v>0.93902252183238855</v>
      </c>
      <c r="AL80">
        <f t="shared" si="65"/>
        <v>435389</v>
      </c>
      <c r="AM80">
        <f t="shared" si="17"/>
        <v>20920</v>
      </c>
      <c r="AN80">
        <f t="shared" si="24"/>
        <v>17178.285714285714</v>
      </c>
      <c r="AO80" s="3">
        <f t="shared" si="23"/>
        <v>2.5304603203575642E-4</v>
      </c>
    </row>
    <row r="81" spans="1:41" ht="13.8" x14ac:dyDescent="0.25">
      <c r="A81" s="95">
        <v>43939</v>
      </c>
      <c r="B81" s="81">
        <v>121437</v>
      </c>
      <c r="C81" s="81">
        <v>18047</v>
      </c>
      <c r="D81" s="81">
        <v>0</v>
      </c>
      <c r="E81" s="81">
        <v>456527</v>
      </c>
      <c r="F81" s="81">
        <f t="shared" ref="F81" si="145">B81-B80</f>
        <v>4716</v>
      </c>
      <c r="G81" s="81">
        <f t="shared" ref="G81" si="146">C81-C80</f>
        <v>1105</v>
      </c>
      <c r="H81" s="81">
        <f t="shared" ref="H81" si="147">D81-D80</f>
        <v>0</v>
      </c>
      <c r="I81" s="81">
        <f t="shared" ref="I81" si="148">B81-C81-D81</f>
        <v>103390</v>
      </c>
      <c r="J81" s="82">
        <f t="shared" ref="J81" si="149">F81/I80*$B$2/($B$2-B80)</f>
        <v>4.7345859375481705E-2</v>
      </c>
      <c r="K81" s="82">
        <f t="shared" ref="K81" si="150">G81/I80</f>
        <v>1.1074474588841339E-2</v>
      </c>
      <c r="L81" s="82">
        <f t="shared" ref="L81" si="151">H81/I80</f>
        <v>0</v>
      </c>
      <c r="M81" s="81">
        <f t="shared" ref="M81" si="152">J81/(K81+L81)</f>
        <v>4.275223984277094</v>
      </c>
      <c r="N81" s="84">
        <f t="shared" si="13"/>
        <v>0.14861203751739585</v>
      </c>
      <c r="O81" s="84"/>
      <c r="P81" s="85">
        <f t="shared" si="14"/>
        <v>0</v>
      </c>
      <c r="Q81" s="87">
        <f t="shared" si="15"/>
        <v>0.14861203751739585</v>
      </c>
      <c r="R81" s="96">
        <f t="shared" si="16"/>
        <v>0.85138796248260418</v>
      </c>
      <c r="AB81" s="119">
        <f t="shared" si="112"/>
        <v>4578.1428571428569</v>
      </c>
      <c r="AC81" s="120">
        <f t="shared" si="112"/>
        <v>913</v>
      </c>
      <c r="AD81" s="67">
        <f t="shared" si="7"/>
        <v>919.77142857142871</v>
      </c>
      <c r="AE81" s="41">
        <f t="shared" si="22"/>
        <v>0.99263792246520854</v>
      </c>
      <c r="AL81">
        <f t="shared" si="65"/>
        <v>456527</v>
      </c>
      <c r="AM81">
        <f t="shared" si="17"/>
        <v>21138</v>
      </c>
      <c r="AN81">
        <f t="shared" si="24"/>
        <v>17657.428571428572</v>
      </c>
      <c r="AO81" s="3">
        <f t="shared" si="23"/>
        <v>2.6010408199457431E-4</v>
      </c>
    </row>
    <row r="82" spans="1:41" ht="13.8" x14ac:dyDescent="0.25">
      <c r="A82" s="95">
        <v>43940</v>
      </c>
      <c r="B82" s="81">
        <v>125289</v>
      </c>
      <c r="C82" s="81">
        <v>18479</v>
      </c>
      <c r="D82" s="81">
        <v>0</v>
      </c>
      <c r="E82" s="81">
        <v>477776</v>
      </c>
      <c r="F82" s="81">
        <f t="shared" ref="F82" si="153">B82-B81</f>
        <v>3852</v>
      </c>
      <c r="G82" s="81">
        <f t="shared" ref="G82" si="154">C82-C81</f>
        <v>432</v>
      </c>
      <c r="H82" s="81">
        <f t="shared" ref="H82" si="155">D82-D81</f>
        <v>0</v>
      </c>
      <c r="I82" s="81">
        <f t="shared" ref="I82" si="156">B82-C82-D82</f>
        <v>106810</v>
      </c>
      <c r="J82" s="82">
        <f t="shared" ref="J82" si="157">F82/I81*$B$2/($B$2-B81)</f>
        <v>3.7323754211269301E-2</v>
      </c>
      <c r="K82" s="82">
        <f t="shared" ref="K82" si="158">G82/I81</f>
        <v>4.1783538059773674E-3</v>
      </c>
      <c r="L82" s="82">
        <f t="shared" ref="L82" si="159">H82/I81</f>
        <v>0</v>
      </c>
      <c r="M82" s="81">
        <f t="shared" ref="M82" si="160">J82/(K82+L82)</f>
        <v>8.9326457127387329</v>
      </c>
      <c r="N82" s="84">
        <f t="shared" si="13"/>
        <v>0.14749100080613622</v>
      </c>
      <c r="O82" s="84"/>
      <c r="P82" s="85">
        <f t="shared" si="14"/>
        <v>0</v>
      </c>
      <c r="Q82" s="87">
        <f t="shared" si="15"/>
        <v>0.14749100080613622</v>
      </c>
      <c r="R82" s="96">
        <f t="shared" si="16"/>
        <v>0.8525089991938638</v>
      </c>
      <c r="AB82" s="119">
        <f t="shared" si="112"/>
        <v>4629.1428571428569</v>
      </c>
      <c r="AC82" s="120">
        <f t="shared" si="112"/>
        <v>880.85714285714289</v>
      </c>
      <c r="AD82" s="67">
        <f t="shared" si="7"/>
        <v>916.94285714285706</v>
      </c>
      <c r="AE82" s="41">
        <f t="shared" si="22"/>
        <v>0.96064562365624917</v>
      </c>
      <c r="AL82">
        <f t="shared" si="65"/>
        <v>477776</v>
      </c>
      <c r="AM82">
        <f t="shared" si="17"/>
        <v>21249</v>
      </c>
      <c r="AN82">
        <f t="shared" si="24"/>
        <v>18171.571428571428</v>
      </c>
      <c r="AO82" s="3">
        <f t="shared" si="23"/>
        <v>2.6767770209051503E-4</v>
      </c>
    </row>
    <row r="83" spans="1:41" ht="13.8" x14ac:dyDescent="0.25">
      <c r="A83" s="95">
        <v>43941</v>
      </c>
      <c r="B83" s="81">
        <v>130147</v>
      </c>
      <c r="C83" s="81">
        <v>19049</v>
      </c>
      <c r="D83" s="81">
        <v>0</v>
      </c>
      <c r="E83" s="81">
        <v>497092</v>
      </c>
      <c r="F83" s="81">
        <f t="shared" ref="F83:F84" si="161">B83-B82</f>
        <v>4858</v>
      </c>
      <c r="G83" s="81">
        <f t="shared" ref="G83:G84" si="162">C83-C82</f>
        <v>570</v>
      </c>
      <c r="H83" s="81">
        <f t="shared" ref="H83:H84" si="163">D83-D82</f>
        <v>0</v>
      </c>
      <c r="I83" s="81">
        <f t="shared" ref="I83:I84" si="164">B83-C83-D83</f>
        <v>111098</v>
      </c>
      <c r="J83" s="82">
        <f t="shared" ref="J83:J84" si="165">F83/I82*$B$2/($B$2-B82)</f>
        <v>4.5566729714238773E-2</v>
      </c>
      <c r="K83" s="82">
        <f t="shared" ref="K83:K84" si="166">G83/I82</f>
        <v>5.3365789720063667E-3</v>
      </c>
      <c r="L83" s="82">
        <f t="shared" ref="L83:L84" si="167">H83/I82</f>
        <v>0</v>
      </c>
      <c r="M83" s="81">
        <f t="shared" ref="M83:M84" si="168">J83/(K83+L83)</f>
        <v>8.5385656153997243</v>
      </c>
      <c r="N83" s="84">
        <f t="shared" ref="N83:N87" si="169">C83/B83</f>
        <v>0.14636526389390458</v>
      </c>
      <c r="O83" s="84"/>
      <c r="P83" s="85">
        <f t="shared" si="14"/>
        <v>0</v>
      </c>
      <c r="Q83" s="87">
        <f t="shared" si="15"/>
        <v>0.14636526389390458</v>
      </c>
      <c r="R83" s="96">
        <f t="shared" si="16"/>
        <v>0.85363473610609542</v>
      </c>
      <c r="AB83" s="119">
        <f t="shared" si="112"/>
        <v>4725.5714285714284</v>
      </c>
      <c r="AC83" s="120">
        <f t="shared" si="112"/>
        <v>858.85714285714289</v>
      </c>
      <c r="AD83" s="67">
        <f t="shared" si="7"/>
        <v>885.74285714285713</v>
      </c>
      <c r="AE83" s="41">
        <f t="shared" si="22"/>
        <v>0.96964614044708242</v>
      </c>
      <c r="AL83">
        <f t="shared" si="65"/>
        <v>497092</v>
      </c>
      <c r="AM83">
        <f t="shared" si="17"/>
        <v>19316</v>
      </c>
      <c r="AN83">
        <f t="shared" si="24"/>
        <v>18858.714285714286</v>
      </c>
      <c r="AO83" s="3">
        <f t="shared" si="23"/>
        <v>2.7779971172137787E-4</v>
      </c>
    </row>
    <row r="84" spans="1:41" ht="13.8" x14ac:dyDescent="0.25">
      <c r="A84" s="95">
        <v>43942</v>
      </c>
      <c r="B84" s="81">
        <v>134907</v>
      </c>
      <c r="C84" s="81">
        <v>20273</v>
      </c>
      <c r="D84" s="81">
        <v>0</v>
      </c>
      <c r="E84" s="81">
        <v>532229</v>
      </c>
      <c r="F84" s="81">
        <f t="shared" si="161"/>
        <v>4760</v>
      </c>
      <c r="G84" s="81">
        <f t="shared" si="162"/>
        <v>1224</v>
      </c>
      <c r="H84" s="81">
        <f t="shared" si="163"/>
        <v>0</v>
      </c>
      <c r="I84" s="81">
        <f t="shared" si="164"/>
        <v>114634</v>
      </c>
      <c r="J84" s="82">
        <f t="shared" si="165"/>
        <v>4.2927353471147428E-2</v>
      </c>
      <c r="K84" s="82">
        <f t="shared" si="166"/>
        <v>1.1017300041404885E-2</v>
      </c>
      <c r="L84" s="82">
        <f t="shared" si="167"/>
        <v>0</v>
      </c>
      <c r="M84" s="81">
        <f t="shared" si="168"/>
        <v>3.8963587548509291</v>
      </c>
      <c r="N84" s="84">
        <f t="shared" si="169"/>
        <v>0.15027389238512456</v>
      </c>
      <c r="O84" s="84"/>
      <c r="P84" s="85">
        <f t="shared" si="14"/>
        <v>0</v>
      </c>
      <c r="Q84" s="87">
        <f t="shared" si="15"/>
        <v>0.15027389238512456</v>
      </c>
      <c r="R84" s="96">
        <f t="shared" si="16"/>
        <v>0.84972610761487544</v>
      </c>
      <c r="AB84" s="119">
        <f t="shared" si="112"/>
        <v>4787.7142857142853</v>
      </c>
      <c r="AC84" s="120">
        <f t="shared" si="112"/>
        <v>880</v>
      </c>
      <c r="AD84" s="67">
        <f t="shared" si="7"/>
        <v>853.6</v>
      </c>
      <c r="AE84" s="41">
        <f t="shared" si="22"/>
        <v>1.0309278350515463</v>
      </c>
      <c r="AL84">
        <f t="shared" si="65"/>
        <v>532229</v>
      </c>
      <c r="AM84">
        <f t="shared" si="17"/>
        <v>35137</v>
      </c>
      <c r="AN84">
        <f t="shared" si="24"/>
        <v>21797.142857142859</v>
      </c>
      <c r="AO84" s="3">
        <f t="shared" si="23"/>
        <v>3.210844551927327E-4</v>
      </c>
    </row>
    <row r="85" spans="1:41" ht="13.8" x14ac:dyDescent="0.25">
      <c r="A85" s="95">
        <v>43943</v>
      </c>
      <c r="B85" s="81">
        <v>140397</v>
      </c>
      <c r="C85" s="81">
        <v>21120</v>
      </c>
      <c r="D85" s="81">
        <v>0</v>
      </c>
      <c r="E85" s="81">
        <v>554992</v>
      </c>
      <c r="F85" s="81">
        <f t="shared" ref="F85" si="170">B85-B84</f>
        <v>5490</v>
      </c>
      <c r="G85" s="81">
        <f t="shared" ref="G85" si="171">C85-C84</f>
        <v>847</v>
      </c>
      <c r="H85" s="81">
        <f t="shared" ref="H85" si="172">D85-D84</f>
        <v>0</v>
      </c>
      <c r="I85" s="81">
        <f t="shared" ref="I85" si="173">B85-C85-D85</f>
        <v>119277</v>
      </c>
      <c r="J85" s="82">
        <f t="shared" ref="J85" si="174">F85/I84*$B$2/($B$2-B84)</f>
        <v>4.7986912863294269E-2</v>
      </c>
      <c r="K85" s="82">
        <f t="shared" ref="K85" si="175">G85/I84</f>
        <v>7.3887328366802167E-3</v>
      </c>
      <c r="L85" s="82">
        <f t="shared" ref="L85" si="176">H85/I84</f>
        <v>0</v>
      </c>
      <c r="M85" s="81">
        <f t="shared" ref="M85" si="177">J85/(K85+L85)</f>
        <v>6.4946065751722264</v>
      </c>
      <c r="N85" s="84">
        <f t="shared" si="169"/>
        <v>0.15043056475565716</v>
      </c>
      <c r="O85" s="84"/>
      <c r="P85" s="85">
        <f t="shared" si="14"/>
        <v>0</v>
      </c>
      <c r="Q85" s="87">
        <f t="shared" si="15"/>
        <v>0.15043056475565716</v>
      </c>
      <c r="R85" s="96">
        <f t="shared" si="16"/>
        <v>0.84956943524434281</v>
      </c>
      <c r="AB85" s="119">
        <f t="shared" si="112"/>
        <v>4848.4285714285716</v>
      </c>
      <c r="AC85" s="120">
        <f t="shared" si="112"/>
        <v>875.28571428571433</v>
      </c>
      <c r="AD85" s="67">
        <f t="shared" si="7"/>
        <v>851.77142857142871</v>
      </c>
      <c r="AE85" s="41">
        <f t="shared" si="22"/>
        <v>1.0276063330202603</v>
      </c>
      <c r="AL85">
        <f t="shared" si="65"/>
        <v>554992</v>
      </c>
      <c r="AM85">
        <f t="shared" si="17"/>
        <v>22763</v>
      </c>
      <c r="AN85">
        <f t="shared" si="24"/>
        <v>22725.714285714286</v>
      </c>
      <c r="AO85" s="3">
        <f t="shared" si="23"/>
        <v>3.3476284658579052E-4</v>
      </c>
    </row>
    <row r="86" spans="1:41" ht="13.8" x14ac:dyDescent="0.25">
      <c r="A86" s="95">
        <v>43944</v>
      </c>
      <c r="B86" s="81">
        <v>145540</v>
      </c>
      <c r="C86" s="81">
        <v>21802</v>
      </c>
      <c r="D86" s="94">
        <v>0</v>
      </c>
      <c r="E86" s="94">
        <v>578066</v>
      </c>
      <c r="F86" s="81">
        <f t="shared" ref="F86" si="178">B86-B85</f>
        <v>5143</v>
      </c>
      <c r="G86" s="81">
        <f t="shared" ref="G86" si="179">C86-C85</f>
        <v>682</v>
      </c>
      <c r="H86" s="81">
        <f t="shared" ref="H86" si="180">D86-D85</f>
        <v>0</v>
      </c>
      <c r="I86" s="81">
        <f t="shared" ref="I86" si="181">B86-C86-D86</f>
        <v>123738</v>
      </c>
      <c r="J86" s="82">
        <f t="shared" ref="J86" si="182">F86/I85*$B$2/($B$2-B85)</f>
        <v>4.3207478628090538E-2</v>
      </c>
      <c r="K86" s="82">
        <f t="shared" ref="K86" si="183">G86/I85</f>
        <v>5.7177829757623011E-3</v>
      </c>
      <c r="L86" s="82">
        <f t="shared" ref="L86" si="184">H86/I85</f>
        <v>0</v>
      </c>
      <c r="M86" s="81">
        <f t="shared" ref="M86" si="185">J86/(K86+L86)</f>
        <v>7.5566839124967089</v>
      </c>
      <c r="N86" s="84">
        <f t="shared" si="169"/>
        <v>0.14980074206403737</v>
      </c>
      <c r="O86" s="84"/>
      <c r="P86" s="85">
        <f t="shared" si="14"/>
        <v>0</v>
      </c>
      <c r="Q86" s="87">
        <f t="shared" si="15"/>
        <v>0.14980074206403737</v>
      </c>
      <c r="R86" s="96">
        <f t="shared" si="16"/>
        <v>0.85019925793596263</v>
      </c>
      <c r="AB86" s="119">
        <f t="shared" si="112"/>
        <v>4826.2857142857147</v>
      </c>
      <c r="AC86" s="120">
        <f t="shared" si="112"/>
        <v>824.71428571428567</v>
      </c>
      <c r="AD86" s="67">
        <f t="shared" ref="AD86:AD149" si="186">INDEX(AB65:AB86,$AE$3)*$AD$2</f>
        <v>864.51428571428573</v>
      </c>
      <c r="AE86" s="41">
        <f t="shared" si="22"/>
        <v>0.95396258840637183</v>
      </c>
      <c r="AL86">
        <f t="shared" si="65"/>
        <v>578066</v>
      </c>
      <c r="AM86">
        <f t="shared" si="17"/>
        <v>23074</v>
      </c>
      <c r="AN86">
        <f t="shared" si="24"/>
        <v>23371</v>
      </c>
      <c r="AO86" s="3">
        <f t="shared" si="23"/>
        <v>3.4426827642001237E-4</v>
      </c>
    </row>
    <row r="87" spans="1:41" ht="13.8" x14ac:dyDescent="0.25">
      <c r="A87" s="95">
        <v>43945</v>
      </c>
      <c r="B87" s="81">
        <v>150513</v>
      </c>
      <c r="C87" s="81">
        <v>22812</v>
      </c>
      <c r="D87" s="81">
        <v>0</v>
      </c>
      <c r="E87" s="81">
        <v>606093</v>
      </c>
      <c r="F87" s="81">
        <f t="shared" ref="F87" si="187">B87-B86</f>
        <v>4973</v>
      </c>
      <c r="G87" s="81">
        <f t="shared" ref="G87" si="188">C87-C86</f>
        <v>1010</v>
      </c>
      <c r="H87" s="81">
        <f t="shared" ref="H87" si="189">D87-D86</f>
        <v>0</v>
      </c>
      <c r="I87" s="81">
        <f t="shared" ref="I87" si="190">B87-C87-D87</f>
        <v>127701</v>
      </c>
      <c r="J87" s="82">
        <f t="shared" ref="J87" si="191">F87/I86*$B$2/($B$2-B86)</f>
        <v>4.0276103226109257E-2</v>
      </c>
      <c r="K87" s="82">
        <f t="shared" ref="K87" si="192">G87/I86</f>
        <v>8.1624076678142535E-3</v>
      </c>
      <c r="L87" s="82">
        <f t="shared" ref="L87" si="193">H87/I86</f>
        <v>0</v>
      </c>
      <c r="M87" s="81">
        <f t="shared" ref="M87" si="194">J87/(K87+L87)</f>
        <v>4.9343410504874328</v>
      </c>
      <c r="N87" s="84">
        <f t="shared" si="169"/>
        <v>0.15156165912578981</v>
      </c>
      <c r="O87" s="84"/>
      <c r="P87" s="85">
        <f t="shared" si="14"/>
        <v>0</v>
      </c>
      <c r="Q87" s="87">
        <f t="shared" si="15"/>
        <v>0.15156165912578981</v>
      </c>
      <c r="R87" s="96">
        <f t="shared" si="16"/>
        <v>0.84843834087421022</v>
      </c>
      <c r="AB87" s="119">
        <f t="shared" si="112"/>
        <v>4827.4285714285716</v>
      </c>
      <c r="AC87" s="120">
        <f t="shared" si="112"/>
        <v>838.57142857142856</v>
      </c>
      <c r="AD87" s="67">
        <f t="shared" si="186"/>
        <v>883.0857142857144</v>
      </c>
      <c r="AE87" s="41">
        <f t="shared" si="22"/>
        <v>0.9495923385531253</v>
      </c>
      <c r="AL87">
        <f t="shared" si="65"/>
        <v>606093</v>
      </c>
      <c r="AM87">
        <f t="shared" si="17"/>
        <v>28027</v>
      </c>
      <c r="AN87">
        <f t="shared" si="24"/>
        <v>24386.285714285714</v>
      </c>
      <c r="AO87" s="3">
        <f t="shared" si="23"/>
        <v>3.5922401913239109E-4</v>
      </c>
    </row>
    <row r="88" spans="1:41" ht="13.8" x14ac:dyDescent="0.25">
      <c r="A88" s="95">
        <v>43946</v>
      </c>
      <c r="B88" s="81">
        <v>154261</v>
      </c>
      <c r="C88" s="81">
        <v>23627</v>
      </c>
      <c r="D88" s="81">
        <v>0</v>
      </c>
      <c r="E88" s="81">
        <v>634319</v>
      </c>
      <c r="F88" s="81">
        <f t="shared" ref="F88" si="195">B88-B87</f>
        <v>3748</v>
      </c>
      <c r="G88" s="81">
        <f t="shared" ref="G88" si="196">C88-C87</f>
        <v>815</v>
      </c>
      <c r="H88" s="81">
        <f t="shared" ref="H88" si="197">D88-D87</f>
        <v>0</v>
      </c>
      <c r="I88" s="81">
        <f t="shared" ref="I88" si="198">B88-C88-D88</f>
        <v>130634</v>
      </c>
      <c r="J88" s="82">
        <f t="shared" ref="J88" si="199">F88/I87*$B$2/($B$2-B87)</f>
        <v>2.9415026643187972E-2</v>
      </c>
      <c r="K88" s="82">
        <f t="shared" ref="K88" si="200">G88/I87</f>
        <v>6.3820956766196032E-3</v>
      </c>
      <c r="L88" s="82">
        <f t="shared" ref="L88" si="201">H88/I87</f>
        <v>0</v>
      </c>
      <c r="M88" s="81">
        <f t="shared" ref="M88" si="202">J88/(K88+L88)</f>
        <v>4.6089918004438619</v>
      </c>
      <c r="N88" s="84">
        <f t="shared" ref="N88" si="203">C88/B88</f>
        <v>0.15316249732596054</v>
      </c>
      <c r="O88" s="84"/>
      <c r="P88" s="85">
        <f t="shared" si="14"/>
        <v>0</v>
      </c>
      <c r="Q88" s="87">
        <f t="shared" si="15"/>
        <v>0.15316249732596054</v>
      </c>
      <c r="R88" s="96">
        <f t="shared" si="16"/>
        <v>0.84683750267403946</v>
      </c>
      <c r="AB88" s="119">
        <f t="shared" si="112"/>
        <v>4689.1428571428569</v>
      </c>
      <c r="AC88" s="120">
        <f t="shared" si="112"/>
        <v>797.14285714285711</v>
      </c>
      <c r="AD88" s="67">
        <f t="shared" si="186"/>
        <v>915.62857142857138</v>
      </c>
      <c r="AE88" s="41">
        <f t="shared" si="22"/>
        <v>0.87059631166723872</v>
      </c>
      <c r="AL88">
        <f t="shared" si="65"/>
        <v>634319</v>
      </c>
      <c r="AM88">
        <f t="shared" si="17"/>
        <v>28226</v>
      </c>
      <c r="AN88">
        <f t="shared" si="24"/>
        <v>25398.857142857141</v>
      </c>
      <c r="AO88" s="3">
        <f t="shared" si="23"/>
        <v>3.7413977885454401E-4</v>
      </c>
    </row>
    <row r="89" spans="1:41" ht="13.8" x14ac:dyDescent="0.25">
      <c r="A89" s="95">
        <v>43947</v>
      </c>
      <c r="B89" s="81">
        <v>157729</v>
      </c>
      <c r="C89" s="81">
        <v>23991</v>
      </c>
      <c r="D89" s="81">
        <v>0</v>
      </c>
      <c r="E89" s="81">
        <v>663377</v>
      </c>
      <c r="F89" s="81">
        <f t="shared" ref="F89" si="204">B89-B88</f>
        <v>3468</v>
      </c>
      <c r="G89" s="81">
        <f t="shared" ref="G89" si="205">C89-C88</f>
        <v>364</v>
      </c>
      <c r="H89" s="81">
        <f t="shared" ref="H89" si="206">D89-D88</f>
        <v>0</v>
      </c>
      <c r="I89" s="81">
        <f t="shared" ref="I89" si="207">B89-C89-D89</f>
        <v>133738</v>
      </c>
      <c r="J89" s="82">
        <f t="shared" ref="J89" si="208">F89/I88*$B$2/($B$2-B88)</f>
        <v>2.6607915774605754E-2</v>
      </c>
      <c r="K89" s="82">
        <f t="shared" ref="K89" si="209">G89/I88</f>
        <v>2.7864108884363948E-3</v>
      </c>
      <c r="L89" s="82">
        <f t="shared" ref="L89" si="210">H89/I88</f>
        <v>0</v>
      </c>
      <c r="M89" s="81">
        <f t="shared" ref="M89" si="211">J89/(K89+L89)</f>
        <v>9.5491716189556275</v>
      </c>
      <c r="N89" s="84">
        <f t="shared" ref="N89" si="212">C89/B89</f>
        <v>0.15210265708905782</v>
      </c>
      <c r="O89" s="84"/>
      <c r="P89" s="85">
        <f t="shared" si="14"/>
        <v>0</v>
      </c>
      <c r="Q89" s="87">
        <f t="shared" si="15"/>
        <v>0.15210265708905782</v>
      </c>
      <c r="R89" s="96">
        <f t="shared" si="16"/>
        <v>0.84789734291094221</v>
      </c>
      <c r="AB89" s="119">
        <f t="shared" si="112"/>
        <v>4634.2857142857147</v>
      </c>
      <c r="AC89" s="120">
        <f t="shared" si="112"/>
        <v>787.42857142857144</v>
      </c>
      <c r="AD89" s="67">
        <f t="shared" si="186"/>
        <v>925.82857142857142</v>
      </c>
      <c r="AE89" s="41">
        <f t="shared" si="22"/>
        <v>0.85051228243426735</v>
      </c>
      <c r="AL89">
        <f t="shared" si="65"/>
        <v>663377</v>
      </c>
      <c r="AM89">
        <f t="shared" si="17"/>
        <v>29058</v>
      </c>
      <c r="AN89">
        <f t="shared" si="24"/>
        <v>26514.428571428572</v>
      </c>
      <c r="AO89" s="3">
        <f t="shared" si="23"/>
        <v>3.9057278783737303E-4</v>
      </c>
    </row>
    <row r="90" spans="1:41" ht="13.8" x14ac:dyDescent="0.25">
      <c r="A90" s="95">
        <v>43948</v>
      </c>
      <c r="B90" s="81">
        <v>162431</v>
      </c>
      <c r="C90" s="81">
        <v>24311</v>
      </c>
      <c r="D90" s="81">
        <v>0</v>
      </c>
      <c r="E90" s="81">
        <v>694987</v>
      </c>
      <c r="F90" s="81">
        <f t="shared" ref="F90" si="213">B90-B89</f>
        <v>4702</v>
      </c>
      <c r="G90" s="81">
        <f t="shared" ref="G90" si="214">C90-C89</f>
        <v>320</v>
      </c>
      <c r="H90" s="81">
        <f t="shared" ref="H90" si="215">D90-D89</f>
        <v>0</v>
      </c>
      <c r="I90" s="81">
        <f t="shared" ref="I90" si="216">B90-C90-D90</f>
        <v>138120</v>
      </c>
      <c r="J90" s="82">
        <f t="shared" ref="J90" si="217">F90/I89*$B$2/($B$2-B89)</f>
        <v>3.5240172965335131E-2</v>
      </c>
      <c r="K90" s="82">
        <f t="shared" ref="K90" si="218">G90/I89</f>
        <v>2.392738040048453E-3</v>
      </c>
      <c r="L90" s="82">
        <f t="shared" ref="L90" si="219">H90/I89</f>
        <v>0</v>
      </c>
      <c r="M90" s="81">
        <f t="shared" ref="M90" si="220">J90/(K90+L90)</f>
        <v>14.727969537618717</v>
      </c>
      <c r="N90" s="84">
        <f t="shared" ref="N90" si="221">C90/B90</f>
        <v>0.14966970590589235</v>
      </c>
      <c r="O90" s="84"/>
      <c r="P90" s="85">
        <f t="shared" si="14"/>
        <v>0</v>
      </c>
      <c r="Q90" s="87">
        <f t="shared" si="15"/>
        <v>0.14966970590589235</v>
      </c>
      <c r="R90" s="96">
        <f t="shared" si="16"/>
        <v>0.85033029409410765</v>
      </c>
      <c r="AB90" s="119">
        <f t="shared" si="112"/>
        <v>4612</v>
      </c>
      <c r="AC90" s="120">
        <f t="shared" si="112"/>
        <v>751.71428571428567</v>
      </c>
      <c r="AD90" s="67">
        <f t="shared" si="186"/>
        <v>945.11428571428576</v>
      </c>
      <c r="AE90" s="41">
        <f t="shared" si="22"/>
        <v>0.79536866289791097</v>
      </c>
      <c r="AL90">
        <f t="shared" si="65"/>
        <v>694987</v>
      </c>
      <c r="AM90">
        <f t="shared" si="17"/>
        <v>31610</v>
      </c>
      <c r="AN90">
        <f t="shared" si="24"/>
        <v>28270.714285714286</v>
      </c>
      <c r="AO90" s="3">
        <f t="shared" si="23"/>
        <v>4.1644388688141191E-4</v>
      </c>
    </row>
    <row r="91" spans="1:41" ht="13.8" x14ac:dyDescent="0.25">
      <c r="A91" s="95">
        <v>43949</v>
      </c>
      <c r="B91" s="81">
        <v>167152</v>
      </c>
      <c r="C91" s="81">
        <v>25280</v>
      </c>
      <c r="D91" s="81">
        <v>0</v>
      </c>
      <c r="E91" s="81">
        <v>726553</v>
      </c>
      <c r="F91" s="81">
        <f t="shared" ref="F91" si="222">B91-B90</f>
        <v>4721</v>
      </c>
      <c r="G91" s="81">
        <f t="shared" ref="G91" si="223">C91-C90</f>
        <v>969</v>
      </c>
      <c r="H91" s="81">
        <f t="shared" ref="H91" si="224">D91-D90</f>
        <v>0</v>
      </c>
      <c r="I91" s="81">
        <f t="shared" ref="I91" si="225">B91-C91-D91</f>
        <v>141872</v>
      </c>
      <c r="J91" s="82">
        <f t="shared" ref="J91" si="226">F91/I90*$B$2/($B$2-B90)</f>
        <v>3.4262402542705322E-2</v>
      </c>
      <c r="K91" s="82">
        <f t="shared" ref="K91" si="227">G91/I90</f>
        <v>7.0156385751520417E-3</v>
      </c>
      <c r="L91" s="82">
        <f t="shared" ref="L91" si="228">H91/I90</f>
        <v>0</v>
      </c>
      <c r="M91" s="81">
        <f t="shared" ref="M91" si="229">J91/(K91+L91)</f>
        <v>4.8837183067063563</v>
      </c>
      <c r="N91" s="84">
        <f t="shared" ref="N91" si="230">C91/B91</f>
        <v>0.15123959031300852</v>
      </c>
      <c r="O91" s="84"/>
      <c r="P91" s="85">
        <f t="shared" si="14"/>
        <v>0</v>
      </c>
      <c r="Q91" s="87">
        <f t="shared" si="15"/>
        <v>0.15123959031300852</v>
      </c>
      <c r="R91" s="96">
        <f t="shared" si="16"/>
        <v>0.84876040968699151</v>
      </c>
      <c r="AB91" s="119">
        <f t="shared" si="112"/>
        <v>4606.4285714285716</v>
      </c>
      <c r="AC91" s="120">
        <f t="shared" si="112"/>
        <v>715.28571428571433</v>
      </c>
      <c r="AD91" s="67">
        <f t="shared" si="186"/>
        <v>957.54285714285709</v>
      </c>
      <c r="AE91" s="41">
        <f t="shared" si="22"/>
        <v>0.74700125320761479</v>
      </c>
      <c r="AL91">
        <f t="shared" si="65"/>
        <v>726553</v>
      </c>
      <c r="AM91">
        <f t="shared" si="17"/>
        <v>31566</v>
      </c>
      <c r="AN91">
        <f t="shared" si="24"/>
        <v>27760.571428571428</v>
      </c>
      <c r="AO91" s="3">
        <f t="shared" si="23"/>
        <v>4.0892918908685662E-4</v>
      </c>
    </row>
    <row r="92" spans="1:41" ht="13.8" x14ac:dyDescent="0.25">
      <c r="A92" s="95">
        <v>43950</v>
      </c>
      <c r="B92" s="81">
        <v>172587</v>
      </c>
      <c r="C92" s="81">
        <v>26049</v>
      </c>
      <c r="D92" s="81">
        <v>0</v>
      </c>
      <c r="E92" s="81">
        <v>771817</v>
      </c>
      <c r="F92" s="81">
        <f t="shared" ref="F92" si="231">B92-B91</f>
        <v>5435</v>
      </c>
      <c r="G92" s="81">
        <f t="shared" ref="G92" si="232">C92-C91</f>
        <v>769</v>
      </c>
      <c r="H92" s="81">
        <f t="shared" ref="H92" si="233">D92-D91</f>
        <v>0</v>
      </c>
      <c r="I92" s="81">
        <f t="shared" ref="I92" si="234">B92-C92-D92</f>
        <v>146538</v>
      </c>
      <c r="J92" s="82">
        <f t="shared" ref="J92" si="235">F92/I91*$B$2/($B$2-B91)</f>
        <v>3.8403739526645705E-2</v>
      </c>
      <c r="K92" s="82">
        <f t="shared" ref="K92" si="236">G92/I91</f>
        <v>5.4203789331228151E-3</v>
      </c>
      <c r="L92" s="82">
        <f t="shared" ref="L92" si="237">H92/I91</f>
        <v>0</v>
      </c>
      <c r="M92" s="81">
        <f t="shared" ref="M92" si="238">J92/(K92+L92)</f>
        <v>7.0850654539977622</v>
      </c>
      <c r="N92" s="84">
        <f t="shared" ref="N92" si="239">C92/B92</f>
        <v>0.15093257313702654</v>
      </c>
      <c r="O92" s="84"/>
      <c r="P92" s="85">
        <f t="shared" si="14"/>
        <v>0</v>
      </c>
      <c r="Q92" s="87">
        <f t="shared" si="15"/>
        <v>0.15093257313702654</v>
      </c>
      <c r="R92" s="96">
        <f t="shared" si="16"/>
        <v>0.84906742686297343</v>
      </c>
      <c r="AB92" s="119">
        <f t="shared" ref="AB92:AC107" si="240">AVERAGE(F86:F92)</f>
        <v>4598.5714285714284</v>
      </c>
      <c r="AC92" s="120">
        <f t="shared" si="240"/>
        <v>704.14285714285711</v>
      </c>
      <c r="AD92" s="67">
        <f t="shared" si="186"/>
        <v>969.68571428571431</v>
      </c>
      <c r="AE92" s="41">
        <f t="shared" si="22"/>
        <v>0.72615575002209842</v>
      </c>
      <c r="AL92">
        <f t="shared" si="65"/>
        <v>771817</v>
      </c>
      <c r="AM92">
        <f t="shared" si="17"/>
        <v>45264</v>
      </c>
      <c r="AN92">
        <f t="shared" si="24"/>
        <v>30975</v>
      </c>
      <c r="AO92" s="3">
        <f t="shared" si="23"/>
        <v>4.5627957135380956E-4</v>
      </c>
    </row>
    <row r="93" spans="1:41" ht="13.8" x14ac:dyDescent="0.25">
      <c r="A93" s="95">
        <v>43951</v>
      </c>
      <c r="B93" s="81">
        <v>177543</v>
      </c>
      <c r="C93" s="81">
        <v>26683</v>
      </c>
      <c r="D93" s="81">
        <v>0</v>
      </c>
      <c r="E93" s="81">
        <v>839597</v>
      </c>
      <c r="F93" s="81">
        <f t="shared" ref="F93" si="241">B93-B92</f>
        <v>4956</v>
      </c>
      <c r="G93" s="81">
        <f t="shared" ref="G93" si="242">C93-C92</f>
        <v>634</v>
      </c>
      <c r="H93" s="81">
        <f t="shared" ref="H93" si="243">D93-D92</f>
        <v>0</v>
      </c>
      <c r="I93" s="81">
        <f t="shared" ref="I93" si="244">B93-C93-D93</f>
        <v>150860</v>
      </c>
      <c r="J93" s="82">
        <f t="shared" ref="J93" si="245">F93/I92*$B$2/($B$2-B92)</f>
        <v>3.3906780367087656E-2</v>
      </c>
      <c r="K93" s="82">
        <f t="shared" ref="K93" si="246">G93/I92</f>
        <v>4.3265228131952119E-3</v>
      </c>
      <c r="L93" s="82">
        <f t="shared" ref="L93" si="247">H93/I92</f>
        <v>0</v>
      </c>
      <c r="M93" s="81">
        <f t="shared" ref="M93" si="248">J93/(K93+L93)</f>
        <v>7.836958645792258</v>
      </c>
      <c r="N93" s="84">
        <f t="shared" ref="N93" si="249">C93/B93</f>
        <v>0.15029035219636933</v>
      </c>
      <c r="O93" s="84"/>
      <c r="P93" s="85">
        <f t="shared" si="14"/>
        <v>0</v>
      </c>
      <c r="Q93" s="87">
        <f t="shared" si="15"/>
        <v>0.15029035219636933</v>
      </c>
      <c r="R93" s="96">
        <f t="shared" si="16"/>
        <v>0.84970964780363067</v>
      </c>
      <c r="AB93" s="119">
        <f t="shared" si="240"/>
        <v>4571.8571428571431</v>
      </c>
      <c r="AC93" s="120">
        <f t="shared" si="240"/>
        <v>697.28571428571433</v>
      </c>
      <c r="AD93" s="67">
        <f t="shared" si="186"/>
        <v>965.25714285714298</v>
      </c>
      <c r="AE93" s="41">
        <f t="shared" si="22"/>
        <v>0.72238337674638875</v>
      </c>
      <c r="AL93">
        <f t="shared" si="65"/>
        <v>839597</v>
      </c>
      <c r="AM93">
        <f t="shared" si="17"/>
        <v>67780</v>
      </c>
      <c r="AN93">
        <f t="shared" si="24"/>
        <v>37361.571428571428</v>
      </c>
      <c r="AO93" s="3">
        <f t="shared" si="23"/>
        <v>5.5035744298735461E-4</v>
      </c>
    </row>
    <row r="94" spans="1:41" ht="13.8" x14ac:dyDescent="0.25">
      <c r="A94" s="95">
        <v>43952</v>
      </c>
      <c r="B94" s="81">
        <v>182270</v>
      </c>
      <c r="C94" s="81">
        <v>27381</v>
      </c>
      <c r="D94" s="81">
        <v>0</v>
      </c>
      <c r="E94" s="81">
        <v>922684</v>
      </c>
      <c r="F94" s="81">
        <f t="shared" ref="F94" si="250">B94-B93</f>
        <v>4727</v>
      </c>
      <c r="G94" s="81">
        <f t="shared" ref="G94" si="251">C94-C93</f>
        <v>698</v>
      </c>
      <c r="H94" s="81">
        <f t="shared" ref="H94" si="252">D94-D93</f>
        <v>0</v>
      </c>
      <c r="I94" s="81">
        <f t="shared" ref="I94" si="253">B94-C94-D94</f>
        <v>154889</v>
      </c>
      <c r="J94" s="82">
        <f t="shared" ref="J94" si="254">F94/I93*$B$2/($B$2-B93)</f>
        <v>3.1415849063128908E-2</v>
      </c>
      <c r="K94" s="82">
        <f t="shared" ref="K94" si="255">G94/I93</f>
        <v>4.6268063104865434E-3</v>
      </c>
      <c r="L94" s="82">
        <f t="shared" ref="L94" si="256">H94/I93</f>
        <v>0</v>
      </c>
      <c r="M94" s="81">
        <f t="shared" ref="M94" si="257">J94/(K94+L94)</f>
        <v>6.7899641685725323</v>
      </c>
      <c r="N94" s="84">
        <f t="shared" ref="N94" si="258">C94/B94</f>
        <v>0.15022219783837165</v>
      </c>
      <c r="O94" s="84"/>
      <c r="P94" s="85">
        <f t="shared" si="14"/>
        <v>0</v>
      </c>
      <c r="Q94" s="87">
        <f t="shared" si="15"/>
        <v>0.15022219783837165</v>
      </c>
      <c r="R94" s="96">
        <f t="shared" si="16"/>
        <v>0.84977780216162835</v>
      </c>
      <c r="AB94" s="119">
        <f t="shared" si="240"/>
        <v>4536.7142857142853</v>
      </c>
      <c r="AC94" s="120">
        <f t="shared" si="240"/>
        <v>652.71428571428567</v>
      </c>
      <c r="AD94" s="67">
        <f t="shared" si="186"/>
        <v>965.48571428571438</v>
      </c>
      <c r="AE94" s="41">
        <f t="shared" si="22"/>
        <v>0.6760475852272726</v>
      </c>
      <c r="AL94">
        <f t="shared" si="65"/>
        <v>922684</v>
      </c>
      <c r="AM94">
        <f t="shared" si="17"/>
        <v>83087</v>
      </c>
      <c r="AN94">
        <f t="shared" si="24"/>
        <v>45227.285714285717</v>
      </c>
      <c r="AO94" s="3">
        <f t="shared" si="23"/>
        <v>6.6622393992608756E-4</v>
      </c>
    </row>
    <row r="95" spans="1:41" ht="13.8" x14ac:dyDescent="0.25">
      <c r="A95" s="95">
        <v>43953</v>
      </c>
      <c r="B95" s="81">
        <v>185491</v>
      </c>
      <c r="C95" s="81">
        <v>27965</v>
      </c>
      <c r="D95" s="81">
        <v>0</v>
      </c>
      <c r="E95" s="81">
        <v>996826</v>
      </c>
      <c r="F95" s="81">
        <f t="shared" ref="F95" si="259">B95-B94</f>
        <v>3221</v>
      </c>
      <c r="G95" s="81">
        <f t="shared" ref="G95" si="260">C95-C94</f>
        <v>584</v>
      </c>
      <c r="H95" s="81">
        <f t="shared" ref="H95" si="261">D95-D94</f>
        <v>0</v>
      </c>
      <c r="I95" s="81">
        <f t="shared" ref="I95" si="262">B95-C95-D95</f>
        <v>157526</v>
      </c>
      <c r="J95" s="82">
        <f t="shared" ref="J95" si="263">F95/I94*$B$2/($B$2-B94)</f>
        <v>2.0851522577472185E-2</v>
      </c>
      <c r="K95" s="82">
        <f t="shared" ref="K95" si="264">G95/I94</f>
        <v>3.7704420585064143E-3</v>
      </c>
      <c r="L95" s="82">
        <f t="shared" ref="L95" si="265">H95/I94</f>
        <v>0</v>
      </c>
      <c r="M95" s="81">
        <f t="shared" ref="M95" si="266">J95/(K95+L95)</f>
        <v>5.5302593844213854</v>
      </c>
      <c r="N95" s="84">
        <f t="shared" ref="N95" si="267">C95/B95</f>
        <v>0.15076203158104706</v>
      </c>
      <c r="O95" s="84"/>
      <c r="P95" s="85">
        <f t="shared" si="14"/>
        <v>0</v>
      </c>
      <c r="Q95" s="87">
        <f t="shared" si="15"/>
        <v>0.15076203158104706</v>
      </c>
      <c r="R95" s="96">
        <f t="shared" si="16"/>
        <v>0.84923796841895294</v>
      </c>
      <c r="AB95" s="119">
        <f t="shared" si="240"/>
        <v>4461.4285714285716</v>
      </c>
      <c r="AC95" s="120">
        <f t="shared" si="240"/>
        <v>619.71428571428567</v>
      </c>
      <c r="AD95" s="67">
        <f t="shared" si="186"/>
        <v>937.82857142857142</v>
      </c>
      <c r="AE95" s="41">
        <f t="shared" si="22"/>
        <v>0.66079697782110647</v>
      </c>
      <c r="AL95">
        <f t="shared" si="65"/>
        <v>996826</v>
      </c>
      <c r="AM95">
        <f t="shared" si="17"/>
        <v>74142</v>
      </c>
      <c r="AN95">
        <f t="shared" si="24"/>
        <v>51786.714285714283</v>
      </c>
      <c r="AO95" s="3">
        <f t="shared" si="23"/>
        <v>7.6284809672664785E-4</v>
      </c>
    </row>
    <row r="96" spans="1:41" ht="13.8" x14ac:dyDescent="0.25">
      <c r="A96" s="95">
        <v>43954</v>
      </c>
      <c r="B96" s="81">
        <v>188465</v>
      </c>
      <c r="C96" s="81">
        <v>28218</v>
      </c>
      <c r="D96" s="81">
        <v>0</v>
      </c>
      <c r="E96" s="81">
        <v>1060387</v>
      </c>
      <c r="F96" s="81">
        <f t="shared" ref="F96" si="268">B96-B95</f>
        <v>2974</v>
      </c>
      <c r="G96" s="81">
        <f t="shared" ref="G96" si="269">C96-C95</f>
        <v>253</v>
      </c>
      <c r="H96" s="81">
        <f t="shared" ref="H96" si="270">D96-D95</f>
        <v>0</v>
      </c>
      <c r="I96" s="81">
        <f t="shared" ref="I96" si="271">B96-C96-D96</f>
        <v>160247</v>
      </c>
      <c r="J96" s="82">
        <f t="shared" ref="J96" si="272">F96/I95*$B$2/($B$2-B95)</f>
        <v>1.8931150349205655E-2</v>
      </c>
      <c r="K96" s="82">
        <f t="shared" ref="K96" si="273">G96/I95</f>
        <v>1.6060840750098397E-3</v>
      </c>
      <c r="L96" s="82">
        <f t="shared" ref="L96" si="274">H96/I95</f>
        <v>0</v>
      </c>
      <c r="M96" s="81">
        <f t="shared" ref="M96" si="275">J96/(K96+L96)</f>
        <v>11.787147786201462</v>
      </c>
      <c r="N96" s="84">
        <f t="shared" ref="N96" si="276">C96/B96</f>
        <v>0.14972541320669622</v>
      </c>
      <c r="O96" s="84"/>
      <c r="P96" s="85">
        <f t="shared" si="14"/>
        <v>0</v>
      </c>
      <c r="Q96" s="87">
        <f t="shared" si="15"/>
        <v>0.14972541320669622</v>
      </c>
      <c r="R96" s="96">
        <f t="shared" si="16"/>
        <v>0.85027458679330381</v>
      </c>
      <c r="AB96" s="119">
        <f t="shared" si="240"/>
        <v>4390.8571428571431</v>
      </c>
      <c r="AC96" s="120">
        <f t="shared" si="240"/>
        <v>603.85714285714289</v>
      </c>
      <c r="AD96" s="67">
        <f t="shared" si="186"/>
        <v>926.857142857143</v>
      </c>
      <c r="AE96" s="41">
        <f t="shared" si="22"/>
        <v>0.65151048088779273</v>
      </c>
      <c r="AL96">
        <f t="shared" si="65"/>
        <v>1060387</v>
      </c>
      <c r="AM96">
        <f t="shared" si="17"/>
        <v>63561</v>
      </c>
      <c r="AN96">
        <f t="shared" si="24"/>
        <v>56715.714285714283</v>
      </c>
      <c r="AO96" s="3">
        <f t="shared" si="23"/>
        <v>8.3545510260890545E-4</v>
      </c>
    </row>
    <row r="97" spans="1:41" ht="13.8" x14ac:dyDescent="0.25">
      <c r="A97" s="95">
        <v>43955</v>
      </c>
      <c r="B97" s="81">
        <v>191843</v>
      </c>
      <c r="C97" s="81">
        <v>28490</v>
      </c>
      <c r="D97" s="81">
        <v>0</v>
      </c>
      <c r="E97" s="81">
        <v>1128590</v>
      </c>
      <c r="F97" s="81">
        <f t="shared" ref="F97" si="277">B97-B96</f>
        <v>3378</v>
      </c>
      <c r="G97" s="81">
        <f t="shared" ref="G97" si="278">C97-C96</f>
        <v>272</v>
      </c>
      <c r="H97" s="81">
        <f t="shared" ref="H97" si="279">D97-D96</f>
        <v>0</v>
      </c>
      <c r="I97" s="81">
        <f t="shared" ref="I97" si="280">B97-C97-D97</f>
        <v>163353</v>
      </c>
      <c r="J97" s="82">
        <f t="shared" ref="J97" si="281">F97/I96*$B$2/($B$2-B96)</f>
        <v>2.1138642870702717E-2</v>
      </c>
      <c r="K97" s="82">
        <f t="shared" ref="K97" si="282">G97/I96</f>
        <v>1.6973796701342304E-3</v>
      </c>
      <c r="L97" s="82">
        <f t="shared" ref="L97" si="283">H97/I96</f>
        <v>0</v>
      </c>
      <c r="M97" s="81">
        <f t="shared" ref="M97" si="284">J97/(K97+L97)</f>
        <v>12.453691559196685</v>
      </c>
      <c r="N97" s="84">
        <f t="shared" ref="N97" si="285">C97/B97</f>
        <v>0.14850685195706906</v>
      </c>
      <c r="O97" s="84"/>
      <c r="P97" s="85">
        <f t="shared" si="14"/>
        <v>0</v>
      </c>
      <c r="Q97" s="87">
        <f t="shared" si="15"/>
        <v>0.14850685195706906</v>
      </c>
      <c r="R97" s="96">
        <f t="shared" si="16"/>
        <v>0.85149314804293097</v>
      </c>
      <c r="AB97" s="119">
        <f t="shared" si="240"/>
        <v>4201.7142857142853</v>
      </c>
      <c r="AC97" s="120">
        <f t="shared" si="240"/>
        <v>597</v>
      </c>
      <c r="AD97" s="67">
        <f t="shared" si="186"/>
        <v>922.40000000000009</v>
      </c>
      <c r="AE97" s="41">
        <f t="shared" si="22"/>
        <v>0.64722463139635722</v>
      </c>
      <c r="AL97">
        <f t="shared" si="65"/>
        <v>1128590</v>
      </c>
      <c r="AM97">
        <f t="shared" si="17"/>
        <v>68203</v>
      </c>
      <c r="AN97">
        <f t="shared" si="24"/>
        <v>61943.285714285717</v>
      </c>
      <c r="AO97" s="3">
        <f t="shared" si="23"/>
        <v>9.1246023741600778E-4</v>
      </c>
    </row>
    <row r="98" spans="1:41" ht="13.8" x14ac:dyDescent="0.25">
      <c r="A98" s="95">
        <v>43956</v>
      </c>
      <c r="B98" s="81">
        <v>195527</v>
      </c>
      <c r="C98" s="81">
        <v>29216</v>
      </c>
      <c r="D98" s="81">
        <v>0</v>
      </c>
      <c r="E98" s="81">
        <v>1202251</v>
      </c>
      <c r="F98" s="81">
        <f t="shared" ref="F98" si="286">B98-B97</f>
        <v>3684</v>
      </c>
      <c r="G98" s="81">
        <f t="shared" ref="G98" si="287">C98-C97</f>
        <v>726</v>
      </c>
      <c r="H98" s="81">
        <f t="shared" ref="H98" si="288">D98-D97</f>
        <v>0</v>
      </c>
      <c r="I98" s="81">
        <f t="shared" ref="I98" si="289">B98-C98-D98</f>
        <v>166311</v>
      </c>
      <c r="J98" s="82">
        <f t="shared" ref="J98" si="290">F98/I97*$B$2/($B$2-B97)</f>
        <v>2.2616299255898985E-2</v>
      </c>
      <c r="K98" s="82">
        <f t="shared" ref="K98" si="291">G98/I97</f>
        <v>4.4443628216194377E-3</v>
      </c>
      <c r="L98" s="82">
        <f t="shared" ref="L98" si="292">H98/I97</f>
        <v>0</v>
      </c>
      <c r="M98" s="81">
        <f t="shared" ref="M98" si="293">J98/(K98+L98)</f>
        <v>5.0887607883593207</v>
      </c>
      <c r="N98" s="84">
        <f t="shared" ref="N98" si="294">C98/B98</f>
        <v>0.14942181898152174</v>
      </c>
      <c r="O98" s="84"/>
      <c r="P98" s="85">
        <f t="shared" ref="P98:P134" si="295">D98/B98</f>
        <v>0</v>
      </c>
      <c r="Q98" s="87">
        <f t="shared" ref="Q98:Q134" si="296">N98</f>
        <v>0.14942181898152174</v>
      </c>
      <c r="R98" s="96">
        <f t="shared" ref="R98:R134" si="297">IF(P98="","",1-SUM(P98:Q98))</f>
        <v>0.85057818101847826</v>
      </c>
      <c r="AB98" s="119">
        <f t="shared" si="240"/>
        <v>4053.5714285714284</v>
      </c>
      <c r="AC98" s="120">
        <f t="shared" si="240"/>
        <v>562.28571428571433</v>
      </c>
      <c r="AD98" s="67">
        <f t="shared" si="186"/>
        <v>921.28571428571433</v>
      </c>
      <c r="AE98" s="41">
        <f t="shared" si="22"/>
        <v>0.61032718250891616</v>
      </c>
      <c r="AL98">
        <f t="shared" si="65"/>
        <v>1202251</v>
      </c>
      <c r="AM98">
        <f t="shared" si="17"/>
        <v>73661</v>
      </c>
      <c r="AN98">
        <f t="shared" si="24"/>
        <v>67956.857142857145</v>
      </c>
      <c r="AO98" s="3">
        <f t="shared" si="23"/>
        <v>1.0010436044453569E-3</v>
      </c>
    </row>
    <row r="99" spans="1:41" ht="13.8" x14ac:dyDescent="0.25">
      <c r="A99" s="95">
        <v>43957</v>
      </c>
      <c r="B99" s="81">
        <v>199358</v>
      </c>
      <c r="C99" s="81">
        <v>29863</v>
      </c>
      <c r="D99" s="81">
        <v>0</v>
      </c>
      <c r="E99" s="81">
        <v>1268054</v>
      </c>
      <c r="F99" s="81">
        <f t="shared" ref="F99" si="298">B99-B98</f>
        <v>3831</v>
      </c>
      <c r="G99" s="81">
        <f t="shared" ref="G99" si="299">C99-C98</f>
        <v>647</v>
      </c>
      <c r="H99" s="81">
        <f t="shared" ref="H99" si="300">D99-D98</f>
        <v>0</v>
      </c>
      <c r="I99" s="81">
        <f t="shared" ref="I99" si="301">B99-C99-D99</f>
        <v>169495</v>
      </c>
      <c r="J99" s="82">
        <f t="shared" ref="J99" si="302">F99/I98*$B$2/($B$2-B98)</f>
        <v>2.3101695109641877E-2</v>
      </c>
      <c r="K99" s="82">
        <f t="shared" ref="K99" si="303">G99/I98</f>
        <v>3.8903019042636987E-3</v>
      </c>
      <c r="L99" s="82">
        <f t="shared" ref="L99" si="304">H99/I98</f>
        <v>0</v>
      </c>
      <c r="M99" s="81">
        <f t="shared" ref="M99" si="305">J99/(K99+L99)</f>
        <v>5.9382782308804485</v>
      </c>
      <c r="N99" s="84">
        <f t="shared" ref="N99" si="306">C99/B99</f>
        <v>0.14979584466136298</v>
      </c>
      <c r="O99" s="84"/>
      <c r="P99" s="85">
        <f t="shared" si="295"/>
        <v>0</v>
      </c>
      <c r="Q99" s="87">
        <f t="shared" si="296"/>
        <v>0.14979584466136298</v>
      </c>
      <c r="R99" s="96">
        <f t="shared" si="297"/>
        <v>0.85020415533863702</v>
      </c>
      <c r="AB99" s="119">
        <f t="shared" si="240"/>
        <v>3824.4285714285716</v>
      </c>
      <c r="AC99" s="120">
        <f t="shared" si="240"/>
        <v>544.85714285714289</v>
      </c>
      <c r="AD99" s="67">
        <f t="shared" si="186"/>
        <v>919.71428571428578</v>
      </c>
      <c r="AE99" s="41">
        <f t="shared" si="22"/>
        <v>0.59242000621310964</v>
      </c>
      <c r="AL99">
        <f t="shared" si="65"/>
        <v>1268054</v>
      </c>
      <c r="AM99">
        <f t="shared" si="17"/>
        <v>65803</v>
      </c>
      <c r="AN99">
        <f t="shared" si="24"/>
        <v>70891</v>
      </c>
      <c r="AO99" s="3">
        <f t="shared" si="23"/>
        <v>1.044265216879513E-3</v>
      </c>
    </row>
    <row r="100" spans="1:41" ht="13.8" x14ac:dyDescent="0.25">
      <c r="A100" s="95">
        <v>43958</v>
      </c>
      <c r="B100" s="81">
        <v>203125</v>
      </c>
      <c r="C100" s="81">
        <v>30321</v>
      </c>
      <c r="D100" s="81">
        <v>0</v>
      </c>
      <c r="E100" s="81">
        <v>1343722</v>
      </c>
      <c r="F100" s="81">
        <f t="shared" ref="F100:F134" si="307">B100-B99</f>
        <v>3767</v>
      </c>
      <c r="G100" s="81">
        <f t="shared" ref="G100:G134" si="308">C100-C99</f>
        <v>458</v>
      </c>
      <c r="H100" s="81">
        <f t="shared" ref="H100:H134" si="309">D100-D99</f>
        <v>0</v>
      </c>
      <c r="I100" s="81">
        <f t="shared" ref="I100:I134" si="310">B100-C100-D100</f>
        <v>172804</v>
      </c>
      <c r="J100" s="82">
        <f t="shared" ref="J100:J134" si="311">F100/I99*$B$2/($B$2-B99)</f>
        <v>2.2290303389350175E-2</v>
      </c>
      <c r="K100" s="82">
        <f t="shared" ref="K100:K134" si="312">G100/I99</f>
        <v>2.7021446060355764E-3</v>
      </c>
      <c r="L100" s="82">
        <f t="shared" ref="L100:L134" si="313">H100/I99</f>
        <v>0</v>
      </c>
      <c r="M100" s="81">
        <f t="shared" ref="M100:M134" si="314">J100/(K100+L100)</f>
        <v>8.249115661523815</v>
      </c>
      <c r="N100" s="84">
        <f t="shared" ref="N100:N134" si="315">C100/B100</f>
        <v>0.14927261538461539</v>
      </c>
      <c r="O100" s="84"/>
      <c r="P100" s="85">
        <f t="shared" si="295"/>
        <v>0</v>
      </c>
      <c r="Q100" s="87">
        <f t="shared" si="296"/>
        <v>0.14927261538461539</v>
      </c>
      <c r="R100" s="96">
        <f t="shared" si="297"/>
        <v>0.85072738461538466</v>
      </c>
      <c r="AB100" s="119">
        <f t="shared" si="240"/>
        <v>3654.5714285714284</v>
      </c>
      <c r="AC100" s="120">
        <f t="shared" si="240"/>
        <v>519.71428571428567</v>
      </c>
      <c r="AD100" s="67">
        <f t="shared" si="186"/>
        <v>914.37142857142862</v>
      </c>
      <c r="AE100" s="41">
        <f t="shared" si="22"/>
        <v>0.56838421397993932</v>
      </c>
      <c r="AL100">
        <f t="shared" si="65"/>
        <v>1343722</v>
      </c>
      <c r="AM100">
        <f t="shared" ref="AM100:AM163" si="316">AL100-AL99</f>
        <v>75668</v>
      </c>
      <c r="AN100">
        <f t="shared" si="24"/>
        <v>72017.857142857145</v>
      </c>
      <c r="AO100" s="3">
        <f t="shared" si="23"/>
        <v>1.0608644709269653E-3</v>
      </c>
    </row>
    <row r="101" spans="1:41" ht="13.8" x14ac:dyDescent="0.25">
      <c r="A101" s="95">
        <v>43959</v>
      </c>
      <c r="B101" s="81">
        <v>206174</v>
      </c>
      <c r="C101" s="81">
        <v>30900</v>
      </c>
      <c r="D101" s="81">
        <v>0</v>
      </c>
      <c r="E101" s="81">
        <v>1420462</v>
      </c>
      <c r="F101" s="81">
        <f t="shared" si="307"/>
        <v>3049</v>
      </c>
      <c r="G101" s="81">
        <f t="shared" si="308"/>
        <v>579</v>
      </c>
      <c r="H101" s="81">
        <f t="shared" si="309"/>
        <v>0</v>
      </c>
      <c r="I101" s="81">
        <f t="shared" si="310"/>
        <v>175274</v>
      </c>
      <c r="J101" s="82">
        <f t="shared" si="311"/>
        <v>1.7697220197903402E-2</v>
      </c>
      <c r="K101" s="82">
        <f t="shared" si="312"/>
        <v>3.3506168838684288E-3</v>
      </c>
      <c r="L101" s="82">
        <f t="shared" si="313"/>
        <v>0</v>
      </c>
      <c r="M101" s="81">
        <f t="shared" si="314"/>
        <v>5.2817796875276333</v>
      </c>
      <c r="N101" s="84">
        <f t="shared" si="315"/>
        <v>0.1498734078981831</v>
      </c>
      <c r="O101" s="84"/>
      <c r="P101" s="85">
        <f t="shared" si="295"/>
        <v>0</v>
      </c>
      <c r="Q101" s="87">
        <f t="shared" si="296"/>
        <v>0.1498734078981831</v>
      </c>
      <c r="R101" s="96">
        <f t="shared" si="297"/>
        <v>0.85012659210181685</v>
      </c>
      <c r="AB101" s="119">
        <f t="shared" si="240"/>
        <v>3414.8571428571427</v>
      </c>
      <c r="AC101" s="120">
        <f>AVERAGE(G95:G101)</f>
        <v>502.71428571428572</v>
      </c>
      <c r="AD101" s="67">
        <f t="shared" si="186"/>
        <v>907.34285714285716</v>
      </c>
      <c r="AE101" s="41">
        <f t="shared" si="22"/>
        <v>0.55405107535346543</v>
      </c>
      <c r="AL101">
        <f t="shared" si="65"/>
        <v>1420462</v>
      </c>
      <c r="AM101">
        <f t="shared" si="316"/>
        <v>76740</v>
      </c>
      <c r="AN101">
        <f t="shared" si="24"/>
        <v>71111.142857142855</v>
      </c>
      <c r="AO101" s="3">
        <f t="shared" si="23"/>
        <v>1.0475080478236209E-3</v>
      </c>
    </row>
    <row r="102" spans="1:41" ht="13.8" x14ac:dyDescent="0.25">
      <c r="A102" s="95">
        <v>43960</v>
      </c>
      <c r="B102" s="81">
        <v>208324</v>
      </c>
      <c r="C102" s="81">
        <v>31175</v>
      </c>
      <c r="D102" s="81">
        <v>0</v>
      </c>
      <c r="E102" s="81">
        <v>1495302</v>
      </c>
      <c r="F102" s="81">
        <f t="shared" si="307"/>
        <v>2150</v>
      </c>
      <c r="G102" s="81">
        <f t="shared" si="308"/>
        <v>275</v>
      </c>
      <c r="H102" s="81">
        <f t="shared" si="309"/>
        <v>0</v>
      </c>
      <c r="I102" s="81">
        <f t="shared" si="310"/>
        <v>177149</v>
      </c>
      <c r="J102" s="82">
        <f t="shared" si="311"/>
        <v>1.230387606826497E-2</v>
      </c>
      <c r="K102" s="82">
        <f t="shared" si="312"/>
        <v>1.5689720095393499E-3</v>
      </c>
      <c r="L102" s="82">
        <f t="shared" si="313"/>
        <v>0</v>
      </c>
      <c r="M102" s="81">
        <f t="shared" si="314"/>
        <v>7.8419984508693608</v>
      </c>
      <c r="N102" s="84">
        <f t="shared" si="315"/>
        <v>0.14964670417234693</v>
      </c>
      <c r="O102" s="84"/>
      <c r="P102" s="85">
        <f t="shared" si="295"/>
        <v>0</v>
      </c>
      <c r="Q102" s="87">
        <f t="shared" si="296"/>
        <v>0.14964670417234693</v>
      </c>
      <c r="R102" s="96">
        <f t="shared" si="297"/>
        <v>0.85035329582765307</v>
      </c>
      <c r="AB102" s="119">
        <f t="shared" si="240"/>
        <v>3261.8571428571427</v>
      </c>
      <c r="AC102" s="120">
        <f t="shared" si="240"/>
        <v>458.57142857142856</v>
      </c>
      <c r="AD102" s="67">
        <f t="shared" si="186"/>
        <v>892.28571428571433</v>
      </c>
      <c r="AE102" s="41">
        <f t="shared" si="22"/>
        <v>0.51392891450528333</v>
      </c>
      <c r="AL102">
        <f t="shared" si="65"/>
        <v>1495302</v>
      </c>
      <c r="AM102">
        <f t="shared" si="316"/>
        <v>74840</v>
      </c>
      <c r="AN102">
        <f t="shared" si="24"/>
        <v>71210.857142857145</v>
      </c>
      <c r="AO102" s="3">
        <f t="shared" si="23"/>
        <v>1.0489768966224448E-3</v>
      </c>
    </row>
    <row r="103" spans="1:41" ht="13.8" x14ac:dyDescent="0.25">
      <c r="A103" s="95">
        <v>43961</v>
      </c>
      <c r="B103" s="81">
        <v>210645</v>
      </c>
      <c r="C103" s="81">
        <v>31392</v>
      </c>
      <c r="D103" s="81">
        <v>0</v>
      </c>
      <c r="E103" s="81">
        <v>1569888</v>
      </c>
      <c r="F103" s="81">
        <f t="shared" si="307"/>
        <v>2321</v>
      </c>
      <c r="G103" s="81">
        <f t="shared" si="308"/>
        <v>217</v>
      </c>
      <c r="H103" s="81">
        <f t="shared" si="309"/>
        <v>0</v>
      </c>
      <c r="I103" s="81">
        <f t="shared" si="310"/>
        <v>179253</v>
      </c>
      <c r="J103" s="82">
        <f t="shared" si="311"/>
        <v>1.314229519930896E-2</v>
      </c>
      <c r="K103" s="82">
        <f t="shared" si="312"/>
        <v>1.2249575216343304E-3</v>
      </c>
      <c r="L103" s="82">
        <f t="shared" si="313"/>
        <v>0</v>
      </c>
      <c r="M103" s="81">
        <f t="shared" si="314"/>
        <v>10.728776277706833</v>
      </c>
      <c r="N103" s="84">
        <f t="shared" si="315"/>
        <v>0.14902798547318949</v>
      </c>
      <c r="O103" s="84"/>
      <c r="P103" s="85">
        <f t="shared" si="295"/>
        <v>0</v>
      </c>
      <c r="Q103" s="87">
        <f t="shared" si="296"/>
        <v>0.14902798547318949</v>
      </c>
      <c r="R103" s="96">
        <f t="shared" si="297"/>
        <v>0.85097201452681048</v>
      </c>
      <c r="AB103" s="119">
        <f t="shared" si="240"/>
        <v>3168.5714285714284</v>
      </c>
      <c r="AC103" s="120">
        <f t="shared" si="240"/>
        <v>453.42857142857144</v>
      </c>
      <c r="AD103" s="67">
        <f t="shared" si="186"/>
        <v>878.17142857142869</v>
      </c>
      <c r="AE103" s="41">
        <f t="shared" ref="AE103:AE162" si="317">AC103/AD103</f>
        <v>0.51633263925039041</v>
      </c>
      <c r="AL103">
        <f t="shared" si="65"/>
        <v>1569888</v>
      </c>
      <c r="AM103">
        <f t="shared" si="316"/>
        <v>74586</v>
      </c>
      <c r="AN103">
        <f t="shared" si="24"/>
        <v>72785.857142857145</v>
      </c>
      <c r="AO103" s="3">
        <f t="shared" si="23"/>
        <v>1.0721775527929773E-3</v>
      </c>
    </row>
    <row r="104" spans="1:41" ht="13.8" x14ac:dyDescent="0.25">
      <c r="A104" s="95">
        <v>43962</v>
      </c>
      <c r="B104" s="81">
        <v>214228</v>
      </c>
      <c r="C104" s="81">
        <v>31579</v>
      </c>
      <c r="D104" s="81">
        <v>0</v>
      </c>
      <c r="E104" s="81">
        <v>1643429</v>
      </c>
      <c r="F104" s="81">
        <f t="shared" si="307"/>
        <v>3583</v>
      </c>
      <c r="G104" s="81">
        <f t="shared" si="308"/>
        <v>187</v>
      </c>
      <c r="H104" s="81">
        <f t="shared" si="309"/>
        <v>0</v>
      </c>
      <c r="I104" s="81">
        <f t="shared" si="310"/>
        <v>182649</v>
      </c>
      <c r="J104" s="82">
        <f t="shared" si="311"/>
        <v>2.0050723695738158E-2</v>
      </c>
      <c r="K104" s="82">
        <f t="shared" si="312"/>
        <v>1.0432182446039955E-3</v>
      </c>
      <c r="L104" s="82">
        <f t="shared" si="313"/>
        <v>0</v>
      </c>
      <c r="M104" s="81">
        <f t="shared" si="314"/>
        <v>19.220066174503486</v>
      </c>
      <c r="N104" s="84">
        <f t="shared" si="315"/>
        <v>0.14740836865395746</v>
      </c>
      <c r="O104" s="84"/>
      <c r="P104" s="85">
        <f t="shared" si="295"/>
        <v>0</v>
      </c>
      <c r="Q104" s="87">
        <f t="shared" si="296"/>
        <v>0.14740836865395746</v>
      </c>
      <c r="R104" s="96">
        <f t="shared" si="297"/>
        <v>0.85259163134604254</v>
      </c>
      <c r="AB104" s="119">
        <f t="shared" si="240"/>
        <v>3197.8571428571427</v>
      </c>
      <c r="AC104" s="120">
        <f t="shared" si="240"/>
        <v>441.28571428571428</v>
      </c>
      <c r="AD104" s="67">
        <f t="shared" si="186"/>
        <v>840.34285714285716</v>
      </c>
      <c r="AE104" s="41">
        <f t="shared" si="317"/>
        <v>0.52512579899360801</v>
      </c>
      <c r="AL104">
        <f t="shared" si="65"/>
        <v>1643429</v>
      </c>
      <c r="AM104">
        <f t="shared" si="316"/>
        <v>73541</v>
      </c>
      <c r="AN104">
        <f t="shared" si="24"/>
        <v>73548.428571428565</v>
      </c>
      <c r="AO104" s="3">
        <f t="shared" si="23"/>
        <v>1.0834106686785376E-3</v>
      </c>
    </row>
    <row r="105" spans="1:41" ht="13.8" x14ac:dyDescent="0.25">
      <c r="A105" s="95">
        <v>43963</v>
      </c>
      <c r="B105" s="81">
        <v>217617</v>
      </c>
      <c r="C105" s="81">
        <v>32193</v>
      </c>
      <c r="D105" s="81">
        <v>0</v>
      </c>
      <c r="E105" s="81">
        <v>1710628</v>
      </c>
      <c r="F105" s="81">
        <f t="shared" si="307"/>
        <v>3389</v>
      </c>
      <c r="G105" s="81">
        <f t="shared" si="308"/>
        <v>614</v>
      </c>
      <c r="H105" s="81">
        <f t="shared" si="309"/>
        <v>0</v>
      </c>
      <c r="I105" s="81">
        <f t="shared" si="310"/>
        <v>185424</v>
      </c>
      <c r="J105" s="82">
        <f t="shared" si="311"/>
        <v>1.8613452737670576E-2</v>
      </c>
      <c r="K105" s="82">
        <f t="shared" si="312"/>
        <v>3.3616389906323055E-3</v>
      </c>
      <c r="L105" s="82">
        <f t="shared" si="313"/>
        <v>0</v>
      </c>
      <c r="M105" s="81">
        <f t="shared" si="314"/>
        <v>5.5370171483433115</v>
      </c>
      <c r="N105" s="84">
        <f t="shared" si="315"/>
        <v>0.14793421469830023</v>
      </c>
      <c r="O105" s="84"/>
      <c r="P105" s="85">
        <f t="shared" si="295"/>
        <v>0</v>
      </c>
      <c r="Q105" s="87">
        <f t="shared" si="296"/>
        <v>0.14793421469830023</v>
      </c>
      <c r="R105" s="96">
        <f t="shared" si="297"/>
        <v>0.85206578530169974</v>
      </c>
      <c r="AB105" s="119">
        <f t="shared" si="240"/>
        <v>3155.7142857142858</v>
      </c>
      <c r="AC105" s="120">
        <f t="shared" si="240"/>
        <v>425.28571428571428</v>
      </c>
      <c r="AD105" s="67">
        <f t="shared" si="186"/>
        <v>810.71428571428578</v>
      </c>
      <c r="AE105" s="41">
        <f t="shared" si="317"/>
        <v>0.52458149779735674</v>
      </c>
      <c r="AL105">
        <f t="shared" si="65"/>
        <v>1710628</v>
      </c>
      <c r="AM105">
        <f t="shared" si="316"/>
        <v>67199</v>
      </c>
      <c r="AN105">
        <f t="shared" si="24"/>
        <v>72625.28571428571</v>
      </c>
      <c r="AO105" s="3">
        <f t="shared" si="23"/>
        <v>1.0698122432659316E-3</v>
      </c>
    </row>
    <row r="106" spans="1:41" ht="13.8" x14ac:dyDescent="0.25">
      <c r="A106" s="95">
        <v>43964</v>
      </c>
      <c r="B106" s="81">
        <v>220915</v>
      </c>
      <c r="C106" s="81">
        <v>32640</v>
      </c>
      <c r="D106" s="81">
        <v>0</v>
      </c>
      <c r="E106" s="81">
        <v>1782996</v>
      </c>
      <c r="F106" s="81">
        <f t="shared" si="307"/>
        <v>3298</v>
      </c>
      <c r="G106" s="81">
        <f t="shared" si="308"/>
        <v>447</v>
      </c>
      <c r="H106" s="81">
        <f t="shared" si="309"/>
        <v>0</v>
      </c>
      <c r="I106" s="81">
        <f t="shared" si="310"/>
        <v>188275</v>
      </c>
      <c r="J106" s="82">
        <f t="shared" si="311"/>
        <v>1.784346225944233E-2</v>
      </c>
      <c r="K106" s="82">
        <f t="shared" si="312"/>
        <v>2.4106911726637327E-3</v>
      </c>
      <c r="L106" s="82">
        <f t="shared" si="313"/>
        <v>0</v>
      </c>
      <c r="M106" s="81">
        <f t="shared" si="314"/>
        <v>7.4018034586014201</v>
      </c>
      <c r="N106" s="84">
        <f t="shared" si="315"/>
        <v>0.14774913428241632</v>
      </c>
      <c r="O106" s="84"/>
      <c r="P106" s="85">
        <f t="shared" si="295"/>
        <v>0</v>
      </c>
      <c r="Q106" s="87">
        <f t="shared" si="296"/>
        <v>0.14774913428241632</v>
      </c>
      <c r="R106" s="96">
        <f t="shared" si="297"/>
        <v>0.85225086571758368</v>
      </c>
      <c r="AB106" s="119">
        <f t="shared" si="240"/>
        <v>3079.5714285714284</v>
      </c>
      <c r="AC106" s="120">
        <f t="shared" si="240"/>
        <v>396.71428571428572</v>
      </c>
      <c r="AD106" s="67">
        <f t="shared" si="186"/>
        <v>764.88571428571436</v>
      </c>
      <c r="AE106" s="41">
        <f t="shared" si="317"/>
        <v>0.51865824959844609</v>
      </c>
      <c r="AL106">
        <f t="shared" si="65"/>
        <v>1782996</v>
      </c>
      <c r="AM106">
        <f t="shared" si="316"/>
        <v>72368</v>
      </c>
      <c r="AN106">
        <f t="shared" si="24"/>
        <v>73563.142857142855</v>
      </c>
      <c r="AO106" s="3">
        <f t="shared" ref="AO106:AO169" si="318">AN106/$B$2</f>
        <v>1.08362741857292E-3</v>
      </c>
    </row>
    <row r="107" spans="1:41" ht="13.8" x14ac:dyDescent="0.25">
      <c r="A107" s="95">
        <v>43965</v>
      </c>
      <c r="B107" s="81">
        <v>223524</v>
      </c>
      <c r="C107" s="81">
        <v>32992</v>
      </c>
      <c r="D107" s="81">
        <v>0</v>
      </c>
      <c r="E107" s="81">
        <v>1864403</v>
      </c>
      <c r="F107" s="81">
        <f t="shared" si="307"/>
        <v>2609</v>
      </c>
      <c r="G107" s="81">
        <f t="shared" si="308"/>
        <v>352</v>
      </c>
      <c r="H107" s="81">
        <f t="shared" si="309"/>
        <v>0</v>
      </c>
      <c r="I107" s="81">
        <f t="shared" si="310"/>
        <v>190532</v>
      </c>
      <c r="J107" s="82">
        <f t="shared" si="311"/>
        <v>1.3902631470487732E-2</v>
      </c>
      <c r="K107" s="82">
        <f t="shared" si="312"/>
        <v>1.8696056300624088E-3</v>
      </c>
      <c r="L107" s="82">
        <f t="shared" si="313"/>
        <v>0</v>
      </c>
      <c r="M107" s="81">
        <f t="shared" si="314"/>
        <v>7.4361305116649934</v>
      </c>
      <c r="N107" s="84">
        <f t="shared" si="315"/>
        <v>0.14759936293194467</v>
      </c>
      <c r="O107" s="84"/>
      <c r="P107" s="85">
        <f t="shared" si="295"/>
        <v>0</v>
      </c>
      <c r="Q107" s="87">
        <f t="shared" si="296"/>
        <v>0.14759936293194467</v>
      </c>
      <c r="R107" s="96">
        <f t="shared" si="297"/>
        <v>0.85240063706805536</v>
      </c>
      <c r="AB107" s="119">
        <f t="shared" si="240"/>
        <v>2914.1428571428573</v>
      </c>
      <c r="AC107" s="120">
        <f t="shared" si="240"/>
        <v>381.57142857142856</v>
      </c>
      <c r="AD107" s="67">
        <f t="shared" si="186"/>
        <v>730.91428571428571</v>
      </c>
      <c r="AE107" s="41">
        <f t="shared" si="317"/>
        <v>0.52204675162223435</v>
      </c>
      <c r="AL107">
        <f t="shared" si="65"/>
        <v>1864403</v>
      </c>
      <c r="AM107">
        <f t="shared" si="316"/>
        <v>81407</v>
      </c>
      <c r="AN107">
        <f t="shared" ref="AN107:AN170" si="319">AVERAGE(AM101:AM107)</f>
        <v>74383</v>
      </c>
      <c r="AO107" s="3">
        <f t="shared" si="318"/>
        <v>1.0957043859890368E-3</v>
      </c>
    </row>
    <row r="108" spans="1:41" ht="13.8" x14ac:dyDescent="0.25">
      <c r="A108" s="95">
        <v>43966</v>
      </c>
      <c r="B108" s="81">
        <v>226041</v>
      </c>
      <c r="C108" s="81">
        <v>33342</v>
      </c>
      <c r="D108" s="81">
        <v>0</v>
      </c>
      <c r="E108" s="81">
        <v>1946011</v>
      </c>
      <c r="F108" s="81">
        <f t="shared" si="307"/>
        <v>2517</v>
      </c>
      <c r="G108" s="81">
        <f t="shared" si="308"/>
        <v>350</v>
      </c>
      <c r="H108" s="81">
        <f t="shared" si="309"/>
        <v>0</v>
      </c>
      <c r="I108" s="81">
        <f t="shared" si="310"/>
        <v>192699</v>
      </c>
      <c r="J108" s="82">
        <f t="shared" si="311"/>
        <v>1.3254020037261099E-2</v>
      </c>
      <c r="K108" s="82">
        <f t="shared" si="312"/>
        <v>1.8369617702013311E-3</v>
      </c>
      <c r="L108" s="82">
        <f t="shared" si="313"/>
        <v>0</v>
      </c>
      <c r="M108" s="81">
        <f t="shared" si="314"/>
        <v>7.2151855592555183</v>
      </c>
      <c r="N108" s="84">
        <f t="shared" si="315"/>
        <v>0.14750421383731269</v>
      </c>
      <c r="O108" s="84"/>
      <c r="P108" s="85">
        <f t="shared" si="295"/>
        <v>0</v>
      </c>
      <c r="Q108" s="87">
        <f t="shared" si="296"/>
        <v>0.14750421383731269</v>
      </c>
      <c r="R108" s="96">
        <f t="shared" si="297"/>
        <v>0.85249578616268729</v>
      </c>
      <c r="AB108" s="119">
        <f t="shared" ref="AB108:AC123" si="320">AVERAGE(F102:F108)</f>
        <v>2838.1428571428573</v>
      </c>
      <c r="AC108" s="120">
        <f t="shared" si="320"/>
        <v>348.85714285714283</v>
      </c>
      <c r="AD108" s="67">
        <f t="shared" si="186"/>
        <v>682.97142857142853</v>
      </c>
      <c r="AE108" s="41">
        <f t="shared" si="317"/>
        <v>0.51079317269076308</v>
      </c>
      <c r="AL108">
        <f t="shared" si="65"/>
        <v>1946011</v>
      </c>
      <c r="AM108">
        <f t="shared" si="316"/>
        <v>81608</v>
      </c>
      <c r="AN108">
        <f t="shared" si="319"/>
        <v>75078.428571428565</v>
      </c>
      <c r="AO108" s="3">
        <f t="shared" si="318"/>
        <v>1.1059484489584837E-3</v>
      </c>
    </row>
    <row r="109" spans="1:41" ht="13.8" x14ac:dyDescent="0.25">
      <c r="A109" s="95">
        <v>43967</v>
      </c>
      <c r="B109" s="81">
        <v>228106</v>
      </c>
      <c r="C109" s="81">
        <v>33753</v>
      </c>
      <c r="D109" s="81">
        <v>0</v>
      </c>
      <c r="E109" s="81">
        <v>2034056</v>
      </c>
      <c r="F109" s="81">
        <f t="shared" si="307"/>
        <v>2065</v>
      </c>
      <c r="G109" s="81">
        <f t="shared" si="308"/>
        <v>411</v>
      </c>
      <c r="H109" s="81">
        <f t="shared" si="309"/>
        <v>0</v>
      </c>
      <c r="I109" s="81">
        <f t="shared" si="310"/>
        <v>194353</v>
      </c>
      <c r="J109" s="82">
        <f t="shared" si="311"/>
        <v>1.0751995757658058E-2</v>
      </c>
      <c r="K109" s="82">
        <f t="shared" si="312"/>
        <v>2.1328600563573241E-3</v>
      </c>
      <c r="L109" s="82">
        <f t="shared" si="313"/>
        <v>0</v>
      </c>
      <c r="M109" s="81">
        <f t="shared" si="314"/>
        <v>5.0411163759244531</v>
      </c>
      <c r="N109" s="84">
        <f t="shared" si="315"/>
        <v>0.14797068029775631</v>
      </c>
      <c r="O109" s="84"/>
      <c r="P109" s="85">
        <f t="shared" si="295"/>
        <v>0</v>
      </c>
      <c r="Q109" s="87">
        <f t="shared" si="296"/>
        <v>0.14797068029775631</v>
      </c>
      <c r="R109" s="96">
        <f t="shared" si="297"/>
        <v>0.85202931970224371</v>
      </c>
      <c r="AB109" s="119">
        <f t="shared" si="320"/>
        <v>2826</v>
      </c>
      <c r="AC109" s="120">
        <f t="shared" si="320"/>
        <v>368.28571428571428</v>
      </c>
      <c r="AD109" s="67">
        <f t="shared" si="186"/>
        <v>652.37142857142862</v>
      </c>
      <c r="AE109" s="41">
        <f t="shared" si="317"/>
        <v>0.56453378881443517</v>
      </c>
      <c r="AL109">
        <f t="shared" si="65"/>
        <v>2034056</v>
      </c>
      <c r="AM109">
        <f t="shared" si="316"/>
        <v>88045</v>
      </c>
      <c r="AN109">
        <f t="shared" si="319"/>
        <v>76964.857142857145</v>
      </c>
      <c r="AO109" s="3">
        <f t="shared" si="318"/>
        <v>1.1337366271654576E-3</v>
      </c>
    </row>
    <row r="110" spans="1:41" ht="13.8" x14ac:dyDescent="0.25">
      <c r="A110" s="95">
        <v>43968</v>
      </c>
      <c r="B110" s="81">
        <v>229932</v>
      </c>
      <c r="C110" s="81">
        <v>33820</v>
      </c>
      <c r="D110" s="81">
        <v>0</v>
      </c>
      <c r="E110" s="81">
        <v>2122318</v>
      </c>
      <c r="F110" s="81">
        <f t="shared" si="307"/>
        <v>1826</v>
      </c>
      <c r="G110" s="81">
        <f t="shared" si="308"/>
        <v>67</v>
      </c>
      <c r="H110" s="81">
        <f t="shared" si="309"/>
        <v>0</v>
      </c>
      <c r="I110" s="81">
        <f t="shared" si="310"/>
        <v>196112</v>
      </c>
      <c r="J110" s="82">
        <f t="shared" si="311"/>
        <v>9.4269514137087507E-3</v>
      </c>
      <c r="K110" s="82">
        <f t="shared" si="312"/>
        <v>3.4473355183609207E-4</v>
      </c>
      <c r="L110" s="82">
        <f t="shared" si="313"/>
        <v>0</v>
      </c>
      <c r="M110" s="81">
        <f t="shared" si="314"/>
        <v>27.345616240425922</v>
      </c>
      <c r="N110" s="84">
        <f t="shared" si="315"/>
        <v>0.1470869648417793</v>
      </c>
      <c r="O110" s="84"/>
      <c r="P110" s="85">
        <f t="shared" si="295"/>
        <v>0</v>
      </c>
      <c r="Q110" s="87">
        <f t="shared" si="296"/>
        <v>0.1470869648417793</v>
      </c>
      <c r="R110" s="96">
        <f t="shared" si="297"/>
        <v>0.8529130351582207</v>
      </c>
      <c r="AB110" s="119">
        <f t="shared" si="320"/>
        <v>2755.2857142857142</v>
      </c>
      <c r="AC110" s="120">
        <f t="shared" si="320"/>
        <v>346.85714285714283</v>
      </c>
      <c r="AD110" s="67">
        <f t="shared" si="186"/>
        <v>633.71428571428578</v>
      </c>
      <c r="AE110" s="41">
        <f t="shared" si="317"/>
        <v>0.54733994589720458</v>
      </c>
      <c r="AL110">
        <f t="shared" si="65"/>
        <v>2122318</v>
      </c>
      <c r="AM110">
        <f t="shared" si="316"/>
        <v>88262</v>
      </c>
      <c r="AN110">
        <f t="shared" si="319"/>
        <v>78918.571428571435</v>
      </c>
      <c r="AO110" s="3">
        <f t="shared" si="318"/>
        <v>1.1625159626564511E-3</v>
      </c>
    </row>
    <row r="111" spans="1:41" ht="13.8" x14ac:dyDescent="0.25">
      <c r="A111" s="95">
        <v>43969</v>
      </c>
      <c r="B111" s="81">
        <v>232506</v>
      </c>
      <c r="C111" s="81">
        <v>33966</v>
      </c>
      <c r="D111" s="81">
        <v>0</v>
      </c>
      <c r="E111" s="81">
        <v>2197608</v>
      </c>
      <c r="F111" s="81">
        <f t="shared" si="307"/>
        <v>2574</v>
      </c>
      <c r="G111" s="81">
        <f t="shared" si="308"/>
        <v>146</v>
      </c>
      <c r="H111" s="81">
        <f t="shared" si="309"/>
        <v>0</v>
      </c>
      <c r="I111" s="81">
        <f t="shared" si="310"/>
        <v>198540</v>
      </c>
      <c r="J111" s="82">
        <f t="shared" si="311"/>
        <v>1.3169759352397711E-2</v>
      </c>
      <c r="K111" s="82">
        <f t="shared" si="312"/>
        <v>7.4447254630007347E-4</v>
      </c>
      <c r="L111" s="82">
        <f t="shared" si="313"/>
        <v>0</v>
      </c>
      <c r="M111" s="81">
        <f t="shared" si="314"/>
        <v>17.690053740530274</v>
      </c>
      <c r="N111" s="84">
        <f t="shared" si="315"/>
        <v>0.14608655260509407</v>
      </c>
      <c r="O111" s="84"/>
      <c r="P111" s="85">
        <f t="shared" si="295"/>
        <v>0</v>
      </c>
      <c r="Q111" s="87">
        <f t="shared" si="296"/>
        <v>0.14608655260509407</v>
      </c>
      <c r="R111" s="96">
        <f t="shared" si="297"/>
        <v>0.85391344739490593</v>
      </c>
      <c r="AB111" s="119">
        <f t="shared" si="320"/>
        <v>2611.1428571428573</v>
      </c>
      <c r="AC111" s="120">
        <f t="shared" si="320"/>
        <v>341</v>
      </c>
      <c r="AD111" s="67">
        <f t="shared" si="186"/>
        <v>639.57142857142856</v>
      </c>
      <c r="AE111" s="41">
        <f t="shared" si="317"/>
        <v>0.53316953316953319</v>
      </c>
      <c r="AL111">
        <f t="shared" si="65"/>
        <v>2197608</v>
      </c>
      <c r="AM111">
        <f t="shared" si="316"/>
        <v>75290</v>
      </c>
      <c r="AN111">
        <f t="shared" si="319"/>
        <v>79168.428571428565</v>
      </c>
      <c r="AO111" s="3">
        <f t="shared" si="318"/>
        <v>1.1661965021251368E-3</v>
      </c>
    </row>
    <row r="112" spans="1:41" ht="13.8" x14ac:dyDescent="0.25">
      <c r="A112" s="95">
        <v>43970</v>
      </c>
      <c r="B112" s="81">
        <v>235547</v>
      </c>
      <c r="C112" s="81">
        <v>34466</v>
      </c>
      <c r="D112" s="81">
        <v>0</v>
      </c>
      <c r="E112" s="81">
        <v>2260688</v>
      </c>
      <c r="F112" s="81">
        <f t="shared" si="307"/>
        <v>3041</v>
      </c>
      <c r="G112" s="81">
        <f t="shared" si="308"/>
        <v>500</v>
      </c>
      <c r="H112" s="81">
        <f t="shared" si="309"/>
        <v>0</v>
      </c>
      <c r="I112" s="81">
        <f t="shared" si="310"/>
        <v>201081</v>
      </c>
      <c r="J112" s="82">
        <f t="shared" si="311"/>
        <v>1.5369452294807497E-2</v>
      </c>
      <c r="K112" s="82">
        <f t="shared" si="312"/>
        <v>2.5183842046942683E-3</v>
      </c>
      <c r="L112" s="82">
        <f t="shared" si="313"/>
        <v>0</v>
      </c>
      <c r="M112" s="81">
        <f t="shared" si="314"/>
        <v>6.1029021172221602</v>
      </c>
      <c r="N112" s="84">
        <f t="shared" si="315"/>
        <v>0.14632323909877859</v>
      </c>
      <c r="O112" s="84"/>
      <c r="P112" s="85">
        <f t="shared" si="295"/>
        <v>0</v>
      </c>
      <c r="Q112" s="87">
        <f t="shared" si="296"/>
        <v>0.14632323909877859</v>
      </c>
      <c r="R112" s="96">
        <f t="shared" si="297"/>
        <v>0.85367676090122147</v>
      </c>
      <c r="AB112" s="119">
        <f t="shared" si="320"/>
        <v>2561.4285714285716</v>
      </c>
      <c r="AC112" s="120">
        <f t="shared" si="320"/>
        <v>324.71428571428572</v>
      </c>
      <c r="AD112" s="67">
        <f t="shared" si="186"/>
        <v>631.14285714285722</v>
      </c>
      <c r="AE112" s="41">
        <f t="shared" si="317"/>
        <v>0.51448619284744224</v>
      </c>
      <c r="AL112">
        <f t="shared" si="65"/>
        <v>2260688</v>
      </c>
      <c r="AM112">
        <f t="shared" si="316"/>
        <v>63080</v>
      </c>
      <c r="AN112">
        <f t="shared" si="319"/>
        <v>78580</v>
      </c>
      <c r="AO112" s="3">
        <f t="shared" si="318"/>
        <v>1.1575286107177517E-3</v>
      </c>
    </row>
    <row r="113" spans="1:41" ht="13.8" x14ac:dyDescent="0.25">
      <c r="A113" s="95">
        <v>43971</v>
      </c>
      <c r="B113" s="81">
        <v>238253</v>
      </c>
      <c r="C113" s="81">
        <v>34794</v>
      </c>
      <c r="D113" s="81">
        <v>0</v>
      </c>
      <c r="E113" s="81">
        <v>2332060</v>
      </c>
      <c r="F113" s="81">
        <f t="shared" si="307"/>
        <v>2706</v>
      </c>
      <c r="G113" s="81">
        <f t="shared" si="308"/>
        <v>328</v>
      </c>
      <c r="H113" s="81">
        <f t="shared" si="309"/>
        <v>0</v>
      </c>
      <c r="I113" s="81">
        <f t="shared" si="310"/>
        <v>203459</v>
      </c>
      <c r="J113" s="82">
        <f t="shared" si="311"/>
        <v>1.3504119312005356E-2</v>
      </c>
      <c r="K113" s="82">
        <f t="shared" si="312"/>
        <v>1.6311834534341882E-3</v>
      </c>
      <c r="L113" s="82">
        <f t="shared" si="313"/>
        <v>0</v>
      </c>
      <c r="M113" s="81">
        <f t="shared" si="314"/>
        <v>8.2787250468821618</v>
      </c>
      <c r="N113" s="84">
        <f t="shared" si="315"/>
        <v>0.14603803519787789</v>
      </c>
      <c r="O113" s="84"/>
      <c r="P113" s="85">
        <f t="shared" si="295"/>
        <v>0</v>
      </c>
      <c r="Q113" s="87">
        <f t="shared" si="296"/>
        <v>0.14603803519787789</v>
      </c>
      <c r="R113" s="96">
        <f t="shared" si="297"/>
        <v>0.85396196480212216</v>
      </c>
      <c r="AB113" s="119">
        <f t="shared" si="320"/>
        <v>2476.8571428571427</v>
      </c>
      <c r="AC113" s="120">
        <f t="shared" si="320"/>
        <v>307.71428571428572</v>
      </c>
      <c r="AD113" s="67">
        <f t="shared" si="186"/>
        <v>615.91428571428571</v>
      </c>
      <c r="AE113" s="41">
        <f t="shared" si="317"/>
        <v>0.49960569652549058</v>
      </c>
      <c r="AL113">
        <f t="shared" si="65"/>
        <v>2332060</v>
      </c>
      <c r="AM113">
        <f t="shared" si="316"/>
        <v>71372</v>
      </c>
      <c r="AN113">
        <f t="shared" si="319"/>
        <v>78437.71428571429</v>
      </c>
      <c r="AO113" s="3">
        <f t="shared" si="318"/>
        <v>1.1554326602827539E-3</v>
      </c>
    </row>
    <row r="114" spans="1:41" ht="13.8" x14ac:dyDescent="0.25">
      <c r="A114" s="95">
        <v>43972</v>
      </c>
      <c r="B114" s="81">
        <v>240795</v>
      </c>
      <c r="C114" s="81">
        <v>35067</v>
      </c>
      <c r="D114" s="81">
        <v>0</v>
      </c>
      <c r="E114" s="81">
        <v>2413462</v>
      </c>
      <c r="F114" s="81">
        <f t="shared" si="307"/>
        <v>2542</v>
      </c>
      <c r="G114" s="81">
        <f t="shared" si="308"/>
        <v>273</v>
      </c>
      <c r="H114" s="81">
        <f t="shared" si="309"/>
        <v>0</v>
      </c>
      <c r="I114" s="81">
        <f t="shared" si="310"/>
        <v>205728</v>
      </c>
      <c r="J114" s="82">
        <f t="shared" si="311"/>
        <v>1.2537920827670735E-2</v>
      </c>
      <c r="K114" s="82">
        <f t="shared" si="312"/>
        <v>1.3417936783332268E-3</v>
      </c>
      <c r="L114" s="82">
        <f t="shared" si="313"/>
        <v>0</v>
      </c>
      <c r="M114" s="81">
        <f t="shared" si="314"/>
        <v>9.3441495739086449</v>
      </c>
      <c r="N114" s="84">
        <f t="shared" si="315"/>
        <v>0.14563010029278017</v>
      </c>
      <c r="O114" s="84"/>
      <c r="P114" s="85">
        <f t="shared" si="295"/>
        <v>0</v>
      </c>
      <c r="Q114" s="87">
        <f t="shared" si="296"/>
        <v>0.14563010029278017</v>
      </c>
      <c r="R114" s="96">
        <f t="shared" si="297"/>
        <v>0.85436989970721977</v>
      </c>
      <c r="AB114" s="119">
        <f t="shared" si="320"/>
        <v>2467.2857142857142</v>
      </c>
      <c r="AC114" s="120">
        <f t="shared" si="320"/>
        <v>296.42857142857144</v>
      </c>
      <c r="AD114" s="67">
        <f t="shared" si="186"/>
        <v>582.82857142857154</v>
      </c>
      <c r="AE114" s="41">
        <f t="shared" si="317"/>
        <v>0.50860336290994645</v>
      </c>
      <c r="AL114">
        <f t="shared" si="65"/>
        <v>2413462</v>
      </c>
      <c r="AM114">
        <f t="shared" si="316"/>
        <v>81402</v>
      </c>
      <c r="AN114">
        <f t="shared" si="319"/>
        <v>78437</v>
      </c>
      <c r="AO114" s="3">
        <f t="shared" si="318"/>
        <v>1.1554221384432206E-3</v>
      </c>
    </row>
    <row r="115" spans="1:41" ht="13.8" x14ac:dyDescent="0.25">
      <c r="A115" s="95">
        <v>43973</v>
      </c>
      <c r="B115" s="81">
        <v>242825</v>
      </c>
      <c r="C115" s="81">
        <v>35358</v>
      </c>
      <c r="D115" s="81">
        <v>0</v>
      </c>
      <c r="E115" s="81">
        <v>2506869</v>
      </c>
      <c r="F115" s="81">
        <f t="shared" si="307"/>
        <v>2030</v>
      </c>
      <c r="G115" s="81">
        <f t="shared" si="308"/>
        <v>291</v>
      </c>
      <c r="H115" s="81">
        <f t="shared" si="309"/>
        <v>0</v>
      </c>
      <c r="I115" s="81">
        <f t="shared" si="310"/>
        <v>207467</v>
      </c>
      <c r="J115" s="82">
        <f t="shared" si="311"/>
        <v>9.9025224603467004E-3</v>
      </c>
      <c r="K115" s="82">
        <f t="shared" si="312"/>
        <v>1.4144890340643957E-3</v>
      </c>
      <c r="L115" s="82">
        <f t="shared" si="313"/>
        <v>0</v>
      </c>
      <c r="M115" s="81">
        <f t="shared" si="314"/>
        <v>7.000777115883869</v>
      </c>
      <c r="N115" s="84">
        <f t="shared" si="315"/>
        <v>0.14561103675486461</v>
      </c>
      <c r="O115" s="84"/>
      <c r="P115" s="85">
        <f t="shared" si="295"/>
        <v>0</v>
      </c>
      <c r="Q115" s="87">
        <f t="shared" si="296"/>
        <v>0.14561103675486461</v>
      </c>
      <c r="R115" s="96">
        <f t="shared" si="297"/>
        <v>0.85438896324513536</v>
      </c>
      <c r="AB115" s="119">
        <f t="shared" si="320"/>
        <v>2397.7142857142858</v>
      </c>
      <c r="AC115" s="120">
        <f t="shared" si="320"/>
        <v>288</v>
      </c>
      <c r="AD115" s="67">
        <f t="shared" si="186"/>
        <v>567.62857142857149</v>
      </c>
      <c r="AE115" s="41">
        <f t="shared" si="317"/>
        <v>0.50737403734836661</v>
      </c>
      <c r="AL115">
        <f t="shared" si="65"/>
        <v>2506869</v>
      </c>
      <c r="AM115">
        <f t="shared" si="316"/>
        <v>93407</v>
      </c>
      <c r="AN115">
        <f t="shared" si="319"/>
        <v>80122.571428571435</v>
      </c>
      <c r="AO115" s="3">
        <f t="shared" si="318"/>
        <v>1.1802515753734806E-3</v>
      </c>
    </row>
    <row r="116" spans="1:41" ht="13.8" x14ac:dyDescent="0.25">
      <c r="A116" s="95">
        <v>43974</v>
      </c>
      <c r="B116" s="81">
        <v>244332</v>
      </c>
      <c r="C116" s="81">
        <v>35578</v>
      </c>
      <c r="D116" s="81">
        <v>0</v>
      </c>
      <c r="E116" s="81">
        <v>2590930</v>
      </c>
      <c r="F116" s="81">
        <f t="shared" si="307"/>
        <v>1507</v>
      </c>
      <c r="G116" s="81">
        <f t="shared" si="308"/>
        <v>220</v>
      </c>
      <c r="H116" s="81">
        <f t="shared" si="309"/>
        <v>0</v>
      </c>
      <c r="I116" s="81">
        <f t="shared" si="310"/>
        <v>208754</v>
      </c>
      <c r="J116" s="82">
        <f t="shared" si="311"/>
        <v>7.2898813655080967E-3</v>
      </c>
      <c r="K116" s="82">
        <f t="shared" si="312"/>
        <v>1.0604096073110422E-3</v>
      </c>
      <c r="L116" s="82">
        <f t="shared" si="313"/>
        <v>0</v>
      </c>
      <c r="M116" s="81">
        <f t="shared" si="314"/>
        <v>6.8745900784448564</v>
      </c>
      <c r="N116" s="84">
        <f t="shared" si="315"/>
        <v>0.14561334577542032</v>
      </c>
      <c r="O116" s="84"/>
      <c r="P116" s="85">
        <f t="shared" si="295"/>
        <v>0</v>
      </c>
      <c r="Q116" s="87">
        <f t="shared" si="296"/>
        <v>0.14561334577542032</v>
      </c>
      <c r="R116" s="96">
        <f t="shared" si="297"/>
        <v>0.85438665422457971</v>
      </c>
      <c r="AB116" s="119">
        <f t="shared" si="320"/>
        <v>2318</v>
      </c>
      <c r="AC116" s="120">
        <f t="shared" si="320"/>
        <v>260.71428571428572</v>
      </c>
      <c r="AD116" s="67">
        <f t="shared" si="186"/>
        <v>565.20000000000005</v>
      </c>
      <c r="AE116" s="41">
        <f t="shared" si="317"/>
        <v>0.46127792943079565</v>
      </c>
      <c r="AL116">
        <f t="shared" si="65"/>
        <v>2590930</v>
      </c>
      <c r="AM116">
        <f t="shared" si="316"/>
        <v>84061</v>
      </c>
      <c r="AN116">
        <f t="shared" si="319"/>
        <v>79553.428571428565</v>
      </c>
      <c r="AO116" s="3">
        <f t="shared" si="318"/>
        <v>1.1718677736334893E-3</v>
      </c>
    </row>
    <row r="117" spans="1:41" ht="13.8" x14ac:dyDescent="0.25">
      <c r="A117" s="95">
        <v>43975</v>
      </c>
      <c r="B117" s="81">
        <v>245680</v>
      </c>
      <c r="C117" s="81">
        <v>35957</v>
      </c>
      <c r="D117" s="81">
        <v>0</v>
      </c>
      <c r="E117" s="81">
        <v>2670829</v>
      </c>
      <c r="F117" s="81">
        <f t="shared" si="307"/>
        <v>1348</v>
      </c>
      <c r="G117" s="81">
        <f t="shared" si="308"/>
        <v>379</v>
      </c>
      <c r="H117" s="81">
        <f t="shared" si="309"/>
        <v>0</v>
      </c>
      <c r="I117" s="81">
        <f t="shared" si="310"/>
        <v>209723</v>
      </c>
      <c r="J117" s="82">
        <f t="shared" si="311"/>
        <v>6.4806862641012854E-3</v>
      </c>
      <c r="K117" s="82">
        <f t="shared" si="312"/>
        <v>1.8155340735985896E-3</v>
      </c>
      <c r="L117" s="82">
        <f t="shared" si="313"/>
        <v>0</v>
      </c>
      <c r="M117" s="81">
        <f t="shared" si="314"/>
        <v>3.5695756738158306</v>
      </c>
      <c r="N117" s="84">
        <f t="shared" si="315"/>
        <v>0.14635704982090525</v>
      </c>
      <c r="O117" s="84"/>
      <c r="P117" s="85">
        <f t="shared" si="295"/>
        <v>0</v>
      </c>
      <c r="Q117" s="87">
        <f t="shared" si="296"/>
        <v>0.14635704982090525</v>
      </c>
      <c r="R117" s="96">
        <f t="shared" si="297"/>
        <v>0.85364295017909475</v>
      </c>
      <c r="AB117" s="119">
        <f t="shared" si="320"/>
        <v>2249.7142857142858</v>
      </c>
      <c r="AC117" s="120">
        <f>AVERAGE(G111:G117)</f>
        <v>305.28571428571428</v>
      </c>
      <c r="AD117" s="67">
        <f t="shared" si="186"/>
        <v>551.05714285714282</v>
      </c>
      <c r="AE117" s="41">
        <f t="shared" si="317"/>
        <v>0.55400010369679065</v>
      </c>
      <c r="AL117">
        <f t="shared" si="65"/>
        <v>2670829</v>
      </c>
      <c r="AM117">
        <f t="shared" si="316"/>
        <v>79899</v>
      </c>
      <c r="AN117">
        <f t="shared" si="319"/>
        <v>78358.71428571429</v>
      </c>
      <c r="AO117" s="3">
        <f t="shared" si="318"/>
        <v>1.1542689448303905E-3</v>
      </c>
    </row>
    <row r="118" spans="1:41" ht="13.8" x14ac:dyDescent="0.25">
      <c r="A118" s="95">
        <v>43976</v>
      </c>
      <c r="B118" s="81">
        <v>247287</v>
      </c>
      <c r="C118" s="81">
        <v>36061</v>
      </c>
      <c r="D118" s="81">
        <v>0</v>
      </c>
      <c r="E118" s="81">
        <v>2722676</v>
      </c>
      <c r="F118" s="81">
        <f t="shared" si="307"/>
        <v>1607</v>
      </c>
      <c r="G118" s="81">
        <f t="shared" si="308"/>
        <v>104</v>
      </c>
      <c r="H118" s="81">
        <f t="shared" si="309"/>
        <v>0</v>
      </c>
      <c r="I118" s="81">
        <f t="shared" si="310"/>
        <v>211226</v>
      </c>
      <c r="J118" s="82">
        <f t="shared" si="311"/>
        <v>7.6903194648685995E-3</v>
      </c>
      <c r="K118" s="82">
        <f t="shared" si="312"/>
        <v>4.9589220066468631E-4</v>
      </c>
      <c r="L118" s="82">
        <f t="shared" si="313"/>
        <v>0</v>
      </c>
      <c r="M118" s="81">
        <f t="shared" si="314"/>
        <v>15.50804681856382</v>
      </c>
      <c r="N118" s="84">
        <f t="shared" si="315"/>
        <v>0.14582650927869237</v>
      </c>
      <c r="O118" s="84"/>
      <c r="P118" s="85">
        <f t="shared" si="295"/>
        <v>0</v>
      </c>
      <c r="Q118" s="87">
        <f t="shared" si="296"/>
        <v>0.14582650927869237</v>
      </c>
      <c r="R118" s="96">
        <f t="shared" si="297"/>
        <v>0.85417349072130766</v>
      </c>
      <c r="AB118" s="119">
        <f t="shared" si="320"/>
        <v>2111.5714285714284</v>
      </c>
      <c r="AC118" s="120">
        <f t="shared" si="320"/>
        <v>299.28571428571428</v>
      </c>
      <c r="AD118" s="67">
        <f t="shared" si="186"/>
        <v>522.22857142857151</v>
      </c>
      <c r="AE118" s="41">
        <f t="shared" si="317"/>
        <v>0.57309333625123093</v>
      </c>
      <c r="AL118">
        <f t="shared" si="65"/>
        <v>2722676</v>
      </c>
      <c r="AM118">
        <f t="shared" si="316"/>
        <v>51847</v>
      </c>
      <c r="AN118">
        <f t="shared" si="319"/>
        <v>75009.71428571429</v>
      </c>
      <c r="AO118" s="3">
        <f t="shared" si="318"/>
        <v>1.1049362479953976E-3</v>
      </c>
    </row>
    <row r="119" spans="1:41" ht="13.8" x14ac:dyDescent="0.25">
      <c r="A119" s="95">
        <v>43977</v>
      </c>
      <c r="B119" s="81">
        <v>248937</v>
      </c>
      <c r="C119" s="81">
        <v>36192</v>
      </c>
      <c r="D119" s="81">
        <v>0</v>
      </c>
      <c r="E119" s="81">
        <v>2859563</v>
      </c>
      <c r="F119" s="81">
        <f t="shared" si="307"/>
        <v>1650</v>
      </c>
      <c r="G119" s="81">
        <f t="shared" si="308"/>
        <v>131</v>
      </c>
      <c r="H119" s="81">
        <f t="shared" si="309"/>
        <v>0</v>
      </c>
      <c r="I119" s="81">
        <f t="shared" si="310"/>
        <v>212745</v>
      </c>
      <c r="J119" s="82">
        <f t="shared" si="311"/>
        <v>7.8400973162980024E-3</v>
      </c>
      <c r="K119" s="82">
        <f t="shared" si="312"/>
        <v>6.2018880251484194E-4</v>
      </c>
      <c r="L119" s="82">
        <f t="shared" si="313"/>
        <v>0</v>
      </c>
      <c r="M119" s="81">
        <f t="shared" si="314"/>
        <v>12.641468669712685</v>
      </c>
      <c r="N119" s="84">
        <f t="shared" si="315"/>
        <v>0.14538618204605985</v>
      </c>
      <c r="O119" s="84"/>
      <c r="P119" s="85">
        <f t="shared" si="295"/>
        <v>0</v>
      </c>
      <c r="Q119" s="87">
        <f t="shared" si="296"/>
        <v>0.14538618204605985</v>
      </c>
      <c r="R119" s="96">
        <f t="shared" si="297"/>
        <v>0.8546138179539402</v>
      </c>
      <c r="AB119" s="119">
        <f t="shared" si="320"/>
        <v>1912.8571428571429</v>
      </c>
      <c r="AC119" s="120">
        <f t="shared" si="320"/>
        <v>246.57142857142858</v>
      </c>
      <c r="AD119" s="67">
        <f t="shared" si="186"/>
        <v>512.28571428571433</v>
      </c>
      <c r="AE119" s="41">
        <f t="shared" si="317"/>
        <v>0.48131622978248745</v>
      </c>
      <c r="AL119">
        <f t="shared" si="65"/>
        <v>2859563</v>
      </c>
      <c r="AM119">
        <f t="shared" si="316"/>
        <v>136887</v>
      </c>
      <c r="AN119">
        <f t="shared" si="319"/>
        <v>85553.571428571435</v>
      </c>
      <c r="AO119" s="3">
        <f t="shared" si="318"/>
        <v>1.2602533300796158E-3</v>
      </c>
    </row>
    <row r="120" spans="1:41" ht="13.8" x14ac:dyDescent="0.25">
      <c r="A120" s="95">
        <v>43978</v>
      </c>
      <c r="B120" s="81">
        <v>250739</v>
      </c>
      <c r="C120" s="81">
        <v>36614</v>
      </c>
      <c r="D120" s="81">
        <v>0</v>
      </c>
      <c r="E120" s="81">
        <v>2923504</v>
      </c>
      <c r="F120" s="81">
        <f t="shared" si="307"/>
        <v>1802</v>
      </c>
      <c r="G120" s="81">
        <f t="shared" si="308"/>
        <v>422</v>
      </c>
      <c r="H120" s="81">
        <f t="shared" si="309"/>
        <v>0</v>
      </c>
      <c r="I120" s="81">
        <f t="shared" si="310"/>
        <v>214125</v>
      </c>
      <c r="J120" s="82">
        <f t="shared" si="311"/>
        <v>8.5014088588423985E-3</v>
      </c>
      <c r="K120" s="82">
        <f t="shared" si="312"/>
        <v>1.9835953841453383E-3</v>
      </c>
      <c r="L120" s="82">
        <f t="shared" si="313"/>
        <v>0</v>
      </c>
      <c r="M120" s="81">
        <f t="shared" si="314"/>
        <v>4.2858583594180715</v>
      </c>
      <c r="N120" s="84">
        <f t="shared" si="315"/>
        <v>0.14602435201544237</v>
      </c>
      <c r="O120" s="84"/>
      <c r="P120" s="85">
        <f t="shared" si="295"/>
        <v>0</v>
      </c>
      <c r="Q120" s="87">
        <f t="shared" si="296"/>
        <v>0.14602435201544237</v>
      </c>
      <c r="R120" s="96">
        <f t="shared" si="297"/>
        <v>0.85397564798455761</v>
      </c>
      <c r="AB120" s="119">
        <f t="shared" si="320"/>
        <v>1783.7142857142858</v>
      </c>
      <c r="AC120" s="120">
        <f t="shared" si="320"/>
        <v>260</v>
      </c>
      <c r="AD120" s="67">
        <f t="shared" si="186"/>
        <v>495.37142857142857</v>
      </c>
      <c r="AE120" s="41">
        <f t="shared" si="317"/>
        <v>0.52485869189064482</v>
      </c>
      <c r="AL120">
        <f t="shared" si="65"/>
        <v>2923504</v>
      </c>
      <c r="AM120">
        <f t="shared" si="316"/>
        <v>63941</v>
      </c>
      <c r="AN120">
        <f t="shared" si="319"/>
        <v>84492</v>
      </c>
      <c r="AO120" s="3">
        <f t="shared" si="318"/>
        <v>1.2446157721654907E-3</v>
      </c>
    </row>
    <row r="121" spans="1:41" ht="13.8" x14ac:dyDescent="0.25">
      <c r="A121" s="95">
        <v>43979</v>
      </c>
      <c r="B121" s="81">
        <v>252473</v>
      </c>
      <c r="C121" s="81">
        <v>36957</v>
      </c>
      <c r="D121" s="81">
        <v>0</v>
      </c>
      <c r="E121" s="81">
        <v>2993833</v>
      </c>
      <c r="F121" s="81">
        <f t="shared" si="307"/>
        <v>1734</v>
      </c>
      <c r="G121" s="81">
        <f t="shared" si="308"/>
        <v>343</v>
      </c>
      <c r="H121" s="81">
        <f t="shared" si="309"/>
        <v>0</v>
      </c>
      <c r="I121" s="81">
        <f t="shared" si="310"/>
        <v>215516</v>
      </c>
      <c r="J121" s="82">
        <f t="shared" si="311"/>
        <v>8.1280949153990784E-3</v>
      </c>
      <c r="K121" s="82">
        <f t="shared" si="312"/>
        <v>1.6018680677174547E-3</v>
      </c>
      <c r="L121" s="82">
        <f t="shared" si="313"/>
        <v>0</v>
      </c>
      <c r="M121" s="81">
        <f t="shared" si="314"/>
        <v>5.0741350546933752</v>
      </c>
      <c r="N121" s="84">
        <f t="shared" si="315"/>
        <v>0.14638000895145223</v>
      </c>
      <c r="O121" s="84"/>
      <c r="P121" s="85">
        <f t="shared" si="295"/>
        <v>0</v>
      </c>
      <c r="Q121" s="87">
        <f t="shared" si="296"/>
        <v>0.14638000895145223</v>
      </c>
      <c r="R121" s="96">
        <f t="shared" si="297"/>
        <v>0.8536199910485478</v>
      </c>
      <c r="AB121" s="119">
        <f t="shared" si="320"/>
        <v>1668.2857142857142</v>
      </c>
      <c r="AC121" s="120">
        <f t="shared" si="320"/>
        <v>270</v>
      </c>
      <c r="AD121" s="67">
        <f t="shared" si="186"/>
        <v>493.45714285714286</v>
      </c>
      <c r="AE121" s="41">
        <f t="shared" si="317"/>
        <v>0.54715997915581027</v>
      </c>
      <c r="AL121">
        <f t="shared" si="65"/>
        <v>2993833</v>
      </c>
      <c r="AM121">
        <f t="shared" si="316"/>
        <v>70329</v>
      </c>
      <c r="AN121">
        <f t="shared" si="319"/>
        <v>82910.142857142855</v>
      </c>
      <c r="AO121" s="3">
        <f t="shared" si="318"/>
        <v>1.2213141063354401E-3</v>
      </c>
    </row>
    <row r="122" spans="1:41" ht="13.8" x14ac:dyDescent="0.25">
      <c r="A122" s="95">
        <v>43980</v>
      </c>
      <c r="B122" s="81">
        <v>253977</v>
      </c>
      <c r="C122" s="81">
        <v>37231</v>
      </c>
      <c r="D122" s="81">
        <v>0</v>
      </c>
      <c r="E122" s="81">
        <v>3078468</v>
      </c>
      <c r="F122" s="81">
        <f t="shared" si="307"/>
        <v>1504</v>
      </c>
      <c r="G122" s="81">
        <f t="shared" si="308"/>
        <v>274</v>
      </c>
      <c r="H122" s="81">
        <f t="shared" si="309"/>
        <v>0</v>
      </c>
      <c r="I122" s="81">
        <f t="shared" si="310"/>
        <v>216746</v>
      </c>
      <c r="J122" s="82">
        <f t="shared" si="311"/>
        <v>7.0046510019969553E-3</v>
      </c>
      <c r="K122" s="82">
        <f t="shared" si="312"/>
        <v>1.271367323075781E-3</v>
      </c>
      <c r="L122" s="82">
        <f t="shared" si="313"/>
        <v>0</v>
      </c>
      <c r="M122" s="81">
        <f t="shared" si="314"/>
        <v>5.5095414793663346</v>
      </c>
      <c r="N122" s="84">
        <f t="shared" si="315"/>
        <v>0.1465920142375097</v>
      </c>
      <c r="O122" s="84"/>
      <c r="P122" s="85">
        <f t="shared" si="295"/>
        <v>0</v>
      </c>
      <c r="Q122" s="87">
        <f t="shared" si="296"/>
        <v>0.1465920142375097</v>
      </c>
      <c r="R122" s="96">
        <f t="shared" si="297"/>
        <v>0.85340798576249033</v>
      </c>
      <c r="AB122" s="119">
        <f t="shared" si="320"/>
        <v>1593.1428571428571</v>
      </c>
      <c r="AC122" s="120">
        <f t="shared" si="320"/>
        <v>267.57142857142856</v>
      </c>
      <c r="AD122" s="67">
        <f t="shared" si="186"/>
        <v>479.5428571428572</v>
      </c>
      <c r="AE122" s="41">
        <f t="shared" si="317"/>
        <v>0.55797187797902759</v>
      </c>
      <c r="AL122">
        <f t="shared" si="65"/>
        <v>3078468</v>
      </c>
      <c r="AM122">
        <f t="shared" si="316"/>
        <v>84635</v>
      </c>
      <c r="AN122">
        <f t="shared" si="319"/>
        <v>81657</v>
      </c>
      <c r="AO122" s="3">
        <f t="shared" si="318"/>
        <v>1.2028545910585319E-3</v>
      </c>
    </row>
    <row r="123" spans="1:41" ht="13.8" x14ac:dyDescent="0.25">
      <c r="A123" s="95">
        <v>43981</v>
      </c>
      <c r="B123" s="81">
        <v>255076</v>
      </c>
      <c r="C123" s="81">
        <v>37385</v>
      </c>
      <c r="D123" s="81">
        <v>0</v>
      </c>
      <c r="E123" s="81">
        <v>3174018</v>
      </c>
      <c r="F123" s="81">
        <f t="shared" si="307"/>
        <v>1099</v>
      </c>
      <c r="G123" s="81">
        <f t="shared" si="308"/>
        <v>154</v>
      </c>
      <c r="H123" s="81">
        <f t="shared" si="309"/>
        <v>0</v>
      </c>
      <c r="I123" s="81">
        <f t="shared" si="310"/>
        <v>217691</v>
      </c>
      <c r="J123" s="82">
        <f t="shared" si="311"/>
        <v>5.0894920739929499E-3</v>
      </c>
      <c r="K123" s="82">
        <f t="shared" si="312"/>
        <v>7.1050907513864152E-4</v>
      </c>
      <c r="L123" s="82">
        <f t="shared" si="313"/>
        <v>0</v>
      </c>
      <c r="M123" s="81">
        <f t="shared" si="314"/>
        <v>7.1631626562965973</v>
      </c>
      <c r="N123" s="84">
        <f t="shared" si="315"/>
        <v>0.14656416126958241</v>
      </c>
      <c r="O123" s="84"/>
      <c r="P123" s="85">
        <f t="shared" si="295"/>
        <v>0</v>
      </c>
      <c r="Q123" s="87">
        <f t="shared" si="296"/>
        <v>0.14656416126958241</v>
      </c>
      <c r="R123" s="96">
        <f t="shared" si="297"/>
        <v>0.85343583873041762</v>
      </c>
      <c r="AB123" s="119">
        <f t="shared" si="320"/>
        <v>1534.8571428571429</v>
      </c>
      <c r="AC123" s="120">
        <f t="shared" si="320"/>
        <v>258.14285714285717</v>
      </c>
      <c r="AD123" s="67">
        <f t="shared" si="186"/>
        <v>463.6</v>
      </c>
      <c r="AE123" s="41">
        <f t="shared" si="317"/>
        <v>0.55682238382842353</v>
      </c>
      <c r="AL123">
        <f t="shared" si="65"/>
        <v>3174018</v>
      </c>
      <c r="AM123">
        <f t="shared" si="316"/>
        <v>95550</v>
      </c>
      <c r="AN123">
        <f t="shared" si="319"/>
        <v>83298.28571428571</v>
      </c>
      <c r="AO123" s="3">
        <f t="shared" si="318"/>
        <v>1.2270316739377383E-3</v>
      </c>
    </row>
    <row r="124" spans="1:41" ht="13.8" x14ac:dyDescent="0.25">
      <c r="A124" s="95">
        <v>43982</v>
      </c>
      <c r="B124" s="81">
        <v>256145</v>
      </c>
      <c r="C124" s="81">
        <v>37445</v>
      </c>
      <c r="D124" s="81">
        <v>0</v>
      </c>
      <c r="E124" s="81">
        <v>3263888</v>
      </c>
      <c r="F124" s="81">
        <f t="shared" si="307"/>
        <v>1069</v>
      </c>
      <c r="G124" s="81">
        <f t="shared" si="308"/>
        <v>60</v>
      </c>
      <c r="H124" s="81">
        <f t="shared" si="309"/>
        <v>0</v>
      </c>
      <c r="I124" s="81">
        <f t="shared" si="310"/>
        <v>218700</v>
      </c>
      <c r="J124" s="82">
        <f t="shared" si="311"/>
        <v>4.929151077492558E-3</v>
      </c>
      <c r="K124" s="82">
        <f t="shared" si="312"/>
        <v>2.7562003022632998E-4</v>
      </c>
      <c r="L124" s="82">
        <f t="shared" si="313"/>
        <v>0</v>
      </c>
      <c r="M124" s="81">
        <f t="shared" si="314"/>
        <v>17.883863786840543</v>
      </c>
      <c r="N124" s="84">
        <f t="shared" si="315"/>
        <v>0.14618673017236331</v>
      </c>
      <c r="O124" s="84"/>
      <c r="P124" s="85">
        <f t="shared" si="295"/>
        <v>0</v>
      </c>
      <c r="Q124" s="87">
        <f t="shared" si="296"/>
        <v>0.14618673017236331</v>
      </c>
      <c r="R124" s="96">
        <f t="shared" si="297"/>
        <v>0.85381326982763672</v>
      </c>
      <c r="AB124" s="119">
        <f t="shared" ref="AB124:AC139" si="321">AVERAGE(F118:F124)</f>
        <v>1495</v>
      </c>
      <c r="AC124" s="120">
        <f t="shared" si="321"/>
        <v>212.57142857142858</v>
      </c>
      <c r="AD124" s="67">
        <f t="shared" si="186"/>
        <v>449.94285714285718</v>
      </c>
      <c r="AE124" s="41">
        <f t="shared" si="317"/>
        <v>0.47244094488188976</v>
      </c>
      <c r="AL124">
        <f t="shared" si="65"/>
        <v>3263888</v>
      </c>
      <c r="AM124">
        <f t="shared" si="316"/>
        <v>89870</v>
      </c>
      <c r="AN124">
        <f t="shared" si="319"/>
        <v>84722.71428571429</v>
      </c>
      <c r="AO124" s="3">
        <f t="shared" si="318"/>
        <v>1.2480143263346891E-3</v>
      </c>
    </row>
    <row r="125" spans="1:41" ht="13.8" x14ac:dyDescent="0.25">
      <c r="A125" s="95">
        <v>43983</v>
      </c>
      <c r="B125" s="81">
        <v>257579</v>
      </c>
      <c r="C125" s="81">
        <v>37531</v>
      </c>
      <c r="D125" s="81">
        <v>0</v>
      </c>
      <c r="E125" s="81">
        <v>3339151</v>
      </c>
      <c r="F125" s="81">
        <f t="shared" si="307"/>
        <v>1434</v>
      </c>
      <c r="G125" s="81">
        <f t="shared" si="308"/>
        <v>86</v>
      </c>
      <c r="H125" s="81">
        <f t="shared" si="309"/>
        <v>0</v>
      </c>
      <c r="I125" s="81">
        <f t="shared" si="310"/>
        <v>220048</v>
      </c>
      <c r="J125" s="82">
        <f t="shared" si="311"/>
        <v>6.5817613575589922E-3</v>
      </c>
      <c r="K125" s="82">
        <f t="shared" si="312"/>
        <v>3.9323273891175126E-4</v>
      </c>
      <c r="L125" s="82">
        <f t="shared" si="313"/>
        <v>0</v>
      </c>
      <c r="M125" s="81">
        <f t="shared" si="314"/>
        <v>16.737572196490135</v>
      </c>
      <c r="N125" s="84">
        <f t="shared" si="315"/>
        <v>0.14570675404439026</v>
      </c>
      <c r="O125" s="84"/>
      <c r="P125" s="85">
        <f t="shared" si="295"/>
        <v>0</v>
      </c>
      <c r="Q125" s="87">
        <f t="shared" si="296"/>
        <v>0.14570675404439026</v>
      </c>
      <c r="R125" s="96">
        <f t="shared" si="297"/>
        <v>0.85429324595560974</v>
      </c>
      <c r="AB125" s="119">
        <f t="shared" si="321"/>
        <v>1470.2857142857142</v>
      </c>
      <c r="AC125" s="120">
        <f t="shared" si="321"/>
        <v>210</v>
      </c>
      <c r="AD125" s="67">
        <f t="shared" si="186"/>
        <v>422.31428571428569</v>
      </c>
      <c r="AE125" s="41">
        <f t="shared" si="317"/>
        <v>0.49725999594073478</v>
      </c>
      <c r="AL125">
        <f t="shared" si="65"/>
        <v>3339151</v>
      </c>
      <c r="AM125">
        <f t="shared" si="316"/>
        <v>75263</v>
      </c>
      <c r="AN125">
        <f t="shared" si="319"/>
        <v>88067.857142857145</v>
      </c>
      <c r="AO125" s="3">
        <f t="shared" si="318"/>
        <v>1.2972902052362032E-3</v>
      </c>
    </row>
    <row r="126" spans="1:41" ht="13.8" x14ac:dyDescent="0.25">
      <c r="A126" s="95">
        <v>43984</v>
      </c>
      <c r="B126" s="81">
        <v>259046</v>
      </c>
      <c r="C126" s="81">
        <v>37780</v>
      </c>
      <c r="D126" s="81">
        <v>0</v>
      </c>
      <c r="E126" s="81">
        <v>3403873</v>
      </c>
      <c r="F126" s="81">
        <f t="shared" si="307"/>
        <v>1467</v>
      </c>
      <c r="G126" s="81">
        <f t="shared" si="308"/>
        <v>249</v>
      </c>
      <c r="H126" s="81">
        <f t="shared" si="309"/>
        <v>0</v>
      </c>
      <c r="I126" s="81">
        <f t="shared" si="310"/>
        <v>221266</v>
      </c>
      <c r="J126" s="82">
        <f t="shared" si="311"/>
        <v>6.6921190790419803E-3</v>
      </c>
      <c r="K126" s="82">
        <f t="shared" si="312"/>
        <v>1.1315712935359558E-3</v>
      </c>
      <c r="L126" s="82">
        <f t="shared" si="313"/>
        <v>0</v>
      </c>
      <c r="M126" s="81">
        <f t="shared" si="314"/>
        <v>5.9140056992169869</v>
      </c>
      <c r="N126" s="84">
        <f t="shared" si="315"/>
        <v>0.1458428232823514</v>
      </c>
      <c r="O126" s="84"/>
      <c r="P126" s="85">
        <f t="shared" si="295"/>
        <v>0</v>
      </c>
      <c r="Q126" s="87">
        <f t="shared" si="296"/>
        <v>0.1458428232823514</v>
      </c>
      <c r="R126" s="96">
        <f t="shared" si="297"/>
        <v>0.85415717671764857</v>
      </c>
      <c r="AB126" s="119">
        <f t="shared" si="321"/>
        <v>1444.1428571428571</v>
      </c>
      <c r="AC126" s="120">
        <f t="shared" si="321"/>
        <v>226.85714285714286</v>
      </c>
      <c r="AD126" s="67">
        <f t="shared" si="186"/>
        <v>382.57142857142861</v>
      </c>
      <c r="AE126" s="41">
        <f t="shared" si="317"/>
        <v>0.59297983569828228</v>
      </c>
      <c r="AL126">
        <f t="shared" si="65"/>
        <v>3403873</v>
      </c>
      <c r="AM126">
        <f t="shared" si="316"/>
        <v>64722</v>
      </c>
      <c r="AN126">
        <f t="shared" si="319"/>
        <v>77758.571428571435</v>
      </c>
      <c r="AO126" s="3">
        <f t="shared" si="318"/>
        <v>1.1454284952546621E-3</v>
      </c>
    </row>
    <row r="127" spans="1:41" ht="13.8" x14ac:dyDescent="0.25">
      <c r="A127" s="95">
        <v>43985</v>
      </c>
      <c r="B127" s="81">
        <v>260388</v>
      </c>
      <c r="C127" s="81">
        <v>38034</v>
      </c>
      <c r="D127" s="81">
        <v>0</v>
      </c>
      <c r="E127" s="81">
        <v>3490527</v>
      </c>
      <c r="F127" s="81">
        <f t="shared" si="307"/>
        <v>1342</v>
      </c>
      <c r="G127" s="81">
        <f t="shared" si="308"/>
        <v>254</v>
      </c>
      <c r="H127" s="81">
        <f t="shared" si="309"/>
        <v>0</v>
      </c>
      <c r="I127" s="81">
        <f t="shared" si="310"/>
        <v>222354</v>
      </c>
      <c r="J127" s="82">
        <f t="shared" si="311"/>
        <v>6.0883305572001258E-3</v>
      </c>
      <c r="K127" s="82">
        <f t="shared" si="312"/>
        <v>1.1479395840300814E-3</v>
      </c>
      <c r="L127" s="82">
        <f t="shared" si="313"/>
        <v>0</v>
      </c>
      <c r="M127" s="81">
        <f t="shared" si="314"/>
        <v>5.3037029490922958</v>
      </c>
      <c r="N127" s="84">
        <f t="shared" si="315"/>
        <v>0.14606663901562283</v>
      </c>
      <c r="O127" s="84"/>
      <c r="P127" s="85">
        <f t="shared" si="295"/>
        <v>0</v>
      </c>
      <c r="Q127" s="87">
        <f t="shared" si="296"/>
        <v>0.14606663901562283</v>
      </c>
      <c r="R127" s="96">
        <f t="shared" si="297"/>
        <v>0.85393336098437711</v>
      </c>
      <c r="AB127" s="119">
        <f t="shared" si="321"/>
        <v>1378.4285714285713</v>
      </c>
      <c r="AC127" s="120">
        <f t="shared" si="321"/>
        <v>202.85714285714286</v>
      </c>
      <c r="AD127" s="67">
        <f t="shared" si="186"/>
        <v>356.74285714285719</v>
      </c>
      <c r="AE127" s="41">
        <f t="shared" si="317"/>
        <v>0.56863687329809376</v>
      </c>
      <c r="AL127">
        <f t="shared" si="65"/>
        <v>3490527</v>
      </c>
      <c r="AM127">
        <f t="shared" si="316"/>
        <v>86654</v>
      </c>
      <c r="AN127">
        <f t="shared" si="319"/>
        <v>81003.28571428571</v>
      </c>
      <c r="AO127" s="3">
        <f t="shared" si="318"/>
        <v>1.1932250035178191E-3</v>
      </c>
    </row>
    <row r="128" spans="1:41" ht="13.8" x14ac:dyDescent="0.25">
      <c r="A128" s="95">
        <v>43986</v>
      </c>
      <c r="B128" s="81">
        <v>261622</v>
      </c>
      <c r="C128" s="81">
        <v>38164</v>
      </c>
      <c r="D128" s="81">
        <v>0</v>
      </c>
      <c r="E128" s="81">
        <v>3587330</v>
      </c>
      <c r="F128" s="81">
        <f t="shared" si="307"/>
        <v>1234</v>
      </c>
      <c r="G128" s="81">
        <f t="shared" si="308"/>
        <v>130</v>
      </c>
      <c r="H128" s="81">
        <f t="shared" si="309"/>
        <v>0</v>
      </c>
      <c r="I128" s="81">
        <f t="shared" si="310"/>
        <v>223458</v>
      </c>
      <c r="J128" s="82">
        <f t="shared" si="311"/>
        <v>5.5710778110185143E-3</v>
      </c>
      <c r="K128" s="82">
        <f t="shared" si="312"/>
        <v>5.8465330059274847E-4</v>
      </c>
      <c r="L128" s="82">
        <f t="shared" si="313"/>
        <v>0</v>
      </c>
      <c r="M128" s="81">
        <f t="shared" si="314"/>
        <v>9.5288571968554674</v>
      </c>
      <c r="N128" s="84">
        <f t="shared" si="315"/>
        <v>0.14587458241279402</v>
      </c>
      <c r="O128" s="84"/>
      <c r="P128" s="85">
        <f t="shared" si="295"/>
        <v>0</v>
      </c>
      <c r="Q128" s="87">
        <f t="shared" si="296"/>
        <v>0.14587458241279402</v>
      </c>
      <c r="R128" s="96">
        <f t="shared" si="297"/>
        <v>0.85412541758720595</v>
      </c>
      <c r="AB128" s="119">
        <f t="shared" si="321"/>
        <v>1307</v>
      </c>
      <c r="AC128" s="120">
        <f t="shared" si="321"/>
        <v>172.42857142857142</v>
      </c>
      <c r="AD128" s="67">
        <f t="shared" si="186"/>
        <v>333.65714285714284</v>
      </c>
      <c r="AE128" s="41">
        <f t="shared" si="317"/>
        <v>0.51678369583832851</v>
      </c>
      <c r="AL128">
        <f t="shared" si="65"/>
        <v>3587330</v>
      </c>
      <c r="AM128">
        <f t="shared" si="316"/>
        <v>96803</v>
      </c>
      <c r="AN128">
        <f t="shared" si="319"/>
        <v>84785.28571428571</v>
      </c>
      <c r="AO128" s="3">
        <f t="shared" si="318"/>
        <v>1.2489360394777904E-3</v>
      </c>
    </row>
    <row r="129" spans="1:41" ht="13.8" x14ac:dyDescent="0.25">
      <c r="A129" s="95">
        <v>43987</v>
      </c>
      <c r="B129" s="81">
        <v>262727</v>
      </c>
      <c r="C129" s="81">
        <v>38422</v>
      </c>
      <c r="D129" s="81">
        <v>0</v>
      </c>
      <c r="E129" s="81">
        <v>3682775</v>
      </c>
      <c r="F129" s="81">
        <f t="shared" si="307"/>
        <v>1105</v>
      </c>
      <c r="G129" s="81">
        <f t="shared" si="308"/>
        <v>258</v>
      </c>
      <c r="H129" s="81">
        <f t="shared" si="309"/>
        <v>0</v>
      </c>
      <c r="I129" s="81">
        <f t="shared" si="310"/>
        <v>224305</v>
      </c>
      <c r="J129" s="82">
        <f t="shared" si="311"/>
        <v>4.9641318329182961E-3</v>
      </c>
      <c r="K129" s="82">
        <f t="shared" si="312"/>
        <v>1.1545793840453239E-3</v>
      </c>
      <c r="L129" s="82">
        <f t="shared" si="313"/>
        <v>0</v>
      </c>
      <c r="M129" s="81">
        <f t="shared" si="314"/>
        <v>4.2995153919389795</v>
      </c>
      <c r="N129" s="84">
        <f t="shared" si="315"/>
        <v>0.14624305838379764</v>
      </c>
      <c r="O129" s="84"/>
      <c r="P129" s="85">
        <f t="shared" si="295"/>
        <v>0</v>
      </c>
      <c r="Q129" s="87">
        <f t="shared" si="296"/>
        <v>0.14624305838379764</v>
      </c>
      <c r="R129" s="96">
        <f t="shared" si="297"/>
        <v>0.8537569416162023</v>
      </c>
      <c r="AB129" s="119">
        <f t="shared" si="321"/>
        <v>1250</v>
      </c>
      <c r="AC129" s="120">
        <f t="shared" si="321"/>
        <v>170.14285714285714</v>
      </c>
      <c r="AD129" s="67">
        <f t="shared" si="186"/>
        <v>318.62857142857143</v>
      </c>
      <c r="AE129" s="41">
        <f t="shared" si="317"/>
        <v>0.53398493543758963</v>
      </c>
      <c r="AL129">
        <f t="shared" si="65"/>
        <v>3682775</v>
      </c>
      <c r="AM129">
        <f t="shared" si="316"/>
        <v>95445</v>
      </c>
      <c r="AN129">
        <f t="shared" si="319"/>
        <v>86329.571428571435</v>
      </c>
      <c r="AO129" s="3">
        <f t="shared" si="318"/>
        <v>1.271684256548399E-3</v>
      </c>
    </row>
    <row r="130" spans="1:41" ht="13.8" x14ac:dyDescent="0.25">
      <c r="A130" s="95">
        <v>43988</v>
      </c>
      <c r="B130" s="81">
        <v>263518</v>
      </c>
      <c r="C130" s="81">
        <v>38565</v>
      </c>
      <c r="D130" s="81">
        <v>0</v>
      </c>
      <c r="E130" s="81">
        <v>3782412</v>
      </c>
      <c r="F130" s="81">
        <f t="shared" si="307"/>
        <v>791</v>
      </c>
      <c r="G130" s="81">
        <f t="shared" si="308"/>
        <v>143</v>
      </c>
      <c r="H130" s="81">
        <f t="shared" si="309"/>
        <v>0</v>
      </c>
      <c r="I130" s="81">
        <f t="shared" si="310"/>
        <v>224953</v>
      </c>
      <c r="J130" s="82">
        <f t="shared" si="311"/>
        <v>3.5401491643406325E-3</v>
      </c>
      <c r="K130" s="82">
        <f t="shared" si="312"/>
        <v>6.3752479882303115E-4</v>
      </c>
      <c r="L130" s="82">
        <f t="shared" si="313"/>
        <v>0</v>
      </c>
      <c r="M130" s="81">
        <f t="shared" si="314"/>
        <v>5.5529591490029757</v>
      </c>
      <c r="N130" s="84">
        <f t="shared" si="315"/>
        <v>0.14634673912218521</v>
      </c>
      <c r="O130" s="84"/>
      <c r="P130" s="85">
        <f t="shared" si="295"/>
        <v>0</v>
      </c>
      <c r="Q130" s="87">
        <f t="shared" si="296"/>
        <v>0.14634673912218521</v>
      </c>
      <c r="R130" s="96">
        <f t="shared" si="297"/>
        <v>0.85365326087781479</v>
      </c>
      <c r="AB130" s="119">
        <f t="shared" si="321"/>
        <v>1206</v>
      </c>
      <c r="AC130" s="120">
        <f t="shared" si="321"/>
        <v>168.57142857142858</v>
      </c>
      <c r="AD130" s="67">
        <f t="shared" si="186"/>
        <v>306.97142857142859</v>
      </c>
      <c r="AE130" s="41">
        <f t="shared" si="317"/>
        <v>0.54914370811615787</v>
      </c>
      <c r="AL130">
        <f t="shared" si="65"/>
        <v>3782412</v>
      </c>
      <c r="AM130">
        <f t="shared" si="316"/>
        <v>99637</v>
      </c>
      <c r="AN130">
        <f t="shared" si="319"/>
        <v>86913.428571428565</v>
      </c>
      <c r="AO130" s="3">
        <f t="shared" si="318"/>
        <v>1.2802848081827722E-3</v>
      </c>
    </row>
    <row r="131" spans="1:41" ht="13.8" x14ac:dyDescent="0.25">
      <c r="A131" s="95">
        <v>43989</v>
      </c>
      <c r="B131" s="81">
        <v>264235</v>
      </c>
      <c r="C131" s="81">
        <v>38619</v>
      </c>
      <c r="D131" s="81">
        <v>0</v>
      </c>
      <c r="E131" s="81">
        <v>3873426</v>
      </c>
      <c r="F131" s="81">
        <f t="shared" si="307"/>
        <v>717</v>
      </c>
      <c r="G131" s="81">
        <f t="shared" si="308"/>
        <v>54</v>
      </c>
      <c r="H131" s="81">
        <f t="shared" si="309"/>
        <v>0</v>
      </c>
      <c r="I131" s="81">
        <f t="shared" si="310"/>
        <v>225616</v>
      </c>
      <c r="J131" s="82">
        <f t="shared" si="311"/>
        <v>3.1997531765045272E-3</v>
      </c>
      <c r="K131" s="82">
        <f t="shared" si="312"/>
        <v>2.4005014380781763E-4</v>
      </c>
      <c r="L131" s="82">
        <f t="shared" si="313"/>
        <v>0</v>
      </c>
      <c r="M131" s="81">
        <f t="shared" si="314"/>
        <v>13.329519931744869</v>
      </c>
      <c r="N131" s="84">
        <f t="shared" si="315"/>
        <v>0.14615399171192309</v>
      </c>
      <c r="O131" s="84"/>
      <c r="P131" s="85">
        <f t="shared" si="295"/>
        <v>0</v>
      </c>
      <c r="Q131" s="87">
        <f t="shared" si="296"/>
        <v>0.14615399171192309</v>
      </c>
      <c r="R131" s="96">
        <f t="shared" si="297"/>
        <v>0.85384600828807689</v>
      </c>
      <c r="AB131" s="119">
        <f t="shared" si="321"/>
        <v>1155.7142857142858</v>
      </c>
      <c r="AC131" s="120">
        <f t="shared" si="321"/>
        <v>167.71428571428572</v>
      </c>
      <c r="AD131" s="67">
        <f t="shared" si="186"/>
        <v>299</v>
      </c>
      <c r="AE131" s="41">
        <f t="shared" si="317"/>
        <v>0.56091734352603917</v>
      </c>
      <c r="AL131">
        <f t="shared" si="65"/>
        <v>3873426</v>
      </c>
      <c r="AM131">
        <f t="shared" si="316"/>
        <v>91014</v>
      </c>
      <c r="AN131">
        <f t="shared" si="319"/>
        <v>87076.857142857145</v>
      </c>
      <c r="AO131" s="3">
        <f t="shared" si="318"/>
        <v>1.2826922050679505E-3</v>
      </c>
    </row>
    <row r="132" spans="1:41" ht="13.8" x14ac:dyDescent="0.25">
      <c r="A132" s="95">
        <v>43990</v>
      </c>
      <c r="B132" s="81">
        <v>265321</v>
      </c>
      <c r="C132" s="81">
        <v>38666</v>
      </c>
      <c r="D132" s="81">
        <v>0</v>
      </c>
      <c r="E132" s="81">
        <v>3957326</v>
      </c>
      <c r="F132" s="81">
        <f t="shared" si="307"/>
        <v>1086</v>
      </c>
      <c r="G132" s="81">
        <f t="shared" si="308"/>
        <v>47</v>
      </c>
      <c r="H132" s="81">
        <f t="shared" si="309"/>
        <v>0</v>
      </c>
      <c r="I132" s="81">
        <f t="shared" si="310"/>
        <v>226655</v>
      </c>
      <c r="J132" s="82">
        <f t="shared" si="311"/>
        <v>4.8322973181815585E-3</v>
      </c>
      <c r="K132" s="82">
        <f t="shared" si="312"/>
        <v>2.0831855896744913E-4</v>
      </c>
      <c r="L132" s="82">
        <f t="shared" si="313"/>
        <v>0</v>
      </c>
      <c r="M132" s="81">
        <f t="shared" si="314"/>
        <v>23.196672164656391</v>
      </c>
      <c r="N132" s="84">
        <f t="shared" si="315"/>
        <v>0.14573290467019195</v>
      </c>
      <c r="O132" s="84"/>
      <c r="P132" s="85">
        <f t="shared" si="295"/>
        <v>0</v>
      </c>
      <c r="Q132" s="87">
        <f t="shared" si="296"/>
        <v>0.14573290467019195</v>
      </c>
      <c r="R132" s="96">
        <f t="shared" si="297"/>
        <v>0.85426709532980805</v>
      </c>
      <c r="AB132" s="119">
        <f t="shared" si="321"/>
        <v>1106</v>
      </c>
      <c r="AC132" s="120">
        <f t="shared" si="321"/>
        <v>162.14285714285714</v>
      </c>
      <c r="AD132" s="67">
        <f t="shared" si="186"/>
        <v>294.05714285714288</v>
      </c>
      <c r="AE132" s="41">
        <f t="shared" si="317"/>
        <v>0.55139914496696463</v>
      </c>
      <c r="AL132">
        <f t="shared" si="65"/>
        <v>3957326</v>
      </c>
      <c r="AM132">
        <f t="shared" si="316"/>
        <v>83900</v>
      </c>
      <c r="AN132">
        <f t="shared" si="319"/>
        <v>88310.71428571429</v>
      </c>
      <c r="AO132" s="3">
        <f t="shared" si="318"/>
        <v>1.3008676306774645E-3</v>
      </c>
    </row>
    <row r="133" spans="1:41" ht="13.8" x14ac:dyDescent="0.25">
      <c r="A133" s="95">
        <v>43991</v>
      </c>
      <c r="B133" s="81">
        <v>266474</v>
      </c>
      <c r="C133" s="81">
        <v>38861</v>
      </c>
      <c r="D133" s="81">
        <v>0</v>
      </c>
      <c r="E133" s="81">
        <v>4059548</v>
      </c>
      <c r="F133" s="81">
        <f t="shared" si="307"/>
        <v>1153</v>
      </c>
      <c r="G133" s="81">
        <f t="shared" si="308"/>
        <v>195</v>
      </c>
      <c r="H133" s="81">
        <f t="shared" si="309"/>
        <v>0</v>
      </c>
      <c r="I133" s="81">
        <f t="shared" si="310"/>
        <v>227613</v>
      </c>
      <c r="J133" s="82">
        <f t="shared" si="311"/>
        <v>5.1069863310301694E-3</v>
      </c>
      <c r="K133" s="82">
        <f t="shared" si="312"/>
        <v>8.6033839977057644E-4</v>
      </c>
      <c r="L133" s="82">
        <f t="shared" si="313"/>
        <v>0</v>
      </c>
      <c r="M133" s="81">
        <f t="shared" si="314"/>
        <v>5.9360204454340666</v>
      </c>
      <c r="N133" s="84">
        <f t="shared" si="315"/>
        <v>0.14583411514819458</v>
      </c>
      <c r="O133" s="84"/>
      <c r="P133" s="85">
        <f t="shared" si="295"/>
        <v>0</v>
      </c>
      <c r="Q133" s="87">
        <f t="shared" si="296"/>
        <v>0.14583411514819458</v>
      </c>
      <c r="R133" s="96">
        <f t="shared" si="297"/>
        <v>0.85416588485180545</v>
      </c>
      <c r="AB133" s="119">
        <f t="shared" si="321"/>
        <v>1061.1428571428571</v>
      </c>
      <c r="AC133" s="120">
        <f t="shared" si="321"/>
        <v>154.42857142857142</v>
      </c>
      <c r="AD133" s="67">
        <f t="shared" si="186"/>
        <v>288.82857142857142</v>
      </c>
      <c r="AE133" s="41">
        <f t="shared" si="317"/>
        <v>0.53467207438915809</v>
      </c>
      <c r="AL133">
        <f t="shared" si="65"/>
        <v>4059548</v>
      </c>
      <c r="AM133">
        <f t="shared" si="316"/>
        <v>102222</v>
      </c>
      <c r="AN133">
        <f t="shared" si="319"/>
        <v>93667.857142857145</v>
      </c>
      <c r="AO133" s="3">
        <f t="shared" si="318"/>
        <v>1.379781427175875E-3</v>
      </c>
    </row>
    <row r="134" spans="1:41" ht="13.8" x14ac:dyDescent="0.25">
      <c r="A134" s="95">
        <v>43992</v>
      </c>
      <c r="B134" s="81">
        <v>267656</v>
      </c>
      <c r="C134" s="81">
        <v>39025</v>
      </c>
      <c r="D134" s="81">
        <v>0</v>
      </c>
      <c r="E134" s="81">
        <v>4151154</v>
      </c>
      <c r="F134" s="81">
        <f t="shared" si="307"/>
        <v>1182</v>
      </c>
      <c r="G134" s="81">
        <f t="shared" si="308"/>
        <v>164</v>
      </c>
      <c r="H134" s="81">
        <f t="shared" si="309"/>
        <v>0</v>
      </c>
      <c r="I134" s="81">
        <f t="shared" si="310"/>
        <v>228631</v>
      </c>
      <c r="J134" s="82">
        <f t="shared" si="311"/>
        <v>5.2134895936154519E-3</v>
      </c>
      <c r="K134" s="82">
        <f t="shared" si="312"/>
        <v>7.2052123560605063E-4</v>
      </c>
      <c r="L134" s="82">
        <f t="shared" si="313"/>
        <v>0</v>
      </c>
      <c r="M134" s="81">
        <f t="shared" si="314"/>
        <v>7.235719554095084</v>
      </c>
      <c r="N134" s="84">
        <f t="shared" si="315"/>
        <v>0.14580282153211585</v>
      </c>
      <c r="O134" s="84"/>
      <c r="P134" s="85">
        <f t="shared" si="295"/>
        <v>0</v>
      </c>
      <c r="Q134" s="87">
        <f t="shared" si="296"/>
        <v>0.14580282153211585</v>
      </c>
      <c r="R134" s="96">
        <f t="shared" si="297"/>
        <v>0.85419717846788412</v>
      </c>
      <c r="AB134" s="119">
        <f t="shared" si="321"/>
        <v>1038.2857142857142</v>
      </c>
      <c r="AC134" s="120">
        <f t="shared" si="321"/>
        <v>141.57142857142858</v>
      </c>
      <c r="AD134" s="67">
        <f t="shared" si="186"/>
        <v>275.68571428571425</v>
      </c>
      <c r="AE134" s="41">
        <f t="shared" si="317"/>
        <v>0.51352471758731488</v>
      </c>
      <c r="AL134">
        <f t="shared" ref="AL134:AL197" si="322">IF(E134="",AL133,E134)</f>
        <v>4151154</v>
      </c>
      <c r="AM134">
        <f t="shared" si="316"/>
        <v>91606</v>
      </c>
      <c r="AN134">
        <f t="shared" si="319"/>
        <v>94375.28571428571</v>
      </c>
      <c r="AO134" s="3">
        <f t="shared" si="318"/>
        <v>1.3902022570494784E-3</v>
      </c>
    </row>
    <row r="135" spans="1:41" ht="13.8" x14ac:dyDescent="0.25">
      <c r="A135" s="95">
        <v>43993</v>
      </c>
      <c r="B135" s="81">
        <v>268657</v>
      </c>
      <c r="C135" s="81">
        <v>39101</v>
      </c>
      <c r="D135" s="81">
        <v>0</v>
      </c>
      <c r="E135" s="81">
        <v>4249081</v>
      </c>
      <c r="F135" s="81">
        <f t="shared" ref="F135:F147" si="323">B135-B134</f>
        <v>1001</v>
      </c>
      <c r="G135" s="81">
        <f t="shared" ref="G135:G147" si="324">C135-C134</f>
        <v>76</v>
      </c>
      <c r="H135" s="81">
        <f t="shared" ref="H135:H147" si="325">D135-D134</f>
        <v>0</v>
      </c>
      <c r="I135" s="81">
        <f t="shared" ref="I135:I147" si="326">B135-C135-D135</f>
        <v>229556</v>
      </c>
      <c r="J135" s="82">
        <f t="shared" ref="J135:J147" si="327">F135/I134*$B$2/($B$2-B134)</f>
        <v>4.3955644328034782E-3</v>
      </c>
      <c r="K135" s="82">
        <f t="shared" ref="K135:K147" si="328">G135/I134</f>
        <v>3.3241336476680762E-4</v>
      </c>
      <c r="L135" s="82">
        <f t="shared" ref="L135:L147" si="329">H135/I134</f>
        <v>0</v>
      </c>
      <c r="M135" s="81">
        <f t="shared" ref="M135:M147" si="330">J135/(K135+L135)</f>
        <v>13.223188050477528</v>
      </c>
      <c r="N135" s="84">
        <f t="shared" ref="N135:N147" si="331">C135/B135</f>
        <v>0.14554245748296155</v>
      </c>
      <c r="O135" s="84"/>
      <c r="P135" s="85">
        <f t="shared" ref="P135:P147" si="332">D135/B135</f>
        <v>0</v>
      </c>
      <c r="Q135" s="87">
        <f t="shared" ref="Q135:Q147" si="333">N135</f>
        <v>0.14554245748296155</v>
      </c>
      <c r="R135" s="96">
        <f t="shared" ref="R135:R147" si="334">IF(P135="","",1-SUM(P135:Q135))</f>
        <v>0.85445754251703843</v>
      </c>
      <c r="AB135" s="119">
        <f t="shared" si="321"/>
        <v>1005</v>
      </c>
      <c r="AC135" s="120">
        <f t="shared" si="321"/>
        <v>133.85714285714286</v>
      </c>
      <c r="AD135" s="67">
        <f t="shared" si="186"/>
        <v>261.40000000000003</v>
      </c>
      <c r="AE135" s="41">
        <f t="shared" si="317"/>
        <v>0.51207782271286473</v>
      </c>
      <c r="AL135">
        <f t="shared" si="322"/>
        <v>4249081</v>
      </c>
      <c r="AM135">
        <f t="shared" si="316"/>
        <v>97927</v>
      </c>
      <c r="AN135">
        <f t="shared" si="319"/>
        <v>94535.857142857145</v>
      </c>
      <c r="AO135" s="3">
        <f t="shared" si="318"/>
        <v>1.3925675665765241E-3</v>
      </c>
    </row>
    <row r="136" spans="1:41" ht="13.8" x14ac:dyDescent="0.25">
      <c r="A136" s="95">
        <v>43994</v>
      </c>
      <c r="B136" s="81">
        <v>269710</v>
      </c>
      <c r="C136" s="81">
        <v>39232</v>
      </c>
      <c r="D136" s="81">
        <v>0</v>
      </c>
      <c r="E136" s="81">
        <v>4349254</v>
      </c>
      <c r="F136" s="81">
        <f t="shared" si="323"/>
        <v>1053</v>
      </c>
      <c r="G136" s="81">
        <f t="shared" si="324"/>
        <v>131</v>
      </c>
      <c r="H136" s="81">
        <f t="shared" si="325"/>
        <v>0</v>
      </c>
      <c r="I136" s="81">
        <f t="shared" si="326"/>
        <v>230478</v>
      </c>
      <c r="J136" s="82">
        <f t="shared" si="327"/>
        <v>4.6053415087433797E-3</v>
      </c>
      <c r="K136" s="82">
        <f t="shared" si="328"/>
        <v>5.7066685253271538E-4</v>
      </c>
      <c r="L136" s="82">
        <f t="shared" si="329"/>
        <v>0</v>
      </c>
      <c r="M136" s="81">
        <f t="shared" si="330"/>
        <v>8.0701051555808796</v>
      </c>
      <c r="N136" s="84">
        <f t="shared" si="331"/>
        <v>0.14545993845241184</v>
      </c>
      <c r="O136" s="84"/>
      <c r="P136" s="85">
        <f t="shared" si="332"/>
        <v>0</v>
      </c>
      <c r="Q136" s="87">
        <f t="shared" si="333"/>
        <v>0.14545993845241184</v>
      </c>
      <c r="R136" s="96">
        <f t="shared" si="334"/>
        <v>0.85454006154758821</v>
      </c>
      <c r="AB136" s="119">
        <f t="shared" si="321"/>
        <v>997.57142857142856</v>
      </c>
      <c r="AC136" s="120">
        <f t="shared" si="321"/>
        <v>115.71428571428571</v>
      </c>
      <c r="AD136" s="67">
        <f t="shared" si="186"/>
        <v>250</v>
      </c>
      <c r="AE136" s="41">
        <f t="shared" si="317"/>
        <v>0.46285714285714286</v>
      </c>
      <c r="AL136">
        <f t="shared" si="322"/>
        <v>4349254</v>
      </c>
      <c r="AM136">
        <f t="shared" si="316"/>
        <v>100173</v>
      </c>
      <c r="AN136">
        <f t="shared" si="319"/>
        <v>95211.28571428571</v>
      </c>
      <c r="AO136" s="3">
        <f t="shared" si="318"/>
        <v>1.4025170180390436E-3</v>
      </c>
    </row>
    <row r="137" spans="1:41" ht="13.8" x14ac:dyDescent="0.25">
      <c r="A137" s="95">
        <v>43995</v>
      </c>
      <c r="B137" s="81">
        <v>270597</v>
      </c>
      <c r="C137" s="81">
        <v>39339</v>
      </c>
      <c r="D137" s="81">
        <v>0</v>
      </c>
      <c r="E137" s="81">
        <v>4445275</v>
      </c>
      <c r="F137" s="81">
        <f t="shared" si="323"/>
        <v>887</v>
      </c>
      <c r="G137" s="81">
        <f t="shared" si="324"/>
        <v>107</v>
      </c>
      <c r="H137" s="81">
        <f t="shared" si="325"/>
        <v>0</v>
      </c>
      <c r="I137" s="81">
        <f t="shared" si="326"/>
        <v>231258</v>
      </c>
      <c r="J137" s="82">
        <f t="shared" si="327"/>
        <v>3.8638746133225193E-3</v>
      </c>
      <c r="K137" s="82">
        <f t="shared" si="328"/>
        <v>4.6425255338904364E-4</v>
      </c>
      <c r="L137" s="82">
        <f t="shared" si="329"/>
        <v>0</v>
      </c>
      <c r="M137" s="81">
        <f t="shared" si="330"/>
        <v>8.3227859170967058</v>
      </c>
      <c r="N137" s="84">
        <f t="shared" si="331"/>
        <v>0.14537855186864598</v>
      </c>
      <c r="O137" s="84"/>
      <c r="P137" s="85">
        <f t="shared" si="332"/>
        <v>0</v>
      </c>
      <c r="Q137" s="87">
        <f t="shared" si="333"/>
        <v>0.14537855186864598</v>
      </c>
      <c r="R137" s="96">
        <f t="shared" si="334"/>
        <v>0.85462144813135399</v>
      </c>
      <c r="AB137" s="119">
        <f t="shared" si="321"/>
        <v>1011.2857142857143</v>
      </c>
      <c r="AC137" s="120">
        <f t="shared" si="321"/>
        <v>110.57142857142857</v>
      </c>
      <c r="AD137" s="67">
        <f t="shared" si="186"/>
        <v>241.20000000000002</v>
      </c>
      <c r="AE137" s="41">
        <f t="shared" si="317"/>
        <v>0.45842217484008524</v>
      </c>
      <c r="AL137">
        <f t="shared" si="322"/>
        <v>4445275</v>
      </c>
      <c r="AM137">
        <f t="shared" si="316"/>
        <v>96021</v>
      </c>
      <c r="AN137">
        <f t="shared" si="319"/>
        <v>94694.71428571429</v>
      </c>
      <c r="AO137" s="3">
        <f t="shared" si="318"/>
        <v>1.3949076236886902E-3</v>
      </c>
    </row>
    <row r="138" spans="1:41" ht="13.8" x14ac:dyDescent="0.25">
      <c r="A138" s="95">
        <v>43996</v>
      </c>
      <c r="B138" s="81">
        <v>271404</v>
      </c>
      <c r="C138" s="81">
        <v>39366</v>
      </c>
      <c r="D138" s="81">
        <v>0</v>
      </c>
      <c r="E138" s="81">
        <v>4542174</v>
      </c>
      <c r="F138" s="81">
        <f t="shared" si="323"/>
        <v>807</v>
      </c>
      <c r="G138" s="81">
        <f t="shared" si="324"/>
        <v>27</v>
      </c>
      <c r="H138" s="81">
        <f t="shared" si="325"/>
        <v>0</v>
      </c>
      <c r="I138" s="81">
        <f t="shared" si="326"/>
        <v>232038</v>
      </c>
      <c r="J138" s="82">
        <f t="shared" si="327"/>
        <v>3.5035744292120693E-3</v>
      </c>
      <c r="K138" s="82">
        <f t="shared" si="328"/>
        <v>1.167527177438186E-4</v>
      </c>
      <c r="L138" s="82">
        <f t="shared" si="329"/>
        <v>0</v>
      </c>
      <c r="M138" s="81">
        <f t="shared" si="330"/>
        <v>30.008504272249063</v>
      </c>
      <c r="N138" s="84">
        <f t="shared" si="331"/>
        <v>0.14504576203740549</v>
      </c>
      <c r="O138" s="84"/>
      <c r="P138" s="85">
        <f t="shared" si="332"/>
        <v>0</v>
      </c>
      <c r="Q138" s="87">
        <f t="shared" si="333"/>
        <v>0.14504576203740549</v>
      </c>
      <c r="R138" s="96">
        <f t="shared" si="334"/>
        <v>0.85495423796259451</v>
      </c>
      <c r="AB138" s="119">
        <f t="shared" si="321"/>
        <v>1024.1428571428571</v>
      </c>
      <c r="AC138" s="120">
        <f t="shared" si="321"/>
        <v>106.71428571428571</v>
      </c>
      <c r="AD138" s="67">
        <f t="shared" si="186"/>
        <v>231.14285714285717</v>
      </c>
      <c r="AE138" s="41">
        <f t="shared" si="317"/>
        <v>0.46168108776266986</v>
      </c>
      <c r="AL138">
        <f t="shared" si="322"/>
        <v>4542174</v>
      </c>
      <c r="AM138">
        <f t="shared" si="316"/>
        <v>96899</v>
      </c>
      <c r="AN138">
        <f t="shared" si="319"/>
        <v>95535.428571428565</v>
      </c>
      <c r="AO138" s="3">
        <f t="shared" si="318"/>
        <v>1.4072918288191741E-3</v>
      </c>
    </row>
    <row r="139" spans="1:41" ht="13.8" x14ac:dyDescent="0.25">
      <c r="A139" s="95">
        <v>43997</v>
      </c>
      <c r="B139" s="81">
        <v>272430</v>
      </c>
      <c r="C139" s="81">
        <v>39395</v>
      </c>
      <c r="D139" s="81">
        <v>0</v>
      </c>
      <c r="E139" s="81">
        <v>4609714</v>
      </c>
      <c r="F139" s="81">
        <f t="shared" si="323"/>
        <v>1026</v>
      </c>
      <c r="G139" s="81">
        <f t="shared" si="324"/>
        <v>29</v>
      </c>
      <c r="H139" s="81">
        <f t="shared" si="325"/>
        <v>0</v>
      </c>
      <c r="I139" s="81">
        <f t="shared" si="326"/>
        <v>233035</v>
      </c>
      <c r="J139" s="82">
        <f t="shared" si="327"/>
        <v>4.4394381451858395E-3</v>
      </c>
      <c r="K139" s="82">
        <f t="shared" si="328"/>
        <v>1.2497952921504236E-4</v>
      </c>
      <c r="L139" s="82">
        <f t="shared" si="329"/>
        <v>0</v>
      </c>
      <c r="M139" s="81">
        <f t="shared" si="330"/>
        <v>35.521322356297645</v>
      </c>
      <c r="N139" s="84">
        <f t="shared" si="331"/>
        <v>0.1446059538230004</v>
      </c>
      <c r="O139" s="84"/>
      <c r="P139" s="85">
        <f t="shared" si="332"/>
        <v>0</v>
      </c>
      <c r="Q139" s="87">
        <f t="shared" si="333"/>
        <v>0.1446059538230004</v>
      </c>
      <c r="R139" s="96">
        <f t="shared" si="334"/>
        <v>0.85539404617699955</v>
      </c>
      <c r="AB139" s="119">
        <f t="shared" si="321"/>
        <v>1015.5714285714286</v>
      </c>
      <c r="AC139" s="120">
        <f t="shared" si="321"/>
        <v>104.14285714285714</v>
      </c>
      <c r="AD139" s="67">
        <f t="shared" si="186"/>
        <v>221.20000000000002</v>
      </c>
      <c r="AE139" s="41">
        <f t="shared" si="317"/>
        <v>0.47080857659519498</v>
      </c>
      <c r="AL139">
        <f t="shared" si="322"/>
        <v>4609714</v>
      </c>
      <c r="AM139">
        <f t="shared" si="316"/>
        <v>67540</v>
      </c>
      <c r="AN139">
        <f t="shared" si="319"/>
        <v>93198.28571428571</v>
      </c>
      <c r="AO139" s="3">
        <f t="shared" si="318"/>
        <v>1.3728643698668009E-3</v>
      </c>
    </row>
    <row r="140" spans="1:41" ht="13.8" x14ac:dyDescent="0.25">
      <c r="A140" s="95">
        <v>43998</v>
      </c>
      <c r="B140" s="81">
        <v>273507</v>
      </c>
      <c r="C140" s="81">
        <v>39515</v>
      </c>
      <c r="D140" s="81">
        <v>0</v>
      </c>
      <c r="E140" s="81">
        <v>4677522</v>
      </c>
      <c r="F140" s="81">
        <f t="shared" si="323"/>
        <v>1077</v>
      </c>
      <c r="G140" s="81">
        <f t="shared" si="324"/>
        <v>120</v>
      </c>
      <c r="H140" s="81">
        <f t="shared" si="325"/>
        <v>0</v>
      </c>
      <c r="I140" s="81">
        <f t="shared" si="326"/>
        <v>233992</v>
      </c>
      <c r="J140" s="82">
        <f t="shared" si="327"/>
        <v>4.640244899067095E-3</v>
      </c>
      <c r="K140" s="82">
        <f t="shared" si="328"/>
        <v>5.1494410710837429E-4</v>
      </c>
      <c r="L140" s="82">
        <f t="shared" si="329"/>
        <v>0</v>
      </c>
      <c r="M140" s="81">
        <f t="shared" si="330"/>
        <v>9.0111622504508375</v>
      </c>
      <c r="N140" s="84">
        <f t="shared" si="331"/>
        <v>0.14447527851206735</v>
      </c>
      <c r="O140" s="84"/>
      <c r="P140" s="85">
        <f t="shared" si="332"/>
        <v>0</v>
      </c>
      <c r="Q140" s="87">
        <f t="shared" si="333"/>
        <v>0.14447527851206735</v>
      </c>
      <c r="R140" s="96">
        <f t="shared" si="334"/>
        <v>0.85552472148793268</v>
      </c>
      <c r="AB140" s="119">
        <f t="shared" ref="AB140:AC162" si="335">AVERAGE(F134:F140)</f>
        <v>1004.7142857142857</v>
      </c>
      <c r="AC140" s="120">
        <f t="shared" si="335"/>
        <v>93.428571428571431</v>
      </c>
      <c r="AD140" s="67">
        <f t="shared" si="186"/>
        <v>212.22857142857143</v>
      </c>
      <c r="AE140" s="41">
        <f t="shared" si="317"/>
        <v>0.44022617124394187</v>
      </c>
      <c r="AL140">
        <f t="shared" si="322"/>
        <v>4677522</v>
      </c>
      <c r="AM140">
        <f t="shared" si="316"/>
        <v>67808</v>
      </c>
      <c r="AN140">
        <f t="shared" si="319"/>
        <v>88282</v>
      </c>
      <c r="AO140" s="3">
        <f t="shared" si="318"/>
        <v>1.300444652728233E-3</v>
      </c>
    </row>
    <row r="141" spans="1:41" ht="13.8" x14ac:dyDescent="0.25">
      <c r="A141" s="95">
        <v>43999</v>
      </c>
      <c r="B141" s="81">
        <v>274504</v>
      </c>
      <c r="C141" s="81">
        <v>39625</v>
      </c>
      <c r="D141" s="81">
        <v>0</v>
      </c>
      <c r="E141" s="81">
        <v>4756484</v>
      </c>
      <c r="F141" s="81">
        <f t="shared" si="323"/>
        <v>997</v>
      </c>
      <c r="G141" s="81">
        <f t="shared" si="324"/>
        <v>110</v>
      </c>
      <c r="H141" s="81">
        <f t="shared" si="325"/>
        <v>0</v>
      </c>
      <c r="I141" s="81">
        <f t="shared" si="326"/>
        <v>234879</v>
      </c>
      <c r="J141" s="82">
        <f t="shared" si="327"/>
        <v>4.2780653939186045E-3</v>
      </c>
      <c r="K141" s="82">
        <f t="shared" si="328"/>
        <v>4.7010154193305752E-4</v>
      </c>
      <c r="L141" s="82">
        <f t="shared" si="329"/>
        <v>0</v>
      </c>
      <c r="M141" s="81">
        <f t="shared" si="330"/>
        <v>9.1003007059436563</v>
      </c>
      <c r="N141" s="84">
        <f t="shared" si="331"/>
        <v>0.14435126628391573</v>
      </c>
      <c r="O141" s="84"/>
      <c r="P141" s="85">
        <f t="shared" si="332"/>
        <v>0</v>
      </c>
      <c r="Q141" s="87">
        <f t="shared" si="333"/>
        <v>0.14435126628391573</v>
      </c>
      <c r="R141" s="96">
        <f t="shared" si="334"/>
        <v>0.8556487337160843</v>
      </c>
      <c r="AB141" s="119">
        <f t="shared" si="335"/>
        <v>978.28571428571433</v>
      </c>
      <c r="AC141" s="120">
        <f t="shared" si="335"/>
        <v>85.714285714285708</v>
      </c>
      <c r="AD141" s="67">
        <f t="shared" si="186"/>
        <v>207.65714285714284</v>
      </c>
      <c r="AE141" s="41">
        <f t="shared" si="317"/>
        <v>0.41276829939460646</v>
      </c>
      <c r="AL141">
        <f t="shared" si="322"/>
        <v>4756484</v>
      </c>
      <c r="AM141">
        <f t="shared" si="316"/>
        <v>78962</v>
      </c>
      <c r="AN141">
        <f t="shared" si="319"/>
        <v>86475.71428571429</v>
      </c>
      <c r="AO141" s="3">
        <f t="shared" si="318"/>
        <v>1.2738370249168755E-3</v>
      </c>
    </row>
    <row r="142" spans="1:41" ht="13.8" x14ac:dyDescent="0.25">
      <c r="A142" s="95">
        <v>44000</v>
      </c>
      <c r="B142" s="81">
        <v>275524</v>
      </c>
      <c r="C142" s="81">
        <v>39692</v>
      </c>
      <c r="D142" s="81">
        <v>0</v>
      </c>
      <c r="E142" s="81">
        <v>4840348</v>
      </c>
      <c r="F142" s="81">
        <f t="shared" si="323"/>
        <v>1020</v>
      </c>
      <c r="G142" s="81">
        <f t="shared" si="324"/>
        <v>67</v>
      </c>
      <c r="H142" s="81">
        <f t="shared" si="325"/>
        <v>0</v>
      </c>
      <c r="I142" s="81">
        <f t="shared" si="326"/>
        <v>235832</v>
      </c>
      <c r="J142" s="82">
        <f t="shared" si="327"/>
        <v>4.3602928287933725E-3</v>
      </c>
      <c r="K142" s="82">
        <f t="shared" si="328"/>
        <v>2.852532580605333E-4</v>
      </c>
      <c r="L142" s="82">
        <f t="shared" si="329"/>
        <v>0</v>
      </c>
      <c r="M142" s="81">
        <f t="shared" si="330"/>
        <v>15.285689840808336</v>
      </c>
      <c r="N142" s="84">
        <f t="shared" si="331"/>
        <v>0.14406004558586546</v>
      </c>
      <c r="O142" s="84"/>
      <c r="P142" s="85">
        <f t="shared" si="332"/>
        <v>0</v>
      </c>
      <c r="Q142" s="87">
        <f t="shared" si="333"/>
        <v>0.14406004558586546</v>
      </c>
      <c r="R142" s="96">
        <f t="shared" si="334"/>
        <v>0.85593995441413451</v>
      </c>
      <c r="AB142" s="119">
        <f t="shared" si="335"/>
        <v>981</v>
      </c>
      <c r="AC142" s="120">
        <f t="shared" si="335"/>
        <v>84.428571428571431</v>
      </c>
      <c r="AD142" s="67">
        <f t="shared" si="186"/>
        <v>201</v>
      </c>
      <c r="AE142" s="41">
        <f t="shared" si="317"/>
        <v>0.42004264392324092</v>
      </c>
      <c r="AL142">
        <f t="shared" si="322"/>
        <v>4840348</v>
      </c>
      <c r="AM142">
        <f t="shared" si="316"/>
        <v>83864</v>
      </c>
      <c r="AN142">
        <f t="shared" si="319"/>
        <v>84466.71428571429</v>
      </c>
      <c r="AO142" s="3">
        <f t="shared" si="318"/>
        <v>1.2442432990460183E-3</v>
      </c>
    </row>
    <row r="143" spans="1:41" ht="13.8" x14ac:dyDescent="0.25">
      <c r="A143" s="95">
        <v>44001</v>
      </c>
      <c r="B143" s="81">
        <v>276504</v>
      </c>
      <c r="C143" s="81">
        <v>39776</v>
      </c>
      <c r="D143" s="81">
        <v>0</v>
      </c>
      <c r="E143" s="81">
        <v>4930797</v>
      </c>
      <c r="F143" s="81">
        <f t="shared" si="323"/>
        <v>980</v>
      </c>
      <c r="G143" s="81">
        <f t="shared" si="324"/>
        <v>84</v>
      </c>
      <c r="H143" s="81">
        <f t="shared" si="325"/>
        <v>0</v>
      </c>
      <c r="I143" s="81">
        <f t="shared" si="326"/>
        <v>236728</v>
      </c>
      <c r="J143" s="82">
        <f t="shared" si="327"/>
        <v>4.1724348828434061E-3</v>
      </c>
      <c r="K143" s="82">
        <f t="shared" si="328"/>
        <v>3.561857593541165E-4</v>
      </c>
      <c r="L143" s="82">
        <f t="shared" si="329"/>
        <v>0</v>
      </c>
      <c r="M143" s="81">
        <f t="shared" si="330"/>
        <v>11.714210277270549</v>
      </c>
      <c r="N143" s="84">
        <f t="shared" si="331"/>
        <v>0.14385325347915401</v>
      </c>
      <c r="O143" s="84"/>
      <c r="P143" s="85">
        <f t="shared" si="332"/>
        <v>0</v>
      </c>
      <c r="Q143" s="87">
        <f t="shared" si="333"/>
        <v>0.14385325347915401</v>
      </c>
      <c r="R143" s="96">
        <f t="shared" si="334"/>
        <v>0.85614674652084599</v>
      </c>
      <c r="AB143" s="119">
        <f t="shared" si="335"/>
        <v>970.57142857142856</v>
      </c>
      <c r="AC143" s="120">
        <f t="shared" si="335"/>
        <v>77.714285714285708</v>
      </c>
      <c r="AD143" s="67">
        <f t="shared" si="186"/>
        <v>199.51428571428573</v>
      </c>
      <c r="AE143" s="41">
        <f t="shared" si="317"/>
        <v>0.38951739939853924</v>
      </c>
      <c r="AL143">
        <f t="shared" si="322"/>
        <v>4930797</v>
      </c>
      <c r="AM143">
        <f t="shared" si="316"/>
        <v>90449</v>
      </c>
      <c r="AN143">
        <f t="shared" si="319"/>
        <v>83077.571428571435</v>
      </c>
      <c r="AO143" s="3">
        <f t="shared" si="318"/>
        <v>1.223780425522004E-3</v>
      </c>
    </row>
    <row r="144" spans="1:41" ht="13.8" x14ac:dyDescent="0.25">
      <c r="A144" s="95">
        <v>44002</v>
      </c>
      <c r="B144" s="81">
        <v>277170</v>
      </c>
      <c r="C144" s="81">
        <v>39847</v>
      </c>
      <c r="D144" s="81">
        <v>0</v>
      </c>
      <c r="E144" s="81">
        <v>5017988</v>
      </c>
      <c r="F144" s="81">
        <f t="shared" si="323"/>
        <v>666</v>
      </c>
      <c r="G144" s="81">
        <f t="shared" si="324"/>
        <v>71</v>
      </c>
      <c r="H144" s="81">
        <f t="shared" si="325"/>
        <v>0</v>
      </c>
      <c r="I144" s="81">
        <f t="shared" si="326"/>
        <v>237323</v>
      </c>
      <c r="J144" s="82">
        <f t="shared" si="327"/>
        <v>2.8248612499716845E-3</v>
      </c>
      <c r="K144" s="82">
        <f t="shared" si="328"/>
        <v>2.9992227366428984E-4</v>
      </c>
      <c r="L144" s="82">
        <f t="shared" si="329"/>
        <v>0</v>
      </c>
      <c r="M144" s="81">
        <f t="shared" si="330"/>
        <v>9.4186444222999555</v>
      </c>
      <c r="N144" s="84">
        <f t="shared" si="331"/>
        <v>0.14376375509615039</v>
      </c>
      <c r="O144" s="84"/>
      <c r="P144" s="85">
        <f t="shared" si="332"/>
        <v>0</v>
      </c>
      <c r="Q144" s="87">
        <f t="shared" si="333"/>
        <v>0.14376375509615039</v>
      </c>
      <c r="R144" s="96">
        <f t="shared" si="334"/>
        <v>0.85623624490384964</v>
      </c>
      <c r="AB144" s="119">
        <f t="shared" si="335"/>
        <v>939</v>
      </c>
      <c r="AC144" s="120">
        <f t="shared" si="335"/>
        <v>72.571428571428569</v>
      </c>
      <c r="AD144" s="67">
        <f t="shared" si="186"/>
        <v>202.25714285714287</v>
      </c>
      <c r="AE144" s="41">
        <f t="shared" si="317"/>
        <v>0.35880774120638503</v>
      </c>
      <c r="AL144">
        <f t="shared" si="322"/>
        <v>5017988</v>
      </c>
      <c r="AM144">
        <f t="shared" si="316"/>
        <v>87191</v>
      </c>
      <c r="AN144">
        <f t="shared" si="319"/>
        <v>81816.142857142855</v>
      </c>
      <c r="AO144" s="3">
        <f t="shared" si="318"/>
        <v>1.2051988569065114E-3</v>
      </c>
    </row>
    <row r="145" spans="1:41" ht="13.8" x14ac:dyDescent="0.25">
      <c r="A145" s="95">
        <v>44003</v>
      </c>
      <c r="B145" s="81">
        <v>277792</v>
      </c>
      <c r="C145" s="81">
        <v>39878</v>
      </c>
      <c r="D145" s="81">
        <v>0</v>
      </c>
      <c r="E145" s="81">
        <v>5098834</v>
      </c>
      <c r="F145" s="81">
        <f t="shared" si="323"/>
        <v>622</v>
      </c>
      <c r="G145" s="81">
        <f t="shared" si="324"/>
        <v>31</v>
      </c>
      <c r="H145" s="81">
        <f t="shared" si="325"/>
        <v>0</v>
      </c>
      <c r="I145" s="81">
        <f t="shared" si="326"/>
        <v>237914</v>
      </c>
      <c r="J145" s="82">
        <f t="shared" si="327"/>
        <v>2.6316453041550932E-3</v>
      </c>
      <c r="K145" s="82">
        <f t="shared" si="328"/>
        <v>1.3062366479439413E-4</v>
      </c>
      <c r="L145" s="82">
        <f t="shared" si="329"/>
        <v>0</v>
      </c>
      <c r="M145" s="81">
        <f t="shared" si="330"/>
        <v>20.146772855419329</v>
      </c>
      <c r="N145" s="84">
        <f t="shared" si="331"/>
        <v>0.14355345006335676</v>
      </c>
      <c r="O145" s="84"/>
      <c r="P145" s="85">
        <f t="shared" si="332"/>
        <v>0</v>
      </c>
      <c r="Q145" s="87">
        <f t="shared" si="333"/>
        <v>0.14355345006335676</v>
      </c>
      <c r="R145" s="96">
        <f t="shared" si="334"/>
        <v>0.85644654993664326</v>
      </c>
      <c r="AB145" s="119">
        <f t="shared" si="335"/>
        <v>912.57142857142856</v>
      </c>
      <c r="AC145" s="120">
        <f t="shared" si="335"/>
        <v>73.142857142857139</v>
      </c>
      <c r="AD145" s="67">
        <f t="shared" si="186"/>
        <v>204.82857142857142</v>
      </c>
      <c r="AE145" s="41">
        <f t="shared" si="317"/>
        <v>0.35709303947551957</v>
      </c>
      <c r="AL145">
        <f t="shared" si="322"/>
        <v>5098834</v>
      </c>
      <c r="AM145">
        <f t="shared" si="316"/>
        <v>80846</v>
      </c>
      <c r="AN145">
        <f t="shared" si="319"/>
        <v>79522.857142857145</v>
      </c>
      <c r="AO145" s="3">
        <f t="shared" si="318"/>
        <v>1.1714174389014719E-3</v>
      </c>
    </row>
    <row r="146" spans="1:41" ht="13.8" x14ac:dyDescent="0.25">
      <c r="A146" s="95">
        <v>44004</v>
      </c>
      <c r="B146" s="81">
        <v>278684</v>
      </c>
      <c r="C146" s="81">
        <v>39892</v>
      </c>
      <c r="D146" s="81">
        <v>0</v>
      </c>
      <c r="E146" s="81">
        <v>5156119</v>
      </c>
      <c r="F146" s="81">
        <f t="shared" si="323"/>
        <v>892</v>
      </c>
      <c r="G146" s="81">
        <f t="shared" si="324"/>
        <v>14</v>
      </c>
      <c r="H146" s="81">
        <f t="shared" si="325"/>
        <v>0</v>
      </c>
      <c r="I146" s="81">
        <f t="shared" si="326"/>
        <v>238792</v>
      </c>
      <c r="J146" s="82">
        <f t="shared" si="327"/>
        <v>3.7646590524129334E-3</v>
      </c>
      <c r="K146" s="82">
        <f t="shared" si="328"/>
        <v>5.8844792656169876E-5</v>
      </c>
      <c r="L146" s="82">
        <f t="shared" si="329"/>
        <v>0</v>
      </c>
      <c r="M146" s="81">
        <f t="shared" si="330"/>
        <v>63.976078128269336</v>
      </c>
      <c r="N146" s="84">
        <f t="shared" si="331"/>
        <v>0.14314420634123237</v>
      </c>
      <c r="O146" s="84"/>
      <c r="P146" s="85">
        <f t="shared" si="332"/>
        <v>0</v>
      </c>
      <c r="Q146" s="87">
        <f t="shared" si="333"/>
        <v>0.14314420634123237</v>
      </c>
      <c r="R146" s="96">
        <f t="shared" si="334"/>
        <v>0.85685579365876763</v>
      </c>
      <c r="AB146" s="119">
        <f t="shared" si="335"/>
        <v>893.42857142857144</v>
      </c>
      <c r="AC146" s="120">
        <f t="shared" si="335"/>
        <v>71</v>
      </c>
      <c r="AD146" s="67">
        <f t="shared" si="186"/>
        <v>203.11428571428573</v>
      </c>
      <c r="AE146" s="41">
        <f t="shared" si="317"/>
        <v>0.3495568997045998</v>
      </c>
      <c r="AL146">
        <f t="shared" si="322"/>
        <v>5156119</v>
      </c>
      <c r="AM146">
        <f t="shared" si="316"/>
        <v>57285</v>
      </c>
      <c r="AN146">
        <f t="shared" si="319"/>
        <v>78057.857142857145</v>
      </c>
      <c r="AO146" s="3">
        <f t="shared" si="318"/>
        <v>1.1498371460190399E-3</v>
      </c>
    </row>
    <row r="147" spans="1:41" ht="13.8" x14ac:dyDescent="0.25">
      <c r="A147" s="95">
        <v>44005</v>
      </c>
      <c r="B147" s="81">
        <v>279566</v>
      </c>
      <c r="C147" s="81">
        <v>39986</v>
      </c>
      <c r="D147" s="81">
        <v>0</v>
      </c>
      <c r="E147" s="81">
        <v>5219161</v>
      </c>
      <c r="F147" s="81">
        <f t="shared" si="323"/>
        <v>882</v>
      </c>
      <c r="G147" s="81">
        <f t="shared" si="324"/>
        <v>94</v>
      </c>
      <c r="H147" s="81">
        <f t="shared" si="325"/>
        <v>0</v>
      </c>
      <c r="I147" s="81">
        <f t="shared" si="326"/>
        <v>239580</v>
      </c>
      <c r="J147" s="82">
        <f t="shared" si="327"/>
        <v>3.708816417963686E-3</v>
      </c>
      <c r="K147" s="82">
        <f t="shared" si="328"/>
        <v>3.9364802840966196E-4</v>
      </c>
      <c r="L147" s="82">
        <f t="shared" si="329"/>
        <v>0</v>
      </c>
      <c r="M147" s="81">
        <f t="shared" si="330"/>
        <v>9.4216562774296229</v>
      </c>
      <c r="N147" s="84">
        <f t="shared" si="331"/>
        <v>0.14302883755535364</v>
      </c>
      <c r="O147" s="84"/>
      <c r="P147" s="85">
        <f t="shared" si="332"/>
        <v>0</v>
      </c>
      <c r="Q147" s="87">
        <f t="shared" si="333"/>
        <v>0.14302883755535364</v>
      </c>
      <c r="R147" s="96">
        <f t="shared" si="334"/>
        <v>0.85697116244464633</v>
      </c>
      <c r="AB147" s="119">
        <f t="shared" si="335"/>
        <v>865.57142857142856</v>
      </c>
      <c r="AC147" s="120">
        <f t="shared" si="335"/>
        <v>67.285714285714292</v>
      </c>
      <c r="AD147" s="67">
        <f t="shared" si="186"/>
        <v>200.94285714285715</v>
      </c>
      <c r="AE147" s="41">
        <f t="shared" si="317"/>
        <v>0.33484999289065837</v>
      </c>
      <c r="AL147">
        <f t="shared" si="322"/>
        <v>5219161</v>
      </c>
      <c r="AM147">
        <f t="shared" si="316"/>
        <v>63042</v>
      </c>
      <c r="AN147">
        <f t="shared" si="319"/>
        <v>77377</v>
      </c>
      <c r="AO147" s="3">
        <f t="shared" si="318"/>
        <v>1.1398077285760685E-3</v>
      </c>
    </row>
    <row r="148" spans="1:41" ht="13.8" x14ac:dyDescent="0.25">
      <c r="A148" s="95">
        <v>44006</v>
      </c>
      <c r="B148" s="81">
        <v>280340</v>
      </c>
      <c r="C148" s="81">
        <v>40073</v>
      </c>
      <c r="D148" s="81">
        <v>0</v>
      </c>
      <c r="E148" s="81">
        <v>5285917</v>
      </c>
      <c r="F148" s="81">
        <f t="shared" ref="F148:F162" si="336">B148-B147</f>
        <v>774</v>
      </c>
      <c r="G148" s="81">
        <f t="shared" ref="G148:G162" si="337">C148-C147</f>
        <v>87</v>
      </c>
      <c r="H148" s="81">
        <f t="shared" ref="H148:H162" si="338">D148-D147</f>
        <v>0</v>
      </c>
      <c r="I148" s="81">
        <f t="shared" ref="I148:I162" si="339">B148-C148-D148</f>
        <v>240267</v>
      </c>
      <c r="J148" s="82">
        <f t="shared" ref="J148:J162" si="340">F148/I147*$B$2/($B$2-B147)</f>
        <v>3.244013034636113E-3</v>
      </c>
      <c r="K148" s="82">
        <f t="shared" ref="K148:K162" si="341">G148/I147</f>
        <v>3.6313548710242925E-4</v>
      </c>
      <c r="L148" s="82">
        <f t="shared" ref="L148:L162" si="342">H148/I147</f>
        <v>0</v>
      </c>
      <c r="M148" s="81">
        <f t="shared" ref="M148:M162" si="343">J148/(K148+L148)</f>
        <v>8.9333407222772419</v>
      </c>
      <c r="N148" s="84">
        <f t="shared" ref="N148:N162" si="344">C148/B148</f>
        <v>0.14294428194335451</v>
      </c>
      <c r="O148" s="84"/>
      <c r="P148" s="85">
        <f t="shared" ref="P148:P162" si="345">D148/B148</f>
        <v>0</v>
      </c>
      <c r="Q148" s="87">
        <f t="shared" ref="Q148:Q162" si="346">N148</f>
        <v>0.14294428194335451</v>
      </c>
      <c r="R148" s="96">
        <f t="shared" ref="R148:R162" si="347">IF(P148="","",1-SUM(P148:Q148))</f>
        <v>0.85705571805664549</v>
      </c>
      <c r="AB148" s="119">
        <f t="shared" si="335"/>
        <v>833.71428571428567</v>
      </c>
      <c r="AC148" s="120">
        <f t="shared" si="335"/>
        <v>64</v>
      </c>
      <c r="AD148" s="67">
        <f t="shared" si="186"/>
        <v>195.65714285714287</v>
      </c>
      <c r="AE148" s="41">
        <f t="shared" si="317"/>
        <v>0.32710280373831774</v>
      </c>
      <c r="AL148">
        <f t="shared" si="322"/>
        <v>5285917</v>
      </c>
      <c r="AM148">
        <f t="shared" si="316"/>
        <v>66756</v>
      </c>
      <c r="AN148">
        <f t="shared" si="319"/>
        <v>75633.28571428571</v>
      </c>
      <c r="AO148" s="3">
        <f t="shared" si="318"/>
        <v>1.1141218139078125E-3</v>
      </c>
    </row>
    <row r="149" spans="1:41" ht="13.8" x14ac:dyDescent="0.25">
      <c r="A149" s="95">
        <v>44007</v>
      </c>
      <c r="B149" s="81">
        <v>281037</v>
      </c>
      <c r="C149" s="81">
        <v>40172</v>
      </c>
      <c r="D149" s="81">
        <v>0</v>
      </c>
      <c r="E149" s="81">
        <v>5373957</v>
      </c>
      <c r="F149" s="81">
        <f t="shared" si="336"/>
        <v>697</v>
      </c>
      <c r="G149" s="81">
        <f t="shared" si="337"/>
        <v>99</v>
      </c>
      <c r="H149" s="81">
        <f t="shared" si="338"/>
        <v>0</v>
      </c>
      <c r="I149" s="81">
        <f t="shared" si="339"/>
        <v>240865</v>
      </c>
      <c r="J149" s="82">
        <f t="shared" si="340"/>
        <v>2.9129686782021508E-3</v>
      </c>
      <c r="K149" s="82">
        <f t="shared" si="341"/>
        <v>4.1204160371586612E-4</v>
      </c>
      <c r="L149" s="82">
        <f t="shared" si="342"/>
        <v>0</v>
      </c>
      <c r="M149" s="81">
        <f t="shared" si="343"/>
        <v>7.069598438440365</v>
      </c>
      <c r="N149" s="84">
        <f t="shared" si="344"/>
        <v>0.14294203254375759</v>
      </c>
      <c r="O149" s="84"/>
      <c r="P149" s="85">
        <f t="shared" si="345"/>
        <v>0</v>
      </c>
      <c r="Q149" s="87">
        <f t="shared" si="346"/>
        <v>0.14294203254375759</v>
      </c>
      <c r="R149" s="96">
        <f t="shared" si="347"/>
        <v>0.85705796745624241</v>
      </c>
      <c r="AB149" s="119">
        <f t="shared" si="335"/>
        <v>787.57142857142856</v>
      </c>
      <c r="AC149" s="120">
        <f t="shared" si="335"/>
        <v>68.571428571428569</v>
      </c>
      <c r="AD149" s="67">
        <f t="shared" si="186"/>
        <v>196.20000000000002</v>
      </c>
      <c r="AE149" s="41">
        <f t="shared" si="317"/>
        <v>0.34949759720401918</v>
      </c>
      <c r="AL149">
        <f t="shared" si="322"/>
        <v>5373957</v>
      </c>
      <c r="AM149">
        <f t="shared" si="316"/>
        <v>88040</v>
      </c>
      <c r="AN149">
        <f t="shared" si="319"/>
        <v>76229.857142857145</v>
      </c>
      <c r="AO149" s="3">
        <f t="shared" si="318"/>
        <v>1.1229096542858755E-3</v>
      </c>
    </row>
    <row r="150" spans="1:41" ht="13.8" x14ac:dyDescent="0.25">
      <c r="A150" s="95">
        <v>44008</v>
      </c>
      <c r="B150" s="81">
        <v>281675</v>
      </c>
      <c r="C150" s="81">
        <v>40249</v>
      </c>
      <c r="D150" s="81">
        <v>0</v>
      </c>
      <c r="E150" s="81">
        <v>5510701</v>
      </c>
      <c r="F150" s="81">
        <f t="shared" si="336"/>
        <v>638</v>
      </c>
      <c r="G150" s="81">
        <f t="shared" si="337"/>
        <v>77</v>
      </c>
      <c r="H150" s="81">
        <f t="shared" si="338"/>
        <v>0</v>
      </c>
      <c r="I150" s="81">
        <f t="shared" si="339"/>
        <v>241426</v>
      </c>
      <c r="J150" s="82">
        <f t="shared" si="340"/>
        <v>2.6597977932579361E-3</v>
      </c>
      <c r="K150" s="82">
        <f t="shared" si="341"/>
        <v>3.1968114919145578E-4</v>
      </c>
      <c r="L150" s="82">
        <f t="shared" si="342"/>
        <v>0</v>
      </c>
      <c r="M150" s="81">
        <f t="shared" si="343"/>
        <v>8.320158382767179</v>
      </c>
      <c r="N150" s="84">
        <f t="shared" si="344"/>
        <v>0.14289163042513536</v>
      </c>
      <c r="O150" s="84"/>
      <c r="P150" s="85">
        <f t="shared" si="345"/>
        <v>0</v>
      </c>
      <c r="Q150" s="87">
        <f t="shared" si="346"/>
        <v>0.14289163042513536</v>
      </c>
      <c r="R150" s="96">
        <f t="shared" si="347"/>
        <v>0.85710836957486469</v>
      </c>
      <c r="AB150" s="119">
        <f t="shared" si="335"/>
        <v>738.71428571428567</v>
      </c>
      <c r="AC150" s="120">
        <f t="shared" si="335"/>
        <v>67.571428571428569</v>
      </c>
      <c r="AD150" s="67">
        <f t="shared" ref="AD150:AD162" si="348">INDEX(AB129:AB150,$AE$3)*$AD$2</f>
        <v>194.11428571428573</v>
      </c>
      <c r="AE150" s="41">
        <f t="shared" si="317"/>
        <v>0.34810126582278478</v>
      </c>
      <c r="AL150">
        <f t="shared" si="322"/>
        <v>5510701</v>
      </c>
      <c r="AM150">
        <f t="shared" si="316"/>
        <v>136744</v>
      </c>
      <c r="AN150">
        <f t="shared" si="319"/>
        <v>82843.428571428565</v>
      </c>
      <c r="AO150" s="3">
        <f t="shared" si="318"/>
        <v>1.2203313665230466E-3</v>
      </c>
    </row>
    <row r="151" spans="1:41" ht="13.8" x14ac:dyDescent="0.25">
      <c r="A151" s="95">
        <v>44009</v>
      </c>
      <c r="B151" s="81">
        <v>282308</v>
      </c>
      <c r="C151" s="81">
        <v>40289</v>
      </c>
      <c r="D151" s="81">
        <v>0</v>
      </c>
      <c r="E151" s="81">
        <v>5604093</v>
      </c>
      <c r="F151" s="81">
        <f t="shared" si="336"/>
        <v>633</v>
      </c>
      <c r="G151" s="81">
        <f t="shared" si="337"/>
        <v>40</v>
      </c>
      <c r="H151" s="81">
        <f t="shared" si="338"/>
        <v>0</v>
      </c>
      <c r="I151" s="81">
        <f t="shared" si="339"/>
        <v>242019</v>
      </c>
      <c r="J151" s="82">
        <f t="shared" si="340"/>
        <v>2.632845711993877E-3</v>
      </c>
      <c r="K151" s="82">
        <f t="shared" si="341"/>
        <v>1.6568223803567139E-4</v>
      </c>
      <c r="L151" s="82">
        <f t="shared" si="342"/>
        <v>0</v>
      </c>
      <c r="M151" s="81">
        <f t="shared" si="343"/>
        <v>15.890935221595843</v>
      </c>
      <c r="N151" s="84">
        <f t="shared" si="344"/>
        <v>0.14271292347365289</v>
      </c>
      <c r="O151" s="84"/>
      <c r="P151" s="85">
        <f t="shared" si="345"/>
        <v>0</v>
      </c>
      <c r="Q151" s="87">
        <f t="shared" si="346"/>
        <v>0.14271292347365289</v>
      </c>
      <c r="R151" s="96">
        <f t="shared" si="347"/>
        <v>0.85728707652634717</v>
      </c>
      <c r="AB151" s="119">
        <f t="shared" si="335"/>
        <v>734</v>
      </c>
      <c r="AC151" s="120">
        <f t="shared" si="335"/>
        <v>63.142857142857146</v>
      </c>
      <c r="AD151" s="67">
        <f t="shared" si="348"/>
        <v>187.8</v>
      </c>
      <c r="AE151" s="41">
        <f t="shared" si="317"/>
        <v>0.33622394644758863</v>
      </c>
      <c r="AL151">
        <f t="shared" si="322"/>
        <v>5604093</v>
      </c>
      <c r="AM151">
        <f t="shared" si="316"/>
        <v>93392</v>
      </c>
      <c r="AN151">
        <f t="shared" si="319"/>
        <v>83729.28571428571</v>
      </c>
      <c r="AO151" s="3">
        <f t="shared" si="318"/>
        <v>1.2333805519120237E-3</v>
      </c>
    </row>
    <row r="152" spans="1:41" ht="13.8" x14ac:dyDescent="0.25">
      <c r="A152" s="95">
        <v>44010</v>
      </c>
      <c r="B152" s="81">
        <v>282703</v>
      </c>
      <c r="C152" s="81">
        <v>40320</v>
      </c>
      <c r="D152" s="81">
        <v>0</v>
      </c>
      <c r="E152" s="81">
        <v>5694990</v>
      </c>
      <c r="F152" s="81">
        <f t="shared" si="336"/>
        <v>395</v>
      </c>
      <c r="G152" s="81">
        <f t="shared" si="337"/>
        <v>31</v>
      </c>
      <c r="H152" s="81">
        <f t="shared" si="338"/>
        <v>0</v>
      </c>
      <c r="I152" s="81">
        <f t="shared" si="339"/>
        <v>242383</v>
      </c>
      <c r="J152" s="82">
        <f t="shared" si="340"/>
        <v>1.638918805603152E-3</v>
      </c>
      <c r="K152" s="82">
        <f t="shared" si="341"/>
        <v>1.2808911697015523E-4</v>
      </c>
      <c r="L152" s="82">
        <f t="shared" si="342"/>
        <v>0</v>
      </c>
      <c r="M152" s="81">
        <f t="shared" si="343"/>
        <v>12.795144852040943</v>
      </c>
      <c r="N152" s="84">
        <f t="shared" si="344"/>
        <v>0.14262317697371446</v>
      </c>
      <c r="O152" s="84"/>
      <c r="P152" s="85">
        <f t="shared" si="345"/>
        <v>0</v>
      </c>
      <c r="Q152" s="87">
        <f t="shared" si="346"/>
        <v>0.14262317697371446</v>
      </c>
      <c r="R152" s="96">
        <f t="shared" si="347"/>
        <v>0.85737682302628548</v>
      </c>
      <c r="AB152" s="119">
        <f t="shared" si="335"/>
        <v>701.57142857142856</v>
      </c>
      <c r="AC152" s="120">
        <f t="shared" si="335"/>
        <v>63.142857142857146</v>
      </c>
      <c r="AD152" s="67">
        <f t="shared" si="348"/>
        <v>182.51428571428573</v>
      </c>
      <c r="AE152" s="41">
        <f t="shared" si="317"/>
        <v>0.3459611772072636</v>
      </c>
      <c r="AL152">
        <f t="shared" si="322"/>
        <v>5694990</v>
      </c>
      <c r="AM152">
        <f t="shared" si="316"/>
        <v>90897</v>
      </c>
      <c r="AN152">
        <f t="shared" si="319"/>
        <v>85165.142857142855</v>
      </c>
      <c r="AO152" s="3">
        <f t="shared" si="318"/>
        <v>1.2545315537415044E-3</v>
      </c>
    </row>
    <row r="153" spans="1:41" ht="13.8" x14ac:dyDescent="0.25">
      <c r="A153" s="95">
        <v>44011</v>
      </c>
      <c r="B153" s="81">
        <v>283307</v>
      </c>
      <c r="C153" s="81">
        <v>40341</v>
      </c>
      <c r="D153" s="81">
        <v>0</v>
      </c>
      <c r="E153" s="81">
        <v>5760203</v>
      </c>
      <c r="F153" s="81">
        <f t="shared" si="336"/>
        <v>604</v>
      </c>
      <c r="G153" s="81">
        <f t="shared" si="337"/>
        <v>21</v>
      </c>
      <c r="H153" s="81">
        <f t="shared" si="338"/>
        <v>0</v>
      </c>
      <c r="I153" s="81">
        <f t="shared" si="339"/>
        <v>242966</v>
      </c>
      <c r="J153" s="82">
        <f t="shared" si="340"/>
        <v>2.5023446471620992E-3</v>
      </c>
      <c r="K153" s="82">
        <f t="shared" si="341"/>
        <v>8.6639739585697015E-5</v>
      </c>
      <c r="L153" s="82">
        <f t="shared" si="342"/>
        <v>0</v>
      </c>
      <c r="M153" s="81">
        <f t="shared" si="343"/>
        <v>28.882181076813861</v>
      </c>
      <c r="N153" s="84">
        <f t="shared" si="344"/>
        <v>0.14239323419470751</v>
      </c>
      <c r="O153" s="84"/>
      <c r="P153" s="85">
        <f t="shared" si="345"/>
        <v>0</v>
      </c>
      <c r="Q153" s="87">
        <f t="shared" si="346"/>
        <v>0.14239323419470751</v>
      </c>
      <c r="R153" s="96">
        <f t="shared" si="347"/>
        <v>0.85760676580529249</v>
      </c>
      <c r="AB153" s="119">
        <f t="shared" si="335"/>
        <v>660.42857142857144</v>
      </c>
      <c r="AC153" s="120">
        <f t="shared" si="335"/>
        <v>64.142857142857139</v>
      </c>
      <c r="AD153" s="67">
        <f t="shared" si="348"/>
        <v>178.68571428571431</v>
      </c>
      <c r="AE153" s="41">
        <f t="shared" si="317"/>
        <v>0.35897025903421803</v>
      </c>
      <c r="AL153">
        <f t="shared" si="322"/>
        <v>5760203</v>
      </c>
      <c r="AM153">
        <f t="shared" si="316"/>
        <v>65213</v>
      </c>
      <c r="AN153">
        <f t="shared" si="319"/>
        <v>86297.71428571429</v>
      </c>
      <c r="AO153" s="3">
        <f t="shared" si="318"/>
        <v>1.2712149825052218E-3</v>
      </c>
    </row>
    <row r="154" spans="1:41" ht="13.8" x14ac:dyDescent="0.25">
      <c r="A154" s="95">
        <v>44012</v>
      </c>
      <c r="B154" s="81">
        <v>283710</v>
      </c>
      <c r="C154" s="81">
        <v>40394</v>
      </c>
      <c r="D154" s="81">
        <v>0</v>
      </c>
      <c r="E154" s="81">
        <v>5825239</v>
      </c>
      <c r="F154" s="81">
        <f t="shared" si="336"/>
        <v>403</v>
      </c>
      <c r="G154" s="81">
        <f t="shared" si="337"/>
        <v>53</v>
      </c>
      <c r="H154" s="81">
        <f t="shared" si="338"/>
        <v>0</v>
      </c>
      <c r="I154" s="81">
        <f t="shared" si="339"/>
        <v>243316</v>
      </c>
      <c r="J154" s="82">
        <f t="shared" si="340"/>
        <v>1.6656193789328639E-3</v>
      </c>
      <c r="K154" s="82">
        <f t="shared" si="341"/>
        <v>2.1813751718347424E-4</v>
      </c>
      <c r="L154" s="82">
        <f t="shared" si="342"/>
        <v>0</v>
      </c>
      <c r="M154" s="81">
        <f t="shared" si="343"/>
        <v>7.6356392079585316</v>
      </c>
      <c r="N154" s="84">
        <f t="shared" si="344"/>
        <v>0.14237778012759508</v>
      </c>
      <c r="O154" s="84"/>
      <c r="P154" s="85">
        <f t="shared" si="345"/>
        <v>0</v>
      </c>
      <c r="Q154" s="87">
        <f t="shared" si="346"/>
        <v>0.14237778012759508</v>
      </c>
      <c r="R154" s="96">
        <f t="shared" si="347"/>
        <v>0.85762221987240495</v>
      </c>
      <c r="AB154" s="119">
        <f t="shared" si="335"/>
        <v>592</v>
      </c>
      <c r="AC154" s="120">
        <f t="shared" si="335"/>
        <v>58.285714285714285</v>
      </c>
      <c r="AD154" s="67">
        <f t="shared" si="348"/>
        <v>173.11428571428573</v>
      </c>
      <c r="AE154" s="41">
        <f t="shared" si="317"/>
        <v>0.33668922264400064</v>
      </c>
      <c r="AL154">
        <f t="shared" si="322"/>
        <v>5825239</v>
      </c>
      <c r="AM154">
        <f t="shared" si="316"/>
        <v>65036</v>
      </c>
      <c r="AN154">
        <f t="shared" si="319"/>
        <v>86582.571428571435</v>
      </c>
      <c r="AO154" s="3">
        <f t="shared" si="318"/>
        <v>1.2754110921110306E-3</v>
      </c>
    </row>
    <row r="155" spans="1:41" ht="13.8" x14ac:dyDescent="0.25">
      <c r="A155" s="95">
        <v>44013</v>
      </c>
      <c r="B155" s="81">
        <v>283770</v>
      </c>
      <c r="C155" s="81">
        <v>40491</v>
      </c>
      <c r="D155" s="81">
        <v>0</v>
      </c>
      <c r="E155" s="81">
        <v>5922583</v>
      </c>
      <c r="F155" s="81">
        <f t="shared" si="336"/>
        <v>60</v>
      </c>
      <c r="G155" s="81">
        <f t="shared" si="337"/>
        <v>97</v>
      </c>
      <c r="H155" s="81">
        <f t="shared" si="338"/>
        <v>0</v>
      </c>
      <c r="I155" s="81">
        <f t="shared" si="339"/>
        <v>243279</v>
      </c>
      <c r="J155" s="82">
        <f t="shared" si="340"/>
        <v>2.4762779693243079E-4</v>
      </c>
      <c r="K155" s="82">
        <f t="shared" si="341"/>
        <v>3.9865853458054544E-4</v>
      </c>
      <c r="L155" s="82">
        <f t="shared" si="342"/>
        <v>0</v>
      </c>
      <c r="M155" s="81">
        <f t="shared" si="343"/>
        <v>0.62115262926197257</v>
      </c>
      <c r="N155" s="84">
        <f t="shared" si="344"/>
        <v>0.14268950206152869</v>
      </c>
      <c r="O155" s="84"/>
      <c r="P155" s="85">
        <f t="shared" si="345"/>
        <v>0</v>
      </c>
      <c r="Q155" s="87">
        <f t="shared" si="346"/>
        <v>0.14268950206152869</v>
      </c>
      <c r="R155" s="96">
        <f t="shared" si="347"/>
        <v>0.85731049793847136</v>
      </c>
      <c r="AB155" s="119">
        <f t="shared" si="335"/>
        <v>490</v>
      </c>
      <c r="AC155" s="120">
        <f t="shared" si="335"/>
        <v>59.714285714285715</v>
      </c>
      <c r="AD155" s="67">
        <f t="shared" si="348"/>
        <v>166.74285714285713</v>
      </c>
      <c r="AE155" s="41">
        <f t="shared" si="317"/>
        <v>0.35812200137080197</v>
      </c>
      <c r="AL155">
        <f t="shared" si="322"/>
        <v>5922583</v>
      </c>
      <c r="AM155">
        <f t="shared" si="316"/>
        <v>97344</v>
      </c>
      <c r="AN155">
        <f t="shared" si="319"/>
        <v>90952.28571428571</v>
      </c>
      <c r="AO155" s="3">
        <f t="shared" si="318"/>
        <v>1.3397794976388539E-3</v>
      </c>
    </row>
    <row r="156" spans="1:41" ht="13.8" x14ac:dyDescent="0.25">
      <c r="A156" s="95">
        <v>44014</v>
      </c>
      <c r="B156" s="81">
        <v>283774</v>
      </c>
      <c r="C156" s="81">
        <v>40532</v>
      </c>
      <c r="D156" s="81">
        <v>0</v>
      </c>
      <c r="E156" s="81">
        <v>6035588</v>
      </c>
      <c r="F156" s="81">
        <f t="shared" si="336"/>
        <v>4</v>
      </c>
      <c r="G156" s="81">
        <f t="shared" si="337"/>
        <v>41</v>
      </c>
      <c r="H156" s="81">
        <f t="shared" si="338"/>
        <v>0</v>
      </c>
      <c r="I156" s="81">
        <f t="shared" si="339"/>
        <v>243242</v>
      </c>
      <c r="J156" s="82">
        <f t="shared" si="340"/>
        <v>1.6511045209977578E-5</v>
      </c>
      <c r="K156" s="82">
        <f t="shared" si="341"/>
        <v>1.6853078153067054E-4</v>
      </c>
      <c r="L156" s="82">
        <f t="shared" si="342"/>
        <v>0</v>
      </c>
      <c r="M156" s="81">
        <f t="shared" si="343"/>
        <v>9.797050164971062E-2</v>
      </c>
      <c r="N156" s="84">
        <f t="shared" si="344"/>
        <v>0.14283197192131766</v>
      </c>
      <c r="O156" s="84"/>
      <c r="P156" s="85">
        <f t="shared" si="345"/>
        <v>0</v>
      </c>
      <c r="Q156" s="87">
        <f t="shared" si="346"/>
        <v>0.14283197192131766</v>
      </c>
      <c r="R156" s="96">
        <f t="shared" si="347"/>
        <v>0.85716802807868231</v>
      </c>
      <c r="AB156" s="119">
        <f t="shared" si="335"/>
        <v>391</v>
      </c>
      <c r="AC156" s="120">
        <f t="shared" si="335"/>
        <v>51.428571428571431</v>
      </c>
      <c r="AD156" s="67">
        <f t="shared" si="348"/>
        <v>157.51428571428573</v>
      </c>
      <c r="AE156" s="41">
        <f t="shared" si="317"/>
        <v>0.32650099764193719</v>
      </c>
      <c r="AL156">
        <f t="shared" si="322"/>
        <v>6035588</v>
      </c>
      <c r="AM156">
        <f t="shared" si="316"/>
        <v>113005</v>
      </c>
      <c r="AN156">
        <f t="shared" si="319"/>
        <v>94518.71428571429</v>
      </c>
      <c r="AO156" s="3">
        <f t="shared" si="318"/>
        <v>1.3923150424277292E-3</v>
      </c>
    </row>
    <row r="157" spans="1:41" ht="13.8" x14ac:dyDescent="0.25">
      <c r="A157" s="95">
        <v>44015</v>
      </c>
      <c r="B157" s="81">
        <v>284276</v>
      </c>
      <c r="C157" s="81">
        <v>40581</v>
      </c>
      <c r="D157" s="81">
        <v>0</v>
      </c>
      <c r="E157" s="81">
        <v>6147681</v>
      </c>
      <c r="F157" s="81">
        <f t="shared" si="336"/>
        <v>502</v>
      </c>
      <c r="G157" s="81">
        <f t="shared" si="337"/>
        <v>49</v>
      </c>
      <c r="H157" s="81">
        <f t="shared" si="338"/>
        <v>0</v>
      </c>
      <c r="I157" s="81">
        <f t="shared" si="339"/>
        <v>243695</v>
      </c>
      <c r="J157" s="82">
        <f t="shared" si="340"/>
        <v>2.0724514930251692E-3</v>
      </c>
      <c r="K157" s="82">
        <f t="shared" si="341"/>
        <v>2.0144547405464517E-4</v>
      </c>
      <c r="L157" s="82">
        <f t="shared" si="342"/>
        <v>0</v>
      </c>
      <c r="M157" s="81">
        <f t="shared" si="343"/>
        <v>10.287902980947514</v>
      </c>
      <c r="N157" s="84">
        <f t="shared" si="344"/>
        <v>0.14275211414259381</v>
      </c>
      <c r="O157" s="84"/>
      <c r="P157" s="85">
        <f t="shared" si="345"/>
        <v>0</v>
      </c>
      <c r="Q157" s="87">
        <f t="shared" si="346"/>
        <v>0.14275211414259381</v>
      </c>
      <c r="R157" s="96">
        <f t="shared" si="347"/>
        <v>0.85724788585740619</v>
      </c>
      <c r="AB157" s="119">
        <f t="shared" si="335"/>
        <v>371.57142857142856</v>
      </c>
      <c r="AC157" s="120">
        <f t="shared" si="335"/>
        <v>47.428571428571431</v>
      </c>
      <c r="AD157" s="67">
        <f t="shared" si="348"/>
        <v>147.74285714285713</v>
      </c>
      <c r="AE157" s="41">
        <f t="shared" si="317"/>
        <v>0.32102107909495264</v>
      </c>
      <c r="AL157">
        <f t="shared" si="322"/>
        <v>6147681</v>
      </c>
      <c r="AM157">
        <f t="shared" si="316"/>
        <v>112093</v>
      </c>
      <c r="AN157">
        <f t="shared" si="319"/>
        <v>90997.142857142855</v>
      </c>
      <c r="AO157" s="3">
        <f t="shared" si="318"/>
        <v>1.340440269161534E-3</v>
      </c>
    </row>
    <row r="158" spans="1:41" ht="13.8" x14ac:dyDescent="0.25">
      <c r="A158" s="95">
        <v>44016</v>
      </c>
      <c r="B158" s="81">
        <v>284900</v>
      </c>
      <c r="C158" s="81">
        <v>40613</v>
      </c>
      <c r="D158" s="81">
        <v>0</v>
      </c>
      <c r="E158" s="81">
        <v>6262114</v>
      </c>
      <c r="F158" s="81">
        <f t="shared" si="336"/>
        <v>624</v>
      </c>
      <c r="G158" s="81">
        <f t="shared" si="337"/>
        <v>32</v>
      </c>
      <c r="H158" s="81">
        <f t="shared" si="338"/>
        <v>0</v>
      </c>
      <c r="I158" s="81">
        <f t="shared" si="339"/>
        <v>244287</v>
      </c>
      <c r="J158" s="82">
        <f t="shared" si="340"/>
        <v>2.5713454063752555E-3</v>
      </c>
      <c r="K158" s="82">
        <f t="shared" si="341"/>
        <v>1.3131168058433699E-4</v>
      </c>
      <c r="L158" s="82">
        <f t="shared" si="342"/>
        <v>0</v>
      </c>
      <c r="M158" s="81">
        <f t="shared" si="343"/>
        <v>19.582000587706808</v>
      </c>
      <c r="N158" s="84">
        <f t="shared" si="344"/>
        <v>0.14255177255177257</v>
      </c>
      <c r="O158" s="84"/>
      <c r="P158" s="85">
        <f t="shared" si="345"/>
        <v>0</v>
      </c>
      <c r="Q158" s="87">
        <f t="shared" si="346"/>
        <v>0.14255177255177257</v>
      </c>
      <c r="R158" s="96">
        <f t="shared" si="347"/>
        <v>0.85744822744822746</v>
      </c>
      <c r="AB158" s="119">
        <f t="shared" si="335"/>
        <v>370.28571428571428</v>
      </c>
      <c r="AC158" s="120">
        <f t="shared" si="335"/>
        <v>46.285714285714285</v>
      </c>
      <c r="AD158" s="67">
        <f t="shared" si="348"/>
        <v>146.80000000000001</v>
      </c>
      <c r="AE158" s="41">
        <f t="shared" si="317"/>
        <v>0.31529778123783569</v>
      </c>
      <c r="AL158">
        <f t="shared" si="322"/>
        <v>6262114</v>
      </c>
      <c r="AM158">
        <f t="shared" si="316"/>
        <v>114433</v>
      </c>
      <c r="AN158">
        <f t="shared" si="319"/>
        <v>94003</v>
      </c>
      <c r="AO158" s="3">
        <f t="shared" si="318"/>
        <v>1.3847182742848154E-3</v>
      </c>
    </row>
    <row r="159" spans="1:41" ht="13.8" x14ac:dyDescent="0.25">
      <c r="A159" s="95">
        <v>44017</v>
      </c>
      <c r="B159" s="81">
        <v>285416</v>
      </c>
      <c r="C159" s="81">
        <v>40632</v>
      </c>
      <c r="D159" s="81">
        <v>0</v>
      </c>
      <c r="E159" s="81">
        <v>6355415</v>
      </c>
      <c r="F159" s="81">
        <f t="shared" si="336"/>
        <v>516</v>
      </c>
      <c r="G159" s="81">
        <f t="shared" si="337"/>
        <v>19</v>
      </c>
      <c r="H159" s="81">
        <f t="shared" si="338"/>
        <v>0</v>
      </c>
      <c r="I159" s="81">
        <f t="shared" si="339"/>
        <v>244784</v>
      </c>
      <c r="J159" s="82">
        <f t="shared" si="340"/>
        <v>2.1211715921570918E-3</v>
      </c>
      <c r="K159" s="82">
        <f t="shared" si="341"/>
        <v>7.7777368423207128E-5</v>
      </c>
      <c r="L159" s="82">
        <f t="shared" si="342"/>
        <v>0</v>
      </c>
      <c r="M159" s="81">
        <f t="shared" si="343"/>
        <v>27.272349722804183</v>
      </c>
      <c r="N159" s="84">
        <f t="shared" si="344"/>
        <v>0.14236062449196962</v>
      </c>
      <c r="O159" s="84"/>
      <c r="P159" s="85">
        <f t="shared" si="345"/>
        <v>0</v>
      </c>
      <c r="Q159" s="87">
        <f t="shared" si="346"/>
        <v>0.14236062449196962</v>
      </c>
      <c r="R159" s="96">
        <f t="shared" si="347"/>
        <v>0.85763937550803038</v>
      </c>
      <c r="AB159" s="119">
        <f t="shared" si="335"/>
        <v>387.57142857142856</v>
      </c>
      <c r="AC159" s="120">
        <f t="shared" si="335"/>
        <v>44.571428571428569</v>
      </c>
      <c r="AD159" s="67">
        <f t="shared" si="348"/>
        <v>140.31428571428572</v>
      </c>
      <c r="AE159" s="41">
        <f t="shared" si="317"/>
        <v>0.31765424557116673</v>
      </c>
      <c r="AL159">
        <f t="shared" si="322"/>
        <v>6355415</v>
      </c>
      <c r="AM159">
        <f t="shared" si="316"/>
        <v>93301</v>
      </c>
      <c r="AN159">
        <f t="shared" si="319"/>
        <v>94346.428571428565</v>
      </c>
      <c r="AO159" s="3">
        <f t="shared" si="318"/>
        <v>1.3897771747323402E-3</v>
      </c>
    </row>
    <row r="160" spans="1:41" ht="13.8" x14ac:dyDescent="0.25">
      <c r="A160" s="95">
        <v>44018</v>
      </c>
      <c r="B160" s="81">
        <v>285768</v>
      </c>
      <c r="C160" s="81">
        <v>40643</v>
      </c>
      <c r="D160" s="81">
        <v>0</v>
      </c>
      <c r="E160" s="81">
        <v>6433120</v>
      </c>
      <c r="F160" s="81">
        <f t="shared" si="336"/>
        <v>352</v>
      </c>
      <c r="G160" s="81">
        <f t="shared" si="337"/>
        <v>11</v>
      </c>
      <c r="H160" s="81">
        <f t="shared" si="338"/>
        <v>0</v>
      </c>
      <c r="I160" s="81">
        <f t="shared" si="339"/>
        <v>245125</v>
      </c>
      <c r="J160" s="82">
        <f t="shared" si="340"/>
        <v>1.4440738640658362E-3</v>
      </c>
      <c r="K160" s="82">
        <f t="shared" si="341"/>
        <v>4.4937577619452249E-5</v>
      </c>
      <c r="L160" s="82">
        <f t="shared" si="342"/>
        <v>0</v>
      </c>
      <c r="M160" s="81">
        <f t="shared" si="343"/>
        <v>32.135106976499245</v>
      </c>
      <c r="N160" s="84">
        <f t="shared" si="344"/>
        <v>0.14222376193275665</v>
      </c>
      <c r="O160" s="84"/>
      <c r="P160" s="85">
        <f t="shared" si="345"/>
        <v>0</v>
      </c>
      <c r="Q160" s="87">
        <f t="shared" si="346"/>
        <v>0.14222376193275665</v>
      </c>
      <c r="R160" s="96">
        <f t="shared" si="347"/>
        <v>0.85777623806724335</v>
      </c>
      <c r="AB160" s="119">
        <f t="shared" si="335"/>
        <v>351.57142857142856</v>
      </c>
      <c r="AC160" s="120">
        <f t="shared" si="335"/>
        <v>43.142857142857146</v>
      </c>
      <c r="AD160" s="67">
        <f t="shared" si="348"/>
        <v>132.08571428571429</v>
      </c>
      <c r="AE160" s="41">
        <f t="shared" si="317"/>
        <v>0.3266277309106641</v>
      </c>
      <c r="AL160">
        <f t="shared" si="322"/>
        <v>6433120</v>
      </c>
      <c r="AM160">
        <f t="shared" si="316"/>
        <v>77705</v>
      </c>
      <c r="AN160">
        <f t="shared" si="319"/>
        <v>96131</v>
      </c>
      <c r="AO160" s="3">
        <f t="shared" si="318"/>
        <v>1.4160649386218908E-3</v>
      </c>
    </row>
    <row r="161" spans="1:41" ht="13.8" x14ac:dyDescent="0.25">
      <c r="A161" s="95">
        <v>44019</v>
      </c>
      <c r="B161" s="81">
        <v>286349</v>
      </c>
      <c r="C161" s="81">
        <v>40697</v>
      </c>
      <c r="D161" s="81">
        <v>0</v>
      </c>
      <c r="E161" s="81">
        <v>6496653</v>
      </c>
      <c r="F161" s="81">
        <f t="shared" si="336"/>
        <v>581</v>
      </c>
      <c r="G161" s="81">
        <f t="shared" si="337"/>
        <v>54</v>
      </c>
      <c r="H161" s="81">
        <f t="shared" si="338"/>
        <v>0</v>
      </c>
      <c r="I161" s="81">
        <f t="shared" si="339"/>
        <v>245652</v>
      </c>
      <c r="J161" s="82">
        <f t="shared" si="340"/>
        <v>2.3802389561643758E-3</v>
      </c>
      <c r="K161" s="82">
        <f t="shared" si="341"/>
        <v>2.2029576746557879E-4</v>
      </c>
      <c r="L161" s="82">
        <f t="shared" si="342"/>
        <v>0</v>
      </c>
      <c r="M161" s="81">
        <f t="shared" si="343"/>
        <v>10.804742113514678</v>
      </c>
      <c r="N161" s="84">
        <f t="shared" si="344"/>
        <v>0.14212377204041221</v>
      </c>
      <c r="O161" s="84"/>
      <c r="P161" s="85">
        <f t="shared" si="345"/>
        <v>0</v>
      </c>
      <c r="Q161" s="87">
        <f t="shared" si="346"/>
        <v>0.14212377204041221</v>
      </c>
      <c r="R161" s="96">
        <f t="shared" si="347"/>
        <v>0.85787622795958773</v>
      </c>
      <c r="AB161" s="119">
        <f t="shared" si="335"/>
        <v>377</v>
      </c>
      <c r="AC161" s="120">
        <f t="shared" si="335"/>
        <v>43.285714285714285</v>
      </c>
      <c r="AD161" s="67">
        <f t="shared" si="348"/>
        <v>118.4</v>
      </c>
      <c r="AE161" s="41">
        <f t="shared" si="317"/>
        <v>0.36558880308880304</v>
      </c>
      <c r="AL161">
        <f t="shared" si="322"/>
        <v>6496653</v>
      </c>
      <c r="AM161">
        <f t="shared" si="316"/>
        <v>63533</v>
      </c>
      <c r="AN161">
        <f t="shared" si="319"/>
        <v>95916.28571428571</v>
      </c>
      <c r="AO161" s="3">
        <f t="shared" si="318"/>
        <v>1.4129020736582344E-3</v>
      </c>
    </row>
    <row r="162" spans="1:41" ht="13.8" x14ac:dyDescent="0.25">
      <c r="A162" s="95">
        <v>44020</v>
      </c>
      <c r="B162" s="81">
        <v>286979</v>
      </c>
      <c r="C162" s="81">
        <v>40754</v>
      </c>
      <c r="D162" s="81">
        <v>0</v>
      </c>
      <c r="E162" s="81">
        <v>6597342</v>
      </c>
      <c r="F162" s="81">
        <f t="shared" si="336"/>
        <v>630</v>
      </c>
      <c r="G162" s="81">
        <f t="shared" si="337"/>
        <v>57</v>
      </c>
      <c r="H162" s="81">
        <f t="shared" si="338"/>
        <v>0</v>
      </c>
      <c r="I162" s="81">
        <f t="shared" si="339"/>
        <v>246225</v>
      </c>
      <c r="J162" s="82">
        <f t="shared" si="340"/>
        <v>2.5754671261517506E-3</v>
      </c>
      <c r="K162" s="82">
        <f t="shared" si="341"/>
        <v>2.320355625030531E-4</v>
      </c>
      <c r="L162" s="82">
        <f t="shared" si="342"/>
        <v>0</v>
      </c>
      <c r="M162" s="81">
        <f t="shared" si="343"/>
        <v>11.099450008305787</v>
      </c>
      <c r="N162" s="84">
        <f t="shared" si="344"/>
        <v>0.14201039100421983</v>
      </c>
      <c r="O162" s="84"/>
      <c r="P162" s="85">
        <f t="shared" si="345"/>
        <v>0</v>
      </c>
      <c r="Q162" s="87">
        <f t="shared" si="346"/>
        <v>0.14201039100421983</v>
      </c>
      <c r="R162" s="96">
        <f t="shared" si="347"/>
        <v>0.85798960899578014</v>
      </c>
      <c r="AB162" s="119">
        <f t="shared" si="335"/>
        <v>458.42857142857144</v>
      </c>
      <c r="AC162" s="120">
        <f t="shared" si="335"/>
        <v>37.571428571428569</v>
      </c>
      <c r="AD162" s="67">
        <f t="shared" si="348"/>
        <v>98</v>
      </c>
      <c r="AE162" s="41">
        <f t="shared" si="317"/>
        <v>0.38338192419825073</v>
      </c>
      <c r="AL162">
        <f t="shared" si="322"/>
        <v>6597342</v>
      </c>
      <c r="AM162">
        <f t="shared" si="316"/>
        <v>100689</v>
      </c>
      <c r="AN162">
        <f t="shared" si="319"/>
        <v>96394.142857142855</v>
      </c>
      <c r="AO162" s="3">
        <f t="shared" si="318"/>
        <v>1.4199411843058927E-3</v>
      </c>
    </row>
    <row r="163" spans="1:41" ht="13.8" x14ac:dyDescent="0.25">
      <c r="A163" s="95">
        <v>44021</v>
      </c>
      <c r="B163" s="81">
        <v>287621</v>
      </c>
      <c r="C163" s="81">
        <v>40785</v>
      </c>
      <c r="D163" s="81">
        <v>0</v>
      </c>
      <c r="E163" s="81">
        <v>6717480</v>
      </c>
      <c r="F163" s="81">
        <f t="shared" ref="F163:F169" si="349">B163-B162</f>
        <v>642</v>
      </c>
      <c r="G163" s="81">
        <f t="shared" ref="G163:G169" si="350">C163-C162</f>
        <v>31</v>
      </c>
      <c r="H163" s="81">
        <f t="shared" ref="H163:H169" si="351">D163-D162</f>
        <v>0</v>
      </c>
      <c r="I163" s="81">
        <f t="shared" ref="I163:I169" si="352">B163-C163-D163</f>
        <v>246836</v>
      </c>
      <c r="J163" s="82">
        <f t="shared" ref="J163:J169" si="353">F163/I162*$B$2/($B$2-B162)</f>
        <v>2.6184404121329581E-3</v>
      </c>
      <c r="K163" s="82">
        <f t="shared" ref="K163:K169" si="354">G163/I162</f>
        <v>1.2590110671134125E-4</v>
      </c>
      <c r="L163" s="82">
        <f t="shared" ref="L163:L169" si="355">H163/I162</f>
        <v>0</v>
      </c>
      <c r="M163" s="81">
        <f t="shared" ref="M163:M169" si="356">J163/(K163+L163)</f>
        <v>20.797596467014117</v>
      </c>
      <c r="N163" s="84">
        <f t="shared" ref="N163:N169" si="357">C163/B163</f>
        <v>0.14180118976013573</v>
      </c>
      <c r="O163" s="84"/>
      <c r="P163" s="85">
        <f t="shared" ref="P163:P169" si="358">D163/B163</f>
        <v>0</v>
      </c>
      <c r="Q163" s="87">
        <f t="shared" ref="Q163:Q169" si="359">N163</f>
        <v>0.14180118976013573</v>
      </c>
      <c r="R163" s="96">
        <f t="shared" ref="R163:R169" si="360">IF(P163="","",1-SUM(P163:Q163))</f>
        <v>0.85819881023986433</v>
      </c>
      <c r="AB163" s="119">
        <f t="shared" ref="AB163:AB169" si="361">AVERAGE(F157:F163)</f>
        <v>549.57142857142856</v>
      </c>
      <c r="AC163" s="120">
        <f t="shared" ref="AC163:AC169" si="362">AVERAGE(G157:G163)</f>
        <v>36.142857142857146</v>
      </c>
      <c r="AD163" s="67">
        <f t="shared" ref="AD163:AD169" si="363">INDEX(AB142:AB163,$AE$3)*$AD$2</f>
        <v>78.2</v>
      </c>
      <c r="AE163" s="41">
        <f t="shared" ref="AE163:AE169" si="364">AC163/AD163</f>
        <v>0.46218487394957986</v>
      </c>
      <c r="AL163">
        <f t="shared" si="322"/>
        <v>6717480</v>
      </c>
      <c r="AM163">
        <f t="shared" si="316"/>
        <v>120138</v>
      </c>
      <c r="AN163">
        <f t="shared" si="319"/>
        <v>97413.142857142855</v>
      </c>
      <c r="AO163" s="3">
        <f t="shared" si="318"/>
        <v>1.4349516405838436E-3</v>
      </c>
    </row>
    <row r="164" spans="1:41" ht="13.8" x14ac:dyDescent="0.25">
      <c r="A164" s="95">
        <v>44022</v>
      </c>
      <c r="B164" s="81">
        <v>288133</v>
      </c>
      <c r="C164" s="81">
        <v>40819</v>
      </c>
      <c r="D164" s="81">
        <v>0</v>
      </c>
      <c r="E164" s="81">
        <v>6849508</v>
      </c>
      <c r="F164" s="81">
        <f t="shared" si="349"/>
        <v>512</v>
      </c>
      <c r="G164" s="81">
        <f t="shared" si="350"/>
        <v>34</v>
      </c>
      <c r="H164" s="81">
        <f t="shared" si="351"/>
        <v>0</v>
      </c>
      <c r="I164" s="81">
        <f t="shared" si="352"/>
        <v>247314</v>
      </c>
      <c r="J164" s="82">
        <f t="shared" si="353"/>
        <v>2.0830773595690872E-3</v>
      </c>
      <c r="K164" s="82">
        <f t="shared" si="354"/>
        <v>1.3774327893824239E-4</v>
      </c>
      <c r="L164" s="82">
        <f t="shared" si="355"/>
        <v>0</v>
      </c>
      <c r="M164" s="81">
        <f t="shared" si="356"/>
        <v>15.122896562546918</v>
      </c>
      <c r="N164" s="84">
        <f t="shared" si="357"/>
        <v>0.14166721618141623</v>
      </c>
      <c r="O164" s="84"/>
      <c r="P164" s="85">
        <f t="shared" si="358"/>
        <v>0</v>
      </c>
      <c r="Q164" s="87">
        <f t="shared" si="359"/>
        <v>0.14166721618141623</v>
      </c>
      <c r="R164" s="96">
        <f t="shared" si="360"/>
        <v>0.8583327838185838</v>
      </c>
      <c r="AB164" s="119">
        <f t="shared" si="361"/>
        <v>551</v>
      </c>
      <c r="AC164" s="120">
        <f t="shared" si="362"/>
        <v>34</v>
      </c>
      <c r="AD164" s="67">
        <f t="shared" si="363"/>
        <v>74.314285714285717</v>
      </c>
      <c r="AE164" s="41">
        <f t="shared" si="364"/>
        <v>0.45751633986928103</v>
      </c>
      <c r="AL164">
        <f t="shared" si="322"/>
        <v>6849508</v>
      </c>
      <c r="AM164">
        <f t="shared" ref="AM164:AM226" si="365">AL164-AL163</f>
        <v>132028</v>
      </c>
      <c r="AN164">
        <f t="shared" si="319"/>
        <v>100261</v>
      </c>
      <c r="AO164" s="3">
        <f t="shared" si="318"/>
        <v>1.4769022148023987E-3</v>
      </c>
    </row>
    <row r="165" spans="1:41" ht="13.8" x14ac:dyDescent="0.25">
      <c r="A165" s="95">
        <v>44023</v>
      </c>
      <c r="B165" s="81">
        <v>288953</v>
      </c>
      <c r="C165" s="81">
        <v>40836</v>
      </c>
      <c r="D165" s="81">
        <v>0</v>
      </c>
      <c r="E165" s="81">
        <v>6977736</v>
      </c>
      <c r="F165" s="81">
        <f t="shared" si="349"/>
        <v>820</v>
      </c>
      <c r="G165" s="81">
        <f t="shared" si="350"/>
        <v>17</v>
      </c>
      <c r="H165" s="81">
        <f t="shared" si="351"/>
        <v>0</v>
      </c>
      <c r="I165" s="81">
        <f t="shared" si="352"/>
        <v>248117</v>
      </c>
      <c r="J165" s="82">
        <f t="shared" si="353"/>
        <v>3.3297557524220363E-3</v>
      </c>
      <c r="K165" s="82">
        <f t="shared" si="354"/>
        <v>6.8738526731200016E-5</v>
      </c>
      <c r="L165" s="82">
        <f t="shared" si="355"/>
        <v>0</v>
      </c>
      <c r="M165" s="81">
        <f t="shared" si="356"/>
        <v>48.440894950264912</v>
      </c>
      <c r="N165" s="84">
        <f t="shared" si="357"/>
        <v>0.14132402155367829</v>
      </c>
      <c r="O165" s="84"/>
      <c r="P165" s="85">
        <f t="shared" si="358"/>
        <v>0</v>
      </c>
      <c r="Q165" s="87">
        <f t="shared" si="359"/>
        <v>0.14132402155367829</v>
      </c>
      <c r="R165" s="96">
        <f t="shared" si="360"/>
        <v>0.85867597844632171</v>
      </c>
      <c r="AB165" s="119">
        <f t="shared" si="361"/>
        <v>579</v>
      </c>
      <c r="AC165" s="120">
        <f t="shared" si="362"/>
        <v>31.857142857142858</v>
      </c>
      <c r="AD165" s="67">
        <f t="shared" si="363"/>
        <v>74.057142857142864</v>
      </c>
      <c r="AE165" s="41">
        <f t="shared" si="364"/>
        <v>0.43016975308641969</v>
      </c>
      <c r="AL165">
        <f t="shared" si="322"/>
        <v>6977736</v>
      </c>
      <c r="AM165">
        <f t="shared" si="365"/>
        <v>128228</v>
      </c>
      <c r="AN165">
        <f t="shared" si="319"/>
        <v>102231.71428571429</v>
      </c>
      <c r="AO165" s="3">
        <f t="shared" si="318"/>
        <v>1.5059319700742807E-3</v>
      </c>
    </row>
    <row r="166" spans="1:41" ht="13.8" x14ac:dyDescent="0.25">
      <c r="A166" s="95">
        <v>44024</v>
      </c>
      <c r="B166" s="81">
        <v>289603</v>
      </c>
      <c r="C166" s="81">
        <v>40845</v>
      </c>
      <c r="D166" s="81">
        <v>0</v>
      </c>
      <c r="E166" s="81">
        <v>7101830</v>
      </c>
      <c r="F166" s="81">
        <f t="shared" si="349"/>
        <v>650</v>
      </c>
      <c r="G166" s="81">
        <f t="shared" si="350"/>
        <v>9</v>
      </c>
      <c r="H166" s="81">
        <f t="shared" si="351"/>
        <v>0</v>
      </c>
      <c r="I166" s="81">
        <f t="shared" si="352"/>
        <v>248758</v>
      </c>
      <c r="J166" s="82">
        <f t="shared" si="353"/>
        <v>2.6309302270852929E-3</v>
      </c>
      <c r="K166" s="82">
        <f t="shared" si="354"/>
        <v>3.6273209816336651E-5</v>
      </c>
      <c r="L166" s="82">
        <f t="shared" si="355"/>
        <v>0</v>
      </c>
      <c r="M166" s="81">
        <f t="shared" si="356"/>
        <v>72.530946128191289</v>
      </c>
      <c r="N166" s="84">
        <f t="shared" si="357"/>
        <v>0.14103790361287694</v>
      </c>
      <c r="O166" s="84"/>
      <c r="P166" s="85">
        <f t="shared" si="358"/>
        <v>0</v>
      </c>
      <c r="Q166" s="87">
        <f t="shared" si="359"/>
        <v>0.14103790361287694</v>
      </c>
      <c r="R166" s="96">
        <f t="shared" si="360"/>
        <v>0.85896209638712306</v>
      </c>
      <c r="AB166" s="119">
        <f t="shared" si="361"/>
        <v>598.14285714285711</v>
      </c>
      <c r="AC166" s="120">
        <f t="shared" si="362"/>
        <v>30.428571428571427</v>
      </c>
      <c r="AD166" s="67">
        <f t="shared" si="363"/>
        <v>77.51428571428572</v>
      </c>
      <c r="AE166" s="41">
        <f t="shared" si="364"/>
        <v>0.39255436785845921</v>
      </c>
      <c r="AL166">
        <f t="shared" si="322"/>
        <v>7101830</v>
      </c>
      <c r="AM166">
        <f t="shared" si="365"/>
        <v>124094</v>
      </c>
      <c r="AN166">
        <f t="shared" si="319"/>
        <v>106630.71428571429</v>
      </c>
      <c r="AO166" s="3">
        <f t="shared" si="318"/>
        <v>1.5707317710229622E-3</v>
      </c>
    </row>
    <row r="167" spans="1:41" ht="13.8" x14ac:dyDescent="0.25">
      <c r="A167" s="95">
        <v>44025</v>
      </c>
      <c r="B167" s="81">
        <v>290133</v>
      </c>
      <c r="C167" s="81">
        <v>40855</v>
      </c>
      <c r="D167" s="81">
        <v>0</v>
      </c>
      <c r="E167" s="81">
        <v>7188816</v>
      </c>
      <c r="F167" s="81">
        <f t="shared" si="349"/>
        <v>530</v>
      </c>
      <c r="G167" s="81">
        <f t="shared" si="350"/>
        <v>10</v>
      </c>
      <c r="H167" s="81">
        <f t="shared" si="351"/>
        <v>0</v>
      </c>
      <c r="I167" s="81">
        <f t="shared" si="352"/>
        <v>249278</v>
      </c>
      <c r="J167" s="82">
        <f t="shared" si="353"/>
        <v>2.1397128000706788E-3</v>
      </c>
      <c r="K167" s="82">
        <f t="shared" si="354"/>
        <v>4.0199712170060865E-5</v>
      </c>
      <c r="L167" s="82">
        <f t="shared" si="355"/>
        <v>0</v>
      </c>
      <c r="M167" s="81">
        <f t="shared" si="356"/>
        <v>53.227067671998185</v>
      </c>
      <c r="N167" s="84">
        <f t="shared" si="357"/>
        <v>0.14081472979633478</v>
      </c>
      <c r="O167" s="84"/>
      <c r="P167" s="85">
        <f t="shared" si="358"/>
        <v>0</v>
      </c>
      <c r="Q167" s="87">
        <f t="shared" si="359"/>
        <v>0.14081472979633478</v>
      </c>
      <c r="R167" s="96">
        <f t="shared" si="360"/>
        <v>0.8591852702036652</v>
      </c>
      <c r="AB167" s="119">
        <f t="shared" si="361"/>
        <v>623.57142857142856</v>
      </c>
      <c r="AC167" s="120">
        <f t="shared" si="362"/>
        <v>30.285714285714285</v>
      </c>
      <c r="AD167" s="67">
        <f t="shared" si="363"/>
        <v>70.314285714285717</v>
      </c>
      <c r="AE167" s="41">
        <f t="shared" si="364"/>
        <v>0.43071921982933764</v>
      </c>
      <c r="AL167">
        <f t="shared" si="322"/>
        <v>7188816</v>
      </c>
      <c r="AM167">
        <f t="shared" si="365"/>
        <v>86986</v>
      </c>
      <c r="AN167">
        <f t="shared" si="319"/>
        <v>107956.57142857143</v>
      </c>
      <c r="AO167" s="3">
        <f t="shared" si="318"/>
        <v>1.5902624095643421E-3</v>
      </c>
    </row>
    <row r="168" spans="1:41" ht="13.8" x14ac:dyDescent="0.25">
      <c r="A168" s="95">
        <v>44026</v>
      </c>
      <c r="B168" s="81">
        <v>291373</v>
      </c>
      <c r="C168" s="81">
        <v>40899</v>
      </c>
      <c r="D168" s="81">
        <v>0</v>
      </c>
      <c r="E168" s="81">
        <v>7262633</v>
      </c>
      <c r="F168" s="81">
        <f t="shared" si="349"/>
        <v>1240</v>
      </c>
      <c r="G168" s="81">
        <f t="shared" si="350"/>
        <v>44</v>
      </c>
      <c r="H168" s="81">
        <f t="shared" si="351"/>
        <v>0</v>
      </c>
      <c r="I168" s="81">
        <f t="shared" si="352"/>
        <v>250474</v>
      </c>
      <c r="J168" s="82">
        <f t="shared" si="353"/>
        <v>4.9957167933229454E-3</v>
      </c>
      <c r="K168" s="82">
        <f t="shared" si="354"/>
        <v>1.7650976018742127E-4</v>
      </c>
      <c r="L168" s="82">
        <f t="shared" si="355"/>
        <v>0</v>
      </c>
      <c r="M168" s="81">
        <f t="shared" si="356"/>
        <v>28.302779336499029</v>
      </c>
      <c r="N168" s="84">
        <f t="shared" si="357"/>
        <v>0.14036647184193457</v>
      </c>
      <c r="O168" s="84"/>
      <c r="P168" s="85">
        <f t="shared" si="358"/>
        <v>0</v>
      </c>
      <c r="Q168" s="87">
        <f t="shared" si="359"/>
        <v>0.14036647184193457</v>
      </c>
      <c r="R168" s="96">
        <f t="shared" si="360"/>
        <v>0.85963352815806537</v>
      </c>
      <c r="AB168" s="119">
        <f t="shared" si="361"/>
        <v>717.71428571428567</v>
      </c>
      <c r="AC168" s="120">
        <f t="shared" si="362"/>
        <v>28.857142857142858</v>
      </c>
      <c r="AD168" s="67">
        <f t="shared" si="363"/>
        <v>75.400000000000006</v>
      </c>
      <c r="AE168" s="41">
        <f t="shared" si="364"/>
        <v>0.38272072754831371</v>
      </c>
      <c r="AL168">
        <f t="shared" si="322"/>
        <v>7262633</v>
      </c>
      <c r="AM168">
        <f t="shared" si="365"/>
        <v>73817</v>
      </c>
      <c r="AN168">
        <f t="shared" si="319"/>
        <v>109425.71428571429</v>
      </c>
      <c r="AO168" s="3">
        <f t="shared" si="318"/>
        <v>1.6119037291160662E-3</v>
      </c>
    </row>
    <row r="169" spans="1:41" ht="13.8" x14ac:dyDescent="0.25">
      <c r="A169" s="95">
        <v>44027</v>
      </c>
      <c r="B169" s="81">
        <v>291911</v>
      </c>
      <c r="C169" s="81">
        <v>40925</v>
      </c>
      <c r="D169" s="81">
        <v>0</v>
      </c>
      <c r="E169" s="81">
        <v>7375594</v>
      </c>
      <c r="F169" s="81">
        <f t="shared" si="349"/>
        <v>538</v>
      </c>
      <c r="G169" s="81">
        <f t="shared" si="350"/>
        <v>26</v>
      </c>
      <c r="H169" s="81">
        <f t="shared" si="351"/>
        <v>0</v>
      </c>
      <c r="I169" s="81">
        <f t="shared" si="352"/>
        <v>250986</v>
      </c>
      <c r="J169" s="82">
        <f t="shared" si="353"/>
        <v>2.1571863716222535E-3</v>
      </c>
      <c r="K169" s="82">
        <f t="shared" si="354"/>
        <v>1.0380318915336522E-4</v>
      </c>
      <c r="L169" s="82">
        <f t="shared" si="355"/>
        <v>0</v>
      </c>
      <c r="M169" s="81">
        <f t="shared" si="356"/>
        <v>20.781503817142781</v>
      </c>
      <c r="N169" s="84">
        <f t="shared" si="357"/>
        <v>0.14019684081792053</v>
      </c>
      <c r="O169" s="84"/>
      <c r="P169" s="85">
        <f t="shared" si="358"/>
        <v>0</v>
      </c>
      <c r="Q169" s="87">
        <f t="shared" si="359"/>
        <v>0.14019684081792053</v>
      </c>
      <c r="R169" s="96">
        <f t="shared" si="360"/>
        <v>0.8598031591820795</v>
      </c>
      <c r="AB169" s="119">
        <f t="shared" si="361"/>
        <v>704.57142857142856</v>
      </c>
      <c r="AC169" s="120">
        <f t="shared" si="362"/>
        <v>24.428571428571427</v>
      </c>
      <c r="AD169" s="67">
        <f t="shared" si="363"/>
        <v>91.685714285714297</v>
      </c>
      <c r="AE169" s="41">
        <f t="shared" si="364"/>
        <v>0.26643814272358984</v>
      </c>
      <c r="AL169">
        <f t="shared" si="322"/>
        <v>7375594</v>
      </c>
      <c r="AM169">
        <f t="shared" si="365"/>
        <v>112961</v>
      </c>
      <c r="AN169">
        <f t="shared" si="319"/>
        <v>111178.85714285714</v>
      </c>
      <c r="AO169" s="3">
        <f t="shared" si="318"/>
        <v>1.6377285320661593E-3</v>
      </c>
    </row>
    <row r="170" spans="1:41" ht="13.8" x14ac:dyDescent="0.25">
      <c r="A170" s="95">
        <v>44028</v>
      </c>
      <c r="B170" s="81">
        <v>292552</v>
      </c>
      <c r="C170" s="81">
        <v>40949</v>
      </c>
      <c r="D170" s="81">
        <v>0</v>
      </c>
      <c r="E170" s="81">
        <v>7508695</v>
      </c>
      <c r="F170" s="81">
        <f t="shared" ref="F170:F197" si="366">B170-B169</f>
        <v>641</v>
      </c>
      <c r="G170" s="81">
        <f t="shared" ref="G170:G197" si="367">C170-C169</f>
        <v>24</v>
      </c>
      <c r="H170" s="81">
        <f t="shared" ref="H170:H197" si="368">D170-D169</f>
        <v>0</v>
      </c>
      <c r="I170" s="81">
        <f t="shared" ref="I170:I197" si="369">B170-C170-D170</f>
        <v>251603</v>
      </c>
      <c r="J170" s="82">
        <f t="shared" ref="J170:J197" si="370">F170/I169*$B$2/($B$2-B169)</f>
        <v>2.5649566679114668E-3</v>
      </c>
      <c r="K170" s="82">
        <f t="shared" ref="K170:K197" si="371">G170/I169</f>
        <v>9.5622863426645313E-5</v>
      </c>
      <c r="L170" s="82">
        <f t="shared" ref="L170:L197" si="372">H170/I169</f>
        <v>0</v>
      </c>
      <c r="M170" s="81">
        <f t="shared" ref="M170:M197" si="373">J170/(K170+L170)</f>
        <v>26.823675593851142</v>
      </c>
      <c r="N170" s="84">
        <f t="shared" ref="N170:N197" si="374">C170/B170</f>
        <v>0.13997169733927645</v>
      </c>
      <c r="O170" s="84"/>
      <c r="P170" s="85">
        <f t="shared" ref="P170:P197" si="375">D170/B170</f>
        <v>0</v>
      </c>
      <c r="Q170" s="87">
        <f t="shared" ref="Q170:Q197" si="376">N170</f>
        <v>0.13997169733927645</v>
      </c>
      <c r="R170" s="96">
        <f t="shared" ref="R170:R197" si="377">IF(P170="","",1-SUM(P170:Q170))</f>
        <v>0.86002830266072361</v>
      </c>
      <c r="AB170" s="119">
        <f t="shared" ref="AB170:AB197" si="378">AVERAGE(F164:F170)</f>
        <v>704.42857142857144</v>
      </c>
      <c r="AC170" s="120">
        <f t="shared" ref="AC170:AC197" si="379">AVERAGE(G164:G170)</f>
        <v>23.428571428571427</v>
      </c>
      <c r="AD170" s="67">
        <f t="shared" ref="AD170:AD197" si="380">INDEX(AB149:AB170,$AE$3)*$AD$2</f>
        <v>109.91428571428571</v>
      </c>
      <c r="AE170" s="41">
        <f t="shared" ref="AE170:AE197" si="381">AC170/AD170</f>
        <v>0.21315310631661033</v>
      </c>
      <c r="AL170">
        <f t="shared" si="322"/>
        <v>7508695</v>
      </c>
      <c r="AM170">
        <f t="shared" si="365"/>
        <v>133101</v>
      </c>
      <c r="AN170">
        <f t="shared" si="319"/>
        <v>113030.71428571429</v>
      </c>
      <c r="AO170" s="3">
        <f t="shared" ref="AO170:AO226" si="382">AN170/$B$2</f>
        <v>1.6650074532397299E-3</v>
      </c>
    </row>
    <row r="171" spans="1:41" ht="13.8" x14ac:dyDescent="0.25">
      <c r="A171" s="95">
        <v>44029</v>
      </c>
      <c r="B171" s="81">
        <v>293239</v>
      </c>
      <c r="C171" s="81">
        <v>40975</v>
      </c>
      <c r="D171" s="81">
        <v>0</v>
      </c>
      <c r="E171" s="81">
        <v>7658207</v>
      </c>
      <c r="F171" s="81">
        <f t="shared" si="366"/>
        <v>687</v>
      </c>
      <c r="G171" s="81">
        <f t="shared" si="367"/>
        <v>26</v>
      </c>
      <c r="H171" s="81">
        <f t="shared" si="368"/>
        <v>0</v>
      </c>
      <c r="I171" s="81">
        <f t="shared" si="369"/>
        <v>252264</v>
      </c>
      <c r="J171" s="82">
        <f t="shared" si="370"/>
        <v>2.7423099578455612E-3</v>
      </c>
      <c r="K171" s="82">
        <f t="shared" si="371"/>
        <v>1.0333740058743337E-4</v>
      </c>
      <c r="L171" s="82">
        <f t="shared" si="372"/>
        <v>0</v>
      </c>
      <c r="M171" s="81">
        <f t="shared" si="373"/>
        <v>26.537438935531412</v>
      </c>
      <c r="N171" s="84">
        <f t="shared" si="374"/>
        <v>0.13973243668134183</v>
      </c>
      <c r="O171" s="84"/>
      <c r="P171" s="85">
        <f t="shared" si="375"/>
        <v>0</v>
      </c>
      <c r="Q171" s="87">
        <f t="shared" si="376"/>
        <v>0.13973243668134183</v>
      </c>
      <c r="R171" s="96">
        <f t="shared" si="377"/>
        <v>0.86026756331865817</v>
      </c>
      <c r="AB171" s="119">
        <f t="shared" si="378"/>
        <v>729.42857142857144</v>
      </c>
      <c r="AC171" s="120">
        <f t="shared" si="379"/>
        <v>22.285714285714285</v>
      </c>
      <c r="AD171" s="67">
        <f t="shared" si="380"/>
        <v>110.2</v>
      </c>
      <c r="AE171" s="41">
        <f t="shared" si="381"/>
        <v>0.20222971221156338</v>
      </c>
      <c r="AL171">
        <f t="shared" si="322"/>
        <v>7658207</v>
      </c>
      <c r="AM171">
        <f t="shared" si="365"/>
        <v>149512</v>
      </c>
      <c r="AN171">
        <f t="shared" ref="AN171:AN226" si="383">AVERAGE(AM165:AM171)</f>
        <v>115528.42857142857</v>
      </c>
      <c r="AO171" s="3">
        <f t="shared" si="382"/>
        <v>1.7018002217191487E-3</v>
      </c>
    </row>
    <row r="172" spans="1:41" ht="13.8" x14ac:dyDescent="0.25">
      <c r="A172" s="95">
        <v>44030</v>
      </c>
      <c r="B172" s="81">
        <v>294066</v>
      </c>
      <c r="C172" s="81">
        <v>40984</v>
      </c>
      <c r="D172" s="81">
        <v>0</v>
      </c>
      <c r="E172" s="81">
        <v>7815903</v>
      </c>
      <c r="F172" s="81">
        <f t="shared" si="366"/>
        <v>827</v>
      </c>
      <c r="G172" s="81">
        <f t="shared" si="367"/>
        <v>9</v>
      </c>
      <c r="H172" s="81">
        <f t="shared" si="368"/>
        <v>0</v>
      </c>
      <c r="I172" s="81">
        <f t="shared" si="369"/>
        <v>253082</v>
      </c>
      <c r="J172" s="82">
        <f t="shared" si="370"/>
        <v>3.2925339712641692E-3</v>
      </c>
      <c r="K172" s="82">
        <f t="shared" si="371"/>
        <v>3.5676909903910188E-5</v>
      </c>
      <c r="L172" s="82">
        <f t="shared" si="372"/>
        <v>0</v>
      </c>
      <c r="M172" s="81">
        <f t="shared" si="373"/>
        <v>92.287532191887152</v>
      </c>
      <c r="N172" s="84">
        <f t="shared" si="374"/>
        <v>0.13937007338488638</v>
      </c>
      <c r="O172" s="84"/>
      <c r="P172" s="85">
        <f t="shared" si="375"/>
        <v>0</v>
      </c>
      <c r="Q172" s="87">
        <f t="shared" si="376"/>
        <v>0.13937007338488638</v>
      </c>
      <c r="R172" s="96">
        <f t="shared" si="377"/>
        <v>0.86062992661511362</v>
      </c>
      <c r="AB172" s="119">
        <f t="shared" si="378"/>
        <v>730.42857142857144</v>
      </c>
      <c r="AC172" s="120">
        <f t="shared" si="379"/>
        <v>21.142857142857142</v>
      </c>
      <c r="AD172" s="67">
        <f t="shared" si="380"/>
        <v>115.80000000000001</v>
      </c>
      <c r="AE172" s="41">
        <f t="shared" si="381"/>
        <v>0.18258080434246235</v>
      </c>
      <c r="AL172">
        <f t="shared" si="322"/>
        <v>7815903</v>
      </c>
      <c r="AM172">
        <f t="shared" si="365"/>
        <v>157696</v>
      </c>
      <c r="AN172">
        <f t="shared" si="383"/>
        <v>119738.14285714286</v>
      </c>
      <c r="AO172" s="3">
        <f t="shared" si="382"/>
        <v>1.7638117351915529E-3</v>
      </c>
    </row>
    <row r="173" spans="1:41" ht="13.8" x14ac:dyDescent="0.25">
      <c r="A173" s="95">
        <v>44031</v>
      </c>
      <c r="B173" s="81">
        <v>294792</v>
      </c>
      <c r="C173" s="81">
        <v>40995</v>
      </c>
      <c r="D173" s="81">
        <v>0</v>
      </c>
      <c r="E173" s="81">
        <v>7947599</v>
      </c>
      <c r="F173" s="81">
        <f t="shared" si="366"/>
        <v>726</v>
      </c>
      <c r="G173" s="81">
        <f t="shared" si="367"/>
        <v>11</v>
      </c>
      <c r="H173" s="81">
        <f t="shared" si="368"/>
        <v>0</v>
      </c>
      <c r="I173" s="81">
        <f t="shared" si="369"/>
        <v>253797</v>
      </c>
      <c r="J173" s="82">
        <f t="shared" si="370"/>
        <v>2.8811157680099695E-3</v>
      </c>
      <c r="K173" s="82">
        <f t="shared" si="371"/>
        <v>4.3464173667032817E-5</v>
      </c>
      <c r="L173" s="82">
        <f t="shared" si="372"/>
        <v>0</v>
      </c>
      <c r="M173" s="81">
        <f t="shared" si="373"/>
        <v>66.287140072681737</v>
      </c>
      <c r="N173" s="84">
        <f t="shared" si="374"/>
        <v>0.13906415370837744</v>
      </c>
      <c r="O173" s="84"/>
      <c r="P173" s="85">
        <f t="shared" si="375"/>
        <v>0</v>
      </c>
      <c r="Q173" s="87">
        <f t="shared" si="376"/>
        <v>0.13906415370837744</v>
      </c>
      <c r="R173" s="96">
        <f t="shared" si="377"/>
        <v>0.86093584629162256</v>
      </c>
      <c r="AB173" s="119">
        <f t="shared" si="378"/>
        <v>741.28571428571433</v>
      </c>
      <c r="AC173" s="120">
        <f t="shared" si="379"/>
        <v>21.428571428571427</v>
      </c>
      <c r="AD173" s="67">
        <f t="shared" si="380"/>
        <v>119.62857142857143</v>
      </c>
      <c r="AE173" s="41">
        <f t="shared" si="381"/>
        <v>0.17912586577501791</v>
      </c>
      <c r="AL173">
        <f t="shared" si="322"/>
        <v>7947599</v>
      </c>
      <c r="AM173">
        <f t="shared" si="365"/>
        <v>131696</v>
      </c>
      <c r="AN173">
        <f t="shared" si="383"/>
        <v>120824.14285714286</v>
      </c>
      <c r="AO173" s="3">
        <f t="shared" si="382"/>
        <v>1.7798091400177108E-3</v>
      </c>
    </row>
    <row r="174" spans="1:41" ht="13.8" x14ac:dyDescent="0.25">
      <c r="A174" s="95">
        <v>44032</v>
      </c>
      <c r="B174" s="81">
        <v>295372</v>
      </c>
      <c r="C174" s="81">
        <v>41005</v>
      </c>
      <c r="D174" s="81">
        <v>0</v>
      </c>
      <c r="E174" s="81">
        <v>8050171</v>
      </c>
      <c r="F174" s="81">
        <f t="shared" si="366"/>
        <v>580</v>
      </c>
      <c r="G174" s="81">
        <f t="shared" si="367"/>
        <v>10</v>
      </c>
      <c r="H174" s="81">
        <f t="shared" si="368"/>
        <v>0</v>
      </c>
      <c r="I174" s="81">
        <f t="shared" si="369"/>
        <v>254367</v>
      </c>
      <c r="J174" s="82">
        <f t="shared" si="370"/>
        <v>2.2952580568746236E-3</v>
      </c>
      <c r="K174" s="82">
        <f t="shared" si="371"/>
        <v>3.9401568970476403E-5</v>
      </c>
      <c r="L174" s="82">
        <f t="shared" si="372"/>
        <v>0</v>
      </c>
      <c r="M174" s="81">
        <f t="shared" si="373"/>
        <v>58.252960906060885</v>
      </c>
      <c r="N174" s="84">
        <f t="shared" si="374"/>
        <v>0.13882493939845347</v>
      </c>
      <c r="O174" s="84"/>
      <c r="P174" s="85">
        <f t="shared" si="375"/>
        <v>0</v>
      </c>
      <c r="Q174" s="87">
        <f t="shared" si="376"/>
        <v>0.13882493939845347</v>
      </c>
      <c r="R174" s="96">
        <f t="shared" si="377"/>
        <v>0.86117506060154647</v>
      </c>
      <c r="AB174" s="119">
        <f t="shared" si="378"/>
        <v>748.42857142857144</v>
      </c>
      <c r="AC174" s="120">
        <f t="shared" si="379"/>
        <v>21.428571428571427</v>
      </c>
      <c r="AD174" s="67">
        <f t="shared" si="380"/>
        <v>124.71428571428572</v>
      </c>
      <c r="AE174" s="41">
        <f t="shared" si="381"/>
        <v>0.17182130584192437</v>
      </c>
      <c r="AL174">
        <f t="shared" si="322"/>
        <v>8050171</v>
      </c>
      <c r="AM174">
        <f t="shared" si="365"/>
        <v>102572</v>
      </c>
      <c r="AN174">
        <f t="shared" si="383"/>
        <v>123050.71428571429</v>
      </c>
      <c r="AO174" s="3">
        <f t="shared" si="382"/>
        <v>1.8126078182103568E-3</v>
      </c>
    </row>
    <row r="175" spans="1:41" ht="13.8" x14ac:dyDescent="0.25">
      <c r="A175" s="95">
        <v>44033</v>
      </c>
      <c r="B175" s="81">
        <v>295817</v>
      </c>
      <c r="C175" s="81">
        <v>41030</v>
      </c>
      <c r="D175" s="81">
        <v>0</v>
      </c>
      <c r="E175" s="81">
        <v>8135242</v>
      </c>
      <c r="F175" s="81">
        <f t="shared" si="366"/>
        <v>445</v>
      </c>
      <c r="G175" s="81">
        <f t="shared" si="367"/>
        <v>25</v>
      </c>
      <c r="H175" s="81">
        <f t="shared" si="368"/>
        <v>0</v>
      </c>
      <c r="I175" s="81">
        <f t="shared" si="369"/>
        <v>254787</v>
      </c>
      <c r="J175" s="82">
        <f t="shared" si="370"/>
        <v>1.7570858483027111E-3</v>
      </c>
      <c r="K175" s="82">
        <f t="shared" si="371"/>
        <v>9.8283189250177887E-5</v>
      </c>
      <c r="L175" s="82">
        <f t="shared" si="372"/>
        <v>0</v>
      </c>
      <c r="M175" s="81">
        <f t="shared" si="373"/>
        <v>17.877786239008628</v>
      </c>
      <c r="N175" s="84">
        <f t="shared" si="374"/>
        <v>0.13870061558328292</v>
      </c>
      <c r="O175" s="84"/>
      <c r="P175" s="85">
        <f t="shared" si="375"/>
        <v>0</v>
      </c>
      <c r="Q175" s="87">
        <f t="shared" si="376"/>
        <v>0.13870061558328292</v>
      </c>
      <c r="R175" s="96">
        <f t="shared" si="377"/>
        <v>0.86129938441671705</v>
      </c>
      <c r="AB175" s="119">
        <f t="shared" si="378"/>
        <v>634.85714285714289</v>
      </c>
      <c r="AC175" s="120">
        <f t="shared" si="379"/>
        <v>18.714285714285715</v>
      </c>
      <c r="AD175" s="67">
        <f t="shared" si="380"/>
        <v>143.54285714285714</v>
      </c>
      <c r="AE175" s="41">
        <f t="shared" si="381"/>
        <v>0.13037420382165604</v>
      </c>
      <c r="AL175">
        <f t="shared" si="322"/>
        <v>8135242</v>
      </c>
      <c r="AM175">
        <f t="shared" si="365"/>
        <v>85071</v>
      </c>
      <c r="AN175">
        <f t="shared" si="383"/>
        <v>124658.42857142857</v>
      </c>
      <c r="AO175" s="3">
        <f t="shared" si="382"/>
        <v>1.8362903746315063E-3</v>
      </c>
    </row>
    <row r="176" spans="1:41" ht="13.8" x14ac:dyDescent="0.25">
      <c r="A176" s="95">
        <v>44034</v>
      </c>
      <c r="B176" s="81">
        <v>296377</v>
      </c>
      <c r="C176" s="81">
        <v>41047</v>
      </c>
      <c r="D176" s="81">
        <v>0</v>
      </c>
      <c r="E176" s="81">
        <v>8256935</v>
      </c>
      <c r="F176" s="81">
        <f t="shared" si="366"/>
        <v>560</v>
      </c>
      <c r="G176" s="81">
        <f t="shared" si="367"/>
        <v>17</v>
      </c>
      <c r="H176" s="81">
        <f t="shared" si="368"/>
        <v>0</v>
      </c>
      <c r="I176" s="81">
        <f t="shared" si="369"/>
        <v>255330</v>
      </c>
      <c r="J176" s="82">
        <f t="shared" si="370"/>
        <v>2.2075337853055326E-3</v>
      </c>
      <c r="K176" s="82">
        <f t="shared" si="371"/>
        <v>6.6722399494479709E-5</v>
      </c>
      <c r="L176" s="82">
        <f t="shared" si="372"/>
        <v>0</v>
      </c>
      <c r="M176" s="81">
        <f t="shared" si="373"/>
        <v>33.085347679802396</v>
      </c>
      <c r="N176" s="84">
        <f t="shared" si="374"/>
        <v>0.1384959021786441</v>
      </c>
      <c r="O176" s="84"/>
      <c r="P176" s="85">
        <f t="shared" si="375"/>
        <v>0</v>
      </c>
      <c r="Q176" s="87">
        <f t="shared" si="376"/>
        <v>0.1384959021786441</v>
      </c>
      <c r="R176" s="96">
        <f t="shared" si="377"/>
        <v>0.86150409782135595</v>
      </c>
      <c r="AB176" s="119">
        <f t="shared" si="378"/>
        <v>638</v>
      </c>
      <c r="AC176" s="120">
        <f t="shared" si="379"/>
        <v>17.428571428571427</v>
      </c>
      <c r="AD176" s="67">
        <f t="shared" si="380"/>
        <v>140.91428571428571</v>
      </c>
      <c r="AE176" s="41">
        <f t="shared" si="381"/>
        <v>0.12368207623682076</v>
      </c>
      <c r="AL176">
        <f t="shared" si="322"/>
        <v>8256935</v>
      </c>
      <c r="AM176">
        <f t="shared" si="365"/>
        <v>121693</v>
      </c>
      <c r="AN176">
        <f t="shared" si="383"/>
        <v>125905.85714285714</v>
      </c>
      <c r="AO176" s="3">
        <f t="shared" si="382"/>
        <v>1.8546657151921498E-3</v>
      </c>
    </row>
    <row r="177" spans="1:41" ht="13.8" x14ac:dyDescent="0.25">
      <c r="A177" s="95">
        <v>44035</v>
      </c>
      <c r="B177" s="81">
        <v>297146</v>
      </c>
      <c r="C177" s="81">
        <v>41056</v>
      </c>
      <c r="D177" s="81">
        <v>0</v>
      </c>
      <c r="E177" s="81">
        <v>8388397</v>
      </c>
      <c r="F177" s="81">
        <f t="shared" si="366"/>
        <v>769</v>
      </c>
      <c r="G177" s="81">
        <f t="shared" si="367"/>
        <v>9</v>
      </c>
      <c r="H177" s="81">
        <f t="shared" si="368"/>
        <v>0</v>
      </c>
      <c r="I177" s="81">
        <f t="shared" si="369"/>
        <v>256090</v>
      </c>
      <c r="J177" s="82">
        <f t="shared" si="370"/>
        <v>3.024995200978319E-3</v>
      </c>
      <c r="K177" s="82">
        <f t="shared" si="371"/>
        <v>3.524850193866761E-5</v>
      </c>
      <c r="L177" s="82">
        <f t="shared" si="372"/>
        <v>0</v>
      </c>
      <c r="M177" s="81">
        <f t="shared" si="373"/>
        <v>85.819113851754906</v>
      </c>
      <c r="N177" s="84">
        <f t="shared" si="374"/>
        <v>0.13816776937936234</v>
      </c>
      <c r="O177" s="84"/>
      <c r="P177" s="85">
        <f t="shared" si="375"/>
        <v>0</v>
      </c>
      <c r="Q177" s="87">
        <f t="shared" si="376"/>
        <v>0.13816776937936234</v>
      </c>
      <c r="R177" s="96">
        <f t="shared" si="377"/>
        <v>0.86183223062063763</v>
      </c>
      <c r="AB177" s="119">
        <f t="shared" si="378"/>
        <v>656.28571428571433</v>
      </c>
      <c r="AC177" s="120">
        <f t="shared" si="379"/>
        <v>15.285714285714286</v>
      </c>
      <c r="AD177" s="67">
        <f t="shared" si="380"/>
        <v>140.8857142857143</v>
      </c>
      <c r="AE177" s="41">
        <f t="shared" si="381"/>
        <v>0.10849726221861691</v>
      </c>
      <c r="AL177">
        <f t="shared" si="322"/>
        <v>8388397</v>
      </c>
      <c r="AM177">
        <f t="shared" si="365"/>
        <v>131462</v>
      </c>
      <c r="AN177">
        <f t="shared" si="383"/>
        <v>125671.71428571429</v>
      </c>
      <c r="AO177" s="3">
        <f t="shared" si="382"/>
        <v>1.8512166561931926E-3</v>
      </c>
    </row>
    <row r="178" spans="1:41" ht="13.8" x14ac:dyDescent="0.25">
      <c r="A178" s="95">
        <v>44036</v>
      </c>
      <c r="B178" s="81">
        <v>297914</v>
      </c>
      <c r="C178" s="81">
        <v>41088</v>
      </c>
      <c r="D178" s="81">
        <v>0</v>
      </c>
      <c r="E178" s="81">
        <v>8522679</v>
      </c>
      <c r="F178" s="81">
        <f t="shared" si="366"/>
        <v>768</v>
      </c>
      <c r="G178" s="81">
        <f t="shared" si="367"/>
        <v>32</v>
      </c>
      <c r="H178" s="81">
        <f t="shared" si="368"/>
        <v>0</v>
      </c>
      <c r="I178" s="81">
        <f t="shared" si="369"/>
        <v>256826</v>
      </c>
      <c r="J178" s="82">
        <f t="shared" si="370"/>
        <v>3.0121301731473736E-3</v>
      </c>
      <c r="K178" s="82">
        <f t="shared" si="371"/>
        <v>1.2495607013159437E-4</v>
      </c>
      <c r="L178" s="82">
        <f t="shared" si="372"/>
        <v>0</v>
      </c>
      <c r="M178" s="81">
        <f t="shared" si="373"/>
        <v>24.105513001290966</v>
      </c>
      <c r="N178" s="84">
        <f t="shared" si="374"/>
        <v>0.1379189967574535</v>
      </c>
      <c r="O178" s="84"/>
      <c r="P178" s="85">
        <f t="shared" si="375"/>
        <v>0</v>
      </c>
      <c r="Q178" s="87">
        <f t="shared" si="376"/>
        <v>0.1379189967574535</v>
      </c>
      <c r="R178" s="96">
        <f t="shared" si="377"/>
        <v>0.86208100324254655</v>
      </c>
      <c r="AB178" s="119">
        <f t="shared" si="378"/>
        <v>667.85714285714289</v>
      </c>
      <c r="AC178" s="120">
        <f t="shared" si="379"/>
        <v>16.142857142857142</v>
      </c>
      <c r="AD178" s="67">
        <f t="shared" si="380"/>
        <v>145.8857142857143</v>
      </c>
      <c r="AE178" s="41">
        <f t="shared" si="381"/>
        <v>0.11065413239326281</v>
      </c>
      <c r="AL178">
        <f t="shared" si="322"/>
        <v>8522679</v>
      </c>
      <c r="AM178">
        <f t="shared" si="365"/>
        <v>134282</v>
      </c>
      <c r="AN178">
        <f t="shared" si="383"/>
        <v>123496</v>
      </c>
      <c r="AO178" s="3">
        <f t="shared" si="382"/>
        <v>1.8191671329753048E-3</v>
      </c>
    </row>
    <row r="179" spans="1:41" ht="13.8" x14ac:dyDescent="0.25">
      <c r="A179" s="95">
        <v>44037</v>
      </c>
      <c r="B179" s="81">
        <v>298681</v>
      </c>
      <c r="C179" s="81">
        <v>41103</v>
      </c>
      <c r="D179" s="81">
        <v>0</v>
      </c>
      <c r="E179" s="81">
        <v>8663993</v>
      </c>
      <c r="F179" s="81">
        <f t="shared" si="366"/>
        <v>767</v>
      </c>
      <c r="G179" s="81">
        <f t="shared" si="367"/>
        <v>15</v>
      </c>
      <c r="H179" s="81">
        <f t="shared" si="368"/>
        <v>0</v>
      </c>
      <c r="I179" s="81">
        <f t="shared" si="369"/>
        <v>257578</v>
      </c>
      <c r="J179" s="82">
        <f t="shared" si="370"/>
        <v>2.9996214299295894E-3</v>
      </c>
      <c r="K179" s="82">
        <f t="shared" si="371"/>
        <v>5.8405301643914559E-5</v>
      </c>
      <c r="L179" s="82">
        <f t="shared" si="372"/>
        <v>0</v>
      </c>
      <c r="M179" s="81">
        <f t="shared" si="373"/>
        <v>51.358718224206449</v>
      </c>
      <c r="N179" s="84">
        <f t="shared" si="374"/>
        <v>0.13761504749214046</v>
      </c>
      <c r="O179" s="84"/>
      <c r="P179" s="85">
        <f t="shared" si="375"/>
        <v>0</v>
      </c>
      <c r="Q179" s="87">
        <f t="shared" si="376"/>
        <v>0.13761504749214046</v>
      </c>
      <c r="R179" s="96">
        <f t="shared" si="377"/>
        <v>0.86238495250785951</v>
      </c>
      <c r="AB179" s="119">
        <f t="shared" si="378"/>
        <v>659.28571428571433</v>
      </c>
      <c r="AC179" s="120">
        <f t="shared" si="379"/>
        <v>17</v>
      </c>
      <c r="AD179" s="67">
        <f t="shared" si="380"/>
        <v>146.08571428571429</v>
      </c>
      <c r="AE179" s="41">
        <f t="shared" si="381"/>
        <v>0.11637003716017993</v>
      </c>
      <c r="AL179">
        <f t="shared" si="322"/>
        <v>8663993</v>
      </c>
      <c r="AM179">
        <f t="shared" si="365"/>
        <v>141314</v>
      </c>
      <c r="AN179">
        <f t="shared" si="383"/>
        <v>121155.71428571429</v>
      </c>
      <c r="AO179" s="3">
        <f t="shared" si="382"/>
        <v>1.7846933779289858E-3</v>
      </c>
    </row>
    <row r="180" spans="1:41" ht="13.8" x14ac:dyDescent="0.25">
      <c r="A180" s="95">
        <v>44038</v>
      </c>
      <c r="B180" s="81">
        <v>299426</v>
      </c>
      <c r="C180" s="81">
        <v>41111</v>
      </c>
      <c r="D180" s="81">
        <v>0</v>
      </c>
      <c r="E180" s="81">
        <v>8798036</v>
      </c>
      <c r="F180" s="81">
        <f t="shared" si="366"/>
        <v>745</v>
      </c>
      <c r="G180" s="81">
        <f t="shared" si="367"/>
        <v>8</v>
      </c>
      <c r="H180" s="81">
        <f t="shared" si="368"/>
        <v>0</v>
      </c>
      <c r="I180" s="81">
        <f t="shared" si="369"/>
        <v>258315</v>
      </c>
      <c r="J180" s="82">
        <f t="shared" si="370"/>
        <v>2.9051094960080097E-3</v>
      </c>
      <c r="K180" s="82">
        <f t="shared" si="371"/>
        <v>3.1058553137302102E-5</v>
      </c>
      <c r="L180" s="82">
        <f t="shared" si="372"/>
        <v>0</v>
      </c>
      <c r="M180" s="81">
        <f t="shared" si="373"/>
        <v>93.536536720343889</v>
      </c>
      <c r="N180" s="84">
        <f t="shared" si="374"/>
        <v>0.13729936612051058</v>
      </c>
      <c r="O180" s="84"/>
      <c r="P180" s="85">
        <f t="shared" si="375"/>
        <v>0</v>
      </c>
      <c r="Q180" s="87">
        <f t="shared" si="376"/>
        <v>0.13729936612051058</v>
      </c>
      <c r="R180" s="96">
        <f t="shared" si="377"/>
        <v>0.86270063387948936</v>
      </c>
      <c r="AB180" s="119">
        <f t="shared" si="378"/>
        <v>662</v>
      </c>
      <c r="AC180" s="120">
        <f t="shared" si="379"/>
        <v>16.571428571428573</v>
      </c>
      <c r="AD180" s="67">
        <f t="shared" si="380"/>
        <v>148.25714285714287</v>
      </c>
      <c r="AE180" s="41">
        <f t="shared" si="381"/>
        <v>0.11177490846020428</v>
      </c>
      <c r="AL180">
        <f t="shared" si="322"/>
        <v>8798036</v>
      </c>
      <c r="AM180">
        <f t="shared" si="365"/>
        <v>134043</v>
      </c>
      <c r="AN180">
        <f t="shared" si="383"/>
        <v>121491</v>
      </c>
      <c r="AO180" s="3">
        <f t="shared" si="382"/>
        <v>1.7896323294058329E-3</v>
      </c>
    </row>
    <row r="181" spans="1:41" ht="13.8" x14ac:dyDescent="0.25">
      <c r="A181" s="95">
        <v>44039</v>
      </c>
      <c r="B181" s="81">
        <v>300111</v>
      </c>
      <c r="C181" s="81">
        <v>41114</v>
      </c>
      <c r="D181" s="81">
        <v>0</v>
      </c>
      <c r="E181" s="81">
        <v>8904608</v>
      </c>
      <c r="F181" s="81">
        <f t="shared" si="366"/>
        <v>685</v>
      </c>
      <c r="G181" s="81">
        <f t="shared" si="367"/>
        <v>3</v>
      </c>
      <c r="H181" s="81">
        <f t="shared" si="368"/>
        <v>0</v>
      </c>
      <c r="I181" s="81">
        <f t="shared" si="369"/>
        <v>258997</v>
      </c>
      <c r="J181" s="82">
        <f t="shared" si="370"/>
        <v>2.6635492582308784E-3</v>
      </c>
      <c r="K181" s="82">
        <f t="shared" si="371"/>
        <v>1.1613727425817316E-5</v>
      </c>
      <c r="L181" s="82">
        <f t="shared" si="372"/>
        <v>0</v>
      </c>
      <c r="M181" s="81">
        <f t="shared" si="373"/>
        <v>229.34490887996978</v>
      </c>
      <c r="N181" s="84">
        <f t="shared" si="374"/>
        <v>0.1369959781547494</v>
      </c>
      <c r="O181" s="84"/>
      <c r="P181" s="85">
        <f t="shared" si="375"/>
        <v>0</v>
      </c>
      <c r="Q181" s="87">
        <f t="shared" si="376"/>
        <v>0.1369959781547494</v>
      </c>
      <c r="R181" s="96">
        <f t="shared" si="377"/>
        <v>0.8630040218452506</v>
      </c>
      <c r="AB181" s="119">
        <f t="shared" si="378"/>
        <v>677</v>
      </c>
      <c r="AC181" s="120">
        <f t="shared" si="379"/>
        <v>15.571428571428571</v>
      </c>
      <c r="AD181" s="67">
        <f t="shared" si="380"/>
        <v>149.68571428571428</v>
      </c>
      <c r="AE181" s="41">
        <f t="shared" si="381"/>
        <v>0.10402748616148119</v>
      </c>
      <c r="AL181">
        <f t="shared" si="322"/>
        <v>8904608</v>
      </c>
      <c r="AM181">
        <f t="shared" si="365"/>
        <v>106572</v>
      </c>
      <c r="AN181">
        <f t="shared" si="383"/>
        <v>122062.42857142857</v>
      </c>
      <c r="AO181" s="3">
        <f t="shared" si="382"/>
        <v>1.79804980103233E-3</v>
      </c>
    </row>
    <row r="182" spans="1:41" ht="13.8" x14ac:dyDescent="0.25">
      <c r="A182" s="95">
        <v>44040</v>
      </c>
      <c r="B182" s="81">
        <v>300658</v>
      </c>
      <c r="C182" s="81">
        <v>41135</v>
      </c>
      <c r="D182" s="81">
        <v>0</v>
      </c>
      <c r="E182" s="81">
        <v>8986873</v>
      </c>
      <c r="F182" s="81">
        <f t="shared" si="366"/>
        <v>547</v>
      </c>
      <c r="G182" s="81">
        <f t="shared" si="367"/>
        <v>21</v>
      </c>
      <c r="H182" s="81">
        <f t="shared" si="368"/>
        <v>0</v>
      </c>
      <c r="I182" s="81">
        <f t="shared" si="369"/>
        <v>259523</v>
      </c>
      <c r="J182" s="82">
        <f t="shared" si="370"/>
        <v>2.1213717517852906E-3</v>
      </c>
      <c r="K182" s="82">
        <f t="shared" si="371"/>
        <v>8.1082020255060874E-5</v>
      </c>
      <c r="L182" s="82">
        <f t="shared" si="372"/>
        <v>0</v>
      </c>
      <c r="M182" s="81">
        <f t="shared" si="373"/>
        <v>26.163281885577852</v>
      </c>
      <c r="N182" s="84">
        <f t="shared" si="374"/>
        <v>0.13681658229616375</v>
      </c>
      <c r="O182" s="84"/>
      <c r="P182" s="85">
        <f t="shared" si="375"/>
        <v>0</v>
      </c>
      <c r="Q182" s="87">
        <f t="shared" si="376"/>
        <v>0.13681658229616375</v>
      </c>
      <c r="R182" s="96">
        <f t="shared" si="377"/>
        <v>0.86318341770383622</v>
      </c>
      <c r="AB182" s="119">
        <f t="shared" si="378"/>
        <v>691.57142857142856</v>
      </c>
      <c r="AC182" s="120">
        <f t="shared" si="379"/>
        <v>15</v>
      </c>
      <c r="AD182" s="67">
        <f t="shared" si="380"/>
        <v>126.97142857142859</v>
      </c>
      <c r="AE182" s="41">
        <f t="shared" si="381"/>
        <v>0.11813681368136812</v>
      </c>
      <c r="AL182">
        <f t="shared" si="322"/>
        <v>8986873</v>
      </c>
      <c r="AM182">
        <f t="shared" si="365"/>
        <v>82265</v>
      </c>
      <c r="AN182">
        <f t="shared" si="383"/>
        <v>121661.57142857143</v>
      </c>
      <c r="AO182" s="3">
        <f t="shared" si="382"/>
        <v>1.7921449446863425E-3</v>
      </c>
    </row>
    <row r="183" spans="1:41" ht="13.8" x14ac:dyDescent="0.25">
      <c r="A183" s="95">
        <v>44041</v>
      </c>
      <c r="B183" s="81">
        <v>301455</v>
      </c>
      <c r="C183" s="81">
        <v>41169</v>
      </c>
      <c r="D183" s="81">
        <v>0</v>
      </c>
      <c r="E183" s="81">
        <v>9117483</v>
      </c>
      <c r="F183" s="81">
        <f t="shared" si="366"/>
        <v>797</v>
      </c>
      <c r="G183" s="81">
        <f t="shared" si="367"/>
        <v>34</v>
      </c>
      <c r="H183" s="81">
        <f t="shared" si="368"/>
        <v>0</v>
      </c>
      <c r="I183" s="81">
        <f t="shared" si="369"/>
        <v>260286</v>
      </c>
      <c r="J183" s="82">
        <f t="shared" si="370"/>
        <v>3.0846803876362432E-3</v>
      </c>
      <c r="K183" s="82">
        <f t="shared" si="371"/>
        <v>1.3100958296567163E-4</v>
      </c>
      <c r="L183" s="82">
        <f t="shared" si="372"/>
        <v>0</v>
      </c>
      <c r="M183" s="81">
        <f t="shared" si="373"/>
        <v>23.545456124721198</v>
      </c>
      <c r="N183" s="84">
        <f t="shared" si="374"/>
        <v>0.1365676469124745</v>
      </c>
      <c r="O183" s="84"/>
      <c r="P183" s="85">
        <f t="shared" si="375"/>
        <v>0</v>
      </c>
      <c r="Q183" s="87">
        <f t="shared" si="376"/>
        <v>0.1365676469124745</v>
      </c>
      <c r="R183" s="96">
        <f t="shared" si="377"/>
        <v>0.86343235308752553</v>
      </c>
      <c r="AB183" s="119">
        <f t="shared" si="378"/>
        <v>725.42857142857144</v>
      </c>
      <c r="AC183" s="120">
        <f t="shared" si="379"/>
        <v>17.428571428571427</v>
      </c>
      <c r="AD183" s="67">
        <f t="shared" si="380"/>
        <v>127.60000000000001</v>
      </c>
      <c r="AE183" s="41">
        <f t="shared" si="381"/>
        <v>0.13658755038065382</v>
      </c>
      <c r="AL183">
        <f t="shared" si="322"/>
        <v>9117483</v>
      </c>
      <c r="AM183">
        <f t="shared" si="365"/>
        <v>130610</v>
      </c>
      <c r="AN183">
        <f t="shared" si="383"/>
        <v>122935.42857142857</v>
      </c>
      <c r="AO183" s="3">
        <f t="shared" si="382"/>
        <v>1.8109095933097109E-3</v>
      </c>
    </row>
    <row r="184" spans="1:41" ht="13.8" x14ac:dyDescent="0.25">
      <c r="A184" s="95">
        <v>44042</v>
      </c>
      <c r="B184" s="81">
        <v>302301</v>
      </c>
      <c r="C184" s="81">
        <v>41169</v>
      </c>
      <c r="D184" s="81">
        <v>0</v>
      </c>
      <c r="E184" s="81">
        <v>9260989</v>
      </c>
      <c r="F184" s="81">
        <f t="shared" si="366"/>
        <v>846</v>
      </c>
      <c r="G184" s="81">
        <f t="shared" si="367"/>
        <v>0</v>
      </c>
      <c r="H184" s="81">
        <f t="shared" si="368"/>
        <v>0</v>
      </c>
      <c r="I184" s="81">
        <f t="shared" si="369"/>
        <v>261132</v>
      </c>
      <c r="J184" s="82">
        <f t="shared" si="370"/>
        <v>3.2647684047361811E-3</v>
      </c>
      <c r="K184" s="82">
        <f t="shared" si="371"/>
        <v>0</v>
      </c>
      <c r="L184" s="82">
        <f t="shared" si="372"/>
        <v>0</v>
      </c>
      <c r="M184" s="81" t="e">
        <f t="shared" si="373"/>
        <v>#DIV/0!</v>
      </c>
      <c r="N184" s="84">
        <f t="shared" si="374"/>
        <v>0.13618545754066311</v>
      </c>
      <c r="O184" s="84"/>
      <c r="P184" s="85">
        <f t="shared" si="375"/>
        <v>0</v>
      </c>
      <c r="Q184" s="87">
        <f t="shared" si="376"/>
        <v>0.13618545754066311</v>
      </c>
      <c r="R184" s="96">
        <f t="shared" si="377"/>
        <v>0.86381454245933686</v>
      </c>
      <c r="AB184" s="119">
        <f t="shared" si="378"/>
        <v>736.42857142857144</v>
      </c>
      <c r="AC184" s="120">
        <f t="shared" si="379"/>
        <v>16.142857142857142</v>
      </c>
      <c r="AD184" s="67">
        <f t="shared" si="380"/>
        <v>131.25714285714287</v>
      </c>
      <c r="AE184" s="41">
        <f t="shared" si="381"/>
        <v>0.12298650413582933</v>
      </c>
      <c r="AL184">
        <f t="shared" si="322"/>
        <v>9260989</v>
      </c>
      <c r="AM184">
        <f t="shared" si="365"/>
        <v>143506</v>
      </c>
      <c r="AN184">
        <f t="shared" si="383"/>
        <v>124656</v>
      </c>
      <c r="AO184" s="3">
        <f t="shared" si="382"/>
        <v>1.8362546003770938E-3</v>
      </c>
    </row>
    <row r="185" spans="1:41" ht="13.8" x14ac:dyDescent="0.25">
      <c r="A185" s="95">
        <v>44043</v>
      </c>
      <c r="B185" s="81">
        <v>303181</v>
      </c>
      <c r="C185" s="81">
        <v>41189</v>
      </c>
      <c r="D185" s="81">
        <v>0</v>
      </c>
      <c r="E185" s="81">
        <v>9415384</v>
      </c>
      <c r="F185" s="81">
        <f t="shared" si="366"/>
        <v>880</v>
      </c>
      <c r="G185" s="81">
        <f t="shared" si="367"/>
        <v>20</v>
      </c>
      <c r="H185" s="81">
        <f t="shared" si="368"/>
        <v>0</v>
      </c>
      <c r="I185" s="81">
        <f t="shared" si="369"/>
        <v>261992</v>
      </c>
      <c r="J185" s="82">
        <f t="shared" si="370"/>
        <v>3.3850168796918118E-3</v>
      </c>
      <c r="K185" s="82">
        <f t="shared" si="371"/>
        <v>7.6589617511450145E-5</v>
      </c>
      <c r="L185" s="82">
        <f t="shared" si="372"/>
        <v>0</v>
      </c>
      <c r="M185" s="81">
        <f t="shared" si="373"/>
        <v>44.196811391384109</v>
      </c>
      <c r="N185" s="84">
        <f t="shared" si="374"/>
        <v>0.13585613874220351</v>
      </c>
      <c r="O185" s="84"/>
      <c r="P185" s="85">
        <f t="shared" si="375"/>
        <v>0</v>
      </c>
      <c r="Q185" s="87">
        <f t="shared" si="376"/>
        <v>0.13585613874220351</v>
      </c>
      <c r="R185" s="96">
        <f t="shared" si="377"/>
        <v>0.86414386125779652</v>
      </c>
      <c r="AB185" s="119">
        <f t="shared" si="378"/>
        <v>752.42857142857144</v>
      </c>
      <c r="AC185" s="120">
        <f t="shared" si="379"/>
        <v>14.428571428571429</v>
      </c>
      <c r="AD185" s="67">
        <f t="shared" si="380"/>
        <v>133.57142857142858</v>
      </c>
      <c r="AE185" s="41">
        <f t="shared" si="381"/>
        <v>0.10802139037433155</v>
      </c>
      <c r="AL185">
        <f t="shared" si="322"/>
        <v>9415384</v>
      </c>
      <c r="AM185">
        <f t="shared" si="365"/>
        <v>154395</v>
      </c>
      <c r="AN185">
        <f t="shared" si="383"/>
        <v>127529.28571428571</v>
      </c>
      <c r="AO185" s="3">
        <f t="shared" si="382"/>
        <v>1.878579752083028E-3</v>
      </c>
    </row>
    <row r="186" spans="1:41" ht="13.8" x14ac:dyDescent="0.25">
      <c r="A186" s="95">
        <v>44044</v>
      </c>
      <c r="B186" s="81">
        <v>303942</v>
      </c>
      <c r="C186" s="81">
        <v>41202</v>
      </c>
      <c r="D186" s="81">
        <v>0</v>
      </c>
      <c r="E186" s="81">
        <v>9562383</v>
      </c>
      <c r="F186" s="81">
        <f t="shared" si="366"/>
        <v>761</v>
      </c>
      <c r="G186" s="81">
        <f t="shared" si="367"/>
        <v>13</v>
      </c>
      <c r="H186" s="81">
        <f t="shared" si="368"/>
        <v>0</v>
      </c>
      <c r="I186" s="81">
        <f t="shared" si="369"/>
        <v>262740</v>
      </c>
      <c r="J186" s="82">
        <f t="shared" si="370"/>
        <v>2.9176993794556936E-3</v>
      </c>
      <c r="K186" s="82">
        <f t="shared" si="371"/>
        <v>4.9619835720174664E-5</v>
      </c>
      <c r="L186" s="82">
        <f t="shared" si="372"/>
        <v>0</v>
      </c>
      <c r="M186" s="81">
        <f t="shared" si="373"/>
        <v>58.801068909412002</v>
      </c>
      <c r="N186" s="84">
        <f t="shared" si="374"/>
        <v>0.13555875792091912</v>
      </c>
      <c r="O186" s="84"/>
      <c r="P186" s="85">
        <f t="shared" si="375"/>
        <v>0</v>
      </c>
      <c r="Q186" s="87">
        <f t="shared" si="376"/>
        <v>0.13555875792091912</v>
      </c>
      <c r="R186" s="96">
        <f t="shared" si="377"/>
        <v>0.86444124207908091</v>
      </c>
      <c r="AB186" s="119">
        <f t="shared" si="378"/>
        <v>751.57142857142856</v>
      </c>
      <c r="AC186" s="120">
        <f t="shared" si="379"/>
        <v>14.142857142857142</v>
      </c>
      <c r="AD186" s="67">
        <f t="shared" si="380"/>
        <v>131.85714285714286</v>
      </c>
      <c r="AE186" s="41">
        <f t="shared" si="381"/>
        <v>0.10725893824485373</v>
      </c>
      <c r="AL186">
        <f t="shared" si="322"/>
        <v>9562383</v>
      </c>
      <c r="AM186">
        <f t="shared" si="365"/>
        <v>146999</v>
      </c>
      <c r="AN186">
        <f t="shared" si="383"/>
        <v>128341.42857142857</v>
      </c>
      <c r="AO186" s="3">
        <f t="shared" si="382"/>
        <v>1.8905430836321871E-3</v>
      </c>
    </row>
    <row r="187" spans="1:41" ht="13.8" x14ac:dyDescent="0.25">
      <c r="A187" s="95">
        <v>44045</v>
      </c>
      <c r="B187" s="81">
        <v>304685</v>
      </c>
      <c r="C187" s="81">
        <v>41207</v>
      </c>
      <c r="D187" s="81">
        <v>0</v>
      </c>
      <c r="E187" s="81">
        <v>9693382</v>
      </c>
      <c r="F187" s="81">
        <f t="shared" si="366"/>
        <v>743</v>
      </c>
      <c r="G187" s="81">
        <f t="shared" si="367"/>
        <v>5</v>
      </c>
      <c r="H187" s="81">
        <f t="shared" si="368"/>
        <v>0</v>
      </c>
      <c r="I187" s="81">
        <f t="shared" si="369"/>
        <v>263478</v>
      </c>
      <c r="J187" s="82">
        <f t="shared" si="370"/>
        <v>2.8406087791778621E-3</v>
      </c>
      <c r="K187" s="82">
        <f t="shared" si="371"/>
        <v>1.9030219989343076E-5</v>
      </c>
      <c r="L187" s="82">
        <f t="shared" si="372"/>
        <v>0</v>
      </c>
      <c r="M187" s="81">
        <f t="shared" si="373"/>
        <v>149.26831012823831</v>
      </c>
      <c r="N187" s="84">
        <f t="shared" si="374"/>
        <v>0.13524459687874363</v>
      </c>
      <c r="O187" s="84"/>
      <c r="P187" s="85">
        <f t="shared" si="375"/>
        <v>0</v>
      </c>
      <c r="Q187" s="87">
        <f t="shared" si="376"/>
        <v>0.13524459687874363</v>
      </c>
      <c r="R187" s="96">
        <f t="shared" si="377"/>
        <v>0.86475540312125632</v>
      </c>
      <c r="AB187" s="119">
        <f t="shared" si="378"/>
        <v>751.28571428571433</v>
      </c>
      <c r="AC187" s="120">
        <f t="shared" si="379"/>
        <v>13.714285714285714</v>
      </c>
      <c r="AD187" s="67">
        <f t="shared" si="380"/>
        <v>132.4</v>
      </c>
      <c r="AE187" s="41">
        <f t="shared" si="381"/>
        <v>0.10358221838584375</v>
      </c>
      <c r="AL187">
        <f t="shared" si="322"/>
        <v>9693382</v>
      </c>
      <c r="AM187">
        <f t="shared" si="365"/>
        <v>130999</v>
      </c>
      <c r="AN187">
        <f t="shared" si="383"/>
        <v>127906.57142857143</v>
      </c>
      <c r="AO187" s="3">
        <f t="shared" si="382"/>
        <v>1.8841373877244228E-3</v>
      </c>
    </row>
    <row r="188" spans="1:41" ht="13.8" x14ac:dyDescent="0.25">
      <c r="A188" s="95">
        <v>44046</v>
      </c>
      <c r="B188" s="81">
        <v>305623</v>
      </c>
      <c r="C188" s="81">
        <v>41208</v>
      </c>
      <c r="D188" s="81">
        <v>0</v>
      </c>
      <c r="E188" s="81">
        <v>9818696</v>
      </c>
      <c r="F188" s="81">
        <f t="shared" si="366"/>
        <v>938</v>
      </c>
      <c r="G188" s="81">
        <f t="shared" si="367"/>
        <v>1</v>
      </c>
      <c r="H188" s="81">
        <f t="shared" si="368"/>
        <v>0</v>
      </c>
      <c r="I188" s="81">
        <f t="shared" si="369"/>
        <v>264415</v>
      </c>
      <c r="J188" s="82">
        <f t="shared" si="370"/>
        <v>3.5761198200058588E-3</v>
      </c>
      <c r="K188" s="82">
        <f t="shared" si="371"/>
        <v>3.7953832957590387E-6</v>
      </c>
      <c r="L188" s="82">
        <f t="shared" si="372"/>
        <v>0</v>
      </c>
      <c r="M188" s="81">
        <f t="shared" si="373"/>
        <v>942.22889793550371</v>
      </c>
      <c r="N188" s="84">
        <f t="shared" si="374"/>
        <v>0.13483278418181877</v>
      </c>
      <c r="O188" s="84"/>
      <c r="P188" s="85">
        <f t="shared" si="375"/>
        <v>0</v>
      </c>
      <c r="Q188" s="87">
        <f t="shared" si="376"/>
        <v>0.13483278418181877</v>
      </c>
      <c r="R188" s="96">
        <f t="shared" si="377"/>
        <v>0.86516721581818123</v>
      </c>
      <c r="AB188" s="119">
        <f t="shared" si="378"/>
        <v>787.42857142857144</v>
      </c>
      <c r="AC188" s="120">
        <f t="shared" si="379"/>
        <v>13.428571428571429</v>
      </c>
      <c r="AD188" s="67">
        <f t="shared" si="380"/>
        <v>135.4</v>
      </c>
      <c r="AE188" s="41">
        <f t="shared" si="381"/>
        <v>9.9177041569951468E-2</v>
      </c>
      <c r="AL188">
        <f t="shared" si="322"/>
        <v>9818696</v>
      </c>
      <c r="AM188">
        <f t="shared" si="365"/>
        <v>125314</v>
      </c>
      <c r="AN188">
        <f t="shared" si="383"/>
        <v>130584</v>
      </c>
      <c r="AO188" s="3">
        <f t="shared" si="382"/>
        <v>1.923577451030375E-3</v>
      </c>
    </row>
    <row r="189" spans="1:41" ht="13.8" x14ac:dyDescent="0.25">
      <c r="A189" s="95">
        <v>44047</v>
      </c>
      <c r="B189" s="81">
        <v>306293</v>
      </c>
      <c r="C189" s="81">
        <v>41226</v>
      </c>
      <c r="D189" s="81">
        <v>0</v>
      </c>
      <c r="E189" s="81">
        <v>9941987</v>
      </c>
      <c r="F189" s="81">
        <f t="shared" si="366"/>
        <v>670</v>
      </c>
      <c r="G189" s="81">
        <f t="shared" si="367"/>
        <v>18</v>
      </c>
      <c r="H189" s="81">
        <f t="shared" si="368"/>
        <v>0</v>
      </c>
      <c r="I189" s="81">
        <f t="shared" si="369"/>
        <v>265067</v>
      </c>
      <c r="J189" s="82">
        <f t="shared" si="370"/>
        <v>2.5453547746981096E-3</v>
      </c>
      <c r="K189" s="82">
        <f t="shared" si="371"/>
        <v>6.8074806648639444E-5</v>
      </c>
      <c r="L189" s="82">
        <f t="shared" si="372"/>
        <v>0</v>
      </c>
      <c r="M189" s="81">
        <f t="shared" si="373"/>
        <v>37.390554597322264</v>
      </c>
      <c r="N189" s="84">
        <f t="shared" si="374"/>
        <v>0.13459661174104534</v>
      </c>
      <c r="O189" s="84"/>
      <c r="P189" s="85">
        <f t="shared" si="375"/>
        <v>0</v>
      </c>
      <c r="Q189" s="87">
        <f t="shared" si="376"/>
        <v>0.13459661174104534</v>
      </c>
      <c r="R189" s="96">
        <f t="shared" si="377"/>
        <v>0.86540338825895469</v>
      </c>
      <c r="AB189" s="119">
        <f t="shared" si="378"/>
        <v>805</v>
      </c>
      <c r="AC189" s="120">
        <f t="shared" si="379"/>
        <v>13</v>
      </c>
      <c r="AD189" s="67">
        <f t="shared" si="380"/>
        <v>138.31428571428572</v>
      </c>
      <c r="AE189" s="41">
        <f t="shared" si="381"/>
        <v>9.398884527990084E-2</v>
      </c>
      <c r="AL189">
        <f t="shared" si="322"/>
        <v>9941987</v>
      </c>
      <c r="AM189">
        <f t="shared" si="365"/>
        <v>123291</v>
      </c>
      <c r="AN189">
        <f t="shared" si="383"/>
        <v>136444.85714285713</v>
      </c>
      <c r="AO189" s="3">
        <f t="shared" si="382"/>
        <v>2.0099112487675427E-3</v>
      </c>
    </row>
    <row r="190" spans="1:41" ht="13.8" x14ac:dyDescent="0.25">
      <c r="A190" s="95">
        <v>44048</v>
      </c>
      <c r="B190" s="81">
        <v>307184</v>
      </c>
      <c r="C190" s="81">
        <v>41240</v>
      </c>
      <c r="D190" s="81">
        <v>0</v>
      </c>
      <c r="E190" s="81">
        <v>10083427</v>
      </c>
      <c r="F190" s="81">
        <f t="shared" si="366"/>
        <v>891</v>
      </c>
      <c r="G190" s="81">
        <f t="shared" si="367"/>
        <v>14</v>
      </c>
      <c r="H190" s="81">
        <f t="shared" si="368"/>
        <v>0</v>
      </c>
      <c r="I190" s="81">
        <f t="shared" si="369"/>
        <v>265944</v>
      </c>
      <c r="J190" s="82">
        <f t="shared" si="370"/>
        <v>3.3766492937247843E-3</v>
      </c>
      <c r="K190" s="82">
        <f t="shared" si="371"/>
        <v>5.2816834988889599E-5</v>
      </c>
      <c r="L190" s="82">
        <f t="shared" si="372"/>
        <v>0</v>
      </c>
      <c r="M190" s="81">
        <f t="shared" si="373"/>
        <v>63.931307024267674</v>
      </c>
      <c r="N190" s="84">
        <f t="shared" si="374"/>
        <v>0.13425178394708057</v>
      </c>
      <c r="O190" s="84"/>
      <c r="P190" s="85">
        <f t="shared" si="375"/>
        <v>0</v>
      </c>
      <c r="Q190" s="87">
        <f t="shared" si="376"/>
        <v>0.13425178394708057</v>
      </c>
      <c r="R190" s="96">
        <f t="shared" si="377"/>
        <v>0.86574821605291941</v>
      </c>
      <c r="AB190" s="119">
        <f t="shared" si="378"/>
        <v>818.42857142857144</v>
      </c>
      <c r="AC190" s="120">
        <f t="shared" si="379"/>
        <v>10.142857142857142</v>
      </c>
      <c r="AD190" s="67">
        <f t="shared" si="380"/>
        <v>145.08571428571429</v>
      </c>
      <c r="AE190" s="41">
        <f t="shared" si="381"/>
        <v>6.9909413154785341E-2</v>
      </c>
      <c r="AL190">
        <f t="shared" si="322"/>
        <v>10083427</v>
      </c>
      <c r="AM190">
        <f t="shared" si="365"/>
        <v>141440</v>
      </c>
      <c r="AN190">
        <f>AVERAGE(AM184:AM190)</f>
        <v>137992</v>
      </c>
      <c r="AO190" s="3">
        <f>AN190/$B$2</f>
        <v>2.0327015531962835E-3</v>
      </c>
    </row>
    <row r="191" spans="1:41" ht="13.8" x14ac:dyDescent="0.25">
      <c r="A191" s="95">
        <v>44049</v>
      </c>
      <c r="B191" s="81">
        <v>308134</v>
      </c>
      <c r="C191" s="81">
        <v>41258</v>
      </c>
      <c r="D191" s="81">
        <v>0</v>
      </c>
      <c r="E191" s="81">
        <v>10236970</v>
      </c>
      <c r="F191" s="81">
        <f t="shared" si="366"/>
        <v>950</v>
      </c>
      <c r="G191" s="81">
        <f t="shared" si="367"/>
        <v>18</v>
      </c>
      <c r="H191" s="81">
        <f t="shared" si="368"/>
        <v>0</v>
      </c>
      <c r="I191" s="81">
        <f t="shared" si="369"/>
        <v>266876</v>
      </c>
      <c r="J191" s="82">
        <f t="shared" si="370"/>
        <v>3.5884181912068254E-3</v>
      </c>
      <c r="K191" s="82">
        <f t="shared" si="371"/>
        <v>6.768342207382005E-5</v>
      </c>
      <c r="L191" s="82">
        <f t="shared" si="372"/>
        <v>0</v>
      </c>
      <c r="M191" s="81">
        <f t="shared" si="373"/>
        <v>53.017682635683776</v>
      </c>
      <c r="N191" s="84">
        <f t="shared" si="374"/>
        <v>0.1338962918730163</v>
      </c>
      <c r="O191" s="84"/>
      <c r="P191" s="85">
        <f t="shared" si="375"/>
        <v>0</v>
      </c>
      <c r="Q191" s="87">
        <f t="shared" si="376"/>
        <v>0.1338962918730163</v>
      </c>
      <c r="R191" s="96">
        <f t="shared" si="377"/>
        <v>0.86610370812698367</v>
      </c>
      <c r="AB191" s="119">
        <f t="shared" si="378"/>
        <v>833.28571428571433</v>
      </c>
      <c r="AC191" s="120">
        <f t="shared" si="379"/>
        <v>12.714285714285714</v>
      </c>
      <c r="AD191" s="67">
        <f t="shared" si="380"/>
        <v>147.28571428571431</v>
      </c>
      <c r="AE191" s="41">
        <f t="shared" si="381"/>
        <v>8.632395732298738E-2</v>
      </c>
      <c r="AL191">
        <f t="shared" si="322"/>
        <v>10236970</v>
      </c>
      <c r="AM191">
        <f t="shared" si="365"/>
        <v>153543</v>
      </c>
      <c r="AN191">
        <f t="shared" si="383"/>
        <v>139425.85714285713</v>
      </c>
      <c r="AO191" s="3">
        <f t="shared" si="382"/>
        <v>2.0538230938750715E-3</v>
      </c>
    </row>
    <row r="192" spans="1:41" ht="13.8" x14ac:dyDescent="0.25">
      <c r="A192" s="95">
        <v>44050</v>
      </c>
      <c r="B192" s="81">
        <v>309005</v>
      </c>
      <c r="C192" s="81">
        <v>41270</v>
      </c>
      <c r="D192" s="81">
        <v>0</v>
      </c>
      <c r="E192" s="81">
        <v>10400408</v>
      </c>
      <c r="F192" s="81">
        <f t="shared" si="366"/>
        <v>871</v>
      </c>
      <c r="G192" s="81">
        <f t="shared" si="367"/>
        <v>12</v>
      </c>
      <c r="H192" s="81">
        <f t="shared" si="368"/>
        <v>0</v>
      </c>
      <c r="I192" s="81">
        <f t="shared" si="369"/>
        <v>267735</v>
      </c>
      <c r="J192" s="82">
        <f t="shared" si="370"/>
        <v>3.2785694022661464E-3</v>
      </c>
      <c r="K192" s="82">
        <f t="shared" si="371"/>
        <v>4.4964702708373924E-5</v>
      </c>
      <c r="L192" s="82">
        <f t="shared" si="372"/>
        <v>0</v>
      </c>
      <c r="M192" s="81">
        <f t="shared" si="373"/>
        <v>72.914290649931687</v>
      </c>
      <c r="N192" s="84">
        <f t="shared" si="374"/>
        <v>0.13355770942217762</v>
      </c>
      <c r="O192" s="84"/>
      <c r="P192" s="85">
        <f t="shared" si="375"/>
        <v>0</v>
      </c>
      <c r="Q192" s="87">
        <f t="shared" si="376"/>
        <v>0.13355770942217762</v>
      </c>
      <c r="R192" s="96">
        <f t="shared" si="377"/>
        <v>0.8664422905778224</v>
      </c>
      <c r="AB192" s="119">
        <f t="shared" si="378"/>
        <v>832</v>
      </c>
      <c r="AC192" s="120">
        <f t="shared" si="379"/>
        <v>11.571428571428571</v>
      </c>
      <c r="AD192" s="67">
        <f t="shared" si="380"/>
        <v>150.48571428571429</v>
      </c>
      <c r="AE192" s="41">
        <f t="shared" si="381"/>
        <v>7.689386747674197E-2</v>
      </c>
      <c r="AL192">
        <f t="shared" si="322"/>
        <v>10400408</v>
      </c>
      <c r="AM192">
        <f t="shared" si="365"/>
        <v>163438</v>
      </c>
      <c r="AN192">
        <f t="shared" si="383"/>
        <v>140717.71428571429</v>
      </c>
      <c r="AO192" s="3">
        <f t="shared" si="382"/>
        <v>2.0728528928546752E-3</v>
      </c>
    </row>
    <row r="193" spans="1:41" ht="13.8" x14ac:dyDescent="0.25">
      <c r="A193" s="95">
        <v>44051</v>
      </c>
      <c r="B193" s="81">
        <v>309763</v>
      </c>
      <c r="C193" s="81">
        <v>41273</v>
      </c>
      <c r="D193" s="81">
        <v>0</v>
      </c>
      <c r="E193" s="81">
        <v>10556548</v>
      </c>
      <c r="F193" s="81">
        <f t="shared" si="366"/>
        <v>758</v>
      </c>
      <c r="G193" s="81">
        <f t="shared" si="367"/>
        <v>3</v>
      </c>
      <c r="H193" s="81">
        <f t="shared" si="368"/>
        <v>0</v>
      </c>
      <c r="I193" s="81">
        <f t="shared" si="369"/>
        <v>268490</v>
      </c>
      <c r="J193" s="82">
        <f t="shared" si="370"/>
        <v>2.844103525958817E-3</v>
      </c>
      <c r="K193" s="82">
        <f t="shared" si="371"/>
        <v>1.1205109529945655E-5</v>
      </c>
      <c r="L193" s="82">
        <f t="shared" si="372"/>
        <v>0</v>
      </c>
      <c r="M193" s="81">
        <f t="shared" si="373"/>
        <v>253.82201917419462</v>
      </c>
      <c r="N193" s="84">
        <f t="shared" si="374"/>
        <v>0.13324057424547153</v>
      </c>
      <c r="O193" s="84"/>
      <c r="P193" s="85">
        <f t="shared" si="375"/>
        <v>0</v>
      </c>
      <c r="Q193" s="87">
        <f t="shared" si="376"/>
        <v>0.13324057424547153</v>
      </c>
      <c r="R193" s="96">
        <f t="shared" si="377"/>
        <v>0.86675942575452847</v>
      </c>
      <c r="AB193" s="119">
        <f t="shared" si="378"/>
        <v>831.57142857142856</v>
      </c>
      <c r="AC193" s="120">
        <f t="shared" si="379"/>
        <v>10.142857142857142</v>
      </c>
      <c r="AD193" s="67">
        <f t="shared" si="380"/>
        <v>150.31428571428572</v>
      </c>
      <c r="AE193" s="41">
        <f t="shared" si="381"/>
        <v>6.7477665842995624E-2</v>
      </c>
      <c r="AL193">
        <f t="shared" si="322"/>
        <v>10556548</v>
      </c>
      <c r="AM193">
        <f t="shared" si="365"/>
        <v>156140</v>
      </c>
      <c r="AN193">
        <f t="shared" si="383"/>
        <v>142023.57142857142</v>
      </c>
      <c r="AO193" s="3">
        <f t="shared" si="382"/>
        <v>2.0920889198891273E-3</v>
      </c>
    </row>
    <row r="194" spans="1:41" ht="13.8" x14ac:dyDescent="0.25">
      <c r="A194" s="95">
        <v>44052</v>
      </c>
      <c r="B194" s="81">
        <v>310825</v>
      </c>
      <c r="C194" s="81">
        <v>41278</v>
      </c>
      <c r="D194" s="81">
        <v>0</v>
      </c>
      <c r="E194" s="81">
        <v>10703374</v>
      </c>
      <c r="F194" s="81">
        <f t="shared" si="366"/>
        <v>1062</v>
      </c>
      <c r="G194" s="81">
        <f t="shared" si="367"/>
        <v>5</v>
      </c>
      <c r="H194" s="81">
        <f t="shared" si="368"/>
        <v>0</v>
      </c>
      <c r="I194" s="81">
        <f t="shared" si="369"/>
        <v>269547</v>
      </c>
      <c r="J194" s="82">
        <f t="shared" si="370"/>
        <v>3.9735860014203008E-3</v>
      </c>
      <c r="K194" s="82">
        <f t="shared" si="371"/>
        <v>1.8622667510894261E-5</v>
      </c>
      <c r="L194" s="82">
        <f t="shared" si="372"/>
        <v>0</v>
      </c>
      <c r="M194" s="81">
        <f t="shared" si="373"/>
        <v>213.3736211042673</v>
      </c>
      <c r="N194" s="84">
        <f t="shared" si="374"/>
        <v>0.13280141558754927</v>
      </c>
      <c r="O194" s="84"/>
      <c r="P194" s="85">
        <f t="shared" si="375"/>
        <v>0</v>
      </c>
      <c r="Q194" s="87">
        <f t="shared" si="376"/>
        <v>0.13280141558754927</v>
      </c>
      <c r="R194" s="96">
        <f t="shared" si="377"/>
        <v>0.86719858441245079</v>
      </c>
      <c r="AB194" s="119">
        <f t="shared" si="378"/>
        <v>877.14285714285711</v>
      </c>
      <c r="AC194" s="120">
        <f t="shared" si="379"/>
        <v>10.142857142857142</v>
      </c>
      <c r="AD194" s="67">
        <f t="shared" si="380"/>
        <v>150.25714285714287</v>
      </c>
      <c r="AE194" s="41">
        <f t="shared" si="381"/>
        <v>6.750332762882677E-2</v>
      </c>
      <c r="AL194">
        <f t="shared" si="322"/>
        <v>10703374</v>
      </c>
      <c r="AM194">
        <f t="shared" si="365"/>
        <v>146826</v>
      </c>
      <c r="AN194">
        <f t="shared" si="383"/>
        <v>144284.57142857142</v>
      </c>
      <c r="AO194" s="3">
        <f t="shared" si="382"/>
        <v>2.12539475074727E-3</v>
      </c>
    </row>
    <row r="195" spans="1:41" ht="13.8" x14ac:dyDescent="0.25">
      <c r="A195" s="95">
        <v>44053</v>
      </c>
      <c r="B195" s="81">
        <v>311641</v>
      </c>
      <c r="C195" s="81">
        <v>41296</v>
      </c>
      <c r="D195" s="81">
        <v>0</v>
      </c>
      <c r="E195" s="81">
        <v>10857124</v>
      </c>
      <c r="F195" s="81">
        <f t="shared" si="366"/>
        <v>816</v>
      </c>
      <c r="G195" s="81">
        <f t="shared" si="367"/>
        <v>18</v>
      </c>
      <c r="H195" s="81">
        <f t="shared" si="368"/>
        <v>0</v>
      </c>
      <c r="I195" s="81">
        <f t="shared" si="369"/>
        <v>270345</v>
      </c>
      <c r="J195" s="82">
        <f t="shared" si="370"/>
        <v>3.0412260131238173E-3</v>
      </c>
      <c r="K195" s="82">
        <f t="shared" si="371"/>
        <v>6.677870649645516E-5</v>
      </c>
      <c r="L195" s="82">
        <f t="shared" si="372"/>
        <v>0</v>
      </c>
      <c r="M195" s="81">
        <f t="shared" si="373"/>
        <v>45.541852675526982</v>
      </c>
      <c r="N195" s="84">
        <f t="shared" si="374"/>
        <v>0.13251144746679674</v>
      </c>
      <c r="O195" s="84"/>
      <c r="P195" s="85">
        <f t="shared" si="375"/>
        <v>0</v>
      </c>
      <c r="Q195" s="87">
        <f t="shared" si="376"/>
        <v>0.13251144746679674</v>
      </c>
      <c r="R195" s="96">
        <f t="shared" si="377"/>
        <v>0.86748855253320323</v>
      </c>
      <c r="AB195" s="119">
        <f t="shared" si="378"/>
        <v>859.71428571428567</v>
      </c>
      <c r="AC195" s="120">
        <f t="shared" si="379"/>
        <v>12.571428571428571</v>
      </c>
      <c r="AD195" s="67">
        <f t="shared" si="380"/>
        <v>157.48571428571429</v>
      </c>
      <c r="AE195" s="41">
        <f t="shared" si="381"/>
        <v>7.9825834542815666E-2</v>
      </c>
      <c r="AL195">
        <f t="shared" si="322"/>
        <v>10857124</v>
      </c>
      <c r="AM195">
        <f t="shared" si="365"/>
        <v>153750</v>
      </c>
      <c r="AN195">
        <f t="shared" si="383"/>
        <v>148346.85714285713</v>
      </c>
      <c r="AO195" s="3">
        <f t="shared" si="382"/>
        <v>2.1852345565400379E-3</v>
      </c>
    </row>
    <row r="196" spans="1:41" ht="13.8" x14ac:dyDescent="0.25">
      <c r="A196" s="95">
        <v>44054</v>
      </c>
      <c r="B196" s="81">
        <v>312789</v>
      </c>
      <c r="C196" s="81">
        <v>41309</v>
      </c>
      <c r="D196" s="81">
        <v>0</v>
      </c>
      <c r="E196" s="81">
        <v>10993551</v>
      </c>
      <c r="F196" s="81">
        <f t="shared" si="366"/>
        <v>1148</v>
      </c>
      <c r="G196" s="81">
        <f t="shared" si="367"/>
        <v>13</v>
      </c>
      <c r="H196" s="81">
        <f t="shared" si="368"/>
        <v>0</v>
      </c>
      <c r="I196" s="81">
        <f t="shared" si="369"/>
        <v>271480</v>
      </c>
      <c r="J196" s="82">
        <f t="shared" si="370"/>
        <v>4.2660096255901954E-3</v>
      </c>
      <c r="K196" s="82">
        <f t="shared" si="371"/>
        <v>4.808670402633672E-5</v>
      </c>
      <c r="L196" s="82">
        <f t="shared" si="372"/>
        <v>0</v>
      </c>
      <c r="M196" s="81">
        <f t="shared" si="373"/>
        <v>88.714951710013949</v>
      </c>
      <c r="N196" s="84">
        <f t="shared" si="374"/>
        <v>0.13206666474844064</v>
      </c>
      <c r="O196" s="84"/>
      <c r="P196" s="85">
        <f t="shared" si="375"/>
        <v>0</v>
      </c>
      <c r="Q196" s="87">
        <f t="shared" si="376"/>
        <v>0.13206666474844064</v>
      </c>
      <c r="R196" s="96">
        <f t="shared" si="377"/>
        <v>0.86793333525155936</v>
      </c>
      <c r="AB196" s="119">
        <f t="shared" si="378"/>
        <v>928</v>
      </c>
      <c r="AC196" s="120">
        <f t="shared" si="379"/>
        <v>11.857142857142858</v>
      </c>
      <c r="AD196" s="67">
        <f t="shared" si="380"/>
        <v>161</v>
      </c>
      <c r="AE196" s="41">
        <f t="shared" si="381"/>
        <v>7.364685004436558E-2</v>
      </c>
      <c r="AL196">
        <f t="shared" si="322"/>
        <v>10993551</v>
      </c>
      <c r="AM196">
        <f t="shared" si="365"/>
        <v>136427</v>
      </c>
      <c r="AN196">
        <f t="shared" si="383"/>
        <v>150223.42857142858</v>
      </c>
      <c r="AO196" s="3">
        <f t="shared" si="382"/>
        <v>2.2128775333614546E-3</v>
      </c>
    </row>
    <row r="197" spans="1:41" ht="13.8" x14ac:dyDescent="0.25">
      <c r="A197" s="95">
        <v>44055</v>
      </c>
      <c r="B197" s="81">
        <v>313798</v>
      </c>
      <c r="C197" s="81">
        <v>41329</v>
      </c>
      <c r="D197" s="81">
        <v>0</v>
      </c>
      <c r="E197" s="81">
        <v>11141214</v>
      </c>
      <c r="F197" s="81">
        <f t="shared" si="366"/>
        <v>1009</v>
      </c>
      <c r="G197" s="81">
        <f t="shared" si="367"/>
        <v>20</v>
      </c>
      <c r="H197" s="81">
        <f t="shared" si="368"/>
        <v>0</v>
      </c>
      <c r="I197" s="81">
        <f t="shared" si="369"/>
        <v>272469</v>
      </c>
      <c r="J197" s="82">
        <f t="shared" si="370"/>
        <v>3.733868240154098E-3</v>
      </c>
      <c r="K197" s="82">
        <f t="shared" si="371"/>
        <v>7.3670251952261671E-5</v>
      </c>
      <c r="L197" s="82">
        <f t="shared" si="372"/>
        <v>0</v>
      </c>
      <c r="M197" s="81">
        <f t="shared" si="373"/>
        <v>50.683527491851727</v>
      </c>
      <c r="N197" s="84">
        <f t="shared" si="374"/>
        <v>0.1317057470092225</v>
      </c>
      <c r="O197" s="84"/>
      <c r="P197" s="85">
        <f t="shared" si="375"/>
        <v>0</v>
      </c>
      <c r="Q197" s="87">
        <f t="shared" si="376"/>
        <v>0.1317057470092225</v>
      </c>
      <c r="R197" s="96">
        <f t="shared" si="377"/>
        <v>0.86829425299077756</v>
      </c>
      <c r="AB197" s="119">
        <f t="shared" si="378"/>
        <v>944.85714285714289</v>
      </c>
      <c r="AC197" s="120">
        <f t="shared" si="379"/>
        <v>12.714285714285714</v>
      </c>
      <c r="AD197" s="67">
        <f t="shared" si="380"/>
        <v>163.68571428571431</v>
      </c>
      <c r="AE197" s="41">
        <f t="shared" si="381"/>
        <v>7.7674986908710053E-2</v>
      </c>
      <c r="AL197">
        <f t="shared" si="322"/>
        <v>11141214</v>
      </c>
      <c r="AM197">
        <f t="shared" si="365"/>
        <v>147663</v>
      </c>
      <c r="AN197">
        <f t="shared" si="383"/>
        <v>151112.42857142858</v>
      </c>
      <c r="AO197" s="3">
        <f t="shared" si="382"/>
        <v>2.2259730148443775E-3</v>
      </c>
    </row>
    <row r="198" spans="1:41" ht="13.8" x14ac:dyDescent="0.25">
      <c r="A198" s="95">
        <v>44056</v>
      </c>
      <c r="B198" s="81">
        <v>314927</v>
      </c>
      <c r="C198" s="81">
        <v>41347</v>
      </c>
      <c r="D198" s="81">
        <v>0</v>
      </c>
      <c r="E198" s="81">
        <v>11310805</v>
      </c>
      <c r="F198" s="81">
        <f t="shared" ref="F198:F207" si="384">B198-B197</f>
        <v>1129</v>
      </c>
      <c r="G198" s="81">
        <f t="shared" ref="G198:G207" si="385">C198-C197</f>
        <v>18</v>
      </c>
      <c r="H198" s="81">
        <f t="shared" ref="H198:H207" si="386">D198-D197</f>
        <v>0</v>
      </c>
      <c r="I198" s="81">
        <f t="shared" ref="I198:I207" si="387">B198-C198-D198</f>
        <v>273580</v>
      </c>
      <c r="J198" s="82">
        <f t="shared" ref="J198:J207" si="388">F198/I197*$B$2/($B$2-B197)</f>
        <v>4.1628330308254996E-3</v>
      </c>
      <c r="K198" s="82">
        <f t="shared" ref="K198:K207" si="389">G198/I197</f>
        <v>6.6062561245499489E-5</v>
      </c>
      <c r="L198" s="82">
        <f t="shared" ref="L198:L207" si="390">H198/I197</f>
        <v>0</v>
      </c>
      <c r="M198" s="81">
        <f t="shared" ref="M198:M207" si="391">J198/(K198+L198)</f>
        <v>63.013497393110725</v>
      </c>
      <c r="N198" s="84">
        <f t="shared" ref="N198:N207" si="392">C198/B198</f>
        <v>0.13129074356914461</v>
      </c>
      <c r="O198" s="84"/>
      <c r="P198" s="85">
        <f t="shared" ref="P198:P207" si="393">D198/B198</f>
        <v>0</v>
      </c>
      <c r="Q198" s="87">
        <f t="shared" ref="Q198:Q207" si="394">N198</f>
        <v>0.13129074356914461</v>
      </c>
      <c r="R198" s="96">
        <f t="shared" ref="R198:R207" si="395">IF(P198="","",1-SUM(P198:Q198))</f>
        <v>0.86870925643085539</v>
      </c>
      <c r="AB198" s="119">
        <f t="shared" ref="AB198:AB207" si="396">AVERAGE(F192:F198)</f>
        <v>970.42857142857144</v>
      </c>
      <c r="AC198" s="120">
        <f t="shared" ref="AC198:AC207" si="397">AVERAGE(G192:G198)</f>
        <v>12.714285714285714</v>
      </c>
      <c r="AD198" s="67">
        <f t="shared" ref="AD198:AD207" si="398">INDEX(AB177:AB198,$AE$3)*$AD$2</f>
        <v>166.65714285714287</v>
      </c>
      <c r="AE198" s="41">
        <f t="shared" ref="AE198:AE207" si="399">AC198/AD198</f>
        <v>7.6290073718498191E-2</v>
      </c>
      <c r="AL198">
        <f t="shared" ref="AL198:AL226" si="400">IF(E198="",AL197,E198)</f>
        <v>11310805</v>
      </c>
      <c r="AM198">
        <f t="shared" si="365"/>
        <v>169591</v>
      </c>
      <c r="AN198">
        <f t="shared" si="383"/>
        <v>153405</v>
      </c>
      <c r="AO198" s="3">
        <f t="shared" si="382"/>
        <v>2.2597439110098841E-3</v>
      </c>
    </row>
    <row r="199" spans="1:41" ht="13.8" x14ac:dyDescent="0.25">
      <c r="A199" s="95">
        <v>44057</v>
      </c>
      <c r="B199" s="81">
        <v>316367</v>
      </c>
      <c r="C199" s="81">
        <v>41358</v>
      </c>
      <c r="D199" s="81">
        <v>0</v>
      </c>
      <c r="E199" s="81">
        <v>11471425</v>
      </c>
      <c r="F199" s="81">
        <f t="shared" si="384"/>
        <v>1440</v>
      </c>
      <c r="G199" s="81">
        <f t="shared" si="385"/>
        <v>11</v>
      </c>
      <c r="H199" s="81">
        <f t="shared" si="386"/>
        <v>0</v>
      </c>
      <c r="I199" s="81">
        <f t="shared" si="387"/>
        <v>275009</v>
      </c>
      <c r="J199" s="82">
        <f t="shared" si="388"/>
        <v>5.2880743290539206E-3</v>
      </c>
      <c r="K199" s="82">
        <f t="shared" si="389"/>
        <v>4.0207617515900288E-5</v>
      </c>
      <c r="L199" s="82">
        <f t="shared" si="390"/>
        <v>0</v>
      </c>
      <c r="M199" s="81">
        <f t="shared" si="391"/>
        <v>131.51921590387013</v>
      </c>
      <c r="N199" s="84">
        <f t="shared" si="392"/>
        <v>0.13072792042153575</v>
      </c>
      <c r="O199" s="84"/>
      <c r="P199" s="85">
        <f t="shared" si="393"/>
        <v>0</v>
      </c>
      <c r="Q199" s="87">
        <f t="shared" si="394"/>
        <v>0.13072792042153575</v>
      </c>
      <c r="R199" s="96">
        <f t="shared" si="395"/>
        <v>0.86927207957846431</v>
      </c>
      <c r="AB199" s="119">
        <f t="shared" si="396"/>
        <v>1051.7142857142858</v>
      </c>
      <c r="AC199" s="120">
        <f t="shared" si="397"/>
        <v>12.571428571428571</v>
      </c>
      <c r="AD199" s="67">
        <f t="shared" si="398"/>
        <v>166.4</v>
      </c>
      <c r="AE199" s="41">
        <f t="shared" si="399"/>
        <v>7.5549450549450545E-2</v>
      </c>
      <c r="AL199">
        <f t="shared" si="400"/>
        <v>11471425</v>
      </c>
      <c r="AM199">
        <f t="shared" si="365"/>
        <v>160620</v>
      </c>
      <c r="AN199">
        <f t="shared" si="383"/>
        <v>153002.42857142858</v>
      </c>
      <c r="AO199" s="3">
        <f t="shared" si="382"/>
        <v>2.2538138022490167E-3</v>
      </c>
    </row>
    <row r="200" spans="1:41" ht="13.8" x14ac:dyDescent="0.25">
      <c r="A200" s="95">
        <v>44058</v>
      </c>
      <c r="B200" s="81">
        <v>317379</v>
      </c>
      <c r="C200" s="81">
        <v>41361</v>
      </c>
      <c r="D200" s="81">
        <v>0</v>
      </c>
      <c r="E200" s="81">
        <v>11639184</v>
      </c>
      <c r="F200" s="81">
        <f t="shared" si="384"/>
        <v>1012</v>
      </c>
      <c r="G200" s="81">
        <f t="shared" si="385"/>
        <v>3</v>
      </c>
      <c r="H200" s="81">
        <f t="shared" si="386"/>
        <v>0</v>
      </c>
      <c r="I200" s="81">
        <f t="shared" si="387"/>
        <v>276018</v>
      </c>
      <c r="J200" s="82">
        <f t="shared" si="388"/>
        <v>3.6971090864895036E-3</v>
      </c>
      <c r="K200" s="82">
        <f t="shared" si="389"/>
        <v>1.0908733895981587E-5</v>
      </c>
      <c r="L200" s="82">
        <f t="shared" si="390"/>
        <v>0</v>
      </c>
      <c r="M200" s="81">
        <f t="shared" si="391"/>
        <v>338.91275758879726</v>
      </c>
      <c r="N200" s="84">
        <f t="shared" si="392"/>
        <v>0.1303205316041704</v>
      </c>
      <c r="O200" s="84"/>
      <c r="P200" s="85">
        <f t="shared" si="393"/>
        <v>0</v>
      </c>
      <c r="Q200" s="87">
        <f t="shared" si="394"/>
        <v>0.1303205316041704</v>
      </c>
      <c r="R200" s="96">
        <f t="shared" si="395"/>
        <v>0.86967946839582955</v>
      </c>
      <c r="AB200" s="119">
        <f t="shared" si="396"/>
        <v>1088</v>
      </c>
      <c r="AC200" s="120">
        <f t="shared" si="397"/>
        <v>12.571428571428571</v>
      </c>
      <c r="AD200" s="67">
        <f t="shared" si="398"/>
        <v>166.31428571428572</v>
      </c>
      <c r="AE200" s="41">
        <f t="shared" si="399"/>
        <v>7.5588386875107369E-2</v>
      </c>
      <c r="AL200">
        <f t="shared" si="400"/>
        <v>11639184</v>
      </c>
      <c r="AM200">
        <f t="shared" si="365"/>
        <v>167759</v>
      </c>
      <c r="AN200">
        <f t="shared" si="383"/>
        <v>154662.28571428571</v>
      </c>
      <c r="AO200" s="3">
        <f t="shared" si="382"/>
        <v>2.278264452956084E-3</v>
      </c>
    </row>
    <row r="201" spans="1:41" ht="13.8" x14ac:dyDescent="0.25">
      <c r="A201" s="95">
        <v>44059</v>
      </c>
      <c r="B201" s="81">
        <v>318484</v>
      </c>
      <c r="C201" s="81">
        <v>41366</v>
      </c>
      <c r="D201" s="81">
        <v>0</v>
      </c>
      <c r="E201" s="81">
        <v>11814098</v>
      </c>
      <c r="F201" s="81">
        <f t="shared" si="384"/>
        <v>1105</v>
      </c>
      <c r="G201" s="81">
        <f t="shared" si="385"/>
        <v>5</v>
      </c>
      <c r="H201" s="81">
        <f t="shared" si="386"/>
        <v>0</v>
      </c>
      <c r="I201" s="81">
        <f t="shared" si="387"/>
        <v>277118</v>
      </c>
      <c r="J201" s="82">
        <f t="shared" si="388"/>
        <v>4.0221664326223214E-3</v>
      </c>
      <c r="K201" s="82">
        <f t="shared" si="389"/>
        <v>1.8114760631553016E-5</v>
      </c>
      <c r="L201" s="82">
        <f t="shared" si="390"/>
        <v>0</v>
      </c>
      <c r="M201" s="81">
        <f t="shared" si="391"/>
        <v>222.03806687990956</v>
      </c>
      <c r="N201" s="84">
        <f t="shared" si="392"/>
        <v>0.12988407580914582</v>
      </c>
      <c r="O201" s="84"/>
      <c r="P201" s="85">
        <f t="shared" si="393"/>
        <v>0</v>
      </c>
      <c r="Q201" s="87">
        <f t="shared" si="394"/>
        <v>0.12988407580914582</v>
      </c>
      <c r="R201" s="96">
        <f t="shared" si="395"/>
        <v>0.87011592419085415</v>
      </c>
      <c r="AB201" s="119">
        <f t="shared" si="396"/>
        <v>1094.1428571428571</v>
      </c>
      <c r="AC201" s="120">
        <f t="shared" si="397"/>
        <v>12.571428571428571</v>
      </c>
      <c r="AD201" s="67">
        <f t="shared" si="398"/>
        <v>175.42857142857144</v>
      </c>
      <c r="AE201" s="41">
        <f t="shared" si="399"/>
        <v>7.1661237785016277E-2</v>
      </c>
      <c r="AL201">
        <f t="shared" si="400"/>
        <v>11814098</v>
      </c>
      <c r="AM201">
        <f t="shared" si="365"/>
        <v>174914</v>
      </c>
      <c r="AN201">
        <f t="shared" si="383"/>
        <v>158674.85714285713</v>
      </c>
      <c r="AO201" s="3">
        <f t="shared" si="382"/>
        <v>2.3373719387173469E-3</v>
      </c>
    </row>
    <row r="202" spans="1:41" ht="13.8" x14ac:dyDescent="0.25">
      <c r="A202" s="95">
        <v>44060</v>
      </c>
      <c r="B202" s="81">
        <v>319197</v>
      </c>
      <c r="C202" s="81">
        <v>41369</v>
      </c>
      <c r="D202" s="81">
        <v>0</v>
      </c>
      <c r="E202" s="81">
        <v>11978298</v>
      </c>
      <c r="F202" s="81">
        <f t="shared" si="384"/>
        <v>713</v>
      </c>
      <c r="G202" s="81">
        <f t="shared" si="385"/>
        <v>3</v>
      </c>
      <c r="H202" s="81">
        <f t="shared" si="386"/>
        <v>0</v>
      </c>
      <c r="I202" s="81">
        <f t="shared" si="387"/>
        <v>277828</v>
      </c>
      <c r="J202" s="82">
        <f t="shared" si="388"/>
        <v>2.5850387653613546E-3</v>
      </c>
      <c r="K202" s="82">
        <f t="shared" si="389"/>
        <v>1.0825713234073571E-5</v>
      </c>
      <c r="L202" s="82">
        <f t="shared" si="390"/>
        <v>0</v>
      </c>
      <c r="M202" s="81">
        <f t="shared" si="391"/>
        <v>238.78692419313595</v>
      </c>
      <c r="N202" s="84">
        <f t="shared" si="392"/>
        <v>0.12960334840239726</v>
      </c>
      <c r="O202" s="84"/>
      <c r="P202" s="85">
        <f t="shared" si="393"/>
        <v>0</v>
      </c>
      <c r="Q202" s="87">
        <f t="shared" si="394"/>
        <v>0.12960334840239726</v>
      </c>
      <c r="R202" s="96">
        <f t="shared" si="395"/>
        <v>0.87039665159760271</v>
      </c>
      <c r="AB202" s="119">
        <f t="shared" si="396"/>
        <v>1079.4285714285713</v>
      </c>
      <c r="AC202" s="120">
        <f t="shared" si="397"/>
        <v>10.428571428571429</v>
      </c>
      <c r="AD202" s="67">
        <f t="shared" si="398"/>
        <v>171.94285714285715</v>
      </c>
      <c r="AE202" s="41">
        <f t="shared" si="399"/>
        <v>6.0651379195746091E-2</v>
      </c>
      <c r="AL202">
        <f t="shared" si="400"/>
        <v>11978298</v>
      </c>
      <c r="AM202">
        <f t="shared" si="365"/>
        <v>164200</v>
      </c>
      <c r="AN202">
        <f t="shared" si="383"/>
        <v>160167.71428571429</v>
      </c>
      <c r="AO202" s="3">
        <f t="shared" si="382"/>
        <v>2.3593625833415706E-3</v>
      </c>
    </row>
    <row r="203" spans="1:41" ht="13.8" x14ac:dyDescent="0.25">
      <c r="A203" s="95">
        <v>44061</v>
      </c>
      <c r="B203" s="81">
        <v>320286</v>
      </c>
      <c r="C203" s="81">
        <v>41381</v>
      </c>
      <c r="D203" s="81">
        <v>0</v>
      </c>
      <c r="E203" s="81">
        <v>12118924</v>
      </c>
      <c r="F203" s="81">
        <f t="shared" si="384"/>
        <v>1089</v>
      </c>
      <c r="G203" s="81">
        <f t="shared" si="385"/>
        <v>12</v>
      </c>
      <c r="H203" s="81">
        <f t="shared" si="386"/>
        <v>0</v>
      </c>
      <c r="I203" s="81">
        <f t="shared" si="387"/>
        <v>278905</v>
      </c>
      <c r="J203" s="82">
        <f t="shared" si="388"/>
        <v>3.9382086012400104E-3</v>
      </c>
      <c r="K203" s="82">
        <f t="shared" si="389"/>
        <v>4.3192190851893977E-5</v>
      </c>
      <c r="L203" s="82">
        <f t="shared" si="390"/>
        <v>0</v>
      </c>
      <c r="M203" s="81">
        <f t="shared" si="391"/>
        <v>91.178718272109137</v>
      </c>
      <c r="N203" s="84">
        <f t="shared" si="392"/>
        <v>0.12920015236382484</v>
      </c>
      <c r="O203" s="84"/>
      <c r="P203" s="85">
        <f t="shared" si="393"/>
        <v>0</v>
      </c>
      <c r="Q203" s="87">
        <f t="shared" si="394"/>
        <v>0.12920015236382484</v>
      </c>
      <c r="R203" s="96">
        <f t="shared" si="395"/>
        <v>0.87079984763617513</v>
      </c>
      <c r="AB203" s="119">
        <f t="shared" si="396"/>
        <v>1071</v>
      </c>
      <c r="AC203" s="120">
        <f t="shared" si="397"/>
        <v>10.285714285714286</v>
      </c>
      <c r="AD203" s="67">
        <f t="shared" si="398"/>
        <v>185.60000000000002</v>
      </c>
      <c r="AE203" s="41">
        <f t="shared" si="399"/>
        <v>5.5418719211822655E-2</v>
      </c>
      <c r="AL203">
        <f t="shared" si="400"/>
        <v>12118924</v>
      </c>
      <c r="AM203">
        <f t="shared" si="365"/>
        <v>140626</v>
      </c>
      <c r="AN203">
        <f t="shared" si="383"/>
        <v>160767.57142857142</v>
      </c>
      <c r="AO203" s="3">
        <f t="shared" si="382"/>
        <v>2.3681988241814858E-3</v>
      </c>
    </row>
    <row r="204" spans="1:41" ht="13.8" x14ac:dyDescent="0.25">
      <c r="A204" s="95">
        <v>44062</v>
      </c>
      <c r="B204" s="81">
        <v>321098</v>
      </c>
      <c r="C204" s="81">
        <v>41397</v>
      </c>
      <c r="D204" s="81">
        <v>0</v>
      </c>
      <c r="E204" s="81">
        <v>12272157</v>
      </c>
      <c r="F204" s="81">
        <f t="shared" si="384"/>
        <v>812</v>
      </c>
      <c r="G204" s="81">
        <f t="shared" si="385"/>
        <v>16</v>
      </c>
      <c r="H204" s="81">
        <f t="shared" si="386"/>
        <v>0</v>
      </c>
      <c r="I204" s="81">
        <f t="shared" si="387"/>
        <v>279701</v>
      </c>
      <c r="J204" s="82">
        <f t="shared" si="388"/>
        <v>2.9251866191017549E-3</v>
      </c>
      <c r="K204" s="82">
        <f t="shared" si="389"/>
        <v>5.7367203886628062E-5</v>
      </c>
      <c r="L204" s="82">
        <f t="shared" si="390"/>
        <v>0</v>
      </c>
      <c r="M204" s="81">
        <f t="shared" si="391"/>
        <v>50.990573375035936</v>
      </c>
      <c r="N204" s="84">
        <f t="shared" si="392"/>
        <v>0.12892325707416427</v>
      </c>
      <c r="O204" s="84"/>
      <c r="P204" s="85">
        <f t="shared" si="393"/>
        <v>0</v>
      </c>
      <c r="Q204" s="87">
        <f t="shared" si="394"/>
        <v>0.12892325707416427</v>
      </c>
      <c r="R204" s="96">
        <f t="shared" si="395"/>
        <v>0.8710767429258357</v>
      </c>
      <c r="AB204" s="119">
        <f t="shared" si="396"/>
        <v>1042.8571428571429</v>
      </c>
      <c r="AC204" s="120">
        <f t="shared" si="397"/>
        <v>9.7142857142857135</v>
      </c>
      <c r="AD204" s="67">
        <f t="shared" si="398"/>
        <v>188.97142857142859</v>
      </c>
      <c r="AE204" s="41">
        <f t="shared" si="399"/>
        <v>5.1406108255216201E-2</v>
      </c>
      <c r="AL204">
        <f t="shared" si="400"/>
        <v>12272157</v>
      </c>
      <c r="AM204">
        <f t="shared" si="365"/>
        <v>153233</v>
      </c>
      <c r="AN204">
        <f t="shared" si="383"/>
        <v>161563.28571428571</v>
      </c>
      <c r="AO204" s="3">
        <f t="shared" si="382"/>
        <v>2.3799201534213834E-3</v>
      </c>
    </row>
    <row r="205" spans="1:41" ht="13.8" x14ac:dyDescent="0.25">
      <c r="A205" s="95">
        <v>44063</v>
      </c>
      <c r="B205" s="81">
        <v>322280</v>
      </c>
      <c r="C205" s="81">
        <v>41403</v>
      </c>
      <c r="D205" s="81">
        <v>0</v>
      </c>
      <c r="E205" s="81">
        <v>12446595</v>
      </c>
      <c r="F205" s="81">
        <f t="shared" si="384"/>
        <v>1182</v>
      </c>
      <c r="G205" s="81">
        <f t="shared" si="385"/>
        <v>6</v>
      </c>
      <c r="H205" s="81">
        <f t="shared" si="386"/>
        <v>0</v>
      </c>
      <c r="I205" s="81">
        <f t="shared" si="387"/>
        <v>280877</v>
      </c>
      <c r="J205" s="82">
        <f t="shared" si="388"/>
        <v>4.2460247931405491E-3</v>
      </c>
      <c r="K205" s="82">
        <f t="shared" si="389"/>
        <v>2.1451478543158586E-5</v>
      </c>
      <c r="L205" s="82">
        <f t="shared" si="390"/>
        <v>0</v>
      </c>
      <c r="M205" s="81">
        <f t="shared" si="391"/>
        <v>197.93623011103412</v>
      </c>
      <c r="N205" s="84">
        <f t="shared" si="392"/>
        <v>0.12846903313888544</v>
      </c>
      <c r="O205" s="84"/>
      <c r="P205" s="85">
        <f t="shared" si="393"/>
        <v>0</v>
      </c>
      <c r="Q205" s="87">
        <f t="shared" si="394"/>
        <v>0.12846903313888544</v>
      </c>
      <c r="R205" s="96">
        <f t="shared" si="395"/>
        <v>0.87153096686111453</v>
      </c>
      <c r="AB205" s="119">
        <f t="shared" si="396"/>
        <v>1050.4285714285713</v>
      </c>
      <c r="AC205" s="120">
        <f t="shared" si="397"/>
        <v>8</v>
      </c>
      <c r="AD205" s="67">
        <f t="shared" si="398"/>
        <v>194.08571428571429</v>
      </c>
      <c r="AE205" s="41">
        <f t="shared" si="399"/>
        <v>4.1218901810687471E-2</v>
      </c>
      <c r="AL205">
        <f t="shared" si="400"/>
        <v>12446595</v>
      </c>
      <c r="AM205">
        <f t="shared" si="365"/>
        <v>174438</v>
      </c>
      <c r="AN205">
        <f t="shared" si="383"/>
        <v>162255.71428571429</v>
      </c>
      <c r="AO205" s="3">
        <f t="shared" si="382"/>
        <v>2.3901200246647914E-3</v>
      </c>
    </row>
    <row r="206" spans="1:41" ht="13.8" x14ac:dyDescent="0.25">
      <c r="A206" s="95">
        <v>44064</v>
      </c>
      <c r="B206" s="81">
        <v>323313</v>
      </c>
      <c r="C206" s="81">
        <v>41405</v>
      </c>
      <c r="D206" s="81">
        <v>0</v>
      </c>
      <c r="E206" s="81">
        <v>12618033</v>
      </c>
      <c r="F206" s="81">
        <f t="shared" si="384"/>
        <v>1033</v>
      </c>
      <c r="G206" s="81">
        <f t="shared" si="385"/>
        <v>2</v>
      </c>
      <c r="H206" s="81">
        <f t="shared" si="386"/>
        <v>0</v>
      </c>
      <c r="I206" s="81">
        <f t="shared" si="387"/>
        <v>281908</v>
      </c>
      <c r="J206" s="82">
        <f t="shared" si="388"/>
        <v>3.6953094248981713E-3</v>
      </c>
      <c r="K206" s="82">
        <f t="shared" si="389"/>
        <v>7.1205545487882598E-6</v>
      </c>
      <c r="L206" s="82">
        <f t="shared" si="390"/>
        <v>0</v>
      </c>
      <c r="M206" s="81">
        <f t="shared" si="391"/>
        <v>518.96371266856181</v>
      </c>
      <c r="N206" s="84">
        <f t="shared" si="392"/>
        <v>0.12806475458765965</v>
      </c>
      <c r="O206" s="84"/>
      <c r="P206" s="85">
        <f t="shared" si="393"/>
        <v>0</v>
      </c>
      <c r="Q206" s="87">
        <f t="shared" si="394"/>
        <v>0.12806475458765965</v>
      </c>
      <c r="R206" s="96">
        <f t="shared" si="395"/>
        <v>0.87193524541234035</v>
      </c>
      <c r="AB206" s="119">
        <f t="shared" si="396"/>
        <v>992.28571428571433</v>
      </c>
      <c r="AC206" s="120">
        <f t="shared" si="397"/>
        <v>6.7142857142857144</v>
      </c>
      <c r="AD206" s="67">
        <f t="shared" si="398"/>
        <v>210.34285714285716</v>
      </c>
      <c r="AE206" s="41">
        <f t="shared" si="399"/>
        <v>3.1920673729964683E-2</v>
      </c>
      <c r="AL206">
        <f t="shared" si="400"/>
        <v>12618033</v>
      </c>
      <c r="AM206">
        <f t="shared" si="365"/>
        <v>171438</v>
      </c>
      <c r="AN206">
        <f t="shared" si="383"/>
        <v>163801.14285714287</v>
      </c>
      <c r="AO206" s="3">
        <f t="shared" si="382"/>
        <v>2.412885076678653E-3</v>
      </c>
    </row>
    <row r="207" spans="1:41" ht="13.8" x14ac:dyDescent="0.25">
      <c r="A207" s="95">
        <v>44065</v>
      </c>
      <c r="B207" s="81">
        <v>324601</v>
      </c>
      <c r="C207" s="81">
        <v>41423</v>
      </c>
      <c r="D207" s="81">
        <v>0</v>
      </c>
      <c r="E207" s="81">
        <v>12798368</v>
      </c>
      <c r="F207" s="81">
        <f t="shared" si="384"/>
        <v>1288</v>
      </c>
      <c r="G207" s="81">
        <f t="shared" si="385"/>
        <v>18</v>
      </c>
      <c r="H207" s="81">
        <f t="shared" si="386"/>
        <v>0</v>
      </c>
      <c r="I207" s="81">
        <f t="shared" si="387"/>
        <v>283178</v>
      </c>
      <c r="J207" s="82">
        <f t="shared" si="388"/>
        <v>4.5907301883484387E-3</v>
      </c>
      <c r="K207" s="82">
        <f t="shared" si="389"/>
        <v>6.3850617932091326E-5</v>
      </c>
      <c r="L207" s="82">
        <f t="shared" si="390"/>
        <v>0</v>
      </c>
      <c r="M207" s="81">
        <f t="shared" si="391"/>
        <v>71.89797588538508</v>
      </c>
      <c r="N207" s="84">
        <f t="shared" si="392"/>
        <v>0.12761205295116157</v>
      </c>
      <c r="O207" s="84"/>
      <c r="P207" s="85">
        <f t="shared" si="393"/>
        <v>0</v>
      </c>
      <c r="Q207" s="87">
        <f t="shared" si="394"/>
        <v>0.12761205295116157</v>
      </c>
      <c r="R207" s="96">
        <f t="shared" si="395"/>
        <v>0.87238794704883849</v>
      </c>
      <c r="AB207" s="119">
        <f t="shared" si="396"/>
        <v>1031.7142857142858</v>
      </c>
      <c r="AC207" s="120">
        <f t="shared" si="397"/>
        <v>8.8571428571428577</v>
      </c>
      <c r="AD207" s="67">
        <f t="shared" si="398"/>
        <v>217.60000000000002</v>
      </c>
      <c r="AE207" s="41">
        <f t="shared" si="399"/>
        <v>4.0703781512605043E-2</v>
      </c>
      <c r="AL207">
        <f t="shared" si="400"/>
        <v>12798368</v>
      </c>
      <c r="AM207">
        <f t="shared" si="365"/>
        <v>180335</v>
      </c>
      <c r="AN207">
        <f t="shared" si="383"/>
        <v>165597.71428571429</v>
      </c>
      <c r="AO207" s="3">
        <f t="shared" si="382"/>
        <v>2.4393496074723597E-3</v>
      </c>
    </row>
    <row r="208" spans="1:41" ht="13.8" x14ac:dyDescent="0.25">
      <c r="A208" s="95">
        <v>44066</v>
      </c>
      <c r="B208" s="81">
        <v>325642</v>
      </c>
      <c r="C208" s="81">
        <v>41429</v>
      </c>
      <c r="D208" s="81">
        <v>0</v>
      </c>
      <c r="E208" s="81">
        <v>12969753</v>
      </c>
      <c r="F208" s="81">
        <f t="shared" ref="F208:F214" si="401">B208-B207</f>
        <v>1041</v>
      </c>
      <c r="G208" s="81">
        <f t="shared" ref="G208:G214" si="402">C208-C207</f>
        <v>6</v>
      </c>
      <c r="H208" s="81">
        <f t="shared" ref="H208:H214" si="403">D208-D207</f>
        <v>0</v>
      </c>
      <c r="I208" s="81">
        <f t="shared" ref="I208:I214" si="404">B208-C208-D208</f>
        <v>284213</v>
      </c>
      <c r="J208" s="82">
        <f t="shared" ref="J208:J214" si="405">F208/I207*$B$2/($B$2-B207)</f>
        <v>3.6937951341035765E-3</v>
      </c>
      <c r="K208" s="82">
        <f t="shared" ref="K208:K214" si="406">G208/I207</f>
        <v>2.1188086645148987E-5</v>
      </c>
      <c r="L208" s="82">
        <f t="shared" ref="L208:L214" si="407">H208/I207</f>
        <v>0</v>
      </c>
      <c r="M208" s="81">
        <f t="shared" ref="M208:M214" si="408">J208/(K208+L208)</f>
        <v>174.3335864141971</v>
      </c>
      <c r="N208" s="84">
        <f t="shared" ref="N208:N214" si="409">C208/B208</f>
        <v>0.12722253271998082</v>
      </c>
      <c r="O208" s="84"/>
      <c r="P208" s="85">
        <f t="shared" ref="P208:P214" si="410">D208/B208</f>
        <v>0</v>
      </c>
      <c r="Q208" s="87">
        <f t="shared" ref="Q208:Q214" si="411">N208</f>
        <v>0.12722253271998082</v>
      </c>
      <c r="R208" s="96">
        <f t="shared" ref="R208:R214" si="412">IF(P208="","",1-SUM(P208:Q208))</f>
        <v>0.87277746728001915</v>
      </c>
      <c r="AB208" s="119">
        <f t="shared" ref="AB208:AB214" si="413">AVERAGE(F202:F208)</f>
        <v>1022.5714285714286</v>
      </c>
      <c r="AC208" s="120">
        <f t="shared" ref="AC208:AC214" si="414">AVERAGE(G202:G208)</f>
        <v>9</v>
      </c>
      <c r="AD208" s="67">
        <f t="shared" ref="AD208:AD214" si="415">INDEX(AB187:AB208,$AE$3)*$AD$2</f>
        <v>218.82857142857142</v>
      </c>
      <c r="AE208" s="41">
        <f t="shared" ref="AE208:AE214" si="416">AC208/AD208</f>
        <v>4.1128084606345476E-2</v>
      </c>
      <c r="AL208">
        <f t="shared" si="400"/>
        <v>12969753</v>
      </c>
      <c r="AM208">
        <f t="shared" si="365"/>
        <v>171385</v>
      </c>
      <c r="AN208">
        <f t="shared" si="383"/>
        <v>165093.57142857142</v>
      </c>
      <c r="AO208" s="3">
        <f t="shared" si="382"/>
        <v>2.4319232931298822E-3</v>
      </c>
    </row>
    <row r="209" spans="1:41" ht="13.8" x14ac:dyDescent="0.25">
      <c r="A209" s="95">
        <v>44067</v>
      </c>
      <c r="B209" s="81">
        <v>326614</v>
      </c>
      <c r="C209" s="81">
        <v>41433</v>
      </c>
      <c r="D209" s="81">
        <v>0</v>
      </c>
      <c r="E209" s="81">
        <v>13126236</v>
      </c>
      <c r="F209" s="81">
        <f t="shared" si="401"/>
        <v>972</v>
      </c>
      <c r="G209" s="81">
        <f t="shared" si="402"/>
        <v>4</v>
      </c>
      <c r="H209" s="81">
        <f t="shared" si="403"/>
        <v>0</v>
      </c>
      <c r="I209" s="81">
        <f t="shared" si="404"/>
        <v>285181</v>
      </c>
      <c r="J209" s="82">
        <f t="shared" si="405"/>
        <v>3.4364545418235806E-3</v>
      </c>
      <c r="K209" s="82">
        <f t="shared" si="406"/>
        <v>1.4073951578569594E-5</v>
      </c>
      <c r="L209" s="82">
        <f t="shared" si="407"/>
        <v>0</v>
      </c>
      <c r="M209" s="81">
        <f t="shared" si="408"/>
        <v>244.17126367382633</v>
      </c>
      <c r="N209" s="84">
        <f t="shared" si="409"/>
        <v>0.12685616660645288</v>
      </c>
      <c r="O209" s="84"/>
      <c r="P209" s="85">
        <f t="shared" si="410"/>
        <v>0</v>
      </c>
      <c r="Q209" s="87">
        <f t="shared" si="411"/>
        <v>0.12685616660645288</v>
      </c>
      <c r="R209" s="96">
        <f t="shared" si="412"/>
        <v>0.87314383339354706</v>
      </c>
      <c r="AB209" s="119">
        <f t="shared" si="413"/>
        <v>1059.5714285714287</v>
      </c>
      <c r="AC209" s="120">
        <f t="shared" si="414"/>
        <v>9.1428571428571423</v>
      </c>
      <c r="AD209" s="67">
        <f t="shared" si="415"/>
        <v>215.88571428571427</v>
      </c>
      <c r="AE209" s="41">
        <f t="shared" si="416"/>
        <v>4.2350449973530969E-2</v>
      </c>
      <c r="AL209">
        <f t="shared" si="400"/>
        <v>13126236</v>
      </c>
      <c r="AM209">
        <f t="shared" si="365"/>
        <v>156483</v>
      </c>
      <c r="AN209">
        <f t="shared" si="383"/>
        <v>163991.14285714287</v>
      </c>
      <c r="AO209" s="3">
        <f t="shared" si="382"/>
        <v>2.4156838859944632E-3</v>
      </c>
    </row>
    <row r="210" spans="1:41" ht="13.8" x14ac:dyDescent="0.25">
      <c r="A210" s="95">
        <v>44068</v>
      </c>
      <c r="B210" s="81">
        <v>327798</v>
      </c>
      <c r="C210" s="81">
        <v>41449</v>
      </c>
      <c r="D210" s="81">
        <v>0</v>
      </c>
      <c r="E210" s="81">
        <v>13263262</v>
      </c>
      <c r="F210" s="81">
        <f t="shared" si="401"/>
        <v>1184</v>
      </c>
      <c r="G210" s="81">
        <f t="shared" si="402"/>
        <v>16</v>
      </c>
      <c r="H210" s="81">
        <f t="shared" si="403"/>
        <v>0</v>
      </c>
      <c r="I210" s="81">
        <f t="shared" si="404"/>
        <v>286349</v>
      </c>
      <c r="J210" s="82">
        <f t="shared" si="405"/>
        <v>4.1718207546008789E-3</v>
      </c>
      <c r="K210" s="82">
        <f t="shared" si="406"/>
        <v>5.6104719458869979E-5</v>
      </c>
      <c r="L210" s="82">
        <f t="shared" si="407"/>
        <v>0</v>
      </c>
      <c r="M210" s="81">
        <f t="shared" si="408"/>
        <v>74.357750913614581</v>
      </c>
      <c r="N210" s="84">
        <f t="shared" si="409"/>
        <v>0.12644677514810951</v>
      </c>
      <c r="O210" s="84"/>
      <c r="P210" s="85">
        <f t="shared" si="410"/>
        <v>0</v>
      </c>
      <c r="Q210" s="87">
        <f t="shared" si="411"/>
        <v>0.12644677514810951</v>
      </c>
      <c r="R210" s="96">
        <f t="shared" si="412"/>
        <v>0.87355322485189046</v>
      </c>
      <c r="AB210" s="119">
        <f t="shared" si="413"/>
        <v>1073.1428571428571</v>
      </c>
      <c r="AC210" s="120">
        <f t="shared" si="414"/>
        <v>9.7142857142857135</v>
      </c>
      <c r="AD210" s="67">
        <f t="shared" si="415"/>
        <v>214.20000000000002</v>
      </c>
      <c r="AE210" s="41">
        <f t="shared" si="416"/>
        <v>4.5351473922902487E-2</v>
      </c>
      <c r="AL210">
        <f t="shared" si="400"/>
        <v>13263262</v>
      </c>
      <c r="AM210">
        <f t="shared" si="365"/>
        <v>137026</v>
      </c>
      <c r="AN210">
        <f t="shared" si="383"/>
        <v>163476.85714285713</v>
      </c>
      <c r="AO210" s="3">
        <f t="shared" si="382"/>
        <v>2.4081081615306152E-3</v>
      </c>
    </row>
    <row r="211" spans="1:41" ht="13.8" x14ac:dyDescent="0.25">
      <c r="A211" s="95">
        <v>44069</v>
      </c>
      <c r="B211" s="81">
        <v>328846</v>
      </c>
      <c r="C211" s="81">
        <v>41465</v>
      </c>
      <c r="D211" s="81">
        <v>0</v>
      </c>
      <c r="E211" s="81">
        <v>13447568</v>
      </c>
      <c r="F211" s="81">
        <f t="shared" si="401"/>
        <v>1048</v>
      </c>
      <c r="G211" s="81">
        <f t="shared" si="402"/>
        <v>16</v>
      </c>
      <c r="H211" s="81">
        <f t="shared" si="403"/>
        <v>0</v>
      </c>
      <c r="I211" s="81">
        <f t="shared" si="404"/>
        <v>287381</v>
      </c>
      <c r="J211" s="82">
        <f t="shared" si="405"/>
        <v>3.6776275876736716E-3</v>
      </c>
      <c r="K211" s="82">
        <f t="shared" si="406"/>
        <v>5.5875871750905366E-5</v>
      </c>
      <c r="L211" s="82">
        <f t="shared" si="407"/>
        <v>0</v>
      </c>
      <c r="M211" s="81">
        <f t="shared" si="408"/>
        <v>65.817811381423013</v>
      </c>
      <c r="N211" s="84">
        <f t="shared" si="409"/>
        <v>0.1260924566514417</v>
      </c>
      <c r="O211" s="84"/>
      <c r="P211" s="85">
        <f t="shared" si="410"/>
        <v>0</v>
      </c>
      <c r="Q211" s="87">
        <f t="shared" si="411"/>
        <v>0.1260924566514417</v>
      </c>
      <c r="R211" s="96">
        <f t="shared" si="412"/>
        <v>0.87390754334855836</v>
      </c>
      <c r="AB211" s="119">
        <f t="shared" si="413"/>
        <v>1106.8571428571429</v>
      </c>
      <c r="AC211" s="120">
        <f t="shared" si="414"/>
        <v>9.7142857142857135</v>
      </c>
      <c r="AD211" s="67">
        <f t="shared" si="415"/>
        <v>208.57142857142858</v>
      </c>
      <c r="AE211" s="41">
        <f t="shared" si="416"/>
        <v>4.6575342465753421E-2</v>
      </c>
      <c r="AL211">
        <f t="shared" si="400"/>
        <v>13447568</v>
      </c>
      <c r="AM211">
        <f t="shared" si="365"/>
        <v>184306</v>
      </c>
      <c r="AN211">
        <f t="shared" si="383"/>
        <v>167915.85714285713</v>
      </c>
      <c r="AO211" s="3">
        <f t="shared" si="382"/>
        <v>2.4734971854931515E-3</v>
      </c>
    </row>
    <row r="212" spans="1:41" ht="13.8" x14ac:dyDescent="0.25">
      <c r="A212" s="95">
        <v>44070</v>
      </c>
      <c r="B212" s="81">
        <v>330368</v>
      </c>
      <c r="C212" s="81">
        <v>41477</v>
      </c>
      <c r="D212" s="81">
        <v>0</v>
      </c>
      <c r="E212" s="81">
        <v>13633416</v>
      </c>
      <c r="F212" s="81">
        <f t="shared" si="401"/>
        <v>1522</v>
      </c>
      <c r="G212" s="81">
        <f t="shared" si="402"/>
        <v>12</v>
      </c>
      <c r="H212" s="81">
        <f t="shared" si="403"/>
        <v>0</v>
      </c>
      <c r="I212" s="81">
        <f t="shared" si="404"/>
        <v>288891</v>
      </c>
      <c r="J212" s="82">
        <f t="shared" si="405"/>
        <v>5.3218848638912309E-3</v>
      </c>
      <c r="K212" s="82">
        <f t="shared" si="406"/>
        <v>4.1756413959169187E-5</v>
      </c>
      <c r="L212" s="82">
        <f t="shared" si="407"/>
        <v>0</v>
      </c>
      <c r="M212" s="81">
        <f t="shared" si="408"/>
        <v>127.45071617249381</v>
      </c>
      <c r="N212" s="84">
        <f t="shared" si="409"/>
        <v>0.12554787388609065</v>
      </c>
      <c r="O212" s="84"/>
      <c r="P212" s="85">
        <f t="shared" si="410"/>
        <v>0</v>
      </c>
      <c r="Q212" s="87">
        <f t="shared" si="411"/>
        <v>0.12554787388609065</v>
      </c>
      <c r="R212" s="96">
        <f t="shared" si="412"/>
        <v>0.87445212611390932</v>
      </c>
      <c r="AB212" s="119">
        <f t="shared" si="413"/>
        <v>1155.4285714285713</v>
      </c>
      <c r="AC212" s="120">
        <f t="shared" si="414"/>
        <v>10.571428571428571</v>
      </c>
      <c r="AD212" s="67">
        <f t="shared" si="415"/>
        <v>210.08571428571429</v>
      </c>
      <c r="AE212" s="41">
        <f t="shared" si="416"/>
        <v>5.0319597443220454E-2</v>
      </c>
      <c r="AL212">
        <f t="shared" si="400"/>
        <v>13633416</v>
      </c>
      <c r="AM212">
        <f t="shared" si="365"/>
        <v>185848</v>
      </c>
      <c r="AN212">
        <f t="shared" si="383"/>
        <v>169545.85714285713</v>
      </c>
      <c r="AO212" s="3">
        <f t="shared" si="382"/>
        <v>2.4975080233077345E-3</v>
      </c>
    </row>
    <row r="213" spans="1:41" ht="13.8" x14ac:dyDescent="0.25">
      <c r="A213" s="95">
        <v>44071</v>
      </c>
      <c r="B213" s="81">
        <v>331644</v>
      </c>
      <c r="C213" s="81">
        <v>41486</v>
      </c>
      <c r="D213" s="81">
        <v>0</v>
      </c>
      <c r="E213" s="81">
        <v>13823629</v>
      </c>
      <c r="F213" s="81">
        <f t="shared" si="401"/>
        <v>1276</v>
      </c>
      <c r="G213" s="81">
        <f t="shared" si="402"/>
        <v>9</v>
      </c>
      <c r="H213" s="81">
        <f t="shared" si="403"/>
        <v>0</v>
      </c>
      <c r="I213" s="81">
        <f t="shared" si="404"/>
        <v>290158</v>
      </c>
      <c r="J213" s="82">
        <f t="shared" si="405"/>
        <v>4.438490762502874E-3</v>
      </c>
      <c r="K213" s="82">
        <f t="shared" si="406"/>
        <v>3.1153618492787935E-5</v>
      </c>
      <c r="L213" s="82">
        <f t="shared" si="407"/>
        <v>0</v>
      </c>
      <c r="M213" s="81">
        <f t="shared" si="408"/>
        <v>142.47111498557976</v>
      </c>
      <c r="N213" s="84">
        <f t="shared" si="409"/>
        <v>0.1250919660841143</v>
      </c>
      <c r="O213" s="84"/>
      <c r="P213" s="85">
        <f t="shared" si="410"/>
        <v>0</v>
      </c>
      <c r="Q213" s="87">
        <f t="shared" si="411"/>
        <v>0.1250919660841143</v>
      </c>
      <c r="R213" s="96">
        <f t="shared" si="412"/>
        <v>0.87490803391588567</v>
      </c>
      <c r="AB213" s="119">
        <f t="shared" si="413"/>
        <v>1190.1428571428571</v>
      </c>
      <c r="AC213" s="120">
        <f t="shared" si="414"/>
        <v>11.571428571428571</v>
      </c>
      <c r="AD213" s="67">
        <f t="shared" si="415"/>
        <v>198.45714285714288</v>
      </c>
      <c r="AE213" s="41">
        <f t="shared" si="416"/>
        <v>5.8306939245608973E-2</v>
      </c>
      <c r="AL213">
        <f t="shared" si="400"/>
        <v>13823629</v>
      </c>
      <c r="AM213">
        <f t="shared" si="365"/>
        <v>190213</v>
      </c>
      <c r="AN213">
        <f t="shared" si="383"/>
        <v>172228</v>
      </c>
      <c r="AO213" s="3">
        <f t="shared" si="382"/>
        <v>2.5370175307546055E-3</v>
      </c>
    </row>
    <row r="214" spans="1:41" ht="13.8" x14ac:dyDescent="0.25">
      <c r="A214" s="95">
        <v>44072</v>
      </c>
      <c r="B214" s="81">
        <v>332752</v>
      </c>
      <c r="C214" s="81">
        <v>41498</v>
      </c>
      <c r="D214" s="81">
        <v>0</v>
      </c>
      <c r="E214" s="81">
        <v>13992972</v>
      </c>
      <c r="F214" s="81">
        <f t="shared" si="401"/>
        <v>1108</v>
      </c>
      <c r="G214" s="81">
        <f t="shared" si="402"/>
        <v>12</v>
      </c>
      <c r="H214" s="81">
        <f t="shared" si="403"/>
        <v>0</v>
      </c>
      <c r="I214" s="81">
        <f t="shared" si="404"/>
        <v>291254</v>
      </c>
      <c r="J214" s="82">
        <f t="shared" si="405"/>
        <v>3.8373558325973302E-3</v>
      </c>
      <c r="K214" s="82">
        <f t="shared" si="406"/>
        <v>4.1356778031279507E-5</v>
      </c>
      <c r="L214" s="82">
        <f t="shared" si="407"/>
        <v>0</v>
      </c>
      <c r="M214" s="81">
        <f t="shared" si="408"/>
        <v>92.786624472898012</v>
      </c>
      <c r="N214" s="84">
        <f t="shared" si="409"/>
        <v>0.12471149685050728</v>
      </c>
      <c r="O214" s="84"/>
      <c r="P214" s="85">
        <f t="shared" si="410"/>
        <v>0</v>
      </c>
      <c r="Q214" s="87">
        <f t="shared" si="411"/>
        <v>0.12471149685050728</v>
      </c>
      <c r="R214" s="96">
        <f t="shared" si="412"/>
        <v>0.87528850314949269</v>
      </c>
      <c r="AB214" s="119">
        <f t="shared" si="413"/>
        <v>1164.4285714285713</v>
      </c>
      <c r="AC214" s="120">
        <f t="shared" si="414"/>
        <v>10.714285714285714</v>
      </c>
      <c r="AD214" s="67">
        <f t="shared" si="415"/>
        <v>206.34285714285716</v>
      </c>
      <c r="AE214" s="41">
        <f t="shared" si="416"/>
        <v>5.1924674605372464E-2</v>
      </c>
      <c r="AL214">
        <f t="shared" si="400"/>
        <v>13992972</v>
      </c>
      <c r="AM214">
        <f t="shared" si="365"/>
        <v>169343</v>
      </c>
      <c r="AN214">
        <f t="shared" si="383"/>
        <v>170657.71428571429</v>
      </c>
      <c r="AO214" s="3">
        <f t="shared" si="382"/>
        <v>2.5138863187249916E-3</v>
      </c>
    </row>
    <row r="215" spans="1:41" ht="13.8" x14ac:dyDescent="0.25">
      <c r="A215" s="95">
        <v>44073</v>
      </c>
      <c r="B215" s="81">
        <v>334467</v>
      </c>
      <c r="C215" s="81">
        <v>41499</v>
      </c>
      <c r="D215" s="81">
        <v>0</v>
      </c>
      <c r="E215" s="81">
        <v>14163546</v>
      </c>
      <c r="F215" s="81">
        <f t="shared" ref="F215:F221" si="417">B215-B214</f>
        <v>1715</v>
      </c>
      <c r="G215" s="81">
        <f t="shared" ref="G215:G221" si="418">C215-C214</f>
        <v>1</v>
      </c>
      <c r="H215" s="81">
        <f t="shared" ref="H215:H221" si="419">D215-D214</f>
        <v>0</v>
      </c>
      <c r="I215" s="81">
        <f t="shared" ref="I215:I221" si="420">B215-C215-D215</f>
        <v>292968</v>
      </c>
      <c r="J215" s="82">
        <f t="shared" ref="J215:J221" si="421">F215/I214*$B$2/($B$2-B214)</f>
        <v>5.9173357282867878E-3</v>
      </c>
      <c r="K215" s="82">
        <f t="shared" ref="K215:K221" si="422">G215/I214</f>
        <v>3.4334292404567835E-6</v>
      </c>
      <c r="L215" s="82">
        <f t="shared" ref="L215:L221" si="423">H215/I214</f>
        <v>0</v>
      </c>
      <c r="M215" s="81">
        <f t="shared" ref="M215:M221" si="424">J215/(K215+L215)</f>
        <v>1723.44770020644</v>
      </c>
      <c r="N215" s="84">
        <f t="shared" ref="N215:N221" si="425">C215/B215</f>
        <v>0.12407502085407529</v>
      </c>
      <c r="O215" s="84"/>
      <c r="P215" s="85">
        <f t="shared" ref="P215:P221" si="426">D215/B215</f>
        <v>0</v>
      </c>
      <c r="Q215" s="87">
        <f t="shared" ref="Q215:Q221" si="427">N215</f>
        <v>0.12407502085407529</v>
      </c>
      <c r="R215" s="96">
        <f t="shared" ref="R215:R221" si="428">IF(P215="","",1-SUM(P215:Q215))</f>
        <v>0.87592497914592471</v>
      </c>
      <c r="AB215" s="119">
        <f t="shared" ref="AB215:AB221" si="429">AVERAGE(F209:F215)</f>
        <v>1260.7142857142858</v>
      </c>
      <c r="AC215" s="120">
        <f t="shared" ref="AC215:AC221" si="430">AVERAGE(G209:G215)</f>
        <v>10</v>
      </c>
      <c r="AD215" s="67">
        <f t="shared" ref="AD215:AD221" si="431">INDEX(AB194:AB215,$AE$3)*$AD$2</f>
        <v>204.51428571428573</v>
      </c>
      <c r="AE215" s="41">
        <f t="shared" ref="AE215:AE221" si="432">AC215/AD215</f>
        <v>4.889633975970941E-2</v>
      </c>
      <c r="AL215">
        <f t="shared" si="400"/>
        <v>14163546</v>
      </c>
      <c r="AM215">
        <f t="shared" si="365"/>
        <v>170574</v>
      </c>
      <c r="AN215">
        <f t="shared" si="383"/>
        <v>170541.85714285713</v>
      </c>
      <c r="AO215" s="3">
        <f t="shared" si="382"/>
        <v>2.5121796763527193E-3</v>
      </c>
    </row>
    <row r="216" spans="1:41" ht="13.8" x14ac:dyDescent="0.25">
      <c r="A216" s="95">
        <v>44074</v>
      </c>
      <c r="B216" s="81">
        <v>335873</v>
      </c>
      <c r="C216" s="81">
        <v>41501</v>
      </c>
      <c r="D216" s="81">
        <v>0</v>
      </c>
      <c r="E216" s="81">
        <v>14330417</v>
      </c>
      <c r="F216" s="81">
        <f t="shared" si="417"/>
        <v>1406</v>
      </c>
      <c r="G216" s="81">
        <f t="shared" si="418"/>
        <v>2</v>
      </c>
      <c r="H216" s="81">
        <f t="shared" si="419"/>
        <v>0</v>
      </c>
      <c r="I216" s="81">
        <f t="shared" si="420"/>
        <v>294372</v>
      </c>
      <c r="J216" s="82">
        <f t="shared" si="421"/>
        <v>4.8229209600462383E-3</v>
      </c>
      <c r="K216" s="82">
        <f t="shared" si="422"/>
        <v>6.8266841429780728E-6</v>
      </c>
      <c r="L216" s="82">
        <f t="shared" si="423"/>
        <v>0</v>
      </c>
      <c r="M216" s="81">
        <f t="shared" si="424"/>
        <v>706.48075391141322</v>
      </c>
      <c r="N216" s="84">
        <f t="shared" si="425"/>
        <v>0.12356158428929982</v>
      </c>
      <c r="O216" s="84"/>
      <c r="P216" s="85">
        <f t="shared" si="426"/>
        <v>0</v>
      </c>
      <c r="Q216" s="87">
        <f t="shared" si="427"/>
        <v>0.12356158428929982</v>
      </c>
      <c r="R216" s="96">
        <f t="shared" si="428"/>
        <v>0.87643841571070014</v>
      </c>
      <c r="AB216" s="119">
        <f t="shared" si="429"/>
        <v>1322.7142857142858</v>
      </c>
      <c r="AC216" s="120">
        <f t="shared" si="430"/>
        <v>9.7142857142857135</v>
      </c>
      <c r="AD216" s="67">
        <f t="shared" si="431"/>
        <v>211.91428571428574</v>
      </c>
      <c r="AE216" s="41">
        <f t="shared" si="432"/>
        <v>4.5840636375893209E-2</v>
      </c>
      <c r="AL216">
        <f t="shared" si="400"/>
        <v>14330417</v>
      </c>
      <c r="AM216">
        <f t="shared" si="365"/>
        <v>166871</v>
      </c>
      <c r="AN216">
        <f t="shared" si="383"/>
        <v>172025.85714285713</v>
      </c>
      <c r="AO216" s="3">
        <f t="shared" si="382"/>
        <v>2.5340398501667322E-3</v>
      </c>
    </row>
    <row r="217" spans="1:41" ht="13.8" x14ac:dyDescent="0.25">
      <c r="A217" s="95">
        <v>44075</v>
      </c>
      <c r="B217" s="81">
        <v>337168</v>
      </c>
      <c r="C217" s="81">
        <v>41504</v>
      </c>
      <c r="D217" s="81">
        <v>0</v>
      </c>
      <c r="E217" s="81">
        <v>14488971</v>
      </c>
      <c r="F217" s="81">
        <f t="shared" si="417"/>
        <v>1295</v>
      </c>
      <c r="G217" s="81">
        <f t="shared" si="418"/>
        <v>3</v>
      </c>
      <c r="H217" s="81">
        <f t="shared" si="419"/>
        <v>0</v>
      </c>
      <c r="I217" s="81">
        <f t="shared" si="420"/>
        <v>295664</v>
      </c>
      <c r="J217" s="82">
        <f t="shared" si="421"/>
        <v>4.421069269182315E-3</v>
      </c>
      <c r="K217" s="82">
        <f t="shared" si="422"/>
        <v>1.0191186661774897E-5</v>
      </c>
      <c r="L217" s="82">
        <f t="shared" si="423"/>
        <v>0</v>
      </c>
      <c r="M217" s="81">
        <f t="shared" si="424"/>
        <v>433.81300096924548</v>
      </c>
      <c r="N217" s="84">
        <f t="shared" si="425"/>
        <v>0.12309590471219095</v>
      </c>
      <c r="O217" s="84"/>
      <c r="P217" s="85">
        <f t="shared" si="426"/>
        <v>0</v>
      </c>
      <c r="Q217" s="87">
        <f t="shared" si="427"/>
        <v>0.12309590471219095</v>
      </c>
      <c r="R217" s="96">
        <f t="shared" si="428"/>
        <v>0.8769040952878091</v>
      </c>
      <c r="AB217" s="119">
        <f t="shared" si="429"/>
        <v>1338.5714285714287</v>
      </c>
      <c r="AC217" s="120">
        <f t="shared" si="430"/>
        <v>7.8571428571428568</v>
      </c>
      <c r="AD217" s="67">
        <f t="shared" si="431"/>
        <v>214.62857142857143</v>
      </c>
      <c r="AE217" s="41">
        <f t="shared" si="432"/>
        <v>3.6608093716719914E-2</v>
      </c>
      <c r="AL217">
        <f t="shared" si="400"/>
        <v>14488971</v>
      </c>
      <c r="AM217">
        <f t="shared" si="365"/>
        <v>158554</v>
      </c>
      <c r="AN217">
        <f t="shared" si="383"/>
        <v>175101.28571428571</v>
      </c>
      <c r="AO217" s="3">
        <f t="shared" si="382"/>
        <v>2.5793426824605396E-3</v>
      </c>
    </row>
    <row r="218" spans="1:41" ht="13.8" x14ac:dyDescent="0.25">
      <c r="A218" s="95">
        <v>44076</v>
      </c>
      <c r="B218" s="81">
        <v>338676</v>
      </c>
      <c r="C218" s="81">
        <v>41514</v>
      </c>
      <c r="D218" s="81">
        <v>0</v>
      </c>
      <c r="E218" s="81">
        <v>14653196</v>
      </c>
      <c r="F218" s="81">
        <f t="shared" si="417"/>
        <v>1508</v>
      </c>
      <c r="G218" s="81">
        <f t="shared" si="418"/>
        <v>10</v>
      </c>
      <c r="H218" s="81">
        <f t="shared" si="419"/>
        <v>0</v>
      </c>
      <c r="I218" s="81">
        <f t="shared" si="420"/>
        <v>297162</v>
      </c>
      <c r="J218" s="82">
        <f t="shared" si="421"/>
        <v>5.1258426329830213E-3</v>
      </c>
      <c r="K218" s="82">
        <f t="shared" si="422"/>
        <v>3.3822176524703718E-5</v>
      </c>
      <c r="L218" s="82">
        <f t="shared" si="423"/>
        <v>0</v>
      </c>
      <c r="M218" s="81">
        <f t="shared" si="424"/>
        <v>151.55271362382919</v>
      </c>
      <c r="N218" s="84">
        <f t="shared" si="425"/>
        <v>0.12257733054600857</v>
      </c>
      <c r="O218" s="84"/>
      <c r="P218" s="85">
        <f t="shared" si="426"/>
        <v>0</v>
      </c>
      <c r="Q218" s="87">
        <f t="shared" si="427"/>
        <v>0.12257733054600857</v>
      </c>
      <c r="R218" s="96">
        <f t="shared" si="428"/>
        <v>0.87742266945399139</v>
      </c>
      <c r="AB218" s="119">
        <f t="shared" si="429"/>
        <v>1404.2857142857142</v>
      </c>
      <c r="AC218" s="120">
        <f t="shared" si="430"/>
        <v>7</v>
      </c>
      <c r="AD218" s="67">
        <f t="shared" si="431"/>
        <v>221.37142857142859</v>
      </c>
      <c r="AE218" s="41">
        <f t="shared" si="432"/>
        <v>3.1621063500258124E-2</v>
      </c>
      <c r="AL218">
        <f t="shared" si="400"/>
        <v>14653196</v>
      </c>
      <c r="AM218">
        <f t="shared" si="365"/>
        <v>164225</v>
      </c>
      <c r="AN218">
        <f t="shared" si="383"/>
        <v>172232.57142857142</v>
      </c>
      <c r="AO218" s="3">
        <f t="shared" si="382"/>
        <v>2.5370848705276177E-3</v>
      </c>
    </row>
    <row r="219" spans="1:41" ht="13.8" x14ac:dyDescent="0.25">
      <c r="A219" s="95">
        <v>44077</v>
      </c>
      <c r="B219" s="81">
        <v>340411</v>
      </c>
      <c r="C219" s="81">
        <v>41527</v>
      </c>
      <c r="D219" s="81">
        <v>0</v>
      </c>
      <c r="E219" s="81">
        <v>14835199</v>
      </c>
      <c r="F219" s="81">
        <f t="shared" si="417"/>
        <v>1735</v>
      </c>
      <c r="G219" s="81">
        <f t="shared" si="418"/>
        <v>13</v>
      </c>
      <c r="H219" s="81">
        <f t="shared" si="419"/>
        <v>0</v>
      </c>
      <c r="I219" s="81">
        <f t="shared" si="420"/>
        <v>298884</v>
      </c>
      <c r="J219" s="82">
        <f t="shared" si="421"/>
        <v>5.867840192258938E-3</v>
      </c>
      <c r="K219" s="82">
        <f t="shared" si="422"/>
        <v>4.3747181671949978E-5</v>
      </c>
      <c r="L219" s="82">
        <f t="shared" si="423"/>
        <v>0</v>
      </c>
      <c r="M219" s="81">
        <f t="shared" si="424"/>
        <v>134.13070209323467</v>
      </c>
      <c r="N219" s="84">
        <f t="shared" si="425"/>
        <v>0.12199076998099356</v>
      </c>
      <c r="O219" s="84"/>
      <c r="P219" s="85">
        <f t="shared" si="426"/>
        <v>0</v>
      </c>
      <c r="Q219" s="87">
        <f t="shared" si="427"/>
        <v>0.12199076998099356</v>
      </c>
      <c r="R219" s="96">
        <f t="shared" si="428"/>
        <v>0.87800923001900644</v>
      </c>
      <c r="AB219" s="119">
        <f t="shared" si="429"/>
        <v>1434.7142857142858</v>
      </c>
      <c r="AC219" s="120">
        <f t="shared" si="430"/>
        <v>7.1428571428571432</v>
      </c>
      <c r="AD219" s="67">
        <f t="shared" si="431"/>
        <v>231.08571428571429</v>
      </c>
      <c r="AE219" s="41">
        <f t="shared" si="432"/>
        <v>3.0909990108803166E-2</v>
      </c>
      <c r="AL219">
        <f t="shared" si="400"/>
        <v>14835199</v>
      </c>
      <c r="AM219">
        <f t="shared" si="365"/>
        <v>182003</v>
      </c>
      <c r="AN219">
        <f t="shared" si="383"/>
        <v>171683.28571428571</v>
      </c>
      <c r="AO219" s="3">
        <f t="shared" si="382"/>
        <v>2.5289935759266473E-3</v>
      </c>
    </row>
    <row r="220" spans="1:41" ht="13.8" x14ac:dyDescent="0.25">
      <c r="A220" s="95">
        <v>44078</v>
      </c>
      <c r="B220" s="81">
        <v>342351</v>
      </c>
      <c r="C220" s="81">
        <v>41537</v>
      </c>
      <c r="D220" s="81">
        <v>0</v>
      </c>
      <c r="E220" s="81">
        <v>15017553</v>
      </c>
      <c r="F220" s="81">
        <f t="shared" si="417"/>
        <v>1940</v>
      </c>
      <c r="G220" s="81">
        <f t="shared" si="418"/>
        <v>10</v>
      </c>
      <c r="H220" s="81">
        <f t="shared" si="419"/>
        <v>0</v>
      </c>
      <c r="I220" s="81">
        <f t="shared" si="420"/>
        <v>300814</v>
      </c>
      <c r="J220" s="82">
        <f t="shared" si="421"/>
        <v>6.5235243751741003E-3</v>
      </c>
      <c r="K220" s="82">
        <f t="shared" si="422"/>
        <v>3.3457796335702148E-5</v>
      </c>
      <c r="L220" s="82">
        <f t="shared" si="423"/>
        <v>0</v>
      </c>
      <c r="M220" s="81">
        <f t="shared" si="424"/>
        <v>194.97770593495358</v>
      </c>
      <c r="N220" s="84">
        <f t="shared" si="425"/>
        <v>0.12132869481905997</v>
      </c>
      <c r="O220" s="84"/>
      <c r="P220" s="85">
        <f t="shared" si="426"/>
        <v>0</v>
      </c>
      <c r="Q220" s="87">
        <f t="shared" si="427"/>
        <v>0.12132869481905997</v>
      </c>
      <c r="R220" s="96">
        <f t="shared" si="428"/>
        <v>0.87867130518094005</v>
      </c>
      <c r="AB220" s="119">
        <f t="shared" si="429"/>
        <v>1529.5714285714287</v>
      </c>
      <c r="AC220" s="120">
        <f t="shared" si="430"/>
        <v>7.2857142857142856</v>
      </c>
      <c r="AD220" s="67">
        <f t="shared" si="431"/>
        <v>238.02857142857144</v>
      </c>
      <c r="AE220" s="41">
        <f t="shared" si="432"/>
        <v>3.0608570399711918E-2</v>
      </c>
      <c r="AL220">
        <f t="shared" si="400"/>
        <v>15017553</v>
      </c>
      <c r="AM220">
        <f t="shared" si="365"/>
        <v>182354</v>
      </c>
      <c r="AN220">
        <f t="shared" si="383"/>
        <v>170560.57142857142</v>
      </c>
      <c r="AO220" s="3">
        <f t="shared" si="382"/>
        <v>2.5124553485484868E-3</v>
      </c>
    </row>
    <row r="221" spans="1:41" ht="13.8" x14ac:dyDescent="0.25">
      <c r="A221" s="95">
        <v>44079</v>
      </c>
      <c r="B221" s="81">
        <v>344164</v>
      </c>
      <c r="C221" s="81">
        <v>41549</v>
      </c>
      <c r="D221" s="81">
        <v>0</v>
      </c>
      <c r="E221" s="81">
        <v>15205285</v>
      </c>
      <c r="F221" s="81">
        <f t="shared" si="417"/>
        <v>1813</v>
      </c>
      <c r="G221" s="81">
        <f t="shared" si="418"/>
        <v>12</v>
      </c>
      <c r="H221" s="81">
        <f t="shared" si="419"/>
        <v>0</v>
      </c>
      <c r="I221" s="81">
        <f t="shared" si="420"/>
        <v>302615</v>
      </c>
      <c r="J221" s="82">
        <f t="shared" si="421"/>
        <v>6.057528407782389E-3</v>
      </c>
      <c r="K221" s="82">
        <f t="shared" si="422"/>
        <v>3.9891760356898281E-5</v>
      </c>
      <c r="L221" s="82">
        <f t="shared" si="423"/>
        <v>0</v>
      </c>
      <c r="M221" s="81">
        <f t="shared" si="424"/>
        <v>151.84911253822096</v>
      </c>
      <c r="N221" s="84">
        <f t="shared" si="425"/>
        <v>0.1207244220778466</v>
      </c>
      <c r="O221" s="84"/>
      <c r="P221" s="85">
        <f t="shared" si="426"/>
        <v>0</v>
      </c>
      <c r="Q221" s="87">
        <f t="shared" si="427"/>
        <v>0.1207244220778466</v>
      </c>
      <c r="R221" s="96">
        <f t="shared" si="428"/>
        <v>0.87927557792215338</v>
      </c>
      <c r="AB221" s="119">
        <f t="shared" si="429"/>
        <v>1630.2857142857142</v>
      </c>
      <c r="AC221" s="120">
        <f t="shared" si="430"/>
        <v>7.2857142857142856</v>
      </c>
      <c r="AD221" s="67">
        <f t="shared" si="431"/>
        <v>232.88571428571427</v>
      </c>
      <c r="AE221" s="41">
        <f t="shared" si="432"/>
        <v>3.1284504968715494E-2</v>
      </c>
      <c r="AL221">
        <f t="shared" si="400"/>
        <v>15205285</v>
      </c>
      <c r="AM221">
        <f t="shared" si="365"/>
        <v>187732</v>
      </c>
      <c r="AN221">
        <f t="shared" si="383"/>
        <v>173187.57142857142</v>
      </c>
      <c r="AO221" s="3">
        <f t="shared" si="382"/>
        <v>2.5511525699834009E-3</v>
      </c>
    </row>
    <row r="222" spans="1:41" ht="13.8" x14ac:dyDescent="0.25">
      <c r="A222" s="95">
        <v>44080</v>
      </c>
      <c r="B222" s="81">
        <v>347152</v>
      </c>
      <c r="C222" s="81">
        <v>41551</v>
      </c>
      <c r="D222" s="81">
        <v>0</v>
      </c>
      <c r="E222" s="81">
        <v>15371404</v>
      </c>
      <c r="F222" s="81">
        <f t="shared" ref="F222:F228" si="433">B222-B221</f>
        <v>2988</v>
      </c>
      <c r="G222" s="81">
        <f t="shared" ref="G222:G228" si="434">C222-C221</f>
        <v>2</v>
      </c>
      <c r="H222" s="81">
        <f t="shared" ref="H222:H228" si="435">D222-D221</f>
        <v>0</v>
      </c>
      <c r="I222" s="81">
        <f t="shared" ref="I222:I228" si="436">B222-C222-D222</f>
        <v>305601</v>
      </c>
      <c r="J222" s="82">
        <f t="shared" ref="J222:J228" si="437">F222/I221*$B$2/($B$2-B221)</f>
        <v>9.924245506336235E-3</v>
      </c>
      <c r="K222" s="82">
        <f t="shared" ref="K222:K228" si="438">G222/I221</f>
        <v>6.6090577135964842E-6</v>
      </c>
      <c r="L222" s="82">
        <f t="shared" ref="L222:L228" si="439">H222/I221</f>
        <v>0</v>
      </c>
      <c r="M222" s="81">
        <f t="shared" ref="M222:M228" si="440">J222/(K222+L222)</f>
        <v>1501.6127769499699</v>
      </c>
      <c r="N222" s="84">
        <f t="shared" ref="N222:N228" si="441">C222/B222</f>
        <v>0.11969108632529843</v>
      </c>
      <c r="O222" s="84"/>
      <c r="P222" s="85">
        <f t="shared" ref="P222:P228" si="442">D222/B222</f>
        <v>0</v>
      </c>
      <c r="Q222" s="87">
        <f t="shared" ref="Q222:Q228" si="443">N222</f>
        <v>0.11969108632529843</v>
      </c>
      <c r="R222" s="96">
        <f t="shared" ref="R222:R228" si="444">IF(P222="","",1-SUM(P222:Q222))</f>
        <v>0.88030891367470154</v>
      </c>
      <c r="AB222" s="119">
        <f t="shared" ref="AB222:AB228" si="445">AVERAGE(F216:F222)</f>
        <v>1812.1428571428571</v>
      </c>
      <c r="AC222" s="120">
        <f t="shared" ref="AC222:AC228" si="446">AVERAGE(G216:G222)</f>
        <v>7.4285714285714288</v>
      </c>
      <c r="AD222" s="67">
        <f t="shared" ref="AD222:AD228" si="447">INDEX(AB201:AB222,$AE$3)*$AD$2</f>
        <v>252.14285714285717</v>
      </c>
      <c r="AE222" s="41">
        <f t="shared" ref="AE222:AE228" si="448">AC222/AD222</f>
        <v>2.9461756373937675E-2</v>
      </c>
      <c r="AL222">
        <f t="shared" si="400"/>
        <v>15371404</v>
      </c>
      <c r="AM222">
        <f t="shared" si="365"/>
        <v>166119</v>
      </c>
      <c r="AN222">
        <f t="shared" si="383"/>
        <v>172551.14285714287</v>
      </c>
      <c r="AO222" s="3">
        <f t="shared" si="382"/>
        <v>2.5417776109593901E-3</v>
      </c>
    </row>
    <row r="223" spans="1:41" ht="13.8" x14ac:dyDescent="0.25">
      <c r="A223" s="95">
        <v>44081</v>
      </c>
      <c r="B223" s="81">
        <v>350100</v>
      </c>
      <c r="C223" s="81">
        <v>41554</v>
      </c>
      <c r="D223" s="81">
        <v>0</v>
      </c>
      <c r="E223" s="81">
        <v>15541294</v>
      </c>
      <c r="F223" s="81">
        <f t="shared" si="433"/>
        <v>2948</v>
      </c>
      <c r="G223" s="81">
        <f t="shared" si="434"/>
        <v>3</v>
      </c>
      <c r="H223" s="81">
        <f t="shared" si="435"/>
        <v>0</v>
      </c>
      <c r="I223" s="81">
        <f t="shared" si="436"/>
        <v>308546</v>
      </c>
      <c r="J223" s="82">
        <f t="shared" si="437"/>
        <v>9.6961489617295553E-3</v>
      </c>
      <c r="K223" s="82">
        <f t="shared" si="438"/>
        <v>9.8167218039207993E-6</v>
      </c>
      <c r="L223" s="82">
        <f t="shared" si="439"/>
        <v>0</v>
      </c>
      <c r="M223" s="81">
        <f t="shared" si="440"/>
        <v>987.71760628450454</v>
      </c>
      <c r="N223" s="84">
        <f t="shared" si="441"/>
        <v>0.11869180234218794</v>
      </c>
      <c r="O223" s="84"/>
      <c r="P223" s="85">
        <f t="shared" si="442"/>
        <v>0</v>
      </c>
      <c r="Q223" s="87">
        <f t="shared" si="443"/>
        <v>0.11869180234218794</v>
      </c>
      <c r="R223" s="96">
        <f t="shared" si="444"/>
        <v>0.8813081976578121</v>
      </c>
      <c r="AB223" s="119">
        <f t="shared" si="445"/>
        <v>2032.4285714285713</v>
      </c>
      <c r="AC223" s="120">
        <f t="shared" si="446"/>
        <v>7.5714285714285712</v>
      </c>
      <c r="AD223" s="67">
        <f t="shared" si="447"/>
        <v>264.54285714285714</v>
      </c>
      <c r="AE223" s="41">
        <f t="shared" si="448"/>
        <v>2.8620801382438707E-2</v>
      </c>
      <c r="AL223">
        <f t="shared" si="400"/>
        <v>15541294</v>
      </c>
      <c r="AM223">
        <f t="shared" si="365"/>
        <v>169890</v>
      </c>
      <c r="AN223">
        <f t="shared" si="383"/>
        <v>172982.42857142858</v>
      </c>
      <c r="AO223" s="3">
        <f t="shared" si="382"/>
        <v>2.5481306976694886E-3</v>
      </c>
    </row>
    <row r="224" spans="1:41" ht="13.8" x14ac:dyDescent="0.25">
      <c r="A224" s="95">
        <v>44082</v>
      </c>
      <c r="B224" s="81">
        <v>352560</v>
      </c>
      <c r="C224" s="81">
        <v>41586</v>
      </c>
      <c r="D224" s="81">
        <v>0</v>
      </c>
      <c r="E224" s="81">
        <v>15720561</v>
      </c>
      <c r="F224" s="81">
        <f t="shared" si="433"/>
        <v>2460</v>
      </c>
      <c r="G224" s="81">
        <f t="shared" si="434"/>
        <v>32</v>
      </c>
      <c r="H224" s="81">
        <f t="shared" si="435"/>
        <v>0</v>
      </c>
      <c r="I224" s="81">
        <f t="shared" si="436"/>
        <v>310974</v>
      </c>
      <c r="J224" s="82">
        <f t="shared" si="437"/>
        <v>8.0142099250225755E-3</v>
      </c>
      <c r="K224" s="82">
        <f t="shared" si="438"/>
        <v>1.0371225036137237E-4</v>
      </c>
      <c r="L224" s="82">
        <f t="shared" si="439"/>
        <v>0</v>
      </c>
      <c r="M224" s="81">
        <f t="shared" si="440"/>
        <v>77.273512985187992</v>
      </c>
      <c r="N224" s="84">
        <f t="shared" si="441"/>
        <v>0.11795439074200136</v>
      </c>
      <c r="O224" s="84"/>
      <c r="P224" s="85">
        <f t="shared" si="442"/>
        <v>0</v>
      </c>
      <c r="Q224" s="87">
        <f t="shared" si="443"/>
        <v>0.11795439074200136</v>
      </c>
      <c r="R224" s="96">
        <f t="shared" si="444"/>
        <v>0.88204560925799869</v>
      </c>
      <c r="AB224" s="119">
        <f t="shared" si="445"/>
        <v>2198.8571428571427</v>
      </c>
      <c r="AC224" s="120">
        <f t="shared" si="446"/>
        <v>11.714285714285714</v>
      </c>
      <c r="AD224" s="67">
        <f t="shared" si="447"/>
        <v>267.71428571428572</v>
      </c>
      <c r="AE224" s="41">
        <f t="shared" si="448"/>
        <v>4.3756670224119526E-2</v>
      </c>
      <c r="AL224">
        <f t="shared" si="400"/>
        <v>15720561</v>
      </c>
      <c r="AM224">
        <f t="shared" si="365"/>
        <v>179267</v>
      </c>
      <c r="AN224">
        <f t="shared" si="383"/>
        <v>175941.42857142858</v>
      </c>
      <c r="AO224" s="3">
        <f t="shared" si="382"/>
        <v>2.5917184701193972E-3</v>
      </c>
    </row>
    <row r="225" spans="1:41" ht="13.8" x14ac:dyDescent="0.25">
      <c r="A225" s="95">
        <v>44083</v>
      </c>
      <c r="B225" s="81">
        <v>355219</v>
      </c>
      <c r="C225" s="81">
        <v>41594</v>
      </c>
      <c r="D225" s="81">
        <v>0</v>
      </c>
      <c r="E225" s="81">
        <v>15934869</v>
      </c>
      <c r="F225" s="81">
        <f t="shared" si="433"/>
        <v>2659</v>
      </c>
      <c r="G225" s="81">
        <f t="shared" si="434"/>
        <v>8</v>
      </c>
      <c r="H225" s="81">
        <f t="shared" si="435"/>
        <v>0</v>
      </c>
      <c r="I225" s="81">
        <f t="shared" si="436"/>
        <v>313625</v>
      </c>
      <c r="J225" s="82">
        <f t="shared" si="437"/>
        <v>8.5951924381046738E-3</v>
      </c>
      <c r="K225" s="82">
        <f t="shared" si="438"/>
        <v>2.5725623364011138E-5</v>
      </c>
      <c r="L225" s="82">
        <f t="shared" si="439"/>
        <v>0</v>
      </c>
      <c r="M225" s="81">
        <f t="shared" si="440"/>
        <v>334.11017165589539</v>
      </c>
      <c r="N225" s="84">
        <f t="shared" si="441"/>
        <v>0.11709396175317199</v>
      </c>
      <c r="O225" s="84"/>
      <c r="P225" s="85">
        <f t="shared" si="442"/>
        <v>0</v>
      </c>
      <c r="Q225" s="87">
        <f t="shared" si="443"/>
        <v>0.11709396175317199</v>
      </c>
      <c r="R225" s="96">
        <f t="shared" si="444"/>
        <v>0.88290603824682801</v>
      </c>
      <c r="AB225" s="119">
        <f t="shared" si="445"/>
        <v>2363.2857142857142</v>
      </c>
      <c r="AC225" s="120">
        <f t="shared" si="446"/>
        <v>11.428571428571429</v>
      </c>
      <c r="AD225" s="67">
        <f t="shared" si="447"/>
        <v>280.85714285714283</v>
      </c>
      <c r="AE225" s="41">
        <f t="shared" si="448"/>
        <v>4.0691759918616482E-2</v>
      </c>
      <c r="AL225">
        <f t="shared" si="400"/>
        <v>15934869</v>
      </c>
      <c r="AM225">
        <f t="shared" si="365"/>
        <v>214308</v>
      </c>
      <c r="AN225">
        <f t="shared" si="383"/>
        <v>183096.14285714287</v>
      </c>
      <c r="AO225" s="3">
        <f t="shared" si="382"/>
        <v>2.6971115279868611E-3</v>
      </c>
    </row>
    <row r="226" spans="1:41" ht="13.8" x14ac:dyDescent="0.25">
      <c r="A226" s="95">
        <v>44084</v>
      </c>
      <c r="B226" s="81">
        <v>358138</v>
      </c>
      <c r="C226" s="81">
        <v>41608</v>
      </c>
      <c r="D226" s="81">
        <v>0</v>
      </c>
      <c r="E226" s="81">
        <v>16145887</v>
      </c>
      <c r="F226" s="81">
        <f t="shared" si="433"/>
        <v>2919</v>
      </c>
      <c r="G226" s="81">
        <f t="shared" si="434"/>
        <v>14</v>
      </c>
      <c r="H226" s="81">
        <f t="shared" si="435"/>
        <v>0</v>
      </c>
      <c r="I226" s="81">
        <f t="shared" si="436"/>
        <v>316530</v>
      </c>
      <c r="J226" s="82">
        <f t="shared" si="437"/>
        <v>9.3562510770703322E-3</v>
      </c>
      <c r="K226" s="82">
        <f t="shared" si="438"/>
        <v>4.4639298525308888E-5</v>
      </c>
      <c r="L226" s="82">
        <f t="shared" si="439"/>
        <v>0</v>
      </c>
      <c r="M226" s="81">
        <f t="shared" si="440"/>
        <v>209.5967317175845</v>
      </c>
      <c r="N226" s="84">
        <f t="shared" si="441"/>
        <v>0.11617867972680922</v>
      </c>
      <c r="O226" s="84"/>
      <c r="P226" s="85">
        <f t="shared" si="442"/>
        <v>0</v>
      </c>
      <c r="Q226" s="87">
        <f t="shared" si="443"/>
        <v>0.11617867972680922</v>
      </c>
      <c r="R226" s="96">
        <f t="shared" si="444"/>
        <v>0.88382132027319082</v>
      </c>
      <c r="AB226" s="119">
        <f t="shared" si="445"/>
        <v>2532.4285714285716</v>
      </c>
      <c r="AC226" s="120">
        <f t="shared" si="446"/>
        <v>11.571428571428571</v>
      </c>
      <c r="AD226" s="67">
        <f t="shared" si="447"/>
        <v>286.94285714285718</v>
      </c>
      <c r="AE226" s="41">
        <f t="shared" si="448"/>
        <v>4.0326595638753356E-2</v>
      </c>
      <c r="AL226">
        <f t="shared" si="400"/>
        <v>16145887</v>
      </c>
      <c r="AM226">
        <f t="shared" si="365"/>
        <v>211018</v>
      </c>
      <c r="AN226">
        <f t="shared" si="383"/>
        <v>187241.14285714287</v>
      </c>
      <c r="AO226" s="3">
        <f t="shared" si="382"/>
        <v>2.7581697627975647E-3</v>
      </c>
    </row>
    <row r="227" spans="1:41" ht="13.8" x14ac:dyDescent="0.25">
      <c r="A227" s="95">
        <v>44085</v>
      </c>
      <c r="B227" s="81">
        <v>361677</v>
      </c>
      <c r="C227" s="81">
        <v>41614</v>
      </c>
      <c r="D227" s="81">
        <v>0</v>
      </c>
      <c r="E227" s="81"/>
      <c r="F227" s="81">
        <f t="shared" si="433"/>
        <v>3539</v>
      </c>
      <c r="G227" s="81">
        <f t="shared" si="434"/>
        <v>6</v>
      </c>
      <c r="H227" s="81">
        <f t="shared" si="435"/>
        <v>0</v>
      </c>
      <c r="I227" s="81">
        <f t="shared" si="436"/>
        <v>320063</v>
      </c>
      <c r="J227" s="82">
        <f t="shared" si="437"/>
        <v>1.123991183214827E-2</v>
      </c>
      <c r="K227" s="82">
        <f t="shared" si="438"/>
        <v>1.8955549237039144E-5</v>
      </c>
      <c r="L227" s="82">
        <f t="shared" si="439"/>
        <v>0</v>
      </c>
      <c r="M227" s="81">
        <f t="shared" si="440"/>
        <v>592.96154870498196</v>
      </c>
      <c r="N227" s="84">
        <f t="shared" si="441"/>
        <v>0.11505846376739466</v>
      </c>
      <c r="O227" s="84"/>
      <c r="P227" s="85">
        <f t="shared" si="442"/>
        <v>0</v>
      </c>
      <c r="Q227" s="87">
        <f t="shared" si="443"/>
        <v>0.11505846376739466</v>
      </c>
      <c r="R227" s="96">
        <f t="shared" si="444"/>
        <v>0.8849415362326053</v>
      </c>
      <c r="AB227" s="119">
        <f t="shared" si="445"/>
        <v>2760.8571428571427</v>
      </c>
      <c r="AC227" s="120">
        <f t="shared" si="446"/>
        <v>11</v>
      </c>
      <c r="AD227" s="67">
        <f t="shared" si="447"/>
        <v>305.91428571428577</v>
      </c>
      <c r="AE227" s="41">
        <f t="shared" si="448"/>
        <v>3.5957784626879603E-2</v>
      </c>
      <c r="AO227" s="3"/>
    </row>
    <row r="228" spans="1:41" ht="13.8" x14ac:dyDescent="0.25">
      <c r="A228" s="95">
        <v>44086</v>
      </c>
      <c r="B228" s="81">
        <v>365174</v>
      </c>
      <c r="C228" s="81">
        <v>41623</v>
      </c>
      <c r="D228" s="81">
        <v>0</v>
      </c>
      <c r="E228" s="81"/>
      <c r="F228" s="81">
        <f t="shared" si="433"/>
        <v>3497</v>
      </c>
      <c r="G228" s="81">
        <f t="shared" si="434"/>
        <v>9</v>
      </c>
      <c r="H228" s="81">
        <f t="shared" si="435"/>
        <v>0</v>
      </c>
      <c r="I228" s="81">
        <f t="shared" si="436"/>
        <v>323551</v>
      </c>
      <c r="J228" s="82">
        <f t="shared" si="437"/>
        <v>1.0984496162217618E-2</v>
      </c>
      <c r="K228" s="82">
        <f t="shared" si="438"/>
        <v>2.8119463980528832E-5</v>
      </c>
      <c r="L228" s="82">
        <f t="shared" si="439"/>
        <v>0</v>
      </c>
      <c r="M228" s="81">
        <f t="shared" si="440"/>
        <v>390.63675501865083</v>
      </c>
      <c r="N228" s="84">
        <f t="shared" si="441"/>
        <v>0.11398128015685673</v>
      </c>
      <c r="O228" s="84"/>
      <c r="P228" s="85">
        <f t="shared" si="442"/>
        <v>0</v>
      </c>
      <c r="Q228" s="87">
        <f t="shared" si="443"/>
        <v>0.11398128015685673</v>
      </c>
      <c r="R228" s="96">
        <f t="shared" si="444"/>
        <v>0.88601871984314329</v>
      </c>
      <c r="AB228" s="119">
        <f t="shared" si="445"/>
        <v>3001.4285714285716</v>
      </c>
      <c r="AC228" s="120">
        <f t="shared" si="446"/>
        <v>10.571428571428571</v>
      </c>
      <c r="AD228" s="67">
        <f t="shared" si="447"/>
        <v>326.05714285714288</v>
      </c>
      <c r="AE228" s="41">
        <f t="shared" si="448"/>
        <v>3.2422011917280051E-2</v>
      </c>
    </row>
    <row r="229" spans="1:41" ht="13.8" x14ac:dyDescent="0.25">
      <c r="A229" s="95">
        <v>44087</v>
      </c>
      <c r="B229" s="81">
        <v>368504</v>
      </c>
      <c r="C229" s="81">
        <v>41628</v>
      </c>
      <c r="D229" s="81">
        <v>0</v>
      </c>
      <c r="E229" s="81"/>
      <c r="F229" s="81">
        <f t="shared" ref="F229:F235" si="449">B229-B228</f>
        <v>3330</v>
      </c>
      <c r="G229" s="81">
        <f t="shared" ref="G229:G235" si="450">C229-C228</f>
        <v>5</v>
      </c>
      <c r="H229" s="81">
        <f t="shared" ref="H229:H235" si="451">D229-D228</f>
        <v>0</v>
      </c>
      <c r="I229" s="81">
        <f t="shared" ref="I229:I235" si="452">B229-C229-D229</f>
        <v>326876</v>
      </c>
      <c r="J229" s="82">
        <f t="shared" ref="J229:J235" si="453">F229/I228*$B$2/($B$2-B228)</f>
        <v>1.0347703116793684E-2</v>
      </c>
      <c r="K229" s="82">
        <f t="shared" ref="K229:K235" si="454">G229/I228</f>
        <v>1.5453514283683252E-5</v>
      </c>
      <c r="L229" s="82">
        <f t="shared" ref="L229:L235" si="455">H229/I228</f>
        <v>0</v>
      </c>
      <c r="M229" s="81">
        <f t="shared" ref="M229:M235" si="456">J229/(K229+L229)</f>
        <v>669.60193822834265</v>
      </c>
      <c r="N229" s="84">
        <f t="shared" ref="N229:N235" si="457">C229/B229</f>
        <v>0.1129648524846406</v>
      </c>
      <c r="O229" s="84"/>
      <c r="P229" s="85">
        <f t="shared" ref="P229:P235" si="458">D229/B229</f>
        <v>0</v>
      </c>
      <c r="Q229" s="87">
        <f t="shared" ref="Q229:Q235" si="459">N229</f>
        <v>0.1129648524846406</v>
      </c>
      <c r="R229" s="96">
        <f t="shared" ref="R229:R235" si="460">IF(P229="","",1-SUM(P229:Q229))</f>
        <v>0.88703514751535939</v>
      </c>
      <c r="AB229" s="119">
        <f t="shared" ref="AB229:AB235" si="461">AVERAGE(F223:F229)</f>
        <v>3050.2857142857142</v>
      </c>
      <c r="AC229" s="120">
        <f t="shared" ref="AC229:AC235" si="462">AVERAGE(G223:G229)</f>
        <v>11</v>
      </c>
      <c r="AD229" s="67">
        <f t="shared" ref="AD229:AD235" si="463">INDEX(AB208:AB229,$AE$3)*$AD$2</f>
        <v>362.42857142857144</v>
      </c>
      <c r="AE229" s="41">
        <f t="shared" ref="AE229:AE235" si="464">AC229/AD229</f>
        <v>3.0350808040993299E-2</v>
      </c>
    </row>
    <row r="230" spans="1:41" ht="13.8" x14ac:dyDescent="0.25">
      <c r="A230" s="95">
        <v>44088</v>
      </c>
      <c r="B230" s="81">
        <v>371125</v>
      </c>
      <c r="C230" s="81">
        <v>41637</v>
      </c>
      <c r="D230" s="81">
        <v>0</v>
      </c>
      <c r="E230" s="81"/>
      <c r="F230" s="81">
        <f t="shared" si="449"/>
        <v>2621</v>
      </c>
      <c r="G230" s="81">
        <f t="shared" si="450"/>
        <v>9</v>
      </c>
      <c r="H230" s="81">
        <f t="shared" si="451"/>
        <v>0</v>
      </c>
      <c r="I230" s="81">
        <f t="shared" si="452"/>
        <v>329488</v>
      </c>
      <c r="J230" s="82">
        <f t="shared" si="453"/>
        <v>8.0620943832138744E-3</v>
      </c>
      <c r="K230" s="82">
        <f t="shared" si="454"/>
        <v>2.7533376570932096E-5</v>
      </c>
      <c r="L230" s="82">
        <f t="shared" si="455"/>
        <v>0</v>
      </c>
      <c r="M230" s="81">
        <f t="shared" si="456"/>
        <v>292.8116848452687</v>
      </c>
      <c r="N230" s="84">
        <f t="shared" si="457"/>
        <v>0.11219131020545638</v>
      </c>
      <c r="O230" s="84"/>
      <c r="P230" s="85">
        <f t="shared" si="458"/>
        <v>0</v>
      </c>
      <c r="Q230" s="87">
        <f t="shared" si="459"/>
        <v>0.11219131020545638</v>
      </c>
      <c r="R230" s="96">
        <f t="shared" si="460"/>
        <v>0.88780868979454364</v>
      </c>
      <c r="AB230" s="119">
        <f t="shared" si="461"/>
        <v>3003.5714285714284</v>
      </c>
      <c r="AC230" s="120">
        <f t="shared" si="462"/>
        <v>11.857142857142858</v>
      </c>
      <c r="AD230" s="67">
        <f t="shared" si="463"/>
        <v>406.48571428571427</v>
      </c>
      <c r="AE230" s="41">
        <f t="shared" si="464"/>
        <v>2.9169888240669153E-2</v>
      </c>
    </row>
    <row r="231" spans="1:41" ht="13.8" x14ac:dyDescent="0.25">
      <c r="A231" s="95">
        <v>44089</v>
      </c>
      <c r="B231" s="81">
        <v>374228</v>
      </c>
      <c r="C231" s="81">
        <v>41664</v>
      </c>
      <c r="D231" s="81">
        <v>0</v>
      </c>
      <c r="E231" s="81"/>
      <c r="F231" s="81">
        <f t="shared" si="449"/>
        <v>3103</v>
      </c>
      <c r="G231" s="81">
        <f t="shared" si="450"/>
        <v>27</v>
      </c>
      <c r="H231" s="81">
        <f t="shared" si="451"/>
        <v>0</v>
      </c>
      <c r="I231" s="81">
        <f t="shared" si="452"/>
        <v>332564</v>
      </c>
      <c r="J231" s="82">
        <f t="shared" si="453"/>
        <v>9.4694100910151097E-3</v>
      </c>
      <c r="K231" s="82">
        <f t="shared" si="454"/>
        <v>8.1945321225659207E-5</v>
      </c>
      <c r="L231" s="82">
        <f t="shared" si="455"/>
        <v>0</v>
      </c>
      <c r="M231" s="81">
        <f t="shared" si="456"/>
        <v>115.5576663729032</v>
      </c>
      <c r="N231" s="84">
        <f t="shared" si="457"/>
        <v>0.11133319794349969</v>
      </c>
      <c r="O231" s="84"/>
      <c r="P231" s="85">
        <f t="shared" si="458"/>
        <v>0</v>
      </c>
      <c r="Q231" s="87">
        <f t="shared" si="459"/>
        <v>0.11133319794349969</v>
      </c>
      <c r="R231" s="96">
        <f t="shared" si="460"/>
        <v>0.88866680205650028</v>
      </c>
      <c r="AB231" s="119">
        <f t="shared" si="461"/>
        <v>3095.4285714285716</v>
      </c>
      <c r="AC231" s="120">
        <f t="shared" si="462"/>
        <v>11.142857142857142</v>
      </c>
      <c r="AD231" s="67">
        <f t="shared" si="463"/>
        <v>439.77142857142854</v>
      </c>
      <c r="AE231" s="41">
        <f t="shared" si="464"/>
        <v>2.5337837837837839E-2</v>
      </c>
    </row>
    <row r="232" spans="1:41" ht="13.8" x14ac:dyDescent="0.25">
      <c r="A232" s="95">
        <v>44090</v>
      </c>
      <c r="B232" s="81">
        <v>378219</v>
      </c>
      <c r="C232" s="81">
        <v>41684</v>
      </c>
      <c r="D232" s="81">
        <v>0</v>
      </c>
      <c r="E232" s="81"/>
      <c r="F232" s="81">
        <f t="shared" si="449"/>
        <v>3991</v>
      </c>
      <c r="G232" s="81">
        <f t="shared" si="450"/>
        <v>20</v>
      </c>
      <c r="H232" s="81">
        <f t="shared" si="451"/>
        <v>0</v>
      </c>
      <c r="I232" s="81">
        <f t="shared" si="452"/>
        <v>336535</v>
      </c>
      <c r="J232" s="82">
        <f t="shared" si="453"/>
        <v>1.2067219287718133E-2</v>
      </c>
      <c r="K232" s="82">
        <f t="shared" si="454"/>
        <v>6.0138800351210591E-5</v>
      </c>
      <c r="L232" s="82">
        <f t="shared" si="455"/>
        <v>0</v>
      </c>
      <c r="M232" s="81">
        <f t="shared" si="456"/>
        <v>200.65613576003466</v>
      </c>
      <c r="N232" s="84">
        <f t="shared" si="457"/>
        <v>0.11021127970831714</v>
      </c>
      <c r="O232" s="84"/>
      <c r="P232" s="85">
        <f t="shared" si="458"/>
        <v>0</v>
      </c>
      <c r="Q232" s="87">
        <f t="shared" si="459"/>
        <v>0.11021127970831714</v>
      </c>
      <c r="R232" s="96">
        <f t="shared" si="460"/>
        <v>0.88978872029168288</v>
      </c>
      <c r="AB232" s="119">
        <f t="shared" si="461"/>
        <v>3285.7142857142858</v>
      </c>
      <c r="AC232" s="120">
        <f t="shared" si="462"/>
        <v>12.857142857142858</v>
      </c>
      <c r="AD232" s="67">
        <f t="shared" si="463"/>
        <v>472.65714285714284</v>
      </c>
      <c r="AE232" s="41">
        <f t="shared" si="464"/>
        <v>2.7201837635253582E-2</v>
      </c>
    </row>
    <row r="233" spans="1:41" ht="13.8" x14ac:dyDescent="0.25">
      <c r="A233" s="95">
        <v>44091</v>
      </c>
      <c r="B233" s="81">
        <v>381614</v>
      </c>
      <c r="C233" s="81">
        <v>41705</v>
      </c>
      <c r="D233" s="81">
        <v>0</v>
      </c>
      <c r="E233" s="81"/>
      <c r="F233" s="81">
        <f t="shared" si="449"/>
        <v>3395</v>
      </c>
      <c r="G233" s="81">
        <f t="shared" si="450"/>
        <v>21</v>
      </c>
      <c r="H233" s="81">
        <f t="shared" si="451"/>
        <v>0</v>
      </c>
      <c r="I233" s="81">
        <f t="shared" si="452"/>
        <v>339909</v>
      </c>
      <c r="J233" s="82">
        <f t="shared" si="453"/>
        <v>1.0144623350266333E-2</v>
      </c>
      <c r="K233" s="82">
        <f t="shared" si="454"/>
        <v>6.2400641835173157E-5</v>
      </c>
      <c r="L233" s="82">
        <f t="shared" si="455"/>
        <v>0</v>
      </c>
      <c r="M233" s="81">
        <f t="shared" si="456"/>
        <v>162.57241996104193</v>
      </c>
      <c r="N233" s="84">
        <f t="shared" si="457"/>
        <v>0.10928582284717017</v>
      </c>
      <c r="O233" s="84"/>
      <c r="P233" s="85">
        <f t="shared" si="458"/>
        <v>0</v>
      </c>
      <c r="Q233" s="87">
        <f t="shared" si="459"/>
        <v>0.10928582284717017</v>
      </c>
      <c r="R233" s="96">
        <f t="shared" si="460"/>
        <v>0.89071417715282986</v>
      </c>
      <c r="AB233" s="119">
        <f t="shared" si="461"/>
        <v>3353.7142857142858</v>
      </c>
      <c r="AC233" s="120">
        <f t="shared" si="462"/>
        <v>13.857142857142858</v>
      </c>
      <c r="AD233" s="67">
        <f t="shared" si="463"/>
        <v>506.48571428571432</v>
      </c>
      <c r="AE233" s="41">
        <f t="shared" si="464"/>
        <v>2.7359395272747784E-2</v>
      </c>
    </row>
    <row r="234" spans="1:41" ht="13.8" x14ac:dyDescent="0.25">
      <c r="A234" s="95">
        <v>44092</v>
      </c>
      <c r="B234" s="81">
        <v>385936</v>
      </c>
      <c r="C234" s="81">
        <v>41732</v>
      </c>
      <c r="D234" s="81">
        <v>0</v>
      </c>
      <c r="E234" s="81"/>
      <c r="F234" s="81">
        <f t="shared" si="449"/>
        <v>4322</v>
      </c>
      <c r="G234" s="81">
        <f t="shared" si="450"/>
        <v>27</v>
      </c>
      <c r="H234" s="81">
        <f t="shared" si="451"/>
        <v>0</v>
      </c>
      <c r="I234" s="81">
        <f t="shared" si="452"/>
        <v>344204</v>
      </c>
      <c r="J234" s="82">
        <f t="shared" si="453"/>
        <v>1.2787048920437569E-2</v>
      </c>
      <c r="K234" s="82">
        <f t="shared" si="454"/>
        <v>7.9433024721322466E-5</v>
      </c>
      <c r="L234" s="82">
        <f t="shared" si="455"/>
        <v>0</v>
      </c>
      <c r="M234" s="81">
        <f t="shared" si="456"/>
        <v>160.97900042581531</v>
      </c>
      <c r="N234" s="84">
        <f t="shared" si="457"/>
        <v>0.10813191824551222</v>
      </c>
      <c r="O234" s="84"/>
      <c r="P234" s="85">
        <f t="shared" si="458"/>
        <v>0</v>
      </c>
      <c r="Q234" s="87">
        <f t="shared" si="459"/>
        <v>0.10813191824551222</v>
      </c>
      <c r="R234" s="96">
        <f t="shared" si="460"/>
        <v>0.89186808175448773</v>
      </c>
      <c r="AB234" s="119">
        <f t="shared" si="461"/>
        <v>3465.5714285714284</v>
      </c>
      <c r="AC234" s="120">
        <f t="shared" si="462"/>
        <v>16.857142857142858</v>
      </c>
      <c r="AD234" s="67">
        <f t="shared" si="463"/>
        <v>552.17142857142858</v>
      </c>
      <c r="AE234" s="41">
        <f t="shared" si="464"/>
        <v>3.0528821277036117E-2</v>
      </c>
    </row>
    <row r="235" spans="1:41" ht="13.8" x14ac:dyDescent="0.25">
      <c r="A235" s="95">
        <v>44093</v>
      </c>
      <c r="B235" s="81">
        <v>390358</v>
      </c>
      <c r="C235" s="81">
        <v>41759</v>
      </c>
      <c r="D235" s="81">
        <v>0</v>
      </c>
      <c r="E235" s="81"/>
      <c r="F235" s="81">
        <f t="shared" si="449"/>
        <v>4422</v>
      </c>
      <c r="G235" s="81">
        <f t="shared" si="450"/>
        <v>27</v>
      </c>
      <c r="H235" s="81">
        <f t="shared" si="451"/>
        <v>0</v>
      </c>
      <c r="I235" s="81">
        <f t="shared" si="452"/>
        <v>348599</v>
      </c>
      <c r="J235" s="82">
        <f t="shared" si="453"/>
        <v>1.2920486304881639E-2</v>
      </c>
      <c r="K235" s="82">
        <f t="shared" si="454"/>
        <v>7.8441854249224299E-5</v>
      </c>
      <c r="L235" s="82">
        <f t="shared" si="455"/>
        <v>0</v>
      </c>
      <c r="M235" s="81">
        <f t="shared" si="456"/>
        <v>164.71418770686961</v>
      </c>
      <c r="N235" s="84">
        <f t="shared" si="457"/>
        <v>0.1069761603451191</v>
      </c>
      <c r="O235" s="84"/>
      <c r="P235" s="85">
        <f t="shared" si="458"/>
        <v>0</v>
      </c>
      <c r="Q235" s="87">
        <f t="shared" si="459"/>
        <v>0.1069761603451191</v>
      </c>
      <c r="R235" s="96">
        <f t="shared" si="460"/>
        <v>0.89302383965488086</v>
      </c>
      <c r="AB235" s="119">
        <f t="shared" si="461"/>
        <v>3597.7142857142858</v>
      </c>
      <c r="AC235" s="120">
        <f t="shared" si="462"/>
        <v>19.428571428571427</v>
      </c>
      <c r="AD235" s="67">
        <f t="shared" si="463"/>
        <v>600.28571428571433</v>
      </c>
      <c r="AE235" s="41">
        <f t="shared" si="464"/>
        <v>3.2365540218943355E-2</v>
      </c>
    </row>
    <row r="236" spans="1:41" ht="13.8" x14ac:dyDescent="0.25">
      <c r="A236" s="95">
        <v>44094</v>
      </c>
      <c r="B236" s="81">
        <v>394257</v>
      </c>
      <c r="C236" s="81">
        <v>41777</v>
      </c>
      <c r="D236" s="81">
        <v>0</v>
      </c>
      <c r="E236" s="81"/>
      <c r="F236" s="81">
        <f t="shared" ref="F236:F242" si="465">B236-B235</f>
        <v>3899</v>
      </c>
      <c r="G236" s="81">
        <f t="shared" ref="G236:G242" si="466">C236-C235</f>
        <v>18</v>
      </c>
      <c r="H236" s="81">
        <f t="shared" ref="H236:H242" si="467">D236-D235</f>
        <v>0</v>
      </c>
      <c r="I236" s="81">
        <f t="shared" ref="I236:I242" si="468">B236-C236-D236</f>
        <v>352480</v>
      </c>
      <c r="J236" s="82">
        <f t="shared" ref="J236:J242" si="469">F236/I235*$B$2/($B$2-B235)</f>
        <v>1.1249457648748655E-2</v>
      </c>
      <c r="K236" s="82">
        <f t="shared" ref="K236:K242" si="470">G236/I235</f>
        <v>5.1635259997877214E-5</v>
      </c>
      <c r="L236" s="82">
        <f t="shared" ref="L236:L242" si="471">H236/I235</f>
        <v>0</v>
      </c>
      <c r="M236" s="81">
        <f t="shared" ref="M236:M242" si="472">J236/(K236+L236)</f>
        <v>217.86387149422958</v>
      </c>
      <c r="N236" s="84">
        <f t="shared" ref="N236:N242" si="473">C236/B236</f>
        <v>0.10596387635476352</v>
      </c>
      <c r="O236" s="84"/>
      <c r="P236" s="85">
        <f t="shared" ref="P236:P242" si="474">D236/B236</f>
        <v>0</v>
      </c>
      <c r="Q236" s="87">
        <f t="shared" ref="Q236:Q242" si="475">N236</f>
        <v>0.10596387635476352</v>
      </c>
      <c r="R236" s="96">
        <f t="shared" ref="R236:R242" si="476">IF(P236="","",1-SUM(P236:Q236))</f>
        <v>0.89403612364523644</v>
      </c>
      <c r="AB236" s="119">
        <f t="shared" ref="AB236:AB242" si="477">AVERAGE(F230:F236)</f>
        <v>3679</v>
      </c>
      <c r="AC236" s="120">
        <f t="shared" ref="AC236:AC242" si="478">AVERAGE(G230:G236)</f>
        <v>21.285714285714285</v>
      </c>
      <c r="AD236" s="67">
        <f t="shared" ref="AD236:AD242" si="479">INDEX(AB215:AB236,$AE$3)*$AD$2</f>
        <v>610.05714285714282</v>
      </c>
      <c r="AE236" s="41">
        <f t="shared" ref="AE236:AE242" si="480">AC236/AD236</f>
        <v>3.4891345073061075E-2</v>
      </c>
    </row>
    <row r="237" spans="1:41" ht="13.8" x14ac:dyDescent="0.25">
      <c r="A237" s="95">
        <v>44095</v>
      </c>
      <c r="B237" s="81">
        <v>398625</v>
      </c>
      <c r="C237" s="81">
        <v>41788</v>
      </c>
      <c r="D237" s="81">
        <v>0</v>
      </c>
      <c r="E237" s="81"/>
      <c r="F237" s="81">
        <f t="shared" si="465"/>
        <v>4368</v>
      </c>
      <c r="G237" s="81">
        <f t="shared" si="466"/>
        <v>11</v>
      </c>
      <c r="H237" s="81">
        <f t="shared" si="467"/>
        <v>0</v>
      </c>
      <c r="I237" s="81">
        <f t="shared" si="468"/>
        <v>356837</v>
      </c>
      <c r="J237" s="82">
        <f t="shared" si="469"/>
        <v>1.2464582176675022E-2</v>
      </c>
      <c r="K237" s="82">
        <f t="shared" si="470"/>
        <v>3.1207444394008172E-5</v>
      </c>
      <c r="L237" s="82">
        <f t="shared" si="471"/>
        <v>0</v>
      </c>
      <c r="M237" s="81">
        <f t="shared" si="472"/>
        <v>399.41053869403743</v>
      </c>
      <c r="N237" s="84">
        <f t="shared" si="473"/>
        <v>0.10483035434305425</v>
      </c>
      <c r="O237" s="84"/>
      <c r="P237" s="85">
        <f t="shared" si="474"/>
        <v>0</v>
      </c>
      <c r="Q237" s="87">
        <f t="shared" si="475"/>
        <v>0.10483035434305425</v>
      </c>
      <c r="R237" s="96">
        <f t="shared" si="476"/>
        <v>0.89516964565694579</v>
      </c>
      <c r="AB237" s="119">
        <f t="shared" si="477"/>
        <v>3928.5714285714284</v>
      </c>
      <c r="AC237" s="120">
        <f t="shared" si="478"/>
        <v>21.571428571428573</v>
      </c>
      <c r="AD237" s="67">
        <f t="shared" si="479"/>
        <v>600.71428571428567</v>
      </c>
      <c r="AE237" s="41">
        <f t="shared" si="480"/>
        <v>3.5909631391200958E-2</v>
      </c>
    </row>
    <row r="238" spans="1:41" ht="13.8" x14ac:dyDescent="0.25">
      <c r="A238" s="95">
        <v>44096</v>
      </c>
      <c r="B238" s="81">
        <v>403551</v>
      </c>
      <c r="C238" s="81">
        <v>41825</v>
      </c>
      <c r="D238" s="81">
        <v>0</v>
      </c>
      <c r="E238" s="81"/>
      <c r="F238" s="81">
        <f t="shared" si="465"/>
        <v>4926</v>
      </c>
      <c r="G238" s="81">
        <f t="shared" si="466"/>
        <v>37</v>
      </c>
      <c r="H238" s="81">
        <f t="shared" si="467"/>
        <v>0</v>
      </c>
      <c r="I238" s="81">
        <f t="shared" si="468"/>
        <v>361726</v>
      </c>
      <c r="J238" s="82">
        <f t="shared" si="469"/>
        <v>1.3886161479871333E-2</v>
      </c>
      <c r="K238" s="82">
        <f t="shared" si="470"/>
        <v>1.0368879908753857E-4</v>
      </c>
      <c r="L238" s="82">
        <f t="shared" si="471"/>
        <v>0</v>
      </c>
      <c r="M238" s="81">
        <f t="shared" si="472"/>
        <v>133.92151902683369</v>
      </c>
      <c r="N238" s="84">
        <f t="shared" si="473"/>
        <v>0.1036424144655818</v>
      </c>
      <c r="O238" s="84"/>
      <c r="P238" s="85">
        <f t="shared" si="474"/>
        <v>0</v>
      </c>
      <c r="Q238" s="87">
        <f t="shared" si="475"/>
        <v>0.1036424144655818</v>
      </c>
      <c r="R238" s="96">
        <f t="shared" si="476"/>
        <v>0.89635758553441824</v>
      </c>
      <c r="AB238" s="119">
        <f t="shared" si="477"/>
        <v>4189</v>
      </c>
      <c r="AC238" s="120">
        <f t="shared" si="478"/>
        <v>23</v>
      </c>
      <c r="AD238" s="67">
        <f t="shared" si="479"/>
        <v>619.0857142857144</v>
      </c>
      <c r="AE238" s="41">
        <f t="shared" si="480"/>
        <v>3.7151559904005899E-2</v>
      </c>
    </row>
    <row r="239" spans="1:41" ht="13.8" x14ac:dyDescent="0.25">
      <c r="A239" s="95">
        <v>44097</v>
      </c>
      <c r="B239" s="81">
        <v>409729</v>
      </c>
      <c r="C239" s="81">
        <v>41862</v>
      </c>
      <c r="D239" s="81">
        <v>0</v>
      </c>
      <c r="E239" s="81"/>
      <c r="F239" s="81">
        <f t="shared" si="465"/>
        <v>6178</v>
      </c>
      <c r="G239" s="81">
        <f t="shared" si="466"/>
        <v>37</v>
      </c>
      <c r="H239" s="81">
        <f t="shared" si="467"/>
        <v>0</v>
      </c>
      <c r="I239" s="81">
        <f t="shared" si="468"/>
        <v>367867</v>
      </c>
      <c r="J239" s="82">
        <f t="shared" si="469"/>
        <v>1.7181360972544368E-2</v>
      </c>
      <c r="K239" s="82">
        <f t="shared" si="470"/>
        <v>1.0228736668085788E-4</v>
      </c>
      <c r="L239" s="82">
        <f t="shared" si="471"/>
        <v>0</v>
      </c>
      <c r="M239" s="81">
        <f t="shared" si="472"/>
        <v>167.97148592309688</v>
      </c>
      <c r="N239" s="84">
        <f t="shared" si="473"/>
        <v>0.10216997088319353</v>
      </c>
      <c r="O239" s="84"/>
      <c r="P239" s="85">
        <f t="shared" si="474"/>
        <v>0</v>
      </c>
      <c r="Q239" s="87">
        <f t="shared" si="475"/>
        <v>0.10216997088319353</v>
      </c>
      <c r="R239" s="96">
        <f t="shared" si="476"/>
        <v>0.89783002911680643</v>
      </c>
      <c r="AB239" s="119">
        <f t="shared" si="477"/>
        <v>4501.4285714285716</v>
      </c>
      <c r="AC239" s="120">
        <f t="shared" si="478"/>
        <v>25.428571428571427</v>
      </c>
      <c r="AD239" s="67">
        <f t="shared" si="479"/>
        <v>657.14285714285722</v>
      </c>
      <c r="AE239" s="41">
        <f t="shared" si="480"/>
        <v>3.8695652173913034E-2</v>
      </c>
    </row>
    <row r="240" spans="1:41" ht="13.8" x14ac:dyDescent="0.25">
      <c r="A240" s="95">
        <v>44098</v>
      </c>
      <c r="B240" s="81">
        <v>416363</v>
      </c>
      <c r="C240" s="81">
        <v>41902</v>
      </c>
      <c r="D240" s="81">
        <v>0</v>
      </c>
      <c r="E240" s="81"/>
      <c r="F240" s="81">
        <f t="shared" si="465"/>
        <v>6634</v>
      </c>
      <c r="G240" s="81">
        <f t="shared" si="466"/>
        <v>40</v>
      </c>
      <c r="H240" s="81">
        <f t="shared" si="467"/>
        <v>0</v>
      </c>
      <c r="I240" s="81">
        <f t="shared" si="468"/>
        <v>374461</v>
      </c>
      <c r="J240" s="82">
        <f t="shared" si="469"/>
        <v>1.8143195577889636E-2</v>
      </c>
      <c r="K240" s="82">
        <f t="shared" si="470"/>
        <v>1.0873495040327075E-4</v>
      </c>
      <c r="L240" s="82">
        <f t="shared" si="471"/>
        <v>0</v>
      </c>
      <c r="M240" s="81">
        <f t="shared" si="472"/>
        <v>166.85707319128815</v>
      </c>
      <c r="N240" s="84">
        <f t="shared" si="473"/>
        <v>0.1006381450801344</v>
      </c>
      <c r="O240" s="84"/>
      <c r="P240" s="85">
        <f t="shared" si="474"/>
        <v>0</v>
      </c>
      <c r="Q240" s="87">
        <f t="shared" si="475"/>
        <v>0.1006381450801344</v>
      </c>
      <c r="R240" s="96">
        <f t="shared" si="476"/>
        <v>0.89936185491986564</v>
      </c>
      <c r="AB240" s="119">
        <f t="shared" si="477"/>
        <v>4964.1428571428569</v>
      </c>
      <c r="AC240" s="120">
        <f t="shared" si="478"/>
        <v>28.142857142857142</v>
      </c>
      <c r="AD240" s="67">
        <f t="shared" si="479"/>
        <v>670.74285714285725</v>
      </c>
      <c r="AE240" s="41">
        <f t="shared" si="480"/>
        <v>4.1957744079059459E-2</v>
      </c>
    </row>
    <row r="241" spans="1:31" ht="13.8" x14ac:dyDescent="0.25">
      <c r="A241" s="95">
        <v>44099</v>
      </c>
      <c r="B241" s="81">
        <v>423236</v>
      </c>
      <c r="C241" s="81">
        <v>41936</v>
      </c>
      <c r="D241" s="81">
        <v>0</v>
      </c>
      <c r="E241" s="81"/>
      <c r="F241" s="81">
        <f t="shared" si="465"/>
        <v>6873</v>
      </c>
      <c r="G241" s="81">
        <f t="shared" si="466"/>
        <v>34</v>
      </c>
      <c r="H241" s="81">
        <f t="shared" si="467"/>
        <v>0</v>
      </c>
      <c r="I241" s="81">
        <f t="shared" si="468"/>
        <v>381300</v>
      </c>
      <c r="J241" s="82">
        <f t="shared" si="469"/>
        <v>1.8467648374046734E-2</v>
      </c>
      <c r="K241" s="82">
        <f t="shared" si="470"/>
        <v>9.0797172469229102E-5</v>
      </c>
      <c r="L241" s="82">
        <f t="shared" si="471"/>
        <v>0</v>
      </c>
      <c r="M241" s="81">
        <f t="shared" si="472"/>
        <v>203.39453169982102</v>
      </c>
      <c r="N241" s="84">
        <f t="shared" si="473"/>
        <v>9.908419888667315E-2</v>
      </c>
      <c r="O241" s="84"/>
      <c r="P241" s="85">
        <f t="shared" si="474"/>
        <v>0</v>
      </c>
      <c r="Q241" s="87">
        <f t="shared" si="475"/>
        <v>9.908419888667315E-2</v>
      </c>
      <c r="R241" s="96">
        <f t="shared" si="476"/>
        <v>0.90091580111332681</v>
      </c>
      <c r="AB241" s="119">
        <f t="shared" si="477"/>
        <v>5328.5714285714284</v>
      </c>
      <c r="AC241" s="120">
        <f t="shared" si="478"/>
        <v>29.142857142857142</v>
      </c>
      <c r="AD241" s="67">
        <f t="shared" si="479"/>
        <v>693.11428571428576</v>
      </c>
      <c r="AE241" s="41">
        <f t="shared" si="480"/>
        <v>4.2046250875963559E-2</v>
      </c>
    </row>
    <row r="242" spans="1:31" ht="13.8" x14ac:dyDescent="0.25">
      <c r="A242" s="95">
        <v>44100</v>
      </c>
      <c r="B242" s="81">
        <v>429277</v>
      </c>
      <c r="C242" s="81">
        <v>41971</v>
      </c>
      <c r="D242" s="81">
        <v>0</v>
      </c>
      <c r="E242" s="81"/>
      <c r="F242" s="81">
        <f t="shared" si="465"/>
        <v>6041</v>
      </c>
      <c r="G242" s="81">
        <f t="shared" si="466"/>
        <v>35</v>
      </c>
      <c r="H242" s="81">
        <f t="shared" si="467"/>
        <v>0</v>
      </c>
      <c r="I242" s="81">
        <f t="shared" si="468"/>
        <v>387306</v>
      </c>
      <c r="J242" s="82">
        <f t="shared" si="469"/>
        <v>1.5942562168977513E-2</v>
      </c>
      <c r="K242" s="82">
        <f t="shared" si="470"/>
        <v>9.1791240493050092E-5</v>
      </c>
      <c r="L242" s="82">
        <f t="shared" si="471"/>
        <v>0</v>
      </c>
      <c r="M242" s="81">
        <f t="shared" si="472"/>
        <v>173.68282728660358</v>
      </c>
      <c r="N242" s="84">
        <f t="shared" si="473"/>
        <v>9.7771369069388769E-2</v>
      </c>
      <c r="O242" s="84"/>
      <c r="P242" s="85">
        <f t="shared" si="474"/>
        <v>0</v>
      </c>
      <c r="Q242" s="87">
        <f t="shared" si="475"/>
        <v>9.7771369069388769E-2</v>
      </c>
      <c r="R242" s="96">
        <f t="shared" si="476"/>
        <v>0.90222863093061123</v>
      </c>
      <c r="AB242" s="119">
        <f t="shared" si="477"/>
        <v>5559.8571428571431</v>
      </c>
      <c r="AC242" s="120">
        <f t="shared" si="478"/>
        <v>30.285714285714285</v>
      </c>
      <c r="AD242" s="67">
        <f t="shared" si="479"/>
        <v>719.5428571428572</v>
      </c>
      <c r="AE242" s="41">
        <f t="shared" si="480"/>
        <v>4.2090216010165181E-2</v>
      </c>
    </row>
    <row r="243" spans="1:31" ht="13.8" x14ac:dyDescent="0.25">
      <c r="A243" s="95">
        <v>44101</v>
      </c>
      <c r="B243" s="81">
        <v>434969</v>
      </c>
      <c r="C243" s="81">
        <v>41988</v>
      </c>
      <c r="D243" s="81">
        <v>0</v>
      </c>
      <c r="E243" s="81"/>
      <c r="F243" s="81">
        <f t="shared" ref="F243:F249" si="481">B243-B242</f>
        <v>5692</v>
      </c>
      <c r="G243" s="81">
        <f t="shared" ref="G243:G249" si="482">C243-C242</f>
        <v>17</v>
      </c>
      <c r="H243" s="81">
        <f t="shared" ref="H243:H249" si="483">D243-D242</f>
        <v>0</v>
      </c>
      <c r="I243" s="81">
        <f t="shared" ref="I243:I249" si="484">B243-C243-D243</f>
        <v>392981</v>
      </c>
      <c r="J243" s="82">
        <f t="shared" ref="J243:J249" si="485">F243/I242*$B$2/($B$2-B242)</f>
        <v>1.4789913913691097E-2</v>
      </c>
      <c r="K243" s="82">
        <f t="shared" ref="K243:K249" si="486">G243/I242</f>
        <v>4.389294253122854E-5</v>
      </c>
      <c r="L243" s="82">
        <f t="shared" ref="L243:L249" si="487">H243/I242</f>
        <v>0</v>
      </c>
      <c r="M243" s="81">
        <f t="shared" ref="M243:M249" si="488">J243/(K243+L243)</f>
        <v>336.95425872094376</v>
      </c>
      <c r="N243" s="84">
        <f t="shared" ref="N243:N249" si="489">C243/B243</f>
        <v>9.6531017152946527E-2</v>
      </c>
      <c r="O243" s="84"/>
      <c r="P243" s="85">
        <f t="shared" ref="P243:P249" si="490">D243/B243</f>
        <v>0</v>
      </c>
      <c r="Q243" s="87">
        <f t="shared" ref="Q243:Q249" si="491">N243</f>
        <v>9.6531017152946527E-2</v>
      </c>
      <c r="R243" s="96">
        <f t="shared" ref="R243:R249" si="492">IF(P243="","",1-SUM(P243:Q243))</f>
        <v>0.90346898284705346</v>
      </c>
      <c r="AB243" s="119">
        <f t="shared" ref="AB243:AB249" si="493">AVERAGE(F237:F243)</f>
        <v>5816</v>
      </c>
      <c r="AC243" s="120">
        <f t="shared" ref="AC243:AC249" si="494">AVERAGE(G237:G243)</f>
        <v>30.142857142857142</v>
      </c>
      <c r="AD243" s="67">
        <f t="shared" ref="AD243:AD249" si="495">INDEX(AB222:AB243,$AE$3)*$AD$2</f>
        <v>735.80000000000007</v>
      </c>
      <c r="AE243" s="41">
        <f t="shared" ref="AE243:AE249" si="496">AC243/AD243</f>
        <v>4.0966101036772409E-2</v>
      </c>
    </row>
    <row r="244" spans="1:31" ht="13.8" x14ac:dyDescent="0.25">
      <c r="A244" s="95">
        <v>44102</v>
      </c>
      <c r="B244" s="81">
        <v>439013</v>
      </c>
      <c r="C244" s="81">
        <v>42001</v>
      </c>
      <c r="D244" s="81">
        <v>0</v>
      </c>
      <c r="E244" s="81"/>
      <c r="F244" s="81">
        <f t="shared" si="481"/>
        <v>4044</v>
      </c>
      <c r="G244" s="81">
        <f t="shared" si="482"/>
        <v>13</v>
      </c>
      <c r="H244" s="81">
        <f t="shared" si="483"/>
        <v>0</v>
      </c>
      <c r="I244" s="81">
        <f t="shared" si="484"/>
        <v>397012</v>
      </c>
      <c r="J244" s="82">
        <f t="shared" si="485"/>
        <v>1.0356934281408908E-2</v>
      </c>
      <c r="K244" s="82">
        <f t="shared" si="486"/>
        <v>3.3080479717848956E-5</v>
      </c>
      <c r="L244" s="82">
        <f t="shared" si="487"/>
        <v>0</v>
      </c>
      <c r="M244" s="81">
        <f t="shared" si="488"/>
        <v>313.08295314171954</v>
      </c>
      <c r="N244" s="84">
        <f t="shared" si="489"/>
        <v>9.5671426586456443E-2</v>
      </c>
      <c r="O244" s="84"/>
      <c r="P244" s="85">
        <f t="shared" si="490"/>
        <v>0</v>
      </c>
      <c r="Q244" s="87">
        <f t="shared" si="491"/>
        <v>9.5671426586456443E-2</v>
      </c>
      <c r="R244" s="96">
        <f t="shared" si="492"/>
        <v>0.90432857341354356</v>
      </c>
      <c r="AB244" s="119">
        <f t="shared" si="493"/>
        <v>5769.7142857142853</v>
      </c>
      <c r="AC244" s="120">
        <f t="shared" si="494"/>
        <v>30.428571428571427</v>
      </c>
      <c r="AD244" s="67">
        <f t="shared" si="495"/>
        <v>785.71428571428578</v>
      </c>
      <c r="AE244" s="41">
        <f t="shared" si="496"/>
        <v>3.8727272727272721E-2</v>
      </c>
    </row>
    <row r="245" spans="1:31" ht="13.8" x14ac:dyDescent="0.25">
      <c r="A245" s="95">
        <v>44103</v>
      </c>
      <c r="B245" s="81">
        <v>446156</v>
      </c>
      <c r="C245" s="81">
        <v>42072</v>
      </c>
      <c r="D245" s="81">
        <v>0</v>
      </c>
      <c r="E245" s="81"/>
      <c r="F245" s="81">
        <f t="shared" si="481"/>
        <v>7143</v>
      </c>
      <c r="G245" s="81">
        <f t="shared" si="482"/>
        <v>71</v>
      </c>
      <c r="H245" s="81">
        <f t="shared" si="483"/>
        <v>0</v>
      </c>
      <c r="I245" s="81">
        <f t="shared" si="484"/>
        <v>404084</v>
      </c>
      <c r="J245" s="82">
        <f t="shared" si="485"/>
        <v>1.8109008893674606E-2</v>
      </c>
      <c r="K245" s="82">
        <f t="shared" si="486"/>
        <v>1.7883590420440692E-4</v>
      </c>
      <c r="L245" s="82">
        <f t="shared" si="487"/>
        <v>0</v>
      </c>
      <c r="M245" s="81">
        <f t="shared" si="488"/>
        <v>101.26047660416258</v>
      </c>
      <c r="N245" s="84">
        <f t="shared" si="489"/>
        <v>9.429885510897533E-2</v>
      </c>
      <c r="O245" s="84"/>
      <c r="P245" s="85">
        <f t="shared" si="490"/>
        <v>0</v>
      </c>
      <c r="Q245" s="87">
        <f t="shared" si="491"/>
        <v>9.429885510897533E-2</v>
      </c>
      <c r="R245" s="96">
        <f t="shared" si="492"/>
        <v>0.90570114489102471</v>
      </c>
      <c r="AB245" s="119">
        <f t="shared" si="493"/>
        <v>6086.4285714285716</v>
      </c>
      <c r="AC245" s="120">
        <f t="shared" si="494"/>
        <v>35.285714285714285</v>
      </c>
      <c r="AD245" s="67">
        <f t="shared" si="495"/>
        <v>837.80000000000007</v>
      </c>
      <c r="AE245" s="41">
        <f t="shared" si="496"/>
        <v>4.2117109436278687E-2</v>
      </c>
    </row>
    <row r="246" spans="1:31" ht="13.8" x14ac:dyDescent="0.25">
      <c r="A246" s="95">
        <v>44104</v>
      </c>
      <c r="B246" s="81">
        <v>453264</v>
      </c>
      <c r="C246" s="81">
        <v>42143</v>
      </c>
      <c r="D246" s="81">
        <v>0</v>
      </c>
      <c r="E246" s="81"/>
      <c r="F246" s="81">
        <f t="shared" si="481"/>
        <v>7108</v>
      </c>
      <c r="G246" s="81">
        <f t="shared" si="482"/>
        <v>71</v>
      </c>
      <c r="H246" s="81">
        <f t="shared" si="483"/>
        <v>0</v>
      </c>
      <c r="I246" s="81">
        <f t="shared" si="484"/>
        <v>411121</v>
      </c>
      <c r="J246" s="82">
        <f t="shared" si="485"/>
        <v>1.770677329257897E-2</v>
      </c>
      <c r="K246" s="82">
        <f t="shared" si="486"/>
        <v>1.7570604131814178E-4</v>
      </c>
      <c r="L246" s="82">
        <f t="shared" si="487"/>
        <v>0</v>
      </c>
      <c r="M246" s="81">
        <f t="shared" si="488"/>
        <v>100.77498280504902</v>
      </c>
      <c r="N246" s="84">
        <f t="shared" si="489"/>
        <v>9.297671996893643E-2</v>
      </c>
      <c r="O246" s="84"/>
      <c r="P246" s="85">
        <f t="shared" si="490"/>
        <v>0</v>
      </c>
      <c r="Q246" s="87">
        <f t="shared" si="491"/>
        <v>9.297671996893643E-2</v>
      </c>
      <c r="R246" s="96">
        <f t="shared" si="492"/>
        <v>0.90702328003106358</v>
      </c>
      <c r="AB246" s="119">
        <f t="shared" si="493"/>
        <v>6219.2857142857147</v>
      </c>
      <c r="AC246" s="120">
        <f t="shared" si="494"/>
        <v>40.142857142857146</v>
      </c>
      <c r="AD246" s="67">
        <f t="shared" si="495"/>
        <v>900.28571428571433</v>
      </c>
      <c r="AE246" s="41">
        <f t="shared" si="496"/>
        <v>4.4589019358933675E-2</v>
      </c>
    </row>
    <row r="247" spans="1:31" ht="13.8" x14ac:dyDescent="0.25">
      <c r="A247" s="95">
        <v>44105</v>
      </c>
      <c r="B247" s="81">
        <v>460178</v>
      </c>
      <c r="C247" s="81">
        <v>42202</v>
      </c>
      <c r="D247" s="81">
        <v>0</v>
      </c>
      <c r="E247" s="81"/>
      <c r="F247" s="81">
        <f t="shared" si="481"/>
        <v>6914</v>
      </c>
      <c r="G247" s="81">
        <f t="shared" si="482"/>
        <v>59</v>
      </c>
      <c r="H247" s="81">
        <f t="shared" si="483"/>
        <v>0</v>
      </c>
      <c r="I247" s="81">
        <f t="shared" si="484"/>
        <v>417976</v>
      </c>
      <c r="J247" s="82">
        <f t="shared" si="485"/>
        <v>1.6930475377204521E-2</v>
      </c>
      <c r="K247" s="82">
        <f t="shared" si="486"/>
        <v>1.4351006151473654E-4</v>
      </c>
      <c r="L247" s="82">
        <f t="shared" si="487"/>
        <v>0</v>
      </c>
      <c r="M247" s="81">
        <f t="shared" si="488"/>
        <v>117.97413504324915</v>
      </c>
      <c r="N247" s="84">
        <f t="shared" si="489"/>
        <v>9.1707991255557633E-2</v>
      </c>
      <c r="O247" s="84"/>
      <c r="P247" s="85">
        <f t="shared" si="490"/>
        <v>0</v>
      </c>
      <c r="Q247" s="87">
        <f t="shared" si="491"/>
        <v>9.1707991255557633E-2</v>
      </c>
      <c r="R247" s="96">
        <f t="shared" si="492"/>
        <v>0.90829200874444238</v>
      </c>
      <c r="AB247" s="119">
        <f t="shared" si="493"/>
        <v>6259.2857142857147</v>
      </c>
      <c r="AC247" s="120">
        <f t="shared" si="494"/>
        <v>42.857142857142854</v>
      </c>
      <c r="AD247" s="67">
        <f t="shared" si="495"/>
        <v>992.82857142857142</v>
      </c>
      <c r="AE247" s="41">
        <f t="shared" si="496"/>
        <v>4.3166709833376497E-2</v>
      </c>
    </row>
    <row r="248" spans="1:31" ht="13.8" x14ac:dyDescent="0.25">
      <c r="A248" s="95">
        <v>44106</v>
      </c>
      <c r="B248" s="81">
        <v>467146</v>
      </c>
      <c r="C248" s="81">
        <v>42268</v>
      </c>
      <c r="D248" s="81">
        <v>0</v>
      </c>
      <c r="E248" s="81"/>
      <c r="F248" s="81">
        <f t="shared" si="481"/>
        <v>6968</v>
      </c>
      <c r="G248" s="81">
        <f t="shared" si="482"/>
        <v>66</v>
      </c>
      <c r="H248" s="81">
        <f t="shared" si="483"/>
        <v>0</v>
      </c>
      <c r="I248" s="81">
        <f t="shared" si="484"/>
        <v>424878</v>
      </c>
      <c r="J248" s="82">
        <f t="shared" si="485"/>
        <v>1.678459111985095E-2</v>
      </c>
      <c r="K248" s="82">
        <f t="shared" si="486"/>
        <v>1.5790380308917259E-4</v>
      </c>
      <c r="L248" s="82">
        <f t="shared" si="487"/>
        <v>0</v>
      </c>
      <c r="M248" s="81">
        <f t="shared" si="488"/>
        <v>106.29630693804273</v>
      </c>
      <c r="N248" s="84">
        <f t="shared" si="489"/>
        <v>9.0481348443527287E-2</v>
      </c>
      <c r="O248" s="84"/>
      <c r="P248" s="85">
        <f t="shared" si="490"/>
        <v>0</v>
      </c>
      <c r="Q248" s="87">
        <f t="shared" si="491"/>
        <v>9.0481348443527287E-2</v>
      </c>
      <c r="R248" s="96">
        <f t="shared" si="492"/>
        <v>0.90951865155647271</v>
      </c>
      <c r="AB248" s="119">
        <f t="shared" si="493"/>
        <v>6272.8571428571431</v>
      </c>
      <c r="AC248" s="120">
        <f t="shared" si="494"/>
        <v>47.428571428571431</v>
      </c>
      <c r="AD248" s="67">
        <f t="shared" si="495"/>
        <v>1065.7142857142858</v>
      </c>
      <c r="AE248" s="41">
        <f t="shared" si="496"/>
        <v>4.4504021447721177E-2</v>
      </c>
    </row>
    <row r="249" spans="1:31" ht="13.8" x14ac:dyDescent="0.25">
      <c r="A249" s="95">
        <v>44107</v>
      </c>
      <c r="B249" s="81">
        <v>480017</v>
      </c>
      <c r="C249" s="81">
        <v>42317</v>
      </c>
      <c r="D249" s="81">
        <v>0</v>
      </c>
      <c r="E249" s="81"/>
      <c r="F249" s="81">
        <f t="shared" si="481"/>
        <v>12871</v>
      </c>
      <c r="G249" s="81">
        <f t="shared" si="482"/>
        <v>49</v>
      </c>
      <c r="H249" s="81">
        <f t="shared" si="483"/>
        <v>0</v>
      </c>
      <c r="I249" s="81">
        <f t="shared" si="484"/>
        <v>437700</v>
      </c>
      <c r="J249" s="82">
        <f t="shared" si="485"/>
        <v>3.0503305159745437E-2</v>
      </c>
      <c r="K249" s="82">
        <f t="shared" si="486"/>
        <v>1.153272233441129E-4</v>
      </c>
      <c r="L249" s="82">
        <f t="shared" si="487"/>
        <v>0</v>
      </c>
      <c r="M249" s="81">
        <f t="shared" si="488"/>
        <v>264.49353652372082</v>
      </c>
      <c r="N249" s="84">
        <f t="shared" si="489"/>
        <v>8.8157294429155639E-2</v>
      </c>
      <c r="O249" s="84"/>
      <c r="P249" s="85">
        <f t="shared" si="490"/>
        <v>0</v>
      </c>
      <c r="Q249" s="87">
        <f t="shared" si="491"/>
        <v>8.8157294429155639E-2</v>
      </c>
      <c r="R249" s="96">
        <f t="shared" si="492"/>
        <v>0.91184270557084435</v>
      </c>
      <c r="AB249" s="119">
        <f t="shared" si="493"/>
        <v>7248.5714285714284</v>
      </c>
      <c r="AC249" s="120">
        <f t="shared" si="494"/>
        <v>49.428571428571431</v>
      </c>
      <c r="AD249" s="67">
        <f t="shared" si="495"/>
        <v>1111.9714285714288</v>
      </c>
      <c r="AE249" s="41">
        <f t="shared" si="496"/>
        <v>4.445129628202163E-2</v>
      </c>
    </row>
    <row r="250" spans="1:31" ht="13.8" x14ac:dyDescent="0.25">
      <c r="A250" s="95">
        <v>44108</v>
      </c>
      <c r="B250" s="81">
        <v>502978</v>
      </c>
      <c r="C250" s="81">
        <v>42350</v>
      </c>
      <c r="D250" s="81">
        <v>0</v>
      </c>
      <c r="E250" s="81"/>
      <c r="F250" s="81">
        <f t="shared" ref="F250:F270" si="497">B250-B249</f>
        <v>22961</v>
      </c>
      <c r="G250" s="81">
        <f t="shared" ref="G250:G270" si="498">C250-C249</f>
        <v>33</v>
      </c>
      <c r="H250" s="81">
        <f t="shared" ref="H250:H270" si="499">D250-D249</f>
        <v>0</v>
      </c>
      <c r="I250" s="81">
        <f t="shared" ref="I250:I270" si="500">B250-C250-D250</f>
        <v>460628</v>
      </c>
      <c r="J250" s="82">
        <f t="shared" ref="J250:J270" si="501">F250/I249*$B$2/($B$2-B249)</f>
        <v>5.2831875085089443E-2</v>
      </c>
      <c r="K250" s="82">
        <f t="shared" ref="K250:K270" si="502">G250/I249</f>
        <v>7.5394105551747779E-5</v>
      </c>
      <c r="L250" s="82">
        <f t="shared" ref="L250:L270" si="503">H250/I249</f>
        <v>0</v>
      </c>
      <c r="M250" s="81">
        <f t="shared" ref="M250:M270" si="504">J250/(K250+L250)</f>
        <v>700.74277953768626</v>
      </c>
      <c r="N250" s="84">
        <f t="shared" ref="N250:N270" si="505">C250/B250</f>
        <v>8.4198513652684617E-2</v>
      </c>
      <c r="O250" s="84"/>
      <c r="P250" s="85">
        <f t="shared" ref="P250:P270" si="506">D250/B250</f>
        <v>0</v>
      </c>
      <c r="Q250" s="87">
        <f t="shared" ref="Q250:Q270" si="507">N250</f>
        <v>8.4198513652684617E-2</v>
      </c>
      <c r="R250" s="96">
        <f t="shared" ref="R250:R270" si="508">IF(P250="","",1-SUM(P250:Q250))</f>
        <v>0.9158014863473154</v>
      </c>
      <c r="AB250" s="119">
        <f t="shared" ref="AB250:AB270" si="509">AVERAGE(F244:F250)</f>
        <v>9715.5714285714294</v>
      </c>
      <c r="AC250" s="120">
        <f t="shared" ref="AC250:AC270" si="510">AVERAGE(G244:G250)</f>
        <v>51.714285714285715</v>
      </c>
      <c r="AD250" s="67">
        <f t="shared" ref="AD250:AD270" si="511">INDEX(AB229:AB250,$AE$3)*$AD$2</f>
        <v>1163.2</v>
      </c>
      <c r="AE250" s="41">
        <f t="shared" ref="AE250:AE270" si="512">AC250/AD250</f>
        <v>4.4458636274317155E-2</v>
      </c>
    </row>
    <row r="251" spans="1:31" ht="13.8" x14ac:dyDescent="0.25">
      <c r="A251" s="95">
        <v>44109</v>
      </c>
      <c r="B251" s="81">
        <v>515571</v>
      </c>
      <c r="C251" s="81">
        <v>42369</v>
      </c>
      <c r="D251" s="81">
        <v>0</v>
      </c>
      <c r="E251" s="81"/>
      <c r="F251" s="81">
        <f t="shared" si="497"/>
        <v>12593</v>
      </c>
      <c r="G251" s="81">
        <f t="shared" si="498"/>
        <v>19</v>
      </c>
      <c r="H251" s="81">
        <f t="shared" si="499"/>
        <v>0</v>
      </c>
      <c r="I251" s="81">
        <f t="shared" si="500"/>
        <v>473202</v>
      </c>
      <c r="J251" s="82">
        <f t="shared" si="501"/>
        <v>2.7542832726803423E-2</v>
      </c>
      <c r="K251" s="82">
        <f t="shared" si="502"/>
        <v>4.1248035290950618E-5</v>
      </c>
      <c r="L251" s="82">
        <f t="shared" si="503"/>
        <v>0</v>
      </c>
      <c r="M251" s="81">
        <f t="shared" si="504"/>
        <v>667.73683964642134</v>
      </c>
      <c r="N251" s="84">
        <f t="shared" si="505"/>
        <v>8.2178788178543793E-2</v>
      </c>
      <c r="O251" s="84"/>
      <c r="P251" s="85">
        <f t="shared" si="506"/>
        <v>0</v>
      </c>
      <c r="Q251" s="87">
        <f t="shared" si="507"/>
        <v>8.2178788178543793E-2</v>
      </c>
      <c r="R251" s="96">
        <f t="shared" si="508"/>
        <v>0.91782121182145615</v>
      </c>
      <c r="AB251" s="119">
        <f t="shared" si="509"/>
        <v>10936.857142857143</v>
      </c>
      <c r="AC251" s="120">
        <f t="shared" si="510"/>
        <v>52.571428571428569</v>
      </c>
      <c r="AD251" s="67">
        <f t="shared" si="511"/>
        <v>1153.9428571428571</v>
      </c>
      <c r="AE251" s="41">
        <f t="shared" si="512"/>
        <v>4.5558086560364468E-2</v>
      </c>
    </row>
    <row r="252" spans="1:31" ht="13.8" x14ac:dyDescent="0.25">
      <c r="A252" s="95">
        <v>44110</v>
      </c>
      <c r="B252" s="81">
        <v>530113</v>
      </c>
      <c r="C252" s="81">
        <v>42445</v>
      </c>
      <c r="D252" s="81">
        <v>0</v>
      </c>
      <c r="E252" s="81"/>
      <c r="F252" s="81">
        <f t="shared" si="497"/>
        <v>14542</v>
      </c>
      <c r="G252" s="81">
        <f t="shared" si="498"/>
        <v>76</v>
      </c>
      <c r="H252" s="81">
        <f t="shared" si="499"/>
        <v>0</v>
      </c>
      <c r="I252" s="81">
        <f t="shared" si="500"/>
        <v>487668</v>
      </c>
      <c r="J252" s="82">
        <f t="shared" si="501"/>
        <v>3.0966239984457699E-2</v>
      </c>
      <c r="K252" s="82">
        <f t="shared" si="502"/>
        <v>1.6060794333075515E-4</v>
      </c>
      <c r="L252" s="82">
        <f t="shared" si="503"/>
        <v>0</v>
      </c>
      <c r="M252" s="81">
        <f t="shared" si="504"/>
        <v>192.80640385691254</v>
      </c>
      <c r="N252" s="84">
        <f t="shared" si="505"/>
        <v>8.0067834593756423E-2</v>
      </c>
      <c r="O252" s="84"/>
      <c r="P252" s="85">
        <f t="shared" si="506"/>
        <v>0</v>
      </c>
      <c r="Q252" s="87">
        <f t="shared" si="507"/>
        <v>8.0067834593756423E-2</v>
      </c>
      <c r="R252" s="96">
        <f t="shared" si="508"/>
        <v>0.91993216540624356</v>
      </c>
      <c r="AB252" s="119">
        <f t="shared" si="509"/>
        <v>11993.857142857143</v>
      </c>
      <c r="AC252" s="120">
        <f t="shared" si="510"/>
        <v>53.285714285714285</v>
      </c>
      <c r="AD252" s="67">
        <f t="shared" si="511"/>
        <v>1217.2857142857144</v>
      </c>
      <c r="AE252" s="41">
        <f t="shared" si="512"/>
        <v>4.3774204905527511E-2</v>
      </c>
    </row>
    <row r="253" spans="1:31" ht="13.8" x14ac:dyDescent="0.25">
      <c r="A253" s="95">
        <v>44111</v>
      </c>
      <c r="B253" s="81">
        <v>544275</v>
      </c>
      <c r="C253" s="81">
        <v>42515</v>
      </c>
      <c r="D253" s="81">
        <v>0</v>
      </c>
      <c r="E253" s="81"/>
      <c r="F253" s="81">
        <f t="shared" si="497"/>
        <v>14162</v>
      </c>
      <c r="G253" s="81">
        <f t="shared" si="498"/>
        <v>70</v>
      </c>
      <c r="H253" s="81">
        <f t="shared" si="499"/>
        <v>0</v>
      </c>
      <c r="I253" s="81">
        <f t="shared" si="500"/>
        <v>501760</v>
      </c>
      <c r="J253" s="82">
        <f t="shared" si="501"/>
        <v>2.9268804971896014E-2</v>
      </c>
      <c r="K253" s="82">
        <f t="shared" si="502"/>
        <v>1.4354027740183896E-4</v>
      </c>
      <c r="L253" s="82">
        <f t="shared" si="503"/>
        <v>0</v>
      </c>
      <c r="M253" s="81">
        <f t="shared" si="504"/>
        <v>203.90656547192265</v>
      </c>
      <c r="N253" s="84">
        <f t="shared" si="505"/>
        <v>7.8113086215607919E-2</v>
      </c>
      <c r="O253" s="84"/>
      <c r="P253" s="85">
        <f t="shared" si="506"/>
        <v>0</v>
      </c>
      <c r="Q253" s="87">
        <f t="shared" si="507"/>
        <v>7.8113086215607919E-2</v>
      </c>
      <c r="R253" s="96">
        <f t="shared" si="508"/>
        <v>0.92188691378439214</v>
      </c>
      <c r="AB253" s="119">
        <f t="shared" si="509"/>
        <v>13001.571428571429</v>
      </c>
      <c r="AC253" s="120">
        <f t="shared" si="510"/>
        <v>53.142857142857146</v>
      </c>
      <c r="AD253" s="67">
        <f t="shared" si="511"/>
        <v>1243.8571428571431</v>
      </c>
      <c r="AE253" s="41">
        <f t="shared" si="512"/>
        <v>4.2724244860457096E-2</v>
      </c>
    </row>
    <row r="254" spans="1:31" ht="13.8" x14ac:dyDescent="0.25">
      <c r="A254" s="95">
        <v>44112</v>
      </c>
      <c r="B254" s="81">
        <v>561815</v>
      </c>
      <c r="C254" s="81">
        <v>42592</v>
      </c>
      <c r="D254" s="81">
        <v>0</v>
      </c>
      <c r="E254" s="81"/>
      <c r="F254" s="81">
        <f t="shared" si="497"/>
        <v>17540</v>
      </c>
      <c r="G254" s="81">
        <f t="shared" si="498"/>
        <v>77</v>
      </c>
      <c r="H254" s="81">
        <f t="shared" si="499"/>
        <v>0</v>
      </c>
      <c r="I254" s="81">
        <f t="shared" si="500"/>
        <v>519223</v>
      </c>
      <c r="J254" s="82">
        <f t="shared" si="501"/>
        <v>3.5239483522278216E-2</v>
      </c>
      <c r="K254" s="82">
        <f t="shared" si="502"/>
        <v>1.5345982142857143E-4</v>
      </c>
      <c r="L254" s="82">
        <f t="shared" si="503"/>
        <v>0</v>
      </c>
      <c r="M254" s="81">
        <f t="shared" si="504"/>
        <v>229.63328898880931</v>
      </c>
      <c r="N254" s="84">
        <f t="shared" si="505"/>
        <v>7.5811432589019512E-2</v>
      </c>
      <c r="O254" s="84"/>
      <c r="P254" s="85">
        <f t="shared" si="506"/>
        <v>0</v>
      </c>
      <c r="Q254" s="87">
        <f t="shared" si="507"/>
        <v>7.5811432589019512E-2</v>
      </c>
      <c r="R254" s="96">
        <f t="shared" si="508"/>
        <v>0.92418856741098043</v>
      </c>
      <c r="AB254" s="119">
        <f t="shared" si="509"/>
        <v>14519.571428571429</v>
      </c>
      <c r="AC254" s="120">
        <f t="shared" si="510"/>
        <v>55.714285714285715</v>
      </c>
      <c r="AD254" s="67">
        <f t="shared" si="511"/>
        <v>1251.8571428571431</v>
      </c>
      <c r="AE254" s="41">
        <f t="shared" si="512"/>
        <v>4.450530640191714E-2</v>
      </c>
    </row>
    <row r="255" spans="1:31" ht="13.8" x14ac:dyDescent="0.25">
      <c r="A255" s="95">
        <v>44113</v>
      </c>
      <c r="B255" s="81">
        <v>575679</v>
      </c>
      <c r="C255" s="81">
        <v>42679</v>
      </c>
      <c r="D255" s="81">
        <v>0</v>
      </c>
      <c r="E255" s="81"/>
      <c r="F255" s="81">
        <f t="shared" si="497"/>
        <v>13864</v>
      </c>
      <c r="G255" s="81">
        <f t="shared" si="498"/>
        <v>87</v>
      </c>
      <c r="H255" s="81">
        <f t="shared" si="499"/>
        <v>0</v>
      </c>
      <c r="I255" s="81">
        <f t="shared" si="500"/>
        <v>533000</v>
      </c>
      <c r="J255" s="82">
        <f t="shared" si="501"/>
        <v>2.6924257909929143E-2</v>
      </c>
      <c r="K255" s="82">
        <f t="shared" si="502"/>
        <v>1.6755806272064218E-4</v>
      </c>
      <c r="L255" s="82">
        <f t="shared" si="503"/>
        <v>0</v>
      </c>
      <c r="M255" s="81">
        <f t="shared" si="504"/>
        <v>160.68613752605907</v>
      </c>
      <c r="N255" s="84">
        <f t="shared" si="505"/>
        <v>7.4136801933021704E-2</v>
      </c>
      <c r="O255" s="84"/>
      <c r="P255" s="85">
        <f t="shared" si="506"/>
        <v>0</v>
      </c>
      <c r="Q255" s="87">
        <f t="shared" si="507"/>
        <v>7.4136801933021704E-2</v>
      </c>
      <c r="R255" s="96">
        <f t="shared" si="508"/>
        <v>0.92586319806697825</v>
      </c>
      <c r="AB255" s="119">
        <f t="shared" si="509"/>
        <v>15504.714285714286</v>
      </c>
      <c r="AC255" s="120">
        <f t="shared" si="510"/>
        <v>58.714285714285715</v>
      </c>
      <c r="AD255" s="67">
        <f t="shared" si="511"/>
        <v>1254.5714285714287</v>
      </c>
      <c r="AE255" s="41">
        <f t="shared" si="512"/>
        <v>4.680027328626736E-2</v>
      </c>
    </row>
    <row r="256" spans="1:31" ht="13.8" x14ac:dyDescent="0.25">
      <c r="A256" s="95">
        <v>44114</v>
      </c>
      <c r="B256" s="81">
        <v>590844</v>
      </c>
      <c r="C256" s="81">
        <v>42760</v>
      </c>
      <c r="D256" s="81">
        <v>0</v>
      </c>
      <c r="E256" s="81"/>
      <c r="F256" s="81">
        <f t="shared" si="497"/>
        <v>15165</v>
      </c>
      <c r="G256" s="81">
        <f t="shared" si="498"/>
        <v>81</v>
      </c>
      <c r="H256" s="81">
        <f t="shared" si="499"/>
        <v>0</v>
      </c>
      <c r="I256" s="81">
        <f t="shared" si="500"/>
        <v>548084</v>
      </c>
      <c r="J256" s="82">
        <f t="shared" si="501"/>
        <v>2.869549779824947E-2</v>
      </c>
      <c r="K256" s="82">
        <f t="shared" si="502"/>
        <v>1.5196998123827391E-4</v>
      </c>
      <c r="L256" s="82">
        <f t="shared" si="503"/>
        <v>0</v>
      </c>
      <c r="M256" s="81">
        <f t="shared" si="504"/>
        <v>188.82346082057987</v>
      </c>
      <c r="N256" s="84">
        <f t="shared" si="505"/>
        <v>7.2371048872460417E-2</v>
      </c>
      <c r="O256" s="84"/>
      <c r="P256" s="85">
        <f t="shared" si="506"/>
        <v>0</v>
      </c>
      <c r="Q256" s="87">
        <f t="shared" si="507"/>
        <v>7.2371048872460417E-2</v>
      </c>
      <c r="R256" s="96">
        <f t="shared" si="508"/>
        <v>0.92762895112753962</v>
      </c>
      <c r="AB256" s="119">
        <f t="shared" si="509"/>
        <v>15832.428571428571</v>
      </c>
      <c r="AC256" s="120">
        <f t="shared" si="510"/>
        <v>63.285714285714285</v>
      </c>
      <c r="AD256" s="67">
        <f t="shared" si="511"/>
        <v>1449.7142857142858</v>
      </c>
      <c r="AE256" s="41">
        <f t="shared" si="512"/>
        <v>4.3653921955065032E-2</v>
      </c>
    </row>
    <row r="257" spans="1:31" ht="13.8" x14ac:dyDescent="0.25">
      <c r="A257" s="95">
        <v>44115</v>
      </c>
      <c r="B257" s="81">
        <v>603716</v>
      </c>
      <c r="C257" s="81">
        <v>42825</v>
      </c>
      <c r="D257" s="81">
        <v>0</v>
      </c>
      <c r="E257" s="81"/>
      <c r="F257" s="81">
        <f t="shared" si="497"/>
        <v>12872</v>
      </c>
      <c r="G257" s="81">
        <f t="shared" si="498"/>
        <v>65</v>
      </c>
      <c r="H257" s="81">
        <f t="shared" si="499"/>
        <v>0</v>
      </c>
      <c r="I257" s="81">
        <f t="shared" si="500"/>
        <v>560891</v>
      </c>
      <c r="J257" s="82">
        <f t="shared" si="501"/>
        <v>2.3691650755633207E-2</v>
      </c>
      <c r="K257" s="82">
        <f t="shared" si="502"/>
        <v>1.1859495989665818E-4</v>
      </c>
      <c r="L257" s="82">
        <f t="shared" si="503"/>
        <v>0</v>
      </c>
      <c r="M257" s="81">
        <f t="shared" si="504"/>
        <v>199.76945711923801</v>
      </c>
      <c r="N257" s="84">
        <f t="shared" si="505"/>
        <v>7.0935671739692174E-2</v>
      </c>
      <c r="O257" s="84"/>
      <c r="P257" s="85">
        <f t="shared" si="506"/>
        <v>0</v>
      </c>
      <c r="Q257" s="87">
        <f t="shared" si="507"/>
        <v>7.0935671739692174E-2</v>
      </c>
      <c r="R257" s="96">
        <f t="shared" si="508"/>
        <v>0.92906432826030783</v>
      </c>
      <c r="AB257" s="119">
        <f t="shared" si="509"/>
        <v>14391.142857142857</v>
      </c>
      <c r="AC257" s="120">
        <f t="shared" si="510"/>
        <v>67.857142857142861</v>
      </c>
      <c r="AD257" s="67">
        <f t="shared" si="511"/>
        <v>1943.1142857142859</v>
      </c>
      <c r="AE257" s="41">
        <f t="shared" si="512"/>
        <v>3.4921848578864559E-2</v>
      </c>
    </row>
    <row r="258" spans="1:31" ht="13.8" x14ac:dyDescent="0.25">
      <c r="A258" s="95">
        <v>44116</v>
      </c>
      <c r="B258" s="81">
        <v>617688</v>
      </c>
      <c r="C258" s="81">
        <v>42875</v>
      </c>
      <c r="D258" s="81">
        <v>0</v>
      </c>
      <c r="E258" s="81"/>
      <c r="F258" s="81">
        <f t="shared" si="497"/>
        <v>13972</v>
      </c>
      <c r="G258" s="81">
        <f t="shared" si="498"/>
        <v>50</v>
      </c>
      <c r="H258" s="81">
        <f t="shared" si="499"/>
        <v>0</v>
      </c>
      <c r="I258" s="81">
        <f t="shared" si="500"/>
        <v>574813</v>
      </c>
      <c r="J258" s="82">
        <f t="shared" si="501"/>
        <v>2.5133883567111995E-2</v>
      </c>
      <c r="K258" s="82">
        <f t="shared" si="502"/>
        <v>8.9143880005206004E-5</v>
      </c>
      <c r="L258" s="82">
        <f t="shared" si="503"/>
        <v>0</v>
      </c>
      <c r="M258" s="81">
        <f t="shared" si="504"/>
        <v>281.94738175682028</v>
      </c>
      <c r="N258" s="84">
        <f t="shared" si="505"/>
        <v>6.9412065638315784E-2</v>
      </c>
      <c r="O258" s="84"/>
      <c r="P258" s="85">
        <f t="shared" si="506"/>
        <v>0</v>
      </c>
      <c r="Q258" s="87">
        <f t="shared" si="507"/>
        <v>6.9412065638315784E-2</v>
      </c>
      <c r="R258" s="96">
        <f t="shared" si="508"/>
        <v>0.93058793436168419</v>
      </c>
      <c r="AB258" s="119">
        <f t="shared" si="509"/>
        <v>14588.142857142857</v>
      </c>
      <c r="AC258" s="120">
        <f t="shared" si="510"/>
        <v>72.285714285714292</v>
      </c>
      <c r="AD258" s="67">
        <f t="shared" si="511"/>
        <v>2187.3714285714286</v>
      </c>
      <c r="AE258" s="41">
        <f t="shared" si="512"/>
        <v>3.3046840304083183E-2</v>
      </c>
    </row>
    <row r="259" spans="1:31" ht="13.8" x14ac:dyDescent="0.25">
      <c r="A259" s="95">
        <v>44117</v>
      </c>
      <c r="B259" s="81">
        <v>634920</v>
      </c>
      <c r="C259" s="81">
        <v>43018</v>
      </c>
      <c r="D259" s="81">
        <v>0</v>
      </c>
      <c r="E259" s="81"/>
      <c r="F259" s="81">
        <f t="shared" si="497"/>
        <v>17232</v>
      </c>
      <c r="G259" s="81">
        <f t="shared" si="498"/>
        <v>143</v>
      </c>
      <c r="H259" s="81">
        <f t="shared" si="499"/>
        <v>0</v>
      </c>
      <c r="I259" s="81">
        <f t="shared" si="500"/>
        <v>591902</v>
      </c>
      <c r="J259" s="82">
        <f t="shared" si="501"/>
        <v>3.0253720732116129E-2</v>
      </c>
      <c r="K259" s="82">
        <f t="shared" si="502"/>
        <v>2.4877655863733076E-4</v>
      </c>
      <c r="L259" s="82">
        <f t="shared" si="503"/>
        <v>0</v>
      </c>
      <c r="M259" s="81">
        <f t="shared" si="504"/>
        <v>121.61001381251656</v>
      </c>
      <c r="N259" s="84">
        <f t="shared" si="505"/>
        <v>6.7753417753417755E-2</v>
      </c>
      <c r="O259" s="84"/>
      <c r="P259" s="85">
        <f t="shared" si="506"/>
        <v>0</v>
      </c>
      <c r="Q259" s="87">
        <f t="shared" si="507"/>
        <v>6.7753417753417755E-2</v>
      </c>
      <c r="R259" s="96">
        <f t="shared" si="508"/>
        <v>0.93224658224658219</v>
      </c>
      <c r="AB259" s="119">
        <f t="shared" si="509"/>
        <v>14972.428571428571</v>
      </c>
      <c r="AC259" s="120">
        <f t="shared" si="510"/>
        <v>81.857142857142861</v>
      </c>
      <c r="AD259" s="67">
        <f t="shared" si="511"/>
        <v>2398.7714285714287</v>
      </c>
      <c r="AE259" s="41">
        <f t="shared" si="512"/>
        <v>3.4124611408220873E-2</v>
      </c>
    </row>
    <row r="260" spans="1:31" ht="13.8" x14ac:dyDescent="0.25">
      <c r="A260" s="95">
        <v>44118</v>
      </c>
      <c r="B260" s="81">
        <v>654644</v>
      </c>
      <c r="C260" s="81">
        <v>43155</v>
      </c>
      <c r="D260" s="81">
        <v>0</v>
      </c>
      <c r="E260" s="81"/>
      <c r="F260" s="81">
        <f t="shared" si="497"/>
        <v>19724</v>
      </c>
      <c r="G260" s="81">
        <f t="shared" si="498"/>
        <v>137</v>
      </c>
      <c r="H260" s="81">
        <f t="shared" si="499"/>
        <v>0</v>
      </c>
      <c r="I260" s="81">
        <f t="shared" si="500"/>
        <v>611489</v>
      </c>
      <c r="J260" s="82">
        <f t="shared" si="501"/>
        <v>3.3637688337798212E-2</v>
      </c>
      <c r="K260" s="82">
        <f t="shared" si="502"/>
        <v>2.3145723447462588E-4</v>
      </c>
      <c r="L260" s="82">
        <f t="shared" si="503"/>
        <v>0</v>
      </c>
      <c r="M260" s="81">
        <f t="shared" si="504"/>
        <v>145.33003651474041</v>
      </c>
      <c r="N260" s="84">
        <f t="shared" si="505"/>
        <v>6.5921325178264822E-2</v>
      </c>
      <c r="O260" s="84"/>
      <c r="P260" s="85">
        <f t="shared" si="506"/>
        <v>0</v>
      </c>
      <c r="Q260" s="87">
        <f t="shared" si="507"/>
        <v>6.5921325178264822E-2</v>
      </c>
      <c r="R260" s="96">
        <f t="shared" si="508"/>
        <v>0.93407867482173512</v>
      </c>
      <c r="AB260" s="119">
        <f t="shared" si="509"/>
        <v>15767</v>
      </c>
      <c r="AC260" s="120">
        <f t="shared" si="510"/>
        <v>91.428571428571431</v>
      </c>
      <c r="AD260" s="67">
        <f t="shared" si="511"/>
        <v>2600.3142857142861</v>
      </c>
      <c r="AE260" s="41">
        <f t="shared" si="512"/>
        <v>3.5160584984232669E-2</v>
      </c>
    </row>
    <row r="261" spans="1:31" ht="13.8" x14ac:dyDescent="0.25">
      <c r="A261" s="95">
        <v>44119</v>
      </c>
      <c r="B261" s="81">
        <v>673622</v>
      </c>
      <c r="C261" s="81">
        <v>43293</v>
      </c>
      <c r="D261" s="81">
        <v>0</v>
      </c>
      <c r="E261" s="81"/>
      <c r="F261" s="81">
        <f t="shared" si="497"/>
        <v>18978</v>
      </c>
      <c r="G261" s="81">
        <f t="shared" si="498"/>
        <v>138</v>
      </c>
      <c r="H261" s="81">
        <f t="shared" si="499"/>
        <v>0</v>
      </c>
      <c r="I261" s="81">
        <f t="shared" si="500"/>
        <v>630329</v>
      </c>
      <c r="J261" s="82">
        <f t="shared" si="501"/>
        <v>3.1337918137566589E-2</v>
      </c>
      <c r="K261" s="82">
        <f t="shared" si="502"/>
        <v>2.2567863035966306E-4</v>
      </c>
      <c r="L261" s="82">
        <f t="shared" si="503"/>
        <v>0</v>
      </c>
      <c r="M261" s="81">
        <f t="shared" si="504"/>
        <v>138.86081321755404</v>
      </c>
      <c r="N261" s="84">
        <f t="shared" si="505"/>
        <v>6.4268981713780135E-2</v>
      </c>
      <c r="O261" s="84"/>
      <c r="P261" s="85">
        <f t="shared" si="506"/>
        <v>0</v>
      </c>
      <c r="Q261" s="87">
        <f t="shared" si="507"/>
        <v>6.4268981713780135E-2</v>
      </c>
      <c r="R261" s="96">
        <f t="shared" si="508"/>
        <v>0.93573101828621985</v>
      </c>
      <c r="AB261" s="119">
        <f t="shared" si="509"/>
        <v>15972.428571428571</v>
      </c>
      <c r="AC261" s="120">
        <f t="shared" si="510"/>
        <v>100.14285714285714</v>
      </c>
      <c r="AD261" s="67">
        <f t="shared" si="511"/>
        <v>2903.9142857142861</v>
      </c>
      <c r="AE261" s="41">
        <f t="shared" si="512"/>
        <v>3.4485472810098679E-2</v>
      </c>
    </row>
    <row r="262" spans="1:31" ht="13.8" x14ac:dyDescent="0.25">
      <c r="A262" s="95">
        <v>44120</v>
      </c>
      <c r="B262" s="81">
        <v>689257</v>
      </c>
      <c r="C262" s="81">
        <v>43429</v>
      </c>
      <c r="D262" s="81">
        <v>0</v>
      </c>
      <c r="E262" s="81"/>
      <c r="F262" s="81">
        <f t="shared" si="497"/>
        <v>15635</v>
      </c>
      <c r="G262" s="81">
        <f t="shared" si="498"/>
        <v>136</v>
      </c>
      <c r="H262" s="81">
        <f t="shared" si="499"/>
        <v>0</v>
      </c>
      <c r="I262" s="81">
        <f t="shared" si="500"/>
        <v>645828</v>
      </c>
      <c r="J262" s="82">
        <f t="shared" si="501"/>
        <v>2.5053104793771815E-2</v>
      </c>
      <c r="K262" s="82">
        <f t="shared" si="502"/>
        <v>2.1576034102825667E-4</v>
      </c>
      <c r="L262" s="82">
        <f t="shared" si="503"/>
        <v>0</v>
      </c>
      <c r="M262" s="81">
        <f t="shared" si="504"/>
        <v>116.11543008495143</v>
      </c>
      <c r="N262" s="84">
        <f t="shared" si="505"/>
        <v>6.3008427915857215E-2</v>
      </c>
      <c r="O262" s="84"/>
      <c r="P262" s="85">
        <f t="shared" si="506"/>
        <v>0</v>
      </c>
      <c r="Q262" s="87">
        <f t="shared" si="507"/>
        <v>6.3008427915857215E-2</v>
      </c>
      <c r="R262" s="96">
        <f t="shared" si="508"/>
        <v>0.93699157208414274</v>
      </c>
      <c r="AB262" s="119">
        <f t="shared" si="509"/>
        <v>16225.428571428571</v>
      </c>
      <c r="AC262" s="120">
        <f t="shared" si="510"/>
        <v>107.14285714285714</v>
      </c>
      <c r="AD262" s="67">
        <f t="shared" si="511"/>
        <v>3100.9428571428575</v>
      </c>
      <c r="AE262" s="41">
        <f t="shared" si="512"/>
        <v>3.4551703168621523E-2</v>
      </c>
    </row>
    <row r="263" spans="1:31" ht="13.8" x14ac:dyDescent="0.25">
      <c r="A263" s="95">
        <v>44121</v>
      </c>
      <c r="B263" s="81">
        <v>705428</v>
      </c>
      <c r="C263" s="81">
        <v>43579</v>
      </c>
      <c r="D263" s="81">
        <v>0</v>
      </c>
      <c r="E263" s="81"/>
      <c r="F263" s="81">
        <f t="shared" si="497"/>
        <v>16171</v>
      </c>
      <c r="G263" s="81">
        <f t="shared" si="498"/>
        <v>150</v>
      </c>
      <c r="H263" s="81">
        <f t="shared" si="499"/>
        <v>0</v>
      </c>
      <c r="I263" s="81">
        <f t="shared" si="500"/>
        <v>661849</v>
      </c>
      <c r="J263" s="82">
        <f t="shared" si="501"/>
        <v>2.5296008743155254E-2</v>
      </c>
      <c r="K263" s="82">
        <f t="shared" si="502"/>
        <v>2.3225998253404931E-4</v>
      </c>
      <c r="L263" s="82">
        <f t="shared" si="503"/>
        <v>0</v>
      </c>
      <c r="M263" s="81">
        <f t="shared" si="504"/>
        <v>108.91247156382981</v>
      </c>
      <c r="N263" s="84">
        <f t="shared" si="505"/>
        <v>6.1776680256525114E-2</v>
      </c>
      <c r="O263" s="84"/>
      <c r="P263" s="85">
        <f t="shared" si="506"/>
        <v>0</v>
      </c>
      <c r="Q263" s="87">
        <f t="shared" si="507"/>
        <v>6.1776680256525114E-2</v>
      </c>
      <c r="R263" s="96">
        <f t="shared" si="508"/>
        <v>0.93822331974347484</v>
      </c>
      <c r="AB263" s="119">
        <f t="shared" si="509"/>
        <v>16369.142857142857</v>
      </c>
      <c r="AC263" s="120">
        <f t="shared" si="510"/>
        <v>117</v>
      </c>
      <c r="AD263" s="67">
        <f t="shared" si="511"/>
        <v>3166.4857142857145</v>
      </c>
      <c r="AE263" s="41">
        <f t="shared" si="512"/>
        <v>3.6949479819899482E-2</v>
      </c>
    </row>
    <row r="264" spans="1:31" ht="13.8" x14ac:dyDescent="0.25">
      <c r="A264" s="95">
        <v>44122</v>
      </c>
      <c r="B264" s="81">
        <v>722409</v>
      </c>
      <c r="C264" s="81">
        <v>43646</v>
      </c>
      <c r="D264" s="81">
        <v>0</v>
      </c>
      <c r="E264" s="81"/>
      <c r="F264" s="81">
        <f t="shared" si="497"/>
        <v>16981</v>
      </c>
      <c r="G264" s="81">
        <f t="shared" si="498"/>
        <v>67</v>
      </c>
      <c r="H264" s="81">
        <f t="shared" si="499"/>
        <v>0</v>
      </c>
      <c r="I264" s="81">
        <f t="shared" si="500"/>
        <v>678763</v>
      </c>
      <c r="J264" s="82">
        <f t="shared" si="501"/>
        <v>2.5926319383751392E-2</v>
      </c>
      <c r="K264" s="82">
        <f t="shared" si="502"/>
        <v>1.0123154979459061E-4</v>
      </c>
      <c r="L264" s="82">
        <f t="shared" si="503"/>
        <v>0</v>
      </c>
      <c r="M264" s="81">
        <f t="shared" si="504"/>
        <v>256.1090829524847</v>
      </c>
      <c r="N264" s="84">
        <f t="shared" si="505"/>
        <v>6.0417298234102843E-2</v>
      </c>
      <c r="O264" s="84"/>
      <c r="P264" s="85">
        <f t="shared" si="506"/>
        <v>0</v>
      </c>
      <c r="Q264" s="87">
        <f t="shared" si="507"/>
        <v>6.0417298234102843E-2</v>
      </c>
      <c r="R264" s="96">
        <f t="shared" si="508"/>
        <v>0.9395827017658972</v>
      </c>
      <c r="AB264" s="119">
        <f t="shared" si="509"/>
        <v>16956.142857142859</v>
      </c>
      <c r="AC264" s="120">
        <f t="shared" si="510"/>
        <v>117.28571428571429</v>
      </c>
      <c r="AD264" s="67">
        <f t="shared" si="511"/>
        <v>2878.2285714285717</v>
      </c>
      <c r="AE264" s="41">
        <f t="shared" si="512"/>
        <v>4.0749270384561928E-2</v>
      </c>
    </row>
    <row r="265" spans="1:31" ht="13.8" x14ac:dyDescent="0.25">
      <c r="A265" s="95">
        <v>44123</v>
      </c>
      <c r="B265" s="81">
        <v>741212</v>
      </c>
      <c r="C265" s="81">
        <v>43726</v>
      </c>
      <c r="D265" s="81">
        <v>0</v>
      </c>
      <c r="E265" s="81"/>
      <c r="F265" s="81">
        <f t="shared" si="497"/>
        <v>18803</v>
      </c>
      <c r="G265" s="81">
        <f t="shared" si="498"/>
        <v>80</v>
      </c>
      <c r="H265" s="81">
        <f t="shared" si="499"/>
        <v>0</v>
      </c>
      <c r="I265" s="81">
        <f t="shared" si="500"/>
        <v>697486</v>
      </c>
      <c r="J265" s="82">
        <f t="shared" si="501"/>
        <v>2.7999823666348456E-2</v>
      </c>
      <c r="K265" s="82">
        <f t="shared" si="502"/>
        <v>1.1786146269021735E-4</v>
      </c>
      <c r="L265" s="82">
        <f t="shared" si="503"/>
        <v>0</v>
      </c>
      <c r="M265" s="81">
        <f t="shared" si="504"/>
        <v>237.56555389052096</v>
      </c>
      <c r="N265" s="84">
        <f t="shared" si="505"/>
        <v>5.8992568927648231E-2</v>
      </c>
      <c r="O265" s="84"/>
      <c r="P265" s="85">
        <f t="shared" si="506"/>
        <v>0</v>
      </c>
      <c r="Q265" s="87">
        <f t="shared" si="507"/>
        <v>5.8992568927648231E-2</v>
      </c>
      <c r="R265" s="96">
        <f t="shared" si="508"/>
        <v>0.94100743107235174</v>
      </c>
      <c r="AB265" s="119">
        <f t="shared" si="509"/>
        <v>17646.285714285714</v>
      </c>
      <c r="AC265" s="120">
        <f t="shared" si="510"/>
        <v>121.57142857142857</v>
      </c>
      <c r="AD265" s="67">
        <f t="shared" si="511"/>
        <v>2917.6285714285714</v>
      </c>
      <c r="AE265" s="41">
        <f t="shared" si="512"/>
        <v>4.1667890752763989E-2</v>
      </c>
    </row>
    <row r="266" spans="1:31" ht="13.8" x14ac:dyDescent="0.25">
      <c r="A266" s="95">
        <v>44124</v>
      </c>
      <c r="B266" s="81">
        <v>762542</v>
      </c>
      <c r="C266" s="81">
        <v>43967</v>
      </c>
      <c r="D266" s="81">
        <v>0</v>
      </c>
      <c r="E266" s="81"/>
      <c r="F266" s="81">
        <f t="shared" si="497"/>
        <v>21330</v>
      </c>
      <c r="G266" s="81">
        <f t="shared" si="498"/>
        <v>241</v>
      </c>
      <c r="H266" s="81">
        <f t="shared" si="499"/>
        <v>0</v>
      </c>
      <c r="I266" s="81">
        <f t="shared" si="500"/>
        <v>718575</v>
      </c>
      <c r="J266" s="82">
        <f t="shared" si="501"/>
        <v>3.091884575334225E-2</v>
      </c>
      <c r="K266" s="82">
        <f t="shared" si="502"/>
        <v>3.4552664856355537E-4</v>
      </c>
      <c r="L266" s="82">
        <f t="shared" si="503"/>
        <v>0</v>
      </c>
      <c r="M266" s="81">
        <f t="shared" si="504"/>
        <v>89.483245017077493</v>
      </c>
      <c r="N266" s="84">
        <f t="shared" si="505"/>
        <v>5.7658463402671591E-2</v>
      </c>
      <c r="O266" s="84"/>
      <c r="P266" s="85">
        <f t="shared" si="506"/>
        <v>0</v>
      </c>
      <c r="Q266" s="87">
        <f t="shared" si="507"/>
        <v>5.7658463402671591E-2</v>
      </c>
      <c r="R266" s="96">
        <f t="shared" si="508"/>
        <v>0.94234153659732844</v>
      </c>
      <c r="AB266" s="119">
        <f t="shared" si="509"/>
        <v>18231.714285714286</v>
      </c>
      <c r="AC266" s="120">
        <f t="shared" si="510"/>
        <v>135.57142857142858</v>
      </c>
      <c r="AD266" s="67">
        <f t="shared" si="511"/>
        <v>2994.4857142857145</v>
      </c>
      <c r="AE266" s="41">
        <f t="shared" si="512"/>
        <v>4.5273693551003275E-2</v>
      </c>
    </row>
    <row r="267" spans="1:31" ht="13.8" x14ac:dyDescent="0.25">
      <c r="A267" s="95">
        <v>44125</v>
      </c>
      <c r="B267" s="81">
        <v>789229</v>
      </c>
      <c r="C267" s="81">
        <v>44158</v>
      </c>
      <c r="D267" s="81">
        <v>0</v>
      </c>
      <c r="E267" s="81"/>
      <c r="F267" s="81">
        <f t="shared" si="497"/>
        <v>26687</v>
      </c>
      <c r="G267" s="81">
        <f t="shared" si="498"/>
        <v>191</v>
      </c>
      <c r="H267" s="81">
        <f t="shared" si="499"/>
        <v>0</v>
      </c>
      <c r="I267" s="81">
        <f t="shared" si="500"/>
        <v>745071</v>
      </c>
      <c r="J267" s="82">
        <f t="shared" si="501"/>
        <v>3.7560688905054818E-2</v>
      </c>
      <c r="K267" s="82">
        <f t="shared" si="502"/>
        <v>2.6580384789340013E-4</v>
      </c>
      <c r="L267" s="82">
        <f t="shared" si="503"/>
        <v>0</v>
      </c>
      <c r="M267" s="81">
        <f t="shared" si="504"/>
        <v>141.30980120392547</v>
      </c>
      <c r="N267" s="84">
        <f t="shared" si="505"/>
        <v>5.5950807686995792E-2</v>
      </c>
      <c r="O267" s="84"/>
      <c r="P267" s="85">
        <f t="shared" si="506"/>
        <v>0</v>
      </c>
      <c r="Q267" s="87">
        <f t="shared" si="507"/>
        <v>5.5950807686995792E-2</v>
      </c>
      <c r="R267" s="96">
        <f t="shared" si="508"/>
        <v>0.94404919231300422</v>
      </c>
      <c r="AB267" s="119">
        <f t="shared" si="509"/>
        <v>19226.428571428572</v>
      </c>
      <c r="AC267" s="120">
        <f t="shared" si="510"/>
        <v>143.28571428571428</v>
      </c>
      <c r="AD267" s="67">
        <f t="shared" si="511"/>
        <v>3153.4</v>
      </c>
      <c r="AE267" s="41">
        <f t="shared" si="512"/>
        <v>4.5438483632179325E-2</v>
      </c>
    </row>
    <row r="268" spans="1:31" ht="13.8" x14ac:dyDescent="0.25">
      <c r="A268" s="95">
        <v>44126</v>
      </c>
      <c r="B268" s="81">
        <v>810467</v>
      </c>
      <c r="C268" s="81">
        <v>44347</v>
      </c>
      <c r="D268" s="81">
        <v>0</v>
      </c>
      <c r="E268" s="81"/>
      <c r="F268" s="81">
        <f t="shared" si="497"/>
        <v>21238</v>
      </c>
      <c r="G268" s="81">
        <f t="shared" si="498"/>
        <v>189</v>
      </c>
      <c r="H268" s="81">
        <f t="shared" si="499"/>
        <v>0</v>
      </c>
      <c r="I268" s="81">
        <f t="shared" si="500"/>
        <v>766120</v>
      </c>
      <c r="J268" s="82">
        <f t="shared" si="501"/>
        <v>2.8839953449781748E-2</v>
      </c>
      <c r="K268" s="82">
        <f t="shared" si="502"/>
        <v>2.5366710018239874E-4</v>
      </c>
      <c r="L268" s="82">
        <f t="shared" si="503"/>
        <v>0</v>
      </c>
      <c r="M268" s="81">
        <f t="shared" si="504"/>
        <v>113.69213204646738</v>
      </c>
      <c r="N268" s="84">
        <f t="shared" si="505"/>
        <v>5.471783551952146E-2</v>
      </c>
      <c r="O268" s="84"/>
      <c r="P268" s="85">
        <f t="shared" si="506"/>
        <v>0</v>
      </c>
      <c r="Q268" s="87">
        <f t="shared" si="507"/>
        <v>5.471783551952146E-2</v>
      </c>
      <c r="R268" s="96">
        <f t="shared" si="508"/>
        <v>0.94528216448047853</v>
      </c>
      <c r="AB268" s="119">
        <f t="shared" si="509"/>
        <v>19549.285714285714</v>
      </c>
      <c r="AC268" s="120">
        <f t="shared" si="510"/>
        <v>150.57142857142858</v>
      </c>
      <c r="AD268" s="67">
        <f t="shared" si="511"/>
        <v>3194.4857142857145</v>
      </c>
      <c r="AE268" s="41">
        <f t="shared" si="512"/>
        <v>4.7134794780291041E-2</v>
      </c>
    </row>
    <row r="269" spans="1:31" ht="13.8" x14ac:dyDescent="0.25">
      <c r="A269" s="95">
        <v>44127</v>
      </c>
      <c r="B269" s="81">
        <v>830998</v>
      </c>
      <c r="C269" s="81">
        <v>44571</v>
      </c>
      <c r="D269" s="81">
        <v>0</v>
      </c>
      <c r="E269" s="81"/>
      <c r="F269" s="81">
        <f t="shared" si="497"/>
        <v>20531</v>
      </c>
      <c r="G269" s="81">
        <f t="shared" si="498"/>
        <v>224</v>
      </c>
      <c r="H269" s="81">
        <f t="shared" si="499"/>
        <v>0</v>
      </c>
      <c r="I269" s="81">
        <f t="shared" si="500"/>
        <v>786427</v>
      </c>
      <c r="J269" s="82">
        <f t="shared" si="501"/>
        <v>2.7122479496905428E-2</v>
      </c>
      <c r="K269" s="82">
        <f t="shared" si="502"/>
        <v>2.9238239440296558E-4</v>
      </c>
      <c r="L269" s="82">
        <f t="shared" si="503"/>
        <v>0</v>
      </c>
      <c r="M269" s="81">
        <f t="shared" si="504"/>
        <v>92.763723179326732</v>
      </c>
      <c r="N269" s="84">
        <f t="shared" si="505"/>
        <v>5.3635508148034049E-2</v>
      </c>
      <c r="O269" s="84"/>
      <c r="P269" s="85">
        <f t="shared" si="506"/>
        <v>0</v>
      </c>
      <c r="Q269" s="87">
        <f t="shared" si="507"/>
        <v>5.3635508148034049E-2</v>
      </c>
      <c r="R269" s="96">
        <f t="shared" si="508"/>
        <v>0.94636449185196592</v>
      </c>
      <c r="AB269" s="119">
        <f t="shared" si="509"/>
        <v>20248.714285714286</v>
      </c>
      <c r="AC269" s="120">
        <f t="shared" si="510"/>
        <v>163.14285714285714</v>
      </c>
      <c r="AD269" s="67">
        <f t="shared" si="511"/>
        <v>3245.0857142857144</v>
      </c>
      <c r="AE269" s="41">
        <f t="shared" si="512"/>
        <v>5.0273820634277759E-2</v>
      </c>
    </row>
    <row r="270" spans="1:31" ht="13.8" x14ac:dyDescent="0.25">
      <c r="A270" s="95">
        <v>44128</v>
      </c>
      <c r="B270" s="81">
        <v>854010</v>
      </c>
      <c r="C270" s="81">
        <v>44745</v>
      </c>
      <c r="D270" s="81">
        <v>0</v>
      </c>
      <c r="E270" s="81"/>
      <c r="F270" s="81">
        <f t="shared" si="497"/>
        <v>23012</v>
      </c>
      <c r="G270" s="81">
        <f t="shared" si="498"/>
        <v>174</v>
      </c>
      <c r="H270" s="81">
        <f t="shared" si="499"/>
        <v>0</v>
      </c>
      <c r="I270" s="81">
        <f t="shared" si="500"/>
        <v>809265</v>
      </c>
      <c r="J270" s="82">
        <f t="shared" si="501"/>
        <v>2.962408798924954E-2</v>
      </c>
      <c r="K270" s="82">
        <f t="shared" si="502"/>
        <v>2.2125384810033226E-4</v>
      </c>
      <c r="L270" s="82">
        <f t="shared" si="503"/>
        <v>0</v>
      </c>
      <c r="M270" s="81">
        <f t="shared" si="504"/>
        <v>133.89185428230775</v>
      </c>
      <c r="N270" s="84">
        <f t="shared" si="505"/>
        <v>5.239400007025679E-2</v>
      </c>
      <c r="O270" s="84"/>
      <c r="P270" s="85">
        <f t="shared" si="506"/>
        <v>0</v>
      </c>
      <c r="Q270" s="87">
        <f t="shared" si="507"/>
        <v>5.239400007025679E-2</v>
      </c>
      <c r="R270" s="96">
        <f t="shared" si="508"/>
        <v>0.94760599992974326</v>
      </c>
      <c r="AB270" s="119">
        <f t="shared" si="509"/>
        <v>21226</v>
      </c>
      <c r="AC270" s="120">
        <f t="shared" si="510"/>
        <v>166.57142857142858</v>
      </c>
      <c r="AD270" s="67">
        <f t="shared" si="511"/>
        <v>3273.8285714285716</v>
      </c>
      <c r="AE270" s="41">
        <f t="shared" si="512"/>
        <v>5.0879703972631432E-2</v>
      </c>
    </row>
    <row r="271" spans="1:31" ht="13.8" x14ac:dyDescent="0.25">
      <c r="A271" s="95">
        <v>44129</v>
      </c>
      <c r="B271" s="81">
        <v>873800</v>
      </c>
      <c r="C271" s="81">
        <v>44896</v>
      </c>
      <c r="D271" s="81">
        <v>0</v>
      </c>
      <c r="E271" s="81"/>
      <c r="F271" s="81">
        <f t="shared" ref="F271:F284" si="513">B271-B270</f>
        <v>19790</v>
      </c>
      <c r="G271" s="81">
        <f t="shared" ref="G271:G284" si="514">C271-C270</f>
        <v>151</v>
      </c>
      <c r="H271" s="81">
        <f t="shared" ref="H271:H284" si="515">D271-D270</f>
        <v>0</v>
      </c>
      <c r="I271" s="81">
        <f t="shared" ref="I271:I284" si="516">B271-C271-D271</f>
        <v>828904</v>
      </c>
      <c r="J271" s="82">
        <f t="shared" ref="J271:J284" si="517">F271/I270*$B$2/($B$2-B270)</f>
        <v>2.4765844545136313E-2</v>
      </c>
      <c r="K271" s="82">
        <f t="shared" ref="K271:K284" si="518">G271/I270</f>
        <v>1.8658906538649269E-4</v>
      </c>
      <c r="L271" s="82">
        <f t="shared" ref="L271:L284" si="519">H271/I270</f>
        <v>0</v>
      </c>
      <c r="M271" s="81">
        <f t="shared" ref="M271:M284" si="520">J271/(K271+L271)</f>
        <v>132.72934560145521</v>
      </c>
      <c r="N271" s="84">
        <f t="shared" ref="N271:N284" si="521">C271/B271</f>
        <v>5.1380178530556195E-2</v>
      </c>
      <c r="O271" s="84"/>
      <c r="P271" s="85">
        <f t="shared" ref="P271:P284" si="522">D271/B271</f>
        <v>0</v>
      </c>
      <c r="Q271" s="87">
        <f t="shared" ref="Q271:Q284" si="523">N271</f>
        <v>5.1380178530556195E-2</v>
      </c>
      <c r="R271" s="96">
        <f t="shared" ref="R271:R284" si="524">IF(P271="","",1-SUM(P271:Q271))</f>
        <v>0.94861982146944379</v>
      </c>
      <c r="AB271" s="119">
        <f t="shared" ref="AB271:AB284" si="525">AVERAGE(F265:F271)</f>
        <v>21627.285714285714</v>
      </c>
      <c r="AC271" s="120">
        <f t="shared" ref="AC271:AC284" si="526">AVERAGE(G265:G271)</f>
        <v>178.57142857142858</v>
      </c>
      <c r="AD271" s="67">
        <f t="shared" ref="AD271:AD284" si="527">INDEX(AB250:AB271,$AE$3)*$AD$2</f>
        <v>3391.2285714285717</v>
      </c>
      <c r="AE271" s="41">
        <f t="shared" ref="AE271:AE284" si="528">AC271/AD271</f>
        <v>5.2656854237402372E-2</v>
      </c>
    </row>
    <row r="272" spans="1:31" ht="13.8" x14ac:dyDescent="0.25">
      <c r="A272" s="95">
        <v>44130</v>
      </c>
      <c r="B272" s="81">
        <v>894690</v>
      </c>
      <c r="C272" s="81">
        <v>44998</v>
      </c>
      <c r="D272" s="81">
        <v>0</v>
      </c>
      <c r="E272" s="81"/>
      <c r="F272" s="81">
        <f t="shared" si="513"/>
        <v>20890</v>
      </c>
      <c r="G272" s="81">
        <f t="shared" si="514"/>
        <v>102</v>
      </c>
      <c r="H272" s="81">
        <f t="shared" si="515"/>
        <v>0</v>
      </c>
      <c r="I272" s="81">
        <f t="shared" si="516"/>
        <v>849692</v>
      </c>
      <c r="J272" s="82">
        <f t="shared" si="517"/>
        <v>2.553057214130618E-2</v>
      </c>
      <c r="K272" s="82">
        <f t="shared" si="518"/>
        <v>1.2305405692335903E-4</v>
      </c>
      <c r="L272" s="82">
        <f t="shared" si="519"/>
        <v>0</v>
      </c>
      <c r="M272" s="81">
        <f t="shared" si="520"/>
        <v>207.47444480605157</v>
      </c>
      <c r="N272" s="84">
        <f t="shared" si="521"/>
        <v>5.0294515418748395E-2</v>
      </c>
      <c r="O272" s="84"/>
      <c r="P272" s="85">
        <f t="shared" si="522"/>
        <v>0</v>
      </c>
      <c r="Q272" s="87">
        <f t="shared" si="523"/>
        <v>5.0294515418748395E-2</v>
      </c>
      <c r="R272" s="96">
        <f t="shared" si="524"/>
        <v>0.94970548458125159</v>
      </c>
      <c r="AB272" s="119">
        <f t="shared" si="525"/>
        <v>21925.428571428572</v>
      </c>
      <c r="AC272" s="120">
        <f t="shared" si="526"/>
        <v>181.71428571428572</v>
      </c>
      <c r="AD272" s="67">
        <f t="shared" si="527"/>
        <v>3529.2571428571428</v>
      </c>
      <c r="AE272" s="41">
        <f t="shared" si="528"/>
        <v>5.1487969949159683E-2</v>
      </c>
    </row>
    <row r="273" spans="1:31" ht="13.8" x14ac:dyDescent="0.25">
      <c r="A273" s="95">
        <v>44131</v>
      </c>
      <c r="B273" s="81">
        <v>917575</v>
      </c>
      <c r="C273" s="81">
        <v>45365</v>
      </c>
      <c r="D273" s="81">
        <v>0</v>
      </c>
      <c r="E273" s="81"/>
      <c r="F273" s="81">
        <f t="shared" si="513"/>
        <v>22885</v>
      </c>
      <c r="G273" s="81">
        <f t="shared" si="514"/>
        <v>367</v>
      </c>
      <c r="H273" s="81">
        <f t="shared" si="515"/>
        <v>0</v>
      </c>
      <c r="I273" s="81">
        <f t="shared" si="516"/>
        <v>872210</v>
      </c>
      <c r="J273" s="82">
        <f t="shared" si="517"/>
        <v>2.7292991245565276E-2</v>
      </c>
      <c r="K273" s="82">
        <f t="shared" si="518"/>
        <v>4.3192121380453152E-4</v>
      </c>
      <c r="L273" s="82">
        <f t="shared" si="519"/>
        <v>0</v>
      </c>
      <c r="M273" s="81">
        <f t="shared" si="520"/>
        <v>63.189744734133107</v>
      </c>
      <c r="N273" s="84">
        <f t="shared" si="521"/>
        <v>4.9440100264283575E-2</v>
      </c>
      <c r="O273" s="84"/>
      <c r="P273" s="85">
        <f t="shared" si="522"/>
        <v>0</v>
      </c>
      <c r="Q273" s="87">
        <f t="shared" si="523"/>
        <v>4.9440100264283575E-2</v>
      </c>
      <c r="R273" s="96">
        <f t="shared" si="524"/>
        <v>0.95055989973571642</v>
      </c>
      <c r="AB273" s="119">
        <f t="shared" si="525"/>
        <v>22147.571428571428</v>
      </c>
      <c r="AC273" s="120">
        <f t="shared" si="526"/>
        <v>199.71428571428572</v>
      </c>
      <c r="AD273" s="67">
        <f t="shared" si="527"/>
        <v>3646.3428571428576</v>
      </c>
      <c r="AE273" s="41">
        <f t="shared" si="528"/>
        <v>5.4771120966604497E-2</v>
      </c>
    </row>
    <row r="274" spans="1:31" ht="13.8" x14ac:dyDescent="0.25">
      <c r="A274" s="95">
        <v>44132</v>
      </c>
      <c r="B274" s="81">
        <v>942275</v>
      </c>
      <c r="C274" s="81">
        <v>45675</v>
      </c>
      <c r="D274" s="81">
        <v>0</v>
      </c>
      <c r="E274" s="81"/>
      <c r="F274" s="81">
        <f t="shared" si="513"/>
        <v>24700</v>
      </c>
      <c r="G274" s="81">
        <f t="shared" si="514"/>
        <v>310</v>
      </c>
      <c r="H274" s="81">
        <f t="shared" si="515"/>
        <v>0</v>
      </c>
      <c r="I274" s="81">
        <f t="shared" si="516"/>
        <v>896600</v>
      </c>
      <c r="J274" s="82">
        <f t="shared" si="517"/>
        <v>2.8706882083761452E-2</v>
      </c>
      <c r="K274" s="82">
        <f t="shared" si="518"/>
        <v>3.5541899313238783E-4</v>
      </c>
      <c r="L274" s="82">
        <f t="shared" si="519"/>
        <v>0</v>
      </c>
      <c r="M274" s="81">
        <f t="shared" si="520"/>
        <v>80.769127813798633</v>
      </c>
      <c r="N274" s="84">
        <f t="shared" si="521"/>
        <v>4.8473110291581543E-2</v>
      </c>
      <c r="O274" s="84"/>
      <c r="P274" s="85">
        <f t="shared" si="522"/>
        <v>0</v>
      </c>
      <c r="Q274" s="87">
        <f t="shared" si="523"/>
        <v>4.8473110291581543E-2</v>
      </c>
      <c r="R274" s="96">
        <f t="shared" si="524"/>
        <v>0.95152688970841848</v>
      </c>
      <c r="AB274" s="119">
        <f t="shared" si="525"/>
        <v>21863.714285714286</v>
      </c>
      <c r="AC274" s="120">
        <f t="shared" si="526"/>
        <v>216.71428571428572</v>
      </c>
      <c r="AD274" s="67">
        <f t="shared" si="527"/>
        <v>3845.2857142857147</v>
      </c>
      <c r="AE274" s="41">
        <f t="shared" si="528"/>
        <v>5.6358435189657087E-2</v>
      </c>
    </row>
    <row r="275" spans="1:31" ht="13.8" x14ac:dyDescent="0.25">
      <c r="A275" s="95">
        <v>44133</v>
      </c>
      <c r="B275" s="81">
        <v>965340</v>
      </c>
      <c r="C275" s="81">
        <v>45955</v>
      </c>
      <c r="D275" s="81">
        <v>0</v>
      </c>
      <c r="E275" s="81"/>
      <c r="F275" s="81">
        <f t="shared" si="513"/>
        <v>23065</v>
      </c>
      <c r="G275" s="81">
        <f t="shared" si="514"/>
        <v>280</v>
      </c>
      <c r="H275" s="81">
        <f t="shared" si="515"/>
        <v>0</v>
      </c>
      <c r="I275" s="81">
        <f t="shared" si="516"/>
        <v>919385</v>
      </c>
      <c r="J275" s="82">
        <f t="shared" si="517"/>
        <v>2.6087055896495889E-2</v>
      </c>
      <c r="K275" s="82">
        <f t="shared" si="518"/>
        <v>3.1229087664510374E-4</v>
      </c>
      <c r="L275" s="82">
        <f t="shared" si="519"/>
        <v>0</v>
      </c>
      <c r="M275" s="81">
        <f t="shared" si="520"/>
        <v>83.53447970285076</v>
      </c>
      <c r="N275" s="84">
        <f t="shared" si="521"/>
        <v>4.7604988915822405E-2</v>
      </c>
      <c r="O275" s="84"/>
      <c r="P275" s="85">
        <f t="shared" si="522"/>
        <v>0</v>
      </c>
      <c r="Q275" s="87">
        <f t="shared" si="523"/>
        <v>4.7604988915822405E-2</v>
      </c>
      <c r="R275" s="96">
        <f t="shared" si="524"/>
        <v>0.95239501108417757</v>
      </c>
      <c r="AB275" s="119">
        <f t="shared" si="525"/>
        <v>22124.714285714286</v>
      </c>
      <c r="AC275" s="120">
        <f t="shared" si="526"/>
        <v>229.71428571428572</v>
      </c>
      <c r="AD275" s="67">
        <f t="shared" si="527"/>
        <v>3909.8571428571431</v>
      </c>
      <c r="AE275" s="41">
        <f t="shared" si="528"/>
        <v>5.8752603310314587E-2</v>
      </c>
    </row>
    <row r="276" spans="1:31" ht="13.8" x14ac:dyDescent="0.25">
      <c r="A276" s="95">
        <v>44134</v>
      </c>
      <c r="B276" s="81">
        <v>989745</v>
      </c>
      <c r="C276" s="81">
        <v>46229</v>
      </c>
      <c r="D276" s="81">
        <v>0</v>
      </c>
      <c r="E276" s="81"/>
      <c r="F276" s="81">
        <f t="shared" si="513"/>
        <v>24405</v>
      </c>
      <c r="G276" s="81">
        <f t="shared" si="514"/>
        <v>274</v>
      </c>
      <c r="H276" s="81">
        <f t="shared" si="515"/>
        <v>0</v>
      </c>
      <c r="I276" s="81">
        <f t="shared" si="516"/>
        <v>943516</v>
      </c>
      <c r="J276" s="82">
        <f t="shared" si="517"/>
        <v>2.6927832762303015E-2</v>
      </c>
      <c r="K276" s="82">
        <f t="shared" si="518"/>
        <v>2.9802531039771149E-4</v>
      </c>
      <c r="L276" s="82">
        <f t="shared" si="519"/>
        <v>0</v>
      </c>
      <c r="M276" s="81">
        <f t="shared" si="520"/>
        <v>90.35418074514584</v>
      </c>
      <c r="N276" s="84">
        <f t="shared" si="521"/>
        <v>4.6707990441982532E-2</v>
      </c>
      <c r="O276" s="84"/>
      <c r="P276" s="85">
        <f t="shared" si="522"/>
        <v>0</v>
      </c>
      <c r="Q276" s="87">
        <f t="shared" si="523"/>
        <v>4.6707990441982532E-2</v>
      </c>
      <c r="R276" s="96">
        <f t="shared" si="524"/>
        <v>0.95329200955801752</v>
      </c>
      <c r="AB276" s="119">
        <f t="shared" si="525"/>
        <v>22678.142857142859</v>
      </c>
      <c r="AC276" s="120">
        <f t="shared" si="526"/>
        <v>236.85714285714286</v>
      </c>
      <c r="AD276" s="67">
        <f t="shared" si="527"/>
        <v>4049.7428571428572</v>
      </c>
      <c r="AE276" s="41">
        <f t="shared" si="528"/>
        <v>5.848695860760119E-2</v>
      </c>
    </row>
    <row r="277" spans="1:31" ht="13.8" x14ac:dyDescent="0.25">
      <c r="A277" s="95">
        <v>44135</v>
      </c>
      <c r="B277" s="81">
        <v>1011660</v>
      </c>
      <c r="C277" s="81">
        <v>46555</v>
      </c>
      <c r="D277" s="81">
        <v>0</v>
      </c>
      <c r="E277" s="81"/>
      <c r="F277" s="81">
        <f t="shared" si="513"/>
        <v>21915</v>
      </c>
      <c r="G277" s="81">
        <f t="shared" si="514"/>
        <v>326</v>
      </c>
      <c r="H277" s="81">
        <f t="shared" si="515"/>
        <v>0</v>
      </c>
      <c r="I277" s="81">
        <f t="shared" si="516"/>
        <v>965105</v>
      </c>
      <c r="J277" s="82">
        <f t="shared" si="517"/>
        <v>2.3570598967330981E-2</v>
      </c>
      <c r="K277" s="82">
        <f t="shared" si="518"/>
        <v>3.4551613327171981E-4</v>
      </c>
      <c r="L277" s="82">
        <f t="shared" si="519"/>
        <v>0</v>
      </c>
      <c r="M277" s="81">
        <f t="shared" si="520"/>
        <v>68.218519187914907</v>
      </c>
      <c r="N277" s="84">
        <f t="shared" si="521"/>
        <v>4.6018425162604036E-2</v>
      </c>
      <c r="O277" s="84"/>
      <c r="P277" s="85">
        <f t="shared" si="522"/>
        <v>0</v>
      </c>
      <c r="Q277" s="87">
        <f t="shared" si="523"/>
        <v>4.6018425162604036E-2</v>
      </c>
      <c r="R277" s="96">
        <f t="shared" si="524"/>
        <v>0.95398157483739598</v>
      </c>
      <c r="AB277" s="119">
        <f t="shared" si="525"/>
        <v>22521.428571428572</v>
      </c>
      <c r="AC277" s="120">
        <f t="shared" si="526"/>
        <v>258.57142857142856</v>
      </c>
      <c r="AD277" s="67">
        <f t="shared" si="527"/>
        <v>4245.2</v>
      </c>
      <c r="AE277" s="41">
        <f t="shared" si="528"/>
        <v>6.0909127619765517E-2</v>
      </c>
    </row>
    <row r="278" spans="1:31" ht="13.8" x14ac:dyDescent="0.25">
      <c r="A278" s="95">
        <v>44136</v>
      </c>
      <c r="B278" s="81">
        <v>1034914</v>
      </c>
      <c r="C278" s="81">
        <v>46717</v>
      </c>
      <c r="D278" s="81">
        <v>0</v>
      </c>
      <c r="E278" s="81"/>
      <c r="F278" s="81">
        <f t="shared" si="513"/>
        <v>23254</v>
      </c>
      <c r="G278" s="81">
        <f t="shared" si="514"/>
        <v>162</v>
      </c>
      <c r="H278" s="81">
        <f t="shared" si="515"/>
        <v>0</v>
      </c>
      <c r="I278" s="81">
        <f t="shared" si="516"/>
        <v>988197</v>
      </c>
      <c r="J278" s="82">
        <f t="shared" si="517"/>
        <v>2.4459288090764926E-2</v>
      </c>
      <c r="K278" s="82">
        <f t="shared" si="518"/>
        <v>1.6785738339351677E-4</v>
      </c>
      <c r="L278" s="82">
        <f t="shared" si="519"/>
        <v>0</v>
      </c>
      <c r="M278" s="81">
        <f t="shared" si="520"/>
        <v>145.71469896813386</v>
      </c>
      <c r="N278" s="84">
        <f t="shared" si="521"/>
        <v>4.5140948909764486E-2</v>
      </c>
      <c r="O278" s="84"/>
      <c r="P278" s="85">
        <f t="shared" si="522"/>
        <v>0</v>
      </c>
      <c r="Q278" s="87">
        <f t="shared" si="523"/>
        <v>4.5140948909764486E-2</v>
      </c>
      <c r="R278" s="96">
        <f t="shared" si="524"/>
        <v>0.9548590510902355</v>
      </c>
      <c r="AB278" s="119">
        <f t="shared" si="525"/>
        <v>23016.285714285714</v>
      </c>
      <c r="AC278" s="120">
        <f t="shared" si="526"/>
        <v>260.14285714285717</v>
      </c>
      <c r="AD278" s="67">
        <f t="shared" si="527"/>
        <v>4325.4571428571426</v>
      </c>
      <c r="AE278" s="41">
        <f t="shared" si="528"/>
        <v>6.0142280584711119E-2</v>
      </c>
    </row>
    <row r="279" spans="1:31" ht="13.8" x14ac:dyDescent="0.25">
      <c r="A279" s="95">
        <v>44137</v>
      </c>
      <c r="B279" s="81">
        <v>1053864</v>
      </c>
      <c r="C279" s="81">
        <v>46853</v>
      </c>
      <c r="D279" s="81">
        <v>0</v>
      </c>
      <c r="E279" s="81"/>
      <c r="F279" s="81">
        <f t="shared" si="513"/>
        <v>18950</v>
      </c>
      <c r="G279" s="81">
        <f t="shared" si="514"/>
        <v>136</v>
      </c>
      <c r="H279" s="81">
        <f t="shared" si="515"/>
        <v>0</v>
      </c>
      <c r="I279" s="81">
        <f t="shared" si="516"/>
        <v>1007011</v>
      </c>
      <c r="J279" s="82">
        <f t="shared" si="517"/>
        <v>1.9473204967946248E-2</v>
      </c>
      <c r="K279" s="82">
        <f t="shared" si="518"/>
        <v>1.3762438056379446E-4</v>
      </c>
      <c r="L279" s="82">
        <f t="shared" si="519"/>
        <v>0</v>
      </c>
      <c r="M279" s="81">
        <f t="shared" si="520"/>
        <v>141.49531418904101</v>
      </c>
      <c r="N279" s="84">
        <f t="shared" si="521"/>
        <v>4.4458298224438829E-2</v>
      </c>
      <c r="O279" s="84"/>
      <c r="P279" s="85">
        <f t="shared" si="522"/>
        <v>0</v>
      </c>
      <c r="Q279" s="87">
        <f t="shared" si="523"/>
        <v>4.4458298224438829E-2</v>
      </c>
      <c r="R279" s="96">
        <f t="shared" si="524"/>
        <v>0.95554170177556119</v>
      </c>
      <c r="AB279" s="119">
        <f t="shared" si="525"/>
        <v>22739.142857142859</v>
      </c>
      <c r="AC279" s="120">
        <f t="shared" si="526"/>
        <v>265</v>
      </c>
      <c r="AD279" s="67">
        <f t="shared" si="527"/>
        <v>4385.0857142857149</v>
      </c>
      <c r="AE279" s="41">
        <f t="shared" si="528"/>
        <v>6.0432114048919058E-2</v>
      </c>
    </row>
    <row r="280" spans="1:31" ht="13.8" x14ac:dyDescent="0.25">
      <c r="A280" s="95">
        <v>44138</v>
      </c>
      <c r="B280" s="81">
        <v>1073882</v>
      </c>
      <c r="C280" s="81">
        <v>47250</v>
      </c>
      <c r="D280" s="81">
        <v>0</v>
      </c>
      <c r="E280" s="81"/>
      <c r="F280" s="81">
        <f t="shared" si="513"/>
        <v>20018</v>
      </c>
      <c r="G280" s="81">
        <f t="shared" si="514"/>
        <v>397</v>
      </c>
      <c r="H280" s="81">
        <f t="shared" si="515"/>
        <v>0</v>
      </c>
      <c r="I280" s="81">
        <f t="shared" si="516"/>
        <v>1026632</v>
      </c>
      <c r="J280" s="82">
        <f t="shared" si="517"/>
        <v>2.0192093442801134E-2</v>
      </c>
      <c r="K280" s="82">
        <f t="shared" si="518"/>
        <v>3.9423601132460321E-4</v>
      </c>
      <c r="L280" s="82">
        <f t="shared" si="519"/>
        <v>0</v>
      </c>
      <c r="M280" s="81">
        <f t="shared" si="520"/>
        <v>51.218287682439829</v>
      </c>
      <c r="N280" s="84">
        <f t="shared" si="521"/>
        <v>4.3999247589586191E-2</v>
      </c>
      <c r="O280" s="84"/>
      <c r="P280" s="85">
        <f t="shared" si="522"/>
        <v>0</v>
      </c>
      <c r="Q280" s="87">
        <f t="shared" si="523"/>
        <v>4.3999247589586191E-2</v>
      </c>
      <c r="R280" s="96">
        <f t="shared" si="524"/>
        <v>0.95600075241041382</v>
      </c>
      <c r="AB280" s="119">
        <f t="shared" si="525"/>
        <v>22329.571428571428</v>
      </c>
      <c r="AC280" s="120">
        <f t="shared" si="526"/>
        <v>269.28571428571428</v>
      </c>
      <c r="AD280" s="67">
        <f t="shared" si="527"/>
        <v>4429.5142857142855</v>
      </c>
      <c r="AE280" s="41">
        <f t="shared" si="528"/>
        <v>6.0793508478839992E-2</v>
      </c>
    </row>
    <row r="281" spans="1:31" ht="13.8" x14ac:dyDescent="0.25">
      <c r="A281" s="95">
        <v>44139</v>
      </c>
      <c r="B281" s="81">
        <v>1099059</v>
      </c>
      <c r="C281" s="81">
        <v>47742</v>
      </c>
      <c r="D281" s="81">
        <v>0</v>
      </c>
      <c r="E281" s="81"/>
      <c r="F281" s="81">
        <f t="shared" si="513"/>
        <v>25177</v>
      </c>
      <c r="G281" s="81">
        <f t="shared" si="514"/>
        <v>492</v>
      </c>
      <c r="H281" s="81">
        <f t="shared" si="515"/>
        <v>0</v>
      </c>
      <c r="I281" s="81">
        <f t="shared" si="516"/>
        <v>1051317</v>
      </c>
      <c r="J281" s="82">
        <f t="shared" si="517"/>
        <v>2.4918056260167958E-2</v>
      </c>
      <c r="K281" s="82">
        <f t="shared" si="518"/>
        <v>4.7923696124804212E-4</v>
      </c>
      <c r="L281" s="82">
        <f t="shared" si="519"/>
        <v>0</v>
      </c>
      <c r="M281" s="81">
        <f t="shared" si="520"/>
        <v>51.995272224570634</v>
      </c>
      <c r="N281" s="84">
        <f t="shared" si="521"/>
        <v>4.3438978253214793E-2</v>
      </c>
      <c r="O281" s="84"/>
      <c r="P281" s="85">
        <f t="shared" si="522"/>
        <v>0</v>
      </c>
      <c r="Q281" s="87">
        <f t="shared" si="523"/>
        <v>4.3438978253214793E-2</v>
      </c>
      <c r="R281" s="96">
        <f t="shared" si="524"/>
        <v>0.95656102174678526</v>
      </c>
      <c r="AB281" s="119">
        <f t="shared" si="525"/>
        <v>22397.714285714286</v>
      </c>
      <c r="AC281" s="120">
        <f t="shared" si="526"/>
        <v>295.28571428571428</v>
      </c>
      <c r="AD281" s="67">
        <f t="shared" si="527"/>
        <v>4372.7428571428572</v>
      </c>
      <c r="AE281" s="41">
        <f t="shared" si="528"/>
        <v>6.7528716856369977E-2</v>
      </c>
    </row>
    <row r="282" spans="1:31" ht="13.8" x14ac:dyDescent="0.25">
      <c r="A282" s="95">
        <v>44140</v>
      </c>
      <c r="B282" s="81">
        <v>1123197</v>
      </c>
      <c r="C282" s="81">
        <v>48120</v>
      </c>
      <c r="D282" s="81">
        <v>0</v>
      </c>
      <c r="E282" s="81"/>
      <c r="F282" s="81">
        <f t="shared" si="513"/>
        <v>24138</v>
      </c>
      <c r="G282" s="81">
        <f t="shared" si="514"/>
        <v>378</v>
      </c>
      <c r="H282" s="81">
        <f t="shared" si="515"/>
        <v>0</v>
      </c>
      <c r="I282" s="81">
        <f t="shared" si="516"/>
        <v>1075077</v>
      </c>
      <c r="J282" s="82">
        <f t="shared" si="517"/>
        <v>2.333760378340307E-2</v>
      </c>
      <c r="K282" s="82">
        <f t="shared" si="518"/>
        <v>3.5954902279712017E-4</v>
      </c>
      <c r="L282" s="82">
        <f t="shared" si="519"/>
        <v>0</v>
      </c>
      <c r="M282" s="81">
        <f t="shared" si="520"/>
        <v>64.907988351206257</v>
      </c>
      <c r="N282" s="84">
        <f t="shared" si="521"/>
        <v>4.2841994770285177E-2</v>
      </c>
      <c r="O282" s="84"/>
      <c r="P282" s="85">
        <f t="shared" si="522"/>
        <v>0</v>
      </c>
      <c r="Q282" s="87">
        <f t="shared" si="523"/>
        <v>4.2841994770285177E-2</v>
      </c>
      <c r="R282" s="96">
        <f t="shared" si="524"/>
        <v>0.95715800522971484</v>
      </c>
      <c r="AB282" s="119">
        <f t="shared" si="525"/>
        <v>22551</v>
      </c>
      <c r="AC282" s="120">
        <f t="shared" si="526"/>
        <v>309.28571428571428</v>
      </c>
      <c r="AD282" s="67">
        <f t="shared" si="527"/>
        <v>4424.9428571428571</v>
      </c>
      <c r="AE282" s="41">
        <f t="shared" si="528"/>
        <v>6.9895979286253893E-2</v>
      </c>
    </row>
    <row r="283" spans="1:31" ht="13.8" x14ac:dyDescent="0.25">
      <c r="A283" s="95">
        <v>44141</v>
      </c>
      <c r="B283" s="81">
        <v>1146484</v>
      </c>
      <c r="C283" s="81">
        <v>48475</v>
      </c>
      <c r="D283" s="81">
        <v>0</v>
      </c>
      <c r="E283" s="81"/>
      <c r="F283" s="81">
        <f t="shared" si="513"/>
        <v>23287</v>
      </c>
      <c r="G283" s="81">
        <f t="shared" si="514"/>
        <v>355</v>
      </c>
      <c r="H283" s="81">
        <f t="shared" si="515"/>
        <v>0</v>
      </c>
      <c r="I283" s="81">
        <f t="shared" si="516"/>
        <v>1098009</v>
      </c>
      <c r="J283" s="82">
        <f t="shared" si="517"/>
        <v>2.2025188250424349E-2</v>
      </c>
      <c r="K283" s="82">
        <f t="shared" si="518"/>
        <v>3.3020890596673541E-4</v>
      </c>
      <c r="L283" s="82">
        <f t="shared" si="519"/>
        <v>0</v>
      </c>
      <c r="M283" s="81">
        <f t="shared" si="520"/>
        <v>66.700769883666084</v>
      </c>
      <c r="N283" s="84">
        <f t="shared" si="521"/>
        <v>4.228144483481671E-2</v>
      </c>
      <c r="O283" s="84"/>
      <c r="P283" s="85">
        <f t="shared" si="522"/>
        <v>0</v>
      </c>
      <c r="Q283" s="87">
        <f t="shared" si="523"/>
        <v>4.228144483481671E-2</v>
      </c>
      <c r="R283" s="96">
        <f t="shared" si="524"/>
        <v>0.95771855516518334</v>
      </c>
      <c r="AB283" s="119">
        <f t="shared" si="525"/>
        <v>22391.285714285714</v>
      </c>
      <c r="AC283" s="120">
        <f t="shared" si="526"/>
        <v>320.85714285714283</v>
      </c>
      <c r="AD283" s="67">
        <f t="shared" si="527"/>
        <v>4535.6285714285723</v>
      </c>
      <c r="AE283" s="41">
        <f t="shared" si="528"/>
        <v>7.0741494327451845E-2</v>
      </c>
    </row>
    <row r="284" spans="1:31" ht="14.4" thickBot="1" x14ac:dyDescent="0.3">
      <c r="A284" s="99">
        <v>44142</v>
      </c>
      <c r="B284" s="100">
        <v>1171441</v>
      </c>
      <c r="C284" s="100">
        <v>48888</v>
      </c>
      <c r="D284" s="100">
        <v>0</v>
      </c>
      <c r="E284" s="100"/>
      <c r="F284" s="100">
        <f t="shared" si="513"/>
        <v>24957</v>
      </c>
      <c r="G284" s="100">
        <f t="shared" si="514"/>
        <v>413</v>
      </c>
      <c r="H284" s="100">
        <f t="shared" si="515"/>
        <v>0</v>
      </c>
      <c r="I284" s="100">
        <f t="shared" si="516"/>
        <v>1122553</v>
      </c>
      <c r="J284" s="101">
        <f t="shared" si="517"/>
        <v>2.3119777218404212E-2</v>
      </c>
      <c r="K284" s="101">
        <f t="shared" si="518"/>
        <v>3.7613535043883977E-4</v>
      </c>
      <c r="L284" s="101">
        <f t="shared" si="519"/>
        <v>0</v>
      </c>
      <c r="M284" s="100">
        <f t="shared" si="520"/>
        <v>61.466642769498279</v>
      </c>
      <c r="N284" s="102">
        <f t="shared" si="521"/>
        <v>4.173321575734501E-2</v>
      </c>
      <c r="O284" s="102"/>
      <c r="P284" s="103">
        <f t="shared" si="522"/>
        <v>0</v>
      </c>
      <c r="Q284" s="104">
        <f t="shared" si="523"/>
        <v>4.173321575734501E-2</v>
      </c>
      <c r="R284" s="105">
        <f t="shared" si="524"/>
        <v>0.95826678424265499</v>
      </c>
      <c r="AB284" s="121">
        <f t="shared" si="525"/>
        <v>22825.857142857141</v>
      </c>
      <c r="AC284" s="122">
        <f t="shared" si="526"/>
        <v>333.28571428571428</v>
      </c>
      <c r="AD284" s="67">
        <f t="shared" si="527"/>
        <v>4504.2857142857147</v>
      </c>
      <c r="AE284" s="41">
        <f t="shared" si="528"/>
        <v>7.3993022518236598E-2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tabSelected="1" workbookViewId="0">
      <pane xSplit="1" ySplit="3" topLeftCell="O176" activePane="bottomRight" state="frozen"/>
      <selection pane="topRight" activeCell="B1" sqref="B1"/>
      <selection pane="bottomLeft" activeCell="A4" sqref="A4"/>
      <selection pane="bottomRight" activeCell="V178" sqref="V178"/>
    </sheetView>
  </sheetViews>
  <sheetFormatPr defaultColWidth="10.6640625" defaultRowHeight="13.2" x14ac:dyDescent="0.25"/>
  <sheetData>
    <row r="1" spans="1:31" ht="27.6" x14ac:dyDescent="0.25">
      <c r="A1" s="2" t="s">
        <v>40</v>
      </c>
      <c r="B1" s="49">
        <f>B134/B2</f>
        <v>4.7266806049747184E-3</v>
      </c>
      <c r="C1" s="49">
        <f>C134/B2</f>
        <v>4.9805604665289994E-4</v>
      </c>
      <c r="D1" t="s">
        <v>175</v>
      </c>
      <c r="AC1" s="36">
        <f>SUM(AC4:AC192)</f>
        <v>5776.5714285714284</v>
      </c>
      <c r="AD1" s="36">
        <f>SUM(AD4:AD192)</f>
        <v>13089.902857142857</v>
      </c>
      <c r="AE1" s="71" t="s">
        <v>195</v>
      </c>
    </row>
    <row r="2" spans="1:31" ht="14.4" thickBot="1" x14ac:dyDescent="0.3">
      <c r="A2" t="s">
        <v>70</v>
      </c>
      <c r="B2">
        <v>10099265</v>
      </c>
      <c r="D2" s="23" t="s">
        <v>71</v>
      </c>
      <c r="E2" s="23"/>
      <c r="N2" s="41">
        <f>N134/'Country Statistics'!$K$30</f>
        <v>4.7984470073680328</v>
      </c>
      <c r="O2" s="41"/>
      <c r="P2" s="41"/>
      <c r="Q2" s="41"/>
      <c r="AB2" s="67"/>
      <c r="AC2" s="67" t="s">
        <v>202</v>
      </c>
      <c r="AD2" s="73">
        <v>0.17</v>
      </c>
      <c r="AE2" s="67"/>
    </row>
    <row r="3" spans="1:31" s="2" customFormat="1" ht="14.4" thickBot="1" x14ac:dyDescent="0.3">
      <c r="A3" s="112" t="s">
        <v>20</v>
      </c>
      <c r="B3" s="113" t="s">
        <v>205</v>
      </c>
      <c r="C3" s="113" t="s">
        <v>204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4</v>
      </c>
      <c r="AE3" s="68">
        <f>COUNT(AB11:AB32)-AD3</f>
        <v>18</v>
      </c>
    </row>
    <row r="4" spans="1:31" ht="13.8" x14ac:dyDescent="0.25">
      <c r="A4" s="106">
        <v>43862</v>
      </c>
      <c r="B4" s="107">
        <v>1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1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  <c r="AD4" s="67"/>
      <c r="AE4" s="67"/>
    </row>
    <row r="5" spans="1:31" ht="13.8" x14ac:dyDescent="0.25">
      <c r="A5" s="95">
        <v>43863</v>
      </c>
      <c r="B5" s="81">
        <v>1</v>
      </c>
      <c r="C5" s="81">
        <v>0</v>
      </c>
      <c r="D5" s="81">
        <v>0</v>
      </c>
      <c r="E5" s="81"/>
      <c r="F5" s="81">
        <f t="shared" ref="F5:F36" si="0">B5-B4</f>
        <v>0</v>
      </c>
      <c r="G5" s="81">
        <f t="shared" ref="G5:G36" si="1">C5-C4</f>
        <v>0</v>
      </c>
      <c r="H5" s="81">
        <f t="shared" ref="H5:H36" si="2">D5-D4</f>
        <v>0</v>
      </c>
      <c r="I5" s="81">
        <f t="shared" ref="I5:I62" si="3">B5-C5-D5</f>
        <v>1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  <c r="AD5" s="67"/>
      <c r="AE5" s="67"/>
    </row>
    <row r="6" spans="1:31" ht="13.8" x14ac:dyDescent="0.25">
      <c r="A6" s="95">
        <v>43864</v>
      </c>
      <c r="B6" s="81">
        <v>1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1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  <c r="AD6" s="67"/>
      <c r="AE6" s="67"/>
    </row>
    <row r="7" spans="1:31" ht="13.8" x14ac:dyDescent="0.25">
      <c r="A7" s="95">
        <v>43865</v>
      </c>
      <c r="B7" s="81">
        <v>1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1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  <c r="AD7" s="67"/>
      <c r="AE7" s="67"/>
    </row>
    <row r="8" spans="1:31" ht="13.8" x14ac:dyDescent="0.25">
      <c r="A8" s="95">
        <v>43866</v>
      </c>
      <c r="B8" s="81">
        <v>1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1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  <c r="AD8" s="67"/>
      <c r="AE8" s="67"/>
    </row>
    <row r="9" spans="1:31" ht="13.8" x14ac:dyDescent="0.25">
      <c r="A9" s="95">
        <v>43867</v>
      </c>
      <c r="B9" s="81">
        <v>1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1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  <c r="AD9" s="67"/>
      <c r="AE9" s="67"/>
    </row>
    <row r="10" spans="1:31" ht="13.8" x14ac:dyDescent="0.25">
      <c r="A10" s="95">
        <v>43868</v>
      </c>
      <c r="B10" s="81">
        <v>1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1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  <c r="AD10" s="67"/>
      <c r="AE10" s="67"/>
    </row>
    <row r="11" spans="1:31" ht="13.8" x14ac:dyDescent="0.25">
      <c r="A11" s="95">
        <v>43869</v>
      </c>
      <c r="B11" s="81">
        <v>1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1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1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1"/>
        <v>0</v>
      </c>
      <c r="H12" s="81">
        <f t="shared" si="2"/>
        <v>0</v>
      </c>
      <c r="I12" s="81">
        <f t="shared" si="3"/>
        <v>1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5">AVERAGE(F6:F12)</f>
        <v>0</v>
      </c>
      <c r="AC12" s="120">
        <f t="shared" si="5"/>
        <v>0</v>
      </c>
      <c r="AD12" s="67"/>
      <c r="AE12" s="67"/>
    </row>
    <row r="13" spans="1:31" ht="13.8" x14ac:dyDescent="0.25">
      <c r="A13" s="95">
        <v>43871</v>
      </c>
      <c r="B13" s="81">
        <v>1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1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5"/>
        <v>0</v>
      </c>
      <c r="AC13" s="120">
        <f t="shared" si="5"/>
        <v>0</v>
      </c>
      <c r="AD13" s="67"/>
      <c r="AE13" s="67"/>
    </row>
    <row r="14" spans="1:31" ht="13.8" x14ac:dyDescent="0.25">
      <c r="A14" s="95">
        <v>43872</v>
      </c>
      <c r="B14" s="81">
        <v>1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1"/>
        <v>0</v>
      </c>
      <c r="H14" s="81">
        <f t="shared" si="2"/>
        <v>0</v>
      </c>
      <c r="I14" s="81">
        <f t="shared" si="3"/>
        <v>1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5"/>
        <v>0</v>
      </c>
      <c r="AC14" s="120">
        <f t="shared" si="5"/>
        <v>0</v>
      </c>
      <c r="AD14" s="67"/>
      <c r="AE14" s="67"/>
    </row>
    <row r="15" spans="1:31" ht="13.8" x14ac:dyDescent="0.25">
      <c r="A15" s="95">
        <v>43873</v>
      </c>
      <c r="B15" s="81">
        <v>1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1"/>
        <v>0</v>
      </c>
      <c r="H15" s="81">
        <f t="shared" si="2"/>
        <v>0</v>
      </c>
      <c r="I15" s="81">
        <f t="shared" si="3"/>
        <v>1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5"/>
        <v>0</v>
      </c>
      <c r="AC15" s="120">
        <f t="shared" si="5"/>
        <v>0</v>
      </c>
      <c r="AD15" s="67"/>
      <c r="AE15" s="67"/>
    </row>
    <row r="16" spans="1:31" ht="13.8" x14ac:dyDescent="0.25">
      <c r="A16" s="95">
        <v>43874</v>
      </c>
      <c r="B16" s="81">
        <v>1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1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5"/>
        <v>0</v>
      </c>
      <c r="AC16" s="120">
        <f t="shared" si="5"/>
        <v>0</v>
      </c>
      <c r="AD16" s="67"/>
      <c r="AE16" s="67"/>
    </row>
    <row r="17" spans="1:31" ht="13.8" x14ac:dyDescent="0.25">
      <c r="A17" s="95">
        <v>43875</v>
      </c>
      <c r="B17" s="81">
        <v>1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1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5"/>
        <v>0</v>
      </c>
      <c r="AC17" s="120">
        <f t="shared" si="5"/>
        <v>0</v>
      </c>
      <c r="AD17" s="67"/>
      <c r="AE17" s="67"/>
    </row>
    <row r="18" spans="1:31" ht="13.8" x14ac:dyDescent="0.25">
      <c r="A18" s="95">
        <v>43876</v>
      </c>
      <c r="B18" s="81">
        <v>1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1"/>
        <v>0</v>
      </c>
      <c r="H18" s="81">
        <f t="shared" si="2"/>
        <v>0</v>
      </c>
      <c r="I18" s="81">
        <f t="shared" si="3"/>
        <v>1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5"/>
        <v>0</v>
      </c>
      <c r="AC18" s="120">
        <f t="shared" si="5"/>
        <v>0</v>
      </c>
      <c r="AD18" s="67"/>
      <c r="AE18" s="41"/>
    </row>
    <row r="19" spans="1:31" ht="13.8" x14ac:dyDescent="0.25">
      <c r="A19" s="95">
        <v>43877</v>
      </c>
      <c r="B19" s="81">
        <v>1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1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5"/>
        <v>0</v>
      </c>
      <c r="AC19" s="120">
        <f t="shared" si="5"/>
        <v>0</v>
      </c>
      <c r="AD19" s="67"/>
      <c r="AE19" s="41"/>
    </row>
    <row r="20" spans="1:31" ht="13.8" x14ac:dyDescent="0.25">
      <c r="A20" s="95">
        <v>43878</v>
      </c>
      <c r="B20" s="81">
        <v>1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1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5"/>
        <v>0</v>
      </c>
      <c r="AC20" s="120">
        <f t="shared" si="5"/>
        <v>0</v>
      </c>
      <c r="AD20" s="67"/>
      <c r="AE20" s="41"/>
    </row>
    <row r="21" spans="1:31" ht="13.8" x14ac:dyDescent="0.25">
      <c r="A21" s="95">
        <v>43879</v>
      </c>
      <c r="B21" s="81">
        <v>1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1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5"/>
        <v>0</v>
      </c>
      <c r="AC21" s="120">
        <f t="shared" si="5"/>
        <v>0</v>
      </c>
      <c r="AD21" s="67"/>
      <c r="AE21" s="41"/>
    </row>
    <row r="22" spans="1:31" ht="13.8" x14ac:dyDescent="0.25">
      <c r="A22" s="95">
        <v>43880</v>
      </c>
      <c r="B22" s="81">
        <v>1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1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5"/>
        <v>0</v>
      </c>
      <c r="AC22" s="120">
        <f t="shared" si="5"/>
        <v>0</v>
      </c>
      <c r="AD22" s="67">
        <f t="shared" ref="AD22" si="6">INDEX(AB1:AB22,$AE$3)*$AD$2</f>
        <v>0</v>
      </c>
      <c r="AE22" s="41"/>
    </row>
    <row r="23" spans="1:31" ht="13.8" x14ac:dyDescent="0.25">
      <c r="A23" s="95">
        <v>43881</v>
      </c>
      <c r="B23" s="81">
        <v>1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1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5"/>
        <v>0</v>
      </c>
      <c r="AC23" s="120">
        <f t="shared" si="5"/>
        <v>0</v>
      </c>
      <c r="AD23" s="67">
        <f t="shared" ref="AD23:AD86" si="7">INDEX(AB2:AB23,$AE$3)*$AD$2</f>
        <v>0</v>
      </c>
      <c r="AE23" s="41"/>
    </row>
    <row r="24" spans="1:31" ht="13.8" x14ac:dyDescent="0.25">
      <c r="A24" s="95">
        <v>43882</v>
      </c>
      <c r="B24" s="81">
        <v>1</v>
      </c>
      <c r="C24" s="81">
        <v>0</v>
      </c>
      <c r="D24" s="81">
        <v>0</v>
      </c>
      <c r="E24" s="81"/>
      <c r="F24" s="81">
        <f t="shared" si="0"/>
        <v>0</v>
      </c>
      <c r="G24" s="81">
        <f t="shared" si="1"/>
        <v>0</v>
      </c>
      <c r="H24" s="81">
        <f t="shared" si="2"/>
        <v>0</v>
      </c>
      <c r="I24" s="81">
        <f t="shared" si="3"/>
        <v>1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5"/>
        <v>0</v>
      </c>
      <c r="AC24" s="120">
        <f t="shared" si="5"/>
        <v>0</v>
      </c>
      <c r="AD24" s="67">
        <f t="shared" si="7"/>
        <v>0</v>
      </c>
      <c r="AE24" s="41"/>
    </row>
    <row r="25" spans="1:31" ht="13.8" x14ac:dyDescent="0.25">
      <c r="A25" s="95">
        <v>43883</v>
      </c>
      <c r="B25" s="81">
        <v>1</v>
      </c>
      <c r="C25" s="81">
        <v>0</v>
      </c>
      <c r="D25" s="81">
        <v>0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1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5"/>
        <v>0</v>
      </c>
      <c r="AC25" s="120">
        <f t="shared" si="5"/>
        <v>0</v>
      </c>
      <c r="AD25" s="67">
        <f t="shared" si="7"/>
        <v>0</v>
      </c>
      <c r="AE25" s="41"/>
    </row>
    <row r="26" spans="1:31" ht="13.8" x14ac:dyDescent="0.25">
      <c r="A26" s="95">
        <v>43884</v>
      </c>
      <c r="B26" s="81">
        <v>1</v>
      </c>
      <c r="C26" s="81">
        <v>0</v>
      </c>
      <c r="D26" s="81">
        <v>0</v>
      </c>
      <c r="E26" s="81"/>
      <c r="F26" s="81">
        <f t="shared" si="0"/>
        <v>0</v>
      </c>
      <c r="G26" s="81">
        <f t="shared" si="1"/>
        <v>0</v>
      </c>
      <c r="H26" s="81">
        <f t="shared" si="2"/>
        <v>0</v>
      </c>
      <c r="I26" s="81">
        <f t="shared" si="3"/>
        <v>1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5"/>
        <v>0</v>
      </c>
      <c r="AC26" s="120">
        <f t="shared" si="5"/>
        <v>0</v>
      </c>
      <c r="AD26" s="67">
        <f t="shared" si="7"/>
        <v>0</v>
      </c>
      <c r="AE26" s="41"/>
    </row>
    <row r="27" spans="1:31" ht="13.8" x14ac:dyDescent="0.25">
      <c r="A27" s="95">
        <v>43885</v>
      </c>
      <c r="B27" s="81">
        <v>1</v>
      </c>
      <c r="C27" s="81">
        <v>0</v>
      </c>
      <c r="D27" s="81">
        <v>0</v>
      </c>
      <c r="E27" s="81"/>
      <c r="F27" s="81">
        <f t="shared" si="0"/>
        <v>0</v>
      </c>
      <c r="G27" s="81">
        <f t="shared" si="1"/>
        <v>0</v>
      </c>
      <c r="H27" s="81">
        <f t="shared" si="2"/>
        <v>0</v>
      </c>
      <c r="I27" s="81">
        <f t="shared" si="3"/>
        <v>1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5"/>
        <v>0</v>
      </c>
      <c r="AC27" s="120">
        <f t="shared" si="5"/>
        <v>0</v>
      </c>
      <c r="AD27" s="67">
        <f t="shared" si="7"/>
        <v>0</v>
      </c>
      <c r="AE27" s="41"/>
    </row>
    <row r="28" spans="1:31" ht="13.8" x14ac:dyDescent="0.25">
      <c r="A28" s="95">
        <v>43886</v>
      </c>
      <c r="B28" s="81">
        <v>1</v>
      </c>
      <c r="C28" s="81">
        <v>0</v>
      </c>
      <c r="D28" s="81">
        <v>0</v>
      </c>
      <c r="E28" s="81"/>
      <c r="F28" s="81">
        <f t="shared" si="0"/>
        <v>0</v>
      </c>
      <c r="G28" s="81">
        <f t="shared" si="1"/>
        <v>0</v>
      </c>
      <c r="H28" s="81">
        <f t="shared" si="2"/>
        <v>0</v>
      </c>
      <c r="I28" s="81">
        <f t="shared" si="3"/>
        <v>1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8">AVERAGE(F22:F28)</f>
        <v>0</v>
      </c>
      <c r="AC28" s="120">
        <f t="shared" si="8"/>
        <v>0</v>
      </c>
      <c r="AD28" s="67">
        <f t="shared" si="7"/>
        <v>0</v>
      </c>
      <c r="AE28" s="41"/>
    </row>
    <row r="29" spans="1:31" ht="13.8" x14ac:dyDescent="0.25">
      <c r="A29" s="95">
        <v>43887</v>
      </c>
      <c r="B29" s="81">
        <v>2</v>
      </c>
      <c r="C29" s="81">
        <v>0</v>
      </c>
      <c r="D29" s="81">
        <v>0</v>
      </c>
      <c r="E29" s="81"/>
      <c r="F29" s="81">
        <f t="shared" si="0"/>
        <v>1</v>
      </c>
      <c r="G29" s="81">
        <f t="shared" si="1"/>
        <v>0</v>
      </c>
      <c r="H29" s="81">
        <f t="shared" si="2"/>
        <v>0</v>
      </c>
      <c r="I29" s="81">
        <f t="shared" si="3"/>
        <v>2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8"/>
        <v>0.14285714285714285</v>
      </c>
      <c r="AC29" s="120">
        <f t="shared" si="8"/>
        <v>0</v>
      </c>
      <c r="AD29" s="67">
        <f t="shared" si="7"/>
        <v>0</v>
      </c>
      <c r="AE29" s="41"/>
    </row>
    <row r="30" spans="1:31" ht="13.8" x14ac:dyDescent="0.25">
      <c r="A30" s="95">
        <v>43888</v>
      </c>
      <c r="B30" s="81">
        <v>3</v>
      </c>
      <c r="C30" s="81">
        <v>0</v>
      </c>
      <c r="D30" s="81">
        <v>0</v>
      </c>
      <c r="E30" s="81"/>
      <c r="F30" s="81">
        <f t="shared" si="0"/>
        <v>1</v>
      </c>
      <c r="G30" s="81">
        <f t="shared" si="1"/>
        <v>0</v>
      </c>
      <c r="H30" s="81">
        <f t="shared" si="2"/>
        <v>0</v>
      </c>
      <c r="I30" s="81">
        <f t="shared" si="3"/>
        <v>3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8"/>
        <v>0.2857142857142857</v>
      </c>
      <c r="AC30" s="120">
        <f t="shared" si="8"/>
        <v>0</v>
      </c>
      <c r="AD30" s="67">
        <f t="shared" si="7"/>
        <v>0</v>
      </c>
      <c r="AE30" s="41"/>
    </row>
    <row r="31" spans="1:31" ht="13.8" x14ac:dyDescent="0.25">
      <c r="A31" s="95">
        <v>43889</v>
      </c>
      <c r="B31" s="81">
        <v>11</v>
      </c>
      <c r="C31" s="81">
        <v>0</v>
      </c>
      <c r="D31" s="81">
        <v>0</v>
      </c>
      <c r="E31" s="81"/>
      <c r="F31" s="81">
        <f t="shared" si="0"/>
        <v>8</v>
      </c>
      <c r="G31" s="81">
        <f t="shared" si="1"/>
        <v>0</v>
      </c>
      <c r="H31" s="81">
        <f t="shared" si="2"/>
        <v>0</v>
      </c>
      <c r="I31" s="81">
        <f t="shared" si="3"/>
        <v>11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8"/>
        <v>1.4285714285714286</v>
      </c>
      <c r="AC31" s="120">
        <f t="shared" si="8"/>
        <v>0</v>
      </c>
      <c r="AD31" s="67">
        <f t="shared" si="7"/>
        <v>0</v>
      </c>
      <c r="AE31" s="41"/>
    </row>
    <row r="32" spans="1:31" ht="13.8" x14ac:dyDescent="0.25">
      <c r="A32" s="95">
        <v>43890</v>
      </c>
      <c r="B32" s="81">
        <v>14</v>
      </c>
      <c r="C32" s="81">
        <v>0</v>
      </c>
      <c r="D32" s="81">
        <v>0</v>
      </c>
      <c r="E32" s="81"/>
      <c r="F32" s="81">
        <f t="shared" si="0"/>
        <v>3</v>
      </c>
      <c r="G32" s="81">
        <f t="shared" si="1"/>
        <v>0</v>
      </c>
      <c r="H32" s="81">
        <f t="shared" si="2"/>
        <v>0</v>
      </c>
      <c r="I32" s="81">
        <f t="shared" si="3"/>
        <v>14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8"/>
        <v>1.8571428571428572</v>
      </c>
      <c r="AC32" s="120">
        <f t="shared" si="8"/>
        <v>0</v>
      </c>
      <c r="AD32" s="67">
        <f t="shared" si="7"/>
        <v>0</v>
      </c>
      <c r="AE32" s="41"/>
    </row>
    <row r="33" spans="1:31" ht="13.8" x14ac:dyDescent="0.25">
      <c r="A33" s="95">
        <v>43891</v>
      </c>
      <c r="B33" s="81">
        <v>14</v>
      </c>
      <c r="C33" s="81">
        <v>0</v>
      </c>
      <c r="D33" s="81">
        <v>0</v>
      </c>
      <c r="E33" s="81"/>
      <c r="F33" s="81">
        <f t="shared" si="0"/>
        <v>0</v>
      </c>
      <c r="G33" s="81">
        <f t="shared" si="1"/>
        <v>0</v>
      </c>
      <c r="H33" s="81">
        <f t="shared" si="2"/>
        <v>0</v>
      </c>
      <c r="I33" s="81">
        <f t="shared" si="3"/>
        <v>14</v>
      </c>
      <c r="J33" s="82">
        <f>F33/I32*$B$2/($B$2-B32)</f>
        <v>0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0</v>
      </c>
      <c r="O33" s="84"/>
      <c r="P33" s="85">
        <f>D33/B33</f>
        <v>0</v>
      </c>
      <c r="Q33" s="87">
        <f>N33</f>
        <v>0</v>
      </c>
      <c r="R33" s="96">
        <f t="shared" ref="R33" si="9">IF(P33="","",1-SUM(P33:Q33))</f>
        <v>1</v>
      </c>
      <c r="AB33" s="119">
        <f t="shared" si="8"/>
        <v>1.8571428571428572</v>
      </c>
      <c r="AC33" s="120">
        <f t="shared" si="8"/>
        <v>0</v>
      </c>
      <c r="AD33" s="67">
        <f t="shared" si="7"/>
        <v>2.4285714285714285E-2</v>
      </c>
      <c r="AE33" s="41"/>
    </row>
    <row r="34" spans="1:31" ht="13.8" x14ac:dyDescent="0.25">
      <c r="A34" s="95">
        <v>43892</v>
      </c>
      <c r="B34" s="81">
        <v>19</v>
      </c>
      <c r="C34" s="81">
        <v>0</v>
      </c>
      <c r="D34" s="81">
        <v>0</v>
      </c>
      <c r="E34" s="81"/>
      <c r="F34" s="81">
        <f t="shared" si="0"/>
        <v>5</v>
      </c>
      <c r="G34" s="81">
        <f t="shared" si="1"/>
        <v>0</v>
      </c>
      <c r="H34" s="81">
        <f t="shared" si="2"/>
        <v>0</v>
      </c>
      <c r="I34" s="81">
        <f t="shared" si="3"/>
        <v>19</v>
      </c>
      <c r="J34" s="82">
        <f t="shared" ref="J34:J72" si="10">F34/I33*$B$2/($B$2-B33)</f>
        <v>0.35714335222907689</v>
      </c>
      <c r="K34" s="82">
        <f t="shared" ref="K34:K69" si="11">G34/I33</f>
        <v>0</v>
      </c>
      <c r="L34" s="82">
        <f t="shared" ref="L34:L69" si="12">H34/I33</f>
        <v>0</v>
      </c>
      <c r="M34" s="81">
        <v>0</v>
      </c>
      <c r="N34" s="84">
        <f t="shared" ref="N34:N82" si="13">C34/B34</f>
        <v>0</v>
      </c>
      <c r="O34" s="84"/>
      <c r="P34" s="85">
        <f t="shared" ref="P34:P97" si="14">D34/B34</f>
        <v>0</v>
      </c>
      <c r="Q34" s="87">
        <f t="shared" ref="Q34:Q97" si="15">N34</f>
        <v>0</v>
      </c>
      <c r="R34" s="96">
        <f t="shared" ref="R34:R97" si="16">IF(P34="","",1-SUM(P34:Q34))</f>
        <v>1</v>
      </c>
      <c r="AB34" s="119">
        <f t="shared" si="8"/>
        <v>2.5714285714285716</v>
      </c>
      <c r="AC34" s="120">
        <f t="shared" si="8"/>
        <v>0</v>
      </c>
      <c r="AD34" s="67">
        <f t="shared" si="7"/>
        <v>4.8571428571428571E-2</v>
      </c>
      <c r="AE34" s="41"/>
    </row>
    <row r="35" spans="1:31" ht="13.8" x14ac:dyDescent="0.25">
      <c r="A35" s="95">
        <v>43893</v>
      </c>
      <c r="B35" s="81">
        <v>32</v>
      </c>
      <c r="C35" s="81">
        <v>0</v>
      </c>
      <c r="D35" s="81">
        <v>0</v>
      </c>
      <c r="E35" s="81"/>
      <c r="F35" s="81">
        <f t="shared" si="0"/>
        <v>13</v>
      </c>
      <c r="G35" s="81">
        <f t="shared" si="1"/>
        <v>0</v>
      </c>
      <c r="H35" s="81">
        <f t="shared" si="2"/>
        <v>0</v>
      </c>
      <c r="I35" s="81">
        <f t="shared" si="3"/>
        <v>32</v>
      </c>
      <c r="J35" s="82">
        <f t="shared" si="10"/>
        <v>0.68421181354059812</v>
      </c>
      <c r="K35" s="82">
        <f t="shared" si="11"/>
        <v>0</v>
      </c>
      <c r="L35" s="82">
        <f t="shared" si="12"/>
        <v>0</v>
      </c>
      <c r="M35" s="83">
        <v>0</v>
      </c>
      <c r="N35" s="84">
        <f t="shared" si="13"/>
        <v>0</v>
      </c>
      <c r="O35" s="84"/>
      <c r="P35" s="85">
        <f t="shared" si="14"/>
        <v>0</v>
      </c>
      <c r="Q35" s="87">
        <f t="shared" si="15"/>
        <v>0</v>
      </c>
      <c r="R35" s="96">
        <f t="shared" si="16"/>
        <v>1</v>
      </c>
      <c r="AB35" s="119">
        <f t="shared" si="8"/>
        <v>4.4285714285714288</v>
      </c>
      <c r="AC35" s="120">
        <f t="shared" si="8"/>
        <v>0</v>
      </c>
      <c r="AD35" s="67">
        <f t="shared" si="7"/>
        <v>0.24285714285714288</v>
      </c>
      <c r="AE35" s="41"/>
    </row>
    <row r="36" spans="1:31" ht="13.8" x14ac:dyDescent="0.25">
      <c r="A36" s="95">
        <v>43894</v>
      </c>
      <c r="B36" s="81">
        <v>62</v>
      </c>
      <c r="C36" s="81">
        <v>0</v>
      </c>
      <c r="D36" s="81">
        <v>0</v>
      </c>
      <c r="E36" s="81"/>
      <c r="F36" s="81">
        <f t="shared" si="0"/>
        <v>30</v>
      </c>
      <c r="G36" s="81">
        <f t="shared" si="1"/>
        <v>0</v>
      </c>
      <c r="H36" s="81">
        <f t="shared" si="2"/>
        <v>0</v>
      </c>
      <c r="I36" s="81">
        <f t="shared" si="3"/>
        <v>62</v>
      </c>
      <c r="J36" s="82">
        <f t="shared" si="10"/>
        <v>0.937502970522613</v>
      </c>
      <c r="K36" s="82">
        <f t="shared" si="11"/>
        <v>0</v>
      </c>
      <c r="L36" s="82">
        <f t="shared" si="12"/>
        <v>0</v>
      </c>
      <c r="M36" s="81">
        <v>0</v>
      </c>
      <c r="N36" s="84">
        <f t="shared" si="13"/>
        <v>0</v>
      </c>
      <c r="O36" s="84"/>
      <c r="P36" s="85">
        <f t="shared" si="14"/>
        <v>0</v>
      </c>
      <c r="Q36" s="87">
        <f t="shared" si="15"/>
        <v>0</v>
      </c>
      <c r="R36" s="96">
        <f t="shared" si="16"/>
        <v>1</v>
      </c>
      <c r="AB36" s="119">
        <f t="shared" si="8"/>
        <v>8.5714285714285712</v>
      </c>
      <c r="AC36" s="120">
        <f t="shared" si="8"/>
        <v>0</v>
      </c>
      <c r="AD36" s="67">
        <f t="shared" si="7"/>
        <v>0.31571428571428573</v>
      </c>
      <c r="AE36" s="41"/>
    </row>
    <row r="37" spans="1:31" ht="13.8" x14ac:dyDescent="0.25">
      <c r="A37" s="95">
        <v>43895</v>
      </c>
      <c r="B37" s="81">
        <v>87</v>
      </c>
      <c r="C37" s="81">
        <v>0</v>
      </c>
      <c r="D37" s="81">
        <v>0</v>
      </c>
      <c r="E37" s="81"/>
      <c r="F37" s="81">
        <f t="shared" ref="F37:F62" si="17">B37-B36</f>
        <v>25</v>
      </c>
      <c r="G37" s="81">
        <f t="shared" ref="G37:G62" si="18">C37-C36</f>
        <v>0</v>
      </c>
      <c r="H37" s="81">
        <f t="shared" ref="H37:H62" si="19">D37-D36</f>
        <v>0</v>
      </c>
      <c r="I37" s="81">
        <f t="shared" si="3"/>
        <v>87</v>
      </c>
      <c r="J37" s="82">
        <f t="shared" si="10"/>
        <v>0.40322828189447701</v>
      </c>
      <c r="K37" s="82">
        <f t="shared" si="11"/>
        <v>0</v>
      </c>
      <c r="L37" s="82">
        <f t="shared" si="12"/>
        <v>0</v>
      </c>
      <c r="M37" s="83">
        <v>0</v>
      </c>
      <c r="N37" s="84">
        <f t="shared" si="13"/>
        <v>0</v>
      </c>
      <c r="O37" s="84"/>
      <c r="P37" s="85">
        <f t="shared" si="14"/>
        <v>0</v>
      </c>
      <c r="Q37" s="87">
        <f t="shared" si="15"/>
        <v>0</v>
      </c>
      <c r="R37" s="96">
        <f t="shared" si="16"/>
        <v>1</v>
      </c>
      <c r="AB37" s="119">
        <f t="shared" si="8"/>
        <v>12</v>
      </c>
      <c r="AC37" s="120">
        <f t="shared" si="8"/>
        <v>0</v>
      </c>
      <c r="AD37" s="67">
        <f t="shared" si="7"/>
        <v>0.31571428571428573</v>
      </c>
      <c r="AE37" s="41"/>
    </row>
    <row r="38" spans="1:31" ht="13.8" x14ac:dyDescent="0.25">
      <c r="A38" s="95">
        <v>43896</v>
      </c>
      <c r="B38" s="81">
        <v>146</v>
      </c>
      <c r="C38" s="81">
        <v>0</v>
      </c>
      <c r="D38" s="81">
        <v>0</v>
      </c>
      <c r="E38" s="81"/>
      <c r="F38" s="81">
        <f t="shared" si="17"/>
        <v>59</v>
      </c>
      <c r="G38" s="81">
        <f t="shared" si="18"/>
        <v>0</v>
      </c>
      <c r="H38" s="81">
        <f t="shared" si="19"/>
        <v>0</v>
      </c>
      <c r="I38" s="81">
        <f t="shared" si="3"/>
        <v>146</v>
      </c>
      <c r="J38" s="82">
        <f t="shared" si="10"/>
        <v>0.6781667615998509</v>
      </c>
      <c r="K38" s="82">
        <f t="shared" si="11"/>
        <v>0</v>
      </c>
      <c r="L38" s="82">
        <f t="shared" si="12"/>
        <v>0</v>
      </c>
      <c r="M38" s="81">
        <v>0</v>
      </c>
      <c r="N38" s="84">
        <f t="shared" si="13"/>
        <v>0</v>
      </c>
      <c r="O38" s="84"/>
      <c r="P38" s="85">
        <f t="shared" si="14"/>
        <v>0</v>
      </c>
      <c r="Q38" s="87">
        <f t="shared" si="15"/>
        <v>0</v>
      </c>
      <c r="R38" s="96">
        <f t="shared" si="16"/>
        <v>1</v>
      </c>
      <c r="AB38" s="119">
        <f t="shared" si="8"/>
        <v>19.285714285714285</v>
      </c>
      <c r="AC38" s="120">
        <f t="shared" si="8"/>
        <v>0</v>
      </c>
      <c r="AD38" s="67">
        <f t="shared" si="7"/>
        <v>0.43714285714285722</v>
      </c>
      <c r="AE38" s="41"/>
    </row>
    <row r="39" spans="1:31" ht="13.8" x14ac:dyDescent="0.25">
      <c r="A39" s="95">
        <v>43897</v>
      </c>
      <c r="B39" s="81">
        <v>179</v>
      </c>
      <c r="C39" s="81">
        <v>0</v>
      </c>
      <c r="D39" s="81">
        <v>0</v>
      </c>
      <c r="E39" s="81"/>
      <c r="F39" s="81">
        <f t="shared" si="17"/>
        <v>33</v>
      </c>
      <c r="G39" s="81">
        <f t="shared" si="18"/>
        <v>0</v>
      </c>
      <c r="H39" s="81">
        <f t="shared" si="19"/>
        <v>0</v>
      </c>
      <c r="I39" s="81">
        <f t="shared" si="3"/>
        <v>179</v>
      </c>
      <c r="J39" s="82">
        <f t="shared" si="10"/>
        <v>0.22603066487203297</v>
      </c>
      <c r="K39" s="82">
        <f t="shared" si="11"/>
        <v>0</v>
      </c>
      <c r="L39" s="82">
        <f t="shared" si="12"/>
        <v>0</v>
      </c>
      <c r="M39" s="81">
        <v>0</v>
      </c>
      <c r="N39" s="84">
        <f t="shared" si="13"/>
        <v>0</v>
      </c>
      <c r="O39" s="84"/>
      <c r="P39" s="85">
        <f t="shared" si="14"/>
        <v>0</v>
      </c>
      <c r="Q39" s="87">
        <f t="shared" si="15"/>
        <v>0</v>
      </c>
      <c r="R39" s="96">
        <f t="shared" si="16"/>
        <v>1</v>
      </c>
      <c r="AB39" s="119">
        <f t="shared" si="8"/>
        <v>23.571428571428573</v>
      </c>
      <c r="AC39" s="120">
        <f t="shared" si="8"/>
        <v>0</v>
      </c>
      <c r="AD39" s="67">
        <f t="shared" si="7"/>
        <v>0.752857142857143</v>
      </c>
      <c r="AE39" s="41">
        <f t="shared" ref="AE39:AE86" si="20">AC39/AD39</f>
        <v>0</v>
      </c>
    </row>
    <row r="40" spans="1:31" ht="13.8" x14ac:dyDescent="0.25">
      <c r="A40" s="95">
        <v>43898</v>
      </c>
      <c r="B40" s="81">
        <v>225</v>
      </c>
      <c r="C40" s="81">
        <v>0</v>
      </c>
      <c r="D40" s="81">
        <v>0</v>
      </c>
      <c r="E40" s="81"/>
      <c r="F40" s="81">
        <f t="shared" si="17"/>
        <v>46</v>
      </c>
      <c r="G40" s="81">
        <f t="shared" si="18"/>
        <v>0</v>
      </c>
      <c r="H40" s="81">
        <f t="shared" si="19"/>
        <v>0</v>
      </c>
      <c r="I40" s="81">
        <f t="shared" si="3"/>
        <v>225</v>
      </c>
      <c r="J40" s="82">
        <f t="shared" si="10"/>
        <v>0.2569877950911022</v>
      </c>
      <c r="K40" s="82">
        <f t="shared" si="11"/>
        <v>0</v>
      </c>
      <c r="L40" s="82">
        <f t="shared" si="12"/>
        <v>0</v>
      </c>
      <c r="M40" s="81">
        <v>0</v>
      </c>
      <c r="N40" s="84">
        <f t="shared" si="13"/>
        <v>0</v>
      </c>
      <c r="O40" s="84"/>
      <c r="P40" s="85">
        <f t="shared" si="14"/>
        <v>0</v>
      </c>
      <c r="Q40" s="87">
        <f t="shared" si="15"/>
        <v>0</v>
      </c>
      <c r="R40" s="96">
        <f t="shared" si="16"/>
        <v>1</v>
      </c>
      <c r="AB40" s="119">
        <f t="shared" si="8"/>
        <v>30.142857142857142</v>
      </c>
      <c r="AC40" s="120">
        <f t="shared" si="8"/>
        <v>0</v>
      </c>
      <c r="AD40" s="67">
        <f t="shared" si="7"/>
        <v>1.4571428571428573</v>
      </c>
      <c r="AE40" s="41">
        <f t="shared" si="20"/>
        <v>0</v>
      </c>
    </row>
    <row r="41" spans="1:31" ht="13.8" x14ac:dyDescent="0.25">
      <c r="A41" s="95">
        <v>43899</v>
      </c>
      <c r="B41" s="81">
        <v>326</v>
      </c>
      <c r="C41" s="81">
        <v>0</v>
      </c>
      <c r="D41" s="81">
        <v>0</v>
      </c>
      <c r="E41" s="81"/>
      <c r="F41" s="81">
        <f t="shared" si="17"/>
        <v>101</v>
      </c>
      <c r="G41" s="81">
        <f t="shared" si="18"/>
        <v>0</v>
      </c>
      <c r="H41" s="81">
        <f t="shared" si="19"/>
        <v>0</v>
      </c>
      <c r="I41" s="81">
        <f t="shared" si="3"/>
        <v>326</v>
      </c>
      <c r="J41" s="82">
        <f t="shared" si="10"/>
        <v>0.44889888983947429</v>
      </c>
      <c r="K41" s="82">
        <f t="shared" si="11"/>
        <v>0</v>
      </c>
      <c r="L41" s="82">
        <f t="shared" si="12"/>
        <v>0</v>
      </c>
      <c r="M41" s="81" t="e">
        <f t="shared" ref="M41:M65" si="21">J41/(K41+L41)</f>
        <v>#DIV/0!</v>
      </c>
      <c r="N41" s="84">
        <f t="shared" si="13"/>
        <v>0</v>
      </c>
      <c r="O41" s="84"/>
      <c r="P41" s="85">
        <f t="shared" si="14"/>
        <v>0</v>
      </c>
      <c r="Q41" s="87">
        <f t="shared" si="15"/>
        <v>0</v>
      </c>
      <c r="R41" s="96">
        <f t="shared" si="16"/>
        <v>1</v>
      </c>
      <c r="AB41" s="119">
        <f t="shared" si="8"/>
        <v>43.857142857142854</v>
      </c>
      <c r="AC41" s="120">
        <f t="shared" si="8"/>
        <v>0</v>
      </c>
      <c r="AD41" s="67">
        <f t="shared" si="7"/>
        <v>2.04</v>
      </c>
      <c r="AE41" s="41">
        <f t="shared" si="20"/>
        <v>0</v>
      </c>
    </row>
    <row r="42" spans="1:31" ht="13.8" x14ac:dyDescent="0.25">
      <c r="A42" s="95">
        <v>43900</v>
      </c>
      <c r="B42" s="81">
        <v>424</v>
      </c>
      <c r="C42" s="81">
        <v>1</v>
      </c>
      <c r="D42" s="81">
        <v>0</v>
      </c>
      <c r="E42" s="81"/>
      <c r="F42" s="81">
        <f t="shared" si="17"/>
        <v>98</v>
      </c>
      <c r="G42" s="81">
        <f t="shared" si="18"/>
        <v>1</v>
      </c>
      <c r="H42" s="81">
        <f t="shared" si="19"/>
        <v>0</v>
      </c>
      <c r="I42" s="81">
        <f t="shared" si="3"/>
        <v>423</v>
      </c>
      <c r="J42" s="82">
        <f t="shared" si="10"/>
        <v>0.30062320092221168</v>
      </c>
      <c r="K42" s="82">
        <f t="shared" si="11"/>
        <v>3.0674846625766872E-3</v>
      </c>
      <c r="L42" s="82">
        <f t="shared" si="12"/>
        <v>0</v>
      </c>
      <c r="M42" s="81">
        <v>0</v>
      </c>
      <c r="N42" s="84">
        <f t="shared" si="13"/>
        <v>2.3584905660377358E-3</v>
      </c>
      <c r="O42" s="84"/>
      <c r="P42" s="85">
        <f t="shared" si="14"/>
        <v>0</v>
      </c>
      <c r="Q42" s="87">
        <f t="shared" si="15"/>
        <v>2.3584905660377358E-3</v>
      </c>
      <c r="R42" s="96">
        <f t="shared" si="16"/>
        <v>0.99764150943396224</v>
      </c>
      <c r="AB42" s="119">
        <f t="shared" si="8"/>
        <v>56</v>
      </c>
      <c r="AC42" s="120">
        <f t="shared" si="8"/>
        <v>0.14285714285714285</v>
      </c>
      <c r="AD42" s="67">
        <f t="shared" si="7"/>
        <v>3.2785714285714285</v>
      </c>
      <c r="AE42" s="41">
        <f t="shared" si="20"/>
        <v>4.3572984749455333E-2</v>
      </c>
    </row>
    <row r="43" spans="1:31" ht="13.8" x14ac:dyDescent="0.25">
      <c r="A43" s="95">
        <v>43901</v>
      </c>
      <c r="B43" s="81">
        <v>620</v>
      </c>
      <c r="C43" s="81">
        <v>1</v>
      </c>
      <c r="D43" s="81">
        <v>0</v>
      </c>
      <c r="E43" s="81"/>
      <c r="F43" s="81">
        <f t="shared" si="17"/>
        <v>196</v>
      </c>
      <c r="G43" s="81">
        <f t="shared" si="18"/>
        <v>0</v>
      </c>
      <c r="H43" s="81">
        <f t="shared" si="19"/>
        <v>0</v>
      </c>
      <c r="I43" s="81">
        <f t="shared" si="3"/>
        <v>619</v>
      </c>
      <c r="J43" s="82">
        <f t="shared" si="10"/>
        <v>0.46337642804519441</v>
      </c>
      <c r="K43" s="82">
        <f t="shared" si="11"/>
        <v>0</v>
      </c>
      <c r="L43" s="82">
        <f t="shared" si="12"/>
        <v>0</v>
      </c>
      <c r="M43" s="81" t="e">
        <f t="shared" si="21"/>
        <v>#DIV/0!</v>
      </c>
      <c r="N43" s="84">
        <f t="shared" si="13"/>
        <v>1.6129032258064516E-3</v>
      </c>
      <c r="O43" s="84"/>
      <c r="P43" s="85">
        <f t="shared" si="14"/>
        <v>0</v>
      </c>
      <c r="Q43" s="87">
        <f t="shared" si="15"/>
        <v>1.6129032258064516E-3</v>
      </c>
      <c r="R43" s="96">
        <f t="shared" si="16"/>
        <v>0.99838709677419357</v>
      </c>
      <c r="AB43" s="119">
        <f t="shared" si="8"/>
        <v>79.714285714285708</v>
      </c>
      <c r="AC43" s="120">
        <f t="shared" si="8"/>
        <v>0.14285714285714285</v>
      </c>
      <c r="AD43" s="67">
        <f t="shared" si="7"/>
        <v>4.007142857142858</v>
      </c>
      <c r="AE43" s="41">
        <f t="shared" si="20"/>
        <v>3.5650623885917991E-2</v>
      </c>
    </row>
    <row r="44" spans="1:31" ht="13.8" x14ac:dyDescent="0.25">
      <c r="A44" s="95">
        <v>43902</v>
      </c>
      <c r="B44" s="81">
        <v>771</v>
      </c>
      <c r="C44" s="81">
        <v>2</v>
      </c>
      <c r="D44" s="81">
        <v>0</v>
      </c>
      <c r="E44" s="81"/>
      <c r="F44" s="81">
        <f t="shared" si="17"/>
        <v>151</v>
      </c>
      <c r="G44" s="81">
        <f t="shared" si="18"/>
        <v>1</v>
      </c>
      <c r="H44" s="81">
        <f t="shared" si="19"/>
        <v>0</v>
      </c>
      <c r="I44" s="81">
        <f t="shared" si="3"/>
        <v>769</v>
      </c>
      <c r="J44" s="82">
        <f t="shared" si="10"/>
        <v>0.24395681833708091</v>
      </c>
      <c r="K44" s="82">
        <f t="shared" si="11"/>
        <v>1.6155088852988692E-3</v>
      </c>
      <c r="L44" s="82">
        <f t="shared" si="12"/>
        <v>0</v>
      </c>
      <c r="M44" s="81">
        <v>0</v>
      </c>
      <c r="N44" s="84">
        <f t="shared" si="13"/>
        <v>2.5940337224383916E-3</v>
      </c>
      <c r="O44" s="84"/>
      <c r="P44" s="85">
        <f t="shared" si="14"/>
        <v>0</v>
      </c>
      <c r="Q44" s="87">
        <f t="shared" si="15"/>
        <v>2.5940337224383916E-3</v>
      </c>
      <c r="R44" s="96">
        <f t="shared" si="16"/>
        <v>0.99740596627756162</v>
      </c>
      <c r="AB44" s="119">
        <f t="shared" ref="AB44:AC59" si="22">AVERAGE(F38:F44)</f>
        <v>97.714285714285708</v>
      </c>
      <c r="AC44" s="120">
        <f t="shared" si="22"/>
        <v>0.2857142857142857</v>
      </c>
      <c r="AD44" s="67">
        <f t="shared" si="7"/>
        <v>5.1242857142857146</v>
      </c>
      <c r="AE44" s="41">
        <f t="shared" si="20"/>
        <v>5.5756899916364643E-2</v>
      </c>
    </row>
    <row r="45" spans="1:31" ht="13.8" x14ac:dyDescent="0.25">
      <c r="A45" s="95">
        <v>43903</v>
      </c>
      <c r="B45" s="81">
        <v>923</v>
      </c>
      <c r="C45" s="81">
        <v>3</v>
      </c>
      <c r="D45" s="81">
        <v>0</v>
      </c>
      <c r="E45" s="81"/>
      <c r="F45" s="81">
        <f t="shared" si="17"/>
        <v>152</v>
      </c>
      <c r="G45" s="81">
        <f t="shared" si="18"/>
        <v>1</v>
      </c>
      <c r="H45" s="81">
        <f t="shared" si="19"/>
        <v>0</v>
      </c>
      <c r="I45" s="81">
        <f t="shared" si="3"/>
        <v>920</v>
      </c>
      <c r="J45" s="82">
        <f t="shared" si="10"/>
        <v>0.19767438868492931</v>
      </c>
      <c r="K45" s="82">
        <f t="shared" si="11"/>
        <v>1.3003901170351106E-3</v>
      </c>
      <c r="L45" s="82">
        <f t="shared" si="12"/>
        <v>0</v>
      </c>
      <c r="M45" s="81">
        <v>0</v>
      </c>
      <c r="N45" s="84">
        <f t="shared" si="13"/>
        <v>3.2502708559046588E-3</v>
      </c>
      <c r="O45" s="84"/>
      <c r="P45" s="85">
        <f t="shared" si="14"/>
        <v>0</v>
      </c>
      <c r="Q45" s="87">
        <f t="shared" si="15"/>
        <v>3.2502708559046588E-3</v>
      </c>
      <c r="R45" s="96">
        <f t="shared" si="16"/>
        <v>0.99674972914409532</v>
      </c>
      <c r="AB45" s="119">
        <f t="shared" si="22"/>
        <v>111</v>
      </c>
      <c r="AC45" s="120">
        <f t="shared" si="22"/>
        <v>0.42857142857142855</v>
      </c>
      <c r="AD45" s="67">
        <f t="shared" si="7"/>
        <v>7.4557142857142855</v>
      </c>
      <c r="AE45" s="41">
        <f t="shared" si="20"/>
        <v>5.7482276298141406E-2</v>
      </c>
    </row>
    <row r="46" spans="1:31" ht="13.8" x14ac:dyDescent="0.25">
      <c r="A46" s="97">
        <v>43904</v>
      </c>
      <c r="B46" s="88">
        <v>994</v>
      </c>
      <c r="C46" s="88">
        <v>5</v>
      </c>
      <c r="D46" s="88">
        <v>0</v>
      </c>
      <c r="E46" s="88"/>
      <c r="F46" s="88">
        <f t="shared" si="17"/>
        <v>71</v>
      </c>
      <c r="G46" s="88">
        <f t="shared" si="18"/>
        <v>2</v>
      </c>
      <c r="H46" s="88">
        <f t="shared" si="19"/>
        <v>0</v>
      </c>
      <c r="I46" s="88">
        <f t="shared" si="3"/>
        <v>989</v>
      </c>
      <c r="J46" s="82">
        <f t="shared" si="10"/>
        <v>7.7180966827331013E-2</v>
      </c>
      <c r="K46" s="89">
        <f t="shared" si="11"/>
        <v>2.1739130434782609E-3</v>
      </c>
      <c r="L46" s="89">
        <f t="shared" si="12"/>
        <v>0</v>
      </c>
      <c r="M46" s="88">
        <f t="shared" si="21"/>
        <v>35.503244740572264</v>
      </c>
      <c r="N46" s="84">
        <f t="shared" si="13"/>
        <v>5.0301810865191147E-3</v>
      </c>
      <c r="O46" s="84"/>
      <c r="P46" s="85">
        <f t="shared" si="14"/>
        <v>0</v>
      </c>
      <c r="Q46" s="87">
        <f t="shared" si="15"/>
        <v>5.0301810865191147E-3</v>
      </c>
      <c r="R46" s="96">
        <f t="shared" si="16"/>
        <v>0.99496981891348091</v>
      </c>
      <c r="AB46" s="119">
        <f t="shared" si="22"/>
        <v>116.42857142857143</v>
      </c>
      <c r="AC46" s="120">
        <f t="shared" si="22"/>
        <v>0.7142857142857143</v>
      </c>
      <c r="AD46" s="67">
        <f t="shared" si="7"/>
        <v>9.5200000000000014</v>
      </c>
      <c r="AE46" s="41">
        <f t="shared" si="20"/>
        <v>7.5030012004801916E-2</v>
      </c>
    </row>
    <row r="47" spans="1:31" ht="13.8" x14ac:dyDescent="0.25">
      <c r="A47" s="98">
        <v>43905</v>
      </c>
      <c r="B47" s="90">
        <v>1063</v>
      </c>
      <c r="C47" s="90">
        <v>7</v>
      </c>
      <c r="D47" s="90">
        <v>0</v>
      </c>
      <c r="E47" s="90"/>
      <c r="F47" s="90">
        <f t="shared" si="17"/>
        <v>69</v>
      </c>
      <c r="G47" s="90">
        <f t="shared" si="18"/>
        <v>2</v>
      </c>
      <c r="H47" s="90">
        <f t="shared" si="19"/>
        <v>0</v>
      </c>
      <c r="I47" s="90">
        <f t="shared" si="3"/>
        <v>1056</v>
      </c>
      <c r="J47" s="91">
        <f t="shared" si="10"/>
        <v>6.9774309257587777E-2</v>
      </c>
      <c r="K47" s="91">
        <f t="shared" si="11"/>
        <v>2.0222446916076846E-3</v>
      </c>
      <c r="L47" s="91">
        <f t="shared" si="12"/>
        <v>0</v>
      </c>
      <c r="M47" s="90">
        <f t="shared" si="21"/>
        <v>34.503395927877158</v>
      </c>
      <c r="N47" s="92">
        <f t="shared" si="13"/>
        <v>6.58513640639699E-3</v>
      </c>
      <c r="O47" s="92"/>
      <c r="P47" s="85">
        <f t="shared" si="14"/>
        <v>0</v>
      </c>
      <c r="Q47" s="87">
        <f t="shared" si="15"/>
        <v>6.58513640639699E-3</v>
      </c>
      <c r="R47" s="96">
        <f t="shared" si="16"/>
        <v>0.99341486359360298</v>
      </c>
      <c r="AB47" s="119">
        <f t="shared" si="22"/>
        <v>119.71428571428571</v>
      </c>
      <c r="AC47" s="120">
        <f t="shared" si="22"/>
        <v>1</v>
      </c>
      <c r="AD47" s="67">
        <f t="shared" si="7"/>
        <v>13.551428571428572</v>
      </c>
      <c r="AE47" s="41">
        <f t="shared" si="20"/>
        <v>7.379295804343243E-2</v>
      </c>
    </row>
    <row r="48" spans="1:31" ht="13.8" x14ac:dyDescent="0.25">
      <c r="A48" s="97">
        <v>43906</v>
      </c>
      <c r="B48" s="88">
        <v>1146</v>
      </c>
      <c r="C48" s="88">
        <v>8</v>
      </c>
      <c r="D48" s="88">
        <v>0</v>
      </c>
      <c r="E48" s="88" t="s">
        <v>163</v>
      </c>
      <c r="F48" s="88">
        <f t="shared" si="17"/>
        <v>83</v>
      </c>
      <c r="G48" s="88">
        <f t="shared" si="18"/>
        <v>1</v>
      </c>
      <c r="H48" s="88">
        <f t="shared" si="19"/>
        <v>0</v>
      </c>
      <c r="I48" s="88">
        <f t="shared" si="3"/>
        <v>1138</v>
      </c>
      <c r="J48" s="82">
        <f t="shared" si="10"/>
        <v>7.8606758617359149E-2</v>
      </c>
      <c r="K48" s="89">
        <f t="shared" si="11"/>
        <v>9.46969696969697E-4</v>
      </c>
      <c r="L48" s="89">
        <f t="shared" si="12"/>
        <v>0</v>
      </c>
      <c r="M48" s="88">
        <f t="shared" si="21"/>
        <v>83.008737099931253</v>
      </c>
      <c r="N48" s="84">
        <f t="shared" si="13"/>
        <v>6.9808027923211171E-3</v>
      </c>
      <c r="O48" s="84"/>
      <c r="P48" s="85">
        <f t="shared" si="14"/>
        <v>0</v>
      </c>
      <c r="Q48" s="87">
        <f t="shared" si="15"/>
        <v>6.9808027923211171E-3</v>
      </c>
      <c r="R48" s="96">
        <f t="shared" si="16"/>
        <v>0.99301919720767884</v>
      </c>
      <c r="AB48" s="119">
        <f t="shared" si="22"/>
        <v>117.14285714285714</v>
      </c>
      <c r="AC48" s="120">
        <f t="shared" si="22"/>
        <v>1.1428571428571428</v>
      </c>
      <c r="AD48" s="67">
        <f t="shared" si="7"/>
        <v>16.611428571428572</v>
      </c>
      <c r="AE48" s="41">
        <f t="shared" si="20"/>
        <v>6.8799449604403165E-2</v>
      </c>
    </row>
    <row r="49" spans="1:31" ht="13.8" x14ac:dyDescent="0.25">
      <c r="A49" s="97">
        <v>43907</v>
      </c>
      <c r="B49" s="88">
        <v>1265</v>
      </c>
      <c r="C49" s="88">
        <v>14</v>
      </c>
      <c r="D49" s="88">
        <v>0</v>
      </c>
      <c r="E49" s="88"/>
      <c r="F49" s="88">
        <f t="shared" si="17"/>
        <v>119</v>
      </c>
      <c r="G49" s="88">
        <f t="shared" si="18"/>
        <v>6</v>
      </c>
      <c r="H49" s="88">
        <f t="shared" si="19"/>
        <v>0</v>
      </c>
      <c r="I49" s="88">
        <f t="shared" si="3"/>
        <v>1251</v>
      </c>
      <c r="J49" s="82">
        <f t="shared" si="10"/>
        <v>0.10458128725075264</v>
      </c>
      <c r="K49" s="89">
        <f t="shared" si="11"/>
        <v>5.272407732864675E-3</v>
      </c>
      <c r="L49" s="89">
        <f t="shared" si="12"/>
        <v>0</v>
      </c>
      <c r="M49" s="88">
        <f t="shared" si="21"/>
        <v>19.835584148559416</v>
      </c>
      <c r="N49" s="84">
        <f t="shared" si="13"/>
        <v>1.1067193675889328E-2</v>
      </c>
      <c r="O49" s="84"/>
      <c r="P49" s="85">
        <f t="shared" si="14"/>
        <v>0</v>
      </c>
      <c r="Q49" s="87">
        <f t="shared" si="15"/>
        <v>1.1067193675889328E-2</v>
      </c>
      <c r="R49" s="96">
        <f t="shared" si="16"/>
        <v>0.98893280632411062</v>
      </c>
      <c r="AB49" s="119">
        <f t="shared" si="22"/>
        <v>120.14285714285714</v>
      </c>
      <c r="AC49" s="120">
        <f t="shared" si="22"/>
        <v>1.8571428571428572</v>
      </c>
      <c r="AD49" s="67">
        <f t="shared" si="7"/>
        <v>18.87</v>
      </c>
      <c r="AE49" s="41">
        <f t="shared" si="20"/>
        <v>9.8417745476569007E-2</v>
      </c>
    </row>
    <row r="50" spans="1:31" ht="13.8" x14ac:dyDescent="0.25">
      <c r="A50" s="97">
        <v>43908</v>
      </c>
      <c r="B50" s="88">
        <v>1410</v>
      </c>
      <c r="C50" s="88">
        <v>21</v>
      </c>
      <c r="D50" s="93">
        <v>0</v>
      </c>
      <c r="E50" s="93"/>
      <c r="F50" s="88">
        <f t="shared" si="17"/>
        <v>145</v>
      </c>
      <c r="G50" s="88">
        <f t="shared" si="18"/>
        <v>7</v>
      </c>
      <c r="H50" s="88">
        <f t="shared" si="19"/>
        <v>0</v>
      </c>
      <c r="I50" s="88">
        <f t="shared" si="3"/>
        <v>1389</v>
      </c>
      <c r="J50" s="82">
        <f t="shared" si="10"/>
        <v>0.11592179415508988</v>
      </c>
      <c r="K50" s="89">
        <f t="shared" si="11"/>
        <v>5.5955235811350921E-3</v>
      </c>
      <c r="L50" s="89">
        <f t="shared" si="12"/>
        <v>0</v>
      </c>
      <c r="M50" s="88">
        <f t="shared" si="21"/>
        <v>20.716880641145348</v>
      </c>
      <c r="N50" s="84">
        <f t="shared" si="13"/>
        <v>1.4893617021276596E-2</v>
      </c>
      <c r="O50" s="84"/>
      <c r="P50" s="85">
        <f t="shared" si="14"/>
        <v>0</v>
      </c>
      <c r="Q50" s="87">
        <f t="shared" si="15"/>
        <v>1.4893617021276596E-2</v>
      </c>
      <c r="R50" s="96">
        <f t="shared" si="16"/>
        <v>0.98510638297872344</v>
      </c>
      <c r="AB50" s="119">
        <f t="shared" si="22"/>
        <v>112.85714285714286</v>
      </c>
      <c r="AC50" s="120">
        <f t="shared" si="22"/>
        <v>2.8571428571428572</v>
      </c>
      <c r="AD50" s="67">
        <f t="shared" si="7"/>
        <v>19.792857142857144</v>
      </c>
      <c r="AE50" s="41">
        <f t="shared" si="20"/>
        <v>0.14435221941537349</v>
      </c>
    </row>
    <row r="51" spans="1:31" ht="13.8" x14ac:dyDescent="0.25">
      <c r="A51" s="97">
        <v>43909</v>
      </c>
      <c r="B51" s="88">
        <v>1553</v>
      </c>
      <c r="C51" s="88">
        <v>30</v>
      </c>
      <c r="D51" s="93">
        <v>0</v>
      </c>
      <c r="E51" s="93"/>
      <c r="F51" s="88">
        <f t="shared" si="17"/>
        <v>143</v>
      </c>
      <c r="G51" s="88">
        <f t="shared" si="18"/>
        <v>9</v>
      </c>
      <c r="H51" s="88">
        <f t="shared" si="19"/>
        <v>0</v>
      </c>
      <c r="I51" s="88">
        <f t="shared" si="3"/>
        <v>1523</v>
      </c>
      <c r="J51" s="82">
        <f t="shared" si="10"/>
        <v>0.10296613938587609</v>
      </c>
      <c r="K51" s="89">
        <f t="shared" si="11"/>
        <v>6.4794816414686825E-3</v>
      </c>
      <c r="L51" s="89">
        <f t="shared" si="12"/>
        <v>0</v>
      </c>
      <c r="M51" s="88">
        <f t="shared" si="21"/>
        <v>15.891107511886878</v>
      </c>
      <c r="N51" s="84">
        <f t="shared" si="13"/>
        <v>1.9317450096587252E-2</v>
      </c>
      <c r="O51" s="84"/>
      <c r="P51" s="85">
        <f t="shared" si="14"/>
        <v>0</v>
      </c>
      <c r="Q51" s="87">
        <f t="shared" si="15"/>
        <v>1.9317450096587252E-2</v>
      </c>
      <c r="R51" s="96">
        <f t="shared" si="16"/>
        <v>0.98068254990341275</v>
      </c>
      <c r="AB51" s="119">
        <f t="shared" si="22"/>
        <v>111.71428571428571</v>
      </c>
      <c r="AC51" s="120">
        <f t="shared" si="22"/>
        <v>4</v>
      </c>
      <c r="AD51" s="67">
        <f t="shared" si="7"/>
        <v>20.351428571428571</v>
      </c>
      <c r="AE51" s="41">
        <f t="shared" si="20"/>
        <v>0.19654639898918996</v>
      </c>
    </row>
    <row r="52" spans="1:31" ht="13.8" x14ac:dyDescent="0.25">
      <c r="A52" s="97">
        <v>43910</v>
      </c>
      <c r="B52" s="88">
        <v>1733</v>
      </c>
      <c r="C52" s="88">
        <v>38</v>
      </c>
      <c r="D52" s="93">
        <v>0</v>
      </c>
      <c r="E52" s="93"/>
      <c r="F52" s="88">
        <f t="shared" si="17"/>
        <v>180</v>
      </c>
      <c r="G52" s="88">
        <f t="shared" si="18"/>
        <v>8</v>
      </c>
      <c r="H52" s="88">
        <f t="shared" si="19"/>
        <v>0</v>
      </c>
      <c r="I52" s="88">
        <f t="shared" si="3"/>
        <v>1695</v>
      </c>
      <c r="J52" s="82">
        <f t="shared" si="10"/>
        <v>0.11820596421470428</v>
      </c>
      <c r="K52" s="89">
        <f t="shared" si="11"/>
        <v>5.2527905449770186E-3</v>
      </c>
      <c r="L52" s="89">
        <f t="shared" si="12"/>
        <v>0</v>
      </c>
      <c r="M52" s="88">
        <f t="shared" si="21"/>
        <v>22.503460437374329</v>
      </c>
      <c r="N52" s="84">
        <f t="shared" si="13"/>
        <v>2.1927293710328911E-2</v>
      </c>
      <c r="O52" s="84"/>
      <c r="P52" s="85">
        <f t="shared" si="14"/>
        <v>0</v>
      </c>
      <c r="Q52" s="87">
        <f t="shared" si="15"/>
        <v>2.1927293710328911E-2</v>
      </c>
      <c r="R52" s="96">
        <f t="shared" si="16"/>
        <v>0.97807270628967113</v>
      </c>
      <c r="AB52" s="119">
        <f t="shared" si="22"/>
        <v>115.71428571428571</v>
      </c>
      <c r="AC52" s="120">
        <f t="shared" si="22"/>
        <v>5</v>
      </c>
      <c r="AD52" s="67">
        <f t="shared" si="7"/>
        <v>19.914285714285715</v>
      </c>
      <c r="AE52" s="41">
        <f t="shared" si="20"/>
        <v>0.25107604017216645</v>
      </c>
    </row>
    <row r="53" spans="1:31" ht="13.8" x14ac:dyDescent="0.25">
      <c r="A53" s="97">
        <v>43911</v>
      </c>
      <c r="B53" s="88">
        <v>1868</v>
      </c>
      <c r="C53" s="88">
        <v>49</v>
      </c>
      <c r="D53" s="93">
        <v>0</v>
      </c>
      <c r="E53" s="93"/>
      <c r="F53" s="88">
        <f t="shared" si="17"/>
        <v>135</v>
      </c>
      <c r="G53" s="88">
        <f t="shared" si="18"/>
        <v>11</v>
      </c>
      <c r="H53" s="88">
        <f t="shared" si="19"/>
        <v>0</v>
      </c>
      <c r="I53" s="88">
        <f t="shared" si="3"/>
        <v>1819</v>
      </c>
      <c r="J53" s="82">
        <f t="shared" si="10"/>
        <v>7.9659687034223131E-2</v>
      </c>
      <c r="K53" s="89">
        <f t="shared" si="11"/>
        <v>6.4896755162241887E-3</v>
      </c>
      <c r="L53" s="89">
        <f t="shared" si="12"/>
        <v>0</v>
      </c>
      <c r="M53" s="88">
        <f t="shared" si="21"/>
        <v>12.274833593000746</v>
      </c>
      <c r="N53" s="84">
        <f t="shared" si="13"/>
        <v>2.6231263383297645E-2</v>
      </c>
      <c r="O53" s="84"/>
      <c r="P53" s="85">
        <f t="shared" si="14"/>
        <v>0</v>
      </c>
      <c r="Q53" s="87">
        <f t="shared" si="15"/>
        <v>2.6231263383297645E-2</v>
      </c>
      <c r="R53" s="96">
        <f t="shared" si="16"/>
        <v>0.97376873661670238</v>
      </c>
      <c r="AB53" s="119">
        <f t="shared" si="22"/>
        <v>124.85714285714286</v>
      </c>
      <c r="AC53" s="120">
        <f t="shared" si="22"/>
        <v>6.2857142857142856</v>
      </c>
      <c r="AD53" s="67">
        <f t="shared" si="7"/>
        <v>20.424285714285716</v>
      </c>
      <c r="AE53" s="41">
        <f t="shared" si="20"/>
        <v>0.30775687207106384</v>
      </c>
    </row>
    <row r="54" spans="1:31" ht="13.8" x14ac:dyDescent="0.25">
      <c r="A54" s="95">
        <v>43912</v>
      </c>
      <c r="B54" s="81">
        <v>1986</v>
      </c>
      <c r="C54" s="81">
        <v>60</v>
      </c>
      <c r="D54" s="81">
        <v>0</v>
      </c>
      <c r="E54" s="81"/>
      <c r="F54" s="81">
        <f t="shared" si="17"/>
        <v>118</v>
      </c>
      <c r="G54" s="81">
        <f t="shared" si="18"/>
        <v>11</v>
      </c>
      <c r="H54" s="88">
        <f t="shared" si="19"/>
        <v>0</v>
      </c>
      <c r="I54" s="81">
        <f t="shared" si="3"/>
        <v>1926</v>
      </c>
      <c r="J54" s="82">
        <f t="shared" si="10"/>
        <v>6.4882809117343829E-2</v>
      </c>
      <c r="K54" s="82">
        <f t="shared" si="11"/>
        <v>6.0472787245739413E-3</v>
      </c>
      <c r="L54" s="82">
        <f t="shared" si="12"/>
        <v>0</v>
      </c>
      <c r="M54" s="81">
        <f t="shared" si="21"/>
        <v>10.729257253131676</v>
      </c>
      <c r="N54" s="84">
        <f t="shared" si="13"/>
        <v>3.0211480362537766E-2</v>
      </c>
      <c r="O54" s="84"/>
      <c r="P54" s="85">
        <f t="shared" si="14"/>
        <v>0</v>
      </c>
      <c r="Q54" s="87">
        <f t="shared" si="15"/>
        <v>3.0211480362537766E-2</v>
      </c>
      <c r="R54" s="96">
        <f t="shared" si="16"/>
        <v>0.96978851963746227</v>
      </c>
      <c r="AB54" s="119">
        <f t="shared" si="22"/>
        <v>131.85714285714286</v>
      </c>
      <c r="AC54" s="120">
        <f t="shared" si="22"/>
        <v>7.5714285714285712</v>
      </c>
      <c r="AD54" s="67">
        <f t="shared" si="7"/>
        <v>19.185714285714287</v>
      </c>
      <c r="AE54" s="41">
        <f t="shared" si="20"/>
        <v>0.39463886820551003</v>
      </c>
    </row>
    <row r="55" spans="1:31" ht="13.8" x14ac:dyDescent="0.25">
      <c r="A55" s="95">
        <v>43913</v>
      </c>
      <c r="B55" s="81">
        <v>2168</v>
      </c>
      <c r="C55" s="81">
        <v>81</v>
      </c>
      <c r="D55" s="81">
        <v>0</v>
      </c>
      <c r="E55" s="81"/>
      <c r="F55" s="81">
        <f t="shared" si="17"/>
        <v>182</v>
      </c>
      <c r="G55" s="81">
        <f t="shared" si="18"/>
        <v>21</v>
      </c>
      <c r="H55" s="88">
        <f t="shared" si="19"/>
        <v>0</v>
      </c>
      <c r="I55" s="81">
        <f t="shared" si="3"/>
        <v>2087</v>
      </c>
      <c r="J55" s="82">
        <f t="shared" si="10"/>
        <v>9.4514951698156394E-2</v>
      </c>
      <c r="K55" s="82">
        <f t="shared" si="11"/>
        <v>1.0903426791277258E-2</v>
      </c>
      <c r="L55" s="82">
        <f t="shared" si="12"/>
        <v>0</v>
      </c>
      <c r="M55" s="83">
        <f t="shared" si="21"/>
        <v>8.6683712843166294</v>
      </c>
      <c r="N55" s="84">
        <f t="shared" si="13"/>
        <v>3.7361623616236163E-2</v>
      </c>
      <c r="O55" s="84"/>
      <c r="P55" s="85">
        <f t="shared" si="14"/>
        <v>0</v>
      </c>
      <c r="Q55" s="87">
        <f t="shared" si="15"/>
        <v>3.7361623616236163E-2</v>
      </c>
      <c r="R55" s="96">
        <f t="shared" si="16"/>
        <v>0.96263837638376382</v>
      </c>
      <c r="AB55" s="119">
        <f t="shared" si="22"/>
        <v>146</v>
      </c>
      <c r="AC55" s="120">
        <f t="shared" si="22"/>
        <v>10.428571428571429</v>
      </c>
      <c r="AD55" s="67">
        <f t="shared" si="7"/>
        <v>18.991428571428571</v>
      </c>
      <c r="AE55" s="41">
        <f t="shared" si="20"/>
        <v>0.54911990371596209</v>
      </c>
    </row>
    <row r="56" spans="1:31" ht="13.8" x14ac:dyDescent="0.25">
      <c r="A56" s="95">
        <v>43914</v>
      </c>
      <c r="B56" s="81">
        <v>2398</v>
      </c>
      <c r="C56" s="81">
        <v>103</v>
      </c>
      <c r="D56" s="81">
        <v>0</v>
      </c>
      <c r="E56" s="81"/>
      <c r="F56" s="81">
        <f t="shared" si="17"/>
        <v>230</v>
      </c>
      <c r="G56" s="81">
        <f t="shared" si="18"/>
        <v>22</v>
      </c>
      <c r="H56" s="88">
        <f t="shared" si="19"/>
        <v>0</v>
      </c>
      <c r="I56" s="81">
        <f t="shared" si="3"/>
        <v>2295</v>
      </c>
      <c r="J56" s="82">
        <f t="shared" si="10"/>
        <v>0.1102297002833751</v>
      </c>
      <c r="K56" s="82">
        <f t="shared" si="11"/>
        <v>1.0541447053186392E-2</v>
      </c>
      <c r="L56" s="82">
        <f t="shared" si="12"/>
        <v>0</v>
      </c>
      <c r="M56" s="81">
        <f t="shared" si="21"/>
        <v>10.45679020415472</v>
      </c>
      <c r="N56" s="84">
        <f t="shared" si="13"/>
        <v>4.2952460383653045E-2</v>
      </c>
      <c r="O56" s="84"/>
      <c r="P56" s="85">
        <f t="shared" si="14"/>
        <v>0</v>
      </c>
      <c r="Q56" s="87">
        <f t="shared" si="15"/>
        <v>4.2952460383653045E-2</v>
      </c>
      <c r="R56" s="96">
        <f t="shared" si="16"/>
        <v>0.95704753961634692</v>
      </c>
      <c r="AB56" s="119">
        <f t="shared" si="22"/>
        <v>161.85714285714286</v>
      </c>
      <c r="AC56" s="120">
        <f t="shared" si="22"/>
        <v>12.714285714285714</v>
      </c>
      <c r="AD56" s="67">
        <f t="shared" si="7"/>
        <v>19.671428571428571</v>
      </c>
      <c r="AE56" s="41">
        <f t="shared" si="20"/>
        <v>0.64633260711692087</v>
      </c>
    </row>
    <row r="57" spans="1:31" ht="13.8" x14ac:dyDescent="0.25">
      <c r="A57" s="95">
        <v>43915</v>
      </c>
      <c r="B57" s="81">
        <v>2712</v>
      </c>
      <c r="C57" s="81">
        <v>134</v>
      </c>
      <c r="D57" s="81">
        <v>0</v>
      </c>
      <c r="E57" s="81"/>
      <c r="F57" s="81">
        <f t="shared" si="17"/>
        <v>314</v>
      </c>
      <c r="G57" s="81">
        <f t="shared" si="18"/>
        <v>31</v>
      </c>
      <c r="H57" s="81">
        <f t="shared" si="19"/>
        <v>0</v>
      </c>
      <c r="I57" s="81">
        <f t="shared" si="3"/>
        <v>2578</v>
      </c>
      <c r="J57" s="82">
        <f t="shared" si="10"/>
        <v>0.1368516665865484</v>
      </c>
      <c r="K57" s="82">
        <f t="shared" si="11"/>
        <v>1.3507625272331155E-2</v>
      </c>
      <c r="L57" s="82">
        <f t="shared" si="12"/>
        <v>0</v>
      </c>
      <c r="M57" s="81">
        <f t="shared" si="21"/>
        <v>10.13143789729447</v>
      </c>
      <c r="N57" s="84">
        <f t="shared" si="13"/>
        <v>4.9410029498525077E-2</v>
      </c>
      <c r="O57" s="84"/>
      <c r="P57" s="85">
        <f t="shared" si="14"/>
        <v>0</v>
      </c>
      <c r="Q57" s="87">
        <f t="shared" si="15"/>
        <v>4.9410029498525077E-2</v>
      </c>
      <c r="R57" s="96">
        <f t="shared" si="16"/>
        <v>0.95058997050147487</v>
      </c>
      <c r="AB57" s="119">
        <f t="shared" si="22"/>
        <v>186</v>
      </c>
      <c r="AC57" s="120">
        <f t="shared" si="22"/>
        <v>16.142857142857142</v>
      </c>
      <c r="AD57" s="67">
        <f t="shared" si="7"/>
        <v>21.22571428571429</v>
      </c>
      <c r="AE57" s="41">
        <f t="shared" si="20"/>
        <v>0.76053304617041306</v>
      </c>
    </row>
    <row r="58" spans="1:31" ht="13.8" x14ac:dyDescent="0.25">
      <c r="A58" s="95">
        <v>43916</v>
      </c>
      <c r="B58" s="81">
        <v>2998</v>
      </c>
      <c r="C58" s="81">
        <v>166</v>
      </c>
      <c r="D58" s="81">
        <v>0</v>
      </c>
      <c r="E58" s="81"/>
      <c r="F58" s="81">
        <f t="shared" si="17"/>
        <v>286</v>
      </c>
      <c r="G58" s="81">
        <f t="shared" si="18"/>
        <v>32</v>
      </c>
      <c r="H58" s="81">
        <f t="shared" si="19"/>
        <v>0</v>
      </c>
      <c r="I58" s="81">
        <f t="shared" si="3"/>
        <v>2832</v>
      </c>
      <c r="J58" s="82">
        <f t="shared" si="10"/>
        <v>0.11096851104177742</v>
      </c>
      <c r="K58" s="82">
        <f t="shared" si="11"/>
        <v>1.2412723041117145E-2</v>
      </c>
      <c r="L58" s="82">
        <f t="shared" si="12"/>
        <v>0</v>
      </c>
      <c r="M58" s="81">
        <f t="shared" si="21"/>
        <v>8.9399006708031941</v>
      </c>
      <c r="N58" s="84">
        <f t="shared" si="13"/>
        <v>5.5370246831220812E-2</v>
      </c>
      <c r="O58" s="84"/>
      <c r="P58" s="85">
        <f t="shared" si="14"/>
        <v>0</v>
      </c>
      <c r="Q58" s="87">
        <f t="shared" si="15"/>
        <v>5.5370246831220812E-2</v>
      </c>
      <c r="R58" s="96">
        <f t="shared" si="16"/>
        <v>0.94462975316877917</v>
      </c>
      <c r="AB58" s="119">
        <f t="shared" si="22"/>
        <v>206.42857142857142</v>
      </c>
      <c r="AC58" s="120">
        <f t="shared" si="22"/>
        <v>19.428571428571427</v>
      </c>
      <c r="AD58" s="67">
        <f t="shared" si="7"/>
        <v>22.415714285714287</v>
      </c>
      <c r="AE58" s="41">
        <f t="shared" si="20"/>
        <v>0.8667388949079089</v>
      </c>
    </row>
    <row r="59" spans="1:31" ht="13.8" x14ac:dyDescent="0.25">
      <c r="A59" s="95">
        <v>43917</v>
      </c>
      <c r="B59" s="81">
        <v>3363</v>
      </c>
      <c r="C59" s="81">
        <v>201</v>
      </c>
      <c r="D59" s="81">
        <v>0</v>
      </c>
      <c r="E59" s="81"/>
      <c r="F59" s="81">
        <f t="shared" si="17"/>
        <v>365</v>
      </c>
      <c r="G59" s="81">
        <f t="shared" si="18"/>
        <v>35</v>
      </c>
      <c r="H59" s="81">
        <f t="shared" si="19"/>
        <v>0</v>
      </c>
      <c r="I59" s="81">
        <f t="shared" si="3"/>
        <v>3162</v>
      </c>
      <c r="J59" s="82">
        <f t="shared" si="10"/>
        <v>0.12892245184441131</v>
      </c>
      <c r="K59" s="82">
        <f t="shared" si="11"/>
        <v>1.2358757062146893E-2</v>
      </c>
      <c r="L59" s="82">
        <f t="shared" si="12"/>
        <v>0</v>
      </c>
      <c r="M59" s="81">
        <f t="shared" si="21"/>
        <v>10.431668103524938</v>
      </c>
      <c r="N59" s="84">
        <f t="shared" si="13"/>
        <v>5.9768064228367529E-2</v>
      </c>
      <c r="O59" s="84"/>
      <c r="P59" s="85">
        <f t="shared" si="14"/>
        <v>0</v>
      </c>
      <c r="Q59" s="87">
        <f t="shared" si="15"/>
        <v>5.9768064228367529E-2</v>
      </c>
      <c r="R59" s="96">
        <f t="shared" si="16"/>
        <v>0.94023193577163244</v>
      </c>
      <c r="AB59" s="119">
        <f t="shared" si="22"/>
        <v>232.85714285714286</v>
      </c>
      <c r="AC59" s="120">
        <f t="shared" si="22"/>
        <v>23.285714285714285</v>
      </c>
      <c r="AD59" s="67">
        <f t="shared" si="7"/>
        <v>24.82</v>
      </c>
      <c r="AE59" s="41">
        <f t="shared" si="20"/>
        <v>0.93818349257511213</v>
      </c>
    </row>
    <row r="60" spans="1:31" ht="13.8" x14ac:dyDescent="0.25">
      <c r="A60" s="95">
        <v>43918</v>
      </c>
      <c r="B60" s="81">
        <v>3663</v>
      </c>
      <c r="C60" s="81">
        <v>239</v>
      </c>
      <c r="D60" s="81">
        <v>0</v>
      </c>
      <c r="E60" s="81"/>
      <c r="F60" s="81">
        <f t="shared" si="17"/>
        <v>300</v>
      </c>
      <c r="G60" s="81">
        <f t="shared" si="18"/>
        <v>38</v>
      </c>
      <c r="H60" s="81">
        <f t="shared" si="19"/>
        <v>0</v>
      </c>
      <c r="I60" s="81">
        <f t="shared" si="3"/>
        <v>3424</v>
      </c>
      <c r="J60" s="82">
        <f t="shared" si="10"/>
        <v>9.4908264274392168E-2</v>
      </c>
      <c r="K60" s="82">
        <f t="shared" si="11"/>
        <v>1.2017710309930424E-2</v>
      </c>
      <c r="L60" s="82">
        <f t="shared" si="12"/>
        <v>0</v>
      </c>
      <c r="M60" s="81">
        <v>0</v>
      </c>
      <c r="N60" s="84">
        <f t="shared" si="13"/>
        <v>6.524706524706525E-2</v>
      </c>
      <c r="O60" s="84"/>
      <c r="P60" s="85">
        <f t="shared" si="14"/>
        <v>0</v>
      </c>
      <c r="Q60" s="87">
        <f t="shared" si="15"/>
        <v>6.524706524706525E-2</v>
      </c>
      <c r="R60" s="96">
        <f t="shared" si="16"/>
        <v>0.93475293475293475</v>
      </c>
      <c r="AB60" s="119">
        <f t="shared" ref="AB60:AC75" si="23">AVERAGE(F54:F60)</f>
        <v>256.42857142857144</v>
      </c>
      <c r="AC60" s="120">
        <f t="shared" si="23"/>
        <v>27.142857142857142</v>
      </c>
      <c r="AD60" s="67">
        <f t="shared" si="7"/>
        <v>27.515714285714289</v>
      </c>
      <c r="AE60" s="41">
        <f t="shared" si="20"/>
        <v>0.98644930169773104</v>
      </c>
    </row>
    <row r="61" spans="1:31" ht="13.8" x14ac:dyDescent="0.25">
      <c r="A61" s="95">
        <v>43919</v>
      </c>
      <c r="B61" s="81">
        <v>3943</v>
      </c>
      <c r="C61" s="81">
        <v>284</v>
      </c>
      <c r="D61" s="81">
        <v>0</v>
      </c>
      <c r="E61" s="81" t="s">
        <v>164</v>
      </c>
      <c r="F61" s="81">
        <f t="shared" si="17"/>
        <v>280</v>
      </c>
      <c r="G61" s="81">
        <f t="shared" si="18"/>
        <v>45</v>
      </c>
      <c r="H61" s="81">
        <f t="shared" si="19"/>
        <v>0</v>
      </c>
      <c r="I61" s="81">
        <f t="shared" si="3"/>
        <v>3659</v>
      </c>
      <c r="J61" s="82">
        <f t="shared" si="10"/>
        <v>8.1805371715234554E-2</v>
      </c>
      <c r="K61" s="82">
        <f t="shared" si="11"/>
        <v>1.3142523364485981E-2</v>
      </c>
      <c r="L61" s="82">
        <f t="shared" si="12"/>
        <v>0</v>
      </c>
      <c r="M61" s="81">
        <f t="shared" si="21"/>
        <v>6.2244798389547356</v>
      </c>
      <c r="N61" s="84">
        <f t="shared" si="13"/>
        <v>7.2026375855947247E-2</v>
      </c>
      <c r="O61" s="84"/>
      <c r="P61" s="85">
        <f t="shared" si="14"/>
        <v>0</v>
      </c>
      <c r="Q61" s="87">
        <f t="shared" si="15"/>
        <v>7.2026375855947247E-2</v>
      </c>
      <c r="R61" s="96">
        <f t="shared" si="16"/>
        <v>0.92797362414405271</v>
      </c>
      <c r="AB61" s="119">
        <f t="shared" si="23"/>
        <v>279.57142857142856</v>
      </c>
      <c r="AC61" s="120">
        <f t="shared" si="23"/>
        <v>32</v>
      </c>
      <c r="AD61" s="67">
        <f t="shared" si="7"/>
        <v>31.62</v>
      </c>
      <c r="AE61" s="41">
        <f t="shared" si="20"/>
        <v>1.0120177103099304</v>
      </c>
    </row>
    <row r="62" spans="1:31" ht="13.8" x14ac:dyDescent="0.25">
      <c r="A62" s="95">
        <v>43920</v>
      </c>
      <c r="B62" s="81">
        <v>4359</v>
      </c>
      <c r="C62" s="81">
        <v>332</v>
      </c>
      <c r="D62" s="81">
        <v>0</v>
      </c>
      <c r="E62" s="81"/>
      <c r="F62" s="81">
        <f t="shared" si="17"/>
        <v>416</v>
      </c>
      <c r="G62" s="81">
        <f t="shared" si="18"/>
        <v>48</v>
      </c>
      <c r="H62" s="81">
        <f t="shared" si="19"/>
        <v>0</v>
      </c>
      <c r="I62" s="81">
        <f t="shared" si="3"/>
        <v>4027</v>
      </c>
      <c r="J62" s="82">
        <f t="shared" si="10"/>
        <v>0.11373667122384999</v>
      </c>
      <c r="K62" s="82">
        <f t="shared" si="11"/>
        <v>1.3118338343809785E-2</v>
      </c>
      <c r="L62" s="82">
        <f t="shared" si="12"/>
        <v>0</v>
      </c>
      <c r="M62" s="81">
        <f t="shared" si="21"/>
        <v>8.6700516668347305</v>
      </c>
      <c r="N62" s="84">
        <f t="shared" si="13"/>
        <v>7.6164257857306725E-2</v>
      </c>
      <c r="O62" s="84"/>
      <c r="P62" s="85">
        <f t="shared" si="14"/>
        <v>0</v>
      </c>
      <c r="Q62" s="87">
        <f t="shared" si="15"/>
        <v>7.6164257857306725E-2</v>
      </c>
      <c r="R62" s="96">
        <f t="shared" si="16"/>
        <v>0.92383574214269326</v>
      </c>
      <c r="AB62" s="119">
        <f t="shared" si="23"/>
        <v>313</v>
      </c>
      <c r="AC62" s="120">
        <f t="shared" si="23"/>
        <v>35.857142857142854</v>
      </c>
      <c r="AD62" s="67">
        <f t="shared" si="7"/>
        <v>35.092857142857142</v>
      </c>
      <c r="AE62" s="41">
        <f t="shared" si="20"/>
        <v>1.0217789537960513</v>
      </c>
    </row>
    <row r="63" spans="1:31" ht="13.8" x14ac:dyDescent="0.25">
      <c r="A63" s="95">
        <v>43921</v>
      </c>
      <c r="B63" s="81">
        <v>4834</v>
      </c>
      <c r="C63" s="81">
        <v>385</v>
      </c>
      <c r="D63" s="81">
        <v>0</v>
      </c>
      <c r="E63" s="81"/>
      <c r="F63" s="81">
        <f t="shared" ref="F63:F64" si="24">B63-B62</f>
        <v>475</v>
      </c>
      <c r="G63" s="81">
        <f t="shared" ref="G63:G64" si="25">C63-C62</f>
        <v>53</v>
      </c>
      <c r="H63" s="81">
        <f t="shared" ref="H63:H64" si="26">D63-D62</f>
        <v>0</v>
      </c>
      <c r="I63" s="81">
        <f t="shared" ref="I63:I64" si="27">B63-C63-D63</f>
        <v>4449</v>
      </c>
      <c r="J63" s="82">
        <f t="shared" si="10"/>
        <v>0.11800474445536109</v>
      </c>
      <c r="K63" s="82">
        <f t="shared" si="11"/>
        <v>1.3161162155450708E-2</v>
      </c>
      <c r="L63" s="82">
        <f t="shared" si="12"/>
        <v>0</v>
      </c>
      <c r="M63" s="81">
        <f t="shared" si="21"/>
        <v>8.966134073995077</v>
      </c>
      <c r="N63" s="84">
        <f t="shared" si="13"/>
        <v>7.9644187008688458E-2</v>
      </c>
      <c r="O63" s="84"/>
      <c r="P63" s="85">
        <f t="shared" si="14"/>
        <v>0</v>
      </c>
      <c r="Q63" s="87">
        <f t="shared" si="15"/>
        <v>7.9644187008688458E-2</v>
      </c>
      <c r="R63" s="96">
        <f t="shared" si="16"/>
        <v>0.92035581299131153</v>
      </c>
      <c r="AB63" s="119">
        <f t="shared" si="23"/>
        <v>348</v>
      </c>
      <c r="AC63" s="120">
        <f t="shared" si="23"/>
        <v>40.285714285714285</v>
      </c>
      <c r="AD63" s="67">
        <f t="shared" si="7"/>
        <v>39.585714285714289</v>
      </c>
      <c r="AE63" s="41">
        <f t="shared" si="20"/>
        <v>1.0176831468783831</v>
      </c>
    </row>
    <row r="64" spans="1:31" ht="13.8" x14ac:dyDescent="0.25">
      <c r="A64" s="95">
        <v>43922</v>
      </c>
      <c r="B64" s="81">
        <v>5320</v>
      </c>
      <c r="C64" s="81">
        <v>455</v>
      </c>
      <c r="D64" s="94">
        <v>0</v>
      </c>
      <c r="E64" s="94"/>
      <c r="F64" s="81">
        <f t="shared" si="24"/>
        <v>486</v>
      </c>
      <c r="G64" s="81">
        <f t="shared" si="25"/>
        <v>70</v>
      </c>
      <c r="H64" s="81">
        <f t="shared" si="26"/>
        <v>0</v>
      </c>
      <c r="I64" s="81">
        <f t="shared" si="27"/>
        <v>4865</v>
      </c>
      <c r="J64" s="82">
        <f t="shared" si="10"/>
        <v>0.1092903426979773</v>
      </c>
      <c r="K64" s="82">
        <f t="shared" si="11"/>
        <v>1.5733872780400091E-2</v>
      </c>
      <c r="L64" s="82">
        <f t="shared" si="12"/>
        <v>0</v>
      </c>
      <c r="M64" s="81">
        <f t="shared" si="21"/>
        <v>6.9461819237614426</v>
      </c>
      <c r="N64" s="84">
        <f t="shared" si="13"/>
        <v>8.5526315789473686E-2</v>
      </c>
      <c r="O64" s="84"/>
      <c r="P64" s="85">
        <f t="shared" si="14"/>
        <v>0</v>
      </c>
      <c r="Q64" s="87">
        <f t="shared" si="15"/>
        <v>8.5526315789473686E-2</v>
      </c>
      <c r="R64" s="96">
        <f t="shared" si="16"/>
        <v>0.91447368421052633</v>
      </c>
      <c r="AB64" s="119">
        <f t="shared" si="23"/>
        <v>372.57142857142856</v>
      </c>
      <c r="AC64" s="120">
        <f t="shared" si="23"/>
        <v>45.857142857142854</v>
      </c>
      <c r="AD64" s="67">
        <f t="shared" si="7"/>
        <v>43.592857142857149</v>
      </c>
      <c r="AE64" s="41">
        <f t="shared" si="20"/>
        <v>1.0519416680321152</v>
      </c>
    </row>
    <row r="65" spans="1:31" ht="13.8" x14ac:dyDescent="0.25">
      <c r="A65" s="95">
        <v>43923</v>
      </c>
      <c r="B65" s="81">
        <v>5874</v>
      </c>
      <c r="C65" s="81">
        <v>535</v>
      </c>
      <c r="D65" s="94">
        <v>0</v>
      </c>
      <c r="E65" s="94"/>
      <c r="F65" s="81">
        <f t="shared" ref="F65" si="28">B65-B64</f>
        <v>554</v>
      </c>
      <c r="G65" s="81">
        <f t="shared" ref="G65" si="29">C65-C64</f>
        <v>80</v>
      </c>
      <c r="H65" s="81">
        <f t="shared" ref="H65" si="30">D65-D64</f>
        <v>0</v>
      </c>
      <c r="I65" s="81">
        <f t="shared" ref="I65" si="31">B65-C65-D65</f>
        <v>5339</v>
      </c>
      <c r="J65" s="82">
        <f t="shared" si="10"/>
        <v>0.1139346320549664</v>
      </c>
      <c r="K65" s="82">
        <f t="shared" si="11"/>
        <v>1.644398766700925E-2</v>
      </c>
      <c r="L65" s="82">
        <f t="shared" si="12"/>
        <v>0</v>
      </c>
      <c r="M65" s="81">
        <f t="shared" si="21"/>
        <v>6.9286498118426438</v>
      </c>
      <c r="N65" s="84">
        <f t="shared" si="13"/>
        <v>9.1079332652366354E-2</v>
      </c>
      <c r="O65" s="84"/>
      <c r="P65" s="85">
        <f t="shared" si="14"/>
        <v>0</v>
      </c>
      <c r="Q65" s="87">
        <f t="shared" si="15"/>
        <v>9.1079332652366354E-2</v>
      </c>
      <c r="R65" s="96">
        <f t="shared" si="16"/>
        <v>0.90892066734763366</v>
      </c>
      <c r="AB65" s="119">
        <f t="shared" si="23"/>
        <v>410.85714285714283</v>
      </c>
      <c r="AC65" s="120">
        <f t="shared" si="23"/>
        <v>52.714285714285715</v>
      </c>
      <c r="AD65" s="67">
        <f t="shared" si="7"/>
        <v>47.527142857142856</v>
      </c>
      <c r="AE65" s="41">
        <f t="shared" si="20"/>
        <v>1.1091406414379754</v>
      </c>
    </row>
    <row r="66" spans="1:31" ht="13.8" x14ac:dyDescent="0.25">
      <c r="A66" s="95">
        <v>43924</v>
      </c>
      <c r="B66" s="81">
        <v>6475</v>
      </c>
      <c r="C66" s="81">
        <v>605</v>
      </c>
      <c r="D66" s="94">
        <v>0</v>
      </c>
      <c r="E66" s="94"/>
      <c r="F66" s="81">
        <f t="shared" ref="F66:F67" si="32">B66-B65</f>
        <v>601</v>
      </c>
      <c r="G66" s="81">
        <f t="shared" ref="G66:G67" si="33">C66-C65</f>
        <v>70</v>
      </c>
      <c r="H66" s="81">
        <f t="shared" ref="H66:H67" si="34">D66-D65</f>
        <v>0</v>
      </c>
      <c r="I66" s="81">
        <f t="shared" ref="I66:I67" si="35">B66-C66-D66</f>
        <v>5870</v>
      </c>
      <c r="J66" s="82">
        <f t="shared" si="10"/>
        <v>0.11263340718253134</v>
      </c>
      <c r="K66" s="82">
        <f t="shared" si="11"/>
        <v>1.3111069488668289E-2</v>
      </c>
      <c r="L66" s="82">
        <f t="shared" si="12"/>
        <v>0</v>
      </c>
      <c r="M66" s="81">
        <f t="shared" ref="M66:M67" si="36">J66/(K66+L66)</f>
        <v>8.5907108706790698</v>
      </c>
      <c r="N66" s="84">
        <f t="shared" si="13"/>
        <v>9.3436293436293436E-2</v>
      </c>
      <c r="O66" s="84"/>
      <c r="P66" s="85">
        <f t="shared" si="14"/>
        <v>0</v>
      </c>
      <c r="Q66" s="87">
        <f t="shared" si="15"/>
        <v>9.3436293436293436E-2</v>
      </c>
      <c r="R66" s="96">
        <f t="shared" si="16"/>
        <v>0.90656370656370655</v>
      </c>
      <c r="AB66" s="119">
        <f t="shared" si="23"/>
        <v>444.57142857142856</v>
      </c>
      <c r="AC66" s="120">
        <f t="shared" si="23"/>
        <v>57.714285714285715</v>
      </c>
      <c r="AD66" s="67">
        <f t="shared" si="7"/>
        <v>53.21</v>
      </c>
      <c r="AE66" s="41">
        <f t="shared" si="20"/>
        <v>1.0846511128413026</v>
      </c>
    </row>
    <row r="67" spans="1:31" ht="13.8" x14ac:dyDescent="0.25">
      <c r="A67" s="95">
        <v>43925</v>
      </c>
      <c r="B67" s="81">
        <v>6832</v>
      </c>
      <c r="C67" s="81">
        <v>690</v>
      </c>
      <c r="D67" s="94">
        <v>0</v>
      </c>
      <c r="E67" s="94"/>
      <c r="F67" s="81">
        <f t="shared" si="32"/>
        <v>357</v>
      </c>
      <c r="G67" s="81">
        <f t="shared" si="33"/>
        <v>85</v>
      </c>
      <c r="H67" s="81">
        <f t="shared" si="34"/>
        <v>0</v>
      </c>
      <c r="I67" s="81">
        <f t="shared" si="35"/>
        <v>6142</v>
      </c>
      <c r="J67" s="82">
        <f t="shared" si="10"/>
        <v>6.0856734635298629E-2</v>
      </c>
      <c r="K67" s="82">
        <f t="shared" si="11"/>
        <v>1.4480408858603067E-2</v>
      </c>
      <c r="L67" s="82">
        <f t="shared" si="12"/>
        <v>0</v>
      </c>
      <c r="M67" s="81">
        <f t="shared" si="36"/>
        <v>4.2026944977553287</v>
      </c>
      <c r="N67" s="84">
        <f t="shared" si="13"/>
        <v>0.10099531615925059</v>
      </c>
      <c r="O67" s="84"/>
      <c r="P67" s="85">
        <f t="shared" si="14"/>
        <v>0</v>
      </c>
      <c r="Q67" s="87">
        <f t="shared" si="15"/>
        <v>0.10099531615925059</v>
      </c>
      <c r="R67" s="96">
        <f t="shared" si="16"/>
        <v>0.89900468384074939</v>
      </c>
      <c r="AB67" s="119">
        <f t="shared" si="23"/>
        <v>452.71428571428572</v>
      </c>
      <c r="AC67" s="120">
        <f t="shared" si="23"/>
        <v>64.428571428571431</v>
      </c>
      <c r="AD67" s="67">
        <f t="shared" si="7"/>
        <v>59.160000000000004</v>
      </c>
      <c r="AE67" s="41">
        <f t="shared" si="20"/>
        <v>1.0890563121800445</v>
      </c>
    </row>
    <row r="68" spans="1:31" ht="13.8" x14ac:dyDescent="0.25">
      <c r="A68" s="95">
        <v>43926</v>
      </c>
      <c r="B68" s="81">
        <v>7172</v>
      </c>
      <c r="C68" s="81">
        <v>780</v>
      </c>
      <c r="D68" s="94">
        <v>0</v>
      </c>
      <c r="E68" s="94"/>
      <c r="F68" s="81">
        <f t="shared" ref="F68" si="37">B68-B67</f>
        <v>340</v>
      </c>
      <c r="G68" s="81">
        <f t="shared" ref="G68" si="38">C68-C67</f>
        <v>90</v>
      </c>
      <c r="H68" s="81">
        <f t="shared" ref="H68" si="39">D68-D67</f>
        <v>0</v>
      </c>
      <c r="I68" s="81">
        <f t="shared" ref="I68" si="40">B68-C68-D68</f>
        <v>6392</v>
      </c>
      <c r="J68" s="82">
        <f t="shared" si="10"/>
        <v>5.5394034607118885E-2</v>
      </c>
      <c r="K68" s="82">
        <f t="shared" si="11"/>
        <v>1.4653207424291761E-2</v>
      </c>
      <c r="L68" s="82">
        <f t="shared" si="12"/>
        <v>0</v>
      </c>
      <c r="M68" s="81">
        <f t="shared" ref="M68" si="41">J68/(K68+L68)</f>
        <v>3.7803351172991579</v>
      </c>
      <c r="N68" s="84">
        <f t="shared" si="13"/>
        <v>0.10875627440044618</v>
      </c>
      <c r="O68" s="84"/>
      <c r="P68" s="85">
        <f t="shared" si="14"/>
        <v>0</v>
      </c>
      <c r="Q68" s="87">
        <f t="shared" si="15"/>
        <v>0.10875627440044618</v>
      </c>
      <c r="R68" s="96">
        <f t="shared" si="16"/>
        <v>0.89124372559955378</v>
      </c>
      <c r="AB68" s="119">
        <f t="shared" si="23"/>
        <v>461.28571428571428</v>
      </c>
      <c r="AC68" s="120">
        <f t="shared" si="23"/>
        <v>70.857142857142861</v>
      </c>
      <c r="AD68" s="67">
        <f t="shared" si="7"/>
        <v>63.337142857142858</v>
      </c>
      <c r="AE68" s="41">
        <f t="shared" si="20"/>
        <v>1.1187297004691448</v>
      </c>
    </row>
    <row r="69" spans="1:31" ht="13.8" x14ac:dyDescent="0.25">
      <c r="A69" s="95">
        <v>43927</v>
      </c>
      <c r="B69" s="81">
        <v>7561</v>
      </c>
      <c r="C69" s="81">
        <v>864</v>
      </c>
      <c r="D69" s="81">
        <v>0</v>
      </c>
      <c r="E69" s="81"/>
      <c r="F69" s="81">
        <f t="shared" ref="F69" si="42">B69-B68</f>
        <v>389</v>
      </c>
      <c r="G69" s="81">
        <f t="shared" ref="G69" si="43">C69-C68</f>
        <v>84</v>
      </c>
      <c r="H69" s="81">
        <f t="shared" ref="H69" si="44">D69-D68</f>
        <v>0</v>
      </c>
      <c r="I69" s="81">
        <f t="shared" ref="I69" si="45">B69-C69-D69</f>
        <v>6697</v>
      </c>
      <c r="J69" s="82">
        <f t="shared" si="10"/>
        <v>6.0900570233988441E-2</v>
      </c>
      <c r="K69" s="82">
        <f t="shared" si="11"/>
        <v>1.3141426783479349E-2</v>
      </c>
      <c r="L69" s="82">
        <f t="shared" si="12"/>
        <v>0</v>
      </c>
      <c r="M69" s="81">
        <f t="shared" ref="M69" si="46">J69/(K69+L69)</f>
        <v>4.634243392091121</v>
      </c>
      <c r="N69" s="84">
        <f t="shared" si="13"/>
        <v>0.1142705991270996</v>
      </c>
      <c r="O69" s="84"/>
      <c r="P69" s="85">
        <f t="shared" si="14"/>
        <v>0</v>
      </c>
      <c r="Q69" s="87">
        <f t="shared" si="15"/>
        <v>0.1142705991270996</v>
      </c>
      <c r="R69" s="96">
        <f t="shared" si="16"/>
        <v>0.88572940087290042</v>
      </c>
      <c r="AB69" s="119">
        <f t="shared" si="23"/>
        <v>457.42857142857144</v>
      </c>
      <c r="AC69" s="120">
        <f t="shared" si="23"/>
        <v>76</v>
      </c>
      <c r="AD69" s="67">
        <f t="shared" si="7"/>
        <v>69.84571428571428</v>
      </c>
      <c r="AE69" s="41">
        <f t="shared" si="20"/>
        <v>1.0881125746543403</v>
      </c>
    </row>
    <row r="70" spans="1:31" ht="13.8" x14ac:dyDescent="0.25">
      <c r="A70" s="95">
        <v>43928</v>
      </c>
      <c r="B70" s="81">
        <v>8299</v>
      </c>
      <c r="C70" s="81">
        <v>979</v>
      </c>
      <c r="D70" s="81">
        <v>0</v>
      </c>
      <c r="E70" s="81"/>
      <c r="F70" s="81">
        <f t="shared" ref="F70" si="47">B70-B69</f>
        <v>738</v>
      </c>
      <c r="G70" s="81">
        <f t="shared" ref="G70" si="48">C70-C69</f>
        <v>115</v>
      </c>
      <c r="H70" s="81">
        <f t="shared" ref="H70" si="49">D70-D69</f>
        <v>0</v>
      </c>
      <c r="I70" s="81">
        <f t="shared" ref="I70" si="50">B70-C70-D70</f>
        <v>7320</v>
      </c>
      <c r="J70" s="82">
        <f t="shared" si="10"/>
        <v>0.11028116040013827</v>
      </c>
      <c r="K70" s="82">
        <f t="shared" ref="K70" si="51">G70/I69</f>
        <v>1.7171868000597282E-2</v>
      </c>
      <c r="L70" s="82">
        <f t="shared" ref="L70" si="52">H70/I69</f>
        <v>0</v>
      </c>
      <c r="M70" s="81">
        <f t="shared" ref="M70" si="53">J70/(K70+L70)</f>
        <v>6.4221994017367479</v>
      </c>
      <c r="N70" s="84">
        <f t="shared" si="13"/>
        <v>0.11796602000240992</v>
      </c>
      <c r="O70" s="84"/>
      <c r="P70" s="85">
        <f t="shared" si="14"/>
        <v>0</v>
      </c>
      <c r="Q70" s="87">
        <f t="shared" si="15"/>
        <v>0.11796602000240992</v>
      </c>
      <c r="R70" s="96">
        <f t="shared" si="16"/>
        <v>0.88203397999759003</v>
      </c>
      <c r="AB70" s="119">
        <f t="shared" si="23"/>
        <v>495</v>
      </c>
      <c r="AC70" s="120">
        <f t="shared" si="23"/>
        <v>84.857142857142861</v>
      </c>
      <c r="AD70" s="67">
        <f t="shared" si="7"/>
        <v>75.57714285714286</v>
      </c>
      <c r="AE70" s="41">
        <f t="shared" si="20"/>
        <v>1.1227884469983367</v>
      </c>
    </row>
    <row r="71" spans="1:31" ht="13.8" x14ac:dyDescent="0.25">
      <c r="A71" s="95">
        <v>43929</v>
      </c>
      <c r="B71" s="81">
        <v>8954</v>
      </c>
      <c r="C71" s="81">
        <v>1065</v>
      </c>
      <c r="D71" s="81">
        <v>0</v>
      </c>
      <c r="E71" s="81"/>
      <c r="F71" s="81">
        <f t="shared" ref="F71" si="54">B71-B70</f>
        <v>655</v>
      </c>
      <c r="G71" s="81">
        <f t="shared" ref="G71" si="55">C71-C70</f>
        <v>86</v>
      </c>
      <c r="H71" s="81">
        <f t="shared" ref="H71" si="56">D71-D70</f>
        <v>0</v>
      </c>
      <c r="I71" s="81">
        <f t="shared" ref="I71" si="57">B71-C71-D71</f>
        <v>7889</v>
      </c>
      <c r="J71" s="82">
        <f t="shared" si="10"/>
        <v>8.9554465068901232E-2</v>
      </c>
      <c r="K71" s="82">
        <f t="shared" ref="K71" si="58">G71/I70</f>
        <v>1.1748633879781421E-2</v>
      </c>
      <c r="L71" s="82">
        <f t="shared" ref="L71" si="59">H71/I70</f>
        <v>0</v>
      </c>
      <c r="M71" s="81">
        <f t="shared" ref="M71" si="60">J71/(K71+L71)</f>
        <v>7.6225428407483369</v>
      </c>
      <c r="N71" s="84">
        <f t="shared" si="13"/>
        <v>0.11894125530489166</v>
      </c>
      <c r="O71" s="84"/>
      <c r="P71" s="85">
        <f t="shared" si="14"/>
        <v>0</v>
      </c>
      <c r="Q71" s="87">
        <f t="shared" si="15"/>
        <v>0.11894125530489166</v>
      </c>
      <c r="R71" s="96">
        <f t="shared" si="16"/>
        <v>0.88105874469510836</v>
      </c>
      <c r="AB71" s="119">
        <f t="shared" si="23"/>
        <v>519.14285714285711</v>
      </c>
      <c r="AC71" s="120">
        <f t="shared" si="23"/>
        <v>87.142857142857139</v>
      </c>
      <c r="AD71" s="67">
        <f t="shared" si="7"/>
        <v>76.961428571428584</v>
      </c>
      <c r="AE71" s="41">
        <f t="shared" si="20"/>
        <v>1.1322926141109644</v>
      </c>
    </row>
    <row r="72" spans="1:31" ht="13.8" x14ac:dyDescent="0.25">
      <c r="A72" s="95">
        <v>43930</v>
      </c>
      <c r="B72" s="81">
        <v>9599</v>
      </c>
      <c r="C72" s="81">
        <v>1155</v>
      </c>
      <c r="D72" s="81">
        <v>0</v>
      </c>
      <c r="E72" s="81"/>
      <c r="F72" s="81">
        <f t="shared" ref="F72" si="61">B72-B71</f>
        <v>645</v>
      </c>
      <c r="G72" s="81">
        <f t="shared" ref="G72" si="62">C72-C71</f>
        <v>90</v>
      </c>
      <c r="H72" s="81">
        <f t="shared" ref="H72" si="63">D72-D71</f>
        <v>0</v>
      </c>
      <c r="I72" s="81">
        <f t="shared" ref="I72" si="64">B72-C72-D72</f>
        <v>8444</v>
      </c>
      <c r="J72" s="82">
        <f t="shared" si="10"/>
        <v>8.1831963990894208E-2</v>
      </c>
      <c r="K72" s="82">
        <f t="shared" ref="K72" si="65">G72/I71</f>
        <v>1.1408290024084168E-2</v>
      </c>
      <c r="L72" s="82">
        <f t="shared" ref="L72" si="66">H72/I71</f>
        <v>0</v>
      </c>
      <c r="M72" s="81">
        <f t="shared" ref="M72" si="67">J72/(K72+L72)</f>
        <v>7.1730262658240482</v>
      </c>
      <c r="N72" s="84">
        <f t="shared" si="13"/>
        <v>0.12032503385769351</v>
      </c>
      <c r="O72" s="84"/>
      <c r="P72" s="85">
        <f t="shared" si="14"/>
        <v>0</v>
      </c>
      <c r="Q72" s="87">
        <f t="shared" si="15"/>
        <v>0.12032503385769351</v>
      </c>
      <c r="R72" s="96">
        <f t="shared" si="16"/>
        <v>0.87967496614230645</v>
      </c>
      <c r="AB72" s="119">
        <f t="shared" si="23"/>
        <v>532.14285714285711</v>
      </c>
      <c r="AC72" s="120">
        <f t="shared" si="23"/>
        <v>88.571428571428569</v>
      </c>
      <c r="AD72" s="67">
        <f t="shared" si="7"/>
        <v>78.41857142857144</v>
      </c>
      <c r="AE72" s="41">
        <f t="shared" si="20"/>
        <v>1.129470059934782</v>
      </c>
    </row>
    <row r="73" spans="1:31" ht="13.8" x14ac:dyDescent="0.25">
      <c r="A73" s="95">
        <v>43931</v>
      </c>
      <c r="B73" s="81">
        <v>10053</v>
      </c>
      <c r="C73" s="81">
        <v>1258</v>
      </c>
      <c r="D73" s="81">
        <v>0</v>
      </c>
      <c r="E73" s="81"/>
      <c r="F73" s="81">
        <f t="shared" ref="F73" si="68">B73-B72</f>
        <v>454</v>
      </c>
      <c r="G73" s="81">
        <f t="shared" ref="G73" si="69">C73-C72</f>
        <v>103</v>
      </c>
      <c r="H73" s="81">
        <f t="shared" ref="H73" si="70">D73-D72</f>
        <v>0</v>
      </c>
      <c r="I73" s="81">
        <f t="shared" ref="I73" si="71">B73-C73-D73</f>
        <v>8795</v>
      </c>
      <c r="J73" s="82">
        <f t="shared" ref="J73" si="72">F73/I72*$B$2/($B$2-B72)</f>
        <v>5.3817139001730262E-2</v>
      </c>
      <c r="K73" s="82">
        <f t="shared" ref="K73" si="73">G73/I72</f>
        <v>1.2198010421601136E-2</v>
      </c>
      <c r="L73" s="82">
        <f t="shared" ref="L73" si="74">H73/I72</f>
        <v>0</v>
      </c>
      <c r="M73" s="81">
        <f t="shared" ref="M73" si="75">J73/(K73+L73)</f>
        <v>4.4119604051515564</v>
      </c>
      <c r="N73" s="84">
        <f t="shared" si="13"/>
        <v>0.12513677509201235</v>
      </c>
      <c r="O73" s="84"/>
      <c r="P73" s="85">
        <f t="shared" si="14"/>
        <v>0</v>
      </c>
      <c r="Q73" s="87">
        <f t="shared" si="15"/>
        <v>0.12513677509201235</v>
      </c>
      <c r="R73" s="96">
        <f t="shared" si="16"/>
        <v>0.87486322490798762</v>
      </c>
      <c r="AB73" s="119">
        <f t="shared" si="23"/>
        <v>511.14285714285717</v>
      </c>
      <c r="AC73" s="120">
        <f t="shared" si="23"/>
        <v>93.285714285714292</v>
      </c>
      <c r="AD73" s="67">
        <f t="shared" si="7"/>
        <v>77.762857142857158</v>
      </c>
      <c r="AE73" s="41">
        <f t="shared" si="20"/>
        <v>1.1996178858801483</v>
      </c>
    </row>
    <row r="74" spans="1:31" ht="13.8" x14ac:dyDescent="0.25">
      <c r="A74" s="95">
        <v>43932</v>
      </c>
      <c r="B74" s="81">
        <v>10448</v>
      </c>
      <c r="C74" s="81">
        <v>1355</v>
      </c>
      <c r="D74" s="81">
        <v>0</v>
      </c>
      <c r="E74" s="81"/>
      <c r="F74" s="81">
        <f t="shared" ref="F74" si="76">B74-B73</f>
        <v>395</v>
      </c>
      <c r="G74" s="81">
        <f t="shared" ref="G74" si="77">C74-C73</f>
        <v>97</v>
      </c>
      <c r="H74" s="81">
        <f t="shared" ref="H74" si="78">D74-D73</f>
        <v>0</v>
      </c>
      <c r="I74" s="81">
        <f t="shared" ref="I74" si="79">B74-C74-D74</f>
        <v>9093</v>
      </c>
      <c r="J74" s="82">
        <f t="shared" ref="J74" si="80">F74/I73*$B$2/($B$2-B73)</f>
        <v>4.4956632435908903E-2</v>
      </c>
      <c r="K74" s="82">
        <f t="shared" ref="K74" si="81">G74/I73</f>
        <v>1.1028993746446844E-2</v>
      </c>
      <c r="L74" s="82">
        <f t="shared" ref="L74" si="82">H74/I73</f>
        <v>0</v>
      </c>
      <c r="M74" s="81">
        <f t="shared" ref="M74" si="83">J74/(K74+L74)</f>
        <v>4.0762224976682351</v>
      </c>
      <c r="N74" s="84">
        <f t="shared" si="13"/>
        <v>0.12968989280245022</v>
      </c>
      <c r="O74" s="84"/>
      <c r="P74" s="85">
        <f t="shared" si="14"/>
        <v>0</v>
      </c>
      <c r="Q74" s="87">
        <f t="shared" si="15"/>
        <v>0.12968989280245022</v>
      </c>
      <c r="R74" s="96">
        <f t="shared" si="16"/>
        <v>0.87031010719754975</v>
      </c>
      <c r="AB74" s="119">
        <f t="shared" si="23"/>
        <v>516.57142857142856</v>
      </c>
      <c r="AC74" s="120">
        <f t="shared" si="23"/>
        <v>95</v>
      </c>
      <c r="AD74" s="67">
        <f t="shared" si="7"/>
        <v>84.15</v>
      </c>
      <c r="AE74" s="41">
        <f t="shared" si="20"/>
        <v>1.1289364230540699</v>
      </c>
    </row>
    <row r="75" spans="1:31" ht="13.8" x14ac:dyDescent="0.25">
      <c r="A75" s="95">
        <v>43933</v>
      </c>
      <c r="B75" s="81">
        <v>10912</v>
      </c>
      <c r="C75" s="81">
        <v>1440</v>
      </c>
      <c r="D75" s="81">
        <v>0</v>
      </c>
      <c r="E75" s="81"/>
      <c r="F75" s="81">
        <f t="shared" ref="F75" si="84">B75-B74</f>
        <v>464</v>
      </c>
      <c r="G75" s="81">
        <f t="shared" ref="G75" si="85">C75-C74</f>
        <v>85</v>
      </c>
      <c r="H75" s="81">
        <f t="shared" ref="H75" si="86">D75-D74</f>
        <v>0</v>
      </c>
      <c r="I75" s="81">
        <f t="shared" ref="I75" si="87">B75-C75-D75</f>
        <v>9472</v>
      </c>
      <c r="J75" s="82">
        <f t="shared" ref="J75" si="88">F75/I74*$B$2/($B$2-B74)</f>
        <v>5.1081108475871738E-2</v>
      </c>
      <c r="K75" s="82">
        <f t="shared" ref="K75" si="89">G75/I74</f>
        <v>9.3478499945012644E-3</v>
      </c>
      <c r="L75" s="82">
        <f t="shared" ref="L75" si="90">H75/I74</f>
        <v>0</v>
      </c>
      <c r="M75" s="81">
        <f t="shared" ref="M75" si="91">J75/(K75+L75)</f>
        <v>5.4644766984835496</v>
      </c>
      <c r="N75" s="84">
        <f t="shared" si="13"/>
        <v>0.13196480938416422</v>
      </c>
      <c r="O75" s="84"/>
      <c r="P75" s="85">
        <f t="shared" si="14"/>
        <v>0</v>
      </c>
      <c r="Q75" s="87">
        <f t="shared" si="15"/>
        <v>0.13196480938416422</v>
      </c>
      <c r="R75" s="96">
        <f t="shared" si="16"/>
        <v>0.86803519061583578</v>
      </c>
      <c r="AB75" s="119">
        <f t="shared" si="23"/>
        <v>534.28571428571433</v>
      </c>
      <c r="AC75" s="120">
        <f t="shared" si="23"/>
        <v>94.285714285714292</v>
      </c>
      <c r="AD75" s="67">
        <f t="shared" si="7"/>
        <v>88.254285714285714</v>
      </c>
      <c r="AE75" s="41">
        <f t="shared" si="20"/>
        <v>1.0683414807860403</v>
      </c>
    </row>
    <row r="76" spans="1:31" ht="13.8" x14ac:dyDescent="0.25">
      <c r="A76" s="95">
        <v>43934</v>
      </c>
      <c r="B76" s="81">
        <v>11349</v>
      </c>
      <c r="C76" s="81">
        <v>1531</v>
      </c>
      <c r="D76" s="81">
        <v>0</v>
      </c>
      <c r="E76" s="81"/>
      <c r="F76" s="81">
        <f t="shared" ref="F76" si="92">B76-B75</f>
        <v>437</v>
      </c>
      <c r="G76" s="81">
        <f t="shared" ref="G76" si="93">C76-C75</f>
        <v>91</v>
      </c>
      <c r="H76" s="81">
        <f t="shared" ref="H76" si="94">D76-D75</f>
        <v>0</v>
      </c>
      <c r="I76" s="81">
        <f t="shared" ref="I76" si="95">B76-C76-D76</f>
        <v>9818</v>
      </c>
      <c r="J76" s="82">
        <f t="shared" ref="J76" si="96">F76/I75*$B$2/($B$2-B75)</f>
        <v>4.6185882405697834E-2</v>
      </c>
      <c r="K76" s="82">
        <f t="shared" ref="K76" si="97">G76/I75</f>
        <v>9.6072635135135143E-3</v>
      </c>
      <c r="L76" s="82">
        <f t="shared" ref="L76" si="98">H76/I75</f>
        <v>0</v>
      </c>
      <c r="M76" s="81">
        <f t="shared" ref="M76" si="99">J76/(K76+L76)</f>
        <v>4.8073920675469211</v>
      </c>
      <c r="N76" s="84">
        <f t="shared" si="13"/>
        <v>0.13490175345845448</v>
      </c>
      <c r="O76" s="84"/>
      <c r="P76" s="85">
        <f t="shared" si="14"/>
        <v>0</v>
      </c>
      <c r="Q76" s="87">
        <f t="shared" si="15"/>
        <v>0.13490175345845448</v>
      </c>
      <c r="R76" s="96">
        <f t="shared" si="16"/>
        <v>0.86509824654154555</v>
      </c>
      <c r="AB76" s="119">
        <f t="shared" ref="AB76:AC91" si="100">AVERAGE(F70:F76)</f>
        <v>541.14285714285711</v>
      </c>
      <c r="AC76" s="120">
        <f t="shared" si="100"/>
        <v>95.285714285714292</v>
      </c>
      <c r="AD76" s="67">
        <f t="shared" si="7"/>
        <v>90.464285714285708</v>
      </c>
      <c r="AE76" s="41">
        <f t="shared" si="20"/>
        <v>1.0532964863797869</v>
      </c>
    </row>
    <row r="77" spans="1:31" ht="13.8" x14ac:dyDescent="0.25">
      <c r="A77" s="95">
        <v>43935</v>
      </c>
      <c r="B77" s="81">
        <v>11828</v>
      </c>
      <c r="C77" s="81">
        <v>1646</v>
      </c>
      <c r="D77" s="81">
        <v>0</v>
      </c>
      <c r="E77" s="81"/>
      <c r="F77" s="81">
        <f t="shared" ref="F77" si="101">B77-B76</f>
        <v>479</v>
      </c>
      <c r="G77" s="81">
        <f t="shared" ref="G77" si="102">C77-C76</f>
        <v>115</v>
      </c>
      <c r="H77" s="81">
        <f t="shared" ref="H77" si="103">D77-D76</f>
        <v>0</v>
      </c>
      <c r="I77" s="81">
        <f t="shared" ref="I77" si="104">B77-C77-D77</f>
        <v>10182</v>
      </c>
      <c r="J77" s="82">
        <f t="shared" ref="J77" si="105">F77/I76*$B$2/($B$2-B76)</f>
        <v>4.8842827407527115E-2</v>
      </c>
      <c r="K77" s="82">
        <f t="shared" ref="K77" si="106">G77/I76</f>
        <v>1.1713179873701365E-2</v>
      </c>
      <c r="L77" s="82">
        <f t="shared" ref="L77" si="107">H77/I76</f>
        <v>0</v>
      </c>
      <c r="M77" s="81">
        <f t="shared" ref="M77" si="108">J77/(K77+L77)</f>
        <v>4.169903299887836</v>
      </c>
      <c r="N77" s="84">
        <f t="shared" si="13"/>
        <v>0.13916131214068311</v>
      </c>
      <c r="O77" s="84"/>
      <c r="P77" s="85">
        <f t="shared" si="14"/>
        <v>0</v>
      </c>
      <c r="Q77" s="87">
        <f t="shared" si="15"/>
        <v>0.13916131214068311</v>
      </c>
      <c r="R77" s="96">
        <f t="shared" si="16"/>
        <v>0.86083868785931683</v>
      </c>
      <c r="AB77" s="119">
        <f t="shared" si="100"/>
        <v>504.14285714285717</v>
      </c>
      <c r="AC77" s="120">
        <f t="shared" si="100"/>
        <v>95.285714285714292</v>
      </c>
      <c r="AD77" s="67">
        <f t="shared" si="7"/>
        <v>86.894285714285729</v>
      </c>
      <c r="AE77" s="41">
        <f t="shared" si="20"/>
        <v>1.0965705454904151</v>
      </c>
    </row>
    <row r="78" spans="1:31" ht="13.8" x14ac:dyDescent="0.25">
      <c r="A78" s="95">
        <v>43936</v>
      </c>
      <c r="B78" s="81">
        <v>12432</v>
      </c>
      <c r="C78" s="81">
        <v>1757</v>
      </c>
      <c r="D78" s="81">
        <v>0</v>
      </c>
      <c r="E78" s="81"/>
      <c r="F78" s="81">
        <f t="shared" ref="F78" si="109">B78-B77</f>
        <v>604</v>
      </c>
      <c r="G78" s="81">
        <f t="shared" ref="G78" si="110">C78-C77</f>
        <v>111</v>
      </c>
      <c r="H78" s="81">
        <f t="shared" ref="H78" si="111">D78-D77</f>
        <v>0</v>
      </c>
      <c r="I78" s="81">
        <f t="shared" ref="I78" si="112">B78-C78-D78</f>
        <v>10675</v>
      </c>
      <c r="J78" s="82">
        <f t="shared" ref="J78" si="113">F78/I77*$B$2/($B$2-B77)</f>
        <v>5.9389925235487674E-2</v>
      </c>
      <c r="K78" s="82">
        <f t="shared" ref="K78" si="114">G78/I77</f>
        <v>1.0901591043017089E-2</v>
      </c>
      <c r="L78" s="82">
        <f t="shared" ref="L78" si="115">H78/I77</f>
        <v>0</v>
      </c>
      <c r="M78" s="81">
        <f t="shared" ref="M78" si="116">J78/(K78+L78)</f>
        <v>5.4478217905201403</v>
      </c>
      <c r="N78" s="84">
        <f t="shared" si="13"/>
        <v>0.14132882882882883</v>
      </c>
      <c r="O78" s="84"/>
      <c r="P78" s="85">
        <f t="shared" si="14"/>
        <v>0</v>
      </c>
      <c r="Q78" s="87">
        <f t="shared" si="15"/>
        <v>0.14132882882882883</v>
      </c>
      <c r="R78" s="96">
        <f t="shared" si="16"/>
        <v>0.8586711711711712</v>
      </c>
      <c r="AB78" s="119">
        <f t="shared" si="100"/>
        <v>496.85714285714283</v>
      </c>
      <c r="AC78" s="120">
        <f t="shared" si="100"/>
        <v>98.857142857142861</v>
      </c>
      <c r="AD78" s="67">
        <f t="shared" si="7"/>
        <v>87.817142857142855</v>
      </c>
      <c r="AE78" s="41">
        <f t="shared" si="20"/>
        <v>1.1257157730348777</v>
      </c>
    </row>
    <row r="79" spans="1:31" ht="13.8" x14ac:dyDescent="0.25">
      <c r="A79" s="95">
        <v>43937</v>
      </c>
      <c r="B79" s="81">
        <v>13055</v>
      </c>
      <c r="C79" s="81">
        <v>1839</v>
      </c>
      <c r="D79" s="81">
        <v>0</v>
      </c>
      <c r="E79" s="81"/>
      <c r="F79" s="81">
        <f t="shared" ref="F79" si="117">B79-B78</f>
        <v>623</v>
      </c>
      <c r="G79" s="81">
        <f t="shared" ref="G79" si="118">C79-C78</f>
        <v>82</v>
      </c>
      <c r="H79" s="81">
        <f t="shared" ref="H79" si="119">D79-D78</f>
        <v>0</v>
      </c>
      <c r="I79" s="81">
        <f t="shared" ref="I79" si="120">B79-C79-D79</f>
        <v>11216</v>
      </c>
      <c r="J79" s="82">
        <f t="shared" ref="J79" si="121">F79/I78*$B$2/($B$2-B78)</f>
        <v>5.8432585120508335E-2</v>
      </c>
      <c r="K79" s="82">
        <f t="shared" ref="K79" si="122">G79/I78</f>
        <v>7.6814988290398126E-3</v>
      </c>
      <c r="L79" s="82">
        <f t="shared" ref="L79" si="123">H79/I78</f>
        <v>0</v>
      </c>
      <c r="M79" s="81">
        <f t="shared" ref="M79" si="124">J79/(K79+L79)</f>
        <v>7.6069249531881278</v>
      </c>
      <c r="N79" s="84">
        <f t="shared" si="13"/>
        <v>0.14086556874760628</v>
      </c>
      <c r="O79" s="84"/>
      <c r="P79" s="85">
        <f t="shared" si="14"/>
        <v>0</v>
      </c>
      <c r="Q79" s="87">
        <f t="shared" si="15"/>
        <v>0.14086556874760628</v>
      </c>
      <c r="R79" s="96">
        <f t="shared" si="16"/>
        <v>0.85913443125239375</v>
      </c>
      <c r="AB79" s="119">
        <f t="shared" si="100"/>
        <v>493.71428571428572</v>
      </c>
      <c r="AC79" s="120">
        <f t="shared" si="100"/>
        <v>97.714285714285708</v>
      </c>
      <c r="AD79" s="67">
        <f t="shared" si="7"/>
        <v>90.828571428571436</v>
      </c>
      <c r="AE79" s="41">
        <f t="shared" si="20"/>
        <v>1.0758100031456432</v>
      </c>
    </row>
    <row r="80" spans="1:31" ht="13.8" x14ac:dyDescent="0.25">
      <c r="A80" s="95">
        <v>43938</v>
      </c>
      <c r="B80" s="94">
        <v>13743</v>
      </c>
      <c r="C80" s="94">
        <v>1925</v>
      </c>
      <c r="D80" s="94">
        <v>0</v>
      </c>
      <c r="E80" s="94"/>
      <c r="F80" s="81">
        <f t="shared" ref="F80" si="125">B80-B79</f>
        <v>688</v>
      </c>
      <c r="G80" s="81">
        <f t="shared" ref="G80" si="126">C80-C79</f>
        <v>86</v>
      </c>
      <c r="H80" s="81">
        <f t="shared" ref="H80" si="127">D80-D79</f>
        <v>0</v>
      </c>
      <c r="I80" s="81">
        <f t="shared" ref="I80" si="128">B80-C80-D80</f>
        <v>11818</v>
      </c>
      <c r="J80" s="82">
        <f t="shared" ref="J80" si="129">F80/I79*$B$2/($B$2-B79)</f>
        <v>6.1420337637274704E-2</v>
      </c>
      <c r="K80" s="82">
        <f t="shared" ref="K80" si="130">G80/I79</f>
        <v>7.6676176890156916E-3</v>
      </c>
      <c r="L80" s="82">
        <f t="shared" ref="L80" si="131">H80/I79</f>
        <v>0</v>
      </c>
      <c r="M80" s="81">
        <f t="shared" ref="M80" si="132">J80/(K80+L80)</f>
        <v>8.0103547318566637</v>
      </c>
      <c r="N80" s="84">
        <f t="shared" si="13"/>
        <v>0.14007130903005166</v>
      </c>
      <c r="O80" s="84"/>
      <c r="P80" s="85">
        <f t="shared" si="14"/>
        <v>0</v>
      </c>
      <c r="Q80" s="87">
        <f t="shared" si="15"/>
        <v>0.14007130903005166</v>
      </c>
      <c r="R80" s="96">
        <f t="shared" si="16"/>
        <v>0.85992869096994839</v>
      </c>
      <c r="AB80" s="119">
        <f t="shared" si="100"/>
        <v>527.14285714285711</v>
      </c>
      <c r="AC80" s="120">
        <f t="shared" si="100"/>
        <v>95.285714285714292</v>
      </c>
      <c r="AD80" s="67">
        <f t="shared" si="7"/>
        <v>91.994285714285709</v>
      </c>
      <c r="AE80" s="41">
        <f t="shared" si="20"/>
        <v>1.0357786197900491</v>
      </c>
    </row>
    <row r="81" spans="1:31" ht="13.8" x14ac:dyDescent="0.25">
      <c r="A81" s="95">
        <v>43939</v>
      </c>
      <c r="B81" s="81">
        <v>14275</v>
      </c>
      <c r="C81" s="81">
        <v>2013</v>
      </c>
      <c r="D81" s="81">
        <v>0</v>
      </c>
      <c r="E81" s="81"/>
      <c r="F81" s="81">
        <f t="shared" ref="F81" si="133">B81-B80</f>
        <v>532</v>
      </c>
      <c r="G81" s="81">
        <f t="shared" ref="G81" si="134">C81-C80</f>
        <v>88</v>
      </c>
      <c r="H81" s="81">
        <f t="shared" ref="H81" si="135">D81-D80</f>
        <v>0</v>
      </c>
      <c r="I81" s="81">
        <f t="shared" ref="I81" si="136">B81-C81-D81</f>
        <v>12262</v>
      </c>
      <c r="J81" s="82">
        <f t="shared" ref="J81" si="137">F81/I80*$B$2/($B$2-B80)</f>
        <v>4.5077418164820977E-2</v>
      </c>
      <c r="K81" s="82">
        <f t="shared" ref="K81" si="138">G81/I80</f>
        <v>7.4462684041292941E-3</v>
      </c>
      <c r="L81" s="82">
        <f t="shared" ref="L81" si="139">H81/I80</f>
        <v>0</v>
      </c>
      <c r="M81" s="81">
        <f t="shared" ref="M81" si="140">J81/(K81+L81)</f>
        <v>6.053692362180163</v>
      </c>
      <c r="N81" s="84">
        <f t="shared" si="13"/>
        <v>0.14101576182136602</v>
      </c>
      <c r="O81" s="84"/>
      <c r="P81" s="85">
        <f t="shared" si="14"/>
        <v>0</v>
      </c>
      <c r="Q81" s="87">
        <f t="shared" si="15"/>
        <v>0.14101576182136602</v>
      </c>
      <c r="R81" s="96">
        <f t="shared" si="16"/>
        <v>0.85898423817863401</v>
      </c>
      <c r="AB81" s="119">
        <f t="shared" si="100"/>
        <v>546.71428571428567</v>
      </c>
      <c r="AC81" s="120">
        <f t="shared" si="100"/>
        <v>94</v>
      </c>
      <c r="AD81" s="67">
        <f t="shared" si="7"/>
        <v>85.704285714285732</v>
      </c>
      <c r="AE81" s="41">
        <f t="shared" si="20"/>
        <v>1.0967946260397043</v>
      </c>
    </row>
    <row r="82" spans="1:31" ht="13.8" x14ac:dyDescent="0.25">
      <c r="A82" s="95">
        <v>43940</v>
      </c>
      <c r="B82" s="81">
        <v>14663</v>
      </c>
      <c r="C82" s="81">
        <v>2097</v>
      </c>
      <c r="D82" s="81">
        <v>0</v>
      </c>
      <c r="E82" s="81"/>
      <c r="F82" s="81">
        <f t="shared" ref="F82" si="141">B82-B81</f>
        <v>388</v>
      </c>
      <c r="G82" s="81">
        <f t="shared" ref="G82" si="142">C82-C81</f>
        <v>84</v>
      </c>
      <c r="H82" s="81">
        <f t="shared" ref="H82" si="143">D82-D81</f>
        <v>0</v>
      </c>
      <c r="I82" s="81">
        <f t="shared" ref="I82" si="144">B82-C82-D82</f>
        <v>12566</v>
      </c>
      <c r="J82" s="82">
        <f t="shared" ref="J82" si="145">F82/I81*$B$2/($B$2-B81)</f>
        <v>3.1687261648132639E-2</v>
      </c>
      <c r="K82" s="82">
        <f t="shared" ref="K82" si="146">G82/I81</f>
        <v>6.8504322296525852E-3</v>
      </c>
      <c r="L82" s="82">
        <f t="shared" ref="L82" si="147">H82/I81</f>
        <v>0</v>
      </c>
      <c r="M82" s="81">
        <f t="shared" ref="M82" si="148">J82/(K82+L82)</f>
        <v>4.6255857420166953</v>
      </c>
      <c r="N82" s="84">
        <f t="shared" si="13"/>
        <v>0.14301302598376867</v>
      </c>
      <c r="O82" s="84"/>
      <c r="P82" s="85">
        <f t="shared" si="14"/>
        <v>0</v>
      </c>
      <c r="Q82" s="87">
        <f t="shared" si="15"/>
        <v>0.14301302598376867</v>
      </c>
      <c r="R82" s="96">
        <f t="shared" si="16"/>
        <v>0.85698697401623136</v>
      </c>
      <c r="AB82" s="119">
        <f t="shared" si="100"/>
        <v>535.85714285714289</v>
      </c>
      <c r="AC82" s="120">
        <f t="shared" si="100"/>
        <v>93.857142857142861</v>
      </c>
      <c r="AD82" s="67">
        <f t="shared" si="7"/>
        <v>84.465714285714284</v>
      </c>
      <c r="AE82" s="41">
        <f t="shared" si="20"/>
        <v>1.1111862801474817</v>
      </c>
    </row>
    <row r="83" spans="1:31" ht="13.8" x14ac:dyDescent="0.25">
      <c r="A83" s="95">
        <v>43941</v>
      </c>
      <c r="B83" s="81">
        <v>15124</v>
      </c>
      <c r="C83" s="81">
        <v>2159</v>
      </c>
      <c r="D83" s="81">
        <v>0</v>
      </c>
      <c r="E83" s="81"/>
      <c r="F83" s="81">
        <f t="shared" ref="F83:F84" si="149">B83-B82</f>
        <v>461</v>
      </c>
      <c r="G83" s="81">
        <f t="shared" ref="G83:G84" si="150">C83-C82</f>
        <v>62</v>
      </c>
      <c r="H83" s="81">
        <f t="shared" ref="H83:H84" si="151">D83-D82</f>
        <v>0</v>
      </c>
      <c r="I83" s="81">
        <f t="shared" ref="I83:I84" si="152">B83-C83-D83</f>
        <v>12965</v>
      </c>
      <c r="J83" s="82">
        <f t="shared" ref="J83:J84" si="153">F83/I82*$B$2/($B$2-B82)</f>
        <v>3.6739638189008002E-2</v>
      </c>
      <c r="K83" s="82">
        <f t="shared" ref="K83:K84" si="154">G83/I82</f>
        <v>4.9339487505968491E-3</v>
      </c>
      <c r="L83" s="82">
        <f t="shared" ref="L83:L84" si="155">H83/I82</f>
        <v>0</v>
      </c>
      <c r="M83" s="81">
        <f t="shared" ref="M83:M84" si="156">J83/(K83+L83)</f>
        <v>7.446295056178621</v>
      </c>
      <c r="N83" s="84">
        <f t="shared" ref="N83:N87" si="157">C83/B83</f>
        <v>0.14275323988362867</v>
      </c>
      <c r="O83" s="84"/>
      <c r="P83" s="85">
        <f t="shared" si="14"/>
        <v>0</v>
      </c>
      <c r="Q83" s="87">
        <f t="shared" si="15"/>
        <v>0.14275323988362867</v>
      </c>
      <c r="R83" s="96">
        <f t="shared" si="16"/>
        <v>0.85724676011637135</v>
      </c>
      <c r="AB83" s="119">
        <f t="shared" si="100"/>
        <v>539.28571428571433</v>
      </c>
      <c r="AC83" s="120">
        <f t="shared" si="100"/>
        <v>89.714285714285708</v>
      </c>
      <c r="AD83" s="67">
        <f t="shared" si="7"/>
        <v>83.931428571428583</v>
      </c>
      <c r="AE83" s="41">
        <f t="shared" si="20"/>
        <v>1.0688997821350761</v>
      </c>
    </row>
    <row r="84" spans="1:31" ht="13.8" x14ac:dyDescent="0.25">
      <c r="A84" s="95">
        <v>43942</v>
      </c>
      <c r="B84" s="81">
        <v>15831</v>
      </c>
      <c r="C84" s="81">
        <v>2236</v>
      </c>
      <c r="D84" s="81">
        <v>0</v>
      </c>
      <c r="E84" s="81"/>
      <c r="F84" s="81">
        <f t="shared" si="149"/>
        <v>707</v>
      </c>
      <c r="G84" s="81">
        <f t="shared" si="150"/>
        <v>77</v>
      </c>
      <c r="H84" s="81">
        <f t="shared" si="151"/>
        <v>0</v>
      </c>
      <c r="I84" s="81">
        <f t="shared" si="152"/>
        <v>13595</v>
      </c>
      <c r="J84" s="82">
        <f t="shared" si="153"/>
        <v>5.4613215962324976E-2</v>
      </c>
      <c r="K84" s="82">
        <f t="shared" si="154"/>
        <v>5.9390667180871581E-3</v>
      </c>
      <c r="L84" s="82">
        <f t="shared" si="155"/>
        <v>0</v>
      </c>
      <c r="M84" s="81">
        <f t="shared" si="156"/>
        <v>9.1955888954745877</v>
      </c>
      <c r="N84" s="84">
        <f t="shared" si="157"/>
        <v>0.14124186722253806</v>
      </c>
      <c r="O84" s="84"/>
      <c r="P84" s="85">
        <f t="shared" si="14"/>
        <v>0</v>
      </c>
      <c r="Q84" s="87">
        <f t="shared" si="15"/>
        <v>0.14124186722253806</v>
      </c>
      <c r="R84" s="96">
        <f t="shared" si="16"/>
        <v>0.85875813277746194</v>
      </c>
      <c r="AB84" s="119">
        <f t="shared" si="100"/>
        <v>571.85714285714289</v>
      </c>
      <c r="AC84" s="120">
        <f t="shared" si="100"/>
        <v>84.285714285714292</v>
      </c>
      <c r="AD84" s="67">
        <f t="shared" si="7"/>
        <v>89.614285714285714</v>
      </c>
      <c r="AE84" s="41">
        <f t="shared" si="20"/>
        <v>0.94053881715287746</v>
      </c>
    </row>
    <row r="85" spans="1:31" ht="13.8" x14ac:dyDescent="0.25">
      <c r="A85" s="95">
        <v>43943</v>
      </c>
      <c r="B85" s="81">
        <v>16553</v>
      </c>
      <c r="C85" s="81">
        <v>2322</v>
      </c>
      <c r="D85" s="81">
        <v>0</v>
      </c>
      <c r="E85" s="81"/>
      <c r="F85" s="81">
        <f t="shared" ref="F85" si="158">B85-B84</f>
        <v>722</v>
      </c>
      <c r="G85" s="81">
        <f t="shared" ref="G85" si="159">C85-C84</f>
        <v>86</v>
      </c>
      <c r="H85" s="81">
        <f t="shared" ref="H85" si="160">D85-D84</f>
        <v>0</v>
      </c>
      <c r="I85" s="81">
        <f t="shared" ref="I85" si="161">B85-C85-D85</f>
        <v>14231</v>
      </c>
      <c r="J85" s="82">
        <f t="shared" ref="J85" si="162">F85/I84*$B$2/($B$2-B84)</f>
        <v>5.3191139434881525E-2</v>
      </c>
      <c r="K85" s="82">
        <f t="shared" ref="K85" si="163">G85/I84</f>
        <v>6.3258550937844793E-3</v>
      </c>
      <c r="L85" s="82">
        <f t="shared" ref="L85" si="164">H85/I84</f>
        <v>0</v>
      </c>
      <c r="M85" s="81">
        <f t="shared" ref="M85" si="165">J85/(K85+L85)</f>
        <v>8.4085295420606325</v>
      </c>
      <c r="N85" s="84">
        <f t="shared" si="157"/>
        <v>0.14027668700537668</v>
      </c>
      <c r="O85" s="84"/>
      <c r="P85" s="85">
        <f t="shared" si="14"/>
        <v>0</v>
      </c>
      <c r="Q85" s="87">
        <f t="shared" si="15"/>
        <v>0.14027668700537668</v>
      </c>
      <c r="R85" s="96">
        <f t="shared" si="16"/>
        <v>0.85972331299462335</v>
      </c>
      <c r="AB85" s="119">
        <f t="shared" si="100"/>
        <v>588.71428571428567</v>
      </c>
      <c r="AC85" s="120">
        <f t="shared" si="100"/>
        <v>80.714285714285708</v>
      </c>
      <c r="AD85" s="67">
        <f t="shared" si="7"/>
        <v>92.941428571428574</v>
      </c>
      <c r="AE85" s="41">
        <f t="shared" si="20"/>
        <v>0.86844249066232182</v>
      </c>
    </row>
    <row r="86" spans="1:31" ht="13.8" x14ac:dyDescent="0.25">
      <c r="A86" s="95">
        <v>43944</v>
      </c>
      <c r="B86" s="81">
        <v>17311</v>
      </c>
      <c r="C86" s="81">
        <v>2411</v>
      </c>
      <c r="D86" s="94">
        <v>0</v>
      </c>
      <c r="E86" s="94"/>
      <c r="F86" s="81">
        <f t="shared" ref="F86" si="166">B86-B85</f>
        <v>758</v>
      </c>
      <c r="G86" s="81">
        <f t="shared" ref="G86" si="167">C86-C85</f>
        <v>89</v>
      </c>
      <c r="H86" s="81">
        <f t="shared" ref="H86" si="168">D86-D85</f>
        <v>0</v>
      </c>
      <c r="I86" s="81">
        <f t="shared" ref="I86" si="169">B86-C86-D86</f>
        <v>14900</v>
      </c>
      <c r="J86" s="82">
        <f t="shared" ref="J86" si="170">F86/I85*$B$2/($B$2-B85)</f>
        <v>5.3351445753351392E-2</v>
      </c>
      <c r="K86" s="82">
        <f t="shared" ref="K86" si="171">G86/I85</f>
        <v>6.2539526386058602E-3</v>
      </c>
      <c r="L86" s="82">
        <f t="shared" ref="L86" si="172">H86/I85</f>
        <v>0</v>
      </c>
      <c r="M86" s="81">
        <f t="shared" ref="M86" si="173">J86/(K86+L86)</f>
        <v>8.530836230516222</v>
      </c>
      <c r="N86" s="84">
        <f t="shared" si="157"/>
        <v>0.13927560510657963</v>
      </c>
      <c r="O86" s="84"/>
      <c r="P86" s="85">
        <f t="shared" si="14"/>
        <v>0</v>
      </c>
      <c r="Q86" s="87">
        <f t="shared" si="15"/>
        <v>0.13927560510657963</v>
      </c>
      <c r="R86" s="96">
        <f t="shared" si="16"/>
        <v>0.86072439489342034</v>
      </c>
      <c r="AB86" s="119">
        <f t="shared" si="100"/>
        <v>608</v>
      </c>
      <c r="AC86" s="120">
        <f t="shared" si="100"/>
        <v>81.714285714285708</v>
      </c>
      <c r="AD86" s="67">
        <f t="shared" si="7"/>
        <v>91.095714285714294</v>
      </c>
      <c r="AE86" s="41">
        <f t="shared" si="20"/>
        <v>0.89701569777471091</v>
      </c>
    </row>
    <row r="87" spans="1:31" ht="13.8" x14ac:dyDescent="0.25">
      <c r="A87" s="95">
        <v>43945</v>
      </c>
      <c r="B87" s="81">
        <v>18090</v>
      </c>
      <c r="C87" s="81">
        <v>2484</v>
      </c>
      <c r="D87" s="81">
        <v>0</v>
      </c>
      <c r="E87" s="81"/>
      <c r="F87" s="81">
        <f t="shared" ref="F87" si="174">B87-B86</f>
        <v>779</v>
      </c>
      <c r="G87" s="81">
        <f t="shared" ref="G87" si="175">C87-C86</f>
        <v>73</v>
      </c>
      <c r="H87" s="81">
        <f t="shared" ref="H87" si="176">D87-D86</f>
        <v>0</v>
      </c>
      <c r="I87" s="81">
        <f t="shared" ref="I87" si="177">B87-C87-D87</f>
        <v>15606</v>
      </c>
      <c r="J87" s="82">
        <f t="shared" ref="J87" si="178">F87/I86*$B$2/($B$2-B86)</f>
        <v>5.2371648659036117E-2</v>
      </c>
      <c r="K87" s="82">
        <f t="shared" ref="K87" si="179">G87/I86</f>
        <v>4.8993288590604023E-3</v>
      </c>
      <c r="L87" s="82">
        <f t="shared" ref="L87" si="180">H87/I86</f>
        <v>0</v>
      </c>
      <c r="M87" s="81">
        <f t="shared" ref="M87" si="181">J87/(K87+L87)</f>
        <v>10.689555685200522</v>
      </c>
      <c r="N87" s="84">
        <f t="shared" si="157"/>
        <v>0.1373134328358209</v>
      </c>
      <c r="O87" s="84"/>
      <c r="P87" s="85">
        <f t="shared" si="14"/>
        <v>0</v>
      </c>
      <c r="Q87" s="87">
        <f t="shared" si="15"/>
        <v>0.1373134328358209</v>
      </c>
      <c r="R87" s="96">
        <f t="shared" si="16"/>
        <v>0.86268656716417913</v>
      </c>
      <c r="AB87" s="119">
        <f t="shared" si="100"/>
        <v>621</v>
      </c>
      <c r="AC87" s="120">
        <f t="shared" si="100"/>
        <v>79.857142857142861</v>
      </c>
      <c r="AD87" s="67">
        <f t="shared" ref="AD87:AD150" si="182">INDEX(AB66:AB87,$AE$3)*$AD$2</f>
        <v>91.678571428571445</v>
      </c>
      <c r="AE87" s="41">
        <f t="shared" ref="AE87:AE150" si="183">AC87/AD87</f>
        <v>0.87105570705103219</v>
      </c>
    </row>
    <row r="88" spans="1:31" ht="13.8" x14ac:dyDescent="0.25">
      <c r="A88" s="95">
        <v>43946</v>
      </c>
      <c r="B88" s="81">
        <v>18563</v>
      </c>
      <c r="C88" s="81">
        <v>2559</v>
      </c>
      <c r="D88" s="81">
        <v>0</v>
      </c>
      <c r="E88" s="81"/>
      <c r="F88" s="81">
        <f t="shared" ref="F88" si="184">B88-B87</f>
        <v>473</v>
      </c>
      <c r="G88" s="81">
        <f t="shared" ref="G88" si="185">C88-C87</f>
        <v>75</v>
      </c>
      <c r="H88" s="81">
        <f t="shared" ref="H88" si="186">D88-D87</f>
        <v>0</v>
      </c>
      <c r="I88" s="81">
        <f t="shared" ref="I88" si="187">B88-C88-D88</f>
        <v>16004</v>
      </c>
      <c r="J88" s="82">
        <f t="shared" ref="J88" si="188">F88/I87*$B$2/($B$2-B87)</f>
        <v>3.0363242799743659E-2</v>
      </c>
      <c r="K88" s="82">
        <f t="shared" ref="K88" si="189">G88/I87</f>
        <v>4.8058439061899267E-3</v>
      </c>
      <c r="L88" s="82">
        <f t="shared" ref="L88" si="190">H88/I87</f>
        <v>0</v>
      </c>
      <c r="M88" s="81">
        <f t="shared" ref="M88" si="191">J88/(K88+L88)</f>
        <v>6.317983561770661</v>
      </c>
      <c r="N88" s="84">
        <f t="shared" ref="N88" si="192">C88/B88</f>
        <v>0.13785487259602436</v>
      </c>
      <c r="O88" s="84"/>
      <c r="P88" s="85">
        <f t="shared" si="14"/>
        <v>0</v>
      </c>
      <c r="Q88" s="87">
        <f t="shared" si="15"/>
        <v>0.13785487259602436</v>
      </c>
      <c r="R88" s="96">
        <f t="shared" si="16"/>
        <v>0.86214512740397564</v>
      </c>
      <c r="AB88" s="119">
        <f t="shared" si="100"/>
        <v>612.57142857142856</v>
      </c>
      <c r="AC88" s="120">
        <f t="shared" si="100"/>
        <v>78</v>
      </c>
      <c r="AD88" s="67">
        <f t="shared" si="182"/>
        <v>97.215714285714299</v>
      </c>
      <c r="AE88" s="41">
        <f t="shared" si="183"/>
        <v>0.80233942190415997</v>
      </c>
    </row>
    <row r="89" spans="1:31" ht="13.8" x14ac:dyDescent="0.25">
      <c r="A89" s="95">
        <v>43947</v>
      </c>
      <c r="B89" s="81">
        <v>18863</v>
      </c>
      <c r="C89" s="81">
        <v>2632</v>
      </c>
      <c r="D89" s="81">
        <v>0</v>
      </c>
      <c r="E89" s="81"/>
      <c r="F89" s="81">
        <f t="shared" ref="F89" si="193">B89-B88</f>
        <v>300</v>
      </c>
      <c r="G89" s="81">
        <f t="shared" ref="G89" si="194">C89-C88</f>
        <v>73</v>
      </c>
      <c r="H89" s="81">
        <f t="shared" ref="H89" si="195">D89-D88</f>
        <v>0</v>
      </c>
      <c r="I89" s="81">
        <f t="shared" ref="I89" si="196">B89-C89-D89</f>
        <v>16231</v>
      </c>
      <c r="J89" s="82">
        <f t="shared" ref="J89" si="197">F89/I88*$B$2/($B$2-B88)</f>
        <v>1.8779832027316219E-2</v>
      </c>
      <c r="K89" s="82">
        <f t="shared" ref="K89" si="198">G89/I88</f>
        <v>4.5613596600849789E-3</v>
      </c>
      <c r="L89" s="82">
        <f t="shared" ref="L89" si="199">H89/I88</f>
        <v>0</v>
      </c>
      <c r="M89" s="81">
        <f t="shared" ref="M89" si="200">J89/(K89+L89)</f>
        <v>4.1171565995228594</v>
      </c>
      <c r="N89" s="84">
        <f t="shared" ref="N89" si="201">C89/B89</f>
        <v>0.13953241796108784</v>
      </c>
      <c r="O89" s="84"/>
      <c r="P89" s="85">
        <f t="shared" si="14"/>
        <v>0</v>
      </c>
      <c r="Q89" s="87">
        <f t="shared" si="15"/>
        <v>0.13953241796108784</v>
      </c>
      <c r="R89" s="96">
        <f t="shared" si="16"/>
        <v>0.86046758203891216</v>
      </c>
      <c r="AB89" s="119">
        <f t="shared" si="100"/>
        <v>600</v>
      </c>
      <c r="AC89" s="120">
        <f t="shared" si="100"/>
        <v>76.428571428571431</v>
      </c>
      <c r="AD89" s="67">
        <f t="shared" si="182"/>
        <v>100.08142857142857</v>
      </c>
      <c r="AE89" s="41">
        <f t="shared" si="183"/>
        <v>0.76366387370284194</v>
      </c>
    </row>
    <row r="90" spans="1:31" ht="13.8" x14ac:dyDescent="0.25">
      <c r="A90" s="95">
        <v>43948</v>
      </c>
      <c r="B90" s="81">
        <v>19426</v>
      </c>
      <c r="C90" s="81">
        <v>2714</v>
      </c>
      <c r="D90" s="81">
        <v>0</v>
      </c>
      <c r="E90" s="81"/>
      <c r="F90" s="81">
        <f t="shared" ref="F90" si="202">B90-B89</f>
        <v>563</v>
      </c>
      <c r="G90" s="81">
        <f t="shared" ref="G90" si="203">C90-C89</f>
        <v>82</v>
      </c>
      <c r="H90" s="81">
        <f t="shared" ref="H90" si="204">D90-D89</f>
        <v>0</v>
      </c>
      <c r="I90" s="81">
        <f t="shared" ref="I90" si="205">B90-C90-D90</f>
        <v>16712</v>
      </c>
      <c r="J90" s="82">
        <f t="shared" ref="J90" si="206">F90/I89*$B$2/($B$2-B89)</f>
        <v>3.4751618287061893E-2</v>
      </c>
      <c r="K90" s="82">
        <f t="shared" ref="K90" si="207">G90/I89</f>
        <v>5.0520608711724481E-3</v>
      </c>
      <c r="L90" s="82">
        <f t="shared" ref="L90" si="208">H90/I89</f>
        <v>0</v>
      </c>
      <c r="M90" s="81">
        <f t="shared" ref="M90" si="209">J90/(K90+L90)</f>
        <v>6.8787014197231899</v>
      </c>
      <c r="N90" s="84">
        <f t="shared" ref="N90" si="210">C90/B90</f>
        <v>0.13970966745598681</v>
      </c>
      <c r="O90" s="84"/>
      <c r="P90" s="85">
        <f t="shared" si="14"/>
        <v>0</v>
      </c>
      <c r="Q90" s="87">
        <f t="shared" si="15"/>
        <v>0.13970966745598681</v>
      </c>
      <c r="R90" s="96">
        <f t="shared" si="16"/>
        <v>0.86029033254401321</v>
      </c>
      <c r="AB90" s="119">
        <f t="shared" si="100"/>
        <v>614.57142857142856</v>
      </c>
      <c r="AC90" s="120">
        <f t="shared" si="100"/>
        <v>79.285714285714292</v>
      </c>
      <c r="AD90" s="67">
        <f t="shared" si="182"/>
        <v>103.36000000000001</v>
      </c>
      <c r="AE90" s="41">
        <f t="shared" si="183"/>
        <v>0.76708314904909325</v>
      </c>
    </row>
    <row r="91" spans="1:31" ht="13.8" x14ac:dyDescent="0.25">
      <c r="A91" s="95">
        <v>43949</v>
      </c>
      <c r="B91" s="81">
        <v>20168</v>
      </c>
      <c r="C91" s="81">
        <v>2798</v>
      </c>
      <c r="D91" s="81">
        <v>0</v>
      </c>
      <c r="E91" s="81"/>
      <c r="F91" s="81">
        <f t="shared" ref="F91" si="211">B91-B90</f>
        <v>742</v>
      </c>
      <c r="G91" s="81">
        <f t="shared" ref="G91" si="212">C91-C90</f>
        <v>84</v>
      </c>
      <c r="H91" s="81">
        <f t="shared" ref="H91" si="213">D91-D90</f>
        <v>0</v>
      </c>
      <c r="I91" s="81">
        <f t="shared" ref="I91" si="214">B91-C91-D91</f>
        <v>17370</v>
      </c>
      <c r="J91" s="82">
        <f t="shared" ref="J91" si="215">F91/I90*$B$2/($B$2-B90)</f>
        <v>4.4484800878685921E-2</v>
      </c>
      <c r="K91" s="82">
        <f t="shared" ref="K91" si="216">G91/I90</f>
        <v>5.0263283867879368E-3</v>
      </c>
      <c r="L91" s="82">
        <f t="shared" ref="L91" si="217">H91/I90</f>
        <v>0</v>
      </c>
      <c r="M91" s="81">
        <f t="shared" ref="M91" si="218">J91/(K91+L91)</f>
        <v>8.8503570510071317</v>
      </c>
      <c r="N91" s="84">
        <f t="shared" ref="N91" si="219">C91/B91</f>
        <v>0.13873462911543039</v>
      </c>
      <c r="O91" s="84"/>
      <c r="P91" s="85">
        <f t="shared" si="14"/>
        <v>0</v>
      </c>
      <c r="Q91" s="87">
        <f t="shared" si="15"/>
        <v>0.13873462911543039</v>
      </c>
      <c r="R91" s="96">
        <f t="shared" si="16"/>
        <v>0.86126537088456967</v>
      </c>
      <c r="AB91" s="119">
        <f t="shared" si="100"/>
        <v>619.57142857142856</v>
      </c>
      <c r="AC91" s="120">
        <f t="shared" si="100"/>
        <v>80.285714285714292</v>
      </c>
      <c r="AD91" s="67">
        <f t="shared" si="182"/>
        <v>105.57000000000001</v>
      </c>
      <c r="AE91" s="41">
        <f t="shared" si="183"/>
        <v>0.76049743568925154</v>
      </c>
    </row>
    <row r="92" spans="1:31" ht="13.8" x14ac:dyDescent="0.25">
      <c r="A92" s="95">
        <v>43950</v>
      </c>
      <c r="B92" s="81">
        <v>20966</v>
      </c>
      <c r="C92" s="81">
        <v>2876</v>
      </c>
      <c r="D92" s="81">
        <v>0</v>
      </c>
      <c r="E92" s="81"/>
      <c r="F92" s="81">
        <f t="shared" ref="F92" si="220">B92-B91</f>
        <v>798</v>
      </c>
      <c r="G92" s="81">
        <f t="shared" ref="G92" si="221">C92-C91</f>
        <v>78</v>
      </c>
      <c r="H92" s="81">
        <f t="shared" ref="H92" si="222">D92-D91</f>
        <v>0</v>
      </c>
      <c r="I92" s="81">
        <f t="shared" ref="I92" si="223">B92-C92-D92</f>
        <v>18090</v>
      </c>
      <c r="J92" s="82">
        <f t="shared" ref="J92" si="224">F92/I91*$B$2/($B$2-B91)</f>
        <v>4.6033205318243176E-2</v>
      </c>
      <c r="K92" s="82">
        <f t="shared" ref="K92" si="225">G92/I91</f>
        <v>4.4905008635578586E-3</v>
      </c>
      <c r="L92" s="82">
        <f t="shared" ref="L92" si="226">H92/I91</f>
        <v>0</v>
      </c>
      <c r="M92" s="81">
        <f t="shared" ref="M92" si="227">J92/(K92+L92)</f>
        <v>10.251240722793383</v>
      </c>
      <c r="N92" s="84">
        <f t="shared" ref="N92" si="228">C92/B92</f>
        <v>0.13717447295621482</v>
      </c>
      <c r="O92" s="84"/>
      <c r="P92" s="85">
        <f t="shared" si="14"/>
        <v>0</v>
      </c>
      <c r="Q92" s="87">
        <f t="shared" si="15"/>
        <v>0.13717447295621482</v>
      </c>
      <c r="R92" s="96">
        <f t="shared" si="16"/>
        <v>0.86282552704378523</v>
      </c>
      <c r="AB92" s="119">
        <f t="shared" ref="AB92:AC107" si="229">AVERAGE(F86:F92)</f>
        <v>630.42857142857144</v>
      </c>
      <c r="AC92" s="120">
        <f t="shared" si="229"/>
        <v>79.142857142857139</v>
      </c>
      <c r="AD92" s="67">
        <f t="shared" si="182"/>
        <v>104.13714285714286</v>
      </c>
      <c r="AE92" s="41">
        <f t="shared" si="183"/>
        <v>0.75998683055311667</v>
      </c>
    </row>
    <row r="93" spans="1:31" ht="13.8" x14ac:dyDescent="0.25">
      <c r="A93" s="95">
        <v>43951</v>
      </c>
      <c r="B93" s="81">
        <v>21601</v>
      </c>
      <c r="C93" s="81">
        <v>2954</v>
      </c>
      <c r="D93" s="81">
        <v>0</v>
      </c>
      <c r="E93" s="81"/>
      <c r="F93" s="81">
        <f t="shared" ref="F93" si="230">B93-B92</f>
        <v>635</v>
      </c>
      <c r="G93" s="81">
        <f t="shared" ref="G93" si="231">C93-C92</f>
        <v>78</v>
      </c>
      <c r="H93" s="81">
        <f t="shared" ref="H93" si="232">D93-D92</f>
        <v>0</v>
      </c>
      <c r="I93" s="81">
        <f t="shared" ref="I93" si="233">B93-C93-D93</f>
        <v>18647</v>
      </c>
      <c r="J93" s="82">
        <f t="shared" ref="J93" si="234">F93/I92*$B$2/($B$2-B92)</f>
        <v>3.5175290089549616E-2</v>
      </c>
      <c r="K93" s="82">
        <f t="shared" ref="K93" si="235">G93/I92</f>
        <v>4.3117744610281922E-3</v>
      </c>
      <c r="L93" s="82">
        <f t="shared" ref="L93" si="236">H93/I92</f>
        <v>0</v>
      </c>
      <c r="M93" s="81">
        <f t="shared" ref="M93" si="237">J93/(K93+L93)</f>
        <v>8.1579615092301605</v>
      </c>
      <c r="N93" s="84">
        <f t="shared" ref="N93" si="238">C93/B93</f>
        <v>0.1367529281051803</v>
      </c>
      <c r="O93" s="84"/>
      <c r="P93" s="85">
        <f t="shared" si="14"/>
        <v>0</v>
      </c>
      <c r="Q93" s="87">
        <f t="shared" si="15"/>
        <v>0.1367529281051803</v>
      </c>
      <c r="R93" s="96">
        <f t="shared" si="16"/>
        <v>0.86324707189481975</v>
      </c>
      <c r="AB93" s="119">
        <f t="shared" si="229"/>
        <v>612.85714285714289</v>
      </c>
      <c r="AC93" s="120">
        <f t="shared" si="229"/>
        <v>77.571428571428569</v>
      </c>
      <c r="AD93" s="67">
        <f t="shared" si="182"/>
        <v>102.00000000000001</v>
      </c>
      <c r="AE93" s="41">
        <f t="shared" si="183"/>
        <v>0.76050420168067212</v>
      </c>
    </row>
    <row r="94" spans="1:31" ht="13.8" x14ac:dyDescent="0.25">
      <c r="A94" s="95">
        <v>43952</v>
      </c>
      <c r="B94" s="81">
        <v>22133</v>
      </c>
      <c r="C94" s="81">
        <v>3027</v>
      </c>
      <c r="D94" s="81">
        <v>0</v>
      </c>
      <c r="E94" s="81"/>
      <c r="F94" s="81">
        <f t="shared" ref="F94" si="239">B94-B93</f>
        <v>532</v>
      </c>
      <c r="G94" s="81">
        <f t="shared" ref="G94" si="240">C94-C93</f>
        <v>73</v>
      </c>
      <c r="H94" s="81">
        <f t="shared" ref="H94" si="241">D94-D93</f>
        <v>0</v>
      </c>
      <c r="I94" s="81">
        <f t="shared" ref="I94" si="242">B94-C94-D94</f>
        <v>19106</v>
      </c>
      <c r="J94" s="82">
        <f t="shared" ref="J94" si="243">F94/I93*$B$2/($B$2-B93)</f>
        <v>2.8591211296279676E-2</v>
      </c>
      <c r="K94" s="82">
        <f t="shared" ref="K94" si="244">G94/I93</f>
        <v>3.9148388480720756E-3</v>
      </c>
      <c r="L94" s="82">
        <f t="shared" ref="L94" si="245">H94/I93</f>
        <v>0</v>
      </c>
      <c r="M94" s="81">
        <f t="shared" ref="M94" si="246">J94/(K94+L94)</f>
        <v>7.3032920142702356</v>
      </c>
      <c r="N94" s="84">
        <f t="shared" ref="N94" si="247">C94/B94</f>
        <v>0.13676410789319116</v>
      </c>
      <c r="O94" s="84"/>
      <c r="P94" s="85">
        <f t="shared" si="14"/>
        <v>0</v>
      </c>
      <c r="Q94" s="87">
        <f t="shared" si="15"/>
        <v>0.13676410789319116</v>
      </c>
      <c r="R94" s="96">
        <f t="shared" si="16"/>
        <v>0.86323589210680884</v>
      </c>
      <c r="AB94" s="119">
        <f t="shared" si="229"/>
        <v>577.57142857142856</v>
      </c>
      <c r="AC94" s="120">
        <f t="shared" si="229"/>
        <v>77.571428571428569</v>
      </c>
      <c r="AD94" s="67">
        <f t="shared" si="182"/>
        <v>104.47714285714287</v>
      </c>
      <c r="AE94" s="41">
        <f t="shared" si="183"/>
        <v>0.74247272130609554</v>
      </c>
    </row>
    <row r="95" spans="1:31" ht="13.8" x14ac:dyDescent="0.25">
      <c r="A95" s="95">
        <v>43953</v>
      </c>
      <c r="B95" s="81">
        <v>22432</v>
      </c>
      <c r="C95" s="81">
        <v>3102</v>
      </c>
      <c r="D95" s="81">
        <v>0</v>
      </c>
      <c r="E95" s="81"/>
      <c r="F95" s="81">
        <f t="shared" ref="F95" si="248">B95-B94</f>
        <v>299</v>
      </c>
      <c r="G95" s="81">
        <f t="shared" ref="G95" si="249">C95-C94</f>
        <v>75</v>
      </c>
      <c r="H95" s="81">
        <f t="shared" ref="H95" si="250">D95-D94</f>
        <v>0</v>
      </c>
      <c r="I95" s="81">
        <f t="shared" ref="I95" si="251">B95-C95-D95</f>
        <v>19330</v>
      </c>
      <c r="J95" s="82">
        <f t="shared" ref="J95" si="252">F95/I94*$B$2/($B$2-B94)</f>
        <v>1.5683906173661909E-2</v>
      </c>
      <c r="K95" s="82">
        <f t="shared" ref="K95" si="253">G95/I94</f>
        <v>3.9254684392337489E-3</v>
      </c>
      <c r="L95" s="82">
        <f t="shared" ref="L95" si="254">H95/I94</f>
        <v>0</v>
      </c>
      <c r="M95" s="81">
        <f t="shared" ref="M95" si="255">J95/(K95+L95)</f>
        <v>3.9954228180531253</v>
      </c>
      <c r="N95" s="84">
        <f t="shared" ref="N95" si="256">C95/B95</f>
        <v>0.1382845934379458</v>
      </c>
      <c r="O95" s="84"/>
      <c r="P95" s="85">
        <f t="shared" si="14"/>
        <v>0</v>
      </c>
      <c r="Q95" s="87">
        <f t="shared" si="15"/>
        <v>0.1382845934379458</v>
      </c>
      <c r="R95" s="96">
        <f t="shared" si="16"/>
        <v>0.86171540656205425</v>
      </c>
      <c r="AB95" s="119">
        <f t="shared" si="229"/>
        <v>552.71428571428567</v>
      </c>
      <c r="AC95" s="120">
        <f t="shared" si="229"/>
        <v>77.571428571428569</v>
      </c>
      <c r="AD95" s="67">
        <f t="shared" si="182"/>
        <v>105.32714285714286</v>
      </c>
      <c r="AE95" s="41">
        <f t="shared" si="183"/>
        <v>0.73648089625520485</v>
      </c>
    </row>
    <row r="96" spans="1:31" ht="13.8" x14ac:dyDescent="0.25">
      <c r="A96" s="95">
        <v>43954</v>
      </c>
      <c r="B96" s="81">
        <v>22693</v>
      </c>
      <c r="C96" s="81">
        <v>3186</v>
      </c>
      <c r="D96" s="81">
        <v>0</v>
      </c>
      <c r="E96" s="81"/>
      <c r="F96" s="81">
        <f t="shared" ref="F96" si="257">B96-B95</f>
        <v>261</v>
      </c>
      <c r="G96" s="81">
        <f t="shared" ref="G96" si="258">C96-C95</f>
        <v>84</v>
      </c>
      <c r="H96" s="81">
        <f t="shared" ref="H96" si="259">D96-D95</f>
        <v>0</v>
      </c>
      <c r="I96" s="81">
        <f t="shared" ref="I96" si="260">B96-C96-D96</f>
        <v>19507</v>
      </c>
      <c r="J96" s="82">
        <f t="shared" ref="J96" si="261">F96/I95*$B$2/($B$2-B95)</f>
        <v>1.3532385469078251E-2</v>
      </c>
      <c r="K96" s="82">
        <f t="shared" ref="K96" si="262">G96/I95</f>
        <v>4.3455768235902744E-3</v>
      </c>
      <c r="L96" s="82">
        <f t="shared" ref="L96" si="263">H96/I95</f>
        <v>0</v>
      </c>
      <c r="M96" s="81">
        <f t="shared" ref="M96" si="264">J96/(K96+L96)</f>
        <v>3.1140596561581262</v>
      </c>
      <c r="N96" s="84">
        <f t="shared" ref="N96" si="265">C96/B96</f>
        <v>0.14039571674084519</v>
      </c>
      <c r="O96" s="84"/>
      <c r="P96" s="85">
        <f t="shared" si="14"/>
        <v>0</v>
      </c>
      <c r="Q96" s="87">
        <f t="shared" si="15"/>
        <v>0.14039571674084519</v>
      </c>
      <c r="R96" s="96">
        <f t="shared" si="16"/>
        <v>0.85960428325915483</v>
      </c>
      <c r="AB96" s="119">
        <f t="shared" si="229"/>
        <v>547.14285714285711</v>
      </c>
      <c r="AC96" s="120">
        <f t="shared" si="229"/>
        <v>79.142857142857139</v>
      </c>
      <c r="AD96" s="67">
        <f t="shared" si="182"/>
        <v>107.17285714285715</v>
      </c>
      <c r="AE96" s="41">
        <f t="shared" si="183"/>
        <v>0.7384598978952559</v>
      </c>
    </row>
    <row r="97" spans="1:31" ht="13.8" x14ac:dyDescent="0.25">
      <c r="A97" s="95">
        <v>43955</v>
      </c>
      <c r="B97" s="81">
        <v>23169</v>
      </c>
      <c r="C97" s="81">
        <v>3258</v>
      </c>
      <c r="D97" s="81">
        <v>0</v>
      </c>
      <c r="E97" s="81"/>
      <c r="F97" s="81">
        <f t="shared" ref="F97" si="266">B97-B96</f>
        <v>476</v>
      </c>
      <c r="G97" s="81">
        <f t="shared" ref="G97" si="267">C97-C96</f>
        <v>72</v>
      </c>
      <c r="H97" s="81">
        <f t="shared" ref="H97" si="268">D97-D96</f>
        <v>0</v>
      </c>
      <c r="I97" s="81">
        <f t="shared" ref="I97" si="269">B97-C97-D97</f>
        <v>19911</v>
      </c>
      <c r="J97" s="82">
        <f t="shared" ref="J97" si="270">F97/I96*$B$2/($B$2-B96)</f>
        <v>2.4456450425315961E-2</v>
      </c>
      <c r="K97" s="82">
        <f t="shared" ref="K97" si="271">G97/I96</f>
        <v>3.690982724150305E-3</v>
      </c>
      <c r="L97" s="82">
        <f t="shared" ref="L97" si="272">H97/I96</f>
        <v>0</v>
      </c>
      <c r="M97" s="81">
        <f t="shared" ref="M97" si="273">J97/(K97+L97)</f>
        <v>6.625999700647756</v>
      </c>
      <c r="N97" s="84">
        <f t="shared" ref="N97" si="274">C97/B97</f>
        <v>0.14061893046743493</v>
      </c>
      <c r="O97" s="84"/>
      <c r="P97" s="85">
        <f t="shared" si="14"/>
        <v>0</v>
      </c>
      <c r="Q97" s="87">
        <f t="shared" si="15"/>
        <v>0.14061893046743493</v>
      </c>
      <c r="R97" s="96">
        <f t="shared" si="16"/>
        <v>0.8593810695325651</v>
      </c>
      <c r="AB97" s="119">
        <f t="shared" si="229"/>
        <v>534.71428571428567</v>
      </c>
      <c r="AC97" s="120">
        <f t="shared" si="229"/>
        <v>77.714285714285708</v>
      </c>
      <c r="AD97" s="67">
        <f t="shared" si="182"/>
        <v>104.1857142857143</v>
      </c>
      <c r="AE97" s="41">
        <f t="shared" si="183"/>
        <v>0.74592074592074575</v>
      </c>
    </row>
    <row r="98" spans="1:31" ht="13.8" x14ac:dyDescent="0.25">
      <c r="A98" s="95">
        <v>43956</v>
      </c>
      <c r="B98" s="81">
        <v>23826</v>
      </c>
      <c r="C98" s="81">
        <v>3331</v>
      </c>
      <c r="D98" s="81">
        <v>0</v>
      </c>
      <c r="E98" s="81"/>
      <c r="F98" s="81">
        <f t="shared" ref="F98" si="275">B98-B97</f>
        <v>657</v>
      </c>
      <c r="G98" s="81">
        <f t="shared" ref="G98" si="276">C98-C97</f>
        <v>73</v>
      </c>
      <c r="H98" s="81">
        <f t="shared" ref="H98" si="277">D98-D97</f>
        <v>0</v>
      </c>
      <c r="I98" s="81">
        <f t="shared" ref="I98" si="278">B98-C98-D98</f>
        <v>20495</v>
      </c>
      <c r="J98" s="82">
        <f t="shared" ref="J98" si="279">F98/I97*$B$2/($B$2-B97)</f>
        <v>3.3072708925760155E-2</v>
      </c>
      <c r="K98" s="82">
        <f t="shared" ref="K98" si="280">G98/I97</f>
        <v>3.6663151022048113E-3</v>
      </c>
      <c r="L98" s="82">
        <f t="shared" ref="L98" si="281">H98/I97</f>
        <v>0</v>
      </c>
      <c r="M98" s="81">
        <f t="shared" ref="M98" si="282">J98/(K98+L98)</f>
        <v>9.0206946222028837</v>
      </c>
      <c r="N98" s="84">
        <f t="shared" ref="N98" si="283">C98/B98</f>
        <v>0.13980525476370351</v>
      </c>
      <c r="O98" s="84"/>
      <c r="P98" s="85">
        <f t="shared" ref="P98:P134" si="284">D98/B98</f>
        <v>0</v>
      </c>
      <c r="Q98" s="87">
        <f t="shared" ref="Q98:Q134" si="285">N98</f>
        <v>0.13980525476370351</v>
      </c>
      <c r="R98" s="96">
        <f t="shared" ref="R98:R134" si="286">IF(P98="","",1-SUM(P98:Q98))</f>
        <v>0.86019474523629647</v>
      </c>
      <c r="AB98" s="119">
        <f t="shared" si="229"/>
        <v>522.57142857142856</v>
      </c>
      <c r="AC98" s="120">
        <f t="shared" si="229"/>
        <v>76.142857142857139</v>
      </c>
      <c r="AD98" s="67">
        <f t="shared" si="182"/>
        <v>98.187142857142859</v>
      </c>
      <c r="AE98" s="41">
        <f t="shared" si="183"/>
        <v>0.77548704369207488</v>
      </c>
    </row>
    <row r="99" spans="1:31" ht="13.8" x14ac:dyDescent="0.25">
      <c r="A99" s="95">
        <v>43957</v>
      </c>
      <c r="B99" s="81">
        <v>24572</v>
      </c>
      <c r="C99" s="81">
        <v>3411</v>
      </c>
      <c r="D99" s="81">
        <v>0</v>
      </c>
      <c r="E99" s="81"/>
      <c r="F99" s="81">
        <f t="shared" ref="F99" si="287">B99-B98</f>
        <v>746</v>
      </c>
      <c r="G99" s="81">
        <f t="shared" ref="G99" si="288">C99-C98</f>
        <v>80</v>
      </c>
      <c r="H99" s="81">
        <f t="shared" ref="H99" si="289">D99-D98</f>
        <v>0</v>
      </c>
      <c r="I99" s="81">
        <f t="shared" ref="I99" si="290">B99-C99-D99</f>
        <v>21161</v>
      </c>
      <c r="J99" s="82">
        <f t="shared" ref="J99" si="291">F99/I98*$B$2/($B$2-B98)</f>
        <v>3.6485196941722788E-2</v>
      </c>
      <c r="K99" s="82">
        <f t="shared" ref="K99" si="292">G99/I98</f>
        <v>3.9033910709929251E-3</v>
      </c>
      <c r="L99" s="82">
        <f t="shared" ref="L99" si="293">H99/I98</f>
        <v>0</v>
      </c>
      <c r="M99" s="81">
        <f t="shared" ref="M99" si="294">J99/(K99+L99)</f>
        <v>9.3470513915076072</v>
      </c>
      <c r="N99" s="84">
        <f>C99/B99</f>
        <v>0.13881653915025233</v>
      </c>
      <c r="O99" s="84"/>
      <c r="P99" s="85">
        <f t="shared" si="284"/>
        <v>0</v>
      </c>
      <c r="Q99" s="87">
        <f t="shared" si="285"/>
        <v>0.13881653915025233</v>
      </c>
      <c r="R99" s="96">
        <f t="shared" si="286"/>
        <v>0.86118346084974773</v>
      </c>
      <c r="AB99" s="119">
        <f t="shared" si="229"/>
        <v>515.14285714285711</v>
      </c>
      <c r="AC99" s="120">
        <f t="shared" si="229"/>
        <v>76.428571428571431</v>
      </c>
      <c r="AD99" s="67">
        <f t="shared" si="182"/>
        <v>93.96142857142857</v>
      </c>
      <c r="AE99" s="41">
        <f t="shared" si="183"/>
        <v>0.81340367628054067</v>
      </c>
    </row>
    <row r="100" spans="1:31" ht="13.8" x14ac:dyDescent="0.25">
      <c r="A100" s="95">
        <v>43958</v>
      </c>
      <c r="B100" s="81">
        <v>25359</v>
      </c>
      <c r="C100" s="81">
        <v>3471</v>
      </c>
      <c r="D100" s="81">
        <v>0</v>
      </c>
      <c r="E100" s="81"/>
      <c r="F100" s="81">
        <f t="shared" ref="F100:F134" si="295">B100-B99</f>
        <v>787</v>
      </c>
      <c r="G100" s="81">
        <f t="shared" ref="G100:G134" si="296">C100-C99</f>
        <v>60</v>
      </c>
      <c r="H100" s="81">
        <f t="shared" ref="H100:H134" si="297">D100-D99</f>
        <v>0</v>
      </c>
      <c r="I100" s="81">
        <f t="shared" ref="I100:I134" si="298">B100-C100-D100</f>
        <v>21888</v>
      </c>
      <c r="J100" s="82">
        <f t="shared" ref="J100:J134" si="299">F100/I99*$B$2/($B$2-B99)</f>
        <v>3.7281767366086634E-2</v>
      </c>
      <c r="K100" s="82">
        <f t="shared" ref="K100:K134" si="300">G100/I99</f>
        <v>2.8354047540286374E-3</v>
      </c>
      <c r="L100" s="82">
        <f t="shared" ref="L100:L134" si="301">H100/I99</f>
        <v>0</v>
      </c>
      <c r="M100" s="81">
        <f t="shared" ref="M100:M134" si="302">J100/(K100+L100)</f>
        <v>13.148657987229322</v>
      </c>
      <c r="N100" s="84">
        <f t="shared" ref="N100:N134" si="303">C100/B100</f>
        <v>0.13687448243227257</v>
      </c>
      <c r="O100" s="84"/>
      <c r="P100" s="85">
        <f t="shared" si="284"/>
        <v>0</v>
      </c>
      <c r="Q100" s="87">
        <f t="shared" si="285"/>
        <v>0.13687448243227257</v>
      </c>
      <c r="R100" s="96">
        <f t="shared" si="286"/>
        <v>0.86312551756772748</v>
      </c>
      <c r="AB100" s="119">
        <f t="shared" si="229"/>
        <v>536.85714285714289</v>
      </c>
      <c r="AC100" s="120">
        <f t="shared" si="229"/>
        <v>73.857142857142861</v>
      </c>
      <c r="AD100" s="67">
        <f t="shared" si="182"/>
        <v>93.01428571428572</v>
      </c>
      <c r="AE100" s="41">
        <f t="shared" si="183"/>
        <v>0.79404085393948698</v>
      </c>
    </row>
    <row r="101" spans="1:31" ht="13.8" x14ac:dyDescent="0.25">
      <c r="A101" s="95">
        <v>43959</v>
      </c>
      <c r="B101" s="81">
        <v>26059</v>
      </c>
      <c r="C101" s="81">
        <v>3540</v>
      </c>
      <c r="D101" s="81">
        <v>0</v>
      </c>
      <c r="E101" s="81"/>
      <c r="F101" s="81">
        <f t="shared" si="295"/>
        <v>700</v>
      </c>
      <c r="G101" s="81">
        <f t="shared" si="296"/>
        <v>69</v>
      </c>
      <c r="H101" s="81">
        <f t="shared" si="297"/>
        <v>0</v>
      </c>
      <c r="I101" s="81">
        <f t="shared" si="298"/>
        <v>22519</v>
      </c>
      <c r="J101" s="82">
        <f t="shared" si="299"/>
        <v>3.2061499770294738E-2</v>
      </c>
      <c r="K101" s="82">
        <f t="shared" si="300"/>
        <v>3.1524122807017542E-3</v>
      </c>
      <c r="L101" s="82">
        <f t="shared" si="301"/>
        <v>0</v>
      </c>
      <c r="M101" s="81">
        <f t="shared" si="302"/>
        <v>10.170465318437845</v>
      </c>
      <c r="N101" s="84">
        <f t="shared" si="303"/>
        <v>0.13584558118116583</v>
      </c>
      <c r="O101" s="84"/>
      <c r="P101" s="85">
        <f t="shared" si="284"/>
        <v>0</v>
      </c>
      <c r="Q101" s="87">
        <f t="shared" si="285"/>
        <v>0.13584558118116583</v>
      </c>
      <c r="R101" s="96">
        <f t="shared" si="286"/>
        <v>0.86415441881883415</v>
      </c>
      <c r="AB101" s="119">
        <f t="shared" si="229"/>
        <v>560.85714285714289</v>
      </c>
      <c r="AC101" s="120">
        <f>AVERAGE(G95:G101)</f>
        <v>73.285714285714292</v>
      </c>
      <c r="AD101" s="67">
        <f t="shared" si="182"/>
        <v>90.901428571428568</v>
      </c>
      <c r="AE101" s="41">
        <f t="shared" si="183"/>
        <v>0.80621080919677524</v>
      </c>
    </row>
    <row r="102" spans="1:31" ht="13.8" x14ac:dyDescent="0.25">
      <c r="A102" s="95">
        <v>43960</v>
      </c>
      <c r="B102" s="81">
        <v>26568</v>
      </c>
      <c r="C102" s="81">
        <v>3614</v>
      </c>
      <c r="D102" s="81">
        <v>0</v>
      </c>
      <c r="E102" s="81"/>
      <c r="F102" s="81">
        <f t="shared" si="295"/>
        <v>509</v>
      </c>
      <c r="G102" s="81">
        <f t="shared" si="296"/>
        <v>74</v>
      </c>
      <c r="H102" s="81">
        <f t="shared" si="297"/>
        <v>0</v>
      </c>
      <c r="I102" s="81">
        <f t="shared" si="298"/>
        <v>22954</v>
      </c>
      <c r="J102" s="82">
        <f t="shared" si="299"/>
        <v>2.2661608579439007E-2</v>
      </c>
      <c r="K102" s="82">
        <f t="shared" si="300"/>
        <v>3.286113948221502E-3</v>
      </c>
      <c r="L102" s="82">
        <f t="shared" si="301"/>
        <v>0</v>
      </c>
      <c r="M102" s="81">
        <f t="shared" si="302"/>
        <v>6.8961724810863103</v>
      </c>
      <c r="N102" s="84">
        <f t="shared" si="303"/>
        <v>0.13602830472749172</v>
      </c>
      <c r="O102" s="84"/>
      <c r="P102" s="85">
        <f t="shared" si="284"/>
        <v>0</v>
      </c>
      <c r="Q102" s="87">
        <f t="shared" si="285"/>
        <v>0.13602830472749172</v>
      </c>
      <c r="R102" s="96">
        <f t="shared" si="286"/>
        <v>0.86397169527250828</v>
      </c>
      <c r="AB102" s="119">
        <f t="shared" si="229"/>
        <v>590.85714285714289</v>
      </c>
      <c r="AC102" s="120">
        <f t="shared" si="229"/>
        <v>73.142857142857139</v>
      </c>
      <c r="AD102" s="67">
        <f t="shared" si="182"/>
        <v>88.837142857142865</v>
      </c>
      <c r="AE102" s="41">
        <f t="shared" si="183"/>
        <v>0.82333644228604497</v>
      </c>
    </row>
    <row r="103" spans="1:31" ht="13.8" x14ac:dyDescent="0.25">
      <c r="A103" s="95">
        <v>43961</v>
      </c>
      <c r="B103" s="81">
        <v>26846</v>
      </c>
      <c r="C103" s="81">
        <v>3678</v>
      </c>
      <c r="D103" s="81">
        <v>0</v>
      </c>
      <c r="E103" s="81"/>
      <c r="F103" s="81">
        <f t="shared" si="295"/>
        <v>278</v>
      </c>
      <c r="G103" s="81">
        <f t="shared" si="296"/>
        <v>64</v>
      </c>
      <c r="H103" s="81">
        <f t="shared" si="297"/>
        <v>0</v>
      </c>
      <c r="I103" s="81">
        <f t="shared" si="298"/>
        <v>23168</v>
      </c>
      <c r="J103" s="82">
        <f t="shared" si="299"/>
        <v>1.2143123630786736E-2</v>
      </c>
      <c r="K103" s="82">
        <f t="shared" si="300"/>
        <v>2.7881850657837412E-3</v>
      </c>
      <c r="L103" s="82">
        <f t="shared" si="301"/>
        <v>0</v>
      </c>
      <c r="M103" s="81">
        <f t="shared" si="302"/>
        <v>4.3552071847043559</v>
      </c>
      <c r="N103" s="84">
        <f t="shared" si="303"/>
        <v>0.13700365045071891</v>
      </c>
      <c r="O103" s="84"/>
      <c r="P103" s="85">
        <f t="shared" si="284"/>
        <v>0</v>
      </c>
      <c r="Q103" s="87">
        <f t="shared" si="285"/>
        <v>0.13700365045071891</v>
      </c>
      <c r="R103" s="96">
        <f t="shared" si="286"/>
        <v>0.86299634954928106</v>
      </c>
      <c r="AB103" s="119">
        <f t="shared" si="229"/>
        <v>593.28571428571433</v>
      </c>
      <c r="AC103" s="120">
        <f t="shared" si="229"/>
        <v>70.285714285714292</v>
      </c>
      <c r="AD103" s="67">
        <f t="shared" si="182"/>
        <v>87.574285714285722</v>
      </c>
      <c r="AE103" s="41">
        <f t="shared" si="183"/>
        <v>0.80258392874620732</v>
      </c>
    </row>
    <row r="104" spans="1:31" ht="13.8" x14ac:dyDescent="0.25">
      <c r="A104" s="95">
        <v>43962</v>
      </c>
      <c r="B104" s="81">
        <v>27301</v>
      </c>
      <c r="C104" s="81">
        <v>3739</v>
      </c>
      <c r="D104" s="81">
        <v>0</v>
      </c>
      <c r="E104" s="81"/>
      <c r="F104" s="81">
        <f t="shared" si="295"/>
        <v>455</v>
      </c>
      <c r="G104" s="81">
        <f t="shared" si="296"/>
        <v>61</v>
      </c>
      <c r="H104" s="81">
        <f t="shared" si="297"/>
        <v>0</v>
      </c>
      <c r="I104" s="81">
        <f t="shared" si="298"/>
        <v>23562</v>
      </c>
      <c r="J104" s="82">
        <f t="shared" si="299"/>
        <v>1.9691501669138235E-2</v>
      </c>
      <c r="K104" s="82">
        <f t="shared" si="300"/>
        <v>2.6329419889502765E-3</v>
      </c>
      <c r="L104" s="82">
        <f t="shared" si="301"/>
        <v>0</v>
      </c>
      <c r="M104" s="81">
        <f t="shared" si="302"/>
        <v>7.478896896239255</v>
      </c>
      <c r="N104" s="84">
        <f t="shared" si="303"/>
        <v>0.13695469030438445</v>
      </c>
      <c r="O104" s="84"/>
      <c r="P104" s="85">
        <f t="shared" si="284"/>
        <v>0</v>
      </c>
      <c r="Q104" s="87">
        <f t="shared" si="285"/>
        <v>0.13695469030438445</v>
      </c>
      <c r="R104" s="96">
        <f t="shared" si="286"/>
        <v>0.86304530969561555</v>
      </c>
      <c r="AB104" s="119">
        <f t="shared" si="229"/>
        <v>590.28571428571433</v>
      </c>
      <c r="AC104" s="120">
        <f t="shared" si="229"/>
        <v>68.714285714285708</v>
      </c>
      <c r="AD104" s="67">
        <f t="shared" si="182"/>
        <v>91.265714285714296</v>
      </c>
      <c r="AE104" s="41">
        <f t="shared" si="183"/>
        <v>0.75290360955451885</v>
      </c>
    </row>
    <row r="105" spans="1:31" ht="13.8" x14ac:dyDescent="0.25">
      <c r="A105" s="95">
        <v>43963</v>
      </c>
      <c r="B105" s="81">
        <v>28055</v>
      </c>
      <c r="C105" s="81">
        <v>3789</v>
      </c>
      <c r="D105" s="81">
        <v>0</v>
      </c>
      <c r="E105" s="81"/>
      <c r="F105" s="81">
        <f t="shared" si="295"/>
        <v>754</v>
      </c>
      <c r="G105" s="81">
        <f t="shared" si="296"/>
        <v>50</v>
      </c>
      <c r="H105" s="81">
        <f t="shared" si="297"/>
        <v>0</v>
      </c>
      <c r="I105" s="81">
        <f t="shared" si="298"/>
        <v>24266</v>
      </c>
      <c r="J105" s="82">
        <f t="shared" si="299"/>
        <v>3.2087419891678265E-2</v>
      </c>
      <c r="K105" s="82">
        <f t="shared" si="300"/>
        <v>2.1220609455903571E-3</v>
      </c>
      <c r="L105" s="82">
        <f t="shared" si="301"/>
        <v>0</v>
      </c>
      <c r="M105" s="81">
        <f t="shared" si="302"/>
        <v>15.120875749754466</v>
      </c>
      <c r="N105" s="84">
        <f t="shared" si="303"/>
        <v>0.13505613972553912</v>
      </c>
      <c r="O105" s="84"/>
      <c r="P105" s="85">
        <f t="shared" si="284"/>
        <v>0</v>
      </c>
      <c r="Q105" s="87">
        <f t="shared" si="285"/>
        <v>0.13505613972553912</v>
      </c>
      <c r="R105" s="96">
        <f t="shared" si="286"/>
        <v>0.86494386027446091</v>
      </c>
      <c r="AB105" s="119">
        <f t="shared" si="229"/>
        <v>604.14285714285711</v>
      </c>
      <c r="AC105" s="120">
        <f t="shared" si="229"/>
        <v>65.428571428571431</v>
      </c>
      <c r="AD105" s="67">
        <f t="shared" si="182"/>
        <v>95.345714285714294</v>
      </c>
      <c r="AE105" s="41">
        <f t="shared" si="183"/>
        <v>0.6862245662401486</v>
      </c>
    </row>
    <row r="106" spans="1:31" ht="13.8" x14ac:dyDescent="0.25">
      <c r="A106" s="95">
        <v>43964</v>
      </c>
      <c r="B106" s="81">
        <v>28755</v>
      </c>
      <c r="C106" s="81">
        <v>3835</v>
      </c>
      <c r="D106" s="81">
        <v>0</v>
      </c>
      <c r="E106" s="81"/>
      <c r="F106" s="81">
        <f t="shared" si="295"/>
        <v>700</v>
      </c>
      <c r="G106" s="81">
        <f t="shared" si="296"/>
        <v>46</v>
      </c>
      <c r="H106" s="81">
        <f t="shared" si="297"/>
        <v>0</v>
      </c>
      <c r="I106" s="81">
        <f t="shared" si="298"/>
        <v>24920</v>
      </c>
      <c r="J106" s="82">
        <f t="shared" si="299"/>
        <v>2.892730422418981E-2</v>
      </c>
      <c r="K106" s="82">
        <f t="shared" si="300"/>
        <v>1.8956564740789583E-3</v>
      </c>
      <c r="L106" s="82">
        <f t="shared" si="301"/>
        <v>0</v>
      </c>
      <c r="M106" s="81">
        <f t="shared" si="302"/>
        <v>15.25978183269978</v>
      </c>
      <c r="N106" s="84">
        <f t="shared" si="303"/>
        <v>0.1333681098939315</v>
      </c>
      <c r="O106" s="84"/>
      <c r="P106" s="85">
        <f t="shared" si="284"/>
        <v>0</v>
      </c>
      <c r="Q106" s="87">
        <f t="shared" si="285"/>
        <v>0.1333681098939315</v>
      </c>
      <c r="R106" s="96">
        <f t="shared" si="286"/>
        <v>0.86663189010606856</v>
      </c>
      <c r="AB106" s="119">
        <f t="shared" si="229"/>
        <v>597.57142857142856</v>
      </c>
      <c r="AC106" s="120">
        <f t="shared" si="229"/>
        <v>60.571428571428569</v>
      </c>
      <c r="AD106" s="67">
        <f t="shared" si="182"/>
        <v>100.4457142857143</v>
      </c>
      <c r="AE106" s="41">
        <f t="shared" si="183"/>
        <v>0.60302651041074062</v>
      </c>
    </row>
    <row r="107" spans="1:31" ht="13.8" x14ac:dyDescent="0.25">
      <c r="A107" s="95">
        <v>43965</v>
      </c>
      <c r="B107" s="81">
        <v>29415</v>
      </c>
      <c r="C107" s="81">
        <v>3893</v>
      </c>
      <c r="D107" s="81">
        <v>0</v>
      </c>
      <c r="E107" s="81"/>
      <c r="F107" s="81">
        <f t="shared" si="295"/>
        <v>660</v>
      </c>
      <c r="G107" s="81">
        <f t="shared" si="296"/>
        <v>58</v>
      </c>
      <c r="H107" s="81">
        <f t="shared" si="297"/>
        <v>0</v>
      </c>
      <c r="I107" s="81">
        <f t="shared" si="298"/>
        <v>25522</v>
      </c>
      <c r="J107" s="82">
        <f t="shared" si="299"/>
        <v>2.6560374883374694E-2</v>
      </c>
      <c r="K107" s="82">
        <f t="shared" si="300"/>
        <v>2.3274478330658106E-3</v>
      </c>
      <c r="L107" s="82">
        <f t="shared" si="301"/>
        <v>0</v>
      </c>
      <c r="M107" s="81">
        <f t="shared" si="302"/>
        <v>11.411802449891335</v>
      </c>
      <c r="N107" s="84">
        <f t="shared" si="303"/>
        <v>0.13234744178140403</v>
      </c>
      <c r="O107" s="84"/>
      <c r="P107" s="85">
        <f t="shared" si="284"/>
        <v>0</v>
      </c>
      <c r="Q107" s="87">
        <f t="shared" si="285"/>
        <v>0.13234744178140403</v>
      </c>
      <c r="R107" s="96">
        <f t="shared" si="286"/>
        <v>0.86765255821859599</v>
      </c>
      <c r="AB107" s="119">
        <f t="shared" si="229"/>
        <v>579.42857142857144</v>
      </c>
      <c r="AC107" s="120">
        <f t="shared" si="229"/>
        <v>60.285714285714285</v>
      </c>
      <c r="AD107" s="67">
        <f t="shared" si="182"/>
        <v>100.85857142857144</v>
      </c>
      <c r="AE107" s="41">
        <f t="shared" si="183"/>
        <v>0.59772524468491939</v>
      </c>
    </row>
    <row r="108" spans="1:31" ht="13.8" x14ac:dyDescent="0.25">
      <c r="A108" s="95">
        <v>43966</v>
      </c>
      <c r="B108" s="81">
        <v>30103</v>
      </c>
      <c r="C108" s="81">
        <v>3942</v>
      </c>
      <c r="D108" s="81">
        <v>0</v>
      </c>
      <c r="E108" s="81"/>
      <c r="F108" s="81">
        <f t="shared" si="295"/>
        <v>688</v>
      </c>
      <c r="G108" s="81">
        <f t="shared" si="296"/>
        <v>49</v>
      </c>
      <c r="H108" s="81">
        <f t="shared" si="297"/>
        <v>0</v>
      </c>
      <c r="I108" s="81">
        <f t="shared" si="298"/>
        <v>26161</v>
      </c>
      <c r="J108" s="82">
        <f t="shared" si="299"/>
        <v>2.70358794039137E-2</v>
      </c>
      <c r="K108" s="82">
        <f t="shared" si="300"/>
        <v>1.9199122325836533E-3</v>
      </c>
      <c r="L108" s="82">
        <f t="shared" si="301"/>
        <v>0</v>
      </c>
      <c r="M108" s="81">
        <f t="shared" si="302"/>
        <v>14.081830900952765</v>
      </c>
      <c r="N108" s="84">
        <f t="shared" si="303"/>
        <v>0.13095040361425772</v>
      </c>
      <c r="O108" s="84"/>
      <c r="P108" s="85">
        <f t="shared" si="284"/>
        <v>0</v>
      </c>
      <c r="Q108" s="87">
        <f t="shared" si="285"/>
        <v>0.13095040361425772</v>
      </c>
      <c r="R108" s="96">
        <f t="shared" si="286"/>
        <v>0.86904959638574231</v>
      </c>
      <c r="AB108" s="119">
        <f t="shared" ref="AB108:AC123" si="304">AVERAGE(F102:F108)</f>
        <v>577.71428571428567</v>
      </c>
      <c r="AC108" s="120">
        <f t="shared" si="304"/>
        <v>57.428571428571431</v>
      </c>
      <c r="AD108" s="67">
        <f t="shared" si="182"/>
        <v>100.34857142857145</v>
      </c>
      <c r="AE108" s="41">
        <f t="shared" si="183"/>
        <v>0.57229087181823346</v>
      </c>
    </row>
    <row r="109" spans="1:31" ht="13.8" x14ac:dyDescent="0.25">
      <c r="A109" s="95">
        <v>43967</v>
      </c>
      <c r="B109" s="81">
        <v>30461</v>
      </c>
      <c r="C109" s="81">
        <v>3995</v>
      </c>
      <c r="D109" s="81">
        <v>0</v>
      </c>
      <c r="E109" s="81"/>
      <c r="F109" s="81">
        <f t="shared" si="295"/>
        <v>358</v>
      </c>
      <c r="G109" s="81">
        <f t="shared" si="296"/>
        <v>53</v>
      </c>
      <c r="H109" s="81">
        <f t="shared" si="297"/>
        <v>0</v>
      </c>
      <c r="I109" s="81">
        <f t="shared" si="298"/>
        <v>26466</v>
      </c>
      <c r="J109" s="82">
        <f t="shared" si="299"/>
        <v>1.3725403657896535E-2</v>
      </c>
      <c r="K109" s="82">
        <f t="shared" si="300"/>
        <v>2.025916440503039E-3</v>
      </c>
      <c r="L109" s="82">
        <f t="shared" si="301"/>
        <v>0</v>
      </c>
      <c r="M109" s="81">
        <f t="shared" si="302"/>
        <v>6.774911039513797</v>
      </c>
      <c r="N109" s="84">
        <f t="shared" si="303"/>
        <v>0.131151308230196</v>
      </c>
      <c r="O109" s="84"/>
      <c r="P109" s="85">
        <f t="shared" si="284"/>
        <v>0</v>
      </c>
      <c r="Q109" s="87">
        <f t="shared" si="285"/>
        <v>0.131151308230196</v>
      </c>
      <c r="R109" s="96">
        <f t="shared" si="286"/>
        <v>0.86884869176980395</v>
      </c>
      <c r="AB109" s="119">
        <f t="shared" si="304"/>
        <v>556.14285714285711</v>
      </c>
      <c r="AC109" s="120">
        <f t="shared" si="304"/>
        <v>54.428571428571431</v>
      </c>
      <c r="AD109" s="67">
        <f t="shared" si="182"/>
        <v>102.70428571428572</v>
      </c>
      <c r="AE109" s="41">
        <f t="shared" si="183"/>
        <v>0.5299542375474664</v>
      </c>
    </row>
    <row r="110" spans="1:31" ht="13.8" x14ac:dyDescent="0.25">
      <c r="A110" s="95">
        <v>43968</v>
      </c>
      <c r="B110" s="81">
        <v>30720</v>
      </c>
      <c r="C110" s="81">
        <v>4056</v>
      </c>
      <c r="D110" s="81">
        <v>0</v>
      </c>
      <c r="E110" s="81"/>
      <c r="F110" s="81">
        <f t="shared" si="295"/>
        <v>259</v>
      </c>
      <c r="G110" s="81">
        <f t="shared" si="296"/>
        <v>61</v>
      </c>
      <c r="H110" s="81">
        <f t="shared" si="297"/>
        <v>0</v>
      </c>
      <c r="I110" s="81">
        <f t="shared" si="298"/>
        <v>26664</v>
      </c>
      <c r="J110" s="82">
        <f t="shared" si="299"/>
        <v>9.8157465718671406E-3</v>
      </c>
      <c r="K110" s="82">
        <f t="shared" si="300"/>
        <v>2.3048439507292375E-3</v>
      </c>
      <c r="L110" s="82">
        <f t="shared" si="301"/>
        <v>0</v>
      </c>
      <c r="M110" s="81">
        <f t="shared" si="302"/>
        <v>4.2587467011645206</v>
      </c>
      <c r="N110" s="84">
        <f t="shared" si="303"/>
        <v>0.13203124999999999</v>
      </c>
      <c r="O110" s="84"/>
      <c r="P110" s="85">
        <f t="shared" si="284"/>
        <v>0</v>
      </c>
      <c r="Q110" s="87">
        <f t="shared" si="285"/>
        <v>0.13203124999999999</v>
      </c>
      <c r="R110" s="96">
        <f t="shared" si="286"/>
        <v>0.86796874999999996</v>
      </c>
      <c r="AB110" s="119">
        <f t="shared" si="304"/>
        <v>553.42857142857144</v>
      </c>
      <c r="AC110" s="120">
        <f t="shared" si="304"/>
        <v>54</v>
      </c>
      <c r="AD110" s="67">
        <f t="shared" si="182"/>
        <v>101.58714285714287</v>
      </c>
      <c r="AE110" s="41">
        <f t="shared" si="183"/>
        <v>0.531563330567704</v>
      </c>
    </row>
    <row r="111" spans="1:31" ht="13.8" x14ac:dyDescent="0.25">
      <c r="A111" s="95">
        <v>43969</v>
      </c>
      <c r="B111" s="81">
        <v>31151</v>
      </c>
      <c r="C111" s="81">
        <v>4096</v>
      </c>
      <c r="D111" s="81">
        <v>0</v>
      </c>
      <c r="E111" s="81"/>
      <c r="F111" s="81">
        <f t="shared" si="295"/>
        <v>431</v>
      </c>
      <c r="G111" s="81">
        <f t="shared" si="296"/>
        <v>40</v>
      </c>
      <c r="H111" s="81">
        <f t="shared" si="297"/>
        <v>0</v>
      </c>
      <c r="I111" s="81">
        <f t="shared" si="298"/>
        <v>27055</v>
      </c>
      <c r="J111" s="82">
        <f t="shared" si="299"/>
        <v>1.6213434526241199E-2</v>
      </c>
      <c r="K111" s="82">
        <f t="shared" si="300"/>
        <v>1.5001500150015E-3</v>
      </c>
      <c r="L111" s="82">
        <f t="shared" si="301"/>
        <v>0</v>
      </c>
      <c r="M111" s="81">
        <f t="shared" si="302"/>
        <v>10.807875455192384</v>
      </c>
      <c r="N111" s="84">
        <f t="shared" si="303"/>
        <v>0.13148855574459889</v>
      </c>
      <c r="O111" s="84"/>
      <c r="P111" s="85">
        <f t="shared" si="284"/>
        <v>0</v>
      </c>
      <c r="Q111" s="87">
        <f t="shared" si="285"/>
        <v>0.13148855574459889</v>
      </c>
      <c r="R111" s="96">
        <f t="shared" si="286"/>
        <v>0.86851144425540117</v>
      </c>
      <c r="AB111" s="119">
        <f t="shared" si="304"/>
        <v>550</v>
      </c>
      <c r="AC111" s="120">
        <f t="shared" si="304"/>
        <v>51</v>
      </c>
      <c r="AD111" s="67">
        <f t="shared" si="182"/>
        <v>98.502857142857152</v>
      </c>
      <c r="AE111" s="41">
        <f t="shared" si="183"/>
        <v>0.51775147928994081</v>
      </c>
    </row>
    <row r="112" spans="1:31" ht="13.8" x14ac:dyDescent="0.25">
      <c r="A112" s="95">
        <v>43970</v>
      </c>
      <c r="B112" s="81">
        <v>31818</v>
      </c>
      <c r="C112" s="81">
        <v>4150</v>
      </c>
      <c r="D112" s="81">
        <v>0</v>
      </c>
      <c r="E112" s="81"/>
      <c r="F112" s="81">
        <f t="shared" si="295"/>
        <v>667</v>
      </c>
      <c r="G112" s="81">
        <f t="shared" si="296"/>
        <v>54</v>
      </c>
      <c r="H112" s="81">
        <f t="shared" si="297"/>
        <v>0</v>
      </c>
      <c r="I112" s="81">
        <f t="shared" si="298"/>
        <v>27668</v>
      </c>
      <c r="J112" s="82">
        <f t="shared" si="299"/>
        <v>2.4729762147930021E-2</v>
      </c>
      <c r="K112" s="82">
        <f t="shared" si="300"/>
        <v>1.9959342080946223E-3</v>
      </c>
      <c r="L112" s="82">
        <f t="shared" si="301"/>
        <v>0</v>
      </c>
      <c r="M112" s="81">
        <f t="shared" si="302"/>
        <v>12.390068794671235</v>
      </c>
      <c r="N112" s="84">
        <f t="shared" si="303"/>
        <v>0.13042931673895281</v>
      </c>
      <c r="O112" s="84"/>
      <c r="P112" s="85">
        <f t="shared" si="284"/>
        <v>0</v>
      </c>
      <c r="Q112" s="87">
        <f t="shared" si="285"/>
        <v>0.13042931673895281</v>
      </c>
      <c r="R112" s="96">
        <f t="shared" si="286"/>
        <v>0.86957068326104725</v>
      </c>
      <c r="AB112" s="119">
        <f t="shared" si="304"/>
        <v>537.57142857142856</v>
      </c>
      <c r="AC112" s="120">
        <f t="shared" si="304"/>
        <v>51.571428571428569</v>
      </c>
      <c r="AD112" s="67">
        <f t="shared" si="182"/>
        <v>98.21142857142857</v>
      </c>
      <c r="AE112" s="41">
        <f t="shared" si="183"/>
        <v>0.52510618490719729</v>
      </c>
    </row>
    <row r="113" spans="1:31" ht="13.8" x14ac:dyDescent="0.25">
      <c r="A113" s="95">
        <v>43971</v>
      </c>
      <c r="B113" s="81">
        <v>32626</v>
      </c>
      <c r="C113" s="81">
        <v>4204</v>
      </c>
      <c r="D113" s="81">
        <v>0</v>
      </c>
      <c r="E113" s="81"/>
      <c r="F113" s="81">
        <f t="shared" si="295"/>
        <v>808</v>
      </c>
      <c r="G113" s="81">
        <f t="shared" si="296"/>
        <v>54</v>
      </c>
      <c r="H113" s="81">
        <f t="shared" si="297"/>
        <v>0</v>
      </c>
      <c r="I113" s="81">
        <f t="shared" si="298"/>
        <v>28422</v>
      </c>
      <c r="J113" s="82">
        <f t="shared" si="299"/>
        <v>2.9295708784788068E-2</v>
      </c>
      <c r="K113" s="82">
        <f t="shared" si="300"/>
        <v>1.951713170449617E-3</v>
      </c>
      <c r="L113" s="82">
        <f t="shared" si="301"/>
        <v>0</v>
      </c>
      <c r="M113" s="81">
        <f t="shared" si="302"/>
        <v>15.010253160324375</v>
      </c>
      <c r="N113" s="84">
        <f t="shared" si="303"/>
        <v>0.12885428799117268</v>
      </c>
      <c r="O113" s="84"/>
      <c r="P113" s="85">
        <f t="shared" si="284"/>
        <v>0</v>
      </c>
      <c r="Q113" s="87">
        <f t="shared" si="285"/>
        <v>0.12885428799117268</v>
      </c>
      <c r="R113" s="96">
        <f t="shared" si="286"/>
        <v>0.87114571200882729</v>
      </c>
      <c r="AB113" s="119">
        <f t="shared" si="304"/>
        <v>553</v>
      </c>
      <c r="AC113" s="120">
        <f t="shared" si="304"/>
        <v>52.714285714285715</v>
      </c>
      <c r="AD113" s="67">
        <f t="shared" si="182"/>
        <v>94.544285714285721</v>
      </c>
      <c r="AE113" s="41">
        <f t="shared" si="183"/>
        <v>0.55756183798975534</v>
      </c>
    </row>
    <row r="114" spans="1:31" ht="13.8" x14ac:dyDescent="0.25">
      <c r="A114" s="95">
        <v>43972</v>
      </c>
      <c r="B114" s="81">
        <v>33236</v>
      </c>
      <c r="C114" s="81">
        <v>4260</v>
      </c>
      <c r="D114" s="81">
        <v>0</v>
      </c>
      <c r="E114" s="81"/>
      <c r="F114" s="81">
        <f t="shared" si="295"/>
        <v>610</v>
      </c>
      <c r="G114" s="81">
        <f t="shared" si="296"/>
        <v>56</v>
      </c>
      <c r="H114" s="81">
        <f t="shared" si="297"/>
        <v>0</v>
      </c>
      <c r="I114" s="81">
        <f t="shared" si="298"/>
        <v>28976</v>
      </c>
      <c r="J114" s="82">
        <f t="shared" si="299"/>
        <v>2.1531806748074485E-2</v>
      </c>
      <c r="K114" s="82">
        <f t="shared" si="300"/>
        <v>1.9703046935472522E-3</v>
      </c>
      <c r="L114" s="82">
        <f t="shared" si="301"/>
        <v>0</v>
      </c>
      <c r="M114" s="81">
        <f t="shared" si="302"/>
        <v>10.928160917745947</v>
      </c>
      <c r="N114" s="84">
        <f t="shared" si="303"/>
        <v>0.12817426886508604</v>
      </c>
      <c r="O114" s="84"/>
      <c r="P114" s="85">
        <f t="shared" si="284"/>
        <v>0</v>
      </c>
      <c r="Q114" s="87">
        <f t="shared" si="285"/>
        <v>0.12817426886508604</v>
      </c>
      <c r="R114" s="96">
        <f t="shared" si="286"/>
        <v>0.87182573113491402</v>
      </c>
      <c r="AB114" s="119">
        <f t="shared" si="304"/>
        <v>545.85714285714289</v>
      </c>
      <c r="AC114" s="120">
        <f t="shared" si="304"/>
        <v>52.428571428571431</v>
      </c>
      <c r="AD114" s="67">
        <f t="shared" si="182"/>
        <v>94.082857142857151</v>
      </c>
      <c r="AE114" s="41">
        <f t="shared" si="183"/>
        <v>0.55725955844392483</v>
      </c>
    </row>
    <row r="115" spans="1:31" ht="13.8" x14ac:dyDescent="0.25">
      <c r="A115" s="95">
        <v>43973</v>
      </c>
      <c r="B115" s="81">
        <v>33768</v>
      </c>
      <c r="C115" s="81">
        <v>4316</v>
      </c>
      <c r="D115" s="81">
        <v>0</v>
      </c>
      <c r="E115" s="81"/>
      <c r="F115" s="81">
        <f t="shared" si="295"/>
        <v>532</v>
      </c>
      <c r="G115" s="81">
        <f t="shared" si="296"/>
        <v>56</v>
      </c>
      <c r="H115" s="81">
        <f t="shared" si="297"/>
        <v>0</v>
      </c>
      <c r="I115" s="81">
        <f t="shared" si="298"/>
        <v>29452</v>
      </c>
      <c r="J115" s="82">
        <f t="shared" si="299"/>
        <v>1.842064318162967E-2</v>
      </c>
      <c r="K115" s="82">
        <f t="shared" si="300"/>
        <v>1.932633903920486E-3</v>
      </c>
      <c r="L115" s="82">
        <f t="shared" si="301"/>
        <v>0</v>
      </c>
      <c r="M115" s="81">
        <f t="shared" si="302"/>
        <v>9.5313670862660942</v>
      </c>
      <c r="N115" s="84">
        <f t="shared" si="303"/>
        <v>0.12781331438047855</v>
      </c>
      <c r="O115" s="84"/>
      <c r="P115" s="85">
        <f t="shared" si="284"/>
        <v>0</v>
      </c>
      <c r="Q115" s="87">
        <f t="shared" si="285"/>
        <v>0.12781331438047855</v>
      </c>
      <c r="R115" s="96">
        <f t="shared" si="286"/>
        <v>0.87218668561952151</v>
      </c>
      <c r="AB115" s="119">
        <f t="shared" si="304"/>
        <v>523.57142857142856</v>
      </c>
      <c r="AC115" s="120">
        <f t="shared" si="304"/>
        <v>53.428571428571431</v>
      </c>
      <c r="AD115" s="67">
        <f t="shared" si="182"/>
        <v>93.5</v>
      </c>
      <c r="AE115" s="41">
        <f t="shared" si="183"/>
        <v>0.5714285714285714</v>
      </c>
    </row>
    <row r="116" spans="1:31" ht="13.8" x14ac:dyDescent="0.25">
      <c r="A116" s="95">
        <v>43974</v>
      </c>
      <c r="B116" s="81">
        <v>34171</v>
      </c>
      <c r="C116" s="81">
        <v>4360</v>
      </c>
      <c r="D116" s="81">
        <v>0</v>
      </c>
      <c r="E116" s="81"/>
      <c r="F116" s="81">
        <f t="shared" si="295"/>
        <v>403</v>
      </c>
      <c r="G116" s="81">
        <f t="shared" si="296"/>
        <v>44</v>
      </c>
      <c r="H116" s="81">
        <f t="shared" si="297"/>
        <v>0</v>
      </c>
      <c r="I116" s="81">
        <f t="shared" si="298"/>
        <v>29811</v>
      </c>
      <c r="J116" s="82">
        <f t="shared" si="299"/>
        <v>1.3729186311177427E-2</v>
      </c>
      <c r="K116" s="82">
        <f t="shared" si="300"/>
        <v>1.4939562678256146E-3</v>
      </c>
      <c r="L116" s="82">
        <f t="shared" si="301"/>
        <v>0</v>
      </c>
      <c r="M116" s="81">
        <f t="shared" si="302"/>
        <v>9.1898180735635808</v>
      </c>
      <c r="N116" s="84">
        <f t="shared" si="303"/>
        <v>0.12759357349799538</v>
      </c>
      <c r="O116" s="84"/>
      <c r="P116" s="85">
        <f t="shared" si="284"/>
        <v>0</v>
      </c>
      <c r="Q116" s="87">
        <f t="shared" si="285"/>
        <v>0.12759357349799538</v>
      </c>
      <c r="R116" s="96">
        <f t="shared" si="286"/>
        <v>0.87240642650200462</v>
      </c>
      <c r="AB116" s="119">
        <f t="shared" si="304"/>
        <v>530</v>
      </c>
      <c r="AC116" s="120">
        <f t="shared" si="304"/>
        <v>52.142857142857146</v>
      </c>
      <c r="AD116" s="67">
        <f t="shared" si="182"/>
        <v>91.387142857142862</v>
      </c>
      <c r="AE116" s="41">
        <f t="shared" si="183"/>
        <v>0.57057104000250114</v>
      </c>
    </row>
    <row r="117" spans="1:31" ht="13.8" x14ac:dyDescent="0.25">
      <c r="A117" s="95">
        <v>43975</v>
      </c>
      <c r="B117" s="81">
        <v>34381</v>
      </c>
      <c r="C117" s="81">
        <v>4402</v>
      </c>
      <c r="D117" s="81">
        <v>0</v>
      </c>
      <c r="E117" s="81"/>
      <c r="F117" s="81">
        <f t="shared" si="295"/>
        <v>210</v>
      </c>
      <c r="G117" s="81">
        <f t="shared" si="296"/>
        <v>42</v>
      </c>
      <c r="H117" s="81">
        <f t="shared" si="297"/>
        <v>0</v>
      </c>
      <c r="I117" s="81">
        <f t="shared" si="298"/>
        <v>29979</v>
      </c>
      <c r="J117" s="82">
        <f t="shared" si="299"/>
        <v>7.0682952642471828E-3</v>
      </c>
      <c r="K117" s="82">
        <f t="shared" si="300"/>
        <v>1.4088759182851968E-3</v>
      </c>
      <c r="L117" s="82">
        <f t="shared" si="301"/>
        <v>0</v>
      </c>
      <c r="M117" s="81">
        <f t="shared" si="302"/>
        <v>5.0169750029160181</v>
      </c>
      <c r="N117" s="84">
        <f t="shared" si="303"/>
        <v>0.12803583374538263</v>
      </c>
      <c r="O117" s="84"/>
      <c r="P117" s="85">
        <f t="shared" si="284"/>
        <v>0</v>
      </c>
      <c r="Q117" s="87">
        <f t="shared" si="285"/>
        <v>0.12803583374538263</v>
      </c>
      <c r="R117" s="96">
        <f t="shared" si="286"/>
        <v>0.87196416625461737</v>
      </c>
      <c r="AB117" s="119">
        <f t="shared" si="304"/>
        <v>523</v>
      </c>
      <c r="AC117" s="120">
        <f>AVERAGE(G111:G117)</f>
        <v>49.428571428571431</v>
      </c>
      <c r="AD117" s="67">
        <f t="shared" si="182"/>
        <v>94.01</v>
      </c>
      <c r="AE117" s="41">
        <f t="shared" si="183"/>
        <v>0.52577993222605501</v>
      </c>
    </row>
    <row r="118" spans="1:31" ht="13.8" x14ac:dyDescent="0.25">
      <c r="A118" s="95">
        <v>43976</v>
      </c>
      <c r="B118" s="81">
        <v>34871</v>
      </c>
      <c r="C118" s="81">
        <v>4430</v>
      </c>
      <c r="D118" s="81">
        <v>0</v>
      </c>
      <c r="E118" s="81"/>
      <c r="F118" s="81">
        <f t="shared" si="295"/>
        <v>490</v>
      </c>
      <c r="G118" s="81">
        <f t="shared" si="296"/>
        <v>28</v>
      </c>
      <c r="H118" s="81">
        <f t="shared" si="297"/>
        <v>0</v>
      </c>
      <c r="I118" s="81">
        <f t="shared" si="298"/>
        <v>30441</v>
      </c>
      <c r="J118" s="82">
        <f t="shared" si="299"/>
        <v>1.6400607380496052E-2</v>
      </c>
      <c r="K118" s="82">
        <f t="shared" si="300"/>
        <v>9.3398712432035756E-4</v>
      </c>
      <c r="L118" s="82">
        <f t="shared" si="301"/>
        <v>0</v>
      </c>
      <c r="M118" s="81">
        <f t="shared" si="302"/>
        <v>17.5597788807104</v>
      </c>
      <c r="N118" s="84">
        <f t="shared" si="303"/>
        <v>0.12703966046284879</v>
      </c>
      <c r="O118" s="84"/>
      <c r="P118" s="85">
        <f t="shared" si="284"/>
        <v>0</v>
      </c>
      <c r="Q118" s="87">
        <f t="shared" si="285"/>
        <v>0.12703966046284879</v>
      </c>
      <c r="R118" s="96">
        <f t="shared" si="286"/>
        <v>0.87296033953715124</v>
      </c>
      <c r="AB118" s="119">
        <f t="shared" si="304"/>
        <v>531.42857142857144</v>
      </c>
      <c r="AC118" s="120">
        <f t="shared" si="304"/>
        <v>47.714285714285715</v>
      </c>
      <c r="AD118" s="67">
        <f t="shared" si="182"/>
        <v>92.795714285714297</v>
      </c>
      <c r="AE118" s="41">
        <f t="shared" si="183"/>
        <v>0.51418630786520303</v>
      </c>
    </row>
    <row r="119" spans="1:31" ht="13.8" x14ac:dyDescent="0.25">
      <c r="A119" s="95">
        <v>43977</v>
      </c>
      <c r="B119" s="81">
        <v>35617</v>
      </c>
      <c r="C119" s="81">
        <v>4469</v>
      </c>
      <c r="D119" s="81">
        <v>0</v>
      </c>
      <c r="E119" s="81"/>
      <c r="F119" s="81">
        <f t="shared" si="295"/>
        <v>746</v>
      </c>
      <c r="G119" s="81">
        <f t="shared" si="296"/>
        <v>39</v>
      </c>
      <c r="H119" s="81">
        <f t="shared" si="297"/>
        <v>0</v>
      </c>
      <c r="I119" s="81">
        <f t="shared" si="298"/>
        <v>31148</v>
      </c>
      <c r="J119" s="82">
        <f t="shared" si="299"/>
        <v>2.4591331837775003E-2</v>
      </c>
      <c r="K119" s="82">
        <f t="shared" si="300"/>
        <v>1.2811668473440426E-3</v>
      </c>
      <c r="L119" s="82">
        <f t="shared" si="301"/>
        <v>0</v>
      </c>
      <c r="M119" s="81">
        <f t="shared" si="302"/>
        <v>19.194480319838689</v>
      </c>
      <c r="N119" s="84">
        <f t="shared" si="303"/>
        <v>0.12547379060560968</v>
      </c>
      <c r="O119" s="84"/>
      <c r="P119" s="85">
        <f t="shared" si="284"/>
        <v>0</v>
      </c>
      <c r="Q119" s="87">
        <f t="shared" si="285"/>
        <v>0.12547379060560968</v>
      </c>
      <c r="R119" s="96">
        <f t="shared" si="286"/>
        <v>0.8745262093943903</v>
      </c>
      <c r="AB119" s="119">
        <f t="shared" si="304"/>
        <v>542.71428571428567</v>
      </c>
      <c r="AC119" s="120">
        <f t="shared" si="304"/>
        <v>45.571428571428569</v>
      </c>
      <c r="AD119" s="67">
        <f t="shared" si="182"/>
        <v>89.007142857142867</v>
      </c>
      <c r="AE119" s="41">
        <f t="shared" si="183"/>
        <v>0.5119974319878019</v>
      </c>
    </row>
    <row r="120" spans="1:31" ht="13.8" x14ac:dyDescent="0.25">
      <c r="A120" s="95">
        <v>43978</v>
      </c>
      <c r="B120" s="81">
        <v>36417</v>
      </c>
      <c r="C120" s="81">
        <v>4509</v>
      </c>
      <c r="D120" s="81">
        <v>0</v>
      </c>
      <c r="E120" s="81"/>
      <c r="F120" s="81">
        <f t="shared" si="295"/>
        <v>800</v>
      </c>
      <c r="G120" s="81">
        <f t="shared" si="296"/>
        <v>40</v>
      </c>
      <c r="H120" s="81">
        <f t="shared" si="297"/>
        <v>0</v>
      </c>
      <c r="I120" s="81">
        <f t="shared" si="298"/>
        <v>31908</v>
      </c>
      <c r="J120" s="82">
        <f t="shared" si="299"/>
        <v>2.5774731574834377E-2</v>
      </c>
      <c r="K120" s="82">
        <f t="shared" si="300"/>
        <v>1.2841916013869269E-3</v>
      </c>
      <c r="L120" s="82">
        <f t="shared" si="301"/>
        <v>0</v>
      </c>
      <c r="M120" s="81">
        <f t="shared" si="302"/>
        <v>20.070783477323531</v>
      </c>
      <c r="N120" s="84">
        <f t="shared" si="303"/>
        <v>0.12381580031304061</v>
      </c>
      <c r="O120" s="84"/>
      <c r="P120" s="85">
        <f t="shared" si="284"/>
        <v>0</v>
      </c>
      <c r="Q120" s="87">
        <f t="shared" si="285"/>
        <v>0.12381580031304061</v>
      </c>
      <c r="R120" s="96">
        <f t="shared" si="286"/>
        <v>0.87618419968695938</v>
      </c>
      <c r="AB120" s="119">
        <f t="shared" si="304"/>
        <v>541.57142857142856</v>
      </c>
      <c r="AC120" s="120">
        <f t="shared" si="304"/>
        <v>43.571428571428569</v>
      </c>
      <c r="AD120" s="67">
        <f t="shared" si="182"/>
        <v>90.100000000000009</v>
      </c>
      <c r="AE120" s="41">
        <f t="shared" si="183"/>
        <v>0.48358966228000627</v>
      </c>
    </row>
    <row r="121" spans="1:31" ht="13.8" x14ac:dyDescent="0.25">
      <c r="A121" s="95">
        <v>43979</v>
      </c>
      <c r="B121" s="81">
        <v>37191</v>
      </c>
      <c r="C121" s="81">
        <v>4549</v>
      </c>
      <c r="D121" s="81">
        <v>0</v>
      </c>
      <c r="E121" s="81"/>
      <c r="F121" s="81">
        <f t="shared" si="295"/>
        <v>774</v>
      </c>
      <c r="G121" s="81">
        <f t="shared" si="296"/>
        <v>40</v>
      </c>
      <c r="H121" s="81">
        <f t="shared" si="297"/>
        <v>0</v>
      </c>
      <c r="I121" s="81">
        <f t="shared" si="298"/>
        <v>32642</v>
      </c>
      <c r="J121" s="82">
        <f t="shared" si="299"/>
        <v>2.4345025436412527E-2</v>
      </c>
      <c r="K121" s="82">
        <f t="shared" si="300"/>
        <v>1.2536041118214867E-3</v>
      </c>
      <c r="L121" s="82">
        <f t="shared" si="301"/>
        <v>0</v>
      </c>
      <c r="M121" s="81">
        <f t="shared" si="302"/>
        <v>19.420026790626274</v>
      </c>
      <c r="N121" s="84">
        <f t="shared" si="303"/>
        <v>0.12231453846360679</v>
      </c>
      <c r="O121" s="84"/>
      <c r="P121" s="85">
        <f t="shared" si="284"/>
        <v>0</v>
      </c>
      <c r="Q121" s="87">
        <f t="shared" si="285"/>
        <v>0.12231453846360679</v>
      </c>
      <c r="R121" s="96">
        <f t="shared" si="286"/>
        <v>0.87768546153639315</v>
      </c>
      <c r="AB121" s="119">
        <f t="shared" si="304"/>
        <v>565</v>
      </c>
      <c r="AC121" s="120">
        <f t="shared" si="304"/>
        <v>41.285714285714285</v>
      </c>
      <c r="AD121" s="67">
        <f t="shared" si="182"/>
        <v>88.910000000000011</v>
      </c>
      <c r="AE121" s="41">
        <f t="shared" si="183"/>
        <v>0.4643540016388964</v>
      </c>
    </row>
    <row r="122" spans="1:31" ht="13.8" x14ac:dyDescent="0.25">
      <c r="A122" s="95">
        <v>43980</v>
      </c>
      <c r="B122" s="81">
        <v>37964</v>
      </c>
      <c r="C122" s="81">
        <v>4588</v>
      </c>
      <c r="D122" s="81">
        <v>0</v>
      </c>
      <c r="E122" s="81"/>
      <c r="F122" s="81">
        <f t="shared" si="295"/>
        <v>773</v>
      </c>
      <c r="G122" s="81">
        <f t="shared" si="296"/>
        <v>39</v>
      </c>
      <c r="H122" s="81">
        <f t="shared" si="297"/>
        <v>0</v>
      </c>
      <c r="I122" s="81">
        <f t="shared" si="298"/>
        <v>33376</v>
      </c>
      <c r="J122" s="82">
        <f t="shared" si="299"/>
        <v>2.3768676213397094E-2</v>
      </c>
      <c r="K122" s="82">
        <f t="shared" si="300"/>
        <v>1.194779731634091E-3</v>
      </c>
      <c r="L122" s="82">
        <f t="shared" si="301"/>
        <v>0</v>
      </c>
      <c r="M122" s="81">
        <f t="shared" si="302"/>
        <v>19.893772537377128</v>
      </c>
      <c r="N122" s="84">
        <f t="shared" si="303"/>
        <v>0.12085133284163944</v>
      </c>
      <c r="O122" s="84"/>
      <c r="P122" s="85">
        <f t="shared" si="284"/>
        <v>0</v>
      </c>
      <c r="Q122" s="87">
        <f t="shared" si="285"/>
        <v>0.12085133284163944</v>
      </c>
      <c r="R122" s="96">
        <f t="shared" si="286"/>
        <v>0.8791486671583606</v>
      </c>
      <c r="AB122" s="119">
        <f t="shared" si="304"/>
        <v>599.42857142857144</v>
      </c>
      <c r="AC122" s="120">
        <f t="shared" si="304"/>
        <v>38.857142857142854</v>
      </c>
      <c r="AD122" s="67">
        <f t="shared" si="182"/>
        <v>90.342857142857156</v>
      </c>
      <c r="AE122" s="41">
        <f t="shared" si="183"/>
        <v>0.43010752688172033</v>
      </c>
    </row>
    <row r="123" spans="1:31" ht="13.8" x14ac:dyDescent="0.25">
      <c r="A123" s="95">
        <v>43981</v>
      </c>
      <c r="B123" s="81">
        <v>38396</v>
      </c>
      <c r="C123" s="81">
        <v>4633</v>
      </c>
      <c r="D123" s="81">
        <v>0</v>
      </c>
      <c r="E123" s="81"/>
      <c r="F123" s="81">
        <f t="shared" si="295"/>
        <v>432</v>
      </c>
      <c r="G123" s="81">
        <f t="shared" si="296"/>
        <v>45</v>
      </c>
      <c r="H123" s="81">
        <f t="shared" si="297"/>
        <v>0</v>
      </c>
      <c r="I123" s="81">
        <f t="shared" si="298"/>
        <v>33763</v>
      </c>
      <c r="J123" s="82">
        <f t="shared" si="299"/>
        <v>1.2992271464995403E-2</v>
      </c>
      <c r="K123" s="82">
        <f t="shared" si="300"/>
        <v>1.348274209012464E-3</v>
      </c>
      <c r="L123" s="82">
        <f t="shared" si="301"/>
        <v>0</v>
      </c>
      <c r="M123" s="81">
        <f t="shared" si="302"/>
        <v>9.6362233870152565</v>
      </c>
      <c r="N123" s="84">
        <f t="shared" si="303"/>
        <v>0.12066361079279092</v>
      </c>
      <c r="O123" s="84"/>
      <c r="P123" s="85">
        <f t="shared" si="284"/>
        <v>0</v>
      </c>
      <c r="Q123" s="87">
        <f t="shared" si="285"/>
        <v>0.12066361079279092</v>
      </c>
      <c r="R123" s="96">
        <f t="shared" si="286"/>
        <v>0.87933638920720902</v>
      </c>
      <c r="AB123" s="119">
        <f t="shared" si="304"/>
        <v>603.57142857142856</v>
      </c>
      <c r="AC123" s="120">
        <f t="shared" si="304"/>
        <v>39</v>
      </c>
      <c r="AD123" s="67">
        <f t="shared" si="182"/>
        <v>92.261428571428567</v>
      </c>
      <c r="AE123" s="41">
        <f t="shared" si="183"/>
        <v>0.42271185915798276</v>
      </c>
    </row>
    <row r="124" spans="1:31" ht="13.8" x14ac:dyDescent="0.25">
      <c r="A124" s="95">
        <v>43982</v>
      </c>
      <c r="B124" s="81">
        <v>38661</v>
      </c>
      <c r="C124" s="81">
        <v>4673</v>
      </c>
      <c r="D124" s="81">
        <v>0</v>
      </c>
      <c r="E124" s="81"/>
      <c r="F124" s="81">
        <f t="shared" si="295"/>
        <v>265</v>
      </c>
      <c r="G124" s="81">
        <f t="shared" si="296"/>
        <v>40</v>
      </c>
      <c r="H124" s="81">
        <f t="shared" si="297"/>
        <v>0</v>
      </c>
      <c r="I124" s="81">
        <f t="shared" si="298"/>
        <v>33988</v>
      </c>
      <c r="J124" s="82">
        <f t="shared" si="299"/>
        <v>7.8787826344283128E-3</v>
      </c>
      <c r="K124" s="82">
        <f t="shared" si="300"/>
        <v>1.1847288451855582E-3</v>
      </c>
      <c r="L124" s="82">
        <f t="shared" si="301"/>
        <v>0</v>
      </c>
      <c r="M124" s="81">
        <f t="shared" si="302"/>
        <v>6.6502834521550778</v>
      </c>
      <c r="N124" s="84">
        <f t="shared" si="303"/>
        <v>0.12087116215307415</v>
      </c>
      <c r="O124" s="84"/>
      <c r="P124" s="85">
        <f t="shared" si="284"/>
        <v>0</v>
      </c>
      <c r="Q124" s="87">
        <f t="shared" si="285"/>
        <v>0.12087116215307415</v>
      </c>
      <c r="R124" s="96">
        <f t="shared" si="286"/>
        <v>0.87912883784692586</v>
      </c>
      <c r="AB124" s="119">
        <f t="shared" ref="AB124:AC139" si="305">AVERAGE(F118:F124)</f>
        <v>611.42857142857144</v>
      </c>
      <c r="AC124" s="120">
        <f t="shared" si="305"/>
        <v>38.714285714285715</v>
      </c>
      <c r="AD124" s="67">
        <f t="shared" si="182"/>
        <v>92.067142857142855</v>
      </c>
      <c r="AE124" s="41">
        <f t="shared" si="183"/>
        <v>0.4205005663568514</v>
      </c>
    </row>
    <row r="125" spans="1:31" ht="13.8" x14ac:dyDescent="0.25">
      <c r="A125" s="95">
        <v>43983</v>
      </c>
      <c r="B125" s="81">
        <v>39309</v>
      </c>
      <c r="C125" s="81">
        <v>4710</v>
      </c>
      <c r="D125" s="81">
        <v>0</v>
      </c>
      <c r="E125" s="81"/>
      <c r="F125" s="81">
        <f t="shared" si="295"/>
        <v>648</v>
      </c>
      <c r="G125" s="81">
        <f t="shared" si="296"/>
        <v>37</v>
      </c>
      <c r="H125" s="81">
        <f t="shared" si="297"/>
        <v>0</v>
      </c>
      <c r="I125" s="81">
        <f t="shared" si="298"/>
        <v>34599</v>
      </c>
      <c r="J125" s="82">
        <f t="shared" si="299"/>
        <v>1.9138817863545179E-2</v>
      </c>
      <c r="K125" s="82">
        <f t="shared" si="300"/>
        <v>1.0886195127692126E-3</v>
      </c>
      <c r="L125" s="82">
        <f t="shared" si="301"/>
        <v>0</v>
      </c>
      <c r="M125" s="81">
        <f t="shared" si="302"/>
        <v>17.580814636383071</v>
      </c>
      <c r="N125" s="84">
        <f t="shared" si="303"/>
        <v>0.11981988857513547</v>
      </c>
      <c r="O125" s="84"/>
      <c r="P125" s="85">
        <f t="shared" si="284"/>
        <v>0</v>
      </c>
      <c r="Q125" s="87">
        <f t="shared" si="285"/>
        <v>0.11981988857513547</v>
      </c>
      <c r="R125" s="96">
        <f t="shared" si="286"/>
        <v>0.88018011142486452</v>
      </c>
      <c r="AB125" s="119">
        <f t="shared" si="305"/>
        <v>634</v>
      </c>
      <c r="AC125" s="120">
        <f t="shared" si="305"/>
        <v>40</v>
      </c>
      <c r="AD125" s="67">
        <f t="shared" si="182"/>
        <v>96.050000000000011</v>
      </c>
      <c r="AE125" s="41">
        <f t="shared" si="183"/>
        <v>0.41644976574700671</v>
      </c>
    </row>
    <row r="126" spans="1:31" ht="13.8" x14ac:dyDescent="0.25">
      <c r="A126" s="95">
        <v>43984</v>
      </c>
      <c r="B126" s="81">
        <v>40210</v>
      </c>
      <c r="C126" s="81">
        <v>4736</v>
      </c>
      <c r="D126" s="81">
        <v>0</v>
      </c>
      <c r="E126" s="81"/>
      <c r="F126" s="81">
        <f t="shared" si="295"/>
        <v>901</v>
      </c>
      <c r="G126" s="81">
        <f t="shared" si="296"/>
        <v>26</v>
      </c>
      <c r="H126" s="81">
        <f t="shared" si="297"/>
        <v>0</v>
      </c>
      <c r="I126" s="81">
        <f t="shared" si="298"/>
        <v>35474</v>
      </c>
      <c r="J126" s="82">
        <f t="shared" si="299"/>
        <v>2.6142970392069489E-2</v>
      </c>
      <c r="K126" s="82">
        <f t="shared" si="300"/>
        <v>7.5146680539899999E-4</v>
      </c>
      <c r="L126" s="82">
        <f t="shared" si="301"/>
        <v>0</v>
      </c>
      <c r="M126" s="81">
        <f t="shared" si="302"/>
        <v>34.789255099815854</v>
      </c>
      <c r="N126" s="84">
        <f t="shared" si="303"/>
        <v>0.1177816463566277</v>
      </c>
      <c r="O126" s="84"/>
      <c r="P126" s="85">
        <f t="shared" si="284"/>
        <v>0</v>
      </c>
      <c r="Q126" s="87">
        <f t="shared" si="285"/>
        <v>0.1177816463566277</v>
      </c>
      <c r="R126" s="96">
        <f t="shared" si="286"/>
        <v>0.88221835364337231</v>
      </c>
      <c r="AB126" s="119">
        <f t="shared" si="305"/>
        <v>656.14285714285711</v>
      </c>
      <c r="AC126" s="120">
        <f t="shared" si="305"/>
        <v>38.142857142857146</v>
      </c>
      <c r="AD126" s="67">
        <f t="shared" si="182"/>
        <v>101.90285714285716</v>
      </c>
      <c r="AE126" s="41">
        <f t="shared" si="183"/>
        <v>0.37430606179554754</v>
      </c>
    </row>
    <row r="127" spans="1:31" ht="13.8" x14ac:dyDescent="0.25">
      <c r="A127" s="95">
        <v>43985</v>
      </c>
      <c r="B127" s="81">
        <v>41256</v>
      </c>
      <c r="C127" s="81">
        <v>4781</v>
      </c>
      <c r="D127" s="81">
        <v>0</v>
      </c>
      <c r="E127" s="81"/>
      <c r="F127" s="81">
        <f t="shared" si="295"/>
        <v>1046</v>
      </c>
      <c r="G127" s="81">
        <f t="shared" si="296"/>
        <v>45</v>
      </c>
      <c r="H127" s="81">
        <f t="shared" si="297"/>
        <v>0</v>
      </c>
      <c r="I127" s="81">
        <f t="shared" si="298"/>
        <v>36475</v>
      </c>
      <c r="J127" s="82">
        <f t="shared" si="299"/>
        <v>2.9604253072374367E-2</v>
      </c>
      <c r="K127" s="82">
        <f t="shared" si="300"/>
        <v>1.2685347014715002E-3</v>
      </c>
      <c r="L127" s="82">
        <f t="shared" si="301"/>
        <v>0</v>
      </c>
      <c r="M127" s="81">
        <f t="shared" si="302"/>
        <v>23.337361633097963</v>
      </c>
      <c r="N127" s="84">
        <f t="shared" si="303"/>
        <v>0.11588617413224743</v>
      </c>
      <c r="O127" s="84"/>
      <c r="P127" s="85">
        <f t="shared" si="284"/>
        <v>0</v>
      </c>
      <c r="Q127" s="87">
        <f t="shared" si="285"/>
        <v>0.11588617413224743</v>
      </c>
      <c r="R127" s="96">
        <f t="shared" si="286"/>
        <v>0.88411382586775256</v>
      </c>
      <c r="AB127" s="119">
        <f t="shared" si="305"/>
        <v>691.28571428571433</v>
      </c>
      <c r="AC127" s="120">
        <f t="shared" si="305"/>
        <v>38.857142857142854</v>
      </c>
      <c r="AD127" s="67">
        <f t="shared" si="182"/>
        <v>102.60714285714286</v>
      </c>
      <c r="AE127" s="41">
        <f t="shared" si="183"/>
        <v>0.37869822485207094</v>
      </c>
    </row>
    <row r="128" spans="1:31" ht="13.8" x14ac:dyDescent="0.25">
      <c r="A128" s="95">
        <v>43986</v>
      </c>
      <c r="B128" s="81">
        <v>42295</v>
      </c>
      <c r="C128" s="81">
        <v>4819</v>
      </c>
      <c r="D128" s="81">
        <v>0</v>
      </c>
      <c r="E128" s="81"/>
      <c r="F128" s="81">
        <f t="shared" si="295"/>
        <v>1039</v>
      </c>
      <c r="G128" s="81">
        <f t="shared" si="296"/>
        <v>38</v>
      </c>
      <c r="H128" s="81">
        <f t="shared" si="297"/>
        <v>0</v>
      </c>
      <c r="I128" s="81">
        <f t="shared" si="298"/>
        <v>37476</v>
      </c>
      <c r="J128" s="82">
        <f t="shared" si="299"/>
        <v>2.8602104900948083E-2</v>
      </c>
      <c r="K128" s="82">
        <f t="shared" si="300"/>
        <v>1.0418094585332419E-3</v>
      </c>
      <c r="L128" s="82">
        <f t="shared" si="301"/>
        <v>0</v>
      </c>
      <c r="M128" s="81">
        <f t="shared" si="302"/>
        <v>27.454257270054775</v>
      </c>
      <c r="N128" s="84">
        <f t="shared" si="303"/>
        <v>0.11393781770894905</v>
      </c>
      <c r="O128" s="84"/>
      <c r="P128" s="85">
        <f t="shared" si="284"/>
        <v>0</v>
      </c>
      <c r="Q128" s="87">
        <f t="shared" si="285"/>
        <v>0.11393781770894905</v>
      </c>
      <c r="R128" s="96">
        <f t="shared" si="286"/>
        <v>0.88606218229105094</v>
      </c>
      <c r="AB128" s="119">
        <f t="shared" si="305"/>
        <v>729.14285714285711</v>
      </c>
      <c r="AC128" s="120">
        <f t="shared" si="305"/>
        <v>38.571428571428569</v>
      </c>
      <c r="AD128" s="67">
        <f t="shared" si="182"/>
        <v>103.94285714285715</v>
      </c>
      <c r="AE128" s="41">
        <f t="shared" si="183"/>
        <v>0.37108301264431004</v>
      </c>
    </row>
    <row r="129" spans="1:31" ht="13.8" x14ac:dyDescent="0.25">
      <c r="A129" s="95">
        <v>43987</v>
      </c>
      <c r="B129" s="81">
        <v>43441</v>
      </c>
      <c r="C129" s="81">
        <v>4850</v>
      </c>
      <c r="D129" s="81">
        <v>0</v>
      </c>
      <c r="E129" s="81"/>
      <c r="F129" s="81">
        <f t="shared" si="295"/>
        <v>1146</v>
      </c>
      <c r="G129" s="81">
        <f t="shared" si="296"/>
        <v>31</v>
      </c>
      <c r="H129" s="81">
        <f t="shared" si="297"/>
        <v>0</v>
      </c>
      <c r="I129" s="81">
        <f t="shared" si="298"/>
        <v>38591</v>
      </c>
      <c r="J129" s="82">
        <f t="shared" si="299"/>
        <v>3.0708174565682464E-2</v>
      </c>
      <c r="K129" s="82">
        <f t="shared" si="300"/>
        <v>8.2719607215284445E-4</v>
      </c>
      <c r="L129" s="82">
        <f t="shared" si="301"/>
        <v>0</v>
      </c>
      <c r="M129" s="81">
        <f t="shared" si="302"/>
        <v>37.123211291081162</v>
      </c>
      <c r="N129" s="84">
        <f t="shared" si="303"/>
        <v>0.11164568034805829</v>
      </c>
      <c r="O129" s="84"/>
      <c r="P129" s="85">
        <f t="shared" si="284"/>
        <v>0</v>
      </c>
      <c r="Q129" s="87">
        <f t="shared" si="285"/>
        <v>0.11164568034805829</v>
      </c>
      <c r="R129" s="96">
        <f t="shared" si="286"/>
        <v>0.88835431965194167</v>
      </c>
      <c r="AB129" s="119">
        <f t="shared" si="305"/>
        <v>782.42857142857144</v>
      </c>
      <c r="AC129" s="120">
        <f t="shared" si="305"/>
        <v>37.428571428571431</v>
      </c>
      <c r="AD129" s="67">
        <f t="shared" si="182"/>
        <v>107.78</v>
      </c>
      <c r="AE129" s="41">
        <f t="shared" si="183"/>
        <v>0.34726824483736712</v>
      </c>
    </row>
    <row r="130" spans="1:31" ht="13.8" x14ac:dyDescent="0.25">
      <c r="A130" s="95">
        <v>43988</v>
      </c>
      <c r="B130" s="81">
        <v>44224</v>
      </c>
      <c r="C130" s="81">
        <v>4883</v>
      </c>
      <c r="D130" s="81">
        <v>0</v>
      </c>
      <c r="E130" s="81"/>
      <c r="F130" s="81">
        <f t="shared" si="295"/>
        <v>783</v>
      </c>
      <c r="G130" s="81">
        <f t="shared" si="296"/>
        <v>33</v>
      </c>
      <c r="H130" s="81">
        <f t="shared" si="297"/>
        <v>0</v>
      </c>
      <c r="I130" s="81">
        <f t="shared" si="298"/>
        <v>39341</v>
      </c>
      <c r="J130" s="82">
        <f t="shared" si="299"/>
        <v>2.0377356056242777E-2</v>
      </c>
      <c r="K130" s="82">
        <f t="shared" si="300"/>
        <v>8.5512166049078796E-4</v>
      </c>
      <c r="L130" s="82">
        <f t="shared" si="301"/>
        <v>0</v>
      </c>
      <c r="M130" s="81">
        <f t="shared" si="302"/>
        <v>23.82977416868076</v>
      </c>
      <c r="N130" s="84">
        <f t="shared" si="303"/>
        <v>0.11041515918958032</v>
      </c>
      <c r="O130" s="84"/>
      <c r="P130" s="85">
        <f t="shared" si="284"/>
        <v>0</v>
      </c>
      <c r="Q130" s="87">
        <f t="shared" si="285"/>
        <v>0.11041515918958032</v>
      </c>
      <c r="R130" s="96">
        <f t="shared" si="286"/>
        <v>0.88958484081041966</v>
      </c>
      <c r="AB130" s="119">
        <f t="shared" si="305"/>
        <v>832.57142857142856</v>
      </c>
      <c r="AC130" s="120">
        <f t="shared" si="305"/>
        <v>35.714285714285715</v>
      </c>
      <c r="AD130" s="67">
        <f t="shared" si="182"/>
        <v>111.54428571428572</v>
      </c>
      <c r="AE130" s="41">
        <f t="shared" si="183"/>
        <v>0.32018032555935499</v>
      </c>
    </row>
    <row r="131" spans="1:31" ht="13.8" x14ac:dyDescent="0.25">
      <c r="A131" s="95">
        <v>43989</v>
      </c>
      <c r="B131" s="81">
        <v>44686</v>
      </c>
      <c r="C131" s="81">
        <v>4921</v>
      </c>
      <c r="D131" s="81">
        <v>0</v>
      </c>
      <c r="E131" s="81"/>
      <c r="F131" s="81">
        <f t="shared" si="295"/>
        <v>462</v>
      </c>
      <c r="G131" s="81">
        <f t="shared" si="296"/>
        <v>38</v>
      </c>
      <c r="H131" s="81">
        <f t="shared" si="297"/>
        <v>0</v>
      </c>
      <c r="I131" s="81">
        <f t="shared" si="298"/>
        <v>39765</v>
      </c>
      <c r="J131" s="82">
        <f t="shared" si="299"/>
        <v>1.179512378087229E-2</v>
      </c>
      <c r="K131" s="82">
        <f t="shared" si="300"/>
        <v>9.6591342365471135E-4</v>
      </c>
      <c r="L131" s="82">
        <f t="shared" si="301"/>
        <v>0</v>
      </c>
      <c r="M131" s="81">
        <f t="shared" si="302"/>
        <v>12.211367491139388</v>
      </c>
      <c r="N131" s="84">
        <f t="shared" si="303"/>
        <v>0.11012397618941056</v>
      </c>
      <c r="O131" s="84"/>
      <c r="P131" s="85">
        <f t="shared" si="284"/>
        <v>0</v>
      </c>
      <c r="Q131" s="87">
        <f t="shared" si="285"/>
        <v>0.11012397618941056</v>
      </c>
      <c r="R131" s="96">
        <f t="shared" si="286"/>
        <v>0.88987602381058939</v>
      </c>
      <c r="AB131" s="119">
        <f t="shared" si="305"/>
        <v>860.71428571428567</v>
      </c>
      <c r="AC131" s="120">
        <f t="shared" si="305"/>
        <v>35.428571428571431</v>
      </c>
      <c r="AD131" s="67">
        <f t="shared" si="182"/>
        <v>117.51857142857145</v>
      </c>
      <c r="AE131" s="41">
        <f t="shared" si="183"/>
        <v>0.3014721077519662</v>
      </c>
    </row>
    <row r="132" spans="1:31" ht="13.8" x14ac:dyDescent="0.25">
      <c r="A132" s="95">
        <v>43990</v>
      </c>
      <c r="B132" s="81">
        <v>45363</v>
      </c>
      <c r="C132" s="81">
        <v>4954</v>
      </c>
      <c r="D132" s="81">
        <v>0</v>
      </c>
      <c r="E132" s="81"/>
      <c r="F132" s="81">
        <f t="shared" si="295"/>
        <v>677</v>
      </c>
      <c r="G132" s="81">
        <f t="shared" si="296"/>
        <v>33</v>
      </c>
      <c r="H132" s="81">
        <f t="shared" si="297"/>
        <v>0</v>
      </c>
      <c r="I132" s="81">
        <f t="shared" si="298"/>
        <v>40409</v>
      </c>
      <c r="J132" s="82">
        <f t="shared" si="299"/>
        <v>1.7100687045375599E-2</v>
      </c>
      <c r="K132" s="82">
        <f t="shared" si="300"/>
        <v>8.2987551867219915E-4</v>
      </c>
      <c r="L132" s="82">
        <f t="shared" si="301"/>
        <v>0</v>
      </c>
      <c r="M132" s="81">
        <f t="shared" si="302"/>
        <v>20.606327889677598</v>
      </c>
      <c r="N132" s="84">
        <f t="shared" si="303"/>
        <v>0.10920794480082886</v>
      </c>
      <c r="O132" s="84"/>
      <c r="P132" s="85">
        <f t="shared" si="284"/>
        <v>0</v>
      </c>
      <c r="Q132" s="87">
        <f t="shared" si="285"/>
        <v>0.10920794480082886</v>
      </c>
      <c r="R132" s="96">
        <f t="shared" si="286"/>
        <v>0.89079205519917115</v>
      </c>
      <c r="AB132" s="119">
        <f t="shared" si="305"/>
        <v>864.85714285714289</v>
      </c>
      <c r="AC132" s="120">
        <f t="shared" si="305"/>
        <v>34.857142857142854</v>
      </c>
      <c r="AD132" s="67">
        <f t="shared" si="182"/>
        <v>123.95428571428572</v>
      </c>
      <c r="AE132" s="41">
        <f t="shared" si="183"/>
        <v>0.2812096625484049</v>
      </c>
    </row>
    <row r="133" spans="1:31" ht="13.8" x14ac:dyDescent="0.25">
      <c r="A133" s="95">
        <v>43991</v>
      </c>
      <c r="B133" s="81">
        <v>46299</v>
      </c>
      <c r="C133" s="81">
        <v>4994</v>
      </c>
      <c r="D133" s="81">
        <v>0</v>
      </c>
      <c r="E133" s="81"/>
      <c r="F133" s="81">
        <f t="shared" si="295"/>
        <v>936</v>
      </c>
      <c r="G133" s="81">
        <f t="shared" si="296"/>
        <v>40</v>
      </c>
      <c r="H133" s="81">
        <f t="shared" si="297"/>
        <v>0</v>
      </c>
      <c r="I133" s="81">
        <f t="shared" si="298"/>
        <v>41305</v>
      </c>
      <c r="J133" s="82">
        <f t="shared" si="299"/>
        <v>2.3267668411446948E-2</v>
      </c>
      <c r="K133" s="82">
        <f t="shared" si="300"/>
        <v>9.8987849241505602E-4</v>
      </c>
      <c r="L133" s="82">
        <f t="shared" si="301"/>
        <v>0</v>
      </c>
      <c r="M133" s="81">
        <f t="shared" si="302"/>
        <v>23.505580320953992</v>
      </c>
      <c r="N133" s="84">
        <f t="shared" si="303"/>
        <v>0.10786410073651699</v>
      </c>
      <c r="O133" s="84"/>
      <c r="P133" s="85">
        <f t="shared" si="284"/>
        <v>0</v>
      </c>
      <c r="Q133" s="87">
        <f t="shared" si="285"/>
        <v>0.10786410073651699</v>
      </c>
      <c r="R133" s="96">
        <f t="shared" si="286"/>
        <v>0.89213589926348302</v>
      </c>
      <c r="AB133" s="119">
        <f t="shared" si="305"/>
        <v>869.85714285714289</v>
      </c>
      <c r="AC133" s="120">
        <f t="shared" si="305"/>
        <v>36.857142857142854</v>
      </c>
      <c r="AD133" s="67">
        <f t="shared" si="182"/>
        <v>133.01285714285714</v>
      </c>
      <c r="AE133" s="41">
        <f t="shared" si="183"/>
        <v>0.2770945880634525</v>
      </c>
    </row>
    <row r="134" spans="1:31" ht="13.8" x14ac:dyDescent="0.25">
      <c r="A134" s="95">
        <v>43992</v>
      </c>
      <c r="B134" s="81">
        <v>47736</v>
      </c>
      <c r="C134" s="81">
        <v>5030</v>
      </c>
      <c r="D134" s="81">
        <v>0</v>
      </c>
      <c r="E134" s="81"/>
      <c r="F134" s="81">
        <f t="shared" si="295"/>
        <v>1437</v>
      </c>
      <c r="G134" s="81">
        <f t="shared" si="296"/>
        <v>36</v>
      </c>
      <c r="H134" s="81">
        <f t="shared" si="297"/>
        <v>0</v>
      </c>
      <c r="I134" s="81">
        <f t="shared" si="298"/>
        <v>42706</v>
      </c>
      <c r="J134" s="82">
        <f t="shared" si="299"/>
        <v>3.495020246468282E-2</v>
      </c>
      <c r="K134" s="82">
        <f t="shared" si="300"/>
        <v>8.7156518581285559E-4</v>
      </c>
      <c r="L134" s="82">
        <f t="shared" si="301"/>
        <v>0</v>
      </c>
      <c r="M134" s="81">
        <f t="shared" si="302"/>
        <v>40.100503133436774</v>
      </c>
      <c r="N134" s="84">
        <f t="shared" si="303"/>
        <v>0.10537120831238478</v>
      </c>
      <c r="O134" s="84"/>
      <c r="P134" s="85">
        <f t="shared" si="284"/>
        <v>0</v>
      </c>
      <c r="Q134" s="87">
        <f t="shared" si="285"/>
        <v>0.10537120831238478</v>
      </c>
      <c r="R134" s="96">
        <f t="shared" si="286"/>
        <v>0.89462879168761522</v>
      </c>
      <c r="AB134" s="119">
        <f t="shared" si="305"/>
        <v>925.71428571428567</v>
      </c>
      <c r="AC134" s="120">
        <f t="shared" si="305"/>
        <v>35.571428571428569</v>
      </c>
      <c r="AD134" s="67">
        <f t="shared" si="182"/>
        <v>141.53714285714287</v>
      </c>
      <c r="AE134" s="41">
        <f t="shared" si="183"/>
        <v>0.25132221728773868</v>
      </c>
    </row>
    <row r="135" spans="1:31" ht="13.8" x14ac:dyDescent="0.25">
      <c r="A135" s="95">
        <v>43993</v>
      </c>
      <c r="B135" s="81">
        <v>49030</v>
      </c>
      <c r="C135" s="81">
        <v>5060</v>
      </c>
      <c r="D135" s="81">
        <v>0</v>
      </c>
      <c r="E135" s="81"/>
      <c r="F135" s="81">
        <f t="shared" ref="F135:F147" si="306">B135-B134</f>
        <v>1294</v>
      </c>
      <c r="G135" s="81">
        <f t="shared" ref="G135:G147" si="307">C135-C134</f>
        <v>30</v>
      </c>
      <c r="H135" s="81">
        <f t="shared" ref="H135:H147" si="308">D135-D134</f>
        <v>0</v>
      </c>
      <c r="I135" s="81">
        <f t="shared" ref="I135:I147" si="309">B135-C135-D135</f>
        <v>43970</v>
      </c>
      <c r="J135" s="82">
        <f t="shared" ref="J135:J147" si="310">F135/I134*$B$2/($B$2-B134)</f>
        <v>3.0444091507354217E-2</v>
      </c>
      <c r="K135" s="82">
        <f t="shared" ref="K135:K147" si="311">G135/I134</f>
        <v>7.0247740364351614E-4</v>
      </c>
      <c r="L135" s="82">
        <f t="shared" ref="L135:L147" si="312">H135/I134</f>
        <v>0</v>
      </c>
      <c r="M135" s="81">
        <f t="shared" ref="M135:M147" si="313">J135/(K135+L135)</f>
        <v>43.338179063768976</v>
      </c>
      <c r="N135" s="84">
        <f t="shared" ref="N135:N147" si="314">C135/B135</f>
        <v>0.10320212115031613</v>
      </c>
      <c r="O135" s="84"/>
      <c r="P135" s="85">
        <f t="shared" ref="P135:P147" si="315">D135/B135</f>
        <v>0</v>
      </c>
      <c r="Q135" s="87">
        <f t="shared" ref="Q135:Q147" si="316">N135</f>
        <v>0.10320212115031613</v>
      </c>
      <c r="R135" s="96">
        <f t="shared" ref="R135:R147" si="317">IF(P135="","",1-SUM(P135:Q135))</f>
        <v>0.89679787884968387</v>
      </c>
      <c r="AB135" s="119">
        <f t="shared" si="305"/>
        <v>962.14285714285711</v>
      </c>
      <c r="AC135" s="120">
        <f t="shared" si="305"/>
        <v>34.428571428571431</v>
      </c>
      <c r="AD135" s="67">
        <f t="shared" si="182"/>
        <v>146.32142857142858</v>
      </c>
      <c r="AE135" s="41">
        <f t="shared" si="183"/>
        <v>0.23529411764705882</v>
      </c>
    </row>
    <row r="136" spans="1:31" ht="13.8" x14ac:dyDescent="0.25">
      <c r="A136" s="95">
        <v>43994</v>
      </c>
      <c r="B136" s="81">
        <v>50367</v>
      </c>
      <c r="C136" s="81">
        <v>5093</v>
      </c>
      <c r="D136" s="81">
        <v>0</v>
      </c>
      <c r="E136" s="81"/>
      <c r="F136" s="81">
        <f t="shared" si="306"/>
        <v>1337</v>
      </c>
      <c r="G136" s="81">
        <f t="shared" si="307"/>
        <v>33</v>
      </c>
      <c r="H136" s="81">
        <f t="shared" si="308"/>
        <v>0</v>
      </c>
      <c r="I136" s="81">
        <f t="shared" si="309"/>
        <v>45274</v>
      </c>
      <c r="J136" s="82">
        <f t="shared" si="310"/>
        <v>3.0555436547537337E-2</v>
      </c>
      <c r="K136" s="82">
        <f t="shared" si="311"/>
        <v>7.5051171253127133E-4</v>
      </c>
      <c r="L136" s="82">
        <f t="shared" si="312"/>
        <v>0</v>
      </c>
      <c r="M136" s="81">
        <f t="shared" si="313"/>
        <v>40.712804393794443</v>
      </c>
      <c r="N136" s="84">
        <f t="shared" si="314"/>
        <v>0.10111779538189687</v>
      </c>
      <c r="O136" s="84"/>
      <c r="P136" s="85">
        <f t="shared" si="315"/>
        <v>0</v>
      </c>
      <c r="Q136" s="87">
        <f t="shared" si="316"/>
        <v>0.10111779538189687</v>
      </c>
      <c r="R136" s="96">
        <f t="shared" si="317"/>
        <v>0.89888220461810309</v>
      </c>
      <c r="AB136" s="119">
        <f t="shared" si="305"/>
        <v>989.42857142857144</v>
      </c>
      <c r="AC136" s="120">
        <f t="shared" si="305"/>
        <v>34.714285714285715</v>
      </c>
      <c r="AD136" s="67">
        <f t="shared" si="182"/>
        <v>147.02571428571432</v>
      </c>
      <c r="AE136" s="41">
        <f t="shared" si="183"/>
        <v>0.236110301405002</v>
      </c>
    </row>
    <row r="137" spans="1:31" ht="13.8" x14ac:dyDescent="0.25">
      <c r="A137" s="95">
        <v>43995</v>
      </c>
      <c r="B137" s="81">
        <v>51409</v>
      </c>
      <c r="C137" s="81">
        <v>5120</v>
      </c>
      <c r="D137" s="81">
        <v>0</v>
      </c>
      <c r="E137" s="81"/>
      <c r="F137" s="81">
        <f t="shared" si="306"/>
        <v>1042</v>
      </c>
      <c r="G137" s="81">
        <f t="shared" si="307"/>
        <v>27</v>
      </c>
      <c r="H137" s="81">
        <f t="shared" si="308"/>
        <v>0</v>
      </c>
      <c r="I137" s="81">
        <f t="shared" si="309"/>
        <v>46289</v>
      </c>
      <c r="J137" s="82">
        <f t="shared" si="310"/>
        <v>2.3130774913301087E-2</v>
      </c>
      <c r="K137" s="82">
        <f t="shared" si="311"/>
        <v>5.9636877678137567E-4</v>
      </c>
      <c r="L137" s="82">
        <f t="shared" si="312"/>
        <v>0</v>
      </c>
      <c r="M137" s="81">
        <f t="shared" si="313"/>
        <v>38.786026052770126</v>
      </c>
      <c r="N137" s="84">
        <f t="shared" si="314"/>
        <v>9.9593456398685054E-2</v>
      </c>
      <c r="O137" s="84"/>
      <c r="P137" s="85">
        <f t="shared" si="315"/>
        <v>0</v>
      </c>
      <c r="Q137" s="87">
        <f t="shared" si="316"/>
        <v>9.9593456398685054E-2</v>
      </c>
      <c r="R137" s="96">
        <f t="shared" si="317"/>
        <v>0.90040654360131489</v>
      </c>
      <c r="AB137" s="119">
        <f t="shared" si="305"/>
        <v>1026.4285714285713</v>
      </c>
      <c r="AC137" s="120">
        <f t="shared" si="305"/>
        <v>33.857142857142854</v>
      </c>
      <c r="AD137" s="67">
        <f t="shared" si="182"/>
        <v>147.87571428571431</v>
      </c>
      <c r="AE137" s="41">
        <f t="shared" si="183"/>
        <v>0.2289567493937959</v>
      </c>
    </row>
    <row r="138" spans="1:31" ht="13.8" x14ac:dyDescent="0.25">
      <c r="A138" s="95">
        <v>43996</v>
      </c>
      <c r="B138" s="81">
        <v>51827</v>
      </c>
      <c r="C138" s="81">
        <v>5151</v>
      </c>
      <c r="D138" s="81">
        <v>0</v>
      </c>
      <c r="E138" s="81"/>
      <c r="F138" s="81">
        <f t="shared" si="306"/>
        <v>418</v>
      </c>
      <c r="G138" s="81">
        <f t="shared" si="307"/>
        <v>31</v>
      </c>
      <c r="H138" s="81">
        <f t="shared" si="308"/>
        <v>0</v>
      </c>
      <c r="I138" s="81">
        <f t="shared" si="309"/>
        <v>46676</v>
      </c>
      <c r="J138" s="82">
        <f t="shared" si="310"/>
        <v>9.0764255313767715E-3</v>
      </c>
      <c r="K138" s="82">
        <f t="shared" si="311"/>
        <v>6.6970554559398561E-4</v>
      </c>
      <c r="L138" s="82">
        <f t="shared" si="312"/>
        <v>0</v>
      </c>
      <c r="M138" s="81">
        <f t="shared" si="313"/>
        <v>13.552860045867721</v>
      </c>
      <c r="N138" s="84">
        <f t="shared" si="314"/>
        <v>9.9388349701892836E-2</v>
      </c>
      <c r="O138" s="84"/>
      <c r="P138" s="85">
        <f t="shared" si="315"/>
        <v>0</v>
      </c>
      <c r="Q138" s="87">
        <f t="shared" si="316"/>
        <v>9.9388349701892836E-2</v>
      </c>
      <c r="R138" s="96">
        <f t="shared" si="317"/>
        <v>0.90061165029810719</v>
      </c>
      <c r="AB138" s="119">
        <f t="shared" si="305"/>
        <v>1020.1428571428571</v>
      </c>
      <c r="AC138" s="120">
        <f t="shared" si="305"/>
        <v>32.857142857142854</v>
      </c>
      <c r="AD138" s="67">
        <f t="shared" si="182"/>
        <v>157.37142857142857</v>
      </c>
      <c r="AE138" s="41">
        <f t="shared" si="183"/>
        <v>0.20878721859114013</v>
      </c>
    </row>
    <row r="139" spans="1:31" ht="13.8" x14ac:dyDescent="0.25">
      <c r="A139" s="95">
        <v>43997</v>
      </c>
      <c r="B139" s="81">
        <v>52511</v>
      </c>
      <c r="C139" s="81">
        <v>5179</v>
      </c>
      <c r="D139" s="81">
        <v>0</v>
      </c>
      <c r="E139" s="81"/>
      <c r="F139" s="81">
        <f t="shared" si="306"/>
        <v>684</v>
      </c>
      <c r="G139" s="81">
        <f t="shared" si="307"/>
        <v>28</v>
      </c>
      <c r="H139" s="81">
        <f t="shared" si="308"/>
        <v>0</v>
      </c>
      <c r="I139" s="81">
        <f t="shared" si="309"/>
        <v>47332</v>
      </c>
      <c r="J139" s="82">
        <f t="shared" si="310"/>
        <v>1.472980181644736E-2</v>
      </c>
      <c r="K139" s="82">
        <f t="shared" si="311"/>
        <v>5.9988002399520091E-4</v>
      </c>
      <c r="L139" s="82">
        <f t="shared" si="312"/>
        <v>0</v>
      </c>
      <c r="M139" s="81">
        <f t="shared" si="313"/>
        <v>24.554579628017752</v>
      </c>
      <c r="N139" s="84">
        <f t="shared" si="314"/>
        <v>9.86269543524214E-2</v>
      </c>
      <c r="O139" s="84"/>
      <c r="P139" s="85">
        <f t="shared" si="315"/>
        <v>0</v>
      </c>
      <c r="Q139" s="87">
        <f t="shared" si="316"/>
        <v>9.86269543524214E-2</v>
      </c>
      <c r="R139" s="96">
        <f t="shared" si="317"/>
        <v>0.90137304564757859</v>
      </c>
      <c r="AB139" s="119">
        <f t="shared" si="305"/>
        <v>1021.1428571428571</v>
      </c>
      <c r="AC139" s="120">
        <f t="shared" si="305"/>
        <v>32.142857142857146</v>
      </c>
      <c r="AD139" s="67">
        <f t="shared" si="182"/>
        <v>163.56428571428572</v>
      </c>
      <c r="AE139" s="41">
        <f t="shared" si="183"/>
        <v>0.19651513166513823</v>
      </c>
    </row>
    <row r="140" spans="1:31" ht="13.8" x14ac:dyDescent="0.25">
      <c r="A140" s="95">
        <v>43998</v>
      </c>
      <c r="B140" s="81">
        <v>53729</v>
      </c>
      <c r="C140" s="81">
        <v>5212</v>
      </c>
      <c r="D140" s="81">
        <v>0</v>
      </c>
      <c r="E140" s="81"/>
      <c r="F140" s="81">
        <f t="shared" si="306"/>
        <v>1218</v>
      </c>
      <c r="G140" s="81">
        <f t="shared" si="307"/>
        <v>33</v>
      </c>
      <c r="H140" s="81">
        <f t="shared" si="308"/>
        <v>0</v>
      </c>
      <c r="I140" s="81">
        <f t="shared" si="309"/>
        <v>48517</v>
      </c>
      <c r="J140" s="82">
        <f t="shared" si="310"/>
        <v>2.5867617591671079E-2</v>
      </c>
      <c r="K140" s="82">
        <f t="shared" si="311"/>
        <v>6.9720273810529873E-4</v>
      </c>
      <c r="L140" s="82">
        <f t="shared" si="312"/>
        <v>0</v>
      </c>
      <c r="M140" s="81">
        <f t="shared" si="313"/>
        <v>37.102002298453804</v>
      </c>
      <c r="N140" s="84">
        <f t="shared" si="314"/>
        <v>9.7005341621842947E-2</v>
      </c>
      <c r="O140" s="84"/>
      <c r="P140" s="85">
        <f t="shared" si="315"/>
        <v>0</v>
      </c>
      <c r="Q140" s="87">
        <f t="shared" si="316"/>
        <v>9.7005341621842947E-2</v>
      </c>
      <c r="R140" s="96">
        <f t="shared" si="317"/>
        <v>0.90299465837815707</v>
      </c>
      <c r="AB140" s="119">
        <f t="shared" ref="AB140:AC162" si="318">AVERAGE(F134:F140)</f>
        <v>1061.4285714285713</v>
      </c>
      <c r="AC140" s="120">
        <f t="shared" si="318"/>
        <v>31.142857142857142</v>
      </c>
      <c r="AD140" s="67">
        <f t="shared" si="182"/>
        <v>168.20285714285717</v>
      </c>
      <c r="AE140" s="41">
        <f t="shared" si="183"/>
        <v>0.1851505834791323</v>
      </c>
    </row>
    <row r="141" spans="1:31" ht="13.8" x14ac:dyDescent="0.25">
      <c r="A141" s="95">
        <v>43999</v>
      </c>
      <c r="B141" s="81">
        <v>55186</v>
      </c>
      <c r="C141" s="81">
        <v>5241</v>
      </c>
      <c r="D141" s="81">
        <v>0</v>
      </c>
      <c r="E141" s="81"/>
      <c r="F141" s="81">
        <f t="shared" si="306"/>
        <v>1457</v>
      </c>
      <c r="G141" s="81">
        <f t="shared" si="307"/>
        <v>29</v>
      </c>
      <c r="H141" s="81">
        <f t="shared" si="308"/>
        <v>0</v>
      </c>
      <c r="I141" s="81">
        <f t="shared" si="309"/>
        <v>49945</v>
      </c>
      <c r="J141" s="82">
        <f t="shared" si="310"/>
        <v>3.0191331489372891E-2</v>
      </c>
      <c r="K141" s="82">
        <f t="shared" si="311"/>
        <v>5.977286312014345E-4</v>
      </c>
      <c r="L141" s="82">
        <f t="shared" si="312"/>
        <v>0</v>
      </c>
      <c r="M141" s="81">
        <f t="shared" si="313"/>
        <v>50.510097581720849</v>
      </c>
      <c r="N141" s="84">
        <f t="shared" si="314"/>
        <v>9.4969738701844678E-2</v>
      </c>
      <c r="O141" s="84"/>
      <c r="P141" s="85">
        <f t="shared" si="315"/>
        <v>0</v>
      </c>
      <c r="Q141" s="87">
        <f t="shared" si="316"/>
        <v>9.4969738701844678E-2</v>
      </c>
      <c r="R141" s="96">
        <f t="shared" si="317"/>
        <v>0.90503026129815534</v>
      </c>
      <c r="AB141" s="119">
        <f t="shared" si="318"/>
        <v>1064.2857142857142</v>
      </c>
      <c r="AC141" s="120">
        <f t="shared" si="318"/>
        <v>30.142857142857142</v>
      </c>
      <c r="AD141" s="67">
        <f t="shared" si="182"/>
        <v>174.49285714285713</v>
      </c>
      <c r="AE141" s="41">
        <f t="shared" si="183"/>
        <v>0.17274550738875927</v>
      </c>
    </row>
    <row r="142" spans="1:31" ht="13.8" x14ac:dyDescent="0.25">
      <c r="A142" s="95">
        <v>44000</v>
      </c>
      <c r="B142" s="81">
        <v>56682</v>
      </c>
      <c r="C142" s="81">
        <v>5270</v>
      </c>
      <c r="D142" s="81">
        <v>0</v>
      </c>
      <c r="E142" s="81"/>
      <c r="F142" s="81">
        <f t="shared" si="306"/>
        <v>1496</v>
      </c>
      <c r="G142" s="81">
        <f t="shared" si="307"/>
        <v>29</v>
      </c>
      <c r="H142" s="81">
        <f t="shared" si="308"/>
        <v>0</v>
      </c>
      <c r="I142" s="81">
        <f t="shared" si="309"/>
        <v>51412</v>
      </c>
      <c r="J142" s="82">
        <f t="shared" si="310"/>
        <v>3.011752116227101E-2</v>
      </c>
      <c r="K142" s="82">
        <f t="shared" si="311"/>
        <v>5.8063870257283007E-4</v>
      </c>
      <c r="L142" s="82">
        <f t="shared" si="312"/>
        <v>0</v>
      </c>
      <c r="M142" s="81">
        <f t="shared" si="313"/>
        <v>51.869641187918127</v>
      </c>
      <c r="N142" s="84">
        <f t="shared" si="314"/>
        <v>9.2974842101548993E-2</v>
      </c>
      <c r="O142" s="84"/>
      <c r="P142" s="85">
        <f t="shared" si="315"/>
        <v>0</v>
      </c>
      <c r="Q142" s="87">
        <f t="shared" si="316"/>
        <v>9.2974842101548993E-2</v>
      </c>
      <c r="R142" s="96">
        <f t="shared" si="317"/>
        <v>0.90702515789845095</v>
      </c>
      <c r="AB142" s="119">
        <f t="shared" si="318"/>
        <v>1093.1428571428571</v>
      </c>
      <c r="AC142" s="120">
        <f t="shared" si="318"/>
        <v>30</v>
      </c>
      <c r="AD142" s="67">
        <f t="shared" si="182"/>
        <v>173.42428571428573</v>
      </c>
      <c r="AE142" s="41">
        <f t="shared" si="183"/>
        <v>0.1729861528703345</v>
      </c>
    </row>
    <row r="143" spans="1:31" ht="13.8" x14ac:dyDescent="0.25">
      <c r="A143" s="95">
        <v>44001</v>
      </c>
      <c r="B143" s="81">
        <v>57895</v>
      </c>
      <c r="C143" s="81">
        <v>5299</v>
      </c>
      <c r="D143" s="81">
        <v>0</v>
      </c>
      <c r="E143" s="81"/>
      <c r="F143" s="81">
        <f t="shared" si="306"/>
        <v>1213</v>
      </c>
      <c r="G143" s="81">
        <f t="shared" si="307"/>
        <v>29</v>
      </c>
      <c r="H143" s="81">
        <f t="shared" si="308"/>
        <v>0</v>
      </c>
      <c r="I143" s="81">
        <f t="shared" si="309"/>
        <v>52596</v>
      </c>
      <c r="J143" s="82">
        <f t="shared" si="310"/>
        <v>2.3726880352664147E-2</v>
      </c>
      <c r="K143" s="82">
        <f t="shared" si="311"/>
        <v>5.6407064498560644E-4</v>
      </c>
      <c r="L143" s="82">
        <f t="shared" si="312"/>
        <v>0</v>
      </c>
      <c r="M143" s="81">
        <f t="shared" si="313"/>
        <v>42.063668023833422</v>
      </c>
      <c r="N143" s="84">
        <f t="shared" si="314"/>
        <v>9.1527765782882811E-2</v>
      </c>
      <c r="O143" s="84"/>
      <c r="P143" s="85">
        <f t="shared" si="315"/>
        <v>0</v>
      </c>
      <c r="Q143" s="87">
        <f t="shared" si="316"/>
        <v>9.1527765782882811E-2</v>
      </c>
      <c r="R143" s="96">
        <f t="shared" si="317"/>
        <v>0.9084722342171172</v>
      </c>
      <c r="AB143" s="119">
        <f t="shared" si="318"/>
        <v>1075.4285714285713</v>
      </c>
      <c r="AC143" s="120">
        <f t="shared" si="318"/>
        <v>29.428571428571427</v>
      </c>
      <c r="AD143" s="67">
        <f t="shared" si="182"/>
        <v>173.59428571428572</v>
      </c>
      <c r="AE143" s="41">
        <f t="shared" si="183"/>
        <v>0.16952500082293689</v>
      </c>
    </row>
    <row r="144" spans="1:31" ht="13.8" x14ac:dyDescent="0.25">
      <c r="A144" s="95">
        <v>44002</v>
      </c>
      <c r="B144" s="81">
        <v>58597</v>
      </c>
      <c r="C144" s="81">
        <v>5320</v>
      </c>
      <c r="D144" s="81">
        <v>0</v>
      </c>
      <c r="E144" s="81"/>
      <c r="F144" s="81">
        <f t="shared" si="306"/>
        <v>702</v>
      </c>
      <c r="G144" s="81">
        <f t="shared" si="307"/>
        <v>21</v>
      </c>
      <c r="H144" s="81">
        <f t="shared" si="308"/>
        <v>0</v>
      </c>
      <c r="I144" s="81">
        <f t="shared" si="309"/>
        <v>53277</v>
      </c>
      <c r="J144" s="82">
        <f t="shared" si="310"/>
        <v>1.3423976814898285E-2</v>
      </c>
      <c r="K144" s="82">
        <f t="shared" si="311"/>
        <v>3.9926990645676479E-4</v>
      </c>
      <c r="L144" s="82">
        <f t="shared" si="312"/>
        <v>0</v>
      </c>
      <c r="M144" s="81">
        <f t="shared" si="313"/>
        <v>33.621308788399531</v>
      </c>
      <c r="N144" s="84">
        <f t="shared" si="314"/>
        <v>9.0789630868474497E-2</v>
      </c>
      <c r="O144" s="84"/>
      <c r="P144" s="85">
        <f t="shared" si="315"/>
        <v>0</v>
      </c>
      <c r="Q144" s="87">
        <f t="shared" si="316"/>
        <v>9.0789630868474497E-2</v>
      </c>
      <c r="R144" s="96">
        <f t="shared" si="317"/>
        <v>0.90921036913152553</v>
      </c>
      <c r="AB144" s="119">
        <f t="shared" si="318"/>
        <v>1026.8571428571429</v>
      </c>
      <c r="AC144" s="120">
        <f t="shared" si="318"/>
        <v>28.571428571428573</v>
      </c>
      <c r="AD144" s="67">
        <f t="shared" si="182"/>
        <v>180.44285714285715</v>
      </c>
      <c r="AE144" s="41">
        <f t="shared" si="183"/>
        <v>0.15834059061040298</v>
      </c>
    </row>
    <row r="145" spans="1:31" ht="13.8" x14ac:dyDescent="0.25">
      <c r="A145" s="95">
        <v>44003</v>
      </c>
      <c r="B145" s="81">
        <v>58918</v>
      </c>
      <c r="C145" s="81">
        <v>5341</v>
      </c>
      <c r="D145" s="81">
        <v>0</v>
      </c>
      <c r="E145" s="81"/>
      <c r="F145" s="81">
        <f t="shared" si="306"/>
        <v>321</v>
      </c>
      <c r="G145" s="81">
        <f t="shared" si="307"/>
        <v>21</v>
      </c>
      <c r="H145" s="81">
        <f t="shared" si="308"/>
        <v>0</v>
      </c>
      <c r="I145" s="81">
        <f t="shared" si="309"/>
        <v>53577</v>
      </c>
      <c r="J145" s="82">
        <f t="shared" si="310"/>
        <v>6.0602763890576176E-3</v>
      </c>
      <c r="K145" s="82">
        <f t="shared" si="311"/>
        <v>3.9416633819471815E-4</v>
      </c>
      <c r="L145" s="82">
        <f t="shared" si="312"/>
        <v>0</v>
      </c>
      <c r="M145" s="81">
        <f t="shared" si="313"/>
        <v>15.374921199039177</v>
      </c>
      <c r="N145" s="84">
        <f t="shared" si="314"/>
        <v>9.0651413829390001E-2</v>
      </c>
      <c r="O145" s="84"/>
      <c r="P145" s="85">
        <f t="shared" si="315"/>
        <v>0</v>
      </c>
      <c r="Q145" s="87">
        <f t="shared" si="316"/>
        <v>9.0651413829390001E-2</v>
      </c>
      <c r="R145" s="96">
        <f t="shared" si="317"/>
        <v>0.90934858617060998</v>
      </c>
      <c r="AB145" s="119">
        <f t="shared" si="318"/>
        <v>1013</v>
      </c>
      <c r="AC145" s="120">
        <f t="shared" si="318"/>
        <v>27.142857142857142</v>
      </c>
      <c r="AD145" s="67">
        <f t="shared" si="182"/>
        <v>180.92857142857142</v>
      </c>
      <c r="AE145" s="41">
        <f t="shared" si="183"/>
        <v>0.15001973943939992</v>
      </c>
    </row>
    <row r="146" spans="1:31" ht="13.8" x14ac:dyDescent="0.25">
      <c r="A146" s="95">
        <v>44004</v>
      </c>
      <c r="B146" s="81">
        <v>59718</v>
      </c>
      <c r="C146" s="81">
        <v>5366</v>
      </c>
      <c r="D146" s="81">
        <v>0</v>
      </c>
      <c r="E146" s="81"/>
      <c r="F146" s="81">
        <f t="shared" si="306"/>
        <v>800</v>
      </c>
      <c r="G146" s="81">
        <f t="shared" si="307"/>
        <v>25</v>
      </c>
      <c r="H146" s="81">
        <f t="shared" si="308"/>
        <v>0</v>
      </c>
      <c r="I146" s="81">
        <f t="shared" si="309"/>
        <v>54352</v>
      </c>
      <c r="J146" s="82">
        <f t="shared" si="310"/>
        <v>1.5019401965478905E-2</v>
      </c>
      <c r="K146" s="82">
        <f t="shared" si="311"/>
        <v>4.6661813838027514E-4</v>
      </c>
      <c r="L146" s="82">
        <f t="shared" si="312"/>
        <v>0</v>
      </c>
      <c r="M146" s="81">
        <f t="shared" si="313"/>
        <v>32.187779964178532</v>
      </c>
      <c r="N146" s="84">
        <f t="shared" si="314"/>
        <v>8.9855654911416991E-2</v>
      </c>
      <c r="O146" s="84"/>
      <c r="P146" s="85">
        <f t="shared" si="315"/>
        <v>0</v>
      </c>
      <c r="Q146" s="87">
        <f t="shared" si="316"/>
        <v>8.9855654911416991E-2</v>
      </c>
      <c r="R146" s="96">
        <f t="shared" si="317"/>
        <v>0.910144345088583</v>
      </c>
      <c r="AB146" s="119">
        <f t="shared" si="318"/>
        <v>1029.5714285714287</v>
      </c>
      <c r="AC146" s="120">
        <f t="shared" si="318"/>
        <v>26.714285714285715</v>
      </c>
      <c r="AD146" s="67">
        <f t="shared" si="182"/>
        <v>185.83428571428573</v>
      </c>
      <c r="AE146" s="41">
        <f t="shared" si="183"/>
        <v>0.14375326711970726</v>
      </c>
    </row>
    <row r="147" spans="1:31" ht="13.8" x14ac:dyDescent="0.25">
      <c r="A147" s="95">
        <v>44005</v>
      </c>
      <c r="B147" s="81">
        <v>61030</v>
      </c>
      <c r="C147" s="81">
        <v>5388</v>
      </c>
      <c r="D147" s="81">
        <v>0</v>
      </c>
      <c r="E147" s="81"/>
      <c r="F147" s="81">
        <f t="shared" si="306"/>
        <v>1312</v>
      </c>
      <c r="G147" s="81">
        <f t="shared" si="307"/>
        <v>22</v>
      </c>
      <c r="H147" s="81">
        <f t="shared" si="308"/>
        <v>0</v>
      </c>
      <c r="I147" s="81">
        <f t="shared" si="309"/>
        <v>55642</v>
      </c>
      <c r="J147" s="82">
        <f t="shared" si="310"/>
        <v>2.4282531251346492E-2</v>
      </c>
      <c r="K147" s="82">
        <f t="shared" si="311"/>
        <v>4.047689137474242E-4</v>
      </c>
      <c r="L147" s="82">
        <f t="shared" si="312"/>
        <v>0</v>
      </c>
      <c r="M147" s="81">
        <f t="shared" si="313"/>
        <v>59.991097207872023</v>
      </c>
      <c r="N147" s="84">
        <f t="shared" si="314"/>
        <v>8.8284450270358847E-2</v>
      </c>
      <c r="O147" s="84"/>
      <c r="P147" s="85">
        <f t="shared" si="315"/>
        <v>0</v>
      </c>
      <c r="Q147" s="87">
        <f t="shared" si="316"/>
        <v>8.8284450270358847E-2</v>
      </c>
      <c r="R147" s="96">
        <f t="shared" si="317"/>
        <v>0.91171554972964119</v>
      </c>
      <c r="AB147" s="119">
        <f t="shared" si="318"/>
        <v>1043</v>
      </c>
      <c r="AC147" s="120">
        <f t="shared" si="318"/>
        <v>25.142857142857142</v>
      </c>
      <c r="AD147" s="67">
        <f t="shared" si="182"/>
        <v>182.82285714285715</v>
      </c>
      <c r="AE147" s="41">
        <f t="shared" si="183"/>
        <v>0.13752578608489091</v>
      </c>
    </row>
    <row r="148" spans="1:31" ht="13.8" x14ac:dyDescent="0.25">
      <c r="A148" s="95">
        <v>44006</v>
      </c>
      <c r="B148" s="81">
        <v>62728</v>
      </c>
      <c r="C148" s="81">
        <v>5412</v>
      </c>
      <c r="D148" s="81">
        <v>0</v>
      </c>
      <c r="E148" s="81"/>
      <c r="F148" s="81">
        <f t="shared" ref="F148:F162" si="319">B148-B147</f>
        <v>1698</v>
      </c>
      <c r="G148" s="81">
        <f t="shared" ref="G148:G162" si="320">C148-C147</f>
        <v>24</v>
      </c>
      <c r="H148" s="81">
        <f t="shared" ref="H148:H162" si="321">D148-D147</f>
        <v>0</v>
      </c>
      <c r="I148" s="81">
        <f t="shared" ref="I148:I162" si="322">B148-C148-D148</f>
        <v>57316</v>
      </c>
      <c r="J148" s="82">
        <f t="shared" ref="J148:J162" si="323">F148/I147*$B$2/($B$2-B147)</f>
        <v>3.0702049214522745E-2</v>
      </c>
      <c r="K148" s="82">
        <f t="shared" ref="K148:K162" si="324">G148/I147</f>
        <v>4.3132885230581216E-4</v>
      </c>
      <c r="L148" s="82">
        <f t="shared" ref="L148:L162" si="325">H148/I147</f>
        <v>0</v>
      </c>
      <c r="M148" s="81">
        <f t="shared" ref="M148:M162" si="326">J148/(K148+L148)</f>
        <v>71.180142599769781</v>
      </c>
      <c r="N148" s="84">
        <f t="shared" ref="N148:N162" si="327">C148/B148</f>
        <v>8.6277260553500823E-2</v>
      </c>
      <c r="O148" s="84"/>
      <c r="P148" s="85">
        <f t="shared" ref="P148:P162" si="328">D148/B148</f>
        <v>0</v>
      </c>
      <c r="Q148" s="87">
        <f t="shared" ref="Q148:Q162" si="329">N148</f>
        <v>8.6277260553500823E-2</v>
      </c>
      <c r="R148" s="96">
        <f t="shared" ref="R148:R162" si="330">IF(P148="","",1-SUM(P148:Q148))</f>
        <v>0.91372273944649918</v>
      </c>
      <c r="AB148" s="119">
        <f t="shared" si="318"/>
        <v>1077.4285714285713</v>
      </c>
      <c r="AC148" s="120">
        <f t="shared" si="318"/>
        <v>24.428571428571427</v>
      </c>
      <c r="AD148" s="67">
        <f t="shared" si="182"/>
        <v>174.56571428571431</v>
      </c>
      <c r="AE148" s="41">
        <f t="shared" si="183"/>
        <v>0.13993911420995775</v>
      </c>
    </row>
    <row r="149" spans="1:31" ht="13.8" x14ac:dyDescent="0.25">
      <c r="A149" s="95">
        <v>44007</v>
      </c>
      <c r="B149" s="81">
        <v>64009</v>
      </c>
      <c r="C149" s="81">
        <v>5424</v>
      </c>
      <c r="D149" s="81">
        <v>0</v>
      </c>
      <c r="E149" s="81"/>
      <c r="F149" s="81">
        <f t="shared" si="319"/>
        <v>1281</v>
      </c>
      <c r="G149" s="81">
        <f t="shared" si="320"/>
        <v>12</v>
      </c>
      <c r="H149" s="81">
        <f t="shared" si="321"/>
        <v>0</v>
      </c>
      <c r="I149" s="81">
        <f t="shared" si="322"/>
        <v>58585</v>
      </c>
      <c r="J149" s="82">
        <f t="shared" si="323"/>
        <v>2.2489465498822438E-2</v>
      </c>
      <c r="K149" s="82">
        <f t="shared" si="324"/>
        <v>2.0936562216484052E-4</v>
      </c>
      <c r="L149" s="82">
        <f t="shared" si="325"/>
        <v>0</v>
      </c>
      <c r="M149" s="81">
        <f t="shared" si="326"/>
        <v>107.41718371087558</v>
      </c>
      <c r="N149" s="84">
        <f t="shared" si="327"/>
        <v>8.4738083706978704E-2</v>
      </c>
      <c r="O149" s="84"/>
      <c r="P149" s="85">
        <f t="shared" si="328"/>
        <v>0</v>
      </c>
      <c r="Q149" s="87">
        <f t="shared" si="329"/>
        <v>8.4738083706978704E-2</v>
      </c>
      <c r="R149" s="96">
        <f t="shared" si="330"/>
        <v>0.91526191629302134</v>
      </c>
      <c r="AB149" s="119">
        <f t="shared" si="318"/>
        <v>1046.7142857142858</v>
      </c>
      <c r="AC149" s="120">
        <f t="shared" si="318"/>
        <v>22</v>
      </c>
      <c r="AD149" s="67">
        <f t="shared" si="182"/>
        <v>172.21</v>
      </c>
      <c r="AE149" s="41">
        <f t="shared" si="183"/>
        <v>0.12775100168399048</v>
      </c>
    </row>
    <row r="150" spans="1:31" ht="13.8" x14ac:dyDescent="0.25">
      <c r="A150" s="95">
        <v>44008</v>
      </c>
      <c r="B150" s="81">
        <v>65212</v>
      </c>
      <c r="C150" s="81">
        <v>5438</v>
      </c>
      <c r="D150" s="81">
        <v>0</v>
      </c>
      <c r="E150" s="81"/>
      <c r="F150" s="81">
        <f t="shared" si="319"/>
        <v>1203</v>
      </c>
      <c r="G150" s="81">
        <f t="shared" si="320"/>
        <v>14</v>
      </c>
      <c r="H150" s="81">
        <f t="shared" si="321"/>
        <v>0</v>
      </c>
      <c r="I150" s="81">
        <f t="shared" si="322"/>
        <v>59774</v>
      </c>
      <c r="J150" s="82">
        <f t="shared" si="323"/>
        <v>2.0665242467533523E-2</v>
      </c>
      <c r="K150" s="82">
        <f t="shared" si="324"/>
        <v>2.3896901937355979E-4</v>
      </c>
      <c r="L150" s="82">
        <f t="shared" si="325"/>
        <v>0</v>
      </c>
      <c r="M150" s="81">
        <f t="shared" si="326"/>
        <v>86.476659282889386</v>
      </c>
      <c r="N150" s="84">
        <f t="shared" si="327"/>
        <v>8.3389560203643506E-2</v>
      </c>
      <c r="O150" s="84"/>
      <c r="P150" s="85">
        <f t="shared" si="328"/>
        <v>0</v>
      </c>
      <c r="Q150" s="87">
        <f t="shared" si="329"/>
        <v>8.3389560203643506E-2</v>
      </c>
      <c r="R150" s="96">
        <f t="shared" si="330"/>
        <v>0.91661043979635648</v>
      </c>
      <c r="AB150" s="119">
        <f t="shared" si="318"/>
        <v>1045.2857142857142</v>
      </c>
      <c r="AC150" s="120">
        <f t="shared" si="318"/>
        <v>19.857142857142858</v>
      </c>
      <c r="AD150" s="67">
        <f t="shared" si="182"/>
        <v>175.02714285714288</v>
      </c>
      <c r="AE150" s="41">
        <f t="shared" si="183"/>
        <v>0.11345179115076028</v>
      </c>
    </row>
    <row r="151" spans="1:31" ht="13.8" x14ac:dyDescent="0.25">
      <c r="A151" s="95">
        <v>44009</v>
      </c>
      <c r="B151" s="81">
        <v>65972</v>
      </c>
      <c r="C151" s="81">
        <v>5460</v>
      </c>
      <c r="D151" s="81">
        <v>0</v>
      </c>
      <c r="E151" s="81"/>
      <c r="F151" s="81">
        <f t="shared" si="319"/>
        <v>760</v>
      </c>
      <c r="G151" s="81">
        <f t="shared" si="320"/>
        <v>22</v>
      </c>
      <c r="H151" s="81">
        <f t="shared" si="321"/>
        <v>0</v>
      </c>
      <c r="I151" s="81">
        <f t="shared" si="322"/>
        <v>60512</v>
      </c>
      <c r="J151" s="82">
        <f t="shared" si="323"/>
        <v>1.2797190956405384E-2</v>
      </c>
      <c r="K151" s="82">
        <f t="shared" si="324"/>
        <v>3.6805299963194699E-4</v>
      </c>
      <c r="L151" s="82">
        <f t="shared" si="325"/>
        <v>0</v>
      </c>
      <c r="M151" s="81">
        <f t="shared" si="326"/>
        <v>34.769967828553426</v>
      </c>
      <c r="N151" s="84">
        <f t="shared" si="327"/>
        <v>8.2762384041714668E-2</v>
      </c>
      <c r="O151" s="84"/>
      <c r="P151" s="85">
        <f t="shared" si="328"/>
        <v>0</v>
      </c>
      <c r="Q151" s="87">
        <f t="shared" si="329"/>
        <v>8.2762384041714668E-2</v>
      </c>
      <c r="R151" s="96">
        <f t="shared" si="330"/>
        <v>0.91723761595828535</v>
      </c>
      <c r="AB151" s="119">
        <f t="shared" si="318"/>
        <v>1053.5714285714287</v>
      </c>
      <c r="AC151" s="120">
        <f t="shared" si="318"/>
        <v>20</v>
      </c>
      <c r="AD151" s="67">
        <f t="shared" ref="AD151:AD162" si="331">INDEX(AB130:AB151,$AE$3)*$AD$2</f>
        <v>177.31</v>
      </c>
      <c r="AE151" s="41">
        <f t="shared" ref="AE151:AE162" si="332">AC151/AD151</f>
        <v>0.11279679657097738</v>
      </c>
    </row>
    <row r="152" spans="1:31" ht="13.8" x14ac:dyDescent="0.25">
      <c r="A152" s="95">
        <v>44010</v>
      </c>
      <c r="B152" s="81">
        <v>66392</v>
      </c>
      <c r="C152" s="81">
        <v>5478</v>
      </c>
      <c r="D152" s="81">
        <v>0</v>
      </c>
      <c r="E152" s="81"/>
      <c r="F152" s="81">
        <f t="shared" si="319"/>
        <v>420</v>
      </c>
      <c r="G152" s="81">
        <f t="shared" si="320"/>
        <v>18</v>
      </c>
      <c r="H152" s="81">
        <f t="shared" si="321"/>
        <v>0</v>
      </c>
      <c r="I152" s="81">
        <f t="shared" si="322"/>
        <v>60914</v>
      </c>
      <c r="J152" s="82">
        <f t="shared" si="323"/>
        <v>6.9864097981593579E-3</v>
      </c>
      <c r="K152" s="82">
        <f t="shared" si="324"/>
        <v>2.9746166049709149E-4</v>
      </c>
      <c r="L152" s="82">
        <f t="shared" si="325"/>
        <v>0</v>
      </c>
      <c r="M152" s="81">
        <f t="shared" si="326"/>
        <v>23.486757205901061</v>
      </c>
      <c r="N152" s="84">
        <f t="shared" si="327"/>
        <v>8.2509940956741773E-2</v>
      </c>
      <c r="O152" s="84"/>
      <c r="P152" s="85">
        <f t="shared" si="328"/>
        <v>0</v>
      </c>
      <c r="Q152" s="87">
        <f t="shared" si="329"/>
        <v>8.2509940956741773E-2</v>
      </c>
      <c r="R152" s="96">
        <f t="shared" si="330"/>
        <v>0.9174900590432582</v>
      </c>
      <c r="AB152" s="119">
        <f t="shared" si="318"/>
        <v>1067.7142857142858</v>
      </c>
      <c r="AC152" s="120">
        <f t="shared" si="318"/>
        <v>19.571428571428573</v>
      </c>
      <c r="AD152" s="67">
        <f t="shared" si="331"/>
        <v>183.16285714285715</v>
      </c>
      <c r="AE152" s="41">
        <f t="shared" si="332"/>
        <v>0.10685260579967867</v>
      </c>
    </row>
    <row r="153" spans="1:31" ht="13.8" x14ac:dyDescent="0.25">
      <c r="A153" s="95">
        <v>44011</v>
      </c>
      <c r="B153" s="81">
        <v>67119</v>
      </c>
      <c r="C153" s="81">
        <v>5498</v>
      </c>
      <c r="D153" s="81">
        <v>0</v>
      </c>
      <c r="E153" s="81"/>
      <c r="F153" s="81">
        <f t="shared" si="319"/>
        <v>727</v>
      </c>
      <c r="G153" s="81">
        <f t="shared" si="320"/>
        <v>20</v>
      </c>
      <c r="H153" s="81">
        <f t="shared" si="321"/>
        <v>0</v>
      </c>
      <c r="I153" s="81">
        <f t="shared" si="322"/>
        <v>61621</v>
      </c>
      <c r="J153" s="82">
        <f t="shared" si="323"/>
        <v>1.2013837271930913E-2</v>
      </c>
      <c r="K153" s="82">
        <f t="shared" si="324"/>
        <v>3.283317463965591E-4</v>
      </c>
      <c r="L153" s="82">
        <f t="shared" si="325"/>
        <v>0</v>
      </c>
      <c r="M153" s="81">
        <f t="shared" si="326"/>
        <v>36.590544179119981</v>
      </c>
      <c r="N153" s="84">
        <f t="shared" si="327"/>
        <v>8.19142120710976E-2</v>
      </c>
      <c r="O153" s="84"/>
      <c r="P153" s="85">
        <f t="shared" si="328"/>
        <v>0</v>
      </c>
      <c r="Q153" s="87">
        <f t="shared" si="329"/>
        <v>8.19142120710976E-2</v>
      </c>
      <c r="R153" s="96">
        <f t="shared" si="330"/>
        <v>0.91808578792890239</v>
      </c>
      <c r="AB153" s="119">
        <f t="shared" si="318"/>
        <v>1057.2857142857142</v>
      </c>
      <c r="AC153" s="120">
        <f t="shared" si="318"/>
        <v>18.857142857142858</v>
      </c>
      <c r="AD153" s="67">
        <f t="shared" si="331"/>
        <v>177.94142857142859</v>
      </c>
      <c r="AE153" s="41">
        <f t="shared" si="332"/>
        <v>0.10597387583394215</v>
      </c>
    </row>
    <row r="154" spans="1:31" ht="13.8" x14ac:dyDescent="0.25">
      <c r="A154" s="95">
        <v>44012</v>
      </c>
      <c r="B154" s="81">
        <v>67924</v>
      </c>
      <c r="C154" s="81">
        <v>5515</v>
      </c>
      <c r="D154" s="81">
        <v>0</v>
      </c>
      <c r="E154" s="81"/>
      <c r="F154" s="81">
        <f t="shared" si="319"/>
        <v>805</v>
      </c>
      <c r="G154" s="81">
        <f t="shared" si="320"/>
        <v>17</v>
      </c>
      <c r="H154" s="81">
        <f t="shared" si="321"/>
        <v>0</v>
      </c>
      <c r="I154" s="81">
        <f t="shared" si="322"/>
        <v>62409</v>
      </c>
      <c r="J154" s="82">
        <f t="shared" si="323"/>
        <v>1.3151129751469166E-2</v>
      </c>
      <c r="K154" s="82">
        <f t="shared" si="324"/>
        <v>2.7587997598221386E-4</v>
      </c>
      <c r="L154" s="82">
        <f t="shared" si="325"/>
        <v>0</v>
      </c>
      <c r="M154" s="81">
        <f t="shared" si="326"/>
        <v>47.669750965604791</v>
      </c>
      <c r="N154" s="84">
        <f t="shared" si="327"/>
        <v>8.1193687062010481E-2</v>
      </c>
      <c r="O154" s="84"/>
      <c r="P154" s="85">
        <f t="shared" si="328"/>
        <v>0</v>
      </c>
      <c r="Q154" s="87">
        <f t="shared" si="329"/>
        <v>8.1193687062010481E-2</v>
      </c>
      <c r="R154" s="96">
        <f t="shared" si="330"/>
        <v>0.91880631293798953</v>
      </c>
      <c r="AB154" s="119">
        <f t="shared" si="318"/>
        <v>984.85714285714289</v>
      </c>
      <c r="AC154" s="120">
        <f t="shared" si="318"/>
        <v>18.142857142857142</v>
      </c>
      <c r="AD154" s="67">
        <f t="shared" si="331"/>
        <v>177.69857142857143</v>
      </c>
      <c r="AE154" s="41">
        <f t="shared" si="332"/>
        <v>0.10209906020628834</v>
      </c>
    </row>
    <row r="155" spans="1:31" ht="13.8" x14ac:dyDescent="0.25">
      <c r="A155" s="95">
        <v>44013</v>
      </c>
      <c r="B155" s="81">
        <v>68608</v>
      </c>
      <c r="C155" s="81">
        <v>5530</v>
      </c>
      <c r="D155" s="81">
        <v>0</v>
      </c>
      <c r="E155" s="81"/>
      <c r="F155" s="81">
        <f t="shared" si="319"/>
        <v>684</v>
      </c>
      <c r="G155" s="81">
        <f t="shared" si="320"/>
        <v>15</v>
      </c>
      <c r="H155" s="81">
        <f t="shared" si="321"/>
        <v>0</v>
      </c>
      <c r="I155" s="81">
        <f t="shared" si="322"/>
        <v>63078</v>
      </c>
      <c r="J155" s="82">
        <f t="shared" si="323"/>
        <v>1.1034169527785109E-2</v>
      </c>
      <c r="K155" s="82">
        <f t="shared" si="324"/>
        <v>2.4034994952651061E-4</v>
      </c>
      <c r="L155" s="82">
        <f t="shared" si="325"/>
        <v>0</v>
      </c>
      <c r="M155" s="81">
        <f t="shared" si="326"/>
        <v>45.908765737302723</v>
      </c>
      <c r="N155" s="84">
        <f t="shared" si="327"/>
        <v>8.0602845149253727E-2</v>
      </c>
      <c r="O155" s="84"/>
      <c r="P155" s="85">
        <f t="shared" si="328"/>
        <v>0</v>
      </c>
      <c r="Q155" s="87">
        <f t="shared" si="329"/>
        <v>8.0602845149253727E-2</v>
      </c>
      <c r="R155" s="96">
        <f t="shared" si="330"/>
        <v>0.91939715485074625</v>
      </c>
      <c r="AB155" s="119">
        <f t="shared" si="318"/>
        <v>840</v>
      </c>
      <c r="AC155" s="120">
        <f t="shared" si="318"/>
        <v>16.857142857142858</v>
      </c>
      <c r="AD155" s="67">
        <f t="shared" si="331"/>
        <v>179.10714285714289</v>
      </c>
      <c r="AE155" s="41">
        <f t="shared" si="332"/>
        <v>9.4117647058823514E-2</v>
      </c>
    </row>
    <row r="156" spans="1:31" ht="13.8" x14ac:dyDescent="0.25">
      <c r="A156" s="95">
        <v>44014</v>
      </c>
      <c r="B156" s="81">
        <v>69297</v>
      </c>
      <c r="C156" s="81">
        <v>5538</v>
      </c>
      <c r="D156" s="81">
        <v>0</v>
      </c>
      <c r="E156" s="81"/>
      <c r="F156" s="81">
        <f t="shared" si="319"/>
        <v>689</v>
      </c>
      <c r="G156" s="81">
        <f t="shared" si="320"/>
        <v>8</v>
      </c>
      <c r="H156" s="81">
        <f t="shared" si="321"/>
        <v>0</v>
      </c>
      <c r="I156" s="81">
        <f t="shared" si="322"/>
        <v>63759</v>
      </c>
      <c r="J156" s="82">
        <f t="shared" si="323"/>
        <v>1.0997695609378345E-2</v>
      </c>
      <c r="K156" s="82">
        <f t="shared" si="324"/>
        <v>1.2682710295190081E-4</v>
      </c>
      <c r="L156" s="82">
        <f t="shared" si="325"/>
        <v>0</v>
      </c>
      <c r="M156" s="81">
        <f t="shared" si="326"/>
        <v>86.714080456045906</v>
      </c>
      <c r="N156" s="84">
        <f t="shared" si="327"/>
        <v>7.9916879518593872E-2</v>
      </c>
      <c r="O156" s="84"/>
      <c r="P156" s="85">
        <f t="shared" si="328"/>
        <v>0</v>
      </c>
      <c r="Q156" s="87">
        <f t="shared" si="329"/>
        <v>7.9916879518593872E-2</v>
      </c>
      <c r="R156" s="96">
        <f t="shared" si="330"/>
        <v>0.92008312048140617</v>
      </c>
      <c r="AB156" s="119">
        <f t="shared" si="318"/>
        <v>755.42857142857144</v>
      </c>
      <c r="AC156" s="120">
        <f t="shared" si="318"/>
        <v>16.285714285714285</v>
      </c>
      <c r="AD156" s="67">
        <f t="shared" si="331"/>
        <v>181.51142857142858</v>
      </c>
      <c r="AE156" s="41">
        <f t="shared" si="332"/>
        <v>8.9722803758913242E-2</v>
      </c>
    </row>
    <row r="157" spans="1:31" ht="13.8" x14ac:dyDescent="0.25">
      <c r="A157" s="95">
        <v>44015</v>
      </c>
      <c r="B157" s="81">
        <v>69996</v>
      </c>
      <c r="C157" s="81">
        <v>5553</v>
      </c>
      <c r="D157" s="81">
        <v>0</v>
      </c>
      <c r="E157" s="81"/>
      <c r="F157" s="81">
        <f t="shared" si="319"/>
        <v>699</v>
      </c>
      <c r="G157" s="81">
        <f t="shared" si="320"/>
        <v>15</v>
      </c>
      <c r="H157" s="81">
        <f t="shared" si="321"/>
        <v>0</v>
      </c>
      <c r="I157" s="81">
        <f t="shared" si="322"/>
        <v>64443</v>
      </c>
      <c r="J157" s="82">
        <f t="shared" si="323"/>
        <v>1.1038902548522821E-2</v>
      </c>
      <c r="K157" s="82">
        <f t="shared" si="324"/>
        <v>2.352609043429163E-4</v>
      </c>
      <c r="L157" s="82">
        <f t="shared" si="325"/>
        <v>0</v>
      </c>
      <c r="M157" s="81">
        <f t="shared" si="326"/>
        <v>46.921959172751102</v>
      </c>
      <c r="N157" s="84">
        <f t="shared" si="327"/>
        <v>7.9333104748842795E-2</v>
      </c>
      <c r="O157" s="84"/>
      <c r="P157" s="85">
        <f t="shared" si="328"/>
        <v>0</v>
      </c>
      <c r="Q157" s="87">
        <f t="shared" si="329"/>
        <v>7.9333104748842795E-2</v>
      </c>
      <c r="R157" s="96">
        <f t="shared" si="330"/>
        <v>0.92066689525115719</v>
      </c>
      <c r="AB157" s="119">
        <f t="shared" si="318"/>
        <v>683.42857142857144</v>
      </c>
      <c r="AC157" s="120">
        <f t="shared" si="318"/>
        <v>16.428571428571427</v>
      </c>
      <c r="AD157" s="67">
        <f t="shared" si="331"/>
        <v>179.73857142857142</v>
      </c>
      <c r="AE157" s="41">
        <f t="shared" si="332"/>
        <v>9.1402592654410766E-2</v>
      </c>
    </row>
    <row r="158" spans="1:31" ht="13.8" x14ac:dyDescent="0.25">
      <c r="A158" s="95">
        <v>44016</v>
      </c>
      <c r="B158" s="81">
        <v>70366</v>
      </c>
      <c r="C158" s="81">
        <v>5562</v>
      </c>
      <c r="D158" s="81">
        <v>0</v>
      </c>
      <c r="E158" s="81"/>
      <c r="F158" s="81">
        <f t="shared" si="319"/>
        <v>370</v>
      </c>
      <c r="G158" s="81">
        <f t="shared" si="320"/>
        <v>9</v>
      </c>
      <c r="H158" s="81">
        <f t="shared" si="321"/>
        <v>0</v>
      </c>
      <c r="I158" s="81">
        <f t="shared" si="322"/>
        <v>64804</v>
      </c>
      <c r="J158" s="82">
        <f t="shared" si="323"/>
        <v>5.7815789749706076E-3</v>
      </c>
      <c r="K158" s="82">
        <f t="shared" si="324"/>
        <v>1.3965830268609469E-4</v>
      </c>
      <c r="L158" s="82">
        <f t="shared" si="325"/>
        <v>0</v>
      </c>
      <c r="M158" s="81">
        <f t="shared" si="326"/>
        <v>41.398032653781208</v>
      </c>
      <c r="N158" s="84">
        <f t="shared" si="327"/>
        <v>7.9043856407924287E-2</v>
      </c>
      <c r="O158" s="84"/>
      <c r="P158" s="85">
        <f t="shared" si="328"/>
        <v>0</v>
      </c>
      <c r="Q158" s="87">
        <f t="shared" si="329"/>
        <v>7.9043856407924287E-2</v>
      </c>
      <c r="R158" s="96">
        <f t="shared" si="330"/>
        <v>0.92095614359207567</v>
      </c>
      <c r="AB158" s="119">
        <f t="shared" si="318"/>
        <v>627.71428571428567</v>
      </c>
      <c r="AC158" s="120">
        <f t="shared" si="318"/>
        <v>14.571428571428571</v>
      </c>
      <c r="AD158" s="67">
        <f t="shared" si="331"/>
        <v>167.42571428571429</v>
      </c>
      <c r="AE158" s="41">
        <f t="shared" si="332"/>
        <v>8.7032201914708437E-2</v>
      </c>
    </row>
    <row r="159" spans="1:31" ht="13.8" x14ac:dyDescent="0.25">
      <c r="A159" s="95">
        <v>44017</v>
      </c>
      <c r="B159" s="81">
        <v>70681</v>
      </c>
      <c r="C159" s="81">
        <v>5578</v>
      </c>
      <c r="D159" s="81">
        <v>0</v>
      </c>
      <c r="E159" s="81"/>
      <c r="F159" s="81">
        <f t="shared" si="319"/>
        <v>315</v>
      </c>
      <c r="G159" s="81">
        <f t="shared" si="320"/>
        <v>16</v>
      </c>
      <c r="H159" s="81">
        <f t="shared" si="321"/>
        <v>0</v>
      </c>
      <c r="I159" s="81">
        <f t="shared" si="322"/>
        <v>65103</v>
      </c>
      <c r="J159" s="82">
        <f t="shared" si="323"/>
        <v>4.8949160840517821E-3</v>
      </c>
      <c r="K159" s="82">
        <f t="shared" si="324"/>
        <v>2.4689833960866612E-4</v>
      </c>
      <c r="L159" s="82">
        <f t="shared" si="325"/>
        <v>0</v>
      </c>
      <c r="M159" s="81">
        <f t="shared" si="326"/>
        <v>19.825633869430732</v>
      </c>
      <c r="N159" s="84">
        <f t="shared" si="327"/>
        <v>7.8917955320383135E-2</v>
      </c>
      <c r="O159" s="84"/>
      <c r="P159" s="85">
        <f t="shared" si="328"/>
        <v>0</v>
      </c>
      <c r="Q159" s="87">
        <f t="shared" si="329"/>
        <v>7.8917955320383135E-2</v>
      </c>
      <c r="R159" s="96">
        <f t="shared" si="330"/>
        <v>0.92108204467961685</v>
      </c>
      <c r="AB159" s="119">
        <f t="shared" si="318"/>
        <v>612.71428571428567</v>
      </c>
      <c r="AC159" s="120">
        <f t="shared" si="318"/>
        <v>14.285714285714286</v>
      </c>
      <c r="AD159" s="67">
        <f t="shared" si="331"/>
        <v>142.80000000000001</v>
      </c>
      <c r="AE159" s="41">
        <f t="shared" si="332"/>
        <v>0.10004001600640255</v>
      </c>
    </row>
    <row r="160" spans="1:31" ht="13.8" x14ac:dyDescent="0.25">
      <c r="A160" s="95">
        <v>44018</v>
      </c>
      <c r="B160" s="81">
        <v>70932</v>
      </c>
      <c r="C160" s="81">
        <v>5590</v>
      </c>
      <c r="D160" s="81">
        <v>0</v>
      </c>
      <c r="E160" s="81"/>
      <c r="F160" s="81">
        <f t="shared" si="319"/>
        <v>251</v>
      </c>
      <c r="G160" s="81">
        <f t="shared" si="320"/>
        <v>12</v>
      </c>
      <c r="H160" s="81">
        <f t="shared" si="321"/>
        <v>0</v>
      </c>
      <c r="I160" s="81">
        <f t="shared" si="322"/>
        <v>65342</v>
      </c>
      <c r="J160" s="82">
        <f t="shared" si="323"/>
        <v>3.8826019766540426E-3</v>
      </c>
      <c r="K160" s="82">
        <f t="shared" si="324"/>
        <v>1.8432330307359109E-4</v>
      </c>
      <c r="L160" s="82">
        <f t="shared" si="325"/>
        <v>0</v>
      </c>
      <c r="M160" s="81">
        <f t="shared" si="326"/>
        <v>21.064086373842343</v>
      </c>
      <c r="N160" s="84">
        <f t="shared" si="327"/>
        <v>7.8807872328427231E-2</v>
      </c>
      <c r="O160" s="84"/>
      <c r="P160" s="85">
        <f t="shared" si="328"/>
        <v>0</v>
      </c>
      <c r="Q160" s="87">
        <f t="shared" si="329"/>
        <v>7.8807872328427231E-2</v>
      </c>
      <c r="R160" s="96">
        <f t="shared" si="330"/>
        <v>0.92119212767157277</v>
      </c>
      <c r="AB160" s="119">
        <f t="shared" si="318"/>
        <v>544.71428571428567</v>
      </c>
      <c r="AC160" s="120">
        <f t="shared" si="318"/>
        <v>13.142857142857142</v>
      </c>
      <c r="AD160" s="67">
        <f t="shared" si="331"/>
        <v>128.42285714285717</v>
      </c>
      <c r="AE160" s="41">
        <f t="shared" si="332"/>
        <v>0.10234048233514281</v>
      </c>
    </row>
    <row r="161" spans="1:31" ht="13.8" x14ac:dyDescent="0.25">
      <c r="A161" s="95">
        <v>44019</v>
      </c>
      <c r="B161" s="81">
        <v>71210</v>
      </c>
      <c r="C161" s="81">
        <v>5601</v>
      </c>
      <c r="D161" s="81">
        <v>0</v>
      </c>
      <c r="E161" s="81"/>
      <c r="F161" s="81">
        <f t="shared" si="319"/>
        <v>278</v>
      </c>
      <c r="G161" s="81">
        <f t="shared" si="320"/>
        <v>11</v>
      </c>
      <c r="H161" s="81">
        <f t="shared" si="321"/>
        <v>0</v>
      </c>
      <c r="I161" s="81">
        <f t="shared" si="322"/>
        <v>65609</v>
      </c>
      <c r="J161" s="82">
        <f t="shared" si="323"/>
        <v>4.2846306873601412E-3</v>
      </c>
      <c r="K161" s="82">
        <f t="shared" si="324"/>
        <v>1.6834501545713324E-4</v>
      </c>
      <c r="L161" s="82">
        <f t="shared" si="325"/>
        <v>0</v>
      </c>
      <c r="M161" s="81">
        <f t="shared" si="326"/>
        <v>25.451485306680578</v>
      </c>
      <c r="N161" s="84">
        <f t="shared" si="327"/>
        <v>7.8654683330992833E-2</v>
      </c>
      <c r="O161" s="84"/>
      <c r="P161" s="85">
        <f t="shared" si="328"/>
        <v>0</v>
      </c>
      <c r="Q161" s="87">
        <f t="shared" si="329"/>
        <v>7.8654683330992833E-2</v>
      </c>
      <c r="R161" s="96">
        <f t="shared" si="330"/>
        <v>0.92134531666900721</v>
      </c>
      <c r="AB161" s="119">
        <f t="shared" si="318"/>
        <v>469.42857142857144</v>
      </c>
      <c r="AC161" s="120">
        <f t="shared" si="318"/>
        <v>12.285714285714286</v>
      </c>
      <c r="AD161" s="67">
        <f t="shared" si="331"/>
        <v>116.18285714285716</v>
      </c>
      <c r="AE161" s="41">
        <f t="shared" si="332"/>
        <v>0.10574463899272082</v>
      </c>
    </row>
    <row r="162" spans="1:31" ht="13.8" x14ac:dyDescent="0.25">
      <c r="A162" s="95">
        <v>44020</v>
      </c>
      <c r="B162" s="81">
        <v>71747</v>
      </c>
      <c r="C162" s="81">
        <v>5616</v>
      </c>
      <c r="D162" s="81">
        <v>0</v>
      </c>
      <c r="E162" s="81"/>
      <c r="F162" s="81">
        <f t="shared" si="319"/>
        <v>537</v>
      </c>
      <c r="G162" s="81">
        <f t="shared" si="320"/>
        <v>15</v>
      </c>
      <c r="H162" s="81">
        <f t="shared" si="321"/>
        <v>0</v>
      </c>
      <c r="I162" s="81">
        <f t="shared" si="322"/>
        <v>66131</v>
      </c>
      <c r="J162" s="82">
        <f t="shared" si="323"/>
        <v>8.2429739646420006E-3</v>
      </c>
      <c r="K162" s="82">
        <f t="shared" si="324"/>
        <v>2.2862717005288908E-4</v>
      </c>
      <c r="L162" s="82">
        <f t="shared" si="325"/>
        <v>0</v>
      </c>
      <c r="M162" s="81">
        <f t="shared" si="326"/>
        <v>36.054218589746469</v>
      </c>
      <c r="N162" s="84">
        <f t="shared" si="327"/>
        <v>7.8275049827867371E-2</v>
      </c>
      <c r="O162" s="84"/>
      <c r="P162" s="85">
        <f t="shared" si="328"/>
        <v>0</v>
      </c>
      <c r="Q162" s="87">
        <f t="shared" si="329"/>
        <v>7.8275049827867371E-2</v>
      </c>
      <c r="R162" s="96">
        <f t="shared" si="330"/>
        <v>0.92172495017213263</v>
      </c>
      <c r="AB162" s="119">
        <f t="shared" si="318"/>
        <v>448.42857142857144</v>
      </c>
      <c r="AC162" s="120">
        <f t="shared" si="318"/>
        <v>12.285714285714286</v>
      </c>
      <c r="AD162" s="67">
        <f t="shared" si="331"/>
        <v>106.71142857142857</v>
      </c>
      <c r="AE162" s="41">
        <f t="shared" si="332"/>
        <v>0.11513025783822861</v>
      </c>
    </row>
    <row r="163" spans="1:31" ht="13.8" x14ac:dyDescent="0.25">
      <c r="A163" s="95">
        <v>44021</v>
      </c>
      <c r="B163" s="81">
        <v>72082</v>
      </c>
      <c r="C163" s="81">
        <v>5630</v>
      </c>
      <c r="D163" s="81">
        <v>0</v>
      </c>
      <c r="E163" s="81"/>
      <c r="F163" s="81">
        <f t="shared" ref="F163:F169" si="333">B163-B162</f>
        <v>335</v>
      </c>
      <c r="G163" s="81">
        <f t="shared" ref="G163:G169" si="334">C163-C162</f>
        <v>14</v>
      </c>
      <c r="H163" s="81">
        <f t="shared" ref="H163:H169" si="335">D163-D162</f>
        <v>0</v>
      </c>
      <c r="I163" s="81">
        <f t="shared" ref="I163:I169" si="336">B163-C163-D163</f>
        <v>66452</v>
      </c>
      <c r="J163" s="82">
        <f t="shared" ref="J163:J169" si="337">F163/I162*$B$2/($B$2-B162)</f>
        <v>5.1019480823182939E-3</v>
      </c>
      <c r="K163" s="82">
        <f t="shared" ref="K163:K169" si="338">G163/I162</f>
        <v>2.1170101767703498E-4</v>
      </c>
      <c r="L163" s="82">
        <f t="shared" ref="L163:L169" si="339">H163/I162</f>
        <v>0</v>
      </c>
      <c r="M163" s="81">
        <f t="shared" ref="M163:M169" si="340">J163/(K163+L163)</f>
        <v>24.099780616556508</v>
      </c>
      <c r="N163" s="84">
        <f t="shared" ref="N163:N169" si="341">C163/B163</f>
        <v>7.8105490968619073E-2</v>
      </c>
      <c r="O163" s="84"/>
      <c r="P163" s="85">
        <f t="shared" ref="P163:P169" si="342">D163/B163</f>
        <v>0</v>
      </c>
      <c r="Q163" s="87">
        <f t="shared" ref="Q163:Q169" si="343">N163</f>
        <v>7.8105490968619073E-2</v>
      </c>
      <c r="R163" s="96">
        <f t="shared" ref="R163:R169" si="344">IF(P163="","",1-SUM(P163:Q163))</f>
        <v>0.92189450903138093</v>
      </c>
      <c r="AB163" s="119">
        <f t="shared" ref="AB163:AB169" si="345">AVERAGE(F157:F163)</f>
        <v>397.85714285714283</v>
      </c>
      <c r="AC163" s="120">
        <f t="shared" ref="AC163:AC169" si="346">AVERAGE(G157:G163)</f>
        <v>13.142857142857142</v>
      </c>
      <c r="AD163" s="67">
        <f t="shared" ref="AD163:AD169" si="347">INDEX(AB142:AB163,$AE$3)*$AD$2</f>
        <v>104.16142857142857</v>
      </c>
      <c r="AE163" s="41">
        <f t="shared" ref="AE163:AE169" si="348">AC163/AD163</f>
        <v>0.12617777351089654</v>
      </c>
    </row>
    <row r="164" spans="1:31" ht="13.8" x14ac:dyDescent="0.25">
      <c r="A164" s="95">
        <v>44022</v>
      </c>
      <c r="B164" s="81">
        <v>72459</v>
      </c>
      <c r="C164" s="81">
        <v>5641</v>
      </c>
      <c r="D164" s="81">
        <v>0</v>
      </c>
      <c r="E164" s="81"/>
      <c r="F164" s="81">
        <f t="shared" si="333"/>
        <v>377</v>
      </c>
      <c r="G164" s="81">
        <f t="shared" si="334"/>
        <v>11</v>
      </c>
      <c r="H164" s="81">
        <f t="shared" si="335"/>
        <v>0</v>
      </c>
      <c r="I164" s="81">
        <f t="shared" si="336"/>
        <v>66818</v>
      </c>
      <c r="J164" s="82">
        <f t="shared" si="337"/>
        <v>5.7140511116092344E-3</v>
      </c>
      <c r="K164" s="82">
        <f t="shared" si="338"/>
        <v>1.6553301631252632E-4</v>
      </c>
      <c r="L164" s="82">
        <f t="shared" si="339"/>
        <v>0</v>
      </c>
      <c r="M164" s="81">
        <f t="shared" si="340"/>
        <v>34.519102224423349</v>
      </c>
      <c r="N164" s="84">
        <f t="shared" si="341"/>
        <v>7.7850922590706473E-2</v>
      </c>
      <c r="O164" s="84"/>
      <c r="P164" s="85">
        <f t="shared" si="342"/>
        <v>0</v>
      </c>
      <c r="Q164" s="87">
        <f t="shared" si="343"/>
        <v>7.7850922590706473E-2</v>
      </c>
      <c r="R164" s="96">
        <f t="shared" si="344"/>
        <v>0.92214907740929353</v>
      </c>
      <c r="AB164" s="119">
        <f t="shared" si="345"/>
        <v>351.85714285714283</v>
      </c>
      <c r="AC164" s="120">
        <f t="shared" si="346"/>
        <v>12.571428571428571</v>
      </c>
      <c r="AD164" s="67">
        <f t="shared" si="347"/>
        <v>92.601428571428571</v>
      </c>
      <c r="AE164" s="41">
        <f t="shared" si="348"/>
        <v>0.13575847333425894</v>
      </c>
    </row>
    <row r="165" spans="1:31" ht="13.8" x14ac:dyDescent="0.25">
      <c r="A165" s="95">
        <v>44023</v>
      </c>
      <c r="B165" s="81">
        <v>72773</v>
      </c>
      <c r="C165" s="81">
        <v>5650</v>
      </c>
      <c r="D165" s="81">
        <v>0</v>
      </c>
      <c r="E165" s="81"/>
      <c r="F165" s="81">
        <f t="shared" si="333"/>
        <v>314</v>
      </c>
      <c r="G165" s="81">
        <f t="shared" si="334"/>
        <v>9</v>
      </c>
      <c r="H165" s="81">
        <f t="shared" si="335"/>
        <v>0</v>
      </c>
      <c r="I165" s="81">
        <f t="shared" si="336"/>
        <v>67123</v>
      </c>
      <c r="J165" s="82">
        <f t="shared" si="337"/>
        <v>4.733292375859826E-3</v>
      </c>
      <c r="K165" s="82">
        <f t="shared" si="338"/>
        <v>1.3469424406597024E-4</v>
      </c>
      <c r="L165" s="82">
        <f t="shared" si="339"/>
        <v>0</v>
      </c>
      <c r="M165" s="81">
        <f t="shared" si="340"/>
        <v>35.141014441133542</v>
      </c>
      <c r="N165" s="84">
        <f t="shared" si="341"/>
        <v>7.7638684677009337E-2</v>
      </c>
      <c r="O165" s="84"/>
      <c r="P165" s="85">
        <f t="shared" si="342"/>
        <v>0</v>
      </c>
      <c r="Q165" s="87">
        <f t="shared" si="343"/>
        <v>7.7638684677009337E-2</v>
      </c>
      <c r="R165" s="96">
        <f t="shared" si="344"/>
        <v>0.9223613153229907</v>
      </c>
      <c r="AB165" s="119">
        <f t="shared" si="345"/>
        <v>343.85714285714283</v>
      </c>
      <c r="AC165" s="120">
        <f t="shared" si="346"/>
        <v>12.571428571428571</v>
      </c>
      <c r="AD165" s="67">
        <f t="shared" si="347"/>
        <v>79.80285714285715</v>
      </c>
      <c r="AE165" s="41">
        <f t="shared" si="348"/>
        <v>0.15753105868031933</v>
      </c>
    </row>
    <row r="166" spans="1:31" ht="13.8" x14ac:dyDescent="0.25">
      <c r="A166" s="95">
        <v>44024</v>
      </c>
      <c r="B166" s="81">
        <v>72879</v>
      </c>
      <c r="C166" s="81">
        <v>5664</v>
      </c>
      <c r="D166" s="81">
        <v>0</v>
      </c>
      <c r="E166" s="81"/>
      <c r="F166" s="81">
        <f t="shared" si="333"/>
        <v>106</v>
      </c>
      <c r="G166" s="81">
        <f t="shared" si="334"/>
        <v>14</v>
      </c>
      <c r="H166" s="81">
        <f t="shared" si="335"/>
        <v>0</v>
      </c>
      <c r="I166" s="81">
        <f t="shared" si="336"/>
        <v>67215</v>
      </c>
      <c r="J166" s="82">
        <f t="shared" si="337"/>
        <v>1.5906523192211811E-3</v>
      </c>
      <c r="K166" s="82">
        <f t="shared" si="338"/>
        <v>2.0857232245281051E-4</v>
      </c>
      <c r="L166" s="82">
        <f t="shared" si="339"/>
        <v>0</v>
      </c>
      <c r="M166" s="81">
        <f t="shared" si="340"/>
        <v>7.6263825445059528</v>
      </c>
      <c r="N166" s="84">
        <f t="shared" si="341"/>
        <v>7.7717861112254552E-2</v>
      </c>
      <c r="O166" s="84"/>
      <c r="P166" s="85">
        <f t="shared" si="342"/>
        <v>0</v>
      </c>
      <c r="Q166" s="87">
        <f t="shared" si="343"/>
        <v>7.7717861112254552E-2</v>
      </c>
      <c r="R166" s="96">
        <f t="shared" si="344"/>
        <v>0.92228213888774546</v>
      </c>
      <c r="AB166" s="119">
        <f t="shared" si="345"/>
        <v>314</v>
      </c>
      <c r="AC166" s="120">
        <f t="shared" si="346"/>
        <v>12.285714285714286</v>
      </c>
      <c r="AD166" s="67">
        <f t="shared" si="347"/>
        <v>76.232857142857156</v>
      </c>
      <c r="AE166" s="41">
        <f t="shared" si="348"/>
        <v>0.16116035455277999</v>
      </c>
    </row>
    <row r="167" spans="1:31" ht="13.8" x14ac:dyDescent="0.25">
      <c r="A167" s="95">
        <v>44025</v>
      </c>
      <c r="B167" s="81">
        <v>73049</v>
      </c>
      <c r="C167" s="81">
        <v>5672</v>
      </c>
      <c r="D167" s="81">
        <v>0</v>
      </c>
      <c r="E167" s="81"/>
      <c r="F167" s="81">
        <f t="shared" si="333"/>
        <v>170</v>
      </c>
      <c r="G167" s="81">
        <f t="shared" si="334"/>
        <v>8</v>
      </c>
      <c r="H167" s="81">
        <f t="shared" si="335"/>
        <v>0</v>
      </c>
      <c r="I167" s="81">
        <f t="shared" si="336"/>
        <v>67377</v>
      </c>
      <c r="J167" s="82">
        <f t="shared" si="337"/>
        <v>2.5475813810619864E-3</v>
      </c>
      <c r="K167" s="82">
        <f t="shared" si="338"/>
        <v>1.1902105184854572E-4</v>
      </c>
      <c r="L167" s="82">
        <f t="shared" si="339"/>
        <v>0</v>
      </c>
      <c r="M167" s="81">
        <f t="shared" si="340"/>
        <v>21.404460316010177</v>
      </c>
      <c r="N167" s="84">
        <f t="shared" si="341"/>
        <v>7.7646511245876057E-2</v>
      </c>
      <c r="O167" s="84"/>
      <c r="P167" s="85">
        <f t="shared" si="342"/>
        <v>0</v>
      </c>
      <c r="Q167" s="87">
        <f t="shared" si="343"/>
        <v>7.7646511245876057E-2</v>
      </c>
      <c r="R167" s="96">
        <f t="shared" si="344"/>
        <v>0.92235348875412393</v>
      </c>
      <c r="AB167" s="119">
        <f t="shared" si="345"/>
        <v>302.42857142857144</v>
      </c>
      <c r="AC167" s="120">
        <f t="shared" si="346"/>
        <v>11.714285714285714</v>
      </c>
      <c r="AD167" s="67">
        <f t="shared" si="347"/>
        <v>67.635714285714286</v>
      </c>
      <c r="AE167" s="41">
        <f t="shared" si="348"/>
        <v>0.17319674728059983</v>
      </c>
    </row>
    <row r="168" spans="1:31" ht="13.8" x14ac:dyDescent="0.25">
      <c r="A168" s="95">
        <v>44026</v>
      </c>
      <c r="B168" s="81">
        <v>73364</v>
      </c>
      <c r="C168" s="81">
        <v>5678</v>
      </c>
      <c r="D168" s="81">
        <v>0</v>
      </c>
      <c r="E168" s="81"/>
      <c r="F168" s="81">
        <f t="shared" si="333"/>
        <v>315</v>
      </c>
      <c r="G168" s="81">
        <f t="shared" si="334"/>
        <v>6</v>
      </c>
      <c r="H168" s="81">
        <f t="shared" si="335"/>
        <v>0</v>
      </c>
      <c r="I168" s="81">
        <f t="shared" si="336"/>
        <v>67686</v>
      </c>
      <c r="J168" s="82">
        <f t="shared" si="337"/>
        <v>4.7092483615713103E-3</v>
      </c>
      <c r="K168" s="82">
        <f t="shared" si="338"/>
        <v>8.9051159891357585E-5</v>
      </c>
      <c r="L168" s="82">
        <f t="shared" si="339"/>
        <v>0</v>
      </c>
      <c r="M168" s="81">
        <f t="shared" si="340"/>
        <v>52.882504476265026</v>
      </c>
      <c r="N168" s="84">
        <f t="shared" si="341"/>
        <v>7.7394907584101197E-2</v>
      </c>
      <c r="O168" s="84"/>
      <c r="P168" s="85">
        <f t="shared" si="342"/>
        <v>0</v>
      </c>
      <c r="Q168" s="87">
        <f t="shared" si="343"/>
        <v>7.7394907584101197E-2</v>
      </c>
      <c r="R168" s="96">
        <f t="shared" si="344"/>
        <v>0.92260509241589883</v>
      </c>
      <c r="AB168" s="119">
        <f t="shared" si="345"/>
        <v>307.71428571428572</v>
      </c>
      <c r="AC168" s="120">
        <f t="shared" si="346"/>
        <v>11</v>
      </c>
      <c r="AD168" s="67">
        <f t="shared" si="347"/>
        <v>59.815714285714286</v>
      </c>
      <c r="AE168" s="41">
        <f t="shared" si="348"/>
        <v>0.18389816340665377</v>
      </c>
    </row>
    <row r="169" spans="1:31" ht="13.8" x14ac:dyDescent="0.25">
      <c r="A169" s="95">
        <v>44027</v>
      </c>
      <c r="B169" s="81">
        <v>73663</v>
      </c>
      <c r="C169" s="81">
        <v>5686</v>
      </c>
      <c r="D169" s="81">
        <v>0</v>
      </c>
      <c r="E169" s="81"/>
      <c r="F169" s="81">
        <f t="shared" si="333"/>
        <v>299</v>
      </c>
      <c r="G169" s="81">
        <f t="shared" si="334"/>
        <v>8</v>
      </c>
      <c r="H169" s="81">
        <f t="shared" si="335"/>
        <v>0</v>
      </c>
      <c r="I169" s="81">
        <f t="shared" si="336"/>
        <v>67977</v>
      </c>
      <c r="J169" s="82">
        <f t="shared" si="337"/>
        <v>4.4497815896494828E-3</v>
      </c>
      <c r="K169" s="82">
        <f t="shared" si="338"/>
        <v>1.1819283160476317E-4</v>
      </c>
      <c r="L169" s="82">
        <f t="shared" si="339"/>
        <v>0</v>
      </c>
      <c r="M169" s="81">
        <f t="shared" si="340"/>
        <v>37.648489584626859</v>
      </c>
      <c r="N169" s="84">
        <f t="shared" si="341"/>
        <v>7.718936236645263E-2</v>
      </c>
      <c r="O169" s="84"/>
      <c r="P169" s="85">
        <f t="shared" si="342"/>
        <v>0</v>
      </c>
      <c r="Q169" s="87">
        <f t="shared" si="343"/>
        <v>7.718936236645263E-2</v>
      </c>
      <c r="R169" s="96">
        <f t="shared" si="344"/>
        <v>0.92281063763354743</v>
      </c>
      <c r="AB169" s="119">
        <f t="shared" si="345"/>
        <v>273.71428571428572</v>
      </c>
      <c r="AC169" s="120">
        <f t="shared" si="346"/>
        <v>10</v>
      </c>
      <c r="AD169" s="67">
        <f t="shared" si="347"/>
        <v>58.455714285714286</v>
      </c>
      <c r="AE169" s="41">
        <f t="shared" si="348"/>
        <v>0.1710696742344632</v>
      </c>
    </row>
    <row r="170" spans="1:31" ht="13.8" x14ac:dyDescent="0.25">
      <c r="A170" s="95">
        <v>44028</v>
      </c>
      <c r="B170" s="81">
        <v>73936</v>
      </c>
      <c r="C170" s="81">
        <v>5694</v>
      </c>
      <c r="D170" s="81">
        <v>0</v>
      </c>
      <c r="E170" s="81"/>
      <c r="F170" s="81">
        <f t="shared" ref="F170:F175" si="349">B170-B169</f>
        <v>273</v>
      </c>
      <c r="G170" s="81">
        <f t="shared" ref="G170:G175" si="350">C170-C169</f>
        <v>8</v>
      </c>
      <c r="H170" s="81">
        <f t="shared" ref="H170:H175" si="351">D170-D169</f>
        <v>0</v>
      </c>
      <c r="I170" s="81">
        <f t="shared" ref="I170:I175" si="352">B170-C170-D170</f>
        <v>68242</v>
      </c>
      <c r="J170" s="82">
        <f t="shared" ref="J170:J175" si="353">F170/I169*$B$2/($B$2-B169)</f>
        <v>4.0455722448143275E-3</v>
      </c>
      <c r="K170" s="82">
        <f t="shared" ref="K170:K175" si="354">G170/I169</f>
        <v>1.1768686467481649E-4</v>
      </c>
      <c r="L170" s="82">
        <f t="shared" ref="L170:L175" si="355">H170/I169</f>
        <v>0</v>
      </c>
      <c r="M170" s="81">
        <f t="shared" ref="M170:M175" si="356">J170/(K170+L170)</f>
        <v>34.375733060717941</v>
      </c>
      <c r="N170" s="84">
        <f t="shared" ref="N170:N175" si="357">C170/B170</f>
        <v>7.7012551395801779E-2</v>
      </c>
      <c r="O170" s="84"/>
      <c r="P170" s="85">
        <f t="shared" ref="P170:P175" si="358">D170/B170</f>
        <v>0</v>
      </c>
      <c r="Q170" s="87">
        <f t="shared" ref="Q170:Q175" si="359">N170</f>
        <v>7.7012551395801779E-2</v>
      </c>
      <c r="R170" s="96">
        <f t="shared" ref="R170:R175" si="360">IF(P170="","",1-SUM(P170:Q170))</f>
        <v>0.92298744860419824</v>
      </c>
      <c r="AB170" s="119">
        <f t="shared" ref="AB170:AB175" si="361">AVERAGE(F164:F170)</f>
        <v>264.85714285714283</v>
      </c>
      <c r="AC170" s="120">
        <f t="shared" ref="AC170:AC175" si="362">AVERAGE(G164:G170)</f>
        <v>9.1428571428571423</v>
      </c>
      <c r="AD170" s="67">
        <f t="shared" ref="AD170:AD175" si="363">INDEX(AB149:AB170,$AE$3)*$AD$2</f>
        <v>53.38</v>
      </c>
      <c r="AE170" s="41">
        <f t="shared" ref="AE170:AE175" si="364">AC170/AD170</f>
        <v>0.17127870256382807</v>
      </c>
    </row>
    <row r="171" spans="1:31" ht="13.8" x14ac:dyDescent="0.25">
      <c r="A171" s="95">
        <v>44029</v>
      </c>
      <c r="B171" s="81">
        <v>74235</v>
      </c>
      <c r="C171" s="81">
        <v>5705</v>
      </c>
      <c r="D171" s="81">
        <v>0</v>
      </c>
      <c r="E171" s="81"/>
      <c r="F171" s="81">
        <f t="shared" si="349"/>
        <v>299</v>
      </c>
      <c r="G171" s="81">
        <f t="shared" si="350"/>
        <v>11</v>
      </c>
      <c r="H171" s="81">
        <f t="shared" si="351"/>
        <v>0</v>
      </c>
      <c r="I171" s="81">
        <f t="shared" si="352"/>
        <v>68530</v>
      </c>
      <c r="J171" s="82">
        <f t="shared" si="353"/>
        <v>4.4137789205976573E-3</v>
      </c>
      <c r="K171" s="82">
        <f t="shared" si="354"/>
        <v>1.6119105536180066E-4</v>
      </c>
      <c r="L171" s="82">
        <f t="shared" si="355"/>
        <v>0</v>
      </c>
      <c r="M171" s="81">
        <f t="shared" si="356"/>
        <v>27.382281918129575</v>
      </c>
      <c r="N171" s="84">
        <f t="shared" si="357"/>
        <v>7.6850542197076849E-2</v>
      </c>
      <c r="O171" s="84"/>
      <c r="P171" s="85">
        <f t="shared" si="358"/>
        <v>0</v>
      </c>
      <c r="Q171" s="87">
        <f t="shared" si="359"/>
        <v>7.6850542197076849E-2</v>
      </c>
      <c r="R171" s="96">
        <f t="shared" si="360"/>
        <v>0.92314945780292312</v>
      </c>
      <c r="AB171" s="119">
        <f t="shared" si="361"/>
        <v>253.71428571428572</v>
      </c>
      <c r="AC171" s="120">
        <f t="shared" si="362"/>
        <v>9.1428571428571423</v>
      </c>
      <c r="AD171" s="67">
        <f t="shared" si="363"/>
        <v>51.412857142857149</v>
      </c>
      <c r="AE171" s="41">
        <f t="shared" si="364"/>
        <v>0.17783211536858481</v>
      </c>
    </row>
    <row r="172" spans="1:31" ht="13.8" x14ac:dyDescent="0.25">
      <c r="A172" s="95">
        <v>44030</v>
      </c>
      <c r="B172" s="81">
        <v>74435</v>
      </c>
      <c r="C172" s="81">
        <v>5715</v>
      </c>
      <c r="D172" s="81">
        <v>0</v>
      </c>
      <c r="E172" s="81"/>
      <c r="F172" s="81">
        <f t="shared" si="349"/>
        <v>200</v>
      </c>
      <c r="G172" s="81">
        <f t="shared" si="350"/>
        <v>10</v>
      </c>
      <c r="H172" s="81">
        <f t="shared" si="351"/>
        <v>0</v>
      </c>
      <c r="I172" s="81">
        <f t="shared" si="352"/>
        <v>68720</v>
      </c>
      <c r="J172" s="82">
        <f t="shared" si="353"/>
        <v>2.9400407569580467E-3</v>
      </c>
      <c r="K172" s="82">
        <f t="shared" si="354"/>
        <v>1.4592149423610097E-4</v>
      </c>
      <c r="L172" s="82">
        <f t="shared" si="355"/>
        <v>0</v>
      </c>
      <c r="M172" s="81">
        <f t="shared" si="356"/>
        <v>20.148099307433494</v>
      </c>
      <c r="N172" s="84">
        <f t="shared" si="357"/>
        <v>7.6778397259353801E-2</v>
      </c>
      <c r="O172" s="84"/>
      <c r="P172" s="85">
        <f t="shared" si="358"/>
        <v>0</v>
      </c>
      <c r="Q172" s="87">
        <f t="shared" si="359"/>
        <v>7.6778397259353801E-2</v>
      </c>
      <c r="R172" s="96">
        <f t="shared" si="360"/>
        <v>0.92322160274064624</v>
      </c>
      <c r="AB172" s="119">
        <f t="shared" si="361"/>
        <v>237.42857142857142</v>
      </c>
      <c r="AC172" s="120">
        <f t="shared" si="362"/>
        <v>9.2857142857142865</v>
      </c>
      <c r="AD172" s="67">
        <f t="shared" si="363"/>
        <v>52.311428571428578</v>
      </c>
      <c r="AE172" s="41">
        <f t="shared" si="364"/>
        <v>0.17750832923698726</v>
      </c>
    </row>
    <row r="173" spans="1:31" ht="13.8" x14ac:dyDescent="0.25">
      <c r="A173" s="95">
        <v>44031</v>
      </c>
      <c r="B173" s="81">
        <v>74545</v>
      </c>
      <c r="C173" s="81">
        <v>5722</v>
      </c>
      <c r="D173" s="81">
        <v>0</v>
      </c>
      <c r="E173" s="81"/>
      <c r="F173" s="81">
        <f t="shared" si="349"/>
        <v>110</v>
      </c>
      <c r="G173" s="81">
        <f t="shared" si="350"/>
        <v>7</v>
      </c>
      <c r="H173" s="81">
        <f t="shared" si="351"/>
        <v>0</v>
      </c>
      <c r="I173" s="81">
        <f t="shared" si="352"/>
        <v>68823</v>
      </c>
      <c r="J173" s="82">
        <f t="shared" si="353"/>
        <v>1.6125837746272975E-3</v>
      </c>
      <c r="K173" s="82">
        <f t="shared" si="354"/>
        <v>1.0186263096623981E-4</v>
      </c>
      <c r="L173" s="82">
        <f t="shared" si="355"/>
        <v>0</v>
      </c>
      <c r="M173" s="81">
        <f t="shared" si="356"/>
        <v>15.830965284626842</v>
      </c>
      <c r="N173" s="84">
        <f t="shared" si="357"/>
        <v>7.6759004628076999E-2</v>
      </c>
      <c r="O173" s="84"/>
      <c r="P173" s="85">
        <f t="shared" si="358"/>
        <v>0</v>
      </c>
      <c r="Q173" s="87">
        <f t="shared" si="359"/>
        <v>7.6759004628076999E-2</v>
      </c>
      <c r="R173" s="96">
        <f t="shared" si="360"/>
        <v>0.92324099537192295</v>
      </c>
      <c r="AB173" s="119">
        <f t="shared" si="361"/>
        <v>238</v>
      </c>
      <c r="AC173" s="120">
        <f t="shared" si="362"/>
        <v>8.2857142857142865</v>
      </c>
      <c r="AD173" s="67">
        <f t="shared" si="363"/>
        <v>46.531428571428577</v>
      </c>
      <c r="AE173" s="41">
        <f t="shared" si="364"/>
        <v>0.17806705145523763</v>
      </c>
    </row>
    <row r="174" spans="1:31" ht="13.8" x14ac:dyDescent="0.25">
      <c r="A174" s="95">
        <v>44032</v>
      </c>
      <c r="B174" s="81">
        <v>74676</v>
      </c>
      <c r="C174" s="81">
        <v>5729</v>
      </c>
      <c r="D174" s="81">
        <v>0</v>
      </c>
      <c r="E174" s="81"/>
      <c r="F174" s="81">
        <f t="shared" si="349"/>
        <v>131</v>
      </c>
      <c r="G174" s="81">
        <f t="shared" si="350"/>
        <v>7</v>
      </c>
      <c r="H174" s="81">
        <f t="shared" si="351"/>
        <v>0</v>
      </c>
      <c r="I174" s="81">
        <f t="shared" si="352"/>
        <v>68947</v>
      </c>
      <c r="J174" s="82">
        <f t="shared" si="353"/>
        <v>1.9175876007593805E-3</v>
      </c>
      <c r="K174" s="82">
        <f t="shared" si="354"/>
        <v>1.0171018409543321E-4</v>
      </c>
      <c r="L174" s="82">
        <f t="shared" si="355"/>
        <v>0</v>
      </c>
      <c r="M174" s="81">
        <f t="shared" si="356"/>
        <v>18.853447349580406</v>
      </c>
      <c r="N174" s="84">
        <f t="shared" si="357"/>
        <v>7.6718088810327281E-2</v>
      </c>
      <c r="O174" s="84"/>
      <c r="P174" s="85">
        <f t="shared" si="358"/>
        <v>0</v>
      </c>
      <c r="Q174" s="87">
        <f t="shared" si="359"/>
        <v>7.6718088810327281E-2</v>
      </c>
      <c r="R174" s="96">
        <f t="shared" si="360"/>
        <v>0.92328191118967273</v>
      </c>
      <c r="AB174" s="119">
        <f t="shared" si="361"/>
        <v>232.42857142857142</v>
      </c>
      <c r="AC174" s="120">
        <f t="shared" si="362"/>
        <v>8.1428571428571423</v>
      </c>
      <c r="AD174" s="67">
        <f t="shared" si="363"/>
        <v>45.025714285714287</v>
      </c>
      <c r="AE174" s="41">
        <f t="shared" si="364"/>
        <v>0.18084903864458404</v>
      </c>
    </row>
    <row r="175" spans="1:31" ht="13.8" x14ac:dyDescent="0.25">
      <c r="A175" s="95">
        <v>44033</v>
      </c>
      <c r="B175" s="81">
        <v>74902</v>
      </c>
      <c r="C175" s="81">
        <v>5736</v>
      </c>
      <c r="D175" s="81">
        <v>0</v>
      </c>
      <c r="E175" s="81"/>
      <c r="F175" s="81">
        <f t="shared" si="349"/>
        <v>226</v>
      </c>
      <c r="G175" s="81">
        <f t="shared" si="350"/>
        <v>7</v>
      </c>
      <c r="H175" s="81">
        <f t="shared" si="351"/>
        <v>0</v>
      </c>
      <c r="I175" s="81">
        <f t="shared" si="352"/>
        <v>69166</v>
      </c>
      <c r="J175" s="82">
        <f t="shared" si="353"/>
        <v>3.3022979672580142E-3</v>
      </c>
      <c r="K175" s="82">
        <f t="shared" si="354"/>
        <v>1.0152726006932861E-4</v>
      </c>
      <c r="L175" s="82">
        <f t="shared" si="355"/>
        <v>0</v>
      </c>
      <c r="M175" s="81">
        <f t="shared" si="356"/>
        <v>32.526219706934043</v>
      </c>
      <c r="N175" s="84">
        <f t="shared" si="357"/>
        <v>7.6580064617767216E-2</v>
      </c>
      <c r="O175" s="84"/>
      <c r="P175" s="85">
        <f t="shared" si="358"/>
        <v>0</v>
      </c>
      <c r="Q175" s="87">
        <f t="shared" si="359"/>
        <v>7.6580064617767216E-2</v>
      </c>
      <c r="R175" s="96">
        <f t="shared" si="360"/>
        <v>0.92341993538223277</v>
      </c>
      <c r="AB175" s="119">
        <f t="shared" si="361"/>
        <v>219.71428571428572</v>
      </c>
      <c r="AC175" s="120">
        <f t="shared" si="362"/>
        <v>8.2857142857142865</v>
      </c>
      <c r="AD175" s="67">
        <f t="shared" si="363"/>
        <v>43.131428571428579</v>
      </c>
      <c r="AE175" s="41">
        <f t="shared" si="364"/>
        <v>0.1921038685744568</v>
      </c>
    </row>
    <row r="176" spans="1:31" ht="13.8" x14ac:dyDescent="0.25">
      <c r="A176" s="95">
        <v>44034</v>
      </c>
      <c r="B176" s="81">
        <v>75199</v>
      </c>
      <c r="C176" s="81">
        <v>5742</v>
      </c>
      <c r="D176" s="81">
        <v>0</v>
      </c>
      <c r="E176" s="81"/>
      <c r="F176" s="81">
        <f t="shared" ref="F176:F180" si="365">B176-B175</f>
        <v>297</v>
      </c>
      <c r="G176" s="81">
        <f t="shared" ref="G176:G180" si="366">C176-C175</f>
        <v>6</v>
      </c>
      <c r="H176" s="81">
        <f t="shared" ref="H176:H180" si="367">D176-D175</f>
        <v>0</v>
      </c>
      <c r="I176" s="81">
        <f t="shared" ref="I176:I180" si="368">B176-C176-D176</f>
        <v>69457</v>
      </c>
      <c r="J176" s="82">
        <f t="shared" ref="J176:J180" si="369">F176/I175*$B$2/($B$2-B175)</f>
        <v>4.3261021716585078E-3</v>
      </c>
      <c r="K176" s="82">
        <f t="shared" ref="K176:K180" si="370">G176/I175</f>
        <v>8.6747824075412768E-5</v>
      </c>
      <c r="L176" s="82">
        <f t="shared" ref="L176:L180" si="371">H176/I175</f>
        <v>0</v>
      </c>
      <c r="M176" s="81">
        <f t="shared" ref="M176:M180" si="372">J176/(K176+L176)</f>
        <v>49.86986380082206</v>
      </c>
      <c r="N176" s="84">
        <f t="shared" ref="N176:N180" si="373">C176/B176</f>
        <v>7.6357398369659171E-2</v>
      </c>
      <c r="O176" s="84"/>
      <c r="P176" s="85">
        <f t="shared" ref="P176:P180" si="374">D176/B176</f>
        <v>0</v>
      </c>
      <c r="Q176" s="87">
        <f t="shared" ref="Q176:Q180" si="375">N176</f>
        <v>7.6357398369659171E-2</v>
      </c>
      <c r="R176" s="96">
        <f t="shared" ref="R176:R180" si="376">IF(P176="","",1-SUM(P176:Q176))</f>
        <v>0.92364260163034084</v>
      </c>
      <c r="AB176" s="119">
        <f t="shared" ref="AB176:AB180" si="377">AVERAGE(F170:F176)</f>
        <v>219.42857142857142</v>
      </c>
      <c r="AC176" s="120">
        <f t="shared" ref="AC176:AC180" si="378">AVERAGE(G170:G176)</f>
        <v>8</v>
      </c>
      <c r="AD176" s="67">
        <f t="shared" ref="AD176:AD180" si="379">INDEX(AB155:AB176,$AE$3)*$AD$2</f>
        <v>40.362857142857145</v>
      </c>
      <c r="AE176" s="41">
        <f t="shared" ref="AE176:AE180" si="380">AC176/AD176</f>
        <v>0.1982020244921073</v>
      </c>
    </row>
    <row r="177" spans="1:31" ht="13.8" x14ac:dyDescent="0.25">
      <c r="A177" s="95">
        <v>44035</v>
      </c>
      <c r="B177" s="81">
        <v>75419</v>
      </c>
      <c r="C177" s="81">
        <v>5746</v>
      </c>
      <c r="D177" s="81">
        <v>0</v>
      </c>
      <c r="E177" s="81"/>
      <c r="F177" s="81">
        <f t="shared" si="365"/>
        <v>220</v>
      </c>
      <c r="G177" s="81">
        <f t="shared" si="366"/>
        <v>4</v>
      </c>
      <c r="H177" s="81">
        <f t="shared" si="367"/>
        <v>0</v>
      </c>
      <c r="I177" s="81">
        <f t="shared" si="368"/>
        <v>69673</v>
      </c>
      <c r="J177" s="82">
        <f t="shared" si="369"/>
        <v>3.1911888813597085E-3</v>
      </c>
      <c r="K177" s="82">
        <f t="shared" si="370"/>
        <v>5.7589587802525302E-5</v>
      </c>
      <c r="L177" s="82">
        <f t="shared" si="371"/>
        <v>0</v>
      </c>
      <c r="M177" s="81">
        <f t="shared" si="372"/>
        <v>55.412601533150323</v>
      </c>
      <c r="N177" s="84">
        <f t="shared" si="373"/>
        <v>7.6187698060170519E-2</v>
      </c>
      <c r="O177" s="84"/>
      <c r="P177" s="85">
        <f t="shared" si="374"/>
        <v>0</v>
      </c>
      <c r="Q177" s="87">
        <f t="shared" si="375"/>
        <v>7.6187698060170519E-2</v>
      </c>
      <c r="R177" s="96">
        <f t="shared" si="376"/>
        <v>0.92381230193982944</v>
      </c>
      <c r="AB177" s="119">
        <f t="shared" si="377"/>
        <v>211.85714285714286</v>
      </c>
      <c r="AC177" s="120">
        <f t="shared" si="378"/>
        <v>7.4285714285714288</v>
      </c>
      <c r="AD177" s="67">
        <f t="shared" si="379"/>
        <v>40.46</v>
      </c>
      <c r="AE177" s="41">
        <f t="shared" si="380"/>
        <v>0.18360285290586822</v>
      </c>
    </row>
    <row r="178" spans="1:31" ht="13.8" x14ac:dyDescent="0.25">
      <c r="A178" s="95">
        <v>44036</v>
      </c>
      <c r="B178" s="81">
        <v>75681</v>
      </c>
      <c r="C178" s="81">
        <v>5747</v>
      </c>
      <c r="D178" s="81">
        <v>0</v>
      </c>
      <c r="E178" s="81"/>
      <c r="F178" s="81">
        <f t="shared" si="365"/>
        <v>262</v>
      </c>
      <c r="G178" s="81">
        <f t="shared" si="366"/>
        <v>1</v>
      </c>
      <c r="H178" s="81">
        <f t="shared" si="367"/>
        <v>0</v>
      </c>
      <c r="I178" s="81">
        <f t="shared" si="368"/>
        <v>69934</v>
      </c>
      <c r="J178" s="82">
        <f t="shared" si="369"/>
        <v>3.788716964859341E-3</v>
      </c>
      <c r="K178" s="82">
        <f t="shared" si="370"/>
        <v>1.4352762189083289E-5</v>
      </c>
      <c r="L178" s="82">
        <f t="shared" si="371"/>
        <v>0</v>
      </c>
      <c r="M178" s="81">
        <f t="shared" si="372"/>
        <v>263.97127709264487</v>
      </c>
      <c r="N178" s="84">
        <f t="shared" si="373"/>
        <v>7.593715727857718E-2</v>
      </c>
      <c r="O178" s="84"/>
      <c r="P178" s="85">
        <f t="shared" si="374"/>
        <v>0</v>
      </c>
      <c r="Q178" s="87">
        <f t="shared" si="375"/>
        <v>7.593715727857718E-2</v>
      </c>
      <c r="R178" s="96">
        <f t="shared" si="376"/>
        <v>0.92406284272142281</v>
      </c>
      <c r="AB178" s="119">
        <f t="shared" si="377"/>
        <v>206.57142857142858</v>
      </c>
      <c r="AC178" s="120">
        <f t="shared" si="378"/>
        <v>6</v>
      </c>
      <c r="AD178" s="67">
        <f t="shared" si="379"/>
        <v>39.512857142857143</v>
      </c>
      <c r="AE178" s="41">
        <f t="shared" si="380"/>
        <v>0.15184930763946636</v>
      </c>
    </row>
    <row r="179" spans="1:31" ht="13.8" x14ac:dyDescent="0.25">
      <c r="A179" s="95">
        <v>44037</v>
      </c>
      <c r="B179" s="81">
        <v>75819</v>
      </c>
      <c r="C179" s="81">
        <v>5749</v>
      </c>
      <c r="D179" s="81">
        <v>0</v>
      </c>
      <c r="E179" s="81"/>
      <c r="F179" s="81">
        <f t="shared" si="365"/>
        <v>138</v>
      </c>
      <c r="G179" s="81">
        <f t="shared" si="366"/>
        <v>2</v>
      </c>
      <c r="H179" s="81">
        <f t="shared" si="367"/>
        <v>0</v>
      </c>
      <c r="I179" s="81">
        <f t="shared" si="368"/>
        <v>70070</v>
      </c>
      <c r="J179" s="82">
        <f t="shared" si="369"/>
        <v>1.988188012805705E-3</v>
      </c>
      <c r="K179" s="82">
        <f t="shared" si="370"/>
        <v>2.8598392770326306E-5</v>
      </c>
      <c r="L179" s="82">
        <f t="shared" si="371"/>
        <v>0</v>
      </c>
      <c r="M179" s="81">
        <f t="shared" si="372"/>
        <v>69.520970243777086</v>
      </c>
      <c r="N179" s="84">
        <f t="shared" si="373"/>
        <v>7.5825320829871146E-2</v>
      </c>
      <c r="O179" s="84"/>
      <c r="P179" s="85">
        <f t="shared" si="374"/>
        <v>0</v>
      </c>
      <c r="Q179" s="87">
        <f t="shared" si="375"/>
        <v>7.5825320829871146E-2</v>
      </c>
      <c r="R179" s="96">
        <f t="shared" si="376"/>
        <v>0.92417467917012885</v>
      </c>
      <c r="AB179" s="119">
        <f t="shared" si="377"/>
        <v>197.71428571428572</v>
      </c>
      <c r="AC179" s="120">
        <f t="shared" si="378"/>
        <v>4.8571428571428568</v>
      </c>
      <c r="AD179" s="67">
        <f t="shared" si="379"/>
        <v>37.351428571428578</v>
      </c>
      <c r="AE179" s="41">
        <f t="shared" si="380"/>
        <v>0.13003901170351101</v>
      </c>
    </row>
    <row r="180" spans="1:31" ht="13.8" x14ac:dyDescent="0.25">
      <c r="A180" s="95">
        <v>44038</v>
      </c>
      <c r="B180" s="81">
        <v>75861</v>
      </c>
      <c r="C180" s="81">
        <v>5755</v>
      </c>
      <c r="D180" s="81">
        <v>0</v>
      </c>
      <c r="E180" s="81"/>
      <c r="F180" s="81">
        <f t="shared" si="365"/>
        <v>42</v>
      </c>
      <c r="G180" s="81">
        <f t="shared" si="366"/>
        <v>6</v>
      </c>
      <c r="H180" s="81">
        <f t="shared" si="367"/>
        <v>0</v>
      </c>
      <c r="I180" s="81">
        <f t="shared" si="368"/>
        <v>70106</v>
      </c>
      <c r="J180" s="82">
        <f t="shared" si="369"/>
        <v>6.0393456447069142E-4</v>
      </c>
      <c r="K180" s="82">
        <f t="shared" si="370"/>
        <v>8.5628657057228492E-5</v>
      </c>
      <c r="L180" s="82">
        <f t="shared" si="371"/>
        <v>0</v>
      </c>
      <c r="M180" s="81">
        <f t="shared" si="372"/>
        <v>7.0529491554102242</v>
      </c>
      <c r="N180" s="84">
        <f t="shared" si="373"/>
        <v>7.5862432607004912E-2</v>
      </c>
      <c r="O180" s="84"/>
      <c r="P180" s="85">
        <f t="shared" si="374"/>
        <v>0</v>
      </c>
      <c r="Q180" s="87">
        <f t="shared" si="375"/>
        <v>7.5862432607004912E-2</v>
      </c>
      <c r="R180" s="96">
        <f t="shared" si="376"/>
        <v>0.92413756739299513</v>
      </c>
      <c r="AB180" s="119">
        <f t="shared" si="377"/>
        <v>188</v>
      </c>
      <c r="AC180" s="120">
        <f t="shared" si="378"/>
        <v>4.7142857142857144</v>
      </c>
      <c r="AD180" s="67">
        <f t="shared" si="379"/>
        <v>37.302857142857142</v>
      </c>
      <c r="AE180" s="41">
        <f t="shared" si="380"/>
        <v>0.12637867647058823</v>
      </c>
    </row>
    <row r="181" spans="1:31" ht="13.8" x14ac:dyDescent="0.25">
      <c r="A181" s="95">
        <v>44039</v>
      </c>
      <c r="B181" s="81">
        <v>75932</v>
      </c>
      <c r="C181" s="81">
        <v>5759</v>
      </c>
      <c r="D181" s="81">
        <v>0</v>
      </c>
      <c r="E181" s="81"/>
      <c r="F181" s="81">
        <f t="shared" ref="F181:F193" si="381">B181-B180</f>
        <v>71</v>
      </c>
      <c r="G181" s="81">
        <f t="shared" ref="G181:G193" si="382">C181-C180</f>
        <v>4</v>
      </c>
      <c r="H181" s="81">
        <f t="shared" ref="H181:H193" si="383">D181-D180</f>
        <v>0</v>
      </c>
      <c r="I181" s="81">
        <f t="shared" ref="I181:I193" si="384">B181-C181-D181</f>
        <v>70173</v>
      </c>
      <c r="J181" s="82">
        <f t="shared" ref="J181:J193" si="385">F181/I180*$B$2/($B$2-B180)</f>
        <v>1.0204170181332612E-3</v>
      </c>
      <c r="K181" s="82">
        <f t="shared" ref="K181:K193" si="386">G181/I180</f>
        <v>5.7056457364562236E-5</v>
      </c>
      <c r="L181" s="82">
        <f t="shared" ref="L181:L193" si="387">H181/I180</f>
        <v>0</v>
      </c>
      <c r="M181" s="81">
        <f t="shared" ref="M181:M193" si="388">J181/(K181+L181)</f>
        <v>17.8843388683126</v>
      </c>
      <c r="N181" s="84">
        <f t="shared" ref="N181:N193" si="389">C181/B181</f>
        <v>7.5844176368329561E-2</v>
      </c>
      <c r="O181" s="84"/>
      <c r="P181" s="85">
        <f t="shared" ref="P181:P193" si="390">D181/B181</f>
        <v>0</v>
      </c>
      <c r="Q181" s="87">
        <f t="shared" ref="Q181:Q193" si="391">N181</f>
        <v>7.5844176368329561E-2</v>
      </c>
      <c r="R181" s="96">
        <f t="shared" ref="R181:R193" si="392">IF(P181="","",1-SUM(P181:Q181))</f>
        <v>0.92415582363167048</v>
      </c>
      <c r="AB181" s="119">
        <f t="shared" ref="AB181:AB193" si="393">AVERAGE(F175:F181)</f>
        <v>179.42857142857142</v>
      </c>
      <c r="AC181" s="120">
        <f t="shared" ref="AC181:AC193" si="394">AVERAGE(G175:G181)</f>
        <v>4.2857142857142856</v>
      </c>
      <c r="AD181" s="67">
        <f t="shared" ref="AD181:AD193" si="395">INDEX(AB160:AB181,$AE$3)*$AD$2</f>
        <v>36.015714285714289</v>
      </c>
      <c r="AE181" s="41">
        <f t="shared" ref="AE181:AE193" si="396">AC181/AD181</f>
        <v>0.11899567649042084</v>
      </c>
    </row>
    <row r="182" spans="1:31" ht="13.8" x14ac:dyDescent="0.25">
      <c r="A182" s="95">
        <v>44040</v>
      </c>
      <c r="B182" s="81">
        <v>76215</v>
      </c>
      <c r="C182" s="81">
        <v>5760</v>
      </c>
      <c r="D182" s="81">
        <v>0</v>
      </c>
      <c r="E182" s="81"/>
      <c r="F182" s="81">
        <f t="shared" si="381"/>
        <v>283</v>
      </c>
      <c r="G182" s="81">
        <f t="shared" si="382"/>
        <v>1</v>
      </c>
      <c r="H182" s="81">
        <f t="shared" si="383"/>
        <v>0</v>
      </c>
      <c r="I182" s="81">
        <f t="shared" si="384"/>
        <v>70455</v>
      </c>
      <c r="J182" s="82">
        <f t="shared" si="385"/>
        <v>4.06344139911972E-3</v>
      </c>
      <c r="K182" s="82">
        <f t="shared" si="386"/>
        <v>1.4250495204708363E-5</v>
      </c>
      <c r="L182" s="82">
        <f t="shared" si="387"/>
        <v>0</v>
      </c>
      <c r="M182" s="81">
        <f t="shared" si="388"/>
        <v>285.14387330042814</v>
      </c>
      <c r="N182" s="84">
        <f t="shared" si="389"/>
        <v>7.5575674079905536E-2</v>
      </c>
      <c r="O182" s="84"/>
      <c r="P182" s="85">
        <f t="shared" si="390"/>
        <v>0</v>
      </c>
      <c r="Q182" s="87">
        <f t="shared" si="391"/>
        <v>7.5575674079905536E-2</v>
      </c>
      <c r="R182" s="96">
        <f t="shared" si="392"/>
        <v>0.92442432592009449</v>
      </c>
      <c r="AB182" s="119">
        <f t="shared" si="393"/>
        <v>187.57142857142858</v>
      </c>
      <c r="AC182" s="120">
        <f t="shared" si="394"/>
        <v>3.4285714285714284</v>
      </c>
      <c r="AD182" s="67">
        <f t="shared" si="395"/>
        <v>35.117142857142859</v>
      </c>
      <c r="AE182" s="41">
        <f t="shared" si="396"/>
        <v>9.7632413961435183E-2</v>
      </c>
    </row>
    <row r="183" spans="1:31" ht="13.8" x14ac:dyDescent="0.25">
      <c r="A183" s="95">
        <v>44041</v>
      </c>
      <c r="B183" s="81">
        <v>76516</v>
      </c>
      <c r="C183" s="81">
        <v>5760</v>
      </c>
      <c r="D183" s="81">
        <v>0</v>
      </c>
      <c r="E183" s="81"/>
      <c r="F183" s="81">
        <f t="shared" si="381"/>
        <v>301</v>
      </c>
      <c r="G183" s="81">
        <f t="shared" si="382"/>
        <v>0</v>
      </c>
      <c r="H183" s="81">
        <f t="shared" si="383"/>
        <v>0</v>
      </c>
      <c r="I183" s="81">
        <f t="shared" si="384"/>
        <v>70756</v>
      </c>
      <c r="J183" s="82">
        <f t="shared" si="385"/>
        <v>4.3047164264512373E-3</v>
      </c>
      <c r="K183" s="82">
        <f t="shared" si="386"/>
        <v>0</v>
      </c>
      <c r="L183" s="82">
        <f t="shared" si="387"/>
        <v>0</v>
      </c>
      <c r="M183" s="81" t="e">
        <f t="shared" si="388"/>
        <v>#DIV/0!</v>
      </c>
      <c r="N183" s="84">
        <f t="shared" si="389"/>
        <v>7.5278373150713576E-2</v>
      </c>
      <c r="O183" s="84"/>
      <c r="P183" s="85">
        <f t="shared" si="390"/>
        <v>0</v>
      </c>
      <c r="Q183" s="87">
        <f t="shared" si="391"/>
        <v>7.5278373150713576E-2</v>
      </c>
      <c r="R183" s="96">
        <f t="shared" si="392"/>
        <v>0.92472162684928638</v>
      </c>
      <c r="AB183" s="119">
        <f t="shared" si="393"/>
        <v>188.14285714285714</v>
      </c>
      <c r="AC183" s="120">
        <f t="shared" si="394"/>
        <v>2.5714285714285716</v>
      </c>
      <c r="AD183" s="67">
        <f t="shared" si="395"/>
        <v>33.611428571428576</v>
      </c>
      <c r="AE183" s="41">
        <f t="shared" si="396"/>
        <v>7.650459027541652E-2</v>
      </c>
    </row>
    <row r="184" spans="1:31" ht="13.8" x14ac:dyDescent="0.25">
      <c r="A184" s="95">
        <v>44042</v>
      </c>
      <c r="B184" s="81">
        <v>76818</v>
      </c>
      <c r="C184" s="81">
        <v>5763</v>
      </c>
      <c r="D184" s="81">
        <v>0</v>
      </c>
      <c r="E184" s="81"/>
      <c r="F184" s="81">
        <f t="shared" si="381"/>
        <v>302</v>
      </c>
      <c r="G184" s="81">
        <f t="shared" si="382"/>
        <v>3</v>
      </c>
      <c r="H184" s="81">
        <f t="shared" si="383"/>
        <v>0</v>
      </c>
      <c r="I184" s="81">
        <f t="shared" si="384"/>
        <v>71055</v>
      </c>
      <c r="J184" s="82">
        <f t="shared" si="385"/>
        <v>4.300773621047701E-3</v>
      </c>
      <c r="K184" s="82">
        <f t="shared" si="386"/>
        <v>4.2399231160608286E-5</v>
      </c>
      <c r="L184" s="82">
        <f t="shared" si="387"/>
        <v>0</v>
      </c>
      <c r="M184" s="81">
        <f t="shared" si="388"/>
        <v>101.43517944361705</v>
      </c>
      <c r="N184" s="84">
        <f t="shared" si="389"/>
        <v>7.5021479340779504E-2</v>
      </c>
      <c r="O184" s="84"/>
      <c r="P184" s="85">
        <f t="shared" si="390"/>
        <v>0</v>
      </c>
      <c r="Q184" s="87">
        <f t="shared" si="391"/>
        <v>7.5021479340779504E-2</v>
      </c>
      <c r="R184" s="96">
        <f t="shared" si="392"/>
        <v>0.92497852065922048</v>
      </c>
      <c r="AB184" s="119">
        <f t="shared" si="393"/>
        <v>199.85714285714286</v>
      </c>
      <c r="AC184" s="120">
        <f t="shared" si="394"/>
        <v>2.4285714285714284</v>
      </c>
      <c r="AD184" s="67">
        <f t="shared" si="395"/>
        <v>31.96</v>
      </c>
      <c r="AE184" s="41">
        <f t="shared" si="396"/>
        <v>7.598784194528875E-2</v>
      </c>
    </row>
    <row r="185" spans="1:31" ht="13.8" x14ac:dyDescent="0.25">
      <c r="A185" s="95">
        <v>44043</v>
      </c>
      <c r="B185" s="81">
        <v>77076</v>
      </c>
      <c r="C185" s="81">
        <v>5766</v>
      </c>
      <c r="D185" s="81">
        <v>0</v>
      </c>
      <c r="E185" s="81"/>
      <c r="F185" s="81">
        <f t="shared" si="381"/>
        <v>258</v>
      </c>
      <c r="G185" s="81">
        <f t="shared" si="382"/>
        <v>3</v>
      </c>
      <c r="H185" s="81">
        <f t="shared" si="383"/>
        <v>0</v>
      </c>
      <c r="I185" s="81">
        <f t="shared" si="384"/>
        <v>71310</v>
      </c>
      <c r="J185" s="82">
        <f t="shared" si="385"/>
        <v>3.6588201475336824E-3</v>
      </c>
      <c r="K185" s="82">
        <f t="shared" si="386"/>
        <v>4.2220814861726833E-5</v>
      </c>
      <c r="L185" s="82">
        <f t="shared" si="387"/>
        <v>0</v>
      </c>
      <c r="M185" s="81">
        <f t="shared" si="388"/>
        <v>86.65915519433527</v>
      </c>
      <c r="N185" s="84">
        <f t="shared" si="389"/>
        <v>7.4809279153043751E-2</v>
      </c>
      <c r="O185" s="84"/>
      <c r="P185" s="85">
        <f t="shared" si="390"/>
        <v>0</v>
      </c>
      <c r="Q185" s="87">
        <f t="shared" si="391"/>
        <v>7.4809279153043751E-2</v>
      </c>
      <c r="R185" s="96">
        <f t="shared" si="392"/>
        <v>0.9251907208469563</v>
      </c>
      <c r="AB185" s="119">
        <f t="shared" si="393"/>
        <v>199.28571428571428</v>
      </c>
      <c r="AC185" s="120">
        <f t="shared" si="394"/>
        <v>2.7142857142857144</v>
      </c>
      <c r="AD185" s="67">
        <f t="shared" si="395"/>
        <v>30.502857142857142</v>
      </c>
      <c r="AE185" s="41">
        <f t="shared" si="396"/>
        <v>8.8984638441363811E-2</v>
      </c>
    </row>
    <row r="186" spans="1:31" ht="13.8" x14ac:dyDescent="0.25">
      <c r="A186" s="95">
        <v>44044</v>
      </c>
      <c r="B186" s="81">
        <v>77379</v>
      </c>
      <c r="C186" s="81">
        <v>5767</v>
      </c>
      <c r="D186" s="81">
        <v>0</v>
      </c>
      <c r="E186" s="81"/>
      <c r="F186" s="81">
        <f t="shared" si="381"/>
        <v>303</v>
      </c>
      <c r="G186" s="81">
        <f t="shared" si="382"/>
        <v>1</v>
      </c>
      <c r="H186" s="81">
        <f t="shared" si="383"/>
        <v>0</v>
      </c>
      <c r="I186" s="81">
        <f t="shared" si="384"/>
        <v>71612</v>
      </c>
      <c r="J186" s="82">
        <f t="shared" si="385"/>
        <v>4.2817309248024916E-3</v>
      </c>
      <c r="K186" s="82">
        <f t="shared" si="386"/>
        <v>1.4023278642546627E-5</v>
      </c>
      <c r="L186" s="82">
        <f t="shared" si="387"/>
        <v>0</v>
      </c>
      <c r="M186" s="81">
        <f t="shared" si="388"/>
        <v>305.33023224766566</v>
      </c>
      <c r="N186" s="84">
        <f t="shared" si="389"/>
        <v>7.4529265046071935E-2</v>
      </c>
      <c r="O186" s="84"/>
      <c r="P186" s="85">
        <f t="shared" si="390"/>
        <v>0</v>
      </c>
      <c r="Q186" s="87">
        <f t="shared" si="391"/>
        <v>7.4529265046071935E-2</v>
      </c>
      <c r="R186" s="96">
        <f t="shared" si="392"/>
        <v>0.92547073495392806</v>
      </c>
      <c r="AB186" s="119">
        <f t="shared" si="393"/>
        <v>222.85714285714286</v>
      </c>
      <c r="AC186" s="120">
        <f t="shared" si="394"/>
        <v>2.5714285714285716</v>
      </c>
      <c r="AD186" s="67">
        <f t="shared" si="395"/>
        <v>31.887142857142862</v>
      </c>
      <c r="AE186" s="41">
        <f t="shared" si="396"/>
        <v>8.0641548317727699E-2</v>
      </c>
    </row>
    <row r="187" spans="1:31" ht="13.8" x14ac:dyDescent="0.25">
      <c r="A187" s="95">
        <v>44045</v>
      </c>
      <c r="B187" s="81">
        <v>77417</v>
      </c>
      <c r="C187" s="81">
        <v>5772</v>
      </c>
      <c r="D187" s="81">
        <v>0</v>
      </c>
      <c r="E187" s="81"/>
      <c r="F187" s="81">
        <f t="shared" si="381"/>
        <v>38</v>
      </c>
      <c r="G187" s="81">
        <f t="shared" si="382"/>
        <v>5</v>
      </c>
      <c r="H187" s="81">
        <f t="shared" si="383"/>
        <v>0</v>
      </c>
      <c r="I187" s="81">
        <f t="shared" si="384"/>
        <v>71645</v>
      </c>
      <c r="J187" s="82">
        <f t="shared" si="385"/>
        <v>5.3473437509057441E-4</v>
      </c>
      <c r="K187" s="82">
        <f t="shared" si="386"/>
        <v>6.9820700441266829E-5</v>
      </c>
      <c r="L187" s="82">
        <f t="shared" si="387"/>
        <v>0</v>
      </c>
      <c r="M187" s="81">
        <f t="shared" si="388"/>
        <v>7.6586796137972426</v>
      </c>
      <c r="N187" s="84">
        <f t="shared" si="389"/>
        <v>7.4557267783561754E-2</v>
      </c>
      <c r="O187" s="84"/>
      <c r="P187" s="85">
        <f t="shared" si="390"/>
        <v>0</v>
      </c>
      <c r="Q187" s="87">
        <f t="shared" si="391"/>
        <v>7.4557267783561754E-2</v>
      </c>
      <c r="R187" s="96">
        <f t="shared" si="392"/>
        <v>0.92544273221643825</v>
      </c>
      <c r="AB187" s="119">
        <f t="shared" si="393"/>
        <v>222.28571428571428</v>
      </c>
      <c r="AC187" s="120">
        <f t="shared" si="394"/>
        <v>2.4285714285714284</v>
      </c>
      <c r="AD187" s="67">
        <f t="shared" si="395"/>
        <v>31.984285714285715</v>
      </c>
      <c r="AE187" s="41">
        <f t="shared" si="396"/>
        <v>7.5930144267274097E-2</v>
      </c>
    </row>
    <row r="188" spans="1:31" ht="13.8" x14ac:dyDescent="0.25">
      <c r="A188" s="95">
        <v>44046</v>
      </c>
      <c r="B188" s="81">
        <v>77582</v>
      </c>
      <c r="C188" s="81">
        <v>5774</v>
      </c>
      <c r="D188" s="81">
        <v>0</v>
      </c>
      <c r="E188" s="81"/>
      <c r="F188" s="81">
        <f t="shared" si="381"/>
        <v>165</v>
      </c>
      <c r="G188" s="81">
        <f t="shared" si="382"/>
        <v>2</v>
      </c>
      <c r="H188" s="81">
        <f t="shared" si="383"/>
        <v>0</v>
      </c>
      <c r="I188" s="81">
        <f t="shared" si="384"/>
        <v>71808</v>
      </c>
      <c r="J188" s="82">
        <f t="shared" si="385"/>
        <v>2.3208122794776556E-3</v>
      </c>
      <c r="K188" s="82">
        <f t="shared" si="386"/>
        <v>2.7915416288645404E-5</v>
      </c>
      <c r="L188" s="82">
        <f t="shared" si="387"/>
        <v>0</v>
      </c>
      <c r="M188" s="81">
        <f t="shared" si="388"/>
        <v>83.137297881588324</v>
      </c>
      <c r="N188" s="84">
        <f t="shared" si="389"/>
        <v>7.4424479905132637E-2</v>
      </c>
      <c r="O188" s="84"/>
      <c r="P188" s="85">
        <f t="shared" si="390"/>
        <v>0</v>
      </c>
      <c r="Q188" s="87">
        <f t="shared" si="391"/>
        <v>7.4424479905132637E-2</v>
      </c>
      <c r="R188" s="96">
        <f t="shared" si="392"/>
        <v>0.92557552009486732</v>
      </c>
      <c r="AB188" s="119">
        <f t="shared" si="393"/>
        <v>235.71428571428572</v>
      </c>
      <c r="AC188" s="120">
        <f t="shared" si="394"/>
        <v>2.1428571428571428</v>
      </c>
      <c r="AD188" s="67">
        <f t="shared" si="395"/>
        <v>33.97571428571429</v>
      </c>
      <c r="AE188" s="41">
        <f t="shared" si="396"/>
        <v>6.3070260269940712E-2</v>
      </c>
    </row>
    <row r="189" spans="1:31" ht="13.8" x14ac:dyDescent="0.25">
      <c r="A189" s="95">
        <v>44047</v>
      </c>
      <c r="B189" s="81">
        <v>77916</v>
      </c>
      <c r="C189" s="81">
        <v>5775</v>
      </c>
      <c r="D189" s="81">
        <v>0</v>
      </c>
      <c r="E189" s="81"/>
      <c r="F189" s="81">
        <f t="shared" si="381"/>
        <v>334</v>
      </c>
      <c r="G189" s="81">
        <f t="shared" si="382"/>
        <v>1</v>
      </c>
      <c r="H189" s="81">
        <f t="shared" si="383"/>
        <v>0</v>
      </c>
      <c r="I189" s="81">
        <f t="shared" si="384"/>
        <v>72141</v>
      </c>
      <c r="J189" s="82">
        <f t="shared" si="385"/>
        <v>4.6872999160723723E-3</v>
      </c>
      <c r="K189" s="82">
        <f t="shared" si="386"/>
        <v>1.3926024955436719E-5</v>
      </c>
      <c r="L189" s="82">
        <f t="shared" si="387"/>
        <v>0</v>
      </c>
      <c r="M189" s="81">
        <f t="shared" si="388"/>
        <v>336.58563237332493</v>
      </c>
      <c r="N189" s="84">
        <f t="shared" si="389"/>
        <v>7.4118281225935626E-2</v>
      </c>
      <c r="O189" s="84"/>
      <c r="P189" s="85">
        <f t="shared" si="390"/>
        <v>0</v>
      </c>
      <c r="Q189" s="87">
        <f t="shared" si="391"/>
        <v>7.4118281225935626E-2</v>
      </c>
      <c r="R189" s="96">
        <f t="shared" si="392"/>
        <v>0.92588171877406433</v>
      </c>
      <c r="AB189" s="119">
        <f t="shared" si="393"/>
        <v>243</v>
      </c>
      <c r="AC189" s="120">
        <f t="shared" si="394"/>
        <v>2.1428571428571428</v>
      </c>
      <c r="AD189" s="67">
        <f t="shared" si="395"/>
        <v>33.878571428571426</v>
      </c>
      <c r="AE189" s="41">
        <f t="shared" si="396"/>
        <v>6.3251106894370648E-2</v>
      </c>
    </row>
    <row r="190" spans="1:31" ht="13.8" x14ac:dyDescent="0.25">
      <c r="A190" s="95">
        <v>44048</v>
      </c>
      <c r="B190" s="81">
        <v>78341</v>
      </c>
      <c r="C190" s="81">
        <v>5780</v>
      </c>
      <c r="D190" s="81">
        <v>0</v>
      </c>
      <c r="E190" s="81"/>
      <c r="F190" s="81">
        <f t="shared" si="381"/>
        <v>425</v>
      </c>
      <c r="G190" s="81">
        <f t="shared" si="382"/>
        <v>5</v>
      </c>
      <c r="H190" s="81">
        <f t="shared" si="383"/>
        <v>0</v>
      </c>
      <c r="I190" s="81">
        <f t="shared" si="384"/>
        <v>72561</v>
      </c>
      <c r="J190" s="82">
        <f t="shared" si="385"/>
        <v>5.9370451683338054E-3</v>
      </c>
      <c r="K190" s="82">
        <f t="shared" si="386"/>
        <v>6.9308714877808732E-5</v>
      </c>
      <c r="L190" s="82">
        <f t="shared" si="387"/>
        <v>0</v>
      </c>
      <c r="M190" s="81">
        <f t="shared" si="388"/>
        <v>85.660875097753816</v>
      </c>
      <c r="N190" s="84">
        <f t="shared" si="389"/>
        <v>7.3780013020002297E-2</v>
      </c>
      <c r="O190" s="84"/>
      <c r="P190" s="85">
        <f t="shared" si="390"/>
        <v>0</v>
      </c>
      <c r="Q190" s="87">
        <f t="shared" si="391"/>
        <v>7.3780013020002297E-2</v>
      </c>
      <c r="R190" s="96">
        <f t="shared" si="392"/>
        <v>0.92621998697999774</v>
      </c>
      <c r="AB190" s="119">
        <f t="shared" si="393"/>
        <v>260.71428571428572</v>
      </c>
      <c r="AC190" s="120">
        <f t="shared" si="394"/>
        <v>2.8571428571428572</v>
      </c>
      <c r="AD190" s="67">
        <f t="shared" si="395"/>
        <v>37.885714285714286</v>
      </c>
      <c r="AE190" s="41">
        <f t="shared" si="396"/>
        <v>7.5414781297134234E-2</v>
      </c>
    </row>
    <row r="191" spans="1:31" ht="13.8" x14ac:dyDescent="0.25">
      <c r="A191" s="95">
        <v>44049</v>
      </c>
      <c r="B191" s="81">
        <v>78719</v>
      </c>
      <c r="C191" s="81">
        <v>5783</v>
      </c>
      <c r="D191" s="81">
        <v>0</v>
      </c>
      <c r="E191" s="81"/>
      <c r="F191" s="81">
        <f t="shared" si="381"/>
        <v>378</v>
      </c>
      <c r="G191" s="81">
        <f t="shared" si="382"/>
        <v>3</v>
      </c>
      <c r="H191" s="81">
        <f t="shared" si="383"/>
        <v>0</v>
      </c>
      <c r="I191" s="81">
        <f t="shared" si="384"/>
        <v>72936</v>
      </c>
      <c r="J191" s="82">
        <f t="shared" si="385"/>
        <v>5.25013583791687E-3</v>
      </c>
      <c r="K191" s="82">
        <f t="shared" si="386"/>
        <v>4.1344523917807083E-5</v>
      </c>
      <c r="L191" s="82">
        <f t="shared" si="387"/>
        <v>0</v>
      </c>
      <c r="M191" s="81">
        <f t="shared" si="388"/>
        <v>126.98503551169534</v>
      </c>
      <c r="N191" s="84">
        <f t="shared" si="389"/>
        <v>7.346383973373645E-2</v>
      </c>
      <c r="O191" s="84"/>
      <c r="P191" s="85">
        <f t="shared" si="390"/>
        <v>0</v>
      </c>
      <c r="Q191" s="87">
        <f t="shared" si="391"/>
        <v>7.346383973373645E-2</v>
      </c>
      <c r="R191" s="96">
        <f t="shared" si="392"/>
        <v>0.92653616026626351</v>
      </c>
      <c r="AB191" s="119">
        <f t="shared" si="393"/>
        <v>271.57142857142856</v>
      </c>
      <c r="AC191" s="120">
        <f t="shared" si="394"/>
        <v>2.8571428571428572</v>
      </c>
      <c r="AD191" s="67">
        <f t="shared" si="395"/>
        <v>37.78857142857143</v>
      </c>
      <c r="AE191" s="41">
        <f t="shared" si="396"/>
        <v>7.5608649629517619E-2</v>
      </c>
    </row>
    <row r="192" spans="1:31" ht="13.8" x14ac:dyDescent="0.25">
      <c r="A192" s="95">
        <v>44050</v>
      </c>
      <c r="B192" s="81">
        <v>79099</v>
      </c>
      <c r="C192" s="81">
        <v>5785</v>
      </c>
      <c r="D192" s="81">
        <v>0</v>
      </c>
      <c r="E192" s="81"/>
      <c r="F192" s="81">
        <f t="shared" si="381"/>
        <v>380</v>
      </c>
      <c r="G192" s="81">
        <f t="shared" si="382"/>
        <v>2</v>
      </c>
      <c r="H192" s="81">
        <f t="shared" si="383"/>
        <v>0</v>
      </c>
      <c r="I192" s="81">
        <f t="shared" si="384"/>
        <v>73314</v>
      </c>
      <c r="J192" s="82">
        <f t="shared" si="385"/>
        <v>5.2509760424404662E-3</v>
      </c>
      <c r="K192" s="82">
        <f t="shared" si="386"/>
        <v>2.7421300866513107E-5</v>
      </c>
      <c r="L192" s="82">
        <f t="shared" si="387"/>
        <v>0</v>
      </c>
      <c r="M192" s="81">
        <f t="shared" si="388"/>
        <v>191.49259431571892</v>
      </c>
      <c r="N192" s="84">
        <f t="shared" si="389"/>
        <v>7.3136196412091181E-2</v>
      </c>
      <c r="O192" s="84"/>
      <c r="P192" s="85">
        <f t="shared" si="390"/>
        <v>0</v>
      </c>
      <c r="Q192" s="87">
        <f t="shared" si="391"/>
        <v>7.3136196412091181E-2</v>
      </c>
      <c r="R192" s="96">
        <f t="shared" si="392"/>
        <v>0.92686380358790887</v>
      </c>
      <c r="AB192" s="119">
        <f t="shared" si="393"/>
        <v>289</v>
      </c>
      <c r="AC192" s="120">
        <f t="shared" si="394"/>
        <v>2.7142857142857144</v>
      </c>
      <c r="AD192" s="67">
        <f t="shared" si="395"/>
        <v>40.071428571428577</v>
      </c>
      <c r="AE192" s="41">
        <f t="shared" si="396"/>
        <v>6.7736185383244205E-2</v>
      </c>
    </row>
    <row r="193" spans="1:31" ht="13.8" x14ac:dyDescent="0.25">
      <c r="A193" s="95">
        <v>44051</v>
      </c>
      <c r="B193" s="81">
        <v>79359</v>
      </c>
      <c r="C193" s="81">
        <v>5789</v>
      </c>
      <c r="D193" s="81">
        <v>0</v>
      </c>
      <c r="E193" s="81"/>
      <c r="F193" s="81">
        <f t="shared" si="381"/>
        <v>260</v>
      </c>
      <c r="G193" s="81">
        <f t="shared" si="382"/>
        <v>4</v>
      </c>
      <c r="H193" s="81">
        <f t="shared" si="383"/>
        <v>0</v>
      </c>
      <c r="I193" s="81">
        <f t="shared" si="384"/>
        <v>73570</v>
      </c>
      <c r="J193" s="82">
        <f t="shared" si="385"/>
        <v>3.5743846340325056E-3</v>
      </c>
      <c r="K193" s="82">
        <f t="shared" si="386"/>
        <v>5.4559838502878029E-5</v>
      </c>
      <c r="L193" s="82">
        <f t="shared" si="387"/>
        <v>0</v>
      </c>
      <c r="M193" s="81">
        <f t="shared" si="388"/>
        <v>65.513108764864782</v>
      </c>
      <c r="N193" s="84">
        <f t="shared" si="389"/>
        <v>7.2946987739260824E-2</v>
      </c>
      <c r="O193" s="84"/>
      <c r="P193" s="85">
        <f t="shared" si="390"/>
        <v>0</v>
      </c>
      <c r="Q193" s="87">
        <f t="shared" si="391"/>
        <v>7.2946987739260824E-2</v>
      </c>
      <c r="R193" s="96">
        <f t="shared" si="392"/>
        <v>0.92705301226073922</v>
      </c>
      <c r="AB193" s="119">
        <f t="shared" si="393"/>
        <v>282.85714285714283</v>
      </c>
      <c r="AC193" s="120">
        <f t="shared" si="394"/>
        <v>3.1428571428571428</v>
      </c>
      <c r="AD193" s="67">
        <f t="shared" si="395"/>
        <v>41.31</v>
      </c>
      <c r="AE193" s="41">
        <f t="shared" si="396"/>
        <v>7.6079814641906135E-2</v>
      </c>
    </row>
    <row r="194" spans="1:31" ht="13.8" x14ac:dyDescent="0.25">
      <c r="A194" s="95">
        <v>44052</v>
      </c>
      <c r="B194" s="81">
        <v>79432</v>
      </c>
      <c r="C194" s="81">
        <v>5791</v>
      </c>
      <c r="D194" s="81">
        <v>0</v>
      </c>
      <c r="E194" s="81"/>
      <c r="F194" s="81">
        <f t="shared" ref="F194:F207" si="397">B194-B193</f>
        <v>73</v>
      </c>
      <c r="G194" s="81">
        <f t="shared" ref="G194:G207" si="398">C194-C193</f>
        <v>2</v>
      </c>
      <c r="H194" s="81">
        <f t="shared" ref="H194:H207" si="399">D194-D193</f>
        <v>0</v>
      </c>
      <c r="I194" s="81">
        <f t="shared" ref="I194:I207" si="400">B194-C194-D194</f>
        <v>73641</v>
      </c>
      <c r="J194" s="82">
        <f t="shared" ref="J194:J207" si="401">F194/I193*$B$2/($B$2-B193)</f>
        <v>1.0001110479163472E-3</v>
      </c>
      <c r="K194" s="82">
        <f t="shared" ref="K194:K207" si="402">G194/I193</f>
        <v>2.7184993883376375E-5</v>
      </c>
      <c r="L194" s="82">
        <f t="shared" ref="L194:L207" si="403">H194/I193</f>
        <v>0</v>
      </c>
      <c r="M194" s="81">
        <f t="shared" ref="M194:M207" si="404">J194/(K194+L194)</f>
        <v>36.789084897602834</v>
      </c>
      <c r="N194" s="84">
        <f t="shared" ref="N194:N207" si="405">C194/B194</f>
        <v>7.2905126397421693E-2</v>
      </c>
      <c r="O194" s="84"/>
      <c r="P194" s="85">
        <f t="shared" ref="P194:P207" si="406">D194/B194</f>
        <v>0</v>
      </c>
      <c r="Q194" s="87">
        <f t="shared" ref="Q194:Q207" si="407">N194</f>
        <v>7.2905126397421693E-2</v>
      </c>
      <c r="R194" s="96">
        <f t="shared" ref="R194:R207" si="408">IF(P194="","",1-SUM(P194:Q194))</f>
        <v>0.92709487360257836</v>
      </c>
      <c r="AB194" s="119">
        <f t="shared" ref="AB194:AB207" si="409">AVERAGE(F188:F194)</f>
        <v>287.85714285714283</v>
      </c>
      <c r="AC194" s="120">
        <f t="shared" ref="AC194:AC207" si="410">AVERAGE(G188:G194)</f>
        <v>2.7142857142857144</v>
      </c>
      <c r="AD194" s="67">
        <f t="shared" ref="AD194:AD207" si="411">INDEX(AB173:AB194,$AE$3)*$AD$2</f>
        <v>44.321428571428577</v>
      </c>
      <c r="AE194" s="41">
        <f t="shared" ref="AE194:AE207" si="412">AC194/AD194</f>
        <v>6.1240934730056401E-2</v>
      </c>
    </row>
    <row r="195" spans="1:31" ht="13.8" x14ac:dyDescent="0.25">
      <c r="A195" s="95">
        <v>44053</v>
      </c>
      <c r="B195" s="81">
        <v>79628</v>
      </c>
      <c r="C195" s="81">
        <v>5795</v>
      </c>
      <c r="D195" s="81">
        <v>0</v>
      </c>
      <c r="E195" s="81"/>
      <c r="F195" s="81">
        <f t="shared" si="397"/>
        <v>196</v>
      </c>
      <c r="G195" s="81">
        <f t="shared" si="398"/>
        <v>4</v>
      </c>
      <c r="H195" s="81">
        <f t="shared" si="399"/>
        <v>0</v>
      </c>
      <c r="I195" s="81">
        <f t="shared" si="400"/>
        <v>73833</v>
      </c>
      <c r="J195" s="82">
        <f t="shared" si="401"/>
        <v>2.6826602786092666E-3</v>
      </c>
      <c r="K195" s="82">
        <f t="shared" si="402"/>
        <v>5.4317567659320214E-5</v>
      </c>
      <c r="L195" s="82">
        <f t="shared" si="403"/>
        <v>0</v>
      </c>
      <c r="M195" s="81">
        <f t="shared" si="404"/>
        <v>49.388446394266253</v>
      </c>
      <c r="N195" s="84">
        <f t="shared" si="405"/>
        <v>7.277590797207012E-2</v>
      </c>
      <c r="O195" s="84"/>
      <c r="P195" s="85">
        <f t="shared" si="406"/>
        <v>0</v>
      </c>
      <c r="Q195" s="87">
        <f t="shared" si="407"/>
        <v>7.277590797207012E-2</v>
      </c>
      <c r="R195" s="96">
        <f t="shared" si="408"/>
        <v>0.92722409202792988</v>
      </c>
      <c r="AB195" s="119">
        <f t="shared" si="409"/>
        <v>292.28571428571428</v>
      </c>
      <c r="AC195" s="120">
        <f t="shared" si="410"/>
        <v>3</v>
      </c>
      <c r="AD195" s="67">
        <f t="shared" si="411"/>
        <v>46.167142857142856</v>
      </c>
      <c r="AE195" s="41">
        <f t="shared" si="412"/>
        <v>6.4981279202896314E-2</v>
      </c>
    </row>
    <row r="196" spans="1:31" ht="13.8" x14ac:dyDescent="0.25">
      <c r="A196" s="95">
        <v>44054</v>
      </c>
      <c r="B196" s="81">
        <v>80045</v>
      </c>
      <c r="C196" s="81">
        <v>5798</v>
      </c>
      <c r="D196" s="81">
        <v>0</v>
      </c>
      <c r="E196" s="81"/>
      <c r="F196" s="81">
        <f t="shared" si="397"/>
        <v>417</v>
      </c>
      <c r="G196" s="81">
        <f t="shared" si="398"/>
        <v>3</v>
      </c>
      <c r="H196" s="81">
        <f t="shared" si="399"/>
        <v>0</v>
      </c>
      <c r="I196" s="81">
        <f t="shared" si="400"/>
        <v>74247</v>
      </c>
      <c r="J196" s="82">
        <f t="shared" si="401"/>
        <v>5.6927658355694138E-3</v>
      </c>
      <c r="K196" s="82">
        <f t="shared" si="402"/>
        <v>4.0632237617325589E-5</v>
      </c>
      <c r="L196" s="82">
        <f t="shared" si="403"/>
        <v>0</v>
      </c>
      <c r="M196" s="81">
        <f t="shared" si="404"/>
        <v>140.10465997919883</v>
      </c>
      <c r="N196" s="84">
        <f t="shared" si="405"/>
        <v>7.2434255731151226E-2</v>
      </c>
      <c r="O196" s="84"/>
      <c r="P196" s="85">
        <f t="shared" si="406"/>
        <v>0</v>
      </c>
      <c r="Q196" s="87">
        <f t="shared" si="407"/>
        <v>7.2434255731151226E-2</v>
      </c>
      <c r="R196" s="96">
        <f t="shared" si="408"/>
        <v>0.92756574426884875</v>
      </c>
      <c r="AB196" s="119">
        <f t="shared" si="409"/>
        <v>304.14285714285717</v>
      </c>
      <c r="AC196" s="120">
        <f t="shared" si="410"/>
        <v>3.2857142857142856</v>
      </c>
      <c r="AD196" s="67">
        <f t="shared" si="411"/>
        <v>49.13</v>
      </c>
      <c r="AE196" s="41">
        <f t="shared" si="412"/>
        <v>6.6877962257567383E-2</v>
      </c>
    </row>
    <row r="197" spans="1:31" ht="13.8" x14ac:dyDescent="0.25">
      <c r="A197" s="95">
        <v>44055</v>
      </c>
      <c r="B197" s="81">
        <v>80489</v>
      </c>
      <c r="C197" s="81">
        <v>5803</v>
      </c>
      <c r="D197" s="81">
        <v>0</v>
      </c>
      <c r="E197" s="81"/>
      <c r="F197" s="81">
        <f t="shared" si="397"/>
        <v>444</v>
      </c>
      <c r="G197" s="81">
        <f t="shared" si="398"/>
        <v>5</v>
      </c>
      <c r="H197" s="81">
        <f t="shared" si="399"/>
        <v>0</v>
      </c>
      <c r="I197" s="81">
        <f t="shared" si="400"/>
        <v>74686</v>
      </c>
      <c r="J197" s="82">
        <f t="shared" si="401"/>
        <v>6.0278150001942983E-3</v>
      </c>
      <c r="K197" s="82">
        <f t="shared" si="402"/>
        <v>6.7342788260805147E-5</v>
      </c>
      <c r="L197" s="82">
        <f t="shared" si="403"/>
        <v>0</v>
      </c>
      <c r="M197" s="81">
        <f t="shared" si="404"/>
        <v>89.509436063885218</v>
      </c>
      <c r="N197" s="84">
        <f t="shared" si="405"/>
        <v>7.2096808259513728E-2</v>
      </c>
      <c r="O197" s="84"/>
      <c r="P197" s="85">
        <f t="shared" si="406"/>
        <v>0</v>
      </c>
      <c r="Q197" s="87">
        <f t="shared" si="407"/>
        <v>7.2096808259513728E-2</v>
      </c>
      <c r="R197" s="96">
        <f t="shared" si="408"/>
        <v>0.9279031917404863</v>
      </c>
      <c r="AB197" s="119">
        <f t="shared" si="409"/>
        <v>306.85714285714283</v>
      </c>
      <c r="AC197" s="120">
        <f t="shared" si="410"/>
        <v>3.2857142857142856</v>
      </c>
      <c r="AD197" s="67">
        <f t="shared" si="411"/>
        <v>48.085714285714282</v>
      </c>
      <c r="AE197" s="41">
        <f t="shared" si="412"/>
        <v>6.833036244800951E-2</v>
      </c>
    </row>
    <row r="198" spans="1:31" ht="13.8" x14ac:dyDescent="0.25">
      <c r="A198" s="95">
        <v>44056</v>
      </c>
      <c r="B198" s="81">
        <v>80851</v>
      </c>
      <c r="C198" s="81">
        <v>5803</v>
      </c>
      <c r="D198" s="81">
        <v>0</v>
      </c>
      <c r="E198" s="81"/>
      <c r="F198" s="81">
        <f t="shared" si="397"/>
        <v>362</v>
      </c>
      <c r="G198" s="81">
        <f t="shared" si="398"/>
        <v>0</v>
      </c>
      <c r="H198" s="81">
        <f t="shared" si="399"/>
        <v>0</v>
      </c>
      <c r="I198" s="81">
        <f t="shared" si="400"/>
        <v>75048</v>
      </c>
      <c r="J198" s="82">
        <f t="shared" si="401"/>
        <v>4.8858988469882058E-3</v>
      </c>
      <c r="K198" s="82">
        <f t="shared" si="402"/>
        <v>0</v>
      </c>
      <c r="L198" s="82">
        <f t="shared" si="403"/>
        <v>0</v>
      </c>
      <c r="M198" s="81" t="e">
        <f t="shared" si="404"/>
        <v>#DIV/0!</v>
      </c>
      <c r="N198" s="84">
        <f t="shared" si="405"/>
        <v>7.1774004032108443E-2</v>
      </c>
      <c r="O198" s="84"/>
      <c r="P198" s="85">
        <f t="shared" si="406"/>
        <v>0</v>
      </c>
      <c r="Q198" s="87">
        <f t="shared" si="407"/>
        <v>7.1774004032108443E-2</v>
      </c>
      <c r="R198" s="96">
        <f t="shared" si="408"/>
        <v>0.92822599596789157</v>
      </c>
      <c r="AB198" s="119">
        <f t="shared" si="409"/>
        <v>304.57142857142856</v>
      </c>
      <c r="AC198" s="120">
        <f t="shared" si="410"/>
        <v>2.8571428571428572</v>
      </c>
      <c r="AD198" s="67">
        <f t="shared" si="411"/>
        <v>48.935714285714283</v>
      </c>
      <c r="AE198" s="41">
        <f t="shared" si="412"/>
        <v>5.8385637133265222E-2</v>
      </c>
    </row>
    <row r="199" spans="1:31" ht="13.8" x14ac:dyDescent="0.25">
      <c r="A199" s="95">
        <v>44057</v>
      </c>
      <c r="B199" s="81">
        <v>81195</v>
      </c>
      <c r="C199" s="81">
        <v>5804</v>
      </c>
      <c r="D199" s="81">
        <v>0</v>
      </c>
      <c r="E199" s="81"/>
      <c r="F199" s="81">
        <f t="shared" si="397"/>
        <v>344</v>
      </c>
      <c r="G199" s="81">
        <f t="shared" si="398"/>
        <v>1</v>
      </c>
      <c r="H199" s="81">
        <f t="shared" si="399"/>
        <v>0</v>
      </c>
      <c r="I199" s="81">
        <f t="shared" si="400"/>
        <v>75391</v>
      </c>
      <c r="J199" s="82">
        <f t="shared" si="401"/>
        <v>4.6207249010580351E-3</v>
      </c>
      <c r="K199" s="82">
        <f t="shared" si="402"/>
        <v>1.3324805457840316E-5</v>
      </c>
      <c r="L199" s="82">
        <f t="shared" si="403"/>
        <v>0</v>
      </c>
      <c r="M199" s="81">
        <f t="shared" si="404"/>
        <v>346.77616237460342</v>
      </c>
      <c r="N199" s="84">
        <f t="shared" si="405"/>
        <v>7.1482234127717217E-2</v>
      </c>
      <c r="O199" s="84"/>
      <c r="P199" s="85">
        <f t="shared" si="406"/>
        <v>0</v>
      </c>
      <c r="Q199" s="87">
        <f t="shared" si="407"/>
        <v>7.1482234127717217E-2</v>
      </c>
      <c r="R199" s="96">
        <f t="shared" si="408"/>
        <v>0.92851776587228274</v>
      </c>
      <c r="AB199" s="119">
        <f t="shared" si="409"/>
        <v>299.42857142857144</v>
      </c>
      <c r="AC199" s="120">
        <f t="shared" si="410"/>
        <v>2.7142857142857144</v>
      </c>
      <c r="AD199" s="67">
        <f t="shared" si="411"/>
        <v>49.688571428571429</v>
      </c>
      <c r="AE199" s="41">
        <f t="shared" si="412"/>
        <v>5.4625955954229199E-2</v>
      </c>
    </row>
    <row r="200" spans="1:31" ht="13.8" x14ac:dyDescent="0.25">
      <c r="A200" s="95">
        <v>44058</v>
      </c>
      <c r="B200" s="81">
        <v>81421</v>
      </c>
      <c r="C200" s="81">
        <v>5804</v>
      </c>
      <c r="D200" s="81">
        <v>0</v>
      </c>
      <c r="E200" s="81"/>
      <c r="F200" s="81">
        <f t="shared" si="397"/>
        <v>226</v>
      </c>
      <c r="G200" s="81">
        <f t="shared" si="398"/>
        <v>0</v>
      </c>
      <c r="H200" s="81">
        <f t="shared" si="399"/>
        <v>0</v>
      </c>
      <c r="I200" s="81">
        <f t="shared" si="400"/>
        <v>75617</v>
      </c>
      <c r="J200" s="82">
        <f t="shared" si="401"/>
        <v>3.0220012617328089E-3</v>
      </c>
      <c r="K200" s="82">
        <f t="shared" si="402"/>
        <v>0</v>
      </c>
      <c r="L200" s="82">
        <f t="shared" si="403"/>
        <v>0</v>
      </c>
      <c r="M200" s="81" t="e">
        <f t="shared" si="404"/>
        <v>#DIV/0!</v>
      </c>
      <c r="N200" s="84">
        <f t="shared" si="405"/>
        <v>7.1283821127227615E-2</v>
      </c>
      <c r="O200" s="84"/>
      <c r="P200" s="85">
        <f t="shared" si="406"/>
        <v>0</v>
      </c>
      <c r="Q200" s="87">
        <f t="shared" si="407"/>
        <v>7.1283821127227615E-2</v>
      </c>
      <c r="R200" s="96">
        <f t="shared" si="408"/>
        <v>0.92871617887277236</v>
      </c>
      <c r="AB200" s="119">
        <f t="shared" si="409"/>
        <v>294.57142857142856</v>
      </c>
      <c r="AC200" s="120">
        <f t="shared" si="410"/>
        <v>2.1428571428571428</v>
      </c>
      <c r="AD200" s="67">
        <f t="shared" si="411"/>
        <v>51.704285714285724</v>
      </c>
      <c r="AE200" s="41">
        <f t="shared" si="412"/>
        <v>4.1444478214019274E-2</v>
      </c>
    </row>
    <row r="201" spans="1:31" ht="13.8" x14ac:dyDescent="0.25">
      <c r="A201" s="95">
        <v>44059</v>
      </c>
      <c r="B201" s="81">
        <v>81484</v>
      </c>
      <c r="C201" s="81">
        <v>5806</v>
      </c>
      <c r="D201" s="81">
        <v>0</v>
      </c>
      <c r="E201" s="81"/>
      <c r="F201" s="81">
        <f t="shared" si="397"/>
        <v>63</v>
      </c>
      <c r="G201" s="81">
        <f t="shared" si="398"/>
        <v>2</v>
      </c>
      <c r="H201" s="81">
        <f t="shared" si="399"/>
        <v>0</v>
      </c>
      <c r="I201" s="81">
        <f t="shared" si="400"/>
        <v>75678</v>
      </c>
      <c r="J201" s="82">
        <f t="shared" si="401"/>
        <v>8.3991746060131341E-4</v>
      </c>
      <c r="K201" s="82">
        <f t="shared" si="402"/>
        <v>2.6449078910826929E-5</v>
      </c>
      <c r="L201" s="82">
        <f t="shared" si="403"/>
        <v>0</v>
      </c>
      <c r="M201" s="81">
        <f t="shared" si="404"/>
        <v>31.756019309144758</v>
      </c>
      <c r="N201" s="84">
        <f t="shared" si="405"/>
        <v>7.1253252172205586E-2</v>
      </c>
      <c r="O201" s="84"/>
      <c r="P201" s="85">
        <f t="shared" si="406"/>
        <v>0</v>
      </c>
      <c r="Q201" s="87">
        <f t="shared" si="407"/>
        <v>7.1253252172205586E-2</v>
      </c>
      <c r="R201" s="96">
        <f t="shared" si="408"/>
        <v>0.92874674782779443</v>
      </c>
      <c r="AB201" s="119">
        <f t="shared" si="409"/>
        <v>293.14285714285717</v>
      </c>
      <c r="AC201" s="120">
        <f t="shared" si="410"/>
        <v>2.1428571428571428</v>
      </c>
      <c r="AD201" s="67">
        <f t="shared" si="411"/>
        <v>52.165714285714287</v>
      </c>
      <c r="AE201" s="41">
        <f t="shared" si="412"/>
        <v>4.1077883667433451E-2</v>
      </c>
    </row>
    <row r="202" spans="1:31" ht="13.8" x14ac:dyDescent="0.25">
      <c r="A202" s="95">
        <v>44060</v>
      </c>
      <c r="B202" s="81">
        <v>81658</v>
      </c>
      <c r="C202" s="81">
        <v>5812</v>
      </c>
      <c r="D202" s="81">
        <v>0</v>
      </c>
      <c r="E202" s="81"/>
      <c r="F202" s="81">
        <f t="shared" si="397"/>
        <v>174</v>
      </c>
      <c r="G202" s="81">
        <f t="shared" si="398"/>
        <v>6</v>
      </c>
      <c r="H202" s="81">
        <f t="shared" si="399"/>
        <v>0</v>
      </c>
      <c r="I202" s="81">
        <f t="shared" si="400"/>
        <v>75846</v>
      </c>
      <c r="J202" s="82">
        <f t="shared" si="401"/>
        <v>2.3179167663798929E-3</v>
      </c>
      <c r="K202" s="82">
        <f t="shared" si="402"/>
        <v>7.9283279156425914E-5</v>
      </c>
      <c r="L202" s="82">
        <f t="shared" si="403"/>
        <v>0</v>
      </c>
      <c r="M202" s="81">
        <f t="shared" si="404"/>
        <v>29.235884174349586</v>
      </c>
      <c r="N202" s="84">
        <f t="shared" si="405"/>
        <v>7.1174900193489918E-2</v>
      </c>
      <c r="O202" s="84"/>
      <c r="P202" s="85">
        <f t="shared" si="406"/>
        <v>0</v>
      </c>
      <c r="Q202" s="87">
        <f t="shared" si="407"/>
        <v>7.1174900193489918E-2</v>
      </c>
      <c r="R202" s="96">
        <f t="shared" si="408"/>
        <v>0.92882509980651007</v>
      </c>
      <c r="AB202" s="119">
        <f t="shared" si="409"/>
        <v>290</v>
      </c>
      <c r="AC202" s="120">
        <f t="shared" si="410"/>
        <v>2.4285714285714284</v>
      </c>
      <c r="AD202" s="67">
        <f t="shared" si="411"/>
        <v>51.777142857142856</v>
      </c>
      <c r="AE202" s="41">
        <f t="shared" si="412"/>
        <v>4.6904315196998121E-2</v>
      </c>
    </row>
    <row r="203" spans="1:31" ht="13.8" x14ac:dyDescent="0.25">
      <c r="A203" s="95">
        <v>44061</v>
      </c>
      <c r="B203" s="81">
        <v>81972</v>
      </c>
      <c r="C203" s="81">
        <v>5813</v>
      </c>
      <c r="D203" s="81">
        <v>0</v>
      </c>
      <c r="E203" s="81"/>
      <c r="F203" s="81">
        <f t="shared" si="397"/>
        <v>314</v>
      </c>
      <c r="G203" s="81">
        <f t="shared" si="398"/>
        <v>1</v>
      </c>
      <c r="H203" s="81">
        <f t="shared" si="399"/>
        <v>0</v>
      </c>
      <c r="I203" s="81">
        <f t="shared" si="400"/>
        <v>76159</v>
      </c>
      <c r="J203" s="82">
        <f t="shared" si="401"/>
        <v>4.1737145609818506E-3</v>
      </c>
      <c r="K203" s="82">
        <f t="shared" si="402"/>
        <v>1.3184610922131688E-5</v>
      </c>
      <c r="L203" s="82">
        <f t="shared" si="403"/>
        <v>0</v>
      </c>
      <c r="M203" s="81">
        <f t="shared" si="404"/>
        <v>316.55955459222946</v>
      </c>
      <c r="N203" s="84">
        <f t="shared" si="405"/>
        <v>7.0914458595618013E-2</v>
      </c>
      <c r="O203" s="84"/>
      <c r="P203" s="85">
        <f t="shared" si="406"/>
        <v>0</v>
      </c>
      <c r="Q203" s="87">
        <f t="shared" si="407"/>
        <v>7.0914458595618013E-2</v>
      </c>
      <c r="R203" s="96">
        <f t="shared" si="408"/>
        <v>0.92908554140438193</v>
      </c>
      <c r="AB203" s="119">
        <f t="shared" si="409"/>
        <v>275.28571428571428</v>
      </c>
      <c r="AC203" s="120">
        <f t="shared" si="410"/>
        <v>2.1428571428571428</v>
      </c>
      <c r="AD203" s="67">
        <f t="shared" si="411"/>
        <v>50.902857142857151</v>
      </c>
      <c r="AE203" s="41">
        <f t="shared" si="412"/>
        <v>4.2096991468343052E-2</v>
      </c>
    </row>
    <row r="204" spans="1:31" ht="13.8" x14ac:dyDescent="0.25">
      <c r="A204" s="95">
        <v>44062</v>
      </c>
      <c r="B204" s="81">
        <v>82323</v>
      </c>
      <c r="C204" s="81">
        <v>5814</v>
      </c>
      <c r="D204" s="81">
        <v>0</v>
      </c>
      <c r="E204" s="81"/>
      <c r="F204" s="81">
        <f t="shared" si="397"/>
        <v>351</v>
      </c>
      <c r="G204" s="81">
        <f t="shared" si="398"/>
        <v>1</v>
      </c>
      <c r="H204" s="81">
        <f t="shared" si="399"/>
        <v>0</v>
      </c>
      <c r="I204" s="81">
        <f t="shared" si="400"/>
        <v>76509</v>
      </c>
      <c r="J204" s="82">
        <f t="shared" si="401"/>
        <v>4.6464928664727541E-3</v>
      </c>
      <c r="K204" s="82">
        <f t="shared" si="402"/>
        <v>1.31304245066243E-5</v>
      </c>
      <c r="L204" s="82">
        <f t="shared" si="403"/>
        <v>0</v>
      </c>
      <c r="M204" s="81">
        <f t="shared" si="404"/>
        <v>353.87225021769848</v>
      </c>
      <c r="N204" s="84">
        <f t="shared" si="405"/>
        <v>7.0624248387449434E-2</v>
      </c>
      <c r="O204" s="84"/>
      <c r="P204" s="85">
        <f t="shared" si="406"/>
        <v>0</v>
      </c>
      <c r="Q204" s="87">
        <f t="shared" si="407"/>
        <v>7.0624248387449434E-2</v>
      </c>
      <c r="R204" s="96">
        <f t="shared" si="408"/>
        <v>0.92937575161255059</v>
      </c>
      <c r="AB204" s="119">
        <f t="shared" si="409"/>
        <v>262</v>
      </c>
      <c r="AC204" s="120">
        <f t="shared" si="410"/>
        <v>1.5714285714285714</v>
      </c>
      <c r="AD204" s="67">
        <f t="shared" si="411"/>
        <v>50.07714285714286</v>
      </c>
      <c r="AE204" s="41">
        <f t="shared" si="412"/>
        <v>3.1380156330233354E-2</v>
      </c>
    </row>
    <row r="205" spans="1:31" ht="13.8" x14ac:dyDescent="0.25">
      <c r="A205" s="95">
        <v>44063</v>
      </c>
      <c r="B205" s="81">
        <v>82656</v>
      </c>
      <c r="C205" s="81">
        <v>5815</v>
      </c>
      <c r="D205" s="81">
        <v>0</v>
      </c>
      <c r="E205" s="81"/>
      <c r="F205" s="81">
        <f t="shared" si="397"/>
        <v>333</v>
      </c>
      <c r="G205" s="81">
        <f t="shared" si="398"/>
        <v>1</v>
      </c>
      <c r="H205" s="81">
        <f t="shared" si="399"/>
        <v>0</v>
      </c>
      <c r="I205" s="81">
        <f t="shared" si="400"/>
        <v>76841</v>
      </c>
      <c r="J205" s="82">
        <f t="shared" si="401"/>
        <v>4.3881990269128745E-3</v>
      </c>
      <c r="K205" s="82">
        <f t="shared" si="402"/>
        <v>1.3070357735691225E-5</v>
      </c>
      <c r="L205" s="82">
        <f t="shared" si="403"/>
        <v>0</v>
      </c>
      <c r="M205" s="81">
        <f t="shared" si="404"/>
        <v>335.73671935007712</v>
      </c>
      <c r="N205" s="84">
        <f t="shared" si="405"/>
        <v>7.035181958962447E-2</v>
      </c>
      <c r="O205" s="84"/>
      <c r="P205" s="85">
        <f t="shared" si="406"/>
        <v>0</v>
      </c>
      <c r="Q205" s="87">
        <f t="shared" si="407"/>
        <v>7.035181958962447E-2</v>
      </c>
      <c r="R205" s="96">
        <f t="shared" si="408"/>
        <v>0.92964818041037556</v>
      </c>
      <c r="AB205" s="119">
        <f t="shared" si="409"/>
        <v>257.85714285714283</v>
      </c>
      <c r="AC205" s="120">
        <f t="shared" si="410"/>
        <v>1.7142857142857142</v>
      </c>
      <c r="AD205" s="67">
        <f t="shared" si="411"/>
        <v>49.83428571428572</v>
      </c>
      <c r="AE205" s="41">
        <f t="shared" si="412"/>
        <v>3.4399724802201576E-2</v>
      </c>
    </row>
    <row r="206" spans="1:31" ht="13.8" x14ac:dyDescent="0.25">
      <c r="A206" s="95">
        <v>44064</v>
      </c>
      <c r="B206" s="81">
        <v>82954</v>
      </c>
      <c r="C206" s="81">
        <v>5816</v>
      </c>
      <c r="D206" s="81">
        <v>0</v>
      </c>
      <c r="E206" s="81"/>
      <c r="F206" s="81">
        <f t="shared" si="397"/>
        <v>298</v>
      </c>
      <c r="G206" s="81">
        <f t="shared" si="398"/>
        <v>1</v>
      </c>
      <c r="H206" s="81">
        <f t="shared" si="399"/>
        <v>0</v>
      </c>
      <c r="I206" s="81">
        <f t="shared" si="400"/>
        <v>77138</v>
      </c>
      <c r="J206" s="82">
        <f t="shared" si="401"/>
        <v>3.9101399583517391E-3</v>
      </c>
      <c r="K206" s="82">
        <f t="shared" si="402"/>
        <v>1.3013885816165848E-5</v>
      </c>
      <c r="L206" s="82">
        <f t="shared" si="403"/>
        <v>0</v>
      </c>
      <c r="M206" s="81">
        <f t="shared" si="404"/>
        <v>300.45906453970599</v>
      </c>
      <c r="N206" s="84">
        <f t="shared" si="405"/>
        <v>7.0111145936302049E-2</v>
      </c>
      <c r="O206" s="84"/>
      <c r="P206" s="85">
        <f t="shared" si="406"/>
        <v>0</v>
      </c>
      <c r="Q206" s="87">
        <f t="shared" si="407"/>
        <v>7.0111145936302049E-2</v>
      </c>
      <c r="R206" s="96">
        <f t="shared" si="408"/>
        <v>0.92988885406369792</v>
      </c>
      <c r="AB206" s="119">
        <f t="shared" si="409"/>
        <v>251.28571428571428</v>
      </c>
      <c r="AC206" s="120">
        <f t="shared" si="410"/>
        <v>1.7142857142857142</v>
      </c>
      <c r="AD206" s="67">
        <f t="shared" si="411"/>
        <v>49.300000000000004</v>
      </c>
      <c r="AE206" s="41">
        <f t="shared" si="412"/>
        <v>3.4772529701535784E-2</v>
      </c>
    </row>
    <row r="207" spans="1:31" ht="13.8" x14ac:dyDescent="0.25">
      <c r="A207" s="95">
        <v>44065</v>
      </c>
      <c r="B207" s="81">
        <v>83114</v>
      </c>
      <c r="C207" s="81">
        <v>5816</v>
      </c>
      <c r="D207" s="81">
        <v>0</v>
      </c>
      <c r="E207" s="81"/>
      <c r="F207" s="81">
        <f t="shared" si="397"/>
        <v>160</v>
      </c>
      <c r="G207" s="81">
        <f t="shared" si="398"/>
        <v>0</v>
      </c>
      <c r="H207" s="81">
        <f t="shared" si="399"/>
        <v>0</v>
      </c>
      <c r="I207" s="81">
        <f t="shared" si="400"/>
        <v>77298</v>
      </c>
      <c r="J207" s="82">
        <f t="shared" si="401"/>
        <v>2.0913830099964759E-3</v>
      </c>
      <c r="K207" s="82">
        <f t="shared" si="402"/>
        <v>0</v>
      </c>
      <c r="L207" s="82">
        <f t="shared" si="403"/>
        <v>0</v>
      </c>
      <c r="M207" s="81" t="e">
        <f t="shared" si="404"/>
        <v>#DIV/0!</v>
      </c>
      <c r="N207" s="84">
        <f t="shared" si="405"/>
        <v>6.997617729865005E-2</v>
      </c>
      <c r="O207" s="84"/>
      <c r="P207" s="85">
        <f t="shared" si="406"/>
        <v>0</v>
      </c>
      <c r="Q207" s="87">
        <f t="shared" si="407"/>
        <v>6.997617729865005E-2</v>
      </c>
      <c r="R207" s="96">
        <f t="shared" si="408"/>
        <v>0.93002382270134998</v>
      </c>
      <c r="AB207" s="119">
        <f t="shared" si="409"/>
        <v>241.85714285714286</v>
      </c>
      <c r="AC207" s="120">
        <f t="shared" si="410"/>
        <v>1.7142857142857142</v>
      </c>
      <c r="AD207" s="67">
        <f t="shared" si="411"/>
        <v>46.798571428571428</v>
      </c>
      <c r="AE207" s="41">
        <f t="shared" si="412"/>
        <v>3.663115479715498E-2</v>
      </c>
    </row>
    <row r="208" spans="1:31" ht="13.8" x14ac:dyDescent="0.25">
      <c r="A208" s="95">
        <v>44066</v>
      </c>
      <c r="B208" s="81">
        <v>83171</v>
      </c>
      <c r="C208" s="81">
        <v>5816</v>
      </c>
      <c r="D208" s="81">
        <v>0</v>
      </c>
      <c r="E208" s="81"/>
      <c r="F208" s="81">
        <f t="shared" ref="F208:F214" si="413">B208-B207</f>
        <v>57</v>
      </c>
      <c r="G208" s="81">
        <f t="shared" ref="G208:G214" si="414">C208-C207</f>
        <v>0</v>
      </c>
      <c r="H208" s="81">
        <f t="shared" ref="H208:H214" si="415">D208-D207</f>
        <v>0</v>
      </c>
      <c r="I208" s="81">
        <f t="shared" ref="I208:I214" si="416">B208-C208-D208</f>
        <v>77355</v>
      </c>
      <c r="J208" s="82">
        <f t="shared" ref="J208:J214" si="417">F208/I207*$B$2/($B$2-B207)</f>
        <v>7.4352487619995858E-4</v>
      </c>
      <c r="K208" s="82">
        <f t="shared" ref="K208:K214" si="418">G208/I207</f>
        <v>0</v>
      </c>
      <c r="L208" s="82">
        <f t="shared" ref="L208:L214" si="419">H208/I207</f>
        <v>0</v>
      </c>
      <c r="M208" s="81" t="e">
        <f t="shared" ref="M208:M214" si="420">J208/(K208+L208)</f>
        <v>#DIV/0!</v>
      </c>
      <c r="N208" s="84">
        <f t="shared" ref="N208:N214" si="421">C208/B208</f>
        <v>6.9928220172896807E-2</v>
      </c>
      <c r="O208" s="84"/>
      <c r="P208" s="85">
        <f t="shared" ref="P208:P214" si="422">D208/B208</f>
        <v>0</v>
      </c>
      <c r="Q208" s="87">
        <f t="shared" ref="Q208:Q214" si="423">N208</f>
        <v>6.9928220172896807E-2</v>
      </c>
      <c r="R208" s="96">
        <f t="shared" ref="R208:R214" si="424">IF(P208="","",1-SUM(P208:Q208))</f>
        <v>0.93007177982710321</v>
      </c>
      <c r="AB208" s="119">
        <f t="shared" ref="AB208:AB214" si="425">AVERAGE(F202:F208)</f>
        <v>241</v>
      </c>
      <c r="AC208" s="120">
        <f t="shared" ref="AC208:AC214" si="426">AVERAGE(G202:G208)</f>
        <v>1.4285714285714286</v>
      </c>
      <c r="AD208" s="67">
        <f t="shared" ref="AD208:AD214" si="427">INDEX(AB187:AB208,$AE$3)*$AD$2</f>
        <v>44.540000000000006</v>
      </c>
      <c r="AE208" s="41">
        <f t="shared" ref="AE208:AE214" si="428">AC208/AD208</f>
        <v>3.2073898261594708E-2</v>
      </c>
    </row>
    <row r="209" spans="1:31" ht="13.8" x14ac:dyDescent="0.25">
      <c r="A209" s="95">
        <v>44067</v>
      </c>
      <c r="B209" s="81">
        <v>83353</v>
      </c>
      <c r="C209" s="81">
        <v>5816</v>
      </c>
      <c r="D209" s="81">
        <v>0</v>
      </c>
      <c r="E209" s="81"/>
      <c r="F209" s="81">
        <f t="shared" si="413"/>
        <v>182</v>
      </c>
      <c r="G209" s="81">
        <f t="shared" si="414"/>
        <v>0</v>
      </c>
      <c r="H209" s="81">
        <f t="shared" si="415"/>
        <v>0</v>
      </c>
      <c r="I209" s="81">
        <f t="shared" si="416"/>
        <v>77537</v>
      </c>
      <c r="J209" s="82">
        <f t="shared" si="417"/>
        <v>2.372326028647855E-3</v>
      </c>
      <c r="K209" s="82">
        <f t="shared" si="418"/>
        <v>0</v>
      </c>
      <c r="L209" s="82">
        <f t="shared" si="419"/>
        <v>0</v>
      </c>
      <c r="M209" s="81" t="e">
        <f t="shared" si="420"/>
        <v>#DIV/0!</v>
      </c>
      <c r="N209" s="84">
        <f t="shared" si="421"/>
        <v>6.9775532974218082E-2</v>
      </c>
      <c r="O209" s="84"/>
      <c r="P209" s="85">
        <f t="shared" si="422"/>
        <v>0</v>
      </c>
      <c r="Q209" s="87">
        <f t="shared" si="423"/>
        <v>6.9775532974218082E-2</v>
      </c>
      <c r="R209" s="96">
        <f t="shared" si="424"/>
        <v>0.93022446702578188</v>
      </c>
      <c r="AB209" s="119">
        <f t="shared" si="425"/>
        <v>242.14285714285714</v>
      </c>
      <c r="AC209" s="120">
        <f t="shared" si="426"/>
        <v>0.5714285714285714</v>
      </c>
      <c r="AD209" s="67">
        <f t="shared" si="427"/>
        <v>43.835714285714282</v>
      </c>
      <c r="AE209" s="41">
        <f t="shared" si="428"/>
        <v>1.3035685188202705E-2</v>
      </c>
    </row>
    <row r="210" spans="1:31" ht="13.8" x14ac:dyDescent="0.25">
      <c r="A210" s="95">
        <v>44068</v>
      </c>
      <c r="B210" s="81">
        <v>83578</v>
      </c>
      <c r="C210" s="81">
        <v>5816</v>
      </c>
      <c r="D210" s="81">
        <v>0</v>
      </c>
      <c r="E210" s="81"/>
      <c r="F210" s="81">
        <f t="shared" si="413"/>
        <v>225</v>
      </c>
      <c r="G210" s="81">
        <f t="shared" si="414"/>
        <v>0</v>
      </c>
      <c r="H210" s="81">
        <f t="shared" si="415"/>
        <v>0</v>
      </c>
      <c r="I210" s="81">
        <f t="shared" si="416"/>
        <v>77762</v>
      </c>
      <c r="J210" s="82">
        <f t="shared" si="417"/>
        <v>2.9259896957170876E-3</v>
      </c>
      <c r="K210" s="82">
        <f t="shared" si="418"/>
        <v>0</v>
      </c>
      <c r="L210" s="82">
        <f t="shared" si="419"/>
        <v>0</v>
      </c>
      <c r="M210" s="81" t="e">
        <f t="shared" si="420"/>
        <v>#DIV/0!</v>
      </c>
      <c r="N210" s="84">
        <f t="shared" si="421"/>
        <v>6.9587690540572872E-2</v>
      </c>
      <c r="O210" s="84"/>
      <c r="P210" s="85">
        <f t="shared" si="422"/>
        <v>0</v>
      </c>
      <c r="Q210" s="87">
        <f t="shared" si="423"/>
        <v>6.9587690540572872E-2</v>
      </c>
      <c r="R210" s="96">
        <f t="shared" si="424"/>
        <v>0.9304123094594271</v>
      </c>
      <c r="AB210" s="119">
        <f t="shared" si="425"/>
        <v>229.42857142857142</v>
      </c>
      <c r="AC210" s="120">
        <f t="shared" si="426"/>
        <v>0.42857142857142855</v>
      </c>
      <c r="AD210" s="67">
        <f t="shared" si="427"/>
        <v>42.71857142857143</v>
      </c>
      <c r="AE210" s="41">
        <f t="shared" si="428"/>
        <v>1.0032438216901314E-2</v>
      </c>
    </row>
    <row r="211" spans="1:31" ht="13.8" x14ac:dyDescent="0.25">
      <c r="A211" s="95">
        <v>44069</v>
      </c>
      <c r="B211" s="81">
        <v>83824</v>
      </c>
      <c r="C211" s="81">
        <v>5816</v>
      </c>
      <c r="D211" s="81">
        <v>0</v>
      </c>
      <c r="E211" s="81"/>
      <c r="F211" s="81">
        <f t="shared" si="413"/>
        <v>246</v>
      </c>
      <c r="G211" s="81">
        <f t="shared" si="414"/>
        <v>0</v>
      </c>
      <c r="H211" s="81">
        <f t="shared" si="415"/>
        <v>0</v>
      </c>
      <c r="I211" s="81">
        <f t="shared" si="416"/>
        <v>78008</v>
      </c>
      <c r="J211" s="82">
        <f t="shared" si="417"/>
        <v>3.1898973608558883E-3</v>
      </c>
      <c r="K211" s="82">
        <f t="shared" si="418"/>
        <v>0</v>
      </c>
      <c r="L211" s="82">
        <f t="shared" si="419"/>
        <v>0</v>
      </c>
      <c r="M211" s="81" t="e">
        <f t="shared" si="420"/>
        <v>#DIV/0!</v>
      </c>
      <c r="N211" s="84">
        <f t="shared" si="421"/>
        <v>6.9383470127886995E-2</v>
      </c>
      <c r="O211" s="84"/>
      <c r="P211" s="85">
        <f t="shared" si="422"/>
        <v>0</v>
      </c>
      <c r="Q211" s="87">
        <f t="shared" si="423"/>
        <v>6.9383470127886995E-2</v>
      </c>
      <c r="R211" s="96">
        <f t="shared" si="424"/>
        <v>0.93061652987211296</v>
      </c>
      <c r="AB211" s="119">
        <f t="shared" si="425"/>
        <v>214.42857142857142</v>
      </c>
      <c r="AC211" s="120">
        <f t="shared" si="426"/>
        <v>0.2857142857142857</v>
      </c>
      <c r="AD211" s="67">
        <f t="shared" si="427"/>
        <v>41.11571428571429</v>
      </c>
      <c r="AE211" s="41">
        <f t="shared" si="428"/>
        <v>6.9490288732149668E-3</v>
      </c>
    </row>
    <row r="212" spans="1:31" ht="13.8" x14ac:dyDescent="0.25">
      <c r="A212" s="95">
        <v>44070</v>
      </c>
      <c r="B212" s="81">
        <v>83958</v>
      </c>
      <c r="C212" s="81">
        <v>5820</v>
      </c>
      <c r="D212" s="81">
        <v>0</v>
      </c>
      <c r="E212" s="81"/>
      <c r="F212" s="81">
        <f t="shared" si="413"/>
        <v>134</v>
      </c>
      <c r="G212" s="81">
        <f t="shared" si="414"/>
        <v>4</v>
      </c>
      <c r="H212" s="81">
        <f t="shared" si="415"/>
        <v>0</v>
      </c>
      <c r="I212" s="81">
        <f t="shared" si="416"/>
        <v>78138</v>
      </c>
      <c r="J212" s="82">
        <f t="shared" si="417"/>
        <v>1.7321493933519581E-3</v>
      </c>
      <c r="K212" s="82">
        <f t="shared" si="418"/>
        <v>5.127679212388473E-5</v>
      </c>
      <c r="L212" s="82">
        <f t="shared" si="419"/>
        <v>0</v>
      </c>
      <c r="M212" s="81">
        <f t="shared" si="420"/>
        <v>33.78037746914989</v>
      </c>
      <c r="N212" s="84">
        <f t="shared" si="421"/>
        <v>6.9320374472950766E-2</v>
      </c>
      <c r="O212" s="84"/>
      <c r="P212" s="85">
        <f t="shared" si="422"/>
        <v>0</v>
      </c>
      <c r="Q212" s="87">
        <f t="shared" si="423"/>
        <v>6.9320374472950766E-2</v>
      </c>
      <c r="R212" s="96">
        <f t="shared" si="424"/>
        <v>0.93067962552704919</v>
      </c>
      <c r="AB212" s="119">
        <f t="shared" si="425"/>
        <v>186</v>
      </c>
      <c r="AC212" s="120">
        <f t="shared" si="426"/>
        <v>0.7142857142857143</v>
      </c>
      <c r="AD212" s="67">
        <f t="shared" si="427"/>
        <v>40.970000000000006</v>
      </c>
      <c r="AE212" s="41">
        <f t="shared" si="428"/>
        <v>1.7434359635970568E-2</v>
      </c>
    </row>
    <row r="213" spans="1:31" ht="13.8" x14ac:dyDescent="0.25">
      <c r="A213" s="95">
        <v>44071</v>
      </c>
      <c r="B213" s="81">
        <v>83958</v>
      </c>
      <c r="C213" s="81">
        <v>5821</v>
      </c>
      <c r="D213" s="81">
        <v>0</v>
      </c>
      <c r="E213" s="81"/>
      <c r="F213" s="81">
        <f t="shared" si="413"/>
        <v>0</v>
      </c>
      <c r="G213" s="81">
        <f t="shared" si="414"/>
        <v>1</v>
      </c>
      <c r="H213" s="81">
        <f t="shared" si="415"/>
        <v>0</v>
      </c>
      <c r="I213" s="81">
        <f t="shared" si="416"/>
        <v>78137</v>
      </c>
      <c r="J213" s="82">
        <f t="shared" si="417"/>
        <v>0</v>
      </c>
      <c r="K213" s="82">
        <f t="shared" si="418"/>
        <v>1.2797870434359723E-5</v>
      </c>
      <c r="L213" s="82">
        <f t="shared" si="419"/>
        <v>0</v>
      </c>
      <c r="M213" s="81">
        <f t="shared" si="420"/>
        <v>0</v>
      </c>
      <c r="N213" s="84">
        <f t="shared" si="421"/>
        <v>6.9332285190214157E-2</v>
      </c>
      <c r="O213" s="84"/>
      <c r="P213" s="85">
        <f t="shared" si="422"/>
        <v>0</v>
      </c>
      <c r="Q213" s="87">
        <f t="shared" si="423"/>
        <v>6.9332285190214157E-2</v>
      </c>
      <c r="R213" s="96">
        <f t="shared" si="424"/>
        <v>0.93066771480978583</v>
      </c>
      <c r="AB213" s="119">
        <f t="shared" si="425"/>
        <v>143.42857142857142</v>
      </c>
      <c r="AC213" s="120">
        <f t="shared" si="426"/>
        <v>0.7142857142857143</v>
      </c>
      <c r="AD213" s="67">
        <f t="shared" si="427"/>
        <v>41.164285714285718</v>
      </c>
      <c r="AE213" s="41">
        <f t="shared" si="428"/>
        <v>1.7352073572791948E-2</v>
      </c>
    </row>
    <row r="214" spans="1:31" ht="13.8" x14ac:dyDescent="0.25">
      <c r="A214" s="95">
        <v>44072</v>
      </c>
      <c r="B214" s="81">
        <v>83958</v>
      </c>
      <c r="C214" s="81">
        <v>5821</v>
      </c>
      <c r="D214" s="81">
        <v>0</v>
      </c>
      <c r="E214" s="81"/>
      <c r="F214" s="81">
        <f t="shared" si="413"/>
        <v>0</v>
      </c>
      <c r="G214" s="81">
        <f t="shared" si="414"/>
        <v>0</v>
      </c>
      <c r="H214" s="81">
        <f t="shared" si="415"/>
        <v>0</v>
      </c>
      <c r="I214" s="81">
        <f t="shared" si="416"/>
        <v>78137</v>
      </c>
      <c r="J214" s="82">
        <f t="shared" si="417"/>
        <v>0</v>
      </c>
      <c r="K214" s="82">
        <f t="shared" si="418"/>
        <v>0</v>
      </c>
      <c r="L214" s="82">
        <f t="shared" si="419"/>
        <v>0</v>
      </c>
      <c r="M214" s="81" t="e">
        <f t="shared" si="420"/>
        <v>#DIV/0!</v>
      </c>
      <c r="N214" s="84">
        <f t="shared" si="421"/>
        <v>6.9332285190214157E-2</v>
      </c>
      <c r="O214" s="84"/>
      <c r="P214" s="85">
        <f t="shared" si="422"/>
        <v>0</v>
      </c>
      <c r="Q214" s="87">
        <f t="shared" si="423"/>
        <v>6.9332285190214157E-2</v>
      </c>
      <c r="R214" s="96">
        <f t="shared" si="424"/>
        <v>0.93066771480978583</v>
      </c>
      <c r="AB214" s="119">
        <f t="shared" si="425"/>
        <v>120.57142857142857</v>
      </c>
      <c r="AC214" s="120">
        <f t="shared" si="426"/>
        <v>0.7142857142857143</v>
      </c>
      <c r="AD214" s="67">
        <f t="shared" si="427"/>
        <v>39.002857142857145</v>
      </c>
      <c r="AE214" s="41">
        <f t="shared" si="428"/>
        <v>1.8313676653725002E-2</v>
      </c>
    </row>
    <row r="215" spans="1:31" ht="13.8" x14ac:dyDescent="0.25">
      <c r="A215" s="95">
        <v>44073</v>
      </c>
      <c r="B215" s="81">
        <v>83958</v>
      </c>
      <c r="C215" s="81">
        <v>5821</v>
      </c>
      <c r="D215" s="81">
        <v>0</v>
      </c>
      <c r="E215" s="81"/>
      <c r="F215" s="81">
        <f t="shared" ref="F215:F221" si="429">B215-B214</f>
        <v>0</v>
      </c>
      <c r="G215" s="81">
        <f t="shared" ref="G215:G221" si="430">C215-C214</f>
        <v>0</v>
      </c>
      <c r="H215" s="81">
        <f t="shared" ref="H215:H221" si="431">D215-D214</f>
        <v>0</v>
      </c>
      <c r="I215" s="81">
        <f t="shared" ref="I215:I221" si="432">B215-C215-D215</f>
        <v>78137</v>
      </c>
      <c r="J215" s="82">
        <f t="shared" ref="J215:J221" si="433">F215/I214*$B$2/($B$2-B214)</f>
        <v>0</v>
      </c>
      <c r="K215" s="82">
        <f t="shared" ref="K215:K221" si="434">G215/I214</f>
        <v>0</v>
      </c>
      <c r="L215" s="82">
        <f t="shared" ref="L215:L221" si="435">H215/I214</f>
        <v>0</v>
      </c>
      <c r="M215" s="81" t="e">
        <f t="shared" ref="M215:M221" si="436">J215/(K215+L215)</f>
        <v>#DIV/0!</v>
      </c>
      <c r="N215" s="84">
        <f t="shared" ref="N215:N221" si="437">C215/B215</f>
        <v>6.9332285190214157E-2</v>
      </c>
      <c r="O215" s="84"/>
      <c r="P215" s="85">
        <f t="shared" ref="P215:P221" si="438">D215/B215</f>
        <v>0</v>
      </c>
      <c r="Q215" s="87">
        <f t="shared" ref="Q215:Q221" si="439">N215</f>
        <v>6.9332285190214157E-2</v>
      </c>
      <c r="R215" s="96">
        <f t="shared" ref="R215:R221" si="440">IF(P215="","",1-SUM(P215:Q215))</f>
        <v>0.93066771480978583</v>
      </c>
      <c r="AB215" s="119">
        <f t="shared" ref="AB215:AB221" si="441">AVERAGE(F209:F215)</f>
        <v>112.42857142857143</v>
      </c>
      <c r="AC215" s="120">
        <f t="shared" ref="AC215:AC221" si="442">AVERAGE(G209:G215)</f>
        <v>0.7142857142857143</v>
      </c>
      <c r="AD215" s="67">
        <f t="shared" ref="AD215:AD221" si="443">INDEX(AB194:AB215,$AE$3)*$AD$2</f>
        <v>36.452857142857141</v>
      </c>
      <c r="AE215" s="41">
        <f t="shared" ref="AE215:AE221" si="444">AC215/AD215</f>
        <v>1.9594779950621154E-2</v>
      </c>
    </row>
    <row r="216" spans="1:31" ht="13.8" x14ac:dyDescent="0.25">
      <c r="A216" s="95">
        <v>44074</v>
      </c>
      <c r="B216" s="81">
        <v>84379</v>
      </c>
      <c r="C216" s="81">
        <v>5808</v>
      </c>
      <c r="D216" s="81">
        <v>0</v>
      </c>
      <c r="E216" s="81"/>
      <c r="F216" s="81">
        <f t="shared" si="429"/>
        <v>421</v>
      </c>
      <c r="G216" s="81">
        <f t="shared" si="430"/>
        <v>-13</v>
      </c>
      <c r="H216" s="81">
        <f t="shared" si="431"/>
        <v>0</v>
      </c>
      <c r="I216" s="81">
        <f t="shared" si="432"/>
        <v>78571</v>
      </c>
      <c r="J216" s="82">
        <f t="shared" si="433"/>
        <v>5.433139608741552E-3</v>
      </c>
      <c r="K216" s="82">
        <f t="shared" si="434"/>
        <v>-1.6637444488526562E-4</v>
      </c>
      <c r="L216" s="82">
        <f t="shared" si="435"/>
        <v>0</v>
      </c>
      <c r="M216" s="81">
        <f t="shared" si="436"/>
        <v>-32.656094585249129</v>
      </c>
      <c r="N216" s="84">
        <f t="shared" si="437"/>
        <v>6.8832292395027195E-2</v>
      </c>
      <c r="O216" s="84"/>
      <c r="P216" s="85">
        <f t="shared" si="438"/>
        <v>0</v>
      </c>
      <c r="Q216" s="87">
        <f t="shared" si="439"/>
        <v>6.8832292395027195E-2</v>
      </c>
      <c r="R216" s="96">
        <f t="shared" si="440"/>
        <v>0.93116770760497281</v>
      </c>
      <c r="AB216" s="119">
        <f t="shared" si="441"/>
        <v>146.57142857142858</v>
      </c>
      <c r="AC216" s="120">
        <f t="shared" si="442"/>
        <v>-1.1428571428571428</v>
      </c>
      <c r="AD216" s="67">
        <f t="shared" si="443"/>
        <v>31.62</v>
      </c>
      <c r="AE216" s="41">
        <f t="shared" si="444"/>
        <v>-3.6143489653926081E-2</v>
      </c>
    </row>
    <row r="217" spans="1:31" ht="13.8" x14ac:dyDescent="0.25">
      <c r="A217" s="95">
        <v>44075</v>
      </c>
      <c r="B217" s="81">
        <v>84521</v>
      </c>
      <c r="C217" s="81">
        <v>5813</v>
      </c>
      <c r="D217" s="81">
        <v>0</v>
      </c>
      <c r="E217" s="81"/>
      <c r="F217" s="81">
        <f t="shared" si="429"/>
        <v>142</v>
      </c>
      <c r="G217" s="81">
        <f t="shared" si="430"/>
        <v>5</v>
      </c>
      <c r="H217" s="81">
        <f t="shared" si="431"/>
        <v>0</v>
      </c>
      <c r="I217" s="81">
        <f t="shared" si="432"/>
        <v>78708</v>
      </c>
      <c r="J217" s="82">
        <f t="shared" si="433"/>
        <v>1.8225095879868271E-3</v>
      </c>
      <c r="K217" s="82">
        <f t="shared" si="434"/>
        <v>6.3636710745694977E-5</v>
      </c>
      <c r="L217" s="82">
        <f t="shared" si="435"/>
        <v>0</v>
      </c>
      <c r="M217" s="81">
        <f t="shared" si="436"/>
        <v>28.639280167542598</v>
      </c>
      <c r="N217" s="84">
        <f t="shared" si="437"/>
        <v>6.8775807195844821E-2</v>
      </c>
      <c r="O217" s="84"/>
      <c r="P217" s="85">
        <f t="shared" si="438"/>
        <v>0</v>
      </c>
      <c r="Q217" s="87">
        <f t="shared" si="439"/>
        <v>6.8775807195844821E-2</v>
      </c>
      <c r="R217" s="96">
        <f t="shared" si="440"/>
        <v>0.93122419280415514</v>
      </c>
      <c r="AB217" s="119">
        <f t="shared" si="441"/>
        <v>134.71428571428572</v>
      </c>
      <c r="AC217" s="120">
        <f t="shared" si="442"/>
        <v>-0.42857142857142855</v>
      </c>
      <c r="AD217" s="67">
        <f t="shared" si="443"/>
        <v>24.382857142857141</v>
      </c>
      <c r="AE217" s="41">
        <f t="shared" si="444"/>
        <v>-1.7576751816264356E-2</v>
      </c>
    </row>
    <row r="218" spans="1:31" ht="13.8" x14ac:dyDescent="0.25">
      <c r="A218" s="95">
        <v>44076</v>
      </c>
      <c r="B218" s="81">
        <v>84532</v>
      </c>
      <c r="C218" s="81">
        <v>5820</v>
      </c>
      <c r="D218" s="81">
        <v>0</v>
      </c>
      <c r="E218" s="81"/>
      <c r="F218" s="81">
        <f t="shared" si="429"/>
        <v>11</v>
      </c>
      <c r="G218" s="81">
        <f t="shared" si="430"/>
        <v>7</v>
      </c>
      <c r="H218" s="81">
        <f t="shared" si="431"/>
        <v>0</v>
      </c>
      <c r="I218" s="81">
        <f t="shared" si="432"/>
        <v>78712</v>
      </c>
      <c r="J218" s="82">
        <f t="shared" si="433"/>
        <v>1.4093657852154646E-4</v>
      </c>
      <c r="K218" s="82">
        <f t="shared" si="434"/>
        <v>8.8936321593738879E-5</v>
      </c>
      <c r="L218" s="82">
        <f t="shared" si="435"/>
        <v>0</v>
      </c>
      <c r="M218" s="81">
        <f t="shared" si="436"/>
        <v>1.5846908888962685</v>
      </c>
      <c r="N218" s="84">
        <f t="shared" si="437"/>
        <v>6.8849666398523635E-2</v>
      </c>
      <c r="O218" s="84"/>
      <c r="P218" s="85">
        <f t="shared" si="438"/>
        <v>0</v>
      </c>
      <c r="Q218" s="87">
        <f t="shared" si="439"/>
        <v>6.8849666398523635E-2</v>
      </c>
      <c r="R218" s="96">
        <f t="shared" si="440"/>
        <v>0.93115033360147637</v>
      </c>
      <c r="AB218" s="119">
        <f t="shared" si="441"/>
        <v>101.14285714285714</v>
      </c>
      <c r="AC218" s="120">
        <f t="shared" si="442"/>
        <v>0.5714285714285714</v>
      </c>
      <c r="AD218" s="67">
        <f t="shared" si="443"/>
        <v>20.497142857142858</v>
      </c>
      <c r="AE218" s="41">
        <f t="shared" si="444"/>
        <v>2.7878449958182321E-2</v>
      </c>
    </row>
    <row r="219" spans="1:31" ht="13.8" x14ac:dyDescent="0.25">
      <c r="A219" s="95">
        <v>44077</v>
      </c>
      <c r="B219" s="81">
        <v>84729</v>
      </c>
      <c r="C219" s="81">
        <v>5832</v>
      </c>
      <c r="D219" s="81">
        <v>0</v>
      </c>
      <c r="E219" s="81"/>
      <c r="F219" s="81">
        <f t="shared" si="429"/>
        <v>197</v>
      </c>
      <c r="G219" s="81">
        <f t="shared" si="430"/>
        <v>12</v>
      </c>
      <c r="H219" s="81">
        <f t="shared" si="431"/>
        <v>0</v>
      </c>
      <c r="I219" s="81">
        <f t="shared" si="432"/>
        <v>78897</v>
      </c>
      <c r="J219" s="82">
        <f t="shared" si="433"/>
        <v>2.5239205019787088E-3</v>
      </c>
      <c r="K219" s="82">
        <f t="shared" si="434"/>
        <v>1.5245451773554224E-4</v>
      </c>
      <c r="L219" s="82">
        <f t="shared" si="435"/>
        <v>0</v>
      </c>
      <c r="M219" s="81">
        <f t="shared" si="436"/>
        <v>16.555235879312342</v>
      </c>
      <c r="N219" s="84">
        <f t="shared" si="437"/>
        <v>6.8831214814290262E-2</v>
      </c>
      <c r="O219" s="84"/>
      <c r="P219" s="85">
        <f t="shared" si="438"/>
        <v>0</v>
      </c>
      <c r="Q219" s="87">
        <f t="shared" si="439"/>
        <v>6.8831214814290262E-2</v>
      </c>
      <c r="R219" s="96">
        <f t="shared" si="440"/>
        <v>0.93116878518570978</v>
      </c>
      <c r="AB219" s="119">
        <f t="shared" si="441"/>
        <v>110.14285714285714</v>
      </c>
      <c r="AC219" s="120">
        <f t="shared" si="442"/>
        <v>1.7142857142857142</v>
      </c>
      <c r="AD219" s="67">
        <f t="shared" si="443"/>
        <v>19.112857142857145</v>
      </c>
      <c r="AE219" s="41">
        <f t="shared" si="444"/>
        <v>8.9692802152627232E-2</v>
      </c>
    </row>
    <row r="220" spans="1:31" ht="13.8" x14ac:dyDescent="0.25">
      <c r="A220" s="95">
        <v>44078</v>
      </c>
      <c r="B220" s="81">
        <v>84985</v>
      </c>
      <c r="C220" s="81">
        <v>5835</v>
      </c>
      <c r="D220" s="81">
        <v>0</v>
      </c>
      <c r="E220" s="81"/>
      <c r="F220" s="81">
        <f t="shared" si="429"/>
        <v>256</v>
      </c>
      <c r="G220" s="81">
        <f t="shared" si="430"/>
        <v>3</v>
      </c>
      <c r="H220" s="81">
        <f t="shared" si="431"/>
        <v>0</v>
      </c>
      <c r="I220" s="81">
        <f t="shared" si="432"/>
        <v>79150</v>
      </c>
      <c r="J220" s="82">
        <f t="shared" si="433"/>
        <v>3.2721892344115726E-3</v>
      </c>
      <c r="K220" s="82">
        <f t="shared" si="434"/>
        <v>3.8024259477546675E-5</v>
      </c>
      <c r="L220" s="82">
        <f t="shared" si="435"/>
        <v>0</v>
      </c>
      <c r="M220" s="81">
        <f t="shared" si="436"/>
        <v>86.055304675789955</v>
      </c>
      <c r="N220" s="84">
        <f t="shared" si="437"/>
        <v>6.8659175148555629E-2</v>
      </c>
      <c r="O220" s="84"/>
      <c r="P220" s="85">
        <f t="shared" si="438"/>
        <v>0</v>
      </c>
      <c r="Q220" s="87">
        <f t="shared" si="439"/>
        <v>6.8659175148555629E-2</v>
      </c>
      <c r="R220" s="96">
        <f t="shared" si="440"/>
        <v>0.93134082485144432</v>
      </c>
      <c r="AB220" s="119">
        <f t="shared" si="441"/>
        <v>146.71428571428572</v>
      </c>
      <c r="AC220" s="120">
        <f t="shared" si="442"/>
        <v>2</v>
      </c>
      <c r="AD220" s="67">
        <f t="shared" si="443"/>
        <v>24.91714285714286</v>
      </c>
      <c r="AE220" s="41">
        <f t="shared" si="444"/>
        <v>8.0266024538470343E-2</v>
      </c>
    </row>
    <row r="221" spans="1:31" ht="13.8" x14ac:dyDescent="0.25">
      <c r="A221" s="95">
        <v>44079</v>
      </c>
      <c r="B221" s="81">
        <v>84985</v>
      </c>
      <c r="C221" s="81">
        <v>5835</v>
      </c>
      <c r="D221" s="81">
        <v>0</v>
      </c>
      <c r="E221" s="81"/>
      <c r="F221" s="81">
        <f t="shared" si="429"/>
        <v>0</v>
      </c>
      <c r="G221" s="81">
        <f t="shared" si="430"/>
        <v>0</v>
      </c>
      <c r="H221" s="81">
        <f t="shared" si="431"/>
        <v>0</v>
      </c>
      <c r="I221" s="81">
        <f t="shared" si="432"/>
        <v>79150</v>
      </c>
      <c r="J221" s="82">
        <f t="shared" si="433"/>
        <v>0</v>
      </c>
      <c r="K221" s="82">
        <f t="shared" si="434"/>
        <v>0</v>
      </c>
      <c r="L221" s="82">
        <f t="shared" si="435"/>
        <v>0</v>
      </c>
      <c r="M221" s="81" t="e">
        <f t="shared" si="436"/>
        <v>#DIV/0!</v>
      </c>
      <c r="N221" s="84">
        <f t="shared" si="437"/>
        <v>6.8659175148555629E-2</v>
      </c>
      <c r="O221" s="84"/>
      <c r="P221" s="85">
        <f t="shared" si="438"/>
        <v>0</v>
      </c>
      <c r="Q221" s="87">
        <f t="shared" si="439"/>
        <v>6.8659175148555629E-2</v>
      </c>
      <c r="R221" s="96">
        <f t="shared" si="440"/>
        <v>0.93134082485144432</v>
      </c>
      <c r="AB221" s="119">
        <f t="shared" si="441"/>
        <v>146.71428571428572</v>
      </c>
      <c r="AC221" s="120">
        <f t="shared" si="442"/>
        <v>2</v>
      </c>
      <c r="AD221" s="67">
        <f t="shared" si="443"/>
        <v>22.901428571428575</v>
      </c>
      <c r="AE221" s="41">
        <f t="shared" si="444"/>
        <v>8.7330796581623099E-2</v>
      </c>
    </row>
    <row r="222" spans="1:31" ht="13.8" x14ac:dyDescent="0.25">
      <c r="A222" s="95">
        <v>44080</v>
      </c>
      <c r="B222" s="81">
        <v>84985</v>
      </c>
      <c r="C222" s="81">
        <v>5835</v>
      </c>
      <c r="D222" s="81">
        <v>0</v>
      </c>
      <c r="E222" s="81"/>
      <c r="F222" s="81">
        <f t="shared" ref="F222:F227" si="445">B222-B221</f>
        <v>0</v>
      </c>
      <c r="G222" s="81">
        <f t="shared" ref="G222:G227" si="446">C222-C221</f>
        <v>0</v>
      </c>
      <c r="H222" s="81">
        <f t="shared" ref="H222:H227" si="447">D222-D221</f>
        <v>0</v>
      </c>
      <c r="I222" s="81">
        <f t="shared" ref="I222:I227" si="448">B222-C222-D222</f>
        <v>79150</v>
      </c>
      <c r="J222" s="82">
        <f t="shared" ref="J222:J227" si="449">F222/I221*$B$2/($B$2-B221)</f>
        <v>0</v>
      </c>
      <c r="K222" s="82">
        <f t="shared" ref="K222:K227" si="450">G222/I221</f>
        <v>0</v>
      </c>
      <c r="L222" s="82">
        <f t="shared" ref="L222:L227" si="451">H222/I221</f>
        <v>0</v>
      </c>
      <c r="M222" s="81" t="e">
        <f t="shared" ref="M222:M227" si="452">J222/(K222+L222)</f>
        <v>#DIV/0!</v>
      </c>
      <c r="N222" s="84">
        <f t="shared" ref="N222:N227" si="453">C222/B222</f>
        <v>6.8659175148555629E-2</v>
      </c>
      <c r="O222" s="84"/>
      <c r="P222" s="85">
        <f t="shared" ref="P222:P227" si="454">D222/B222</f>
        <v>0</v>
      </c>
      <c r="Q222" s="87">
        <f t="shared" ref="Q222:Q227" si="455">N222</f>
        <v>6.8659175148555629E-2</v>
      </c>
      <c r="R222" s="96">
        <f t="shared" ref="R222:R227" si="456">IF(P222="","",1-SUM(P222:Q222))</f>
        <v>0.93134082485144432</v>
      </c>
      <c r="AB222" s="119">
        <f t="shared" ref="AB222:AB227" si="457">AVERAGE(F216:F222)</f>
        <v>146.71428571428572</v>
      </c>
      <c r="AC222" s="120">
        <f t="shared" ref="AC222:AC227" si="458">AVERAGE(G216:G222)</f>
        <v>2</v>
      </c>
      <c r="AD222" s="67">
        <f t="shared" ref="AD222:AD227" si="459">INDEX(AB201:AB222,$AE$3)*$AD$2</f>
        <v>17.194285714285716</v>
      </c>
      <c r="AE222" s="41">
        <f t="shared" ref="AE222:AE227" si="460">AC222/AD222</f>
        <v>0.1163177135260884</v>
      </c>
    </row>
    <row r="223" spans="1:31" ht="13.8" x14ac:dyDescent="0.25">
      <c r="A223" s="95">
        <v>44081</v>
      </c>
      <c r="B223" s="81">
        <v>85558</v>
      </c>
      <c r="C223" s="81">
        <v>5837</v>
      </c>
      <c r="D223" s="81">
        <v>0</v>
      </c>
      <c r="E223" s="81"/>
      <c r="F223" s="81">
        <f t="shared" si="445"/>
        <v>573</v>
      </c>
      <c r="G223" s="81">
        <f t="shared" si="446"/>
        <v>2</v>
      </c>
      <c r="H223" s="81">
        <f t="shared" si="447"/>
        <v>0</v>
      </c>
      <c r="I223" s="81">
        <f t="shared" si="448"/>
        <v>79721</v>
      </c>
      <c r="J223" s="82">
        <f t="shared" si="449"/>
        <v>7.3008552946215929E-3</v>
      </c>
      <c r="K223" s="82">
        <f t="shared" si="450"/>
        <v>2.5268477574226153E-5</v>
      </c>
      <c r="L223" s="82">
        <f t="shared" si="451"/>
        <v>0</v>
      </c>
      <c r="M223" s="81">
        <f t="shared" si="452"/>
        <v>288.93134828464952</v>
      </c>
      <c r="N223" s="84">
        <f t="shared" si="453"/>
        <v>6.8222726103929501E-2</v>
      </c>
      <c r="O223" s="84"/>
      <c r="P223" s="85">
        <f t="shared" si="454"/>
        <v>0</v>
      </c>
      <c r="Q223" s="87">
        <f t="shared" si="455"/>
        <v>6.8222726103929501E-2</v>
      </c>
      <c r="R223" s="96">
        <f t="shared" si="456"/>
        <v>0.93177727389607046</v>
      </c>
      <c r="AB223" s="119">
        <f t="shared" si="457"/>
        <v>168.42857142857142</v>
      </c>
      <c r="AC223" s="120">
        <f t="shared" si="458"/>
        <v>4.1428571428571432</v>
      </c>
      <c r="AD223" s="67">
        <f t="shared" si="459"/>
        <v>18.724285714285713</v>
      </c>
      <c r="AE223" s="41">
        <f t="shared" si="460"/>
        <v>0.22125581750209813</v>
      </c>
    </row>
    <row r="224" spans="1:31" ht="13.8" x14ac:dyDescent="0.25">
      <c r="A224" s="95">
        <v>44082</v>
      </c>
      <c r="B224" s="81">
        <v>85707</v>
      </c>
      <c r="C224" s="81">
        <v>5838</v>
      </c>
      <c r="D224" s="81">
        <v>0</v>
      </c>
      <c r="E224" s="81"/>
      <c r="F224" s="81">
        <f t="shared" si="445"/>
        <v>149</v>
      </c>
      <c r="G224" s="81">
        <f t="shared" si="446"/>
        <v>1</v>
      </c>
      <c r="H224" s="81">
        <f t="shared" si="447"/>
        <v>0</v>
      </c>
      <c r="I224" s="81">
        <f t="shared" si="448"/>
        <v>79869</v>
      </c>
      <c r="J224" s="82">
        <f t="shared" si="449"/>
        <v>1.884987258113195E-3</v>
      </c>
      <c r="K224" s="82">
        <f t="shared" si="450"/>
        <v>1.254374631527452E-5</v>
      </c>
      <c r="L224" s="82">
        <f t="shared" si="451"/>
        <v>0</v>
      </c>
      <c r="M224" s="81">
        <f t="shared" si="452"/>
        <v>150.273069204042</v>
      </c>
      <c r="N224" s="84">
        <f t="shared" si="453"/>
        <v>6.8115789842136579E-2</v>
      </c>
      <c r="O224" s="84"/>
      <c r="P224" s="85">
        <f t="shared" si="454"/>
        <v>0</v>
      </c>
      <c r="Q224" s="87">
        <f t="shared" si="455"/>
        <v>6.8115789842136579E-2</v>
      </c>
      <c r="R224" s="96">
        <f t="shared" si="456"/>
        <v>0.93188421015786338</v>
      </c>
      <c r="AB224" s="119">
        <f t="shared" si="457"/>
        <v>169.42857142857142</v>
      </c>
      <c r="AC224" s="120">
        <f t="shared" si="458"/>
        <v>3.5714285714285716</v>
      </c>
      <c r="AD224" s="67">
        <f t="shared" si="459"/>
        <v>24.941428571428574</v>
      </c>
      <c r="AE224" s="41">
        <f t="shared" si="460"/>
        <v>0.14319262271607766</v>
      </c>
    </row>
    <row r="225" spans="1:31" ht="13.8" x14ac:dyDescent="0.25">
      <c r="A225" s="95">
        <v>44083</v>
      </c>
      <c r="B225" s="81">
        <v>85880</v>
      </c>
      <c r="C225" s="81">
        <v>5842</v>
      </c>
      <c r="D225" s="81">
        <v>0</v>
      </c>
      <c r="E225" s="81"/>
      <c r="F225" s="81">
        <f t="shared" si="445"/>
        <v>173</v>
      </c>
      <c r="G225" s="81">
        <f t="shared" si="446"/>
        <v>4</v>
      </c>
      <c r="H225" s="81">
        <f t="shared" si="447"/>
        <v>0</v>
      </c>
      <c r="I225" s="81">
        <f t="shared" si="448"/>
        <v>80038</v>
      </c>
      <c r="J225" s="82">
        <f t="shared" si="449"/>
        <v>2.1845863042611177E-3</v>
      </c>
      <c r="K225" s="82">
        <f t="shared" si="450"/>
        <v>5.0082009290212723E-5</v>
      </c>
      <c r="L225" s="82">
        <f t="shared" si="451"/>
        <v>0</v>
      </c>
      <c r="M225" s="81">
        <f t="shared" si="452"/>
        <v>43.620180883757804</v>
      </c>
      <c r="N225" s="84">
        <f t="shared" si="453"/>
        <v>6.8025151374010245E-2</v>
      </c>
      <c r="O225" s="84"/>
      <c r="P225" s="85">
        <f t="shared" si="454"/>
        <v>0</v>
      </c>
      <c r="Q225" s="87">
        <f t="shared" si="455"/>
        <v>6.8025151374010245E-2</v>
      </c>
      <c r="R225" s="96">
        <f t="shared" si="456"/>
        <v>0.93197484862598978</v>
      </c>
      <c r="AB225" s="119">
        <f t="shared" si="457"/>
        <v>192.57142857142858</v>
      </c>
      <c r="AC225" s="120">
        <f t="shared" si="458"/>
        <v>3.1428571428571428</v>
      </c>
      <c r="AD225" s="67">
        <f t="shared" si="459"/>
        <v>24.941428571428574</v>
      </c>
      <c r="AE225" s="41">
        <f t="shared" si="460"/>
        <v>0.12600950799014835</v>
      </c>
    </row>
    <row r="226" spans="1:31" ht="13.8" x14ac:dyDescent="0.25">
      <c r="A226" s="95">
        <v>44084</v>
      </c>
      <c r="B226" s="81">
        <v>86194</v>
      </c>
      <c r="C226" s="81">
        <v>5843</v>
      </c>
      <c r="D226" s="81">
        <v>0</v>
      </c>
      <c r="E226" s="81"/>
      <c r="F226" s="81">
        <f t="shared" si="445"/>
        <v>314</v>
      </c>
      <c r="G226" s="81">
        <f t="shared" si="446"/>
        <v>1</v>
      </c>
      <c r="H226" s="81">
        <f t="shared" si="447"/>
        <v>0</v>
      </c>
      <c r="I226" s="81">
        <f t="shared" si="448"/>
        <v>80351</v>
      </c>
      <c r="J226" s="82">
        <f t="shared" si="449"/>
        <v>3.9567833701847632E-3</v>
      </c>
      <c r="K226" s="82">
        <f t="shared" si="450"/>
        <v>1.2494065318973487E-5</v>
      </c>
      <c r="L226" s="82">
        <f t="shared" si="451"/>
        <v>0</v>
      </c>
      <c r="M226" s="81">
        <f t="shared" si="452"/>
        <v>316.69302738284807</v>
      </c>
      <c r="N226" s="84">
        <f t="shared" si="453"/>
        <v>6.7788941225607358E-2</v>
      </c>
      <c r="O226" s="84"/>
      <c r="P226" s="85">
        <f t="shared" si="454"/>
        <v>0</v>
      </c>
      <c r="Q226" s="87">
        <f t="shared" si="455"/>
        <v>6.7788941225607358E-2</v>
      </c>
      <c r="R226" s="96">
        <f t="shared" si="456"/>
        <v>0.93221105877439259</v>
      </c>
      <c r="AB226" s="119">
        <f t="shared" si="457"/>
        <v>209.28571428571428</v>
      </c>
      <c r="AC226" s="120">
        <f t="shared" si="458"/>
        <v>1.5714285714285714</v>
      </c>
      <c r="AD226" s="67">
        <f t="shared" si="459"/>
        <v>24.941428571428574</v>
      </c>
      <c r="AE226" s="41">
        <f t="shared" si="460"/>
        <v>6.3004753995074173E-2</v>
      </c>
    </row>
    <row r="227" spans="1:31" ht="13.8" x14ac:dyDescent="0.25">
      <c r="A227" s="95">
        <v>44085</v>
      </c>
      <c r="B227" s="81">
        <v>86505</v>
      </c>
      <c r="C227" s="81">
        <v>5846</v>
      </c>
      <c r="D227" s="81">
        <v>0</v>
      </c>
      <c r="E227" s="81"/>
      <c r="F227" s="81">
        <f t="shared" si="445"/>
        <v>311</v>
      </c>
      <c r="G227" s="81">
        <f t="shared" si="446"/>
        <v>3</v>
      </c>
      <c r="H227" s="81">
        <f t="shared" si="447"/>
        <v>0</v>
      </c>
      <c r="I227" s="81">
        <f t="shared" si="448"/>
        <v>80659</v>
      </c>
      <c r="J227" s="82">
        <f t="shared" si="449"/>
        <v>3.9038360956054601E-3</v>
      </c>
      <c r="K227" s="82">
        <f t="shared" si="450"/>
        <v>3.7336187477442719E-5</v>
      </c>
      <c r="L227" s="82">
        <f t="shared" si="451"/>
        <v>0</v>
      </c>
      <c r="M227" s="81">
        <f t="shared" si="452"/>
        <v>104.55904470599812</v>
      </c>
      <c r="N227" s="84">
        <f t="shared" si="453"/>
        <v>6.7579908675799091E-2</v>
      </c>
      <c r="O227" s="84"/>
      <c r="P227" s="85">
        <f t="shared" si="454"/>
        <v>0</v>
      </c>
      <c r="Q227" s="87">
        <f t="shared" si="455"/>
        <v>6.7579908675799091E-2</v>
      </c>
      <c r="R227" s="96">
        <f t="shared" si="456"/>
        <v>0.93242009132420089</v>
      </c>
      <c r="AB227" s="119">
        <f t="shared" si="457"/>
        <v>217.14285714285714</v>
      </c>
      <c r="AC227" s="120">
        <f t="shared" si="458"/>
        <v>1.5714285714285714</v>
      </c>
      <c r="AD227" s="67">
        <f t="shared" si="459"/>
        <v>28.632857142857144</v>
      </c>
      <c r="AE227" s="41">
        <f t="shared" si="460"/>
        <v>5.4882003692062066E-2</v>
      </c>
    </row>
    <row r="228" spans="1:31" ht="13.8" x14ac:dyDescent="0.25">
      <c r="A228" s="95">
        <v>44086</v>
      </c>
      <c r="B228" s="81">
        <v>86505</v>
      </c>
      <c r="C228" s="81">
        <v>5846</v>
      </c>
      <c r="D228" s="81">
        <v>0</v>
      </c>
      <c r="E228" s="81"/>
      <c r="F228" s="81">
        <f t="shared" ref="F228:F235" si="461">B228-B227</f>
        <v>0</v>
      </c>
      <c r="G228" s="81">
        <f t="shared" ref="G228:G235" si="462">C228-C227</f>
        <v>0</v>
      </c>
      <c r="H228" s="81">
        <f t="shared" ref="H228:H235" si="463">D228-D227</f>
        <v>0</v>
      </c>
      <c r="I228" s="81">
        <f t="shared" ref="I228:I235" si="464">B228-C228-D228</f>
        <v>80659</v>
      </c>
      <c r="J228" s="82">
        <f t="shared" ref="J228:J235" si="465">F228/I227*$B$2/($B$2-B227)</f>
        <v>0</v>
      </c>
      <c r="K228" s="82">
        <f t="shared" ref="K228:K235" si="466">G228/I227</f>
        <v>0</v>
      </c>
      <c r="L228" s="82">
        <f t="shared" ref="L228:L235" si="467">H228/I227</f>
        <v>0</v>
      </c>
      <c r="M228" s="81" t="e">
        <f t="shared" ref="M228:M235" si="468">J228/(K228+L228)</f>
        <v>#DIV/0!</v>
      </c>
      <c r="N228" s="84">
        <f t="shared" ref="N228:N235" si="469">C228/B228</f>
        <v>6.7579908675799091E-2</v>
      </c>
      <c r="O228" s="84"/>
      <c r="P228" s="85">
        <f t="shared" ref="P228:P235" si="470">D228/B228</f>
        <v>0</v>
      </c>
      <c r="Q228" s="87">
        <f t="shared" ref="Q228:Q235" si="471">N228</f>
        <v>6.7579908675799091E-2</v>
      </c>
      <c r="R228" s="96">
        <f t="shared" ref="R228:R235" si="472">IF(P228="","",1-SUM(P228:Q228))</f>
        <v>0.93242009132420089</v>
      </c>
      <c r="AB228" s="119">
        <f t="shared" ref="AB228:AB235" si="473">AVERAGE(F222:F228)</f>
        <v>217.14285714285714</v>
      </c>
      <c r="AC228" s="120">
        <f t="shared" ref="AC228:AC235" si="474">AVERAGE(G222:G228)</f>
        <v>1.5714285714285714</v>
      </c>
      <c r="AD228" s="67">
        <f t="shared" ref="AD228:AD235" si="475">INDEX(AB207:AB228,$AE$3)*$AD$2</f>
        <v>28.802857142857142</v>
      </c>
      <c r="AE228" s="41">
        <f t="shared" ref="AE228:AE235" si="476">AC228/AD228</f>
        <v>5.4558079555599645E-2</v>
      </c>
    </row>
    <row r="229" spans="1:31" ht="13.8" x14ac:dyDescent="0.25">
      <c r="A229" s="95">
        <v>44087</v>
      </c>
      <c r="B229" s="81">
        <v>86505</v>
      </c>
      <c r="C229" s="81">
        <v>5846</v>
      </c>
      <c r="D229" s="81">
        <v>0</v>
      </c>
      <c r="E229" s="81"/>
      <c r="F229" s="81">
        <f t="shared" si="461"/>
        <v>0</v>
      </c>
      <c r="G229" s="81">
        <f t="shared" si="462"/>
        <v>0</v>
      </c>
      <c r="H229" s="81">
        <f t="shared" si="463"/>
        <v>0</v>
      </c>
      <c r="I229" s="81">
        <f t="shared" si="464"/>
        <v>80659</v>
      </c>
      <c r="J229" s="82">
        <f t="shared" si="465"/>
        <v>0</v>
      </c>
      <c r="K229" s="82">
        <f t="shared" si="466"/>
        <v>0</v>
      </c>
      <c r="L229" s="82">
        <f t="shared" si="467"/>
        <v>0</v>
      </c>
      <c r="M229" s="81" t="e">
        <f t="shared" si="468"/>
        <v>#DIV/0!</v>
      </c>
      <c r="N229" s="84">
        <f t="shared" si="469"/>
        <v>6.7579908675799091E-2</v>
      </c>
      <c r="O229" s="84"/>
      <c r="P229" s="85">
        <f t="shared" si="470"/>
        <v>0</v>
      </c>
      <c r="Q229" s="87">
        <f t="shared" si="471"/>
        <v>6.7579908675799091E-2</v>
      </c>
      <c r="R229" s="96">
        <f t="shared" si="472"/>
        <v>0.93242009132420089</v>
      </c>
      <c r="AB229" s="119">
        <f t="shared" si="473"/>
        <v>217.14285714285714</v>
      </c>
      <c r="AC229" s="120">
        <f t="shared" si="474"/>
        <v>1.5714285714285714</v>
      </c>
      <c r="AD229" s="67">
        <f t="shared" si="475"/>
        <v>32.737142857142864</v>
      </c>
      <c r="AE229" s="41">
        <f t="shared" si="476"/>
        <v>4.8001396404259024E-2</v>
      </c>
    </row>
    <row r="230" spans="1:31" ht="13.8" x14ac:dyDescent="0.25">
      <c r="A230" s="95">
        <v>44088</v>
      </c>
      <c r="B230" s="81">
        <v>86505</v>
      </c>
      <c r="C230" s="81">
        <v>5846</v>
      </c>
      <c r="D230" s="81">
        <v>0</v>
      </c>
      <c r="E230" s="81"/>
      <c r="F230" s="81">
        <f t="shared" si="461"/>
        <v>0</v>
      </c>
      <c r="G230" s="81">
        <f t="shared" si="462"/>
        <v>0</v>
      </c>
      <c r="H230" s="81">
        <f t="shared" si="463"/>
        <v>0</v>
      </c>
      <c r="I230" s="81">
        <f t="shared" si="464"/>
        <v>80659</v>
      </c>
      <c r="J230" s="82">
        <f t="shared" si="465"/>
        <v>0</v>
      </c>
      <c r="K230" s="82">
        <f t="shared" si="466"/>
        <v>0</v>
      </c>
      <c r="L230" s="82">
        <f t="shared" si="467"/>
        <v>0</v>
      </c>
      <c r="M230" s="81" t="e">
        <f t="shared" si="468"/>
        <v>#DIV/0!</v>
      </c>
      <c r="N230" s="84">
        <f t="shared" si="469"/>
        <v>6.7579908675799091E-2</v>
      </c>
      <c r="O230" s="84"/>
      <c r="P230" s="85">
        <f t="shared" si="470"/>
        <v>0</v>
      </c>
      <c r="Q230" s="87">
        <f t="shared" si="471"/>
        <v>6.7579908675799091E-2</v>
      </c>
      <c r="R230" s="96">
        <f t="shared" si="472"/>
        <v>0.93242009132420089</v>
      </c>
      <c r="AB230" s="119">
        <f t="shared" si="473"/>
        <v>135.28571428571428</v>
      </c>
      <c r="AC230" s="120">
        <f t="shared" si="474"/>
        <v>1.2857142857142858</v>
      </c>
      <c r="AD230" s="67">
        <f t="shared" si="475"/>
        <v>35.578571428571429</v>
      </c>
      <c r="AE230" s="41">
        <f t="shared" si="476"/>
        <v>3.6137321822927122E-2</v>
      </c>
    </row>
    <row r="231" spans="1:31" ht="13.8" x14ac:dyDescent="0.25">
      <c r="A231" s="95">
        <v>44089</v>
      </c>
      <c r="B231" s="81">
        <v>87345</v>
      </c>
      <c r="C231" s="81">
        <v>5851</v>
      </c>
      <c r="D231" s="81">
        <v>0</v>
      </c>
      <c r="E231" s="81"/>
      <c r="F231" s="81">
        <f t="shared" si="461"/>
        <v>840</v>
      </c>
      <c r="G231" s="81">
        <f t="shared" si="462"/>
        <v>5</v>
      </c>
      <c r="H231" s="81">
        <f t="shared" si="463"/>
        <v>0</v>
      </c>
      <c r="I231" s="81">
        <f t="shared" si="464"/>
        <v>81494</v>
      </c>
      <c r="J231" s="82">
        <f t="shared" si="465"/>
        <v>1.0504186263950874E-2</v>
      </c>
      <c r="K231" s="82">
        <f t="shared" si="466"/>
        <v>6.1989362625373487E-5</v>
      </c>
      <c r="L231" s="82">
        <f t="shared" si="467"/>
        <v>0</v>
      </c>
      <c r="M231" s="81">
        <f t="shared" si="468"/>
        <v>169.45143197280271</v>
      </c>
      <c r="N231" s="84">
        <f t="shared" si="469"/>
        <v>6.6987234529738399E-2</v>
      </c>
      <c r="O231" s="84"/>
      <c r="P231" s="85">
        <f t="shared" si="470"/>
        <v>0</v>
      </c>
      <c r="Q231" s="87">
        <f t="shared" si="471"/>
        <v>6.6987234529738399E-2</v>
      </c>
      <c r="R231" s="96">
        <f t="shared" si="472"/>
        <v>0.93301276547026157</v>
      </c>
      <c r="AB231" s="119">
        <f t="shared" si="473"/>
        <v>234</v>
      </c>
      <c r="AC231" s="120">
        <f t="shared" si="474"/>
        <v>1.8571428571428572</v>
      </c>
      <c r="AD231" s="67">
        <f t="shared" si="475"/>
        <v>36.914285714285718</v>
      </c>
      <c r="AE231" s="41">
        <f t="shared" si="476"/>
        <v>5.0309597523219812E-2</v>
      </c>
    </row>
    <row r="232" spans="1:31" ht="13.8" x14ac:dyDescent="0.25">
      <c r="A232" s="95">
        <v>44090</v>
      </c>
      <c r="B232" s="81">
        <v>87575</v>
      </c>
      <c r="C232" s="81">
        <v>5860</v>
      </c>
      <c r="D232" s="81">
        <v>0</v>
      </c>
      <c r="E232" s="81"/>
      <c r="F232" s="81">
        <f t="shared" si="461"/>
        <v>230</v>
      </c>
      <c r="G232" s="81">
        <f t="shared" si="462"/>
        <v>9</v>
      </c>
      <c r="H232" s="81">
        <f t="shared" si="463"/>
        <v>0</v>
      </c>
      <c r="I232" s="81">
        <f t="shared" si="464"/>
        <v>81715</v>
      </c>
      <c r="J232" s="82">
        <f t="shared" si="465"/>
        <v>2.8469156404214418E-3</v>
      </c>
      <c r="K232" s="82">
        <f t="shared" si="466"/>
        <v>1.1043757822661791E-4</v>
      </c>
      <c r="L232" s="82">
        <f t="shared" si="467"/>
        <v>0</v>
      </c>
      <c r="M232" s="81">
        <f t="shared" si="468"/>
        <v>25.778504800056108</v>
      </c>
      <c r="N232" s="84">
        <f t="shared" si="469"/>
        <v>6.6914073651156147E-2</v>
      </c>
      <c r="O232" s="84"/>
      <c r="P232" s="85">
        <f t="shared" si="470"/>
        <v>0</v>
      </c>
      <c r="Q232" s="87">
        <f t="shared" si="471"/>
        <v>6.6914073651156147E-2</v>
      </c>
      <c r="R232" s="96">
        <f t="shared" si="472"/>
        <v>0.9330859263488438</v>
      </c>
      <c r="AB232" s="119">
        <f t="shared" si="473"/>
        <v>242.14285714285714</v>
      </c>
      <c r="AC232" s="120">
        <f t="shared" si="474"/>
        <v>2.5714285714285716</v>
      </c>
      <c r="AD232" s="67">
        <f t="shared" si="475"/>
        <v>36.914285714285718</v>
      </c>
      <c r="AE232" s="41">
        <f t="shared" si="476"/>
        <v>6.9659442724458204E-2</v>
      </c>
    </row>
    <row r="233" spans="1:31" ht="13.8" x14ac:dyDescent="0.25">
      <c r="A233" s="95">
        <v>44091</v>
      </c>
      <c r="B233" s="81">
        <v>87885</v>
      </c>
      <c r="C233" s="81">
        <v>5864</v>
      </c>
      <c r="D233" s="81">
        <v>0</v>
      </c>
      <c r="E233" s="81"/>
      <c r="F233" s="81">
        <f t="shared" si="461"/>
        <v>310</v>
      </c>
      <c r="G233" s="81">
        <f t="shared" si="462"/>
        <v>4</v>
      </c>
      <c r="H233" s="81">
        <f t="shared" si="463"/>
        <v>0</v>
      </c>
      <c r="I233" s="81">
        <f t="shared" si="464"/>
        <v>82021</v>
      </c>
      <c r="J233" s="82">
        <f t="shared" si="465"/>
        <v>3.8268574322366401E-3</v>
      </c>
      <c r="K233" s="82">
        <f t="shared" si="466"/>
        <v>4.8950621061004711E-5</v>
      </c>
      <c r="L233" s="82">
        <f t="shared" si="467"/>
        <v>0</v>
      </c>
      <c r="M233" s="81">
        <f t="shared" si="468"/>
        <v>78.17791376880426</v>
      </c>
      <c r="N233" s="84">
        <f t="shared" si="469"/>
        <v>6.6723559196677482E-2</v>
      </c>
      <c r="O233" s="84"/>
      <c r="P233" s="85">
        <f t="shared" si="470"/>
        <v>0</v>
      </c>
      <c r="Q233" s="87">
        <f t="shared" si="471"/>
        <v>6.6723559196677482E-2</v>
      </c>
      <c r="R233" s="96">
        <f t="shared" si="472"/>
        <v>0.9332764408033225</v>
      </c>
      <c r="AB233" s="119">
        <f t="shared" si="473"/>
        <v>241.57142857142858</v>
      </c>
      <c r="AC233" s="120">
        <f t="shared" si="474"/>
        <v>3</v>
      </c>
      <c r="AD233" s="67">
        <f t="shared" si="475"/>
        <v>36.914285714285718</v>
      </c>
      <c r="AE233" s="41">
        <f t="shared" si="476"/>
        <v>8.1269349845201233E-2</v>
      </c>
    </row>
    <row r="234" spans="1:31" ht="13.8" x14ac:dyDescent="0.25">
      <c r="A234" s="95">
        <v>44092</v>
      </c>
      <c r="B234" s="81">
        <v>88237</v>
      </c>
      <c r="C234" s="81">
        <v>5865</v>
      </c>
      <c r="D234" s="81">
        <v>0</v>
      </c>
      <c r="E234" s="81"/>
      <c r="F234" s="81">
        <f t="shared" si="461"/>
        <v>352</v>
      </c>
      <c r="G234" s="81">
        <f t="shared" si="462"/>
        <v>1</v>
      </c>
      <c r="H234" s="81">
        <f t="shared" si="463"/>
        <v>0</v>
      </c>
      <c r="I234" s="81">
        <f t="shared" si="464"/>
        <v>82372</v>
      </c>
      <c r="J234" s="82">
        <f t="shared" si="465"/>
        <v>4.3292575747620231E-3</v>
      </c>
      <c r="K234" s="82">
        <f t="shared" si="466"/>
        <v>1.2191999609856012E-5</v>
      </c>
      <c r="L234" s="82">
        <f t="shared" si="467"/>
        <v>0</v>
      </c>
      <c r="M234" s="81">
        <f t="shared" si="468"/>
        <v>355.09003553955591</v>
      </c>
      <c r="N234" s="84">
        <f t="shared" si="469"/>
        <v>6.6468714938177867E-2</v>
      </c>
      <c r="O234" s="84"/>
      <c r="P234" s="85">
        <f t="shared" si="470"/>
        <v>0</v>
      </c>
      <c r="Q234" s="87">
        <f t="shared" si="471"/>
        <v>6.6468714938177867E-2</v>
      </c>
      <c r="R234" s="96">
        <f t="shared" si="472"/>
        <v>0.93353128506182215</v>
      </c>
      <c r="AB234" s="119">
        <f t="shared" si="473"/>
        <v>247.42857142857142</v>
      </c>
      <c r="AC234" s="120">
        <f t="shared" si="474"/>
        <v>2.7142857142857144</v>
      </c>
      <c r="AD234" s="67">
        <f t="shared" si="475"/>
        <v>22.998571428571427</v>
      </c>
      <c r="AE234" s="41">
        <f t="shared" si="476"/>
        <v>0.11801975277967577</v>
      </c>
    </row>
    <row r="235" spans="1:31" ht="13.8" x14ac:dyDescent="0.25">
      <c r="A235" s="95">
        <v>44093</v>
      </c>
      <c r="B235" s="81">
        <v>88237</v>
      </c>
      <c r="C235" s="81">
        <v>5865</v>
      </c>
      <c r="D235" s="81">
        <v>0</v>
      </c>
      <c r="E235" s="81"/>
      <c r="F235" s="81">
        <f t="shared" si="461"/>
        <v>0</v>
      </c>
      <c r="G235" s="81">
        <f t="shared" si="462"/>
        <v>0</v>
      </c>
      <c r="H235" s="81">
        <f t="shared" si="463"/>
        <v>0</v>
      </c>
      <c r="I235" s="81">
        <f t="shared" si="464"/>
        <v>82372</v>
      </c>
      <c r="J235" s="82">
        <f t="shared" si="465"/>
        <v>0</v>
      </c>
      <c r="K235" s="82">
        <f t="shared" si="466"/>
        <v>0</v>
      </c>
      <c r="L235" s="82">
        <f t="shared" si="467"/>
        <v>0</v>
      </c>
      <c r="M235" s="81" t="e">
        <f t="shared" si="468"/>
        <v>#DIV/0!</v>
      </c>
      <c r="N235" s="84">
        <f t="shared" si="469"/>
        <v>6.6468714938177867E-2</v>
      </c>
      <c r="O235" s="84"/>
      <c r="P235" s="85">
        <f t="shared" si="470"/>
        <v>0</v>
      </c>
      <c r="Q235" s="87">
        <f t="shared" si="471"/>
        <v>6.6468714938177867E-2</v>
      </c>
      <c r="R235" s="96">
        <f t="shared" si="472"/>
        <v>0.93353128506182215</v>
      </c>
      <c r="AB235" s="119">
        <f t="shared" si="473"/>
        <v>247.42857142857142</v>
      </c>
      <c r="AC235" s="120">
        <f t="shared" si="474"/>
        <v>2.7142857142857144</v>
      </c>
      <c r="AD235" s="67">
        <f t="shared" si="475"/>
        <v>39.78</v>
      </c>
      <c r="AE235" s="41">
        <f t="shared" si="476"/>
        <v>6.8232421173597652E-2</v>
      </c>
    </row>
    <row r="236" spans="1:31" ht="13.8" x14ac:dyDescent="0.25">
      <c r="A236" s="95">
        <v>44094</v>
      </c>
      <c r="B236" s="81">
        <v>88237</v>
      </c>
      <c r="C236" s="81">
        <v>5865</v>
      </c>
      <c r="D236" s="81">
        <v>0</v>
      </c>
      <c r="E236" s="81"/>
      <c r="F236" s="81">
        <f t="shared" ref="F236:F242" si="477">B236-B235</f>
        <v>0</v>
      </c>
      <c r="G236" s="81">
        <f t="shared" ref="G236:G242" si="478">C236-C235</f>
        <v>0</v>
      </c>
      <c r="H236" s="81">
        <f t="shared" ref="H236:H242" si="479">D236-D235</f>
        <v>0</v>
      </c>
      <c r="I236" s="81">
        <f t="shared" ref="I236:I242" si="480">B236-C236-D236</f>
        <v>82372</v>
      </c>
      <c r="J236" s="82">
        <f t="shared" ref="J236:J242" si="481">F236/I235*$B$2/($B$2-B235)</f>
        <v>0</v>
      </c>
      <c r="K236" s="82">
        <f t="shared" ref="K236:K242" si="482">G236/I235</f>
        <v>0</v>
      </c>
      <c r="L236" s="82">
        <f t="shared" ref="L236:L242" si="483">H236/I235</f>
        <v>0</v>
      </c>
      <c r="M236" s="81" t="e">
        <f t="shared" ref="M236:M242" si="484">J236/(K236+L236)</f>
        <v>#DIV/0!</v>
      </c>
      <c r="N236" s="84">
        <f t="shared" ref="N236:N242" si="485">C236/B236</f>
        <v>6.6468714938177867E-2</v>
      </c>
      <c r="O236" s="84"/>
      <c r="P236" s="85">
        <f t="shared" ref="P236:P242" si="486">D236/B236</f>
        <v>0</v>
      </c>
      <c r="Q236" s="87">
        <f t="shared" ref="Q236:Q242" si="487">N236</f>
        <v>6.6468714938177867E-2</v>
      </c>
      <c r="R236" s="96">
        <f t="shared" ref="R236:R242" si="488">IF(P236="","",1-SUM(P236:Q236))</f>
        <v>0.93353128506182215</v>
      </c>
      <c r="AB236" s="119">
        <f t="shared" ref="AB236:AB242" si="489">AVERAGE(F230:F236)</f>
        <v>247.42857142857142</v>
      </c>
      <c r="AC236" s="120">
        <f t="shared" ref="AC236:AC242" si="490">AVERAGE(G230:G236)</f>
        <v>2.7142857142857144</v>
      </c>
      <c r="AD236" s="67">
        <f t="shared" ref="AD236:AD242" si="491">INDEX(AB215:AB236,$AE$3)*$AD$2</f>
        <v>41.164285714285718</v>
      </c>
      <c r="AE236" s="41">
        <f t="shared" ref="AE236:AE242" si="492">AC236/AD236</f>
        <v>6.5937879576609404E-2</v>
      </c>
    </row>
    <row r="237" spans="1:31" ht="13.8" x14ac:dyDescent="0.25">
      <c r="A237" s="95">
        <v>44095</v>
      </c>
      <c r="B237" s="81">
        <v>88237</v>
      </c>
      <c r="C237" s="81">
        <v>5865</v>
      </c>
      <c r="D237" s="81">
        <v>0</v>
      </c>
      <c r="E237" s="81"/>
      <c r="F237" s="81">
        <f t="shared" si="477"/>
        <v>0</v>
      </c>
      <c r="G237" s="81">
        <f t="shared" si="478"/>
        <v>0</v>
      </c>
      <c r="H237" s="81">
        <f t="shared" si="479"/>
        <v>0</v>
      </c>
      <c r="I237" s="81">
        <f t="shared" si="480"/>
        <v>82372</v>
      </c>
      <c r="J237" s="82">
        <f t="shared" si="481"/>
        <v>0</v>
      </c>
      <c r="K237" s="82">
        <f t="shared" si="482"/>
        <v>0</v>
      </c>
      <c r="L237" s="82">
        <f t="shared" si="483"/>
        <v>0</v>
      </c>
      <c r="M237" s="81" t="e">
        <f t="shared" si="484"/>
        <v>#DIV/0!</v>
      </c>
      <c r="N237" s="84">
        <f t="shared" si="485"/>
        <v>6.6468714938177867E-2</v>
      </c>
      <c r="O237" s="84"/>
      <c r="P237" s="85">
        <f t="shared" si="486"/>
        <v>0</v>
      </c>
      <c r="Q237" s="87">
        <f t="shared" si="487"/>
        <v>6.6468714938177867E-2</v>
      </c>
      <c r="R237" s="96">
        <f t="shared" si="488"/>
        <v>0.93353128506182215</v>
      </c>
      <c r="AB237" s="119">
        <f t="shared" si="489"/>
        <v>247.42857142857142</v>
      </c>
      <c r="AC237" s="120">
        <f t="shared" si="490"/>
        <v>2.7142857142857144</v>
      </c>
      <c r="AD237" s="67">
        <f t="shared" si="491"/>
        <v>41.067142857142862</v>
      </c>
      <c r="AE237" s="41">
        <f t="shared" si="492"/>
        <v>6.6093853271645728E-2</v>
      </c>
    </row>
    <row r="238" spans="1:31" ht="13.8" x14ac:dyDescent="0.25">
      <c r="A238" s="95">
        <v>44096</v>
      </c>
      <c r="B238" s="81">
        <v>89436</v>
      </c>
      <c r="C238" s="81">
        <v>5870</v>
      </c>
      <c r="D238" s="81">
        <v>0</v>
      </c>
      <c r="E238" s="81"/>
      <c r="F238" s="81">
        <f t="shared" si="477"/>
        <v>1199</v>
      </c>
      <c r="G238" s="81">
        <f t="shared" si="478"/>
        <v>5</v>
      </c>
      <c r="H238" s="81">
        <f t="shared" si="479"/>
        <v>0</v>
      </c>
      <c r="I238" s="81">
        <f t="shared" si="480"/>
        <v>83566</v>
      </c>
      <c r="J238" s="82">
        <f t="shared" si="481"/>
        <v>1.4684212620205408E-2</v>
      </c>
      <c r="K238" s="82">
        <f t="shared" si="482"/>
        <v>6.0700237944932744E-5</v>
      </c>
      <c r="L238" s="82">
        <f t="shared" si="483"/>
        <v>0</v>
      </c>
      <c r="M238" s="81">
        <f t="shared" si="484"/>
        <v>241.91359239031198</v>
      </c>
      <c r="N238" s="84">
        <f t="shared" si="485"/>
        <v>6.5633525649626545E-2</v>
      </c>
      <c r="O238" s="84"/>
      <c r="P238" s="85">
        <f t="shared" si="486"/>
        <v>0</v>
      </c>
      <c r="Q238" s="87">
        <f t="shared" si="487"/>
        <v>6.5633525649626545E-2</v>
      </c>
      <c r="R238" s="96">
        <f t="shared" si="488"/>
        <v>0.93436647435037345</v>
      </c>
      <c r="AB238" s="119">
        <f t="shared" si="489"/>
        <v>298.71428571428572</v>
      </c>
      <c r="AC238" s="120">
        <f t="shared" si="490"/>
        <v>2.7142857142857144</v>
      </c>
      <c r="AD238" s="67">
        <f t="shared" si="491"/>
        <v>42.062857142857141</v>
      </c>
      <c r="AE238" s="41">
        <f t="shared" si="492"/>
        <v>6.4529275913598708E-2</v>
      </c>
    </row>
    <row r="239" spans="1:31" ht="13.8" x14ac:dyDescent="0.25">
      <c r="A239" s="95">
        <v>44097</v>
      </c>
      <c r="B239" s="81">
        <v>89756</v>
      </c>
      <c r="C239" s="81">
        <v>5876</v>
      </c>
      <c r="D239" s="81">
        <v>0</v>
      </c>
      <c r="E239" s="81"/>
      <c r="F239" s="81">
        <f t="shared" si="477"/>
        <v>320</v>
      </c>
      <c r="G239" s="81">
        <f t="shared" si="478"/>
        <v>6</v>
      </c>
      <c r="H239" s="81">
        <f t="shared" si="479"/>
        <v>0</v>
      </c>
      <c r="I239" s="81">
        <f t="shared" si="480"/>
        <v>83880</v>
      </c>
      <c r="J239" s="82">
        <f t="shared" si="481"/>
        <v>3.8635227454894856E-3</v>
      </c>
      <c r="K239" s="82">
        <f t="shared" si="482"/>
        <v>7.1799535696335837E-5</v>
      </c>
      <c r="L239" s="82">
        <f t="shared" si="483"/>
        <v>0</v>
      </c>
      <c r="M239" s="81">
        <f t="shared" si="484"/>
        <v>53.809856958262387</v>
      </c>
      <c r="N239" s="84">
        <f t="shared" si="485"/>
        <v>6.5466375506929894E-2</v>
      </c>
      <c r="O239" s="84"/>
      <c r="P239" s="85">
        <f t="shared" si="486"/>
        <v>0</v>
      </c>
      <c r="Q239" s="87">
        <f t="shared" si="487"/>
        <v>6.5466375506929894E-2</v>
      </c>
      <c r="R239" s="96">
        <f t="shared" si="488"/>
        <v>0.93453362449307009</v>
      </c>
      <c r="AB239" s="119">
        <f t="shared" si="489"/>
        <v>311.57142857142856</v>
      </c>
      <c r="AC239" s="120">
        <f t="shared" si="490"/>
        <v>2.2857142857142856</v>
      </c>
      <c r="AD239" s="67">
        <f t="shared" si="491"/>
        <v>42.062857142857141</v>
      </c>
      <c r="AE239" s="41">
        <f t="shared" si="492"/>
        <v>5.4340442874609429E-2</v>
      </c>
    </row>
    <row r="240" spans="1:31" ht="13.8" x14ac:dyDescent="0.25">
      <c r="A240" s="95">
        <v>44098</v>
      </c>
      <c r="B240" s="81">
        <v>90289</v>
      </c>
      <c r="C240" s="81">
        <v>5878</v>
      </c>
      <c r="D240" s="81">
        <v>0</v>
      </c>
      <c r="E240" s="81"/>
      <c r="F240" s="81">
        <f t="shared" si="477"/>
        <v>533</v>
      </c>
      <c r="G240" s="81">
        <f t="shared" si="478"/>
        <v>2</v>
      </c>
      <c r="H240" s="81">
        <f t="shared" si="479"/>
        <v>0</v>
      </c>
      <c r="I240" s="81">
        <f t="shared" si="480"/>
        <v>84411</v>
      </c>
      <c r="J240" s="82">
        <f t="shared" si="481"/>
        <v>6.4112953030636029E-3</v>
      </c>
      <c r="K240" s="82">
        <f t="shared" si="482"/>
        <v>2.384358607534573E-5</v>
      </c>
      <c r="L240" s="82">
        <f t="shared" si="483"/>
        <v>0</v>
      </c>
      <c r="M240" s="81">
        <f t="shared" si="484"/>
        <v>268.8897250104875</v>
      </c>
      <c r="N240" s="84">
        <f t="shared" si="485"/>
        <v>6.5102061159166683E-2</v>
      </c>
      <c r="O240" s="84"/>
      <c r="P240" s="85">
        <f t="shared" si="486"/>
        <v>0</v>
      </c>
      <c r="Q240" s="87">
        <f t="shared" si="487"/>
        <v>6.5102061159166683E-2</v>
      </c>
      <c r="R240" s="96">
        <f t="shared" si="488"/>
        <v>0.93489793884083328</v>
      </c>
      <c r="AB240" s="119">
        <f t="shared" si="489"/>
        <v>343.42857142857144</v>
      </c>
      <c r="AC240" s="120">
        <f t="shared" si="490"/>
        <v>2</v>
      </c>
      <c r="AD240" s="67">
        <f t="shared" si="491"/>
        <v>42.062857142857141</v>
      </c>
      <c r="AE240" s="41">
        <f t="shared" si="492"/>
        <v>4.7547887515283251E-2</v>
      </c>
    </row>
    <row r="241" spans="1:31" ht="13.8" x14ac:dyDescent="0.25">
      <c r="A241" s="95">
        <v>44099</v>
      </c>
      <c r="B241" s="81">
        <v>90923</v>
      </c>
      <c r="C241" s="81">
        <v>5880</v>
      </c>
      <c r="D241" s="81">
        <v>0</v>
      </c>
      <c r="E241" s="81"/>
      <c r="F241" s="81">
        <f t="shared" si="477"/>
        <v>634</v>
      </c>
      <c r="G241" s="81">
        <f t="shared" si="478"/>
        <v>2</v>
      </c>
      <c r="H241" s="81">
        <f t="shared" si="479"/>
        <v>0</v>
      </c>
      <c r="I241" s="81">
        <f t="shared" si="480"/>
        <v>85043</v>
      </c>
      <c r="J241" s="82">
        <f t="shared" si="481"/>
        <v>7.5786235094466772E-3</v>
      </c>
      <c r="K241" s="82">
        <f t="shared" si="482"/>
        <v>2.3693594436744025E-5</v>
      </c>
      <c r="L241" s="82">
        <f t="shared" si="483"/>
        <v>0</v>
      </c>
      <c r="M241" s="81">
        <f t="shared" si="484"/>
        <v>319.85959452795174</v>
      </c>
      <c r="N241" s="84">
        <f t="shared" si="485"/>
        <v>6.4670105473862496E-2</v>
      </c>
      <c r="O241" s="84"/>
      <c r="P241" s="85">
        <f t="shared" si="486"/>
        <v>0</v>
      </c>
      <c r="Q241" s="87">
        <f t="shared" si="487"/>
        <v>6.4670105473862496E-2</v>
      </c>
      <c r="R241" s="96">
        <f t="shared" si="488"/>
        <v>0.93532989452613746</v>
      </c>
      <c r="AB241" s="119">
        <f t="shared" si="489"/>
        <v>383.71428571428572</v>
      </c>
      <c r="AC241" s="120">
        <f t="shared" si="490"/>
        <v>2.1428571428571428</v>
      </c>
      <c r="AD241" s="67">
        <f t="shared" si="491"/>
        <v>42.062857142857141</v>
      </c>
      <c r="AE241" s="41">
        <f t="shared" si="492"/>
        <v>5.0944165194946343E-2</v>
      </c>
    </row>
    <row r="242" spans="1:31" ht="13.8" x14ac:dyDescent="0.25">
      <c r="A242" s="95">
        <v>44100</v>
      </c>
      <c r="B242" s="81">
        <v>90923</v>
      </c>
      <c r="C242" s="81">
        <v>5880</v>
      </c>
      <c r="D242" s="81">
        <v>0</v>
      </c>
      <c r="E242" s="81"/>
      <c r="F242" s="81">
        <f t="shared" si="477"/>
        <v>0</v>
      </c>
      <c r="G242" s="81">
        <f t="shared" si="478"/>
        <v>0</v>
      </c>
      <c r="H242" s="81">
        <f t="shared" si="479"/>
        <v>0</v>
      </c>
      <c r="I242" s="81">
        <f t="shared" si="480"/>
        <v>85043</v>
      </c>
      <c r="J242" s="82">
        <f t="shared" si="481"/>
        <v>0</v>
      </c>
      <c r="K242" s="82">
        <f t="shared" si="482"/>
        <v>0</v>
      </c>
      <c r="L242" s="82">
        <f t="shared" si="483"/>
        <v>0</v>
      </c>
      <c r="M242" s="81" t="e">
        <f t="shared" si="484"/>
        <v>#DIV/0!</v>
      </c>
      <c r="N242" s="84">
        <f t="shared" si="485"/>
        <v>6.4670105473862496E-2</v>
      </c>
      <c r="O242" s="84"/>
      <c r="P242" s="85">
        <f t="shared" si="486"/>
        <v>0</v>
      </c>
      <c r="Q242" s="87">
        <f t="shared" si="487"/>
        <v>6.4670105473862496E-2</v>
      </c>
      <c r="R242" s="96">
        <f t="shared" si="488"/>
        <v>0.93532989452613746</v>
      </c>
      <c r="AB242" s="119">
        <f t="shared" si="489"/>
        <v>383.71428571428572</v>
      </c>
      <c r="AC242" s="120">
        <f t="shared" si="490"/>
        <v>2.1428571428571428</v>
      </c>
      <c r="AD242" s="67">
        <f t="shared" si="491"/>
        <v>50.781428571428577</v>
      </c>
      <c r="AE242" s="41">
        <f t="shared" si="492"/>
        <v>4.2197653810448134E-2</v>
      </c>
    </row>
    <row r="243" spans="1:31" ht="13.8" x14ac:dyDescent="0.25">
      <c r="A243" s="95">
        <v>44101</v>
      </c>
      <c r="B243" s="81">
        <v>90923</v>
      </c>
      <c r="C243" s="81">
        <v>5880</v>
      </c>
      <c r="D243" s="81">
        <v>0</v>
      </c>
      <c r="E243" s="81"/>
      <c r="F243" s="81">
        <f t="shared" ref="F243:F249" si="493">B243-B242</f>
        <v>0</v>
      </c>
      <c r="G243" s="81">
        <f t="shared" ref="G243:G249" si="494">C243-C242</f>
        <v>0</v>
      </c>
      <c r="H243" s="81">
        <f t="shared" ref="H243:H249" si="495">D243-D242</f>
        <v>0</v>
      </c>
      <c r="I243" s="81">
        <f t="shared" ref="I243:I249" si="496">B243-C243-D243</f>
        <v>85043</v>
      </c>
      <c r="J243" s="82">
        <f t="shared" ref="J243:J249" si="497">F243/I242*$B$2/($B$2-B242)</f>
        <v>0</v>
      </c>
      <c r="K243" s="82">
        <f t="shared" ref="K243:K249" si="498">G243/I242</f>
        <v>0</v>
      </c>
      <c r="L243" s="82">
        <f t="shared" ref="L243:L249" si="499">H243/I242</f>
        <v>0</v>
      </c>
      <c r="M243" s="81" t="e">
        <f t="shared" ref="M243:M249" si="500">J243/(K243+L243)</f>
        <v>#DIV/0!</v>
      </c>
      <c r="N243" s="84">
        <f t="shared" ref="N243:N249" si="501">C243/B243</f>
        <v>6.4670105473862496E-2</v>
      </c>
      <c r="O243" s="84"/>
      <c r="P243" s="85">
        <f t="shared" ref="P243:P249" si="502">D243/B243</f>
        <v>0</v>
      </c>
      <c r="Q243" s="87">
        <f t="shared" ref="Q243:Q249" si="503">N243</f>
        <v>6.4670105473862496E-2</v>
      </c>
      <c r="R243" s="96">
        <f t="shared" ref="R243:R249" si="504">IF(P243="","",1-SUM(P243:Q243))</f>
        <v>0.93532989452613746</v>
      </c>
      <c r="AB243" s="119">
        <f t="shared" ref="AB243:AB249" si="505">AVERAGE(F237:F243)</f>
        <v>383.71428571428572</v>
      </c>
      <c r="AC243" s="120">
        <f t="shared" ref="AC243:AC249" si="506">AVERAGE(G237:G243)</f>
        <v>2.1428571428571428</v>
      </c>
      <c r="AD243" s="67">
        <f t="shared" ref="AD243:AD249" si="507">INDEX(AB222:AB243,$AE$3)*$AD$2</f>
        <v>52.967142857142861</v>
      </c>
      <c r="AE243" s="41">
        <f t="shared" ref="AE243:AE249" si="508">AC243/AD243</f>
        <v>4.045634760093858E-2</v>
      </c>
    </row>
    <row r="244" spans="1:31" ht="13.8" x14ac:dyDescent="0.25">
      <c r="A244" s="95">
        <v>44102</v>
      </c>
      <c r="B244" s="81">
        <v>90923</v>
      </c>
      <c r="C244" s="81">
        <v>5880</v>
      </c>
      <c r="D244" s="81">
        <v>0</v>
      </c>
      <c r="E244" s="81"/>
      <c r="F244" s="81">
        <f t="shared" si="493"/>
        <v>0</v>
      </c>
      <c r="G244" s="81">
        <f t="shared" si="494"/>
        <v>0</v>
      </c>
      <c r="H244" s="81">
        <f t="shared" si="495"/>
        <v>0</v>
      </c>
      <c r="I244" s="81">
        <f t="shared" si="496"/>
        <v>85043</v>
      </c>
      <c r="J244" s="82">
        <f t="shared" si="497"/>
        <v>0</v>
      </c>
      <c r="K244" s="82">
        <f t="shared" si="498"/>
        <v>0</v>
      </c>
      <c r="L244" s="82">
        <f t="shared" si="499"/>
        <v>0</v>
      </c>
      <c r="M244" s="81" t="e">
        <f t="shared" si="500"/>
        <v>#DIV/0!</v>
      </c>
      <c r="N244" s="84">
        <f t="shared" si="501"/>
        <v>6.4670105473862496E-2</v>
      </c>
      <c r="O244" s="84"/>
      <c r="P244" s="85">
        <f t="shared" si="502"/>
        <v>0</v>
      </c>
      <c r="Q244" s="87">
        <f t="shared" si="503"/>
        <v>6.4670105473862496E-2</v>
      </c>
      <c r="R244" s="96">
        <f t="shared" si="504"/>
        <v>0.93532989452613746</v>
      </c>
      <c r="AB244" s="119">
        <f t="shared" si="505"/>
        <v>383.71428571428572</v>
      </c>
      <c r="AC244" s="120">
        <f t="shared" si="506"/>
        <v>2.1428571428571428</v>
      </c>
      <c r="AD244" s="67">
        <f t="shared" si="507"/>
        <v>58.382857142857148</v>
      </c>
      <c r="AE244" s="41">
        <f t="shared" si="508"/>
        <v>3.6703533326808258E-2</v>
      </c>
    </row>
    <row r="245" spans="1:31" ht="13.8" x14ac:dyDescent="0.25">
      <c r="A245" s="95">
        <v>44103</v>
      </c>
      <c r="B245" s="81">
        <v>92466</v>
      </c>
      <c r="C245" s="81">
        <v>5890</v>
      </c>
      <c r="D245" s="81">
        <v>0</v>
      </c>
      <c r="E245" s="81"/>
      <c r="F245" s="81">
        <f t="shared" si="493"/>
        <v>1543</v>
      </c>
      <c r="G245" s="81">
        <f t="shared" si="494"/>
        <v>10</v>
      </c>
      <c r="H245" s="81">
        <f t="shared" si="495"/>
        <v>0</v>
      </c>
      <c r="I245" s="81">
        <f t="shared" si="496"/>
        <v>86576</v>
      </c>
      <c r="J245" s="82">
        <f t="shared" si="497"/>
        <v>1.8308593597515885E-2</v>
      </c>
      <c r="K245" s="82">
        <f t="shared" si="498"/>
        <v>1.1758757334524888E-4</v>
      </c>
      <c r="L245" s="82">
        <f t="shared" si="499"/>
        <v>0</v>
      </c>
      <c r="M245" s="81">
        <f t="shared" si="500"/>
        <v>155.70177253135435</v>
      </c>
      <c r="N245" s="84">
        <f t="shared" si="501"/>
        <v>6.3699089395020878E-2</v>
      </c>
      <c r="O245" s="84"/>
      <c r="P245" s="85">
        <f t="shared" si="502"/>
        <v>0</v>
      </c>
      <c r="Q245" s="87">
        <f t="shared" si="503"/>
        <v>6.3699089395020878E-2</v>
      </c>
      <c r="R245" s="96">
        <f t="shared" si="504"/>
        <v>0.93630091060497911</v>
      </c>
      <c r="AB245" s="119">
        <f t="shared" si="505"/>
        <v>432.85714285714283</v>
      </c>
      <c r="AC245" s="120">
        <f t="shared" si="506"/>
        <v>2.8571428571428572</v>
      </c>
      <c r="AD245" s="67">
        <f t="shared" si="507"/>
        <v>65.23142857142858</v>
      </c>
      <c r="AE245" s="41">
        <f t="shared" si="508"/>
        <v>4.3800096360211989E-2</v>
      </c>
    </row>
    <row r="246" spans="1:31" ht="13.8" x14ac:dyDescent="0.25">
      <c r="A246" s="95">
        <v>44104</v>
      </c>
      <c r="B246" s="81">
        <v>92863</v>
      </c>
      <c r="C246" s="81">
        <v>5893</v>
      </c>
      <c r="D246" s="81">
        <v>0</v>
      </c>
      <c r="E246" s="81"/>
      <c r="F246" s="81">
        <f t="shared" si="493"/>
        <v>397</v>
      </c>
      <c r="G246" s="81">
        <f t="shared" si="494"/>
        <v>3</v>
      </c>
      <c r="H246" s="81">
        <f t="shared" si="495"/>
        <v>0</v>
      </c>
      <c r="I246" s="81">
        <f t="shared" si="496"/>
        <v>86970</v>
      </c>
      <c r="J246" s="82">
        <f t="shared" si="497"/>
        <v>4.6279385285844356E-3</v>
      </c>
      <c r="K246" s="82">
        <f t="shared" si="498"/>
        <v>3.4651635557198298E-5</v>
      </c>
      <c r="L246" s="82">
        <f t="shared" si="499"/>
        <v>0</v>
      </c>
      <c r="M246" s="81">
        <f t="shared" si="500"/>
        <v>133.55613535024204</v>
      </c>
      <c r="N246" s="84">
        <f t="shared" si="501"/>
        <v>6.3459074119940131E-2</v>
      </c>
      <c r="O246" s="84"/>
      <c r="P246" s="85">
        <f t="shared" si="502"/>
        <v>0</v>
      </c>
      <c r="Q246" s="87">
        <f t="shared" si="503"/>
        <v>6.3459074119940131E-2</v>
      </c>
      <c r="R246" s="96">
        <f t="shared" si="504"/>
        <v>0.93654092588005988</v>
      </c>
      <c r="AB246" s="119">
        <f t="shared" si="505"/>
        <v>443.85714285714283</v>
      </c>
      <c r="AC246" s="120">
        <f t="shared" si="506"/>
        <v>2.4285714285714284</v>
      </c>
      <c r="AD246" s="67">
        <f t="shared" si="507"/>
        <v>65.23142857142858</v>
      </c>
      <c r="AE246" s="41">
        <f t="shared" si="508"/>
        <v>3.7230081906180185E-2</v>
      </c>
    </row>
    <row r="247" spans="1:31" ht="13.8" x14ac:dyDescent="0.25">
      <c r="A247" s="95">
        <v>44105</v>
      </c>
      <c r="B247" s="81">
        <v>93615</v>
      </c>
      <c r="C247" s="81">
        <v>5893</v>
      </c>
      <c r="D247" s="81">
        <v>0</v>
      </c>
      <c r="E247" s="81"/>
      <c r="F247" s="81">
        <f t="shared" si="493"/>
        <v>752</v>
      </c>
      <c r="G247" s="81">
        <f t="shared" si="494"/>
        <v>0</v>
      </c>
      <c r="H247" s="81">
        <f t="shared" si="495"/>
        <v>0</v>
      </c>
      <c r="I247" s="81">
        <f t="shared" si="496"/>
        <v>87722</v>
      </c>
      <c r="J247" s="82">
        <f t="shared" si="497"/>
        <v>8.7269038720615387E-3</v>
      </c>
      <c r="K247" s="82">
        <f t="shared" si="498"/>
        <v>0</v>
      </c>
      <c r="L247" s="82">
        <f t="shared" si="499"/>
        <v>0</v>
      </c>
      <c r="M247" s="81" t="e">
        <f t="shared" si="500"/>
        <v>#DIV/0!</v>
      </c>
      <c r="N247" s="84">
        <f t="shared" si="501"/>
        <v>6.2949313678363511E-2</v>
      </c>
      <c r="O247" s="84"/>
      <c r="P247" s="85">
        <f t="shared" si="502"/>
        <v>0</v>
      </c>
      <c r="Q247" s="87">
        <f t="shared" si="503"/>
        <v>6.2949313678363511E-2</v>
      </c>
      <c r="R247" s="96">
        <f t="shared" si="504"/>
        <v>0.93705068632163646</v>
      </c>
      <c r="AB247" s="119">
        <f t="shared" si="505"/>
        <v>475.14285714285717</v>
      </c>
      <c r="AC247" s="120">
        <f t="shared" si="506"/>
        <v>2.1428571428571428</v>
      </c>
      <c r="AD247" s="67">
        <f t="shared" si="507"/>
        <v>65.23142857142858</v>
      </c>
      <c r="AE247" s="41">
        <f t="shared" si="508"/>
        <v>3.2850072270158986E-2</v>
      </c>
    </row>
    <row r="248" spans="1:31" ht="13.8" x14ac:dyDescent="0.25">
      <c r="A248" s="95">
        <v>44106</v>
      </c>
      <c r="B248" s="81">
        <v>94283</v>
      </c>
      <c r="C248" s="81">
        <v>5895</v>
      </c>
      <c r="D248" s="81">
        <v>0</v>
      </c>
      <c r="E248" s="81"/>
      <c r="F248" s="81">
        <f t="shared" si="493"/>
        <v>668</v>
      </c>
      <c r="G248" s="81">
        <f t="shared" si="494"/>
        <v>2</v>
      </c>
      <c r="H248" s="81">
        <f t="shared" si="495"/>
        <v>0</v>
      </c>
      <c r="I248" s="81">
        <f t="shared" si="496"/>
        <v>88388</v>
      </c>
      <c r="J248" s="82">
        <f t="shared" si="497"/>
        <v>7.6862127035157712E-3</v>
      </c>
      <c r="K248" s="82">
        <f t="shared" si="498"/>
        <v>2.2799297781628325E-5</v>
      </c>
      <c r="L248" s="82">
        <f t="shared" si="499"/>
        <v>0</v>
      </c>
      <c r="M248" s="81">
        <f t="shared" si="500"/>
        <v>337.12497538890528</v>
      </c>
      <c r="N248" s="84">
        <f t="shared" si="501"/>
        <v>6.2524527221238191E-2</v>
      </c>
      <c r="O248" s="84"/>
      <c r="P248" s="85">
        <f t="shared" si="502"/>
        <v>0</v>
      </c>
      <c r="Q248" s="87">
        <f t="shared" si="503"/>
        <v>6.2524527221238191E-2</v>
      </c>
      <c r="R248" s="96">
        <f t="shared" si="504"/>
        <v>0.93747547277876175</v>
      </c>
      <c r="AB248" s="119">
        <f t="shared" si="505"/>
        <v>480</v>
      </c>
      <c r="AC248" s="120">
        <f t="shared" si="506"/>
        <v>2.1428571428571428</v>
      </c>
      <c r="AD248" s="67">
        <f t="shared" si="507"/>
        <v>65.23142857142858</v>
      </c>
      <c r="AE248" s="41">
        <f t="shared" si="508"/>
        <v>3.2850072270158986E-2</v>
      </c>
    </row>
    <row r="249" spans="1:31" ht="13.8" x14ac:dyDescent="0.25">
      <c r="A249" s="95">
        <v>44107</v>
      </c>
      <c r="B249" s="81">
        <v>94283</v>
      </c>
      <c r="C249" s="81">
        <v>5895</v>
      </c>
      <c r="D249" s="81">
        <v>0</v>
      </c>
      <c r="E249" s="81"/>
      <c r="F249" s="81">
        <f t="shared" si="493"/>
        <v>0</v>
      </c>
      <c r="G249" s="81">
        <f t="shared" si="494"/>
        <v>0</v>
      </c>
      <c r="H249" s="81">
        <f t="shared" si="495"/>
        <v>0</v>
      </c>
      <c r="I249" s="81">
        <f t="shared" si="496"/>
        <v>88388</v>
      </c>
      <c r="J249" s="82">
        <f t="shared" si="497"/>
        <v>0</v>
      </c>
      <c r="K249" s="82">
        <f t="shared" si="498"/>
        <v>0</v>
      </c>
      <c r="L249" s="82">
        <f t="shared" si="499"/>
        <v>0</v>
      </c>
      <c r="M249" s="81" t="e">
        <f t="shared" si="500"/>
        <v>#DIV/0!</v>
      </c>
      <c r="N249" s="84">
        <f t="shared" si="501"/>
        <v>6.2524527221238191E-2</v>
      </c>
      <c r="O249" s="84"/>
      <c r="P249" s="85">
        <f t="shared" si="502"/>
        <v>0</v>
      </c>
      <c r="Q249" s="87">
        <f t="shared" si="503"/>
        <v>6.2524527221238191E-2</v>
      </c>
      <c r="R249" s="96">
        <f t="shared" si="504"/>
        <v>0.93747547277876175</v>
      </c>
      <c r="AB249" s="119">
        <f t="shared" si="505"/>
        <v>480</v>
      </c>
      <c r="AC249" s="120">
        <f t="shared" si="506"/>
        <v>2.1428571428571428</v>
      </c>
      <c r="AD249" s="67">
        <f t="shared" si="507"/>
        <v>73.585714285714289</v>
      </c>
      <c r="AE249" s="41">
        <f t="shared" si="508"/>
        <v>2.9120559114735E-2</v>
      </c>
    </row>
    <row r="250" spans="1:31" ht="13.8" x14ac:dyDescent="0.25">
      <c r="A250" s="95">
        <v>44108</v>
      </c>
      <c r="B250" s="81">
        <v>94283</v>
      </c>
      <c r="C250" s="81">
        <v>5895</v>
      </c>
      <c r="D250" s="81">
        <v>0</v>
      </c>
      <c r="E250" s="81"/>
      <c r="F250" s="81">
        <f t="shared" ref="F250:F270" si="509">B250-B249</f>
        <v>0</v>
      </c>
      <c r="G250" s="81">
        <f t="shared" ref="G250:G270" si="510">C250-C249</f>
        <v>0</v>
      </c>
      <c r="H250" s="81">
        <f t="shared" ref="H250:H270" si="511">D250-D249</f>
        <v>0</v>
      </c>
      <c r="I250" s="81">
        <f t="shared" ref="I250:I270" si="512">B250-C250-D250</f>
        <v>88388</v>
      </c>
      <c r="J250" s="82">
        <f t="shared" ref="J250:J270" si="513">F250/I249*$B$2/($B$2-B249)</f>
        <v>0</v>
      </c>
      <c r="K250" s="82">
        <f t="shared" ref="K250:K270" si="514">G250/I249</f>
        <v>0</v>
      </c>
      <c r="L250" s="82">
        <f t="shared" ref="L250:L270" si="515">H250/I249</f>
        <v>0</v>
      </c>
      <c r="M250" s="81" t="e">
        <f t="shared" ref="M250:M270" si="516">J250/(K250+L250)</f>
        <v>#DIV/0!</v>
      </c>
      <c r="N250" s="84">
        <f t="shared" ref="N250:N270" si="517">C250/B250</f>
        <v>6.2524527221238191E-2</v>
      </c>
      <c r="O250" s="84"/>
      <c r="P250" s="85">
        <f t="shared" ref="P250:P270" si="518">D250/B250</f>
        <v>0</v>
      </c>
      <c r="Q250" s="87">
        <f t="shared" ref="Q250:Q270" si="519">N250</f>
        <v>6.2524527221238191E-2</v>
      </c>
      <c r="R250" s="96">
        <f t="shared" ref="R250:R270" si="520">IF(P250="","",1-SUM(P250:Q250))</f>
        <v>0.93747547277876175</v>
      </c>
      <c r="AB250" s="119">
        <f t="shared" ref="AB250:AB270" si="521">AVERAGE(F244:F250)</f>
        <v>480</v>
      </c>
      <c r="AC250" s="120">
        <f t="shared" ref="AC250:AC270" si="522">AVERAGE(G244:G250)</f>
        <v>2.1428571428571428</v>
      </c>
      <c r="AD250" s="67">
        <f t="shared" ref="AD250:AD270" si="523">INDEX(AB229:AB250,$AE$3)*$AD$2</f>
        <v>75.455714285714294</v>
      </c>
      <c r="AE250" s="41">
        <f t="shared" ref="AE250:AE270" si="524">AC250/AD250</f>
        <v>2.83988716181677E-2</v>
      </c>
    </row>
    <row r="251" spans="1:31" ht="13.8" x14ac:dyDescent="0.25">
      <c r="A251" s="95">
        <v>44109</v>
      </c>
      <c r="B251" s="81">
        <v>94283</v>
      </c>
      <c r="C251" s="81">
        <v>5895</v>
      </c>
      <c r="D251" s="81">
        <v>0</v>
      </c>
      <c r="E251" s="81"/>
      <c r="F251" s="81">
        <f t="shared" si="509"/>
        <v>0</v>
      </c>
      <c r="G251" s="81">
        <f t="shared" si="510"/>
        <v>0</v>
      </c>
      <c r="H251" s="81">
        <f t="shared" si="511"/>
        <v>0</v>
      </c>
      <c r="I251" s="81">
        <f t="shared" si="512"/>
        <v>88388</v>
      </c>
      <c r="J251" s="82">
        <f t="shared" si="513"/>
        <v>0</v>
      </c>
      <c r="K251" s="82">
        <f t="shared" si="514"/>
        <v>0</v>
      </c>
      <c r="L251" s="82">
        <f t="shared" si="515"/>
        <v>0</v>
      </c>
      <c r="M251" s="81" t="e">
        <f t="shared" si="516"/>
        <v>#DIV/0!</v>
      </c>
      <c r="N251" s="84">
        <f t="shared" si="517"/>
        <v>6.2524527221238191E-2</v>
      </c>
      <c r="O251" s="84"/>
      <c r="P251" s="85">
        <f t="shared" si="518"/>
        <v>0</v>
      </c>
      <c r="Q251" s="87">
        <f t="shared" si="519"/>
        <v>6.2524527221238191E-2</v>
      </c>
      <c r="R251" s="96">
        <f t="shared" si="520"/>
        <v>0.93747547277876175</v>
      </c>
      <c r="AB251" s="119">
        <f t="shared" si="521"/>
        <v>480</v>
      </c>
      <c r="AC251" s="120">
        <f t="shared" si="522"/>
        <v>2.1428571428571428</v>
      </c>
      <c r="AD251" s="67">
        <f t="shared" si="523"/>
        <v>80.774285714285725</v>
      </c>
      <c r="AE251" s="41">
        <f t="shared" si="524"/>
        <v>2.65289519295391E-2</v>
      </c>
    </row>
    <row r="252" spans="1:31" ht="13.8" x14ac:dyDescent="0.25">
      <c r="A252" s="95">
        <v>44110</v>
      </c>
      <c r="B252" s="81">
        <v>96145</v>
      </c>
      <c r="C252" s="81">
        <v>5883</v>
      </c>
      <c r="D252" s="81">
        <v>0</v>
      </c>
      <c r="E252" s="81"/>
      <c r="F252" s="81">
        <f t="shared" si="509"/>
        <v>1862</v>
      </c>
      <c r="G252" s="81">
        <f t="shared" si="510"/>
        <v>-12</v>
      </c>
      <c r="H252" s="81">
        <f t="shared" si="511"/>
        <v>0</v>
      </c>
      <c r="I252" s="81">
        <f t="shared" si="512"/>
        <v>90262</v>
      </c>
      <c r="J252" s="82">
        <f t="shared" si="513"/>
        <v>2.1264727709731538E-2</v>
      </c>
      <c r="K252" s="82">
        <f t="shared" si="514"/>
        <v>-1.3576503597773453E-4</v>
      </c>
      <c r="L252" s="82">
        <f t="shared" si="515"/>
        <v>0</v>
      </c>
      <c r="M252" s="81">
        <f t="shared" si="516"/>
        <v>-156.62889606731261</v>
      </c>
      <c r="N252" s="84">
        <f t="shared" si="517"/>
        <v>6.1188829372302252E-2</v>
      </c>
      <c r="O252" s="84"/>
      <c r="P252" s="85">
        <f t="shared" si="518"/>
        <v>0</v>
      </c>
      <c r="Q252" s="87">
        <f t="shared" si="519"/>
        <v>6.1188829372302252E-2</v>
      </c>
      <c r="R252" s="96">
        <f t="shared" si="520"/>
        <v>0.9388111706276977</v>
      </c>
      <c r="AB252" s="119">
        <f t="shared" si="521"/>
        <v>525.57142857142856</v>
      </c>
      <c r="AC252" s="120">
        <f t="shared" si="522"/>
        <v>-1</v>
      </c>
      <c r="AD252" s="67">
        <f t="shared" si="523"/>
        <v>81.600000000000009</v>
      </c>
      <c r="AE252" s="41">
        <f t="shared" si="524"/>
        <v>-1.2254901960784312E-2</v>
      </c>
    </row>
    <row r="253" spans="1:31" ht="13.8" x14ac:dyDescent="0.25">
      <c r="A253" s="95">
        <v>44111</v>
      </c>
      <c r="B253" s="81">
        <v>96677</v>
      </c>
      <c r="C253" s="81">
        <v>5892</v>
      </c>
      <c r="D253" s="81">
        <v>0</v>
      </c>
      <c r="E253" s="81"/>
      <c r="F253" s="81">
        <f t="shared" si="509"/>
        <v>532</v>
      </c>
      <c r="G253" s="81">
        <f t="shared" si="510"/>
        <v>9</v>
      </c>
      <c r="H253" s="81">
        <f t="shared" si="511"/>
        <v>0</v>
      </c>
      <c r="I253" s="81">
        <f t="shared" si="512"/>
        <v>90785</v>
      </c>
      <c r="J253" s="82">
        <f t="shared" si="513"/>
        <v>5.9506028965077536E-3</v>
      </c>
      <c r="K253" s="82">
        <f t="shared" si="514"/>
        <v>9.9709733885799113E-5</v>
      </c>
      <c r="L253" s="82">
        <f t="shared" si="515"/>
        <v>0</v>
      </c>
      <c r="M253" s="81">
        <f t="shared" si="516"/>
        <v>59.679257627175879</v>
      </c>
      <c r="N253" s="84">
        <f t="shared" si="517"/>
        <v>6.0945209305212203E-2</v>
      </c>
      <c r="O253" s="84"/>
      <c r="P253" s="85">
        <f t="shared" si="518"/>
        <v>0</v>
      </c>
      <c r="Q253" s="87">
        <f t="shared" si="519"/>
        <v>6.0945209305212203E-2</v>
      </c>
      <c r="R253" s="96">
        <f t="shared" si="520"/>
        <v>0.93905479069478781</v>
      </c>
      <c r="AB253" s="119">
        <f t="shared" si="521"/>
        <v>544.85714285714289</v>
      </c>
      <c r="AC253" s="120">
        <f t="shared" si="522"/>
        <v>-0.14285714285714285</v>
      </c>
      <c r="AD253" s="67">
        <f t="shared" si="523"/>
        <v>81.600000000000009</v>
      </c>
      <c r="AE253" s="41">
        <f t="shared" si="524"/>
        <v>-1.7507002801120445E-3</v>
      </c>
    </row>
    <row r="254" spans="1:31" ht="13.8" x14ac:dyDescent="0.25">
      <c r="A254" s="95">
        <v>44112</v>
      </c>
      <c r="B254" s="81">
        <v>97532</v>
      </c>
      <c r="C254" s="81">
        <v>5892</v>
      </c>
      <c r="D254" s="81">
        <v>0</v>
      </c>
      <c r="E254" s="81"/>
      <c r="F254" s="81">
        <f t="shared" si="509"/>
        <v>855</v>
      </c>
      <c r="G254" s="81">
        <f t="shared" si="510"/>
        <v>0</v>
      </c>
      <c r="H254" s="81">
        <f t="shared" si="511"/>
        <v>0</v>
      </c>
      <c r="I254" s="81">
        <f t="shared" si="512"/>
        <v>91640</v>
      </c>
      <c r="J254" s="82">
        <f t="shared" si="513"/>
        <v>9.5088808155844532E-3</v>
      </c>
      <c r="K254" s="82">
        <f t="shared" si="514"/>
        <v>0</v>
      </c>
      <c r="L254" s="82">
        <f t="shared" si="515"/>
        <v>0</v>
      </c>
      <c r="M254" s="81" t="e">
        <f t="shared" si="516"/>
        <v>#DIV/0!</v>
      </c>
      <c r="N254" s="84">
        <f t="shared" si="517"/>
        <v>6.0410942049788786E-2</v>
      </c>
      <c r="O254" s="84"/>
      <c r="P254" s="85">
        <f t="shared" si="518"/>
        <v>0</v>
      </c>
      <c r="Q254" s="87">
        <f t="shared" si="519"/>
        <v>6.0410942049788786E-2</v>
      </c>
      <c r="R254" s="96">
        <f t="shared" si="520"/>
        <v>0.93958905795021119</v>
      </c>
      <c r="AB254" s="119">
        <f t="shared" si="521"/>
        <v>559.57142857142856</v>
      </c>
      <c r="AC254" s="120">
        <f t="shared" si="522"/>
        <v>-0.14285714285714285</v>
      </c>
      <c r="AD254" s="67">
        <f t="shared" si="523"/>
        <v>81.600000000000009</v>
      </c>
      <c r="AE254" s="41">
        <f t="shared" si="524"/>
        <v>-1.7507002801120445E-3</v>
      </c>
    </row>
    <row r="255" spans="1:31" ht="13.8" x14ac:dyDescent="0.25">
      <c r="A255" s="95">
        <v>44113</v>
      </c>
      <c r="B255" s="81">
        <v>98451</v>
      </c>
      <c r="C255" s="81">
        <v>5894</v>
      </c>
      <c r="D255" s="81">
        <v>0</v>
      </c>
      <c r="E255" s="81"/>
      <c r="F255" s="81">
        <f t="shared" si="509"/>
        <v>919</v>
      </c>
      <c r="G255" s="81">
        <f t="shared" si="510"/>
        <v>2</v>
      </c>
      <c r="H255" s="81">
        <f t="shared" si="511"/>
        <v>0</v>
      </c>
      <c r="I255" s="81">
        <f t="shared" si="512"/>
        <v>92557</v>
      </c>
      <c r="J255" s="82">
        <f t="shared" si="513"/>
        <v>1.0126163659408318E-2</v>
      </c>
      <c r="K255" s="82">
        <f t="shared" si="514"/>
        <v>2.182453077258839E-5</v>
      </c>
      <c r="L255" s="82">
        <f t="shared" si="515"/>
        <v>0</v>
      </c>
      <c r="M255" s="81">
        <f t="shared" si="516"/>
        <v>463.98081887408915</v>
      </c>
      <c r="N255" s="84">
        <f t="shared" si="517"/>
        <v>5.9867345176788454E-2</v>
      </c>
      <c r="O255" s="84"/>
      <c r="P255" s="85">
        <f t="shared" si="518"/>
        <v>0</v>
      </c>
      <c r="Q255" s="87">
        <f t="shared" si="519"/>
        <v>5.9867345176788454E-2</v>
      </c>
      <c r="R255" s="96">
        <f t="shared" si="520"/>
        <v>0.94013265482321151</v>
      </c>
      <c r="AB255" s="119">
        <f t="shared" si="521"/>
        <v>595.42857142857144</v>
      </c>
      <c r="AC255" s="120">
        <f t="shared" si="522"/>
        <v>-0.14285714285714285</v>
      </c>
      <c r="AD255" s="67">
        <f t="shared" si="523"/>
        <v>81.600000000000009</v>
      </c>
      <c r="AE255" s="41">
        <f t="shared" si="524"/>
        <v>-1.7507002801120445E-3</v>
      </c>
    </row>
    <row r="256" spans="1:31" ht="13.8" x14ac:dyDescent="0.25">
      <c r="A256" s="95">
        <v>44114</v>
      </c>
      <c r="B256" s="81">
        <v>98451</v>
      </c>
      <c r="C256" s="81">
        <v>5894</v>
      </c>
      <c r="D256" s="81">
        <v>0</v>
      </c>
      <c r="E256" s="81"/>
      <c r="F256" s="81">
        <f t="shared" si="509"/>
        <v>0</v>
      </c>
      <c r="G256" s="81">
        <f t="shared" si="510"/>
        <v>0</v>
      </c>
      <c r="H256" s="81">
        <f t="shared" si="511"/>
        <v>0</v>
      </c>
      <c r="I256" s="81">
        <f t="shared" si="512"/>
        <v>92557</v>
      </c>
      <c r="J256" s="82">
        <f t="shared" si="513"/>
        <v>0</v>
      </c>
      <c r="K256" s="82">
        <f t="shared" si="514"/>
        <v>0</v>
      </c>
      <c r="L256" s="82">
        <f t="shared" si="515"/>
        <v>0</v>
      </c>
      <c r="M256" s="81" t="e">
        <f t="shared" si="516"/>
        <v>#DIV/0!</v>
      </c>
      <c r="N256" s="84">
        <f t="shared" si="517"/>
        <v>5.9867345176788454E-2</v>
      </c>
      <c r="O256" s="84"/>
      <c r="P256" s="85">
        <f t="shared" si="518"/>
        <v>0</v>
      </c>
      <c r="Q256" s="87">
        <f t="shared" si="519"/>
        <v>5.9867345176788454E-2</v>
      </c>
      <c r="R256" s="96">
        <f t="shared" si="520"/>
        <v>0.94013265482321151</v>
      </c>
      <c r="AB256" s="119">
        <f t="shared" si="521"/>
        <v>595.42857142857144</v>
      </c>
      <c r="AC256" s="120">
        <f t="shared" si="522"/>
        <v>-0.14285714285714285</v>
      </c>
      <c r="AD256" s="67">
        <f t="shared" si="523"/>
        <v>89.347142857142856</v>
      </c>
      <c r="AE256" s="41">
        <f t="shared" si="524"/>
        <v>-1.5988999568297012E-3</v>
      </c>
    </row>
    <row r="257" spans="1:31" ht="13.8" x14ac:dyDescent="0.25">
      <c r="A257" s="95">
        <v>44115</v>
      </c>
      <c r="B257" s="81">
        <v>98451</v>
      </c>
      <c r="C257" s="81">
        <v>5894</v>
      </c>
      <c r="D257" s="81">
        <v>0</v>
      </c>
      <c r="E257" s="81"/>
      <c r="F257" s="81">
        <f t="shared" si="509"/>
        <v>0</v>
      </c>
      <c r="G257" s="81">
        <f t="shared" si="510"/>
        <v>0</v>
      </c>
      <c r="H257" s="81">
        <f t="shared" si="511"/>
        <v>0</v>
      </c>
      <c r="I257" s="81">
        <f t="shared" si="512"/>
        <v>92557</v>
      </c>
      <c r="J257" s="82">
        <f t="shared" si="513"/>
        <v>0</v>
      </c>
      <c r="K257" s="82">
        <f t="shared" si="514"/>
        <v>0</v>
      </c>
      <c r="L257" s="82">
        <f t="shared" si="515"/>
        <v>0</v>
      </c>
      <c r="M257" s="81" t="e">
        <f t="shared" si="516"/>
        <v>#DIV/0!</v>
      </c>
      <c r="N257" s="84">
        <f t="shared" si="517"/>
        <v>5.9867345176788454E-2</v>
      </c>
      <c r="O257" s="84"/>
      <c r="P257" s="85">
        <f t="shared" si="518"/>
        <v>0</v>
      </c>
      <c r="Q257" s="87">
        <f t="shared" si="519"/>
        <v>5.9867345176788454E-2</v>
      </c>
      <c r="R257" s="96">
        <f t="shared" si="520"/>
        <v>0.94013265482321151</v>
      </c>
      <c r="AB257" s="119">
        <f t="shared" si="521"/>
        <v>595.42857142857144</v>
      </c>
      <c r="AC257" s="120">
        <f t="shared" si="522"/>
        <v>-0.14285714285714285</v>
      </c>
      <c r="AD257" s="67">
        <f t="shared" si="523"/>
        <v>92.625714285714295</v>
      </c>
      <c r="AE257" s="41">
        <f t="shared" si="524"/>
        <v>-1.5423054381689747E-3</v>
      </c>
    </row>
    <row r="258" spans="1:31" ht="13.8" x14ac:dyDescent="0.25">
      <c r="A258" s="95">
        <v>44116</v>
      </c>
      <c r="B258" s="81">
        <v>98451</v>
      </c>
      <c r="C258" s="81">
        <v>5894</v>
      </c>
      <c r="D258" s="81">
        <v>0</v>
      </c>
      <c r="E258" s="81"/>
      <c r="F258" s="81">
        <f t="shared" si="509"/>
        <v>0</v>
      </c>
      <c r="G258" s="81">
        <f t="shared" si="510"/>
        <v>0</v>
      </c>
      <c r="H258" s="81">
        <f t="shared" si="511"/>
        <v>0</v>
      </c>
      <c r="I258" s="81">
        <f t="shared" si="512"/>
        <v>92557</v>
      </c>
      <c r="J258" s="82">
        <f t="shared" si="513"/>
        <v>0</v>
      </c>
      <c r="K258" s="82">
        <f t="shared" si="514"/>
        <v>0</v>
      </c>
      <c r="L258" s="82">
        <f t="shared" si="515"/>
        <v>0</v>
      </c>
      <c r="M258" s="81" t="e">
        <f t="shared" si="516"/>
        <v>#DIV/0!</v>
      </c>
      <c r="N258" s="84">
        <f t="shared" si="517"/>
        <v>5.9867345176788454E-2</v>
      </c>
      <c r="O258" s="84"/>
      <c r="P258" s="85">
        <f t="shared" si="518"/>
        <v>0</v>
      </c>
      <c r="Q258" s="87">
        <f t="shared" si="519"/>
        <v>5.9867345176788454E-2</v>
      </c>
      <c r="R258" s="96">
        <f t="shared" si="520"/>
        <v>0.94013265482321151</v>
      </c>
      <c r="AB258" s="119">
        <f t="shared" si="521"/>
        <v>595.42857142857144</v>
      </c>
      <c r="AC258" s="120">
        <f t="shared" si="522"/>
        <v>-0.14285714285714285</v>
      </c>
      <c r="AD258" s="67">
        <f t="shared" si="523"/>
        <v>95.127142857142857</v>
      </c>
      <c r="AE258" s="41">
        <f t="shared" si="524"/>
        <v>-1.501749538212017E-3</v>
      </c>
    </row>
    <row r="259" spans="1:31" ht="13.8" x14ac:dyDescent="0.25">
      <c r="A259" s="95">
        <v>44117</v>
      </c>
      <c r="B259" s="81">
        <v>100654</v>
      </c>
      <c r="C259" s="81">
        <v>5899</v>
      </c>
      <c r="D259" s="81">
        <v>0</v>
      </c>
      <c r="E259" s="81"/>
      <c r="F259" s="81">
        <f t="shared" si="509"/>
        <v>2203</v>
      </c>
      <c r="G259" s="81">
        <f t="shared" si="510"/>
        <v>5</v>
      </c>
      <c r="H259" s="81">
        <f t="shared" si="511"/>
        <v>0</v>
      </c>
      <c r="I259" s="81">
        <f t="shared" si="512"/>
        <v>94755</v>
      </c>
      <c r="J259" s="82">
        <f t="shared" si="513"/>
        <v>2.4035858875925277E-2</v>
      </c>
      <c r="K259" s="82">
        <f t="shared" si="514"/>
        <v>5.4020765582289832E-5</v>
      </c>
      <c r="L259" s="82">
        <f t="shared" si="515"/>
        <v>0</v>
      </c>
      <c r="M259" s="81">
        <f t="shared" si="516"/>
        <v>444.93739799580317</v>
      </c>
      <c r="N259" s="84">
        <f t="shared" si="517"/>
        <v>5.8606712102847375E-2</v>
      </c>
      <c r="O259" s="84"/>
      <c r="P259" s="85">
        <f t="shared" si="518"/>
        <v>0</v>
      </c>
      <c r="Q259" s="87">
        <f t="shared" si="519"/>
        <v>5.8606712102847375E-2</v>
      </c>
      <c r="R259" s="96">
        <f t="shared" si="520"/>
        <v>0.9413932878971526</v>
      </c>
      <c r="AB259" s="119">
        <f t="shared" si="521"/>
        <v>644.14285714285711</v>
      </c>
      <c r="AC259" s="120">
        <f t="shared" si="522"/>
        <v>2.2857142857142856</v>
      </c>
      <c r="AD259" s="67">
        <f t="shared" si="523"/>
        <v>101.22285714285715</v>
      </c>
      <c r="AE259" s="41">
        <f t="shared" si="524"/>
        <v>2.2581009371118885E-2</v>
      </c>
    </row>
    <row r="260" spans="1:31" ht="13.8" x14ac:dyDescent="0.25">
      <c r="A260" s="95">
        <v>44118</v>
      </c>
      <c r="B260" s="81">
        <v>101332</v>
      </c>
      <c r="C260" s="81">
        <v>5907</v>
      </c>
      <c r="D260" s="81">
        <v>0</v>
      </c>
      <c r="E260" s="81"/>
      <c r="F260" s="81">
        <f t="shared" si="509"/>
        <v>678</v>
      </c>
      <c r="G260" s="81">
        <f t="shared" si="510"/>
        <v>8</v>
      </c>
      <c r="H260" s="81">
        <f t="shared" si="511"/>
        <v>0</v>
      </c>
      <c r="I260" s="81">
        <f t="shared" si="512"/>
        <v>95425</v>
      </c>
      <c r="J260" s="82">
        <f t="shared" si="513"/>
        <v>7.2273261488330371E-3</v>
      </c>
      <c r="K260" s="82">
        <f t="shared" si="514"/>
        <v>8.4428262360825284E-5</v>
      </c>
      <c r="L260" s="82">
        <f t="shared" si="515"/>
        <v>0</v>
      </c>
      <c r="M260" s="81">
        <f t="shared" si="516"/>
        <v>85.603161154084304</v>
      </c>
      <c r="N260" s="84">
        <f t="shared" si="517"/>
        <v>5.8293530178028657E-2</v>
      </c>
      <c r="O260" s="84"/>
      <c r="P260" s="85">
        <f t="shared" si="518"/>
        <v>0</v>
      </c>
      <c r="Q260" s="87">
        <f t="shared" si="519"/>
        <v>5.8293530178028657E-2</v>
      </c>
      <c r="R260" s="96">
        <f t="shared" si="520"/>
        <v>0.94170646982197137</v>
      </c>
      <c r="AB260" s="119">
        <f t="shared" si="521"/>
        <v>665</v>
      </c>
      <c r="AC260" s="120">
        <f t="shared" si="522"/>
        <v>2.1428571428571428</v>
      </c>
      <c r="AD260" s="67">
        <f t="shared" si="523"/>
        <v>101.22285714285715</v>
      </c>
      <c r="AE260" s="41">
        <f t="shared" si="524"/>
        <v>2.1169696285423957E-2</v>
      </c>
    </row>
    <row r="261" spans="1:31" ht="13.8" x14ac:dyDescent="0.25">
      <c r="A261" s="95">
        <v>44119</v>
      </c>
      <c r="B261" s="81">
        <v>102407</v>
      </c>
      <c r="C261" s="81">
        <v>5910</v>
      </c>
      <c r="D261" s="81">
        <v>0</v>
      </c>
      <c r="E261" s="81"/>
      <c r="F261" s="81">
        <f t="shared" si="509"/>
        <v>1075</v>
      </c>
      <c r="G261" s="81">
        <f t="shared" si="510"/>
        <v>3</v>
      </c>
      <c r="H261" s="81">
        <f t="shared" si="511"/>
        <v>0</v>
      </c>
      <c r="I261" s="81">
        <f t="shared" si="512"/>
        <v>96497</v>
      </c>
      <c r="J261" s="82">
        <f t="shared" si="513"/>
        <v>1.1379569736315216E-2</v>
      </c>
      <c r="K261" s="82">
        <f t="shared" si="514"/>
        <v>3.1438302331674093E-5</v>
      </c>
      <c r="L261" s="82">
        <f t="shared" si="515"/>
        <v>0</v>
      </c>
      <c r="M261" s="81">
        <f t="shared" si="516"/>
        <v>361.96514736262645</v>
      </c>
      <c r="N261" s="84">
        <f t="shared" si="517"/>
        <v>5.7710898669036295E-2</v>
      </c>
      <c r="O261" s="84"/>
      <c r="P261" s="85">
        <f t="shared" si="518"/>
        <v>0</v>
      </c>
      <c r="Q261" s="87">
        <f t="shared" si="519"/>
        <v>5.7710898669036295E-2</v>
      </c>
      <c r="R261" s="96">
        <f t="shared" si="520"/>
        <v>0.94228910133096366</v>
      </c>
      <c r="AB261" s="119">
        <f t="shared" si="521"/>
        <v>696.42857142857144</v>
      </c>
      <c r="AC261" s="120">
        <f t="shared" si="522"/>
        <v>2.5714285714285716</v>
      </c>
      <c r="AD261" s="67">
        <f t="shared" si="523"/>
        <v>101.22285714285715</v>
      </c>
      <c r="AE261" s="41">
        <f t="shared" si="524"/>
        <v>2.5403635542508751E-2</v>
      </c>
    </row>
    <row r="262" spans="1:31" ht="13.8" x14ac:dyDescent="0.25">
      <c r="A262" s="95">
        <v>44120</v>
      </c>
      <c r="B262" s="81">
        <v>103200</v>
      </c>
      <c r="C262" s="81">
        <v>5918</v>
      </c>
      <c r="D262" s="81">
        <v>0</v>
      </c>
      <c r="E262" s="81"/>
      <c r="F262" s="81">
        <f t="shared" si="509"/>
        <v>793</v>
      </c>
      <c r="G262" s="81">
        <f t="shared" si="510"/>
        <v>8</v>
      </c>
      <c r="H262" s="81">
        <f t="shared" si="511"/>
        <v>0</v>
      </c>
      <c r="I262" s="81">
        <f t="shared" si="512"/>
        <v>97282</v>
      </c>
      <c r="J262" s="82">
        <f t="shared" si="513"/>
        <v>8.3020552709505424E-3</v>
      </c>
      <c r="K262" s="82">
        <f t="shared" si="514"/>
        <v>8.2904131734665322E-5</v>
      </c>
      <c r="L262" s="82">
        <f t="shared" si="515"/>
        <v>0</v>
      </c>
      <c r="M262" s="81">
        <f t="shared" si="516"/>
        <v>100.14042843511432</v>
      </c>
      <c r="N262" s="84">
        <f t="shared" si="517"/>
        <v>5.7344961240310077E-2</v>
      </c>
      <c r="O262" s="84"/>
      <c r="P262" s="85">
        <f t="shared" si="518"/>
        <v>0</v>
      </c>
      <c r="Q262" s="87">
        <f t="shared" si="519"/>
        <v>5.7344961240310077E-2</v>
      </c>
      <c r="R262" s="96">
        <f t="shared" si="520"/>
        <v>0.94265503875968992</v>
      </c>
      <c r="AB262" s="119">
        <f t="shared" si="521"/>
        <v>678.42857142857144</v>
      </c>
      <c r="AC262" s="120">
        <f t="shared" si="522"/>
        <v>3.4285714285714284</v>
      </c>
      <c r="AD262" s="67">
        <f t="shared" si="523"/>
        <v>101.22285714285715</v>
      </c>
      <c r="AE262" s="41">
        <f t="shared" si="524"/>
        <v>3.3871514056678327E-2</v>
      </c>
    </row>
    <row r="263" spans="1:31" ht="13.8" x14ac:dyDescent="0.25">
      <c r="A263" s="95">
        <v>44121</v>
      </c>
      <c r="B263" s="81">
        <v>103200</v>
      </c>
      <c r="C263" s="81">
        <v>5918</v>
      </c>
      <c r="D263" s="81">
        <v>0</v>
      </c>
      <c r="E263" s="81"/>
      <c r="F263" s="81">
        <f t="shared" si="509"/>
        <v>0</v>
      </c>
      <c r="G263" s="81">
        <f t="shared" si="510"/>
        <v>0</v>
      </c>
      <c r="H263" s="81">
        <f t="shared" si="511"/>
        <v>0</v>
      </c>
      <c r="I263" s="81">
        <f t="shared" si="512"/>
        <v>97282</v>
      </c>
      <c r="J263" s="82">
        <f t="shared" si="513"/>
        <v>0</v>
      </c>
      <c r="K263" s="82">
        <f t="shared" si="514"/>
        <v>0</v>
      </c>
      <c r="L263" s="82">
        <f t="shared" si="515"/>
        <v>0</v>
      </c>
      <c r="M263" s="81" t="e">
        <f t="shared" si="516"/>
        <v>#DIV/0!</v>
      </c>
      <c r="N263" s="84">
        <f t="shared" si="517"/>
        <v>5.7344961240310077E-2</v>
      </c>
      <c r="O263" s="84"/>
      <c r="P263" s="85">
        <f t="shared" si="518"/>
        <v>0</v>
      </c>
      <c r="Q263" s="87">
        <f t="shared" si="519"/>
        <v>5.7344961240310077E-2</v>
      </c>
      <c r="R263" s="96">
        <f t="shared" si="520"/>
        <v>0.94265503875968992</v>
      </c>
      <c r="AB263" s="119">
        <f t="shared" si="521"/>
        <v>678.42857142857144</v>
      </c>
      <c r="AC263" s="120">
        <f t="shared" si="522"/>
        <v>3.4285714285714284</v>
      </c>
      <c r="AD263" s="67">
        <f t="shared" si="523"/>
        <v>109.50428571428571</v>
      </c>
      <c r="AE263" s="41">
        <f t="shared" si="524"/>
        <v>3.130992916128527E-2</v>
      </c>
    </row>
    <row r="264" spans="1:31" ht="13.8" x14ac:dyDescent="0.25">
      <c r="A264" s="95">
        <v>44122</v>
      </c>
      <c r="B264" s="81">
        <v>103200</v>
      </c>
      <c r="C264" s="81">
        <v>5918</v>
      </c>
      <c r="D264" s="81">
        <v>0</v>
      </c>
      <c r="E264" s="81"/>
      <c r="F264" s="81">
        <f t="shared" si="509"/>
        <v>0</v>
      </c>
      <c r="G264" s="81">
        <f t="shared" si="510"/>
        <v>0</v>
      </c>
      <c r="H264" s="81">
        <f t="shared" si="511"/>
        <v>0</v>
      </c>
      <c r="I264" s="81">
        <f t="shared" si="512"/>
        <v>97282</v>
      </c>
      <c r="J264" s="82">
        <f t="shared" si="513"/>
        <v>0</v>
      </c>
      <c r="K264" s="82">
        <f t="shared" si="514"/>
        <v>0</v>
      </c>
      <c r="L264" s="82">
        <f t="shared" si="515"/>
        <v>0</v>
      </c>
      <c r="M264" s="81" t="e">
        <f t="shared" si="516"/>
        <v>#DIV/0!</v>
      </c>
      <c r="N264" s="84">
        <f t="shared" si="517"/>
        <v>5.7344961240310077E-2</v>
      </c>
      <c r="O264" s="84"/>
      <c r="P264" s="85">
        <f t="shared" si="518"/>
        <v>0</v>
      </c>
      <c r="Q264" s="87">
        <f t="shared" si="519"/>
        <v>5.7344961240310077E-2</v>
      </c>
      <c r="R264" s="96">
        <f t="shared" si="520"/>
        <v>0.94265503875968992</v>
      </c>
      <c r="AB264" s="119">
        <f t="shared" si="521"/>
        <v>678.42857142857144</v>
      </c>
      <c r="AC264" s="120">
        <f t="shared" si="522"/>
        <v>3.4285714285714284</v>
      </c>
      <c r="AD264" s="67">
        <f t="shared" si="523"/>
        <v>113.05000000000001</v>
      </c>
      <c r="AE264" s="41">
        <f t="shared" si="524"/>
        <v>3.0327920641940981E-2</v>
      </c>
    </row>
    <row r="265" spans="1:31" ht="13.8" x14ac:dyDescent="0.25">
      <c r="A265" s="95">
        <v>44123</v>
      </c>
      <c r="B265" s="81">
        <v>103200</v>
      </c>
      <c r="C265" s="81">
        <v>5918</v>
      </c>
      <c r="D265" s="81">
        <v>0</v>
      </c>
      <c r="E265" s="81"/>
      <c r="F265" s="81">
        <f t="shared" si="509"/>
        <v>0</v>
      </c>
      <c r="G265" s="81">
        <f t="shared" si="510"/>
        <v>0</v>
      </c>
      <c r="H265" s="81">
        <f t="shared" si="511"/>
        <v>0</v>
      </c>
      <c r="I265" s="81">
        <f t="shared" si="512"/>
        <v>97282</v>
      </c>
      <c r="J265" s="82">
        <f t="shared" si="513"/>
        <v>0</v>
      </c>
      <c r="K265" s="82">
        <f t="shared" si="514"/>
        <v>0</v>
      </c>
      <c r="L265" s="82">
        <f t="shared" si="515"/>
        <v>0</v>
      </c>
      <c r="M265" s="81" t="e">
        <f t="shared" si="516"/>
        <v>#DIV/0!</v>
      </c>
      <c r="N265" s="84">
        <f t="shared" si="517"/>
        <v>5.7344961240310077E-2</v>
      </c>
      <c r="O265" s="84"/>
      <c r="P265" s="85">
        <f t="shared" si="518"/>
        <v>0</v>
      </c>
      <c r="Q265" s="87">
        <f t="shared" si="519"/>
        <v>5.7344961240310077E-2</v>
      </c>
      <c r="R265" s="96">
        <f t="shared" si="520"/>
        <v>0.94265503875968992</v>
      </c>
      <c r="AB265" s="119">
        <f t="shared" si="521"/>
        <v>678.42857142857144</v>
      </c>
      <c r="AC265" s="120">
        <f t="shared" si="522"/>
        <v>3.4285714285714284</v>
      </c>
      <c r="AD265" s="67">
        <f t="shared" si="523"/>
        <v>118.39285714285715</v>
      </c>
      <c r="AE265" s="41">
        <f t="shared" si="524"/>
        <v>2.8959276018099542E-2</v>
      </c>
    </row>
    <row r="266" spans="1:31" ht="13.8" x14ac:dyDescent="0.25">
      <c r="A266" s="95">
        <v>44124</v>
      </c>
      <c r="B266" s="81">
        <v>106380</v>
      </c>
      <c r="C266" s="81">
        <v>5922</v>
      </c>
      <c r="D266" s="81">
        <v>0</v>
      </c>
      <c r="E266" s="81"/>
      <c r="F266" s="81">
        <f t="shared" si="509"/>
        <v>3180</v>
      </c>
      <c r="G266" s="81">
        <f t="shared" si="510"/>
        <v>4</v>
      </c>
      <c r="H266" s="81">
        <f t="shared" si="511"/>
        <v>0</v>
      </c>
      <c r="I266" s="81">
        <f t="shared" si="512"/>
        <v>100458</v>
      </c>
      <c r="J266" s="82">
        <f t="shared" si="513"/>
        <v>3.3025950523315223E-2</v>
      </c>
      <c r="K266" s="82">
        <f t="shared" si="514"/>
        <v>4.1117575707736271E-5</v>
      </c>
      <c r="L266" s="82">
        <f t="shared" si="515"/>
        <v>0</v>
      </c>
      <c r="M266" s="81">
        <f t="shared" si="516"/>
        <v>803.20762970228793</v>
      </c>
      <c r="N266" s="84">
        <f t="shared" si="517"/>
        <v>5.5668358714043992E-2</v>
      </c>
      <c r="O266" s="84"/>
      <c r="P266" s="85">
        <f t="shared" si="518"/>
        <v>0</v>
      </c>
      <c r="Q266" s="87">
        <f t="shared" si="519"/>
        <v>5.5668358714043992E-2</v>
      </c>
      <c r="R266" s="96">
        <f t="shared" si="520"/>
        <v>0.94433164128595604</v>
      </c>
      <c r="AB266" s="119">
        <f t="shared" si="521"/>
        <v>818</v>
      </c>
      <c r="AC266" s="120">
        <f t="shared" si="522"/>
        <v>3.2857142857142856</v>
      </c>
      <c r="AD266" s="67">
        <f t="shared" si="523"/>
        <v>115.33285714285715</v>
      </c>
      <c r="AE266" s="41">
        <f t="shared" si="524"/>
        <v>2.8488969814078502E-2</v>
      </c>
    </row>
    <row r="267" spans="1:31" ht="13.8" x14ac:dyDescent="0.25">
      <c r="A267" s="95">
        <v>44125</v>
      </c>
      <c r="B267" s="81">
        <v>107355</v>
      </c>
      <c r="C267" s="81">
        <v>5929</v>
      </c>
      <c r="D267" s="81">
        <v>0</v>
      </c>
      <c r="E267" s="81"/>
      <c r="F267" s="81">
        <f t="shared" si="509"/>
        <v>975</v>
      </c>
      <c r="G267" s="81">
        <f t="shared" si="510"/>
        <v>7</v>
      </c>
      <c r="H267" s="81">
        <f t="shared" si="511"/>
        <v>0</v>
      </c>
      <c r="I267" s="81">
        <f t="shared" si="512"/>
        <v>101426</v>
      </c>
      <c r="J267" s="82">
        <f t="shared" si="513"/>
        <v>9.8088697263331911E-3</v>
      </c>
      <c r="K267" s="82">
        <f t="shared" si="514"/>
        <v>6.968086165362639E-5</v>
      </c>
      <c r="L267" s="82">
        <f t="shared" si="515"/>
        <v>0</v>
      </c>
      <c r="M267" s="81">
        <f t="shared" si="516"/>
        <v>140.76849070971139</v>
      </c>
      <c r="N267" s="84">
        <f t="shared" si="517"/>
        <v>5.5227981929113691E-2</v>
      </c>
      <c r="O267" s="84"/>
      <c r="P267" s="85">
        <f t="shared" si="518"/>
        <v>0</v>
      </c>
      <c r="Q267" s="87">
        <f t="shared" si="519"/>
        <v>5.5227981929113691E-2</v>
      </c>
      <c r="R267" s="96">
        <f t="shared" si="520"/>
        <v>0.94477201807088629</v>
      </c>
      <c r="AB267" s="119">
        <f t="shared" si="521"/>
        <v>860.42857142857144</v>
      </c>
      <c r="AC267" s="120">
        <f t="shared" si="522"/>
        <v>3.1428571428571428</v>
      </c>
      <c r="AD267" s="67">
        <f t="shared" si="523"/>
        <v>115.33285714285715</v>
      </c>
      <c r="AE267" s="41">
        <f t="shared" si="524"/>
        <v>2.725031895259683E-2</v>
      </c>
    </row>
    <row r="268" spans="1:31" ht="13.8" x14ac:dyDescent="0.25">
      <c r="A268" s="95">
        <v>44126</v>
      </c>
      <c r="B268" s="81">
        <v>108969</v>
      </c>
      <c r="C268" s="81">
        <v>5930</v>
      </c>
      <c r="D268" s="81">
        <v>0</v>
      </c>
      <c r="E268" s="81"/>
      <c r="F268" s="81">
        <f t="shared" si="509"/>
        <v>1614</v>
      </c>
      <c r="G268" s="81">
        <f t="shared" si="510"/>
        <v>1</v>
      </c>
      <c r="H268" s="81">
        <f t="shared" si="511"/>
        <v>0</v>
      </c>
      <c r="I268" s="81">
        <f t="shared" si="512"/>
        <v>103039</v>
      </c>
      <c r="J268" s="82">
        <f t="shared" si="513"/>
        <v>1.6084052668654099E-2</v>
      </c>
      <c r="K268" s="82">
        <f t="shared" si="514"/>
        <v>9.8594048863210612E-6</v>
      </c>
      <c r="L268" s="82">
        <f t="shared" si="515"/>
        <v>0</v>
      </c>
      <c r="M268" s="81">
        <f t="shared" si="516"/>
        <v>1631.3411259709108</v>
      </c>
      <c r="N268" s="84">
        <f t="shared" si="517"/>
        <v>5.4419146729803893E-2</v>
      </c>
      <c r="O268" s="84"/>
      <c r="P268" s="85">
        <f t="shared" si="518"/>
        <v>0</v>
      </c>
      <c r="Q268" s="87">
        <f t="shared" si="519"/>
        <v>5.4419146729803893E-2</v>
      </c>
      <c r="R268" s="96">
        <f t="shared" si="520"/>
        <v>0.94558085327019614</v>
      </c>
      <c r="AB268" s="119">
        <f t="shared" si="521"/>
        <v>937.42857142857144</v>
      </c>
      <c r="AC268" s="120">
        <f t="shared" si="522"/>
        <v>2.8571428571428572</v>
      </c>
      <c r="AD268" s="67">
        <f t="shared" si="523"/>
        <v>115.33285714285715</v>
      </c>
      <c r="AE268" s="41">
        <f t="shared" si="524"/>
        <v>2.4773017229633484E-2</v>
      </c>
    </row>
    <row r="269" spans="1:31" ht="13.8" x14ac:dyDescent="0.25">
      <c r="A269" s="95">
        <v>44127</v>
      </c>
      <c r="B269" s="81">
        <v>110594</v>
      </c>
      <c r="C269" s="81">
        <v>5933</v>
      </c>
      <c r="D269" s="81">
        <v>0</v>
      </c>
      <c r="E269" s="81"/>
      <c r="F269" s="81">
        <f t="shared" si="509"/>
        <v>1625</v>
      </c>
      <c r="G269" s="81">
        <f t="shared" si="510"/>
        <v>3</v>
      </c>
      <c r="H269" s="81">
        <f t="shared" si="511"/>
        <v>0</v>
      </c>
      <c r="I269" s="81">
        <f t="shared" si="512"/>
        <v>104661</v>
      </c>
      <c r="J269" s="82">
        <f t="shared" si="513"/>
        <v>1.5942746557250191E-2</v>
      </c>
      <c r="K269" s="82">
        <f t="shared" si="514"/>
        <v>2.9115189394307009E-5</v>
      </c>
      <c r="L269" s="82">
        <f t="shared" si="515"/>
        <v>0</v>
      </c>
      <c r="M269" s="81">
        <f t="shared" si="516"/>
        <v>547.57488750416746</v>
      </c>
      <c r="N269" s="84">
        <f t="shared" si="517"/>
        <v>5.3646671609671411E-2</v>
      </c>
      <c r="O269" s="84"/>
      <c r="P269" s="85">
        <f t="shared" si="518"/>
        <v>0</v>
      </c>
      <c r="Q269" s="87">
        <f t="shared" si="519"/>
        <v>5.3646671609671411E-2</v>
      </c>
      <c r="R269" s="96">
        <f t="shared" si="520"/>
        <v>0.9463533283903286</v>
      </c>
      <c r="AB269" s="119">
        <f t="shared" si="521"/>
        <v>1056.2857142857142</v>
      </c>
      <c r="AC269" s="120">
        <f t="shared" si="522"/>
        <v>2.1428571428571428</v>
      </c>
      <c r="AD269" s="67">
        <f t="shared" si="523"/>
        <v>115.33285714285715</v>
      </c>
      <c r="AE269" s="41">
        <f t="shared" si="524"/>
        <v>1.8579762922225112E-2</v>
      </c>
    </row>
    <row r="270" spans="1:31" ht="13.8" x14ac:dyDescent="0.25">
      <c r="A270" s="95">
        <v>44128</v>
      </c>
      <c r="B270" s="81">
        <v>110594</v>
      </c>
      <c r="C270" s="81">
        <v>5934</v>
      </c>
      <c r="D270" s="81">
        <v>0</v>
      </c>
      <c r="E270" s="81"/>
      <c r="F270" s="81">
        <f t="shared" si="509"/>
        <v>0</v>
      </c>
      <c r="G270" s="81">
        <f t="shared" si="510"/>
        <v>1</v>
      </c>
      <c r="H270" s="81">
        <f t="shared" si="511"/>
        <v>0</v>
      </c>
      <c r="I270" s="81">
        <f t="shared" si="512"/>
        <v>104660</v>
      </c>
      <c r="J270" s="82">
        <f t="shared" si="513"/>
        <v>0</v>
      </c>
      <c r="K270" s="82">
        <f t="shared" si="514"/>
        <v>9.554657417758287E-6</v>
      </c>
      <c r="L270" s="82">
        <f t="shared" si="515"/>
        <v>0</v>
      </c>
      <c r="M270" s="81">
        <f t="shared" si="516"/>
        <v>0</v>
      </c>
      <c r="N270" s="84">
        <f t="shared" si="517"/>
        <v>5.3655713691520335E-2</v>
      </c>
      <c r="O270" s="84"/>
      <c r="P270" s="85">
        <f t="shared" si="518"/>
        <v>0</v>
      </c>
      <c r="Q270" s="87">
        <f t="shared" si="519"/>
        <v>5.3655713691520335E-2</v>
      </c>
      <c r="R270" s="96">
        <f t="shared" si="520"/>
        <v>0.94634428630847967</v>
      </c>
      <c r="AB270" s="119">
        <f t="shared" si="521"/>
        <v>1056.2857142857142</v>
      </c>
      <c r="AC270" s="120">
        <f t="shared" si="522"/>
        <v>2.2857142857142856</v>
      </c>
      <c r="AD270" s="67">
        <f t="shared" si="523"/>
        <v>139.06</v>
      </c>
      <c r="AE270" s="41">
        <f t="shared" si="524"/>
        <v>1.6436892605452939E-2</v>
      </c>
    </row>
    <row r="271" spans="1:31" ht="13.8" x14ac:dyDescent="0.25">
      <c r="A271" s="95">
        <v>44129</v>
      </c>
      <c r="B271" s="81">
        <v>110594</v>
      </c>
      <c r="C271" s="81">
        <v>5941</v>
      </c>
      <c r="D271" s="81">
        <v>0</v>
      </c>
      <c r="E271" s="81"/>
      <c r="F271" s="81">
        <f t="shared" ref="F271:F284" si="525">B271-B270</f>
        <v>0</v>
      </c>
      <c r="G271" s="81">
        <f t="shared" ref="G271:G284" si="526">C271-C270</f>
        <v>7</v>
      </c>
      <c r="H271" s="81">
        <f t="shared" ref="H271:H284" si="527">D271-D270</f>
        <v>0</v>
      </c>
      <c r="I271" s="81">
        <f t="shared" ref="I271:I284" si="528">B271-C271-D271</f>
        <v>104653</v>
      </c>
      <c r="J271" s="82">
        <f t="shared" ref="J271:J284" si="529">F271/I270*$B$2/($B$2-B270)</f>
        <v>0</v>
      </c>
      <c r="K271" s="82">
        <f t="shared" ref="K271:K284" si="530">G271/I270</f>
        <v>6.6883240970762472E-5</v>
      </c>
      <c r="L271" s="82">
        <f t="shared" ref="L271:L284" si="531">H271/I270</f>
        <v>0</v>
      </c>
      <c r="M271" s="81">
        <f t="shared" ref="M271:M284" si="532">J271/(K271+L271)</f>
        <v>0</v>
      </c>
      <c r="N271" s="84">
        <f t="shared" ref="N271:N284" si="533">C271/B271</f>
        <v>5.3719008264462811E-2</v>
      </c>
      <c r="O271" s="84"/>
      <c r="P271" s="85">
        <f t="shared" ref="P271:P284" si="534">D271/B271</f>
        <v>0</v>
      </c>
      <c r="Q271" s="87">
        <f t="shared" ref="Q271:Q284" si="535">N271</f>
        <v>5.3719008264462811E-2</v>
      </c>
      <c r="R271" s="96">
        <f t="shared" ref="R271:R284" si="536">IF(P271="","",1-SUM(P271:Q271))</f>
        <v>0.94628099173553715</v>
      </c>
      <c r="AB271" s="119">
        <f t="shared" ref="AB271:AB284" si="537">AVERAGE(F265:F271)</f>
        <v>1056.2857142857142</v>
      </c>
      <c r="AC271" s="120">
        <f t="shared" ref="AC271:AC284" si="538">AVERAGE(G265:G271)</f>
        <v>3.2857142857142856</v>
      </c>
      <c r="AD271" s="67">
        <f t="shared" ref="AD271:AD284" si="539">INDEX(AB250:AB271,$AE$3)*$AD$2</f>
        <v>146.27285714285716</v>
      </c>
      <c r="AE271" s="41">
        <f t="shared" ref="AE271:AE284" si="540">AC271/AD271</f>
        <v>2.2462911779355603E-2</v>
      </c>
    </row>
    <row r="272" spans="1:31" ht="13.8" x14ac:dyDescent="0.25">
      <c r="A272" s="95">
        <v>44130</v>
      </c>
      <c r="B272" s="81">
        <v>110594</v>
      </c>
      <c r="C272" s="81">
        <v>5951</v>
      </c>
      <c r="D272" s="81">
        <v>0</v>
      </c>
      <c r="E272" s="81"/>
      <c r="F272" s="81">
        <f t="shared" si="525"/>
        <v>0</v>
      </c>
      <c r="G272" s="81">
        <f t="shared" si="526"/>
        <v>10</v>
      </c>
      <c r="H272" s="81">
        <f t="shared" si="527"/>
        <v>0</v>
      </c>
      <c r="I272" s="81">
        <f t="shared" si="528"/>
        <v>104643</v>
      </c>
      <c r="J272" s="82">
        <f t="shared" si="529"/>
        <v>0</v>
      </c>
      <c r="K272" s="82">
        <f t="shared" si="530"/>
        <v>9.5553878054140828E-5</v>
      </c>
      <c r="L272" s="82">
        <f t="shared" si="531"/>
        <v>0</v>
      </c>
      <c r="M272" s="81">
        <f t="shared" si="532"/>
        <v>0</v>
      </c>
      <c r="N272" s="84">
        <f t="shared" si="533"/>
        <v>5.3809429082952061E-2</v>
      </c>
      <c r="O272" s="84"/>
      <c r="P272" s="85">
        <f t="shared" si="534"/>
        <v>0</v>
      </c>
      <c r="Q272" s="87">
        <f t="shared" si="535"/>
        <v>5.3809429082952061E-2</v>
      </c>
      <c r="R272" s="96">
        <f t="shared" si="536"/>
        <v>0.94619057091704795</v>
      </c>
      <c r="AB272" s="119">
        <f t="shared" si="537"/>
        <v>1056.2857142857142</v>
      </c>
      <c r="AC272" s="120">
        <f t="shared" si="538"/>
        <v>4.7142857142857144</v>
      </c>
      <c r="AD272" s="67">
        <f t="shared" si="539"/>
        <v>159.36285714285717</v>
      </c>
      <c r="AE272" s="41">
        <f t="shared" si="540"/>
        <v>2.9582085805977369E-2</v>
      </c>
    </row>
    <row r="273" spans="1:31" ht="13.8" x14ac:dyDescent="0.25">
      <c r="A273" s="95">
        <v>44131</v>
      </c>
      <c r="B273" s="81">
        <v>115785</v>
      </c>
      <c r="C273" s="81">
        <v>5959</v>
      </c>
      <c r="D273" s="81">
        <v>0</v>
      </c>
      <c r="E273" s="81"/>
      <c r="F273" s="81">
        <f t="shared" si="525"/>
        <v>5191</v>
      </c>
      <c r="G273" s="81">
        <f t="shared" si="526"/>
        <v>8</v>
      </c>
      <c r="H273" s="81">
        <f t="shared" si="527"/>
        <v>0</v>
      </c>
      <c r="I273" s="81">
        <f t="shared" si="528"/>
        <v>109826</v>
      </c>
      <c r="J273" s="82">
        <f t="shared" si="529"/>
        <v>5.0156001435487416E-2</v>
      </c>
      <c r="K273" s="82">
        <f t="shared" si="530"/>
        <v>7.6450407576235391E-5</v>
      </c>
      <c r="L273" s="82">
        <f t="shared" si="531"/>
        <v>0</v>
      </c>
      <c r="M273" s="81">
        <f t="shared" si="532"/>
        <v>656.05930727671375</v>
      </c>
      <c r="N273" s="84">
        <f t="shared" si="533"/>
        <v>5.1466079371248433E-2</v>
      </c>
      <c r="O273" s="84"/>
      <c r="P273" s="85">
        <f t="shared" si="534"/>
        <v>0</v>
      </c>
      <c r="Q273" s="87">
        <f t="shared" si="535"/>
        <v>5.1466079371248433E-2</v>
      </c>
      <c r="R273" s="96">
        <f t="shared" si="536"/>
        <v>0.94853392062875153</v>
      </c>
      <c r="AB273" s="119">
        <f t="shared" si="537"/>
        <v>1343.5714285714287</v>
      </c>
      <c r="AC273" s="120">
        <f t="shared" si="538"/>
        <v>5.2857142857142856</v>
      </c>
      <c r="AD273" s="67">
        <f t="shared" si="539"/>
        <v>179.56857142857143</v>
      </c>
      <c r="AE273" s="41">
        <f t="shared" si="540"/>
        <v>2.943563143407214E-2</v>
      </c>
    </row>
    <row r="274" spans="1:31" ht="13.8" x14ac:dyDescent="0.25">
      <c r="A274" s="95">
        <v>44132</v>
      </c>
      <c r="B274" s="81">
        <v>117913</v>
      </c>
      <c r="C274" s="81">
        <v>5963</v>
      </c>
      <c r="D274" s="81">
        <v>0</v>
      </c>
      <c r="E274" s="81"/>
      <c r="F274" s="81">
        <f t="shared" si="525"/>
        <v>2128</v>
      </c>
      <c r="G274" s="81">
        <f t="shared" si="526"/>
        <v>4</v>
      </c>
      <c r="H274" s="81">
        <f t="shared" si="527"/>
        <v>0</v>
      </c>
      <c r="I274" s="81">
        <f t="shared" si="528"/>
        <v>111950</v>
      </c>
      <c r="J274" s="82">
        <f t="shared" si="529"/>
        <v>1.9600821472703082E-2</v>
      </c>
      <c r="K274" s="82">
        <f t="shared" si="530"/>
        <v>3.6421248156174309E-5</v>
      </c>
      <c r="L274" s="82">
        <f t="shared" si="531"/>
        <v>0</v>
      </c>
      <c r="M274" s="81">
        <f t="shared" si="532"/>
        <v>538.16995476527222</v>
      </c>
      <c r="N274" s="84">
        <f t="shared" si="533"/>
        <v>5.0571183838932096E-2</v>
      </c>
      <c r="O274" s="84"/>
      <c r="P274" s="85">
        <f t="shared" si="534"/>
        <v>0</v>
      </c>
      <c r="Q274" s="87">
        <f t="shared" si="535"/>
        <v>5.0571183838932096E-2</v>
      </c>
      <c r="R274" s="96">
        <f t="shared" si="536"/>
        <v>0.94942881616106789</v>
      </c>
      <c r="AB274" s="119">
        <f t="shared" si="537"/>
        <v>1508.2857142857142</v>
      </c>
      <c r="AC274" s="120">
        <f t="shared" si="538"/>
        <v>4.8571428571428568</v>
      </c>
      <c r="AD274" s="67">
        <f t="shared" si="539"/>
        <v>179.56857142857143</v>
      </c>
      <c r="AE274" s="41">
        <f t="shared" si="540"/>
        <v>2.7048958615093318E-2</v>
      </c>
    </row>
    <row r="275" spans="1:31" ht="13.8" x14ac:dyDescent="0.25">
      <c r="A275" s="95">
        <v>44133</v>
      </c>
      <c r="B275" s="81">
        <v>121167</v>
      </c>
      <c r="C275" s="81">
        <v>5966</v>
      </c>
      <c r="D275" s="81">
        <v>0</v>
      </c>
      <c r="E275" s="81"/>
      <c r="F275" s="81">
        <f t="shared" si="525"/>
        <v>3254</v>
      </c>
      <c r="G275" s="81">
        <f t="shared" si="526"/>
        <v>3</v>
      </c>
      <c r="H275" s="81">
        <f t="shared" si="527"/>
        <v>0</v>
      </c>
      <c r="I275" s="81">
        <f t="shared" si="528"/>
        <v>115201</v>
      </c>
      <c r="J275" s="82">
        <f t="shared" si="529"/>
        <v>2.9409920269609074E-2</v>
      </c>
      <c r="K275" s="82">
        <f t="shared" si="530"/>
        <v>2.6797677534613667E-5</v>
      </c>
      <c r="L275" s="82">
        <f t="shared" si="531"/>
        <v>0</v>
      </c>
      <c r="M275" s="81">
        <f t="shared" si="532"/>
        <v>1097.4801913942454</v>
      </c>
      <c r="N275" s="84">
        <f t="shared" si="533"/>
        <v>4.9237828781764012E-2</v>
      </c>
      <c r="O275" s="84"/>
      <c r="P275" s="85">
        <f t="shared" si="534"/>
        <v>0</v>
      </c>
      <c r="Q275" s="87">
        <f t="shared" si="535"/>
        <v>4.9237828781764012E-2</v>
      </c>
      <c r="R275" s="96">
        <f t="shared" si="536"/>
        <v>0.95076217121823603</v>
      </c>
      <c r="AB275" s="119">
        <f t="shared" si="537"/>
        <v>1742.5714285714287</v>
      </c>
      <c r="AC275" s="120">
        <f t="shared" si="538"/>
        <v>5.1428571428571432</v>
      </c>
      <c r="AD275" s="67">
        <f t="shared" si="539"/>
        <v>179.56857142857143</v>
      </c>
      <c r="AE275" s="41">
        <f t="shared" si="540"/>
        <v>2.864007382774587E-2</v>
      </c>
    </row>
    <row r="276" spans="1:31" ht="13.8" x14ac:dyDescent="0.25">
      <c r="A276" s="95">
        <v>44134</v>
      </c>
      <c r="B276" s="81">
        <v>124355</v>
      </c>
      <c r="C276" s="81">
        <v>5972</v>
      </c>
      <c r="D276" s="81">
        <v>0</v>
      </c>
      <c r="E276" s="81"/>
      <c r="F276" s="81">
        <f t="shared" si="525"/>
        <v>3188</v>
      </c>
      <c r="G276" s="81">
        <f t="shared" si="526"/>
        <v>6</v>
      </c>
      <c r="H276" s="81">
        <f t="shared" si="527"/>
        <v>0</v>
      </c>
      <c r="I276" s="81">
        <f t="shared" si="528"/>
        <v>118383</v>
      </c>
      <c r="J276" s="82">
        <f t="shared" si="529"/>
        <v>2.8009416831770925E-2</v>
      </c>
      <c r="K276" s="82">
        <f t="shared" si="530"/>
        <v>5.208288122498937E-5</v>
      </c>
      <c r="L276" s="82">
        <f t="shared" si="531"/>
        <v>0</v>
      </c>
      <c r="M276" s="81">
        <f t="shared" si="532"/>
        <v>537.78547140614035</v>
      </c>
      <c r="N276" s="84">
        <f t="shared" si="533"/>
        <v>4.8023802822564431E-2</v>
      </c>
      <c r="O276" s="84"/>
      <c r="P276" s="85">
        <f t="shared" si="534"/>
        <v>0</v>
      </c>
      <c r="Q276" s="87">
        <f t="shared" si="535"/>
        <v>4.8023802822564431E-2</v>
      </c>
      <c r="R276" s="96">
        <f t="shared" si="536"/>
        <v>0.95197619717743553</v>
      </c>
      <c r="AB276" s="119">
        <f t="shared" si="537"/>
        <v>1965.8571428571429</v>
      </c>
      <c r="AC276" s="120">
        <f t="shared" si="538"/>
        <v>5.5714285714285712</v>
      </c>
      <c r="AD276" s="67">
        <f t="shared" si="539"/>
        <v>179.56857142857143</v>
      </c>
      <c r="AE276" s="41">
        <f t="shared" si="540"/>
        <v>3.1026746646724689E-2</v>
      </c>
    </row>
    <row r="277" spans="1:31" ht="13.8" x14ac:dyDescent="0.25">
      <c r="A277" s="95">
        <v>44135</v>
      </c>
      <c r="B277" s="81">
        <v>124355</v>
      </c>
      <c r="C277" s="81">
        <v>5977</v>
      </c>
      <c r="D277" s="81">
        <v>0</v>
      </c>
      <c r="E277" s="81"/>
      <c r="F277" s="81">
        <f t="shared" si="525"/>
        <v>0</v>
      </c>
      <c r="G277" s="81">
        <f t="shared" si="526"/>
        <v>5</v>
      </c>
      <c r="H277" s="81">
        <f t="shared" si="527"/>
        <v>0</v>
      </c>
      <c r="I277" s="81">
        <f t="shared" si="528"/>
        <v>118378</v>
      </c>
      <c r="J277" s="82">
        <f t="shared" si="529"/>
        <v>0</v>
      </c>
      <c r="K277" s="82">
        <f t="shared" si="530"/>
        <v>4.2235793990691233E-5</v>
      </c>
      <c r="L277" s="82">
        <f t="shared" si="531"/>
        <v>0</v>
      </c>
      <c r="M277" s="81">
        <f t="shared" si="532"/>
        <v>0</v>
      </c>
      <c r="N277" s="84">
        <f t="shared" si="533"/>
        <v>4.8064010293112462E-2</v>
      </c>
      <c r="O277" s="84"/>
      <c r="P277" s="85">
        <f t="shared" si="534"/>
        <v>0</v>
      </c>
      <c r="Q277" s="87">
        <f t="shared" si="535"/>
        <v>4.8064010293112462E-2</v>
      </c>
      <c r="R277" s="96">
        <f t="shared" si="536"/>
        <v>0.95193598970688753</v>
      </c>
      <c r="AB277" s="119">
        <f t="shared" si="537"/>
        <v>1965.8571428571429</v>
      </c>
      <c r="AC277" s="120">
        <f t="shared" si="538"/>
        <v>6.1428571428571432</v>
      </c>
      <c r="AD277" s="67">
        <f t="shared" si="539"/>
        <v>228.4071428571429</v>
      </c>
      <c r="AE277" s="41">
        <f t="shared" si="540"/>
        <v>2.6894330299903051E-2</v>
      </c>
    </row>
    <row r="278" spans="1:31" ht="13.8" x14ac:dyDescent="0.25">
      <c r="A278" s="95">
        <v>44136</v>
      </c>
      <c r="B278" s="81">
        <v>124355</v>
      </c>
      <c r="C278" s="81">
        <v>5980</v>
      </c>
      <c r="D278" s="81">
        <v>0</v>
      </c>
      <c r="E278" s="81"/>
      <c r="F278" s="81">
        <f t="shared" si="525"/>
        <v>0</v>
      </c>
      <c r="G278" s="81">
        <f t="shared" si="526"/>
        <v>3</v>
      </c>
      <c r="H278" s="81">
        <f t="shared" si="527"/>
        <v>0</v>
      </c>
      <c r="I278" s="81">
        <f t="shared" si="528"/>
        <v>118375</v>
      </c>
      <c r="J278" s="82">
        <f t="shared" si="529"/>
        <v>0</v>
      </c>
      <c r="K278" s="82">
        <f t="shared" si="530"/>
        <v>2.5342546756998765E-5</v>
      </c>
      <c r="L278" s="82">
        <f t="shared" si="531"/>
        <v>0</v>
      </c>
      <c r="M278" s="81">
        <f t="shared" si="532"/>
        <v>0</v>
      </c>
      <c r="N278" s="84">
        <f t="shared" si="533"/>
        <v>4.8088134775441278E-2</v>
      </c>
      <c r="O278" s="84"/>
      <c r="P278" s="85">
        <f t="shared" si="534"/>
        <v>0</v>
      </c>
      <c r="Q278" s="87">
        <f t="shared" si="535"/>
        <v>4.8088134775441278E-2</v>
      </c>
      <c r="R278" s="96">
        <f t="shared" si="536"/>
        <v>0.95191186522455873</v>
      </c>
      <c r="AB278" s="119">
        <f t="shared" si="537"/>
        <v>1965.8571428571429</v>
      </c>
      <c r="AC278" s="120">
        <f t="shared" si="538"/>
        <v>5.5714285714285712</v>
      </c>
      <c r="AD278" s="67">
        <f t="shared" si="539"/>
        <v>256.40857142857146</v>
      </c>
      <c r="AE278" s="41">
        <f t="shared" si="540"/>
        <v>2.1728714217264852E-2</v>
      </c>
    </row>
    <row r="279" spans="1:31" ht="13.8" x14ac:dyDescent="0.25">
      <c r="A279" s="95">
        <v>44137</v>
      </c>
      <c r="B279" s="81">
        <v>124355</v>
      </c>
      <c r="C279" s="81">
        <v>5987</v>
      </c>
      <c r="D279" s="81">
        <v>0</v>
      </c>
      <c r="E279" s="81"/>
      <c r="F279" s="81">
        <f t="shared" si="525"/>
        <v>0</v>
      </c>
      <c r="G279" s="81">
        <f t="shared" si="526"/>
        <v>7</v>
      </c>
      <c r="H279" s="81">
        <f t="shared" si="527"/>
        <v>0</v>
      </c>
      <c r="I279" s="81">
        <f t="shared" si="528"/>
        <v>118368</v>
      </c>
      <c r="J279" s="82">
        <f t="shared" si="529"/>
        <v>0</v>
      </c>
      <c r="K279" s="82">
        <f t="shared" si="530"/>
        <v>5.9134107708553326E-5</v>
      </c>
      <c r="L279" s="82">
        <f t="shared" si="531"/>
        <v>0</v>
      </c>
      <c r="M279" s="81">
        <f t="shared" si="532"/>
        <v>0</v>
      </c>
      <c r="N279" s="84">
        <f t="shared" si="533"/>
        <v>4.8144425234208518E-2</v>
      </c>
      <c r="O279" s="84"/>
      <c r="P279" s="85">
        <f t="shared" si="534"/>
        <v>0</v>
      </c>
      <c r="Q279" s="87">
        <f t="shared" si="535"/>
        <v>4.8144425234208518E-2</v>
      </c>
      <c r="R279" s="96">
        <f t="shared" si="536"/>
        <v>0.95185557476579152</v>
      </c>
      <c r="AB279" s="119">
        <f t="shared" si="537"/>
        <v>1965.8571428571429</v>
      </c>
      <c r="AC279" s="120">
        <f t="shared" si="538"/>
        <v>5.1428571428571432</v>
      </c>
      <c r="AD279" s="67">
        <f t="shared" si="539"/>
        <v>296.23714285714289</v>
      </c>
      <c r="AE279" s="41">
        <f t="shared" si="540"/>
        <v>1.7360608778681171E-2</v>
      </c>
    </row>
    <row r="280" spans="1:31" ht="13.8" x14ac:dyDescent="0.25">
      <c r="A280" s="95">
        <v>44138</v>
      </c>
      <c r="B280" s="81">
        <v>134532</v>
      </c>
      <c r="C280" s="81">
        <v>5989</v>
      </c>
      <c r="D280" s="81">
        <v>0</v>
      </c>
      <c r="E280" s="81"/>
      <c r="F280" s="81">
        <f t="shared" si="525"/>
        <v>10177</v>
      </c>
      <c r="G280" s="81">
        <f t="shared" si="526"/>
        <v>2</v>
      </c>
      <c r="H280" s="81">
        <f t="shared" si="527"/>
        <v>0</v>
      </c>
      <c r="I280" s="81">
        <f t="shared" si="528"/>
        <v>128543</v>
      </c>
      <c r="J280" s="82">
        <f t="shared" si="529"/>
        <v>8.7049493202539532E-2</v>
      </c>
      <c r="K280" s="82">
        <f t="shared" si="530"/>
        <v>1.6896458502297919E-5</v>
      </c>
      <c r="L280" s="82">
        <f t="shared" si="531"/>
        <v>0</v>
      </c>
      <c r="M280" s="81">
        <f t="shared" si="532"/>
        <v>5151.9372056990996</v>
      </c>
      <c r="N280" s="84">
        <f t="shared" si="533"/>
        <v>4.4517289566794516E-2</v>
      </c>
      <c r="O280" s="84"/>
      <c r="P280" s="85">
        <f t="shared" si="534"/>
        <v>0</v>
      </c>
      <c r="Q280" s="87">
        <f t="shared" si="535"/>
        <v>4.4517289566794516E-2</v>
      </c>
      <c r="R280" s="96">
        <f t="shared" si="536"/>
        <v>0.95548271043320554</v>
      </c>
      <c r="AB280" s="119">
        <f t="shared" si="537"/>
        <v>2678.1428571428573</v>
      </c>
      <c r="AC280" s="120">
        <f t="shared" si="538"/>
        <v>4.2857142857142856</v>
      </c>
      <c r="AD280" s="67">
        <f t="shared" si="539"/>
        <v>334.1957142857143</v>
      </c>
      <c r="AE280" s="41">
        <f t="shared" si="540"/>
        <v>1.2823965426589208E-2</v>
      </c>
    </row>
    <row r="281" spans="1:31" ht="13.8" x14ac:dyDescent="0.25">
      <c r="A281" s="95">
        <v>44139</v>
      </c>
      <c r="B281" s="81">
        <v>137730</v>
      </c>
      <c r="C281" s="81">
        <v>5997</v>
      </c>
      <c r="D281" s="81">
        <v>0</v>
      </c>
      <c r="E281" s="81"/>
      <c r="F281" s="81">
        <f t="shared" si="525"/>
        <v>3198</v>
      </c>
      <c r="G281" s="81">
        <f t="shared" si="526"/>
        <v>8</v>
      </c>
      <c r="H281" s="81">
        <f t="shared" si="527"/>
        <v>0</v>
      </c>
      <c r="I281" s="81">
        <f t="shared" si="528"/>
        <v>131733</v>
      </c>
      <c r="J281" s="82">
        <f t="shared" si="529"/>
        <v>2.5214718817765405E-2</v>
      </c>
      <c r="K281" s="82">
        <f t="shared" si="530"/>
        <v>6.223598328963849E-5</v>
      </c>
      <c r="L281" s="82">
        <f t="shared" si="531"/>
        <v>0</v>
      </c>
      <c r="M281" s="81">
        <f t="shared" si="532"/>
        <v>405.14695012400227</v>
      </c>
      <c r="N281" s="84">
        <f t="shared" si="533"/>
        <v>4.3541712045306033E-2</v>
      </c>
      <c r="O281" s="84"/>
      <c r="P281" s="85">
        <f t="shared" si="534"/>
        <v>0</v>
      </c>
      <c r="Q281" s="87">
        <f t="shared" si="535"/>
        <v>4.3541712045306033E-2</v>
      </c>
      <c r="R281" s="96">
        <f t="shared" si="536"/>
        <v>0.95645828795469401</v>
      </c>
      <c r="AB281" s="119">
        <f t="shared" si="537"/>
        <v>2831</v>
      </c>
      <c r="AC281" s="120">
        <f t="shared" si="538"/>
        <v>4.8571428571428568</v>
      </c>
      <c r="AD281" s="67">
        <f t="shared" si="539"/>
        <v>334.1957142857143</v>
      </c>
      <c r="AE281" s="41">
        <f t="shared" si="540"/>
        <v>1.453382748346777E-2</v>
      </c>
    </row>
    <row r="282" spans="1:31" ht="13.8" x14ac:dyDescent="0.25">
      <c r="A282" s="95">
        <v>44140</v>
      </c>
      <c r="B282" s="81">
        <v>141764</v>
      </c>
      <c r="C282" s="81">
        <v>6002</v>
      </c>
      <c r="D282" s="81">
        <v>0</v>
      </c>
      <c r="E282" s="81"/>
      <c r="F282" s="81">
        <f t="shared" si="525"/>
        <v>4034</v>
      </c>
      <c r="G282" s="81">
        <f t="shared" si="526"/>
        <v>5</v>
      </c>
      <c r="H282" s="81">
        <f t="shared" si="527"/>
        <v>0</v>
      </c>
      <c r="I282" s="81">
        <f t="shared" si="528"/>
        <v>135762</v>
      </c>
      <c r="J282" s="82">
        <f t="shared" si="529"/>
        <v>3.1045940044214675E-2</v>
      </c>
      <c r="K282" s="82">
        <f t="shared" si="530"/>
        <v>3.7955561628445415E-5</v>
      </c>
      <c r="L282" s="82">
        <f t="shared" si="531"/>
        <v>0</v>
      </c>
      <c r="M282" s="81">
        <f t="shared" si="532"/>
        <v>817.95496396890633</v>
      </c>
      <c r="N282" s="84">
        <f t="shared" si="533"/>
        <v>4.2337970147569202E-2</v>
      </c>
      <c r="O282" s="84"/>
      <c r="P282" s="85">
        <f t="shared" si="534"/>
        <v>0</v>
      </c>
      <c r="Q282" s="87">
        <f t="shared" si="535"/>
        <v>4.2337970147569202E-2</v>
      </c>
      <c r="R282" s="96">
        <f t="shared" si="536"/>
        <v>0.95766202985243076</v>
      </c>
      <c r="AB282" s="119">
        <f t="shared" si="537"/>
        <v>2942.4285714285716</v>
      </c>
      <c r="AC282" s="120">
        <f t="shared" si="538"/>
        <v>5.1428571428571432</v>
      </c>
      <c r="AD282" s="67">
        <f t="shared" si="539"/>
        <v>334.1957142857143</v>
      </c>
      <c r="AE282" s="41">
        <f t="shared" si="540"/>
        <v>1.5388758511907052E-2</v>
      </c>
    </row>
    <row r="283" spans="1:31" ht="13.8" x14ac:dyDescent="0.25">
      <c r="A283" s="95">
        <v>44141</v>
      </c>
      <c r="B283" s="81">
        <v>146461</v>
      </c>
      <c r="C283" s="81">
        <v>6022</v>
      </c>
      <c r="D283" s="81">
        <v>0</v>
      </c>
      <c r="E283" s="81"/>
      <c r="F283" s="81">
        <f t="shared" si="525"/>
        <v>4697</v>
      </c>
      <c r="G283" s="81">
        <f t="shared" si="526"/>
        <v>20</v>
      </c>
      <c r="H283" s="81">
        <f t="shared" si="527"/>
        <v>0</v>
      </c>
      <c r="I283" s="81">
        <f t="shared" si="528"/>
        <v>140439</v>
      </c>
      <c r="J283" s="82">
        <f t="shared" si="529"/>
        <v>3.5089868628763815E-2</v>
      </c>
      <c r="K283" s="82">
        <f t="shared" si="530"/>
        <v>1.4731662762776035E-4</v>
      </c>
      <c r="L283" s="82">
        <f t="shared" si="531"/>
        <v>0</v>
      </c>
      <c r="M283" s="81">
        <f t="shared" si="532"/>
        <v>238.19353723891166</v>
      </c>
      <c r="N283" s="84">
        <f t="shared" si="533"/>
        <v>4.1116747803169443E-2</v>
      </c>
      <c r="O283" s="84"/>
      <c r="P283" s="85">
        <f t="shared" si="534"/>
        <v>0</v>
      </c>
      <c r="Q283" s="87">
        <f t="shared" si="535"/>
        <v>4.1116747803169443E-2</v>
      </c>
      <c r="R283" s="96">
        <f t="shared" si="536"/>
        <v>0.95888325219683057</v>
      </c>
      <c r="AB283" s="119">
        <f t="shared" si="537"/>
        <v>3158</v>
      </c>
      <c r="AC283" s="120">
        <f t="shared" si="538"/>
        <v>7.1428571428571432</v>
      </c>
      <c r="AD283" s="67">
        <f t="shared" si="539"/>
        <v>334.1957142857143</v>
      </c>
      <c r="AE283" s="41">
        <f t="shared" si="540"/>
        <v>2.1373275710982017E-2</v>
      </c>
    </row>
    <row r="284" spans="1:31" ht="14.4" thickBot="1" x14ac:dyDescent="0.3">
      <c r="A284" s="99">
        <v>44142</v>
      </c>
      <c r="B284" s="100">
        <v>146461</v>
      </c>
      <c r="C284" s="100">
        <v>6022</v>
      </c>
      <c r="D284" s="100">
        <v>0</v>
      </c>
      <c r="E284" s="100"/>
      <c r="F284" s="100">
        <f t="shared" si="525"/>
        <v>0</v>
      </c>
      <c r="G284" s="100">
        <f t="shared" si="526"/>
        <v>0</v>
      </c>
      <c r="H284" s="100">
        <f t="shared" si="527"/>
        <v>0</v>
      </c>
      <c r="I284" s="100">
        <f t="shared" si="528"/>
        <v>140439</v>
      </c>
      <c r="J284" s="101">
        <f t="shared" si="529"/>
        <v>0</v>
      </c>
      <c r="K284" s="101">
        <f t="shared" si="530"/>
        <v>0</v>
      </c>
      <c r="L284" s="101">
        <f t="shared" si="531"/>
        <v>0</v>
      </c>
      <c r="M284" s="100" t="e">
        <f t="shared" si="532"/>
        <v>#DIV/0!</v>
      </c>
      <c r="N284" s="102">
        <f t="shared" si="533"/>
        <v>4.1116747803169443E-2</v>
      </c>
      <c r="O284" s="102"/>
      <c r="P284" s="103">
        <f t="shared" si="534"/>
        <v>0</v>
      </c>
      <c r="Q284" s="104">
        <f t="shared" si="535"/>
        <v>4.1116747803169443E-2</v>
      </c>
      <c r="R284" s="105">
        <f t="shared" si="536"/>
        <v>0.95888325219683057</v>
      </c>
      <c r="AB284" s="121">
        <f t="shared" si="537"/>
        <v>3158</v>
      </c>
      <c r="AC284" s="122">
        <f t="shared" si="538"/>
        <v>6.4285714285714288</v>
      </c>
      <c r="AD284" s="67">
        <f t="shared" si="539"/>
        <v>455.28428571428577</v>
      </c>
      <c r="AE284" s="41">
        <f t="shared" si="540"/>
        <v>1.411990624382254E-2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zoomScale="70" zoomScaleNormal="70" workbookViewId="0">
      <pane xSplit="1" ySplit="3" topLeftCell="M223" activePane="bottomRight" state="frozen"/>
      <selection pane="topRight" activeCell="B1" sqref="B1"/>
      <selection pane="bottomLeft" activeCell="A4" sqref="A4"/>
      <selection pane="bottomRight" activeCell="AD11" sqref="AD11"/>
    </sheetView>
  </sheetViews>
  <sheetFormatPr defaultRowHeight="13.2" x14ac:dyDescent="0.25"/>
  <cols>
    <col min="1" max="1" width="20.33203125" customWidth="1"/>
    <col min="2" max="2" width="13" customWidth="1"/>
    <col min="3" max="3" width="13.6640625" customWidth="1"/>
    <col min="5" max="5" width="11.6640625" customWidth="1"/>
    <col min="10" max="10" width="17.5546875" customWidth="1"/>
    <col min="11" max="11" width="12.44140625" customWidth="1"/>
    <col min="12" max="12" width="17.33203125" customWidth="1"/>
    <col min="13" max="13" width="13.33203125" customWidth="1"/>
    <col min="24" max="37" width="11.6640625" customWidth="1"/>
  </cols>
  <sheetData>
    <row r="1" spans="1:41" ht="27.6" x14ac:dyDescent="0.25">
      <c r="A1" s="2" t="s">
        <v>177</v>
      </c>
      <c r="B1" s="49">
        <f>B105/B2</f>
        <v>9.1736085814327246E-4</v>
      </c>
      <c r="C1" s="49">
        <f>C105/B2</f>
        <v>3.0815256839096082E-5</v>
      </c>
      <c r="T1" t="s">
        <v>183</v>
      </c>
      <c r="AC1" s="36">
        <f>SUM(AC4:AC194)</f>
        <v>429.85714285714272</v>
      </c>
      <c r="AD1" s="36">
        <f>SUM(AD4:AD194)</f>
        <v>859.03342857142854</v>
      </c>
      <c r="AE1" s="71" t="s">
        <v>195</v>
      </c>
      <c r="AG1" s="36">
        <f>SUM(AG4:AG194)</f>
        <v>552.76714285714206</v>
      </c>
      <c r="AJ1" s="75">
        <v>0.7</v>
      </c>
    </row>
    <row r="2" spans="1:41" ht="14.4" thickBot="1" x14ac:dyDescent="0.3">
      <c r="A2" t="s">
        <v>70</v>
      </c>
      <c r="B2">
        <v>10708981</v>
      </c>
      <c r="D2" s="23" t="s">
        <v>71</v>
      </c>
      <c r="E2" s="23"/>
      <c r="N2" s="41">
        <f>N105/'Country Statistics'!$L$30</f>
        <v>1.6069504492798539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67"/>
      <c r="AC2" s="67" t="s">
        <v>202</v>
      </c>
      <c r="AD2" s="73">
        <v>3.7999999999999999E-2</v>
      </c>
      <c r="AE2" s="67"/>
      <c r="AF2" s="41"/>
      <c r="AG2" s="41"/>
      <c r="AH2" s="73">
        <v>0.18</v>
      </c>
      <c r="AI2" s="41"/>
      <c r="AJ2" s="70">
        <v>26</v>
      </c>
      <c r="AK2" s="68">
        <f>COUNT(AB11:AB54)-AJ2</f>
        <v>18</v>
      </c>
    </row>
    <row r="3" spans="1:4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207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 t="s">
        <v>181</v>
      </c>
      <c r="P3" s="114" t="s">
        <v>178</v>
      </c>
      <c r="Q3" s="115" t="s">
        <v>179</v>
      </c>
      <c r="R3" s="116" t="s">
        <v>180</v>
      </c>
      <c r="S3" s="2" t="s">
        <v>182</v>
      </c>
      <c r="T3" s="2" t="s">
        <v>26</v>
      </c>
      <c r="U3" s="2" t="s">
        <v>27</v>
      </c>
      <c r="V3" s="2" t="s">
        <v>28</v>
      </c>
      <c r="W3" s="2" t="s">
        <v>69</v>
      </c>
      <c r="X3" s="2" t="s">
        <v>191</v>
      </c>
      <c r="Y3" s="2"/>
      <c r="Z3" s="2"/>
      <c r="AA3" s="2"/>
      <c r="AB3" s="125" t="s">
        <v>203</v>
      </c>
      <c r="AC3" s="126" t="s">
        <v>204</v>
      </c>
      <c r="AD3" s="70">
        <v>10</v>
      </c>
      <c r="AE3" s="68">
        <f>COUNT(AB11:AB32)-AD3</f>
        <v>12</v>
      </c>
      <c r="AF3" s="66" t="s">
        <v>206</v>
      </c>
      <c r="AG3" s="66"/>
      <c r="AH3" s="70">
        <v>6</v>
      </c>
      <c r="AI3" s="68">
        <f>COUNT(AF11:AF32)-AH3</f>
        <v>16</v>
      </c>
      <c r="AJ3" s="66" t="s">
        <v>8</v>
      </c>
      <c r="AK3" t="s">
        <v>201</v>
      </c>
      <c r="AM3" t="s">
        <v>208</v>
      </c>
      <c r="AN3" t="s">
        <v>209</v>
      </c>
    </row>
    <row r="4" spans="1:41" ht="13.8" x14ac:dyDescent="0.25">
      <c r="A4" s="106">
        <v>43891</v>
      </c>
      <c r="B4" s="107">
        <v>3</v>
      </c>
      <c r="C4" s="107">
        <v>0</v>
      </c>
      <c r="D4" s="107">
        <v>0</v>
      </c>
      <c r="E4" s="107">
        <v>211</v>
      </c>
      <c r="F4" s="107"/>
      <c r="G4" s="107"/>
      <c r="H4" s="107"/>
      <c r="I4" s="107">
        <f>B4-C4-D4</f>
        <v>3</v>
      </c>
      <c r="J4" s="108"/>
      <c r="K4" s="108"/>
      <c r="L4" s="108"/>
      <c r="M4" s="107"/>
      <c r="N4" s="107"/>
      <c r="O4" s="107">
        <v>9</v>
      </c>
      <c r="P4" s="109"/>
      <c r="Q4" s="110"/>
      <c r="R4" s="111"/>
      <c r="S4">
        <f>MONTH(A4)</f>
        <v>3</v>
      </c>
      <c r="AB4" s="123"/>
      <c r="AC4" s="124"/>
      <c r="AD4" s="67"/>
      <c r="AE4" s="67"/>
    </row>
    <row r="5" spans="1:41" ht="13.8" x14ac:dyDescent="0.25">
      <c r="A5" s="95">
        <v>43892</v>
      </c>
      <c r="B5" s="81">
        <v>3</v>
      </c>
      <c r="C5" s="81">
        <v>0</v>
      </c>
      <c r="D5" s="81">
        <v>0</v>
      </c>
      <c r="E5" s="81">
        <v>262</v>
      </c>
      <c r="F5" s="81">
        <f t="shared" ref="F5:F36" si="0">B5-B4</f>
        <v>0</v>
      </c>
      <c r="G5" s="81">
        <f t="shared" ref="G5:G36" si="1">C5-C4</f>
        <v>0</v>
      </c>
      <c r="H5" s="81">
        <f t="shared" ref="H5:H36" si="2">D5-D4</f>
        <v>0</v>
      </c>
      <c r="I5" s="81">
        <f t="shared" ref="I5:I66" si="3">B5-C5-D5</f>
        <v>3</v>
      </c>
      <c r="J5" s="82"/>
      <c r="K5" s="82"/>
      <c r="L5" s="82"/>
      <c r="M5" s="83"/>
      <c r="N5" s="84"/>
      <c r="O5" s="84">
        <f>VLOOKUP(A5,[1]List4!$C$3:$E$203,3,0)</f>
        <v>9</v>
      </c>
      <c r="P5" s="85"/>
      <c r="Q5" s="86"/>
      <c r="R5" s="96"/>
      <c r="S5">
        <f t="shared" ref="S5:S68" si="4">MONTH(A5)</f>
        <v>3</v>
      </c>
      <c r="AB5" s="117"/>
      <c r="AC5" s="118"/>
      <c r="AD5" s="67"/>
      <c r="AE5" s="67"/>
      <c r="AM5">
        <f t="shared" ref="AM5:AM67" si="5">E5-E4</f>
        <v>51</v>
      </c>
    </row>
    <row r="6" spans="1:41" ht="13.8" x14ac:dyDescent="0.25">
      <c r="A6" s="95">
        <v>43893</v>
      </c>
      <c r="B6" s="81">
        <v>5</v>
      </c>
      <c r="C6" s="81">
        <v>0</v>
      </c>
      <c r="D6" s="81">
        <v>0</v>
      </c>
      <c r="E6" s="81">
        <v>340</v>
      </c>
      <c r="F6" s="81">
        <f t="shared" si="0"/>
        <v>2</v>
      </c>
      <c r="G6" s="81">
        <f t="shared" si="1"/>
        <v>0</v>
      </c>
      <c r="H6" s="81">
        <f t="shared" si="2"/>
        <v>0</v>
      </c>
      <c r="I6" s="81">
        <f t="shared" si="3"/>
        <v>5</v>
      </c>
      <c r="J6" s="82"/>
      <c r="K6" s="82"/>
      <c r="L6" s="82"/>
      <c r="M6" s="83"/>
      <c r="N6" s="84"/>
      <c r="O6" s="84">
        <f>VLOOKUP(A6,[1]List4!$C$3:$E$203,3,0)</f>
        <v>9</v>
      </c>
      <c r="P6" s="85"/>
      <c r="Q6" s="86"/>
      <c r="R6" s="96"/>
      <c r="S6">
        <f t="shared" si="4"/>
        <v>3</v>
      </c>
      <c r="AB6" s="117"/>
      <c r="AC6" s="118"/>
      <c r="AD6" s="67"/>
      <c r="AE6" s="67"/>
      <c r="AM6">
        <f t="shared" si="5"/>
        <v>78</v>
      </c>
    </row>
    <row r="7" spans="1:41" ht="13.8" x14ac:dyDescent="0.25">
      <c r="A7" s="95">
        <v>43894</v>
      </c>
      <c r="B7" s="81">
        <v>8</v>
      </c>
      <c r="C7" s="81">
        <v>0</v>
      </c>
      <c r="D7" s="81">
        <v>0</v>
      </c>
      <c r="E7" s="81">
        <v>407</v>
      </c>
      <c r="F7" s="81">
        <f t="shared" si="0"/>
        <v>3</v>
      </c>
      <c r="G7" s="81">
        <f t="shared" si="1"/>
        <v>0</v>
      </c>
      <c r="H7" s="81">
        <f t="shared" si="2"/>
        <v>0</v>
      </c>
      <c r="I7" s="81">
        <f t="shared" si="3"/>
        <v>8</v>
      </c>
      <c r="J7" s="82"/>
      <c r="K7" s="82"/>
      <c r="L7" s="82"/>
      <c r="M7" s="83"/>
      <c r="N7" s="84"/>
      <c r="O7" s="84">
        <f>VLOOKUP(A7,[1]List4!$C$3:$E$203,3,0)</f>
        <v>9</v>
      </c>
      <c r="P7" s="85"/>
      <c r="Q7" s="86"/>
      <c r="R7" s="96"/>
      <c r="S7">
        <f t="shared" si="4"/>
        <v>3</v>
      </c>
      <c r="AB7" s="117"/>
      <c r="AC7" s="118"/>
      <c r="AD7" s="67"/>
      <c r="AE7" s="67"/>
      <c r="AM7">
        <f t="shared" si="5"/>
        <v>67</v>
      </c>
    </row>
    <row r="8" spans="1:41" ht="13.8" x14ac:dyDescent="0.25">
      <c r="A8" s="95">
        <v>43895</v>
      </c>
      <c r="B8" s="81">
        <v>12</v>
      </c>
      <c r="C8" s="81">
        <v>0</v>
      </c>
      <c r="D8" s="81">
        <v>0</v>
      </c>
      <c r="E8" s="81">
        <v>483</v>
      </c>
      <c r="F8" s="81">
        <f t="shared" si="0"/>
        <v>4</v>
      </c>
      <c r="G8" s="81">
        <f t="shared" si="1"/>
        <v>0</v>
      </c>
      <c r="H8" s="81">
        <f t="shared" si="2"/>
        <v>0</v>
      </c>
      <c r="I8" s="81">
        <f t="shared" si="3"/>
        <v>12</v>
      </c>
      <c r="J8" s="82"/>
      <c r="K8" s="82"/>
      <c r="L8" s="82"/>
      <c r="M8" s="83"/>
      <c r="N8" s="84"/>
      <c r="O8" s="84">
        <f>VLOOKUP(A8,[1]List4!$C$3:$E$203,3,0)</f>
        <v>9</v>
      </c>
      <c r="P8" s="85"/>
      <c r="Q8" s="86"/>
      <c r="R8" s="96"/>
      <c r="S8">
        <f t="shared" si="4"/>
        <v>3</v>
      </c>
      <c r="AB8" s="117"/>
      <c r="AC8" s="118"/>
      <c r="AD8" s="67"/>
      <c r="AE8" s="67"/>
      <c r="AM8">
        <f t="shared" si="5"/>
        <v>76</v>
      </c>
    </row>
    <row r="9" spans="1:41" ht="13.8" x14ac:dyDescent="0.25">
      <c r="A9" s="95">
        <v>43896</v>
      </c>
      <c r="B9" s="81">
        <v>18</v>
      </c>
      <c r="C9" s="81">
        <v>0</v>
      </c>
      <c r="D9" s="81">
        <v>0</v>
      </c>
      <c r="E9" s="81">
        <v>594</v>
      </c>
      <c r="F9" s="81">
        <f t="shared" si="0"/>
        <v>6</v>
      </c>
      <c r="G9" s="81">
        <f t="shared" si="1"/>
        <v>0</v>
      </c>
      <c r="H9" s="81">
        <f t="shared" si="2"/>
        <v>0</v>
      </c>
      <c r="I9" s="81">
        <f t="shared" si="3"/>
        <v>18</v>
      </c>
      <c r="J9" s="82"/>
      <c r="K9" s="82"/>
      <c r="L9" s="82"/>
      <c r="M9" s="83"/>
      <c r="N9" s="84"/>
      <c r="O9" s="84">
        <f>VLOOKUP(A9,[1]List4!$C$3:$E$203,3,0)</f>
        <v>9</v>
      </c>
      <c r="P9" s="85"/>
      <c r="Q9" s="86"/>
      <c r="R9" s="96"/>
      <c r="S9">
        <f t="shared" si="4"/>
        <v>3</v>
      </c>
      <c r="AB9" s="117"/>
      <c r="AC9" s="118"/>
      <c r="AD9" s="67"/>
      <c r="AE9" s="67"/>
      <c r="AM9">
        <f t="shared" si="5"/>
        <v>111</v>
      </c>
    </row>
    <row r="10" spans="1:41" ht="13.8" x14ac:dyDescent="0.25">
      <c r="A10" s="95">
        <v>43897</v>
      </c>
      <c r="B10" s="81">
        <v>19</v>
      </c>
      <c r="C10" s="81">
        <v>0</v>
      </c>
      <c r="D10" s="81">
        <v>0</v>
      </c>
      <c r="E10" s="81">
        <v>787</v>
      </c>
      <c r="F10" s="81">
        <f t="shared" si="0"/>
        <v>1</v>
      </c>
      <c r="G10" s="81">
        <f t="shared" si="1"/>
        <v>0</v>
      </c>
      <c r="H10" s="81">
        <f t="shared" si="2"/>
        <v>0</v>
      </c>
      <c r="I10" s="81">
        <f t="shared" si="3"/>
        <v>19</v>
      </c>
      <c r="J10" s="82"/>
      <c r="K10" s="82"/>
      <c r="L10" s="82"/>
      <c r="M10" s="81"/>
      <c r="N10" s="84"/>
      <c r="O10" s="84">
        <f>VLOOKUP(A10,[1]List4!$C$3:$E$203,3,0)</f>
        <v>9</v>
      </c>
      <c r="P10" s="85"/>
      <c r="Q10" s="86"/>
      <c r="R10" s="96"/>
      <c r="S10">
        <f t="shared" si="4"/>
        <v>3</v>
      </c>
      <c r="AB10" s="117"/>
      <c r="AC10" s="118"/>
      <c r="AD10" s="67"/>
      <c r="AE10" s="67"/>
      <c r="AF10" s="36"/>
      <c r="AG10" s="36"/>
      <c r="AH10" s="36"/>
      <c r="AI10" s="36"/>
      <c r="AM10">
        <f t="shared" si="5"/>
        <v>193</v>
      </c>
    </row>
    <row r="11" spans="1:41" ht="13.8" x14ac:dyDescent="0.25">
      <c r="A11" s="95">
        <v>43898</v>
      </c>
      <c r="B11" s="81">
        <v>31</v>
      </c>
      <c r="C11" s="81">
        <v>0</v>
      </c>
      <c r="D11" s="81">
        <v>0</v>
      </c>
      <c r="E11" s="81">
        <v>928</v>
      </c>
      <c r="F11" s="81">
        <f t="shared" si="0"/>
        <v>12</v>
      </c>
      <c r="G11" s="81">
        <f t="shared" si="1"/>
        <v>0</v>
      </c>
      <c r="H11" s="81">
        <f t="shared" si="2"/>
        <v>0</v>
      </c>
      <c r="I11" s="81">
        <f t="shared" si="3"/>
        <v>31</v>
      </c>
      <c r="J11" s="82"/>
      <c r="K11" s="82"/>
      <c r="L11" s="82"/>
      <c r="M11" s="83"/>
      <c r="N11" s="84"/>
      <c r="O11" s="84">
        <f>VLOOKUP(A11,[1]List4!$C$3:$E$203,3,0)</f>
        <v>9</v>
      </c>
      <c r="P11" s="85"/>
      <c r="Q11" s="86"/>
      <c r="R11" s="96"/>
      <c r="S11">
        <f t="shared" si="4"/>
        <v>3</v>
      </c>
      <c r="AB11" s="119">
        <f>AVERAGE(F5:F11)</f>
        <v>4</v>
      </c>
      <c r="AC11" s="120">
        <f>AVERAGE(G5:G11)</f>
        <v>0</v>
      </c>
      <c r="AD11" s="67"/>
      <c r="AE11" s="67"/>
      <c r="AF11" s="36">
        <v>1</v>
      </c>
      <c r="AG11" s="36"/>
      <c r="AH11" s="36"/>
      <c r="AI11" s="36"/>
      <c r="AJ11" s="68">
        <f>AVERAGE(H5:H11)</f>
        <v>0</v>
      </c>
      <c r="AK11" s="68"/>
      <c r="AM11">
        <f t="shared" si="5"/>
        <v>141</v>
      </c>
    </row>
    <row r="12" spans="1:41" ht="13.8" x14ac:dyDescent="0.25">
      <c r="A12" s="95">
        <v>43899</v>
      </c>
      <c r="B12" s="81">
        <v>31</v>
      </c>
      <c r="C12" s="81">
        <v>0</v>
      </c>
      <c r="D12" s="81">
        <v>0</v>
      </c>
      <c r="E12" s="81">
        <v>1193</v>
      </c>
      <c r="F12" s="81">
        <f t="shared" si="0"/>
        <v>0</v>
      </c>
      <c r="G12" s="81">
        <f t="shared" si="1"/>
        <v>0</v>
      </c>
      <c r="H12" s="81">
        <f t="shared" si="2"/>
        <v>0</v>
      </c>
      <c r="I12" s="81">
        <f t="shared" si="3"/>
        <v>31</v>
      </c>
      <c r="J12" s="82"/>
      <c r="K12" s="82"/>
      <c r="L12" s="82"/>
      <c r="M12" s="81"/>
      <c r="N12" s="84"/>
      <c r="O12" s="84">
        <f>VLOOKUP(A12,[1]List4!$C$3:$E$203,3,0)</f>
        <v>10</v>
      </c>
      <c r="P12" s="85"/>
      <c r="Q12" s="86"/>
      <c r="R12" s="96"/>
      <c r="S12">
        <f t="shared" si="4"/>
        <v>3</v>
      </c>
      <c r="AB12" s="119">
        <f t="shared" ref="AB12:AC27" si="6">AVERAGE(F6:F12)</f>
        <v>4</v>
      </c>
      <c r="AC12" s="120">
        <f t="shared" si="6"/>
        <v>0</v>
      </c>
      <c r="AD12" s="67"/>
      <c r="AE12" s="67"/>
      <c r="AF12" s="76">
        <v>1</v>
      </c>
      <c r="AG12" s="36"/>
      <c r="AH12" s="36"/>
      <c r="AI12" s="36"/>
      <c r="AJ12" s="68">
        <f t="shared" ref="AJ12:AJ75" si="7">AVERAGE(H6:H12)</f>
        <v>0</v>
      </c>
      <c r="AK12" s="68"/>
      <c r="AM12">
        <f t="shared" si="5"/>
        <v>265</v>
      </c>
      <c r="AN12">
        <f>AVERAGE(AM6:AM12)</f>
        <v>133</v>
      </c>
      <c r="AO12" s="48">
        <f t="shared" ref="AO12:AO75" si="8">AN12/$B$2</f>
        <v>1.2419482301817512E-5</v>
      </c>
    </row>
    <row r="13" spans="1:41" ht="13.8" x14ac:dyDescent="0.25">
      <c r="A13" s="95">
        <v>43900</v>
      </c>
      <c r="B13" s="81">
        <v>41</v>
      </c>
      <c r="C13" s="81">
        <v>0</v>
      </c>
      <c r="D13" s="81">
        <v>0</v>
      </c>
      <c r="E13" s="81">
        <v>1358</v>
      </c>
      <c r="F13" s="81">
        <f t="shared" si="0"/>
        <v>10</v>
      </c>
      <c r="G13" s="81">
        <f t="shared" si="1"/>
        <v>0</v>
      </c>
      <c r="H13" s="81">
        <f t="shared" si="2"/>
        <v>0</v>
      </c>
      <c r="I13" s="81">
        <f t="shared" si="3"/>
        <v>41</v>
      </c>
      <c r="J13" s="82"/>
      <c r="K13" s="82"/>
      <c r="L13" s="82"/>
      <c r="M13" s="83"/>
      <c r="N13" s="84"/>
      <c r="O13" s="84">
        <f>VLOOKUP(A13,[1]List4!$C$3:$E$203,3,0)</f>
        <v>10</v>
      </c>
      <c r="P13" s="85"/>
      <c r="Q13" s="86"/>
      <c r="R13" s="96"/>
      <c r="S13">
        <f t="shared" si="4"/>
        <v>3</v>
      </c>
      <c r="AB13" s="119">
        <f t="shared" si="6"/>
        <v>5.1428571428571432</v>
      </c>
      <c r="AC13" s="120">
        <f t="shared" si="6"/>
        <v>0</v>
      </c>
      <c r="AD13" s="67"/>
      <c r="AE13" s="67"/>
      <c r="AF13" s="77">
        <v>1.5</v>
      </c>
      <c r="AG13" s="36"/>
      <c r="AH13" s="36"/>
      <c r="AI13" s="36"/>
      <c r="AJ13" s="68">
        <f t="shared" si="7"/>
        <v>0</v>
      </c>
      <c r="AK13" s="68"/>
      <c r="AM13">
        <f t="shared" si="5"/>
        <v>165</v>
      </c>
      <c r="AN13">
        <f t="shared" ref="AN13:AN76" si="9">AVERAGE(AM7:AM13)</f>
        <v>145.42857142857142</v>
      </c>
      <c r="AO13" s="48">
        <f t="shared" si="8"/>
        <v>1.3580056910043207E-5</v>
      </c>
    </row>
    <row r="14" spans="1:41" ht="13.8" x14ac:dyDescent="0.25">
      <c r="A14" s="95">
        <v>43901</v>
      </c>
      <c r="B14" s="81">
        <v>91</v>
      </c>
      <c r="C14" s="81">
        <v>0</v>
      </c>
      <c r="D14" s="81">
        <v>0</v>
      </c>
      <c r="E14" s="81">
        <v>1816</v>
      </c>
      <c r="F14" s="81">
        <f t="shared" si="0"/>
        <v>50</v>
      </c>
      <c r="G14" s="81">
        <f t="shared" si="1"/>
        <v>0</v>
      </c>
      <c r="H14" s="81">
        <f t="shared" si="2"/>
        <v>0</v>
      </c>
      <c r="I14" s="81">
        <f t="shared" si="3"/>
        <v>91</v>
      </c>
      <c r="J14" s="82"/>
      <c r="K14" s="82"/>
      <c r="L14" s="82"/>
      <c r="M14" s="83"/>
      <c r="N14" s="84"/>
      <c r="O14" s="84">
        <f>VLOOKUP(A14,[1]List4!$C$3:$E$203,3,0)</f>
        <v>10</v>
      </c>
      <c r="P14" s="85"/>
      <c r="Q14" s="86"/>
      <c r="R14" s="96"/>
      <c r="S14">
        <f t="shared" si="4"/>
        <v>3</v>
      </c>
      <c r="AB14" s="119">
        <f t="shared" si="6"/>
        <v>11.857142857142858</v>
      </c>
      <c r="AC14" s="120">
        <f t="shared" si="6"/>
        <v>0</v>
      </c>
      <c r="AD14" s="67"/>
      <c r="AE14" s="67"/>
      <c r="AF14" s="77">
        <v>2.2000000000000002</v>
      </c>
      <c r="AG14" s="36"/>
      <c r="AH14" s="36"/>
      <c r="AI14" s="36"/>
      <c r="AJ14" s="68">
        <f t="shared" si="7"/>
        <v>0</v>
      </c>
      <c r="AK14" s="68"/>
      <c r="AM14">
        <f t="shared" si="5"/>
        <v>458</v>
      </c>
      <c r="AN14">
        <f t="shared" si="9"/>
        <v>201.28571428571428</v>
      </c>
      <c r="AO14" s="48">
        <f t="shared" si="8"/>
        <v>1.879597267804605E-5</v>
      </c>
    </row>
    <row r="15" spans="1:41" ht="13.8" x14ac:dyDescent="0.25">
      <c r="A15" s="95">
        <v>43902</v>
      </c>
      <c r="B15" s="81">
        <v>94</v>
      </c>
      <c r="C15" s="81">
        <v>0</v>
      </c>
      <c r="D15" s="81">
        <v>0</v>
      </c>
      <c r="E15" s="81">
        <v>2353</v>
      </c>
      <c r="F15" s="81">
        <f t="shared" si="0"/>
        <v>3</v>
      </c>
      <c r="G15" s="81">
        <f t="shared" si="1"/>
        <v>0</v>
      </c>
      <c r="H15" s="81">
        <f t="shared" si="2"/>
        <v>0</v>
      </c>
      <c r="I15" s="81">
        <f t="shared" si="3"/>
        <v>94</v>
      </c>
      <c r="J15" s="82"/>
      <c r="K15" s="82"/>
      <c r="L15" s="82"/>
      <c r="M15" s="81"/>
      <c r="N15" s="84"/>
      <c r="O15" s="84">
        <f>VLOOKUP(A15,[1]List4!$C$3:$E$203,3,0)</f>
        <v>10</v>
      </c>
      <c r="P15" s="85"/>
      <c r="Q15" s="86"/>
      <c r="R15" s="96"/>
      <c r="S15">
        <f t="shared" si="4"/>
        <v>3</v>
      </c>
      <c r="AB15" s="119">
        <f t="shared" si="6"/>
        <v>11.714285714285714</v>
      </c>
      <c r="AC15" s="120">
        <f t="shared" si="6"/>
        <v>0</v>
      </c>
      <c r="AD15" s="67"/>
      <c r="AE15" s="67"/>
      <c r="AF15" s="77">
        <v>2.2000000000000002</v>
      </c>
      <c r="AG15" s="36"/>
      <c r="AH15" s="36"/>
      <c r="AI15" s="36"/>
      <c r="AJ15" s="68">
        <f t="shared" si="7"/>
        <v>0</v>
      </c>
      <c r="AK15" s="68"/>
      <c r="AM15">
        <f t="shared" si="5"/>
        <v>537</v>
      </c>
      <c r="AN15">
        <f t="shared" si="9"/>
        <v>267.14285714285717</v>
      </c>
      <c r="AO15" s="48">
        <f t="shared" si="8"/>
        <v>2.4945684107839688E-5</v>
      </c>
    </row>
    <row r="16" spans="1:41" ht="13.8" x14ac:dyDescent="0.25">
      <c r="A16" s="95">
        <v>43903</v>
      </c>
      <c r="B16" s="81">
        <v>141</v>
      </c>
      <c r="C16" s="81">
        <v>0</v>
      </c>
      <c r="D16" s="81">
        <v>0</v>
      </c>
      <c r="E16" s="81">
        <v>3198</v>
      </c>
      <c r="F16" s="81">
        <f t="shared" si="0"/>
        <v>47</v>
      </c>
      <c r="G16" s="81">
        <f t="shared" si="1"/>
        <v>0</v>
      </c>
      <c r="H16" s="81">
        <f t="shared" si="2"/>
        <v>0</v>
      </c>
      <c r="I16" s="81">
        <f t="shared" si="3"/>
        <v>141</v>
      </c>
      <c r="J16" s="82"/>
      <c r="K16" s="82"/>
      <c r="L16" s="82"/>
      <c r="M16" s="83"/>
      <c r="N16" s="84"/>
      <c r="O16" s="84">
        <f>VLOOKUP(A16,[1]List4!$C$3:$E$203,3,0)</f>
        <v>10</v>
      </c>
      <c r="P16" s="85"/>
      <c r="Q16" s="86"/>
      <c r="R16" s="96"/>
      <c r="S16">
        <f t="shared" si="4"/>
        <v>3</v>
      </c>
      <c r="AB16" s="119">
        <f t="shared" si="6"/>
        <v>17.571428571428573</v>
      </c>
      <c r="AC16" s="120">
        <f t="shared" si="6"/>
        <v>0</v>
      </c>
      <c r="AD16" s="67"/>
      <c r="AE16" s="67"/>
      <c r="AF16" s="77">
        <v>2</v>
      </c>
      <c r="AG16" s="36"/>
      <c r="AH16" s="36"/>
      <c r="AI16" s="36"/>
      <c r="AJ16" s="68">
        <f t="shared" si="7"/>
        <v>0</v>
      </c>
      <c r="AK16" s="68"/>
      <c r="AM16">
        <f t="shared" si="5"/>
        <v>845</v>
      </c>
      <c r="AN16">
        <f t="shared" si="9"/>
        <v>372</v>
      </c>
      <c r="AO16" s="48">
        <f t="shared" si="8"/>
        <v>3.4737198618617399E-5</v>
      </c>
    </row>
    <row r="17" spans="1:41" ht="13.8" x14ac:dyDescent="0.25">
      <c r="A17" s="95">
        <v>43904</v>
      </c>
      <c r="B17" s="81">
        <v>189</v>
      </c>
      <c r="C17" s="81">
        <v>0</v>
      </c>
      <c r="D17" s="81">
        <v>0</v>
      </c>
      <c r="E17" s="81">
        <v>4184</v>
      </c>
      <c r="F17" s="81">
        <f t="shared" si="0"/>
        <v>48</v>
      </c>
      <c r="G17" s="81">
        <f t="shared" si="1"/>
        <v>0</v>
      </c>
      <c r="H17" s="81">
        <f t="shared" si="2"/>
        <v>0</v>
      </c>
      <c r="I17" s="81">
        <f t="shared" si="3"/>
        <v>189</v>
      </c>
      <c r="J17" s="82"/>
      <c r="K17" s="82"/>
      <c r="L17" s="82"/>
      <c r="M17" s="83"/>
      <c r="N17" s="84"/>
      <c r="O17" s="84">
        <f>VLOOKUP(A17,[1]List4!$C$3:$E$203,3,0)</f>
        <v>10</v>
      </c>
      <c r="P17" s="85"/>
      <c r="Q17" s="86"/>
      <c r="R17" s="96"/>
      <c r="S17">
        <f t="shared" si="4"/>
        <v>3</v>
      </c>
      <c r="AB17" s="119">
        <f t="shared" si="6"/>
        <v>24.285714285714285</v>
      </c>
      <c r="AC17" s="120">
        <f t="shared" si="6"/>
        <v>0</v>
      </c>
      <c r="AD17" s="67"/>
      <c r="AE17" s="67"/>
      <c r="AF17" s="77">
        <v>2.5</v>
      </c>
      <c r="AG17" s="36"/>
      <c r="AH17" s="36"/>
      <c r="AI17" s="36"/>
      <c r="AJ17" s="68">
        <f t="shared" si="7"/>
        <v>0</v>
      </c>
      <c r="AK17" s="68"/>
      <c r="AM17">
        <f t="shared" si="5"/>
        <v>986</v>
      </c>
      <c r="AN17">
        <f t="shared" si="9"/>
        <v>485.28571428571428</v>
      </c>
      <c r="AO17" s="48">
        <f t="shared" si="8"/>
        <v>4.5315769472904497E-5</v>
      </c>
    </row>
    <row r="18" spans="1:41" ht="13.8" x14ac:dyDescent="0.25">
      <c r="A18" s="95">
        <v>43905</v>
      </c>
      <c r="B18" s="81">
        <v>253</v>
      </c>
      <c r="C18" s="81">
        <v>0</v>
      </c>
      <c r="D18" s="81">
        <v>0</v>
      </c>
      <c r="E18" s="81">
        <v>5212</v>
      </c>
      <c r="F18" s="81">
        <f t="shared" si="0"/>
        <v>64</v>
      </c>
      <c r="G18" s="81">
        <f t="shared" si="1"/>
        <v>0</v>
      </c>
      <c r="H18" s="81">
        <f t="shared" si="2"/>
        <v>0</v>
      </c>
      <c r="I18" s="81">
        <f t="shared" si="3"/>
        <v>253</v>
      </c>
      <c r="J18" s="82"/>
      <c r="K18" s="82"/>
      <c r="L18" s="82"/>
      <c r="M18" s="81"/>
      <c r="N18" s="84"/>
      <c r="O18" s="84">
        <f>VLOOKUP(A18,[1]List4!$C$3:$E$203,3,0)</f>
        <v>10</v>
      </c>
      <c r="P18" s="85"/>
      <c r="Q18" s="86"/>
      <c r="R18" s="96"/>
      <c r="S18">
        <f t="shared" si="4"/>
        <v>3</v>
      </c>
      <c r="AB18" s="119">
        <f t="shared" si="6"/>
        <v>31.714285714285715</v>
      </c>
      <c r="AC18" s="120">
        <f t="shared" si="6"/>
        <v>0</v>
      </c>
      <c r="AD18" s="67"/>
      <c r="AE18" s="41"/>
      <c r="AF18" s="77">
        <v>5.166666666666667</v>
      </c>
      <c r="AG18" s="36"/>
      <c r="AH18" s="36"/>
      <c r="AI18" s="36"/>
      <c r="AJ18" s="68">
        <f t="shared" si="7"/>
        <v>0</v>
      </c>
      <c r="AK18" s="68"/>
      <c r="AM18">
        <f t="shared" si="5"/>
        <v>1028</v>
      </c>
      <c r="AN18">
        <f t="shared" si="9"/>
        <v>612</v>
      </c>
      <c r="AO18" s="48">
        <f t="shared" si="8"/>
        <v>5.714829450159637E-5</v>
      </c>
    </row>
    <row r="19" spans="1:41" ht="13.8" x14ac:dyDescent="0.25">
      <c r="A19" s="95">
        <v>43906</v>
      </c>
      <c r="B19" s="81">
        <v>298</v>
      </c>
      <c r="C19" s="81">
        <v>0</v>
      </c>
      <c r="D19" s="81">
        <v>3</v>
      </c>
      <c r="E19" s="81">
        <v>6531</v>
      </c>
      <c r="F19" s="81">
        <f t="shared" si="0"/>
        <v>45</v>
      </c>
      <c r="G19" s="81">
        <f t="shared" si="1"/>
        <v>0</v>
      </c>
      <c r="H19" s="81">
        <f t="shared" si="2"/>
        <v>3</v>
      </c>
      <c r="I19" s="81">
        <f t="shared" si="3"/>
        <v>295</v>
      </c>
      <c r="J19" s="82"/>
      <c r="K19" s="82"/>
      <c r="L19" s="82"/>
      <c r="M19" s="83"/>
      <c r="N19" s="84"/>
      <c r="O19" s="84">
        <f>VLOOKUP(A19,[1]List4!$C$3:$E$203,3,0)</f>
        <v>11</v>
      </c>
      <c r="P19" s="85">
        <f>D19/B19</f>
        <v>1.0067114093959731E-2</v>
      </c>
      <c r="Q19" s="86">
        <f>N19</f>
        <v>0</v>
      </c>
      <c r="R19" s="96">
        <f t="shared" ref="R19" si="10">IF(P19="","",1-SUM(P19:Q19))</f>
        <v>0.98993288590604023</v>
      </c>
      <c r="S19">
        <f t="shared" si="4"/>
        <v>3</v>
      </c>
      <c r="AB19" s="119">
        <f t="shared" si="6"/>
        <v>38.142857142857146</v>
      </c>
      <c r="AC19" s="120">
        <f t="shared" si="6"/>
        <v>0</v>
      </c>
      <c r="AD19" s="67"/>
      <c r="AE19" s="41"/>
      <c r="AF19" s="77">
        <v>5.8571428571428568</v>
      </c>
      <c r="AG19" s="36"/>
      <c r="AH19" s="36"/>
      <c r="AI19" s="36"/>
      <c r="AJ19" s="68">
        <f t="shared" si="7"/>
        <v>0.42857142857142855</v>
      </c>
      <c r="AK19" s="68"/>
      <c r="AM19">
        <f t="shared" si="5"/>
        <v>1319</v>
      </c>
      <c r="AN19">
        <f t="shared" si="9"/>
        <v>762.57142857142856</v>
      </c>
      <c r="AO19" s="48">
        <f t="shared" si="8"/>
        <v>7.1208589180560554E-5</v>
      </c>
    </row>
    <row r="20" spans="1:41" ht="13.8" x14ac:dyDescent="0.25">
      <c r="A20" s="95">
        <v>43907</v>
      </c>
      <c r="B20" s="81">
        <v>396</v>
      </c>
      <c r="C20" s="81">
        <v>0</v>
      </c>
      <c r="D20" s="81">
        <v>3</v>
      </c>
      <c r="E20" s="81">
        <v>7825</v>
      </c>
      <c r="F20" s="81">
        <f t="shared" si="0"/>
        <v>98</v>
      </c>
      <c r="G20" s="81">
        <f t="shared" si="1"/>
        <v>0</v>
      </c>
      <c r="H20" s="81">
        <f t="shared" si="2"/>
        <v>0</v>
      </c>
      <c r="I20" s="81">
        <f t="shared" si="3"/>
        <v>393</v>
      </c>
      <c r="J20" s="82"/>
      <c r="K20" s="82"/>
      <c r="L20" s="82"/>
      <c r="M20" s="81"/>
      <c r="N20" s="84"/>
      <c r="O20" s="84">
        <f>VLOOKUP(A20,[1]List4!$C$3:$E$203,3,0)</f>
        <v>11</v>
      </c>
      <c r="P20" s="85">
        <f t="shared" ref="P20:P83" si="11">D20/B20</f>
        <v>7.575757575757576E-3</v>
      </c>
      <c r="Q20" s="86">
        <f t="shared" ref="Q20:Q83" si="12">N20</f>
        <v>0</v>
      </c>
      <c r="R20" s="96">
        <f t="shared" ref="R20:R83" si="13">IF(P20="","",1-SUM(P20:Q20))</f>
        <v>0.99242424242424243</v>
      </c>
      <c r="S20">
        <f t="shared" si="4"/>
        <v>3</v>
      </c>
      <c r="AB20" s="119">
        <f t="shared" si="6"/>
        <v>50.714285714285715</v>
      </c>
      <c r="AC20" s="120">
        <f t="shared" si="6"/>
        <v>0</v>
      </c>
      <c r="AD20" s="67"/>
      <c r="AE20" s="41"/>
      <c r="AF20" s="77">
        <v>6.5714285714285712</v>
      </c>
      <c r="AG20" s="36"/>
      <c r="AH20" s="36"/>
      <c r="AI20" s="36"/>
      <c r="AJ20" s="68">
        <f t="shared" si="7"/>
        <v>0.42857142857142855</v>
      </c>
      <c r="AK20" s="68"/>
      <c r="AM20">
        <f t="shared" si="5"/>
        <v>1294</v>
      </c>
      <c r="AN20">
        <f t="shared" si="9"/>
        <v>923.85714285714289</v>
      </c>
      <c r="AO20" s="48">
        <f t="shared" si="8"/>
        <v>8.6269379211443453E-5</v>
      </c>
    </row>
    <row r="21" spans="1:41" ht="13.8" x14ac:dyDescent="0.25">
      <c r="A21" s="95">
        <v>43908</v>
      </c>
      <c r="B21" s="81">
        <v>464</v>
      </c>
      <c r="C21" s="81">
        <v>0</v>
      </c>
      <c r="D21" s="81">
        <v>3</v>
      </c>
      <c r="E21" s="81">
        <v>9581</v>
      </c>
      <c r="F21" s="81">
        <f t="shared" si="0"/>
        <v>68</v>
      </c>
      <c r="G21" s="81">
        <f t="shared" si="1"/>
        <v>0</v>
      </c>
      <c r="H21" s="81">
        <f t="shared" si="2"/>
        <v>0</v>
      </c>
      <c r="I21" s="81">
        <f t="shared" si="3"/>
        <v>461</v>
      </c>
      <c r="J21" s="82"/>
      <c r="K21" s="82"/>
      <c r="L21" s="82"/>
      <c r="M21" s="81"/>
      <c r="N21" s="84"/>
      <c r="O21" s="84">
        <f>VLOOKUP(A21,[1]List4!$C$3:$E$203,3,0)</f>
        <v>11</v>
      </c>
      <c r="P21" s="85">
        <f t="shared" si="11"/>
        <v>6.4655172413793103E-3</v>
      </c>
      <c r="Q21" s="86">
        <f t="shared" si="12"/>
        <v>0</v>
      </c>
      <c r="R21" s="96">
        <f t="shared" si="13"/>
        <v>0.99353448275862066</v>
      </c>
      <c r="S21">
        <f t="shared" si="4"/>
        <v>3</v>
      </c>
      <c r="AB21" s="119">
        <f t="shared" si="6"/>
        <v>53.285714285714285</v>
      </c>
      <c r="AC21" s="120">
        <f t="shared" si="6"/>
        <v>0</v>
      </c>
      <c r="AD21" s="67"/>
      <c r="AE21" s="41"/>
      <c r="AF21" s="77">
        <v>8.4285714285714288</v>
      </c>
      <c r="AG21" s="36"/>
      <c r="AH21" s="36"/>
      <c r="AI21" s="36"/>
      <c r="AJ21" s="68">
        <f t="shared" si="7"/>
        <v>0.42857142857142855</v>
      </c>
      <c r="AK21" s="68"/>
      <c r="AM21">
        <f t="shared" si="5"/>
        <v>1756</v>
      </c>
      <c r="AN21">
        <f t="shared" si="9"/>
        <v>1109.2857142857142</v>
      </c>
      <c r="AO21" s="48">
        <f t="shared" si="8"/>
        <v>1.0358461876864981E-4</v>
      </c>
    </row>
    <row r="22" spans="1:41" ht="13.8" x14ac:dyDescent="0.25">
      <c r="A22" s="95">
        <v>43909</v>
      </c>
      <c r="B22" s="81">
        <v>694</v>
      </c>
      <c r="C22" s="81">
        <v>0</v>
      </c>
      <c r="D22" s="81">
        <v>3</v>
      </c>
      <c r="E22" s="81">
        <v>11840</v>
      </c>
      <c r="F22" s="81">
        <f t="shared" si="0"/>
        <v>230</v>
      </c>
      <c r="G22" s="81">
        <f t="shared" si="1"/>
        <v>0</v>
      </c>
      <c r="H22" s="81">
        <f t="shared" si="2"/>
        <v>0</v>
      </c>
      <c r="I22" s="81">
        <f t="shared" si="3"/>
        <v>691</v>
      </c>
      <c r="J22" s="82"/>
      <c r="K22" s="82"/>
      <c r="L22" s="82"/>
      <c r="M22" s="83"/>
      <c r="N22" s="84"/>
      <c r="O22" s="84">
        <f>VLOOKUP(A22,[1]List4!$C$3:$E$203,3,0)</f>
        <v>11</v>
      </c>
      <c r="P22" s="85">
        <f t="shared" si="11"/>
        <v>4.3227665706051877E-3</v>
      </c>
      <c r="Q22" s="86">
        <f t="shared" si="12"/>
        <v>0</v>
      </c>
      <c r="R22" s="96">
        <f t="shared" si="13"/>
        <v>0.99567723342939485</v>
      </c>
      <c r="S22">
        <f t="shared" si="4"/>
        <v>3</v>
      </c>
      <c r="AB22" s="119">
        <f t="shared" si="6"/>
        <v>85.714285714285708</v>
      </c>
      <c r="AC22" s="120">
        <f t="shared" si="6"/>
        <v>0</v>
      </c>
      <c r="AD22" s="67">
        <f>INDEX(AB1:AB22,$AE$3)*$AD$2</f>
        <v>0.152</v>
      </c>
      <c r="AE22" s="41">
        <f>AC22/AD22</f>
        <v>0</v>
      </c>
      <c r="AF22" s="77">
        <v>10.571428571428571</v>
      </c>
      <c r="AG22" s="67">
        <f>INDEX(AF1:AF22,$AI$3)*$AH$2</f>
        <v>0.36</v>
      </c>
      <c r="AH22" s="41">
        <f>AC22/AG22</f>
        <v>0</v>
      </c>
      <c r="AI22" s="36"/>
      <c r="AJ22" s="68">
        <f t="shared" si="7"/>
        <v>0.42857142857142855</v>
      </c>
      <c r="AK22" s="68"/>
      <c r="AM22">
        <f t="shared" si="5"/>
        <v>2259</v>
      </c>
      <c r="AN22">
        <f t="shared" si="9"/>
        <v>1355.2857142857142</v>
      </c>
      <c r="AO22" s="48">
        <f t="shared" si="8"/>
        <v>1.2655599204870326E-4</v>
      </c>
    </row>
    <row r="23" spans="1:41" ht="13.8" x14ac:dyDescent="0.25">
      <c r="A23" s="95">
        <v>43910</v>
      </c>
      <c r="B23" s="81">
        <v>833</v>
      </c>
      <c r="C23" s="81">
        <v>0</v>
      </c>
      <c r="D23" s="81">
        <v>4</v>
      </c>
      <c r="E23" s="81">
        <v>13961</v>
      </c>
      <c r="F23" s="81">
        <f t="shared" si="0"/>
        <v>139</v>
      </c>
      <c r="G23" s="81">
        <f t="shared" si="1"/>
        <v>0</v>
      </c>
      <c r="H23" s="81">
        <f t="shared" si="2"/>
        <v>1</v>
      </c>
      <c r="I23" s="81">
        <f t="shared" si="3"/>
        <v>829</v>
      </c>
      <c r="J23" s="82"/>
      <c r="K23" s="82"/>
      <c r="L23" s="82"/>
      <c r="M23" s="81"/>
      <c r="N23" s="84"/>
      <c r="O23" s="84">
        <f>VLOOKUP(A23,[1]List4!$C$3:$E$203,3,0)</f>
        <v>11</v>
      </c>
      <c r="P23" s="85">
        <f t="shared" si="11"/>
        <v>4.8019207683073226E-3</v>
      </c>
      <c r="Q23" s="86">
        <f t="shared" si="12"/>
        <v>0</v>
      </c>
      <c r="R23" s="96">
        <f t="shared" si="13"/>
        <v>0.99519807923169268</v>
      </c>
      <c r="S23">
        <f t="shared" si="4"/>
        <v>3</v>
      </c>
      <c r="AB23" s="119">
        <f t="shared" si="6"/>
        <v>98.857142857142861</v>
      </c>
      <c r="AC23" s="120">
        <f t="shared" si="6"/>
        <v>0</v>
      </c>
      <c r="AD23" s="67">
        <f t="shared" ref="AD23:AD31" si="14">INDEX(AB2:AB23,$AE$3)*$AD$2</f>
        <v>0.19542857142857145</v>
      </c>
      <c r="AE23" s="41">
        <f t="shared" ref="AE23:AE31" si="15">AC23/AD23</f>
        <v>0</v>
      </c>
      <c r="AF23" s="77">
        <v>11.571428571428571</v>
      </c>
      <c r="AG23" s="67">
        <f t="shared" ref="AG23:AG86" si="16">INDEX(AF2:AF23,$AI$3)*$AH$2</f>
        <v>0.44999999999999996</v>
      </c>
      <c r="AH23" s="41">
        <f t="shared" ref="AH23:AH86" si="17">AC23/AG23</f>
        <v>0</v>
      </c>
      <c r="AI23" s="36"/>
      <c r="AJ23" s="68">
        <f t="shared" si="7"/>
        <v>0.5714285714285714</v>
      </c>
      <c r="AK23" s="68"/>
      <c r="AM23">
        <f t="shared" si="5"/>
        <v>2121</v>
      </c>
      <c r="AN23">
        <f t="shared" si="9"/>
        <v>1537.5714285714287</v>
      </c>
      <c r="AO23" s="48">
        <f t="shared" si="8"/>
        <v>1.4357775296934682E-4</v>
      </c>
    </row>
    <row r="24" spans="1:41" ht="13.8" x14ac:dyDescent="0.25">
      <c r="A24" s="95">
        <v>43911</v>
      </c>
      <c r="B24" s="81">
        <v>995</v>
      </c>
      <c r="C24" s="81">
        <v>0</v>
      </c>
      <c r="D24" s="81">
        <v>6</v>
      </c>
      <c r="E24" s="81">
        <v>15843</v>
      </c>
      <c r="F24" s="81">
        <f t="shared" si="0"/>
        <v>162</v>
      </c>
      <c r="G24" s="81">
        <f t="shared" si="1"/>
        <v>0</v>
      </c>
      <c r="H24" s="81">
        <f t="shared" si="2"/>
        <v>2</v>
      </c>
      <c r="I24" s="81">
        <f t="shared" si="3"/>
        <v>989</v>
      </c>
      <c r="J24" s="82"/>
      <c r="K24" s="82"/>
      <c r="L24" s="82"/>
      <c r="M24" s="81"/>
      <c r="N24" s="84"/>
      <c r="O24" s="84">
        <f>VLOOKUP(A24,[1]List4!$C$3:$E$203,3,0)</f>
        <v>11</v>
      </c>
      <c r="P24" s="85">
        <f t="shared" si="11"/>
        <v>6.030150753768844E-3</v>
      </c>
      <c r="Q24" s="86">
        <f t="shared" si="12"/>
        <v>0</v>
      </c>
      <c r="R24" s="96">
        <f t="shared" si="13"/>
        <v>0.99396984924623111</v>
      </c>
      <c r="S24">
        <f t="shared" si="4"/>
        <v>3</v>
      </c>
      <c r="AB24" s="119">
        <f t="shared" si="6"/>
        <v>115.14285714285714</v>
      </c>
      <c r="AC24" s="120">
        <f t="shared" si="6"/>
        <v>0</v>
      </c>
      <c r="AD24" s="67">
        <f t="shared" si="14"/>
        <v>0.45057142857142857</v>
      </c>
      <c r="AE24" s="41">
        <f t="shared" si="15"/>
        <v>0</v>
      </c>
      <c r="AF24" s="77">
        <v>12.714285714285714</v>
      </c>
      <c r="AG24" s="67">
        <f t="shared" si="16"/>
        <v>0.93</v>
      </c>
      <c r="AH24" s="41">
        <f t="shared" si="17"/>
        <v>0</v>
      </c>
      <c r="AI24" s="36"/>
      <c r="AJ24" s="68">
        <f t="shared" si="7"/>
        <v>0.8571428571428571</v>
      </c>
      <c r="AK24" s="68"/>
      <c r="AM24">
        <f t="shared" si="5"/>
        <v>1882</v>
      </c>
      <c r="AN24">
        <f t="shared" si="9"/>
        <v>1665.5714285714287</v>
      </c>
      <c r="AO24" s="48">
        <f t="shared" si="8"/>
        <v>1.5553033744026895E-4</v>
      </c>
    </row>
    <row r="25" spans="1:41" ht="13.8" x14ac:dyDescent="0.25">
      <c r="A25" s="95">
        <v>43912</v>
      </c>
      <c r="B25" s="81">
        <v>1120</v>
      </c>
      <c r="C25" s="81">
        <v>1</v>
      </c>
      <c r="D25" s="81">
        <v>6</v>
      </c>
      <c r="E25" s="81">
        <v>17644</v>
      </c>
      <c r="F25" s="81">
        <f t="shared" si="0"/>
        <v>125</v>
      </c>
      <c r="G25" s="81">
        <f t="shared" si="1"/>
        <v>1</v>
      </c>
      <c r="H25" s="81">
        <f t="shared" si="2"/>
        <v>0</v>
      </c>
      <c r="I25" s="81">
        <f t="shared" si="3"/>
        <v>1113</v>
      </c>
      <c r="J25" s="82"/>
      <c r="K25" s="82"/>
      <c r="L25" s="82"/>
      <c r="M25" s="83"/>
      <c r="N25" s="84"/>
      <c r="O25" s="84">
        <f>VLOOKUP(A25,[1]List4!$C$3:$E$203,3,0)</f>
        <v>11</v>
      </c>
      <c r="P25" s="85">
        <f t="shared" si="11"/>
        <v>5.3571428571428572E-3</v>
      </c>
      <c r="Q25" s="86">
        <f t="shared" si="12"/>
        <v>0</v>
      </c>
      <c r="R25" s="96">
        <f t="shared" si="13"/>
        <v>0.99464285714285716</v>
      </c>
      <c r="S25">
        <f t="shared" si="4"/>
        <v>3</v>
      </c>
      <c r="AB25" s="119">
        <f t="shared" si="6"/>
        <v>123.85714285714286</v>
      </c>
      <c r="AC25" s="120">
        <f t="shared" si="6"/>
        <v>0.14285714285714285</v>
      </c>
      <c r="AD25" s="67">
        <f t="shared" si="14"/>
        <v>0.44514285714285712</v>
      </c>
      <c r="AE25" s="41">
        <f t="shared" si="15"/>
        <v>0.3209242618741977</v>
      </c>
      <c r="AF25" s="77">
        <v>12.571428571428571</v>
      </c>
      <c r="AG25" s="67">
        <f t="shared" si="16"/>
        <v>1.0542857142857143</v>
      </c>
      <c r="AH25" s="41">
        <f t="shared" si="17"/>
        <v>0.13550135501355012</v>
      </c>
      <c r="AI25" s="36"/>
      <c r="AJ25" s="68">
        <f t="shared" si="7"/>
        <v>0.8571428571428571</v>
      </c>
      <c r="AK25" s="68"/>
      <c r="AM25">
        <f t="shared" si="5"/>
        <v>1801</v>
      </c>
      <c r="AN25">
        <f t="shared" si="9"/>
        <v>1776</v>
      </c>
      <c r="AO25" s="48">
        <f t="shared" si="8"/>
        <v>1.6584210953404438E-4</v>
      </c>
    </row>
    <row r="26" spans="1:41" ht="13.8" x14ac:dyDescent="0.25">
      <c r="A26" s="95">
        <v>43913</v>
      </c>
      <c r="B26" s="81">
        <v>1236</v>
      </c>
      <c r="C26" s="81">
        <v>1</v>
      </c>
      <c r="D26" s="81">
        <v>6</v>
      </c>
      <c r="E26" s="81">
        <v>19935</v>
      </c>
      <c r="F26" s="81">
        <f t="shared" si="0"/>
        <v>116</v>
      </c>
      <c r="G26" s="81">
        <f t="shared" si="1"/>
        <v>0</v>
      </c>
      <c r="H26" s="81">
        <f t="shared" si="2"/>
        <v>0</v>
      </c>
      <c r="I26" s="81">
        <f t="shared" si="3"/>
        <v>1229</v>
      </c>
      <c r="J26" s="82"/>
      <c r="K26" s="82"/>
      <c r="L26" s="82"/>
      <c r="M26" s="81"/>
      <c r="N26" s="84"/>
      <c r="O26" s="84">
        <f>VLOOKUP(A26,[1]List4!$C$3:$E$203,3,0)</f>
        <v>12</v>
      </c>
      <c r="P26" s="85">
        <f t="shared" si="11"/>
        <v>4.8543689320388345E-3</v>
      </c>
      <c r="Q26" s="86">
        <f t="shared" si="12"/>
        <v>0</v>
      </c>
      <c r="R26" s="96">
        <f t="shared" si="13"/>
        <v>0.99514563106796117</v>
      </c>
      <c r="S26">
        <f t="shared" si="4"/>
        <v>3</v>
      </c>
      <c r="AB26" s="119">
        <f t="shared" si="6"/>
        <v>134</v>
      </c>
      <c r="AC26" s="120">
        <f t="shared" si="6"/>
        <v>0.14285714285714285</v>
      </c>
      <c r="AD26" s="67">
        <f t="shared" si="14"/>
        <v>0.6677142857142857</v>
      </c>
      <c r="AE26" s="41">
        <f t="shared" si="15"/>
        <v>0.21394950791613179</v>
      </c>
      <c r="AF26" s="77">
        <v>13.571428571428571</v>
      </c>
      <c r="AG26" s="67">
        <f t="shared" si="16"/>
        <v>1.1828571428571428</v>
      </c>
      <c r="AH26" s="41">
        <f t="shared" si="17"/>
        <v>0.12077294685990338</v>
      </c>
      <c r="AI26" s="36"/>
      <c r="AJ26" s="68">
        <f t="shared" si="7"/>
        <v>0.42857142857142855</v>
      </c>
      <c r="AK26" s="68"/>
      <c r="AM26">
        <f t="shared" si="5"/>
        <v>2291</v>
      </c>
      <c r="AN26">
        <f t="shared" si="9"/>
        <v>1914.8571428571429</v>
      </c>
      <c r="AO26" s="48">
        <f t="shared" si="8"/>
        <v>1.7880852929491077E-4</v>
      </c>
    </row>
    <row r="27" spans="1:41" ht="13.8" x14ac:dyDescent="0.25">
      <c r="A27" s="95">
        <v>43914</v>
      </c>
      <c r="B27" s="81">
        <v>1394</v>
      </c>
      <c r="C27" s="81">
        <v>3</v>
      </c>
      <c r="D27" s="81">
        <v>10</v>
      </c>
      <c r="E27" s="81">
        <v>22997</v>
      </c>
      <c r="F27" s="81">
        <f t="shared" si="0"/>
        <v>158</v>
      </c>
      <c r="G27" s="81">
        <f t="shared" si="1"/>
        <v>2</v>
      </c>
      <c r="H27" s="81">
        <f t="shared" si="2"/>
        <v>4</v>
      </c>
      <c r="I27" s="81">
        <f t="shared" si="3"/>
        <v>1381</v>
      </c>
      <c r="J27" s="82"/>
      <c r="K27" s="82"/>
      <c r="L27" s="82"/>
      <c r="M27" s="81"/>
      <c r="N27" s="84"/>
      <c r="O27" s="84">
        <f>VLOOKUP(A27,[1]List4!$C$3:$E$203,3,0)</f>
        <v>12</v>
      </c>
      <c r="P27" s="85">
        <f t="shared" si="11"/>
        <v>7.1736011477761836E-3</v>
      </c>
      <c r="Q27" s="86">
        <f t="shared" si="12"/>
        <v>0</v>
      </c>
      <c r="R27" s="96">
        <f t="shared" si="13"/>
        <v>0.99282639885222379</v>
      </c>
      <c r="S27">
        <f t="shared" si="4"/>
        <v>3</v>
      </c>
      <c r="AB27" s="119">
        <f t="shared" si="6"/>
        <v>142.57142857142858</v>
      </c>
      <c r="AC27" s="120">
        <f t="shared" si="6"/>
        <v>0.42857142857142855</v>
      </c>
      <c r="AD27" s="67">
        <f t="shared" si="14"/>
        <v>0.92285714285714282</v>
      </c>
      <c r="AE27" s="41">
        <f t="shared" si="15"/>
        <v>0.46439628482972134</v>
      </c>
      <c r="AF27" s="77">
        <v>15.571428571428571</v>
      </c>
      <c r="AG27" s="67">
        <f t="shared" si="16"/>
        <v>1.5171428571428571</v>
      </c>
      <c r="AH27" s="41">
        <f t="shared" si="17"/>
        <v>0.2824858757062147</v>
      </c>
      <c r="AI27" s="36"/>
      <c r="AJ27" s="68">
        <f t="shared" si="7"/>
        <v>1</v>
      </c>
      <c r="AK27" s="68"/>
      <c r="AM27">
        <f t="shared" si="5"/>
        <v>3062</v>
      </c>
      <c r="AN27">
        <f t="shared" si="9"/>
        <v>2167.4285714285716</v>
      </c>
      <c r="AO27" s="48">
        <f t="shared" si="8"/>
        <v>2.0239353972414104E-4</v>
      </c>
    </row>
    <row r="28" spans="1:41" ht="13.8" x14ac:dyDescent="0.25">
      <c r="A28" s="95">
        <v>43915</v>
      </c>
      <c r="B28" s="81">
        <v>1654</v>
      </c>
      <c r="C28" s="81">
        <v>6</v>
      </c>
      <c r="D28" s="81">
        <v>10</v>
      </c>
      <c r="E28" s="81">
        <v>27104</v>
      </c>
      <c r="F28" s="81">
        <f t="shared" si="0"/>
        <v>260</v>
      </c>
      <c r="G28" s="81">
        <f t="shared" si="1"/>
        <v>3</v>
      </c>
      <c r="H28" s="81">
        <f t="shared" si="2"/>
        <v>0</v>
      </c>
      <c r="I28" s="81">
        <f t="shared" si="3"/>
        <v>1638</v>
      </c>
      <c r="J28" s="82"/>
      <c r="K28" s="82"/>
      <c r="L28" s="82"/>
      <c r="M28" s="81"/>
      <c r="N28" s="84"/>
      <c r="O28" s="84">
        <f>VLOOKUP(A28,[1]List4!$C$3:$E$203,3,0)</f>
        <v>12</v>
      </c>
      <c r="P28" s="85">
        <f t="shared" si="11"/>
        <v>6.0459492140266021E-3</v>
      </c>
      <c r="Q28" s="86">
        <f t="shared" si="12"/>
        <v>0</v>
      </c>
      <c r="R28" s="96">
        <f t="shared" si="13"/>
        <v>0.99395405078597343</v>
      </c>
      <c r="S28">
        <f t="shared" si="4"/>
        <v>3</v>
      </c>
      <c r="AB28" s="119">
        <f t="shared" ref="AB28:AC43" si="18">AVERAGE(F22:F28)</f>
        <v>170</v>
      </c>
      <c r="AC28" s="120">
        <f t="shared" si="18"/>
        <v>0.8571428571428571</v>
      </c>
      <c r="AD28" s="67">
        <f t="shared" si="14"/>
        <v>1.2051428571428571</v>
      </c>
      <c r="AE28" s="41">
        <f t="shared" si="15"/>
        <v>0.71123755334281646</v>
      </c>
      <c r="AF28" s="77">
        <v>21</v>
      </c>
      <c r="AG28" s="67">
        <f t="shared" si="16"/>
        <v>1.9028571428571428</v>
      </c>
      <c r="AH28" s="41">
        <f t="shared" si="17"/>
        <v>0.45045045045045046</v>
      </c>
      <c r="AI28" s="36"/>
      <c r="AJ28" s="68">
        <f t="shared" si="7"/>
        <v>1</v>
      </c>
      <c r="AK28" s="68"/>
      <c r="AM28">
        <f t="shared" si="5"/>
        <v>4107</v>
      </c>
      <c r="AN28">
        <f t="shared" si="9"/>
        <v>2503.2857142857142</v>
      </c>
      <c r="AO28" s="48">
        <f t="shared" si="8"/>
        <v>2.33755734022286E-4</v>
      </c>
    </row>
    <row r="29" spans="1:41" ht="13.8" x14ac:dyDescent="0.25">
      <c r="A29" s="95">
        <v>43916</v>
      </c>
      <c r="B29" s="81">
        <v>1925</v>
      </c>
      <c r="C29" s="81">
        <v>9</v>
      </c>
      <c r="D29" s="81">
        <v>10</v>
      </c>
      <c r="E29" s="81">
        <v>31737</v>
      </c>
      <c r="F29" s="81">
        <f t="shared" si="0"/>
        <v>271</v>
      </c>
      <c r="G29" s="81">
        <f t="shared" si="1"/>
        <v>3</v>
      </c>
      <c r="H29" s="81">
        <f t="shared" si="2"/>
        <v>0</v>
      </c>
      <c r="I29" s="81">
        <f t="shared" si="3"/>
        <v>1906</v>
      </c>
      <c r="J29" s="82"/>
      <c r="K29" s="82"/>
      <c r="L29" s="82"/>
      <c r="M29" s="81"/>
      <c r="N29" s="84"/>
      <c r="O29" s="84">
        <f>VLOOKUP(A29,[1]List4!$C$3:$E$203,3,0)</f>
        <v>12</v>
      </c>
      <c r="P29" s="85">
        <f t="shared" si="11"/>
        <v>5.1948051948051948E-3</v>
      </c>
      <c r="Q29" s="86">
        <f t="shared" si="12"/>
        <v>0</v>
      </c>
      <c r="R29" s="96">
        <f t="shared" si="13"/>
        <v>0.9948051948051948</v>
      </c>
      <c r="S29">
        <f t="shared" si="4"/>
        <v>3</v>
      </c>
      <c r="AB29" s="119">
        <f t="shared" si="18"/>
        <v>175.85714285714286</v>
      </c>
      <c r="AC29" s="120">
        <f t="shared" si="18"/>
        <v>1.2857142857142858</v>
      </c>
      <c r="AD29" s="67">
        <f t="shared" si="14"/>
        <v>1.4494285714285715</v>
      </c>
      <c r="AE29" s="41">
        <f t="shared" si="15"/>
        <v>0.8870490833826139</v>
      </c>
      <c r="AF29" s="77">
        <v>23.428571428571427</v>
      </c>
      <c r="AG29" s="67">
        <f t="shared" si="16"/>
        <v>2.0828571428571427</v>
      </c>
      <c r="AH29" s="41">
        <f t="shared" si="17"/>
        <v>0.61728395061728403</v>
      </c>
      <c r="AI29" s="36"/>
      <c r="AJ29" s="68">
        <f t="shared" si="7"/>
        <v>1</v>
      </c>
      <c r="AK29" s="68"/>
      <c r="AM29">
        <f t="shared" si="5"/>
        <v>4633</v>
      </c>
      <c r="AN29">
        <f t="shared" si="9"/>
        <v>2842.4285714285716</v>
      </c>
      <c r="AO29" s="48">
        <f t="shared" si="8"/>
        <v>2.6542474689501936E-4</v>
      </c>
    </row>
    <row r="30" spans="1:41" ht="13.8" x14ac:dyDescent="0.25">
      <c r="A30" s="95">
        <v>43917</v>
      </c>
      <c r="B30" s="81">
        <v>2279</v>
      </c>
      <c r="C30" s="81">
        <v>9</v>
      </c>
      <c r="D30" s="81">
        <v>11</v>
      </c>
      <c r="E30" s="81">
        <v>37096</v>
      </c>
      <c r="F30" s="81">
        <f t="shared" si="0"/>
        <v>354</v>
      </c>
      <c r="G30" s="81">
        <f t="shared" si="1"/>
        <v>0</v>
      </c>
      <c r="H30" s="81">
        <f t="shared" si="2"/>
        <v>1</v>
      </c>
      <c r="I30" s="81">
        <f t="shared" si="3"/>
        <v>2259</v>
      </c>
      <c r="J30" s="82"/>
      <c r="K30" s="82"/>
      <c r="L30" s="82"/>
      <c r="M30" s="81"/>
      <c r="N30" s="84"/>
      <c r="O30" s="84">
        <f>VLOOKUP(A30,[1]List4!$C$3:$E$203,3,0)</f>
        <v>12</v>
      </c>
      <c r="P30" s="85">
        <f t="shared" si="11"/>
        <v>4.8266783677051337E-3</v>
      </c>
      <c r="Q30" s="86">
        <f t="shared" si="12"/>
        <v>0</v>
      </c>
      <c r="R30" s="96">
        <f t="shared" si="13"/>
        <v>0.99517332163229488</v>
      </c>
      <c r="S30">
        <f t="shared" si="4"/>
        <v>3</v>
      </c>
      <c r="AB30" s="119">
        <f t="shared" si="18"/>
        <v>206.57142857142858</v>
      </c>
      <c r="AC30" s="120">
        <f t="shared" si="18"/>
        <v>1.2857142857142858</v>
      </c>
      <c r="AD30" s="67">
        <f t="shared" si="14"/>
        <v>1.927142857142857</v>
      </c>
      <c r="AE30" s="41">
        <f t="shared" si="15"/>
        <v>0.66716085989621954</v>
      </c>
      <c r="AF30" s="77">
        <v>34.428571428571431</v>
      </c>
      <c r="AG30" s="67">
        <f t="shared" si="16"/>
        <v>2.2885714285714283</v>
      </c>
      <c r="AH30" s="41">
        <f t="shared" si="17"/>
        <v>0.56179775280898891</v>
      </c>
      <c r="AI30" s="36"/>
      <c r="AJ30" s="68">
        <f t="shared" si="7"/>
        <v>1</v>
      </c>
      <c r="AK30" s="68"/>
      <c r="AM30">
        <f t="shared" si="5"/>
        <v>5359</v>
      </c>
      <c r="AN30">
        <f t="shared" si="9"/>
        <v>3305</v>
      </c>
      <c r="AO30" s="48">
        <f t="shared" si="8"/>
        <v>3.086194662218562E-4</v>
      </c>
    </row>
    <row r="31" spans="1:41" ht="13.8" x14ac:dyDescent="0.25">
      <c r="A31" s="95">
        <v>43918</v>
      </c>
      <c r="B31" s="81">
        <v>2631</v>
      </c>
      <c r="C31" s="81">
        <v>11</v>
      </c>
      <c r="D31" s="81">
        <v>11</v>
      </c>
      <c r="E31" s="81">
        <v>41320</v>
      </c>
      <c r="F31" s="81">
        <f t="shared" si="0"/>
        <v>352</v>
      </c>
      <c r="G31" s="81">
        <f t="shared" si="1"/>
        <v>2</v>
      </c>
      <c r="H31" s="81">
        <f t="shared" si="2"/>
        <v>0</v>
      </c>
      <c r="I31" s="81">
        <f t="shared" si="3"/>
        <v>2609</v>
      </c>
      <c r="J31" s="82"/>
      <c r="K31" s="82"/>
      <c r="L31" s="82"/>
      <c r="M31" s="83"/>
      <c r="N31" s="84"/>
      <c r="O31" s="84">
        <f>VLOOKUP(A31,[1]List4!$C$3:$E$203,3,0)</f>
        <v>12</v>
      </c>
      <c r="P31" s="85">
        <f t="shared" si="11"/>
        <v>4.1809198023565189E-3</v>
      </c>
      <c r="Q31" s="86">
        <f t="shared" si="12"/>
        <v>0</v>
      </c>
      <c r="R31" s="96">
        <f t="shared" si="13"/>
        <v>0.99581908019764354</v>
      </c>
      <c r="S31">
        <f t="shared" si="4"/>
        <v>3</v>
      </c>
      <c r="AB31" s="119">
        <f t="shared" si="18"/>
        <v>233.71428571428572</v>
      </c>
      <c r="AC31" s="120">
        <f t="shared" si="18"/>
        <v>1.5714285714285714</v>
      </c>
      <c r="AD31" s="67">
        <f t="shared" si="14"/>
        <v>2.0248571428571429</v>
      </c>
      <c r="AE31" s="41">
        <f t="shared" si="15"/>
        <v>0.7760688584732609</v>
      </c>
      <c r="AF31" s="77">
        <v>39.571428571428569</v>
      </c>
      <c r="AG31" s="67">
        <f t="shared" si="16"/>
        <v>2.2628571428571429</v>
      </c>
      <c r="AH31" s="41">
        <f t="shared" si="17"/>
        <v>0.69444444444444442</v>
      </c>
      <c r="AI31" s="36"/>
      <c r="AJ31" s="68">
        <f t="shared" si="7"/>
        <v>0.7142857142857143</v>
      </c>
      <c r="AK31" s="68"/>
      <c r="AM31">
        <f t="shared" si="5"/>
        <v>4224</v>
      </c>
      <c r="AN31">
        <f t="shared" si="9"/>
        <v>3639.5714285714284</v>
      </c>
      <c r="AO31" s="48">
        <f t="shared" si="8"/>
        <v>3.3986160107777095E-4</v>
      </c>
    </row>
    <row r="32" spans="1:41" ht="13.8" x14ac:dyDescent="0.25">
      <c r="A32" s="95">
        <v>43919</v>
      </c>
      <c r="B32" s="81">
        <v>2817</v>
      </c>
      <c r="C32" s="81">
        <v>16</v>
      </c>
      <c r="D32" s="81">
        <v>11</v>
      </c>
      <c r="E32" s="81">
        <v>44168</v>
      </c>
      <c r="F32" s="81">
        <f t="shared" si="0"/>
        <v>186</v>
      </c>
      <c r="G32" s="81">
        <f t="shared" si="1"/>
        <v>5</v>
      </c>
      <c r="H32" s="81">
        <f t="shared" si="2"/>
        <v>0</v>
      </c>
      <c r="I32" s="81">
        <f t="shared" si="3"/>
        <v>2790</v>
      </c>
      <c r="J32" s="82"/>
      <c r="K32" s="82"/>
      <c r="L32" s="82"/>
      <c r="M32" s="81"/>
      <c r="N32" s="84"/>
      <c r="O32" s="84">
        <f>VLOOKUP(A32,[1]List4!$C$3:$E$203,3,0)</f>
        <v>12</v>
      </c>
      <c r="P32" s="85">
        <f t="shared" si="11"/>
        <v>3.9048633297834577E-3</v>
      </c>
      <c r="Q32" s="86">
        <f t="shared" si="12"/>
        <v>0</v>
      </c>
      <c r="R32" s="96">
        <f t="shared" si="13"/>
        <v>0.99609513667021654</v>
      </c>
      <c r="S32">
        <f t="shared" si="4"/>
        <v>3</v>
      </c>
      <c r="AB32" s="119">
        <f t="shared" si="18"/>
        <v>242.42857142857142</v>
      </c>
      <c r="AC32" s="120">
        <f t="shared" si="18"/>
        <v>2.1428571428571428</v>
      </c>
      <c r="AD32" s="67">
        <f>INDEX(AB11:AB32,$AE$3)*$AD$2</f>
        <v>3.2571428571428567</v>
      </c>
      <c r="AE32" s="41">
        <f>AC32/AD32</f>
        <v>0.65789473684210531</v>
      </c>
      <c r="AF32" s="77">
        <v>42.857142857142854</v>
      </c>
      <c r="AG32" s="67">
        <f t="shared" si="16"/>
        <v>2.4428571428571426</v>
      </c>
      <c r="AH32" s="41">
        <f t="shared" si="17"/>
        <v>0.87719298245614041</v>
      </c>
      <c r="AI32" s="36"/>
      <c r="AJ32" s="68">
        <f t="shared" si="7"/>
        <v>0.7142857142857143</v>
      </c>
      <c r="AK32" s="68"/>
      <c r="AM32">
        <f t="shared" si="5"/>
        <v>2848</v>
      </c>
      <c r="AN32">
        <f t="shared" si="9"/>
        <v>3789.1428571428573</v>
      </c>
      <c r="AO32" s="48">
        <f t="shared" si="8"/>
        <v>3.5382851619055605E-4</v>
      </c>
    </row>
    <row r="33" spans="1:41" ht="13.8" x14ac:dyDescent="0.25">
      <c r="A33" s="95">
        <v>43920</v>
      </c>
      <c r="B33" s="81">
        <v>3001</v>
      </c>
      <c r="C33" s="81">
        <v>23</v>
      </c>
      <c r="D33" s="81">
        <v>25</v>
      </c>
      <c r="E33" s="81">
        <v>49327</v>
      </c>
      <c r="F33" s="81">
        <f t="shared" si="0"/>
        <v>184</v>
      </c>
      <c r="G33" s="81">
        <f t="shared" si="1"/>
        <v>7</v>
      </c>
      <c r="H33" s="81">
        <f t="shared" si="2"/>
        <v>14</v>
      </c>
      <c r="I33" s="81">
        <f t="shared" si="3"/>
        <v>2953</v>
      </c>
      <c r="J33" s="82">
        <f>F33/I32*$B$2/($B$2-B32)</f>
        <v>6.5967173469206886E-2</v>
      </c>
      <c r="K33" s="82">
        <f>G33/I32</f>
        <v>2.5089605734767025E-3</v>
      </c>
      <c r="L33" s="82">
        <f>H33/I32</f>
        <v>5.017921146953405E-3</v>
      </c>
      <c r="M33" s="81">
        <f t="shared" ref="M33:M49" si="19">J33/(K33+L33)</f>
        <v>8.7642101894803446</v>
      </c>
      <c r="N33" s="84">
        <f>C33/B33</f>
        <v>7.6641119626791069E-3</v>
      </c>
      <c r="O33" s="84">
        <f>VLOOKUP(A33,[1]List4!$C$3:$E$203,3,0)</f>
        <v>13</v>
      </c>
      <c r="P33" s="85">
        <f t="shared" si="11"/>
        <v>8.3305564811729429E-3</v>
      </c>
      <c r="Q33" s="87">
        <f t="shared" si="12"/>
        <v>7.6641119626791069E-3</v>
      </c>
      <c r="R33" s="96">
        <f t="shared" si="13"/>
        <v>0.984005331556148</v>
      </c>
      <c r="S33">
        <f t="shared" si="4"/>
        <v>3</v>
      </c>
      <c r="T33">
        <f t="shared" ref="T33:T74" si="20">AVERAGE(J27:J33)</f>
        <v>6.5967173469206886E-2</v>
      </c>
      <c r="U33">
        <f t="shared" ref="U33:U74" si="21">AVERAGE(K27:K33)</f>
        <v>2.5089605734767025E-3</v>
      </c>
      <c r="V33">
        <f t="shared" ref="V33:W74" si="22">AVERAGE(L27:L33)</f>
        <v>5.017921146953405E-3</v>
      </c>
      <c r="W33">
        <f t="shared" si="22"/>
        <v>8.7642101894803446</v>
      </c>
      <c r="X33">
        <f>C33/SUM(C33:D33)</f>
        <v>0.47916666666666669</v>
      </c>
      <c r="AB33" s="119">
        <f t="shared" si="18"/>
        <v>252.14285714285714</v>
      </c>
      <c r="AC33" s="120">
        <f t="shared" si="18"/>
        <v>3.1428571428571428</v>
      </c>
      <c r="AD33" s="67">
        <f t="shared" ref="AD33:AD96" si="23">INDEX(AB12:AB33,$AE$3)*$AD$2</f>
        <v>3.7565714285714287</v>
      </c>
      <c r="AE33" s="41">
        <f t="shared" ref="AE33:AE96" si="24">AC33/AD33</f>
        <v>0.83662914511712805</v>
      </c>
      <c r="AF33" s="78">
        <v>46.428571428571431</v>
      </c>
      <c r="AG33" s="67">
        <f t="shared" si="16"/>
        <v>2.8028571428571425</v>
      </c>
      <c r="AH33" s="41">
        <f t="shared" si="17"/>
        <v>1.1213047910295617</v>
      </c>
      <c r="AI33" s="74"/>
      <c r="AJ33" s="68">
        <f t="shared" si="7"/>
        <v>2.7142857142857144</v>
      </c>
      <c r="AK33" s="68"/>
      <c r="AM33">
        <f t="shared" si="5"/>
        <v>5159</v>
      </c>
      <c r="AN33">
        <f t="shared" si="9"/>
        <v>4198.8571428571431</v>
      </c>
      <c r="AO33" s="48">
        <f t="shared" si="8"/>
        <v>3.920874584479273E-4</v>
      </c>
    </row>
    <row r="34" spans="1:41" ht="13.8" x14ac:dyDescent="0.25">
      <c r="A34" s="95">
        <v>43921</v>
      </c>
      <c r="B34" s="81">
        <v>3308</v>
      </c>
      <c r="C34" s="81">
        <v>31</v>
      </c>
      <c r="D34" s="81">
        <v>45</v>
      </c>
      <c r="E34" s="81">
        <v>55988</v>
      </c>
      <c r="F34" s="81">
        <f t="shared" si="0"/>
        <v>307</v>
      </c>
      <c r="G34" s="81">
        <f t="shared" si="1"/>
        <v>8</v>
      </c>
      <c r="H34" s="81">
        <f t="shared" si="2"/>
        <v>20</v>
      </c>
      <c r="I34" s="81">
        <f t="shared" si="3"/>
        <v>3232</v>
      </c>
      <c r="J34" s="82">
        <f t="shared" ref="J34:J65" si="25">F34/I33*$B$2/($B$2-B33)</f>
        <v>0.10399121414271963</v>
      </c>
      <c r="K34" s="82">
        <f t="shared" ref="K34:K66" si="26">G34/I33</f>
        <v>2.7091093802912294E-3</v>
      </c>
      <c r="L34" s="82">
        <f t="shared" ref="L34:L66" si="27">H34/I33</f>
        <v>6.7727734507280731E-3</v>
      </c>
      <c r="M34" s="81">
        <f t="shared" si="19"/>
        <v>10.967359120123252</v>
      </c>
      <c r="N34" s="84">
        <f t="shared" ref="N34:N66" si="28">C34/B34</f>
        <v>9.3712212817412335E-3</v>
      </c>
      <c r="O34" s="84">
        <f>VLOOKUP(A34,[1]List4!$C$3:$E$203,3,0)</f>
        <v>13</v>
      </c>
      <c r="P34" s="85">
        <f t="shared" si="11"/>
        <v>1.3603385731559855E-2</v>
      </c>
      <c r="Q34" s="87">
        <f t="shared" si="12"/>
        <v>9.3712212817412335E-3</v>
      </c>
      <c r="R34" s="96">
        <f t="shared" si="13"/>
        <v>0.97702539298669888</v>
      </c>
      <c r="S34">
        <f t="shared" si="4"/>
        <v>3</v>
      </c>
      <c r="T34">
        <f t="shared" si="20"/>
        <v>8.4979193805963249E-2</v>
      </c>
      <c r="U34">
        <f t="shared" si="21"/>
        <v>2.6090349768839657E-3</v>
      </c>
      <c r="V34">
        <f t="shared" si="22"/>
        <v>5.895347298840739E-3</v>
      </c>
      <c r="W34">
        <f t="shared" si="22"/>
        <v>9.8657846548017982</v>
      </c>
      <c r="X34">
        <f t="shared" ref="X34:X97" si="29">C34/SUM(C34:D34)</f>
        <v>0.40789473684210525</v>
      </c>
      <c r="AB34" s="119">
        <f t="shared" si="18"/>
        <v>273.42857142857144</v>
      </c>
      <c r="AC34" s="120">
        <f t="shared" si="18"/>
        <v>4</v>
      </c>
      <c r="AD34" s="67">
        <f t="shared" si="23"/>
        <v>4.3754285714285714</v>
      </c>
      <c r="AE34" s="41">
        <f t="shared" si="24"/>
        <v>0.91419616037612639</v>
      </c>
      <c r="AF34" s="78">
        <v>52.571428571428569</v>
      </c>
      <c r="AG34" s="67">
        <f t="shared" si="16"/>
        <v>3.78</v>
      </c>
      <c r="AH34" s="41">
        <f t="shared" si="17"/>
        <v>1.0582010582010584</v>
      </c>
      <c r="AI34" s="74"/>
      <c r="AJ34" s="68">
        <f t="shared" si="7"/>
        <v>5</v>
      </c>
      <c r="AK34" s="68"/>
      <c r="AM34">
        <f t="shared" si="5"/>
        <v>6661</v>
      </c>
      <c r="AN34">
        <f t="shared" si="9"/>
        <v>4713</v>
      </c>
      <c r="AO34" s="48">
        <f t="shared" si="8"/>
        <v>4.4009789540199948E-4</v>
      </c>
    </row>
    <row r="35" spans="1:41" ht="13.8" x14ac:dyDescent="0.25">
      <c r="A35" s="95">
        <v>43922</v>
      </c>
      <c r="B35" s="81">
        <v>3508</v>
      </c>
      <c r="C35" s="81">
        <v>39</v>
      </c>
      <c r="D35" s="81">
        <v>61</v>
      </c>
      <c r="E35" s="81">
        <v>62090</v>
      </c>
      <c r="F35" s="81">
        <f t="shared" si="0"/>
        <v>200</v>
      </c>
      <c r="G35" s="81">
        <f t="shared" si="1"/>
        <v>8</v>
      </c>
      <c r="H35" s="81">
        <f t="shared" si="2"/>
        <v>16</v>
      </c>
      <c r="I35" s="81">
        <f t="shared" si="3"/>
        <v>3408</v>
      </c>
      <c r="J35" s="82">
        <f t="shared" si="25"/>
        <v>6.1900309099837278E-2</v>
      </c>
      <c r="K35" s="82">
        <f t="shared" si="26"/>
        <v>2.4752475247524753E-3</v>
      </c>
      <c r="L35" s="82">
        <f t="shared" si="27"/>
        <v>4.9504950495049506E-3</v>
      </c>
      <c r="M35" s="83">
        <f t="shared" si="19"/>
        <v>8.3359082921114211</v>
      </c>
      <c r="N35" s="84">
        <f t="shared" si="28"/>
        <v>1.1117445838084378E-2</v>
      </c>
      <c r="O35" s="84">
        <f>VLOOKUP(A35,[1]List4!$C$3:$E$203,3,0)</f>
        <v>13</v>
      </c>
      <c r="P35" s="85">
        <f t="shared" si="11"/>
        <v>1.7388825541619156E-2</v>
      </c>
      <c r="Q35" s="87">
        <f t="shared" si="12"/>
        <v>1.1117445838084378E-2</v>
      </c>
      <c r="R35" s="96">
        <f t="shared" si="13"/>
        <v>0.97149372862029648</v>
      </c>
      <c r="S35">
        <f t="shared" si="4"/>
        <v>4</v>
      </c>
      <c r="T35">
        <f t="shared" si="20"/>
        <v>7.7286232237254601E-2</v>
      </c>
      <c r="U35">
        <f t="shared" si="21"/>
        <v>2.5644391595068023E-3</v>
      </c>
      <c r="V35">
        <f t="shared" si="22"/>
        <v>5.5803965490621435E-3</v>
      </c>
      <c r="W35">
        <f t="shared" si="22"/>
        <v>9.3558258672383392</v>
      </c>
      <c r="X35">
        <f t="shared" si="29"/>
        <v>0.39</v>
      </c>
      <c r="AB35" s="119">
        <f t="shared" si="18"/>
        <v>264.85714285714283</v>
      </c>
      <c r="AC35" s="120">
        <f t="shared" si="18"/>
        <v>4.7142857142857144</v>
      </c>
      <c r="AD35" s="67">
        <f t="shared" si="23"/>
        <v>4.7065714285714284</v>
      </c>
      <c r="AE35" s="41">
        <f t="shared" si="24"/>
        <v>1.0016390457111637</v>
      </c>
      <c r="AF35" s="78">
        <v>53.428571428571431</v>
      </c>
      <c r="AG35" s="67">
        <f t="shared" si="16"/>
        <v>4.2171428571428571</v>
      </c>
      <c r="AH35" s="41">
        <f t="shared" si="17"/>
        <v>1.1178861788617886</v>
      </c>
      <c r="AI35" s="74"/>
      <c r="AJ35" s="68">
        <f t="shared" si="7"/>
        <v>7.2857142857142856</v>
      </c>
      <c r="AK35" s="68"/>
      <c r="AM35">
        <f t="shared" si="5"/>
        <v>6102</v>
      </c>
      <c r="AN35">
        <f t="shared" si="9"/>
        <v>4998</v>
      </c>
      <c r="AO35" s="48">
        <f t="shared" si="8"/>
        <v>4.66711071763037E-4</v>
      </c>
    </row>
    <row r="36" spans="1:41" ht="13.8" x14ac:dyDescent="0.25">
      <c r="A36" s="95">
        <v>43923</v>
      </c>
      <c r="B36" s="81">
        <v>3858</v>
      </c>
      <c r="C36" s="81">
        <v>44</v>
      </c>
      <c r="D36" s="81">
        <v>67</v>
      </c>
      <c r="E36" s="81">
        <v>68763</v>
      </c>
      <c r="F36" s="81">
        <f t="shared" si="0"/>
        <v>350</v>
      </c>
      <c r="G36" s="81">
        <f t="shared" si="1"/>
        <v>5</v>
      </c>
      <c r="H36" s="81">
        <f t="shared" si="2"/>
        <v>6</v>
      </c>
      <c r="I36" s="81">
        <f t="shared" si="3"/>
        <v>3747</v>
      </c>
      <c r="J36" s="82">
        <f t="shared" si="25"/>
        <v>0.10273318339221346</v>
      </c>
      <c r="K36" s="82">
        <f t="shared" si="26"/>
        <v>1.4671361502347417E-3</v>
      </c>
      <c r="L36" s="82">
        <f t="shared" si="27"/>
        <v>1.7605633802816902E-3</v>
      </c>
      <c r="M36" s="81">
        <f t="shared" si="19"/>
        <v>31.828608090969411</v>
      </c>
      <c r="N36" s="84">
        <f>C36/B36</f>
        <v>1.1404872991187144E-2</v>
      </c>
      <c r="O36" s="84">
        <f>VLOOKUP(A36,[1]List4!$C$3:$E$203,3,0)</f>
        <v>13</v>
      </c>
      <c r="P36" s="85">
        <f t="shared" si="11"/>
        <v>1.7366511145671334E-2</v>
      </c>
      <c r="Q36" s="87">
        <f t="shared" si="12"/>
        <v>1.1404872991187144E-2</v>
      </c>
      <c r="R36" s="96">
        <f t="shared" si="13"/>
        <v>0.97122861586314158</v>
      </c>
      <c r="S36">
        <f t="shared" si="4"/>
        <v>4</v>
      </c>
      <c r="T36">
        <f t="shared" si="20"/>
        <v>8.3647970025994306E-2</v>
      </c>
      <c r="U36">
        <f t="shared" si="21"/>
        <v>2.2901134071887873E-3</v>
      </c>
      <c r="V36">
        <f t="shared" si="22"/>
        <v>4.6254382568670302E-3</v>
      </c>
      <c r="W36">
        <f t="shared" si="22"/>
        <v>14.974021423171108</v>
      </c>
      <c r="X36">
        <f t="shared" si="29"/>
        <v>0.3963963963963964</v>
      </c>
      <c r="AB36" s="119">
        <f t="shared" si="18"/>
        <v>276.14285714285717</v>
      </c>
      <c r="AC36" s="120">
        <f t="shared" si="18"/>
        <v>5</v>
      </c>
      <c r="AD36" s="67">
        <f t="shared" si="23"/>
        <v>5.0919999999999996</v>
      </c>
      <c r="AE36" s="41">
        <f t="shared" si="24"/>
        <v>0.98193244304791838</v>
      </c>
      <c r="AF36" s="78">
        <v>55.428571428571431</v>
      </c>
      <c r="AG36" s="67">
        <f t="shared" si="16"/>
        <v>6.1971428571428575</v>
      </c>
      <c r="AH36" s="41">
        <f t="shared" si="17"/>
        <v>0.80682342093130466</v>
      </c>
      <c r="AI36" s="74"/>
      <c r="AJ36" s="68">
        <f t="shared" si="7"/>
        <v>8.1428571428571423</v>
      </c>
      <c r="AK36" s="68"/>
      <c r="AM36">
        <f t="shared" si="5"/>
        <v>6673</v>
      </c>
      <c r="AN36">
        <f t="shared" si="9"/>
        <v>5289.4285714285716</v>
      </c>
      <c r="AO36" s="48">
        <f t="shared" si="8"/>
        <v>4.9392454533522573E-4</v>
      </c>
    </row>
    <row r="37" spans="1:41" ht="13.8" x14ac:dyDescent="0.25">
      <c r="A37" s="95">
        <v>43924</v>
      </c>
      <c r="B37" s="81">
        <v>4091</v>
      </c>
      <c r="C37" s="81">
        <v>53</v>
      </c>
      <c r="D37" s="81">
        <v>72</v>
      </c>
      <c r="E37" s="81">
        <v>76161</v>
      </c>
      <c r="F37" s="81">
        <f t="shared" ref="F37:F54" si="30">B37-B36</f>
        <v>233</v>
      </c>
      <c r="G37" s="81">
        <f t="shared" ref="G37:G54" si="31">C37-C36</f>
        <v>9</v>
      </c>
      <c r="H37" s="81">
        <f t="shared" ref="H37:H54" si="32">D37-D36</f>
        <v>5</v>
      </c>
      <c r="I37" s="81">
        <f t="shared" si="3"/>
        <v>3966</v>
      </c>
      <c r="J37" s="82">
        <f>F37/I36*$B$2/($B$2-B36)</f>
        <v>6.2205489845318811E-2</v>
      </c>
      <c r="K37" s="82">
        <f t="shared" si="26"/>
        <v>2.4019215372297837E-3</v>
      </c>
      <c r="L37" s="82">
        <f t="shared" si="27"/>
        <v>1.3344008540165466E-3</v>
      </c>
      <c r="M37" s="83">
        <f t="shared" si="19"/>
        <v>16.648855032172115</v>
      </c>
      <c r="N37" s="84">
        <f t="shared" si="28"/>
        <v>1.2955267660718651E-2</v>
      </c>
      <c r="O37" s="84">
        <f>VLOOKUP(A37,[1]List4!$C$3:$E$203,3,0)</f>
        <v>13</v>
      </c>
      <c r="P37" s="85">
        <f t="shared" si="11"/>
        <v>1.7599608897580055E-2</v>
      </c>
      <c r="Q37" s="87">
        <f t="shared" si="12"/>
        <v>1.2955267660718651E-2</v>
      </c>
      <c r="R37" s="96">
        <f t="shared" si="13"/>
        <v>0.96944512344170131</v>
      </c>
      <c r="S37">
        <f t="shared" si="4"/>
        <v>4</v>
      </c>
      <c r="T37">
        <f t="shared" si="20"/>
        <v>7.9359473989859208E-2</v>
      </c>
      <c r="U37">
        <f t="shared" si="21"/>
        <v>2.3124750331969869E-3</v>
      </c>
      <c r="V37">
        <f t="shared" si="22"/>
        <v>3.9672307762969334E-3</v>
      </c>
      <c r="W37">
        <f t="shared" si="22"/>
        <v>15.308988144971309</v>
      </c>
      <c r="X37">
        <f t="shared" si="29"/>
        <v>0.42399999999999999</v>
      </c>
      <c r="AB37" s="119">
        <f t="shared" si="18"/>
        <v>258.85714285714283</v>
      </c>
      <c r="AC37" s="120">
        <f t="shared" si="18"/>
        <v>6.2857142857142856</v>
      </c>
      <c r="AD37" s="67">
        <f t="shared" si="23"/>
        <v>5.4177142857142861</v>
      </c>
      <c r="AE37" s="41">
        <f t="shared" si="24"/>
        <v>1.160215167176458</v>
      </c>
      <c r="AF37" s="78">
        <v>50.142857142857146</v>
      </c>
      <c r="AG37" s="67">
        <f t="shared" si="16"/>
        <v>7.1228571428571419</v>
      </c>
      <c r="AH37" s="41">
        <f t="shared" si="17"/>
        <v>0.88247091857200166</v>
      </c>
      <c r="AI37" s="74"/>
      <c r="AJ37" s="68">
        <f t="shared" si="7"/>
        <v>8.7142857142857135</v>
      </c>
      <c r="AK37" s="68"/>
      <c r="AM37">
        <f t="shared" si="5"/>
        <v>7398</v>
      </c>
      <c r="AN37">
        <f t="shared" si="9"/>
        <v>5580.7142857142853</v>
      </c>
      <c r="AO37" s="48">
        <f t="shared" si="8"/>
        <v>5.2112467896938894E-4</v>
      </c>
    </row>
    <row r="38" spans="1:41" ht="13.8" x14ac:dyDescent="0.25">
      <c r="A38" s="95">
        <v>43925</v>
      </c>
      <c r="B38" s="81">
        <v>4472</v>
      </c>
      <c r="C38" s="81">
        <v>59</v>
      </c>
      <c r="D38" s="81">
        <v>78</v>
      </c>
      <c r="E38" s="81">
        <v>81998</v>
      </c>
      <c r="F38" s="81">
        <f t="shared" si="30"/>
        <v>381</v>
      </c>
      <c r="G38" s="81">
        <f t="shared" si="31"/>
        <v>6</v>
      </c>
      <c r="H38" s="81">
        <f t="shared" si="32"/>
        <v>6</v>
      </c>
      <c r="I38" s="81">
        <f t="shared" si="3"/>
        <v>4335</v>
      </c>
      <c r="J38" s="82">
        <f t="shared" si="25"/>
        <v>9.6103278780809237E-2</v>
      </c>
      <c r="K38" s="82">
        <f t="shared" si="26"/>
        <v>1.5128593040847202E-3</v>
      </c>
      <c r="L38" s="82">
        <f t="shared" si="27"/>
        <v>1.5128593040847202E-3</v>
      </c>
      <c r="M38" s="81">
        <f t="shared" si="19"/>
        <v>31.762133637057453</v>
      </c>
      <c r="N38" s="84">
        <f t="shared" si="28"/>
        <v>1.3193202146690518E-2</v>
      </c>
      <c r="O38" s="84">
        <f>VLOOKUP(A38,[1]List4!$C$3:$E$203,3,0)</f>
        <v>13</v>
      </c>
      <c r="P38" s="85">
        <f t="shared" si="11"/>
        <v>1.7441860465116279E-2</v>
      </c>
      <c r="Q38" s="87">
        <f t="shared" si="12"/>
        <v>1.3193202146690518E-2</v>
      </c>
      <c r="R38" s="96">
        <f t="shared" si="13"/>
        <v>0.96936493738819318</v>
      </c>
      <c r="S38">
        <f t="shared" si="4"/>
        <v>4</v>
      </c>
      <c r="T38">
        <f t="shared" si="20"/>
        <v>8.2150108121684218E-2</v>
      </c>
      <c r="U38">
        <f t="shared" si="21"/>
        <v>2.1792057450116093E-3</v>
      </c>
      <c r="V38">
        <f t="shared" si="22"/>
        <v>3.5581688642615651E-3</v>
      </c>
      <c r="W38">
        <f t="shared" si="22"/>
        <v>18.051179060319001</v>
      </c>
      <c r="X38">
        <f t="shared" si="29"/>
        <v>0.43065693430656932</v>
      </c>
      <c r="AB38" s="119">
        <f t="shared" si="18"/>
        <v>263</v>
      </c>
      <c r="AC38" s="120">
        <f t="shared" si="18"/>
        <v>6.8571428571428568</v>
      </c>
      <c r="AD38" s="67">
        <f t="shared" si="23"/>
        <v>6.46</v>
      </c>
      <c r="AE38" s="41">
        <f t="shared" si="24"/>
        <v>1.0614772224679345</v>
      </c>
      <c r="AF38" s="78">
        <v>50.857142857142854</v>
      </c>
      <c r="AG38" s="67">
        <f t="shared" si="16"/>
        <v>7.7142857142857135</v>
      </c>
      <c r="AH38" s="41">
        <f t="shared" si="17"/>
        <v>0.88888888888888895</v>
      </c>
      <c r="AI38" s="74"/>
      <c r="AJ38" s="68">
        <f t="shared" si="7"/>
        <v>9.5714285714285712</v>
      </c>
      <c r="AK38" s="68"/>
      <c r="AM38">
        <f t="shared" si="5"/>
        <v>5837</v>
      </c>
      <c r="AN38">
        <f t="shared" si="9"/>
        <v>5811.1428571428569</v>
      </c>
      <c r="AO38" s="48">
        <f t="shared" si="8"/>
        <v>5.4264199900465381E-4</v>
      </c>
    </row>
    <row r="39" spans="1:41" ht="13.8" x14ac:dyDescent="0.25">
      <c r="A39" s="95">
        <v>43926</v>
      </c>
      <c r="B39" s="81">
        <v>4587</v>
      </c>
      <c r="C39" s="81">
        <v>67</v>
      </c>
      <c r="D39" s="81">
        <v>96</v>
      </c>
      <c r="E39" s="81">
        <v>86810</v>
      </c>
      <c r="F39" s="81">
        <f t="shared" si="30"/>
        <v>115</v>
      </c>
      <c r="G39" s="81">
        <f t="shared" si="31"/>
        <v>8</v>
      </c>
      <c r="H39" s="81">
        <f t="shared" si="32"/>
        <v>18</v>
      </c>
      <c r="I39" s="81">
        <f t="shared" si="3"/>
        <v>4424</v>
      </c>
      <c r="J39" s="82">
        <f t="shared" si="25"/>
        <v>2.653934101634671E-2</v>
      </c>
      <c r="K39" s="82">
        <f t="shared" si="26"/>
        <v>1.845444059976932E-3</v>
      </c>
      <c r="L39" s="82">
        <f t="shared" si="27"/>
        <v>4.1522491349480972E-3</v>
      </c>
      <c r="M39" s="81">
        <f t="shared" si="19"/>
        <v>4.4249247425331912</v>
      </c>
      <c r="N39" s="84">
        <f t="shared" si="28"/>
        <v>1.4606496620885111E-2</v>
      </c>
      <c r="O39" s="84">
        <f>VLOOKUP(A39,[1]List4!$C$3:$E$203,3,0)</f>
        <v>13</v>
      </c>
      <c r="P39" s="85">
        <f t="shared" si="11"/>
        <v>2.0928711576193592E-2</v>
      </c>
      <c r="Q39" s="87">
        <f t="shared" si="12"/>
        <v>1.4606496620885111E-2</v>
      </c>
      <c r="R39" s="96">
        <f t="shared" si="13"/>
        <v>0.96446479180292133</v>
      </c>
      <c r="S39">
        <f t="shared" si="4"/>
        <v>4</v>
      </c>
      <c r="T39">
        <f t="shared" si="20"/>
        <v>7.4205712820921713E-2</v>
      </c>
      <c r="U39">
        <f t="shared" si="21"/>
        <v>2.1315255042923696E-3</v>
      </c>
      <c r="V39">
        <f t="shared" si="22"/>
        <v>3.643037474359641E-3</v>
      </c>
      <c r="W39">
        <f t="shared" si="22"/>
        <v>16.104571300635314</v>
      </c>
      <c r="X39">
        <f t="shared" si="29"/>
        <v>0.41104294478527609</v>
      </c>
      <c r="AB39" s="119">
        <f t="shared" si="18"/>
        <v>252.85714285714286</v>
      </c>
      <c r="AC39" s="120">
        <f t="shared" si="18"/>
        <v>7.2857142857142856</v>
      </c>
      <c r="AD39" s="67">
        <f t="shared" si="23"/>
        <v>6.6825714285714284</v>
      </c>
      <c r="AE39" s="41">
        <f t="shared" si="24"/>
        <v>1.0902561032964213</v>
      </c>
      <c r="AF39" s="78">
        <v>49.714285714285715</v>
      </c>
      <c r="AG39" s="67">
        <f t="shared" si="16"/>
        <v>8.3571428571428577</v>
      </c>
      <c r="AH39" s="41">
        <f t="shared" si="17"/>
        <v>0.8717948717948717</v>
      </c>
      <c r="AI39" s="74"/>
      <c r="AJ39" s="68">
        <f t="shared" si="7"/>
        <v>12.142857142857142</v>
      </c>
      <c r="AK39" s="68"/>
      <c r="AM39">
        <f t="shared" si="5"/>
        <v>4812</v>
      </c>
      <c r="AN39">
        <f t="shared" si="9"/>
        <v>6091.7142857142853</v>
      </c>
      <c r="AO39" s="48">
        <f t="shared" si="8"/>
        <v>5.6884163728689833E-4</v>
      </c>
    </row>
    <row r="40" spans="1:41" ht="13.8" x14ac:dyDescent="0.25">
      <c r="A40" s="95">
        <v>43927</v>
      </c>
      <c r="B40" s="81">
        <v>4822</v>
      </c>
      <c r="C40" s="81">
        <v>78</v>
      </c>
      <c r="D40" s="81">
        <v>121</v>
      </c>
      <c r="E40" s="81">
        <v>93245</v>
      </c>
      <c r="F40" s="81">
        <f t="shared" si="30"/>
        <v>235</v>
      </c>
      <c r="G40" s="81">
        <f t="shared" si="31"/>
        <v>11</v>
      </c>
      <c r="H40" s="81">
        <f t="shared" si="32"/>
        <v>25</v>
      </c>
      <c r="I40" s="81">
        <f t="shared" si="3"/>
        <v>4623</v>
      </c>
      <c r="J40" s="82">
        <f t="shared" si="25"/>
        <v>5.3142111476041032E-2</v>
      </c>
      <c r="K40" s="82">
        <f>G40/I39</f>
        <v>2.4864376130198916E-3</v>
      </c>
      <c r="L40" s="82">
        <f t="shared" si="27"/>
        <v>5.650994575045208E-3</v>
      </c>
      <c r="M40" s="81">
        <f t="shared" si="19"/>
        <v>6.5305750325001535</v>
      </c>
      <c r="N40" s="84">
        <f t="shared" si="28"/>
        <v>1.6175860638739114E-2</v>
      </c>
      <c r="O40" s="84">
        <f>VLOOKUP(A40,[1]List4!$C$3:$E$203,3,0)</f>
        <v>14</v>
      </c>
      <c r="P40" s="85">
        <f t="shared" si="11"/>
        <v>2.5093322272915802E-2</v>
      </c>
      <c r="Q40" s="87">
        <f t="shared" si="12"/>
        <v>1.6175860638739114E-2</v>
      </c>
      <c r="R40" s="96">
        <f t="shared" si="13"/>
        <v>0.95873081708834507</v>
      </c>
      <c r="S40">
        <f t="shared" si="4"/>
        <v>4</v>
      </c>
      <c r="T40">
        <f t="shared" si="20"/>
        <v>7.2373561107612297E-2</v>
      </c>
      <c r="U40">
        <f t="shared" si="21"/>
        <v>2.1283079385128246E-3</v>
      </c>
      <c r="V40">
        <f t="shared" si="22"/>
        <v>3.7334765355156127E-3</v>
      </c>
      <c r="W40">
        <f t="shared" si="22"/>
        <v>15.785480563923855</v>
      </c>
      <c r="X40">
        <f t="shared" si="29"/>
        <v>0.39195979899497485</v>
      </c>
      <c r="AB40" s="119">
        <f t="shared" si="18"/>
        <v>260.14285714285717</v>
      </c>
      <c r="AC40" s="120">
        <f t="shared" si="18"/>
        <v>7.8571428571428568</v>
      </c>
      <c r="AD40" s="67">
        <f t="shared" si="23"/>
        <v>7.8497142857142856</v>
      </c>
      <c r="AE40" s="41">
        <f t="shared" si="24"/>
        <v>1.0009463492756787</v>
      </c>
      <c r="AF40" s="78">
        <v>51.571428571428569</v>
      </c>
      <c r="AG40" s="67">
        <f t="shared" si="16"/>
        <v>9.4628571428571426</v>
      </c>
      <c r="AH40" s="41">
        <f t="shared" si="17"/>
        <v>0.83031400966183577</v>
      </c>
      <c r="AI40" s="74"/>
      <c r="AJ40" s="68">
        <f t="shared" si="7"/>
        <v>13.714285714285714</v>
      </c>
      <c r="AK40" s="68"/>
      <c r="AM40">
        <f t="shared" si="5"/>
        <v>6435</v>
      </c>
      <c r="AN40">
        <f t="shared" si="9"/>
        <v>6274</v>
      </c>
      <c r="AO40" s="48">
        <f t="shared" si="8"/>
        <v>5.8586339820754186E-4</v>
      </c>
    </row>
    <row r="41" spans="1:41" ht="13.8" x14ac:dyDescent="0.25">
      <c r="A41" s="95">
        <v>43928</v>
      </c>
      <c r="B41" s="81">
        <v>5017</v>
      </c>
      <c r="C41" s="81">
        <v>88</v>
      </c>
      <c r="D41" s="81">
        <v>172</v>
      </c>
      <c r="E41" s="81">
        <v>101418</v>
      </c>
      <c r="F41" s="81">
        <f t="shared" si="30"/>
        <v>195</v>
      </c>
      <c r="G41" s="81">
        <f t="shared" si="31"/>
        <v>10</v>
      </c>
      <c r="H41" s="81">
        <f t="shared" si="32"/>
        <v>51</v>
      </c>
      <c r="I41" s="81">
        <f t="shared" si="3"/>
        <v>4757</v>
      </c>
      <c r="J41" s="82">
        <f t="shared" si="25"/>
        <v>4.2199403726171883E-2</v>
      </c>
      <c r="K41" s="82">
        <f t="shared" si="26"/>
        <v>2.1630975556997619E-3</v>
      </c>
      <c r="L41" s="82">
        <f t="shared" si="27"/>
        <v>1.1031797534068787E-2</v>
      </c>
      <c r="M41" s="81">
        <f t="shared" si="19"/>
        <v>3.1981613676408625</v>
      </c>
      <c r="N41" s="84">
        <f t="shared" si="28"/>
        <v>1.7540362766593581E-2</v>
      </c>
      <c r="O41" s="84">
        <f>VLOOKUP(A41,[1]List4!$C$3:$E$203,3,0)</f>
        <v>14</v>
      </c>
      <c r="P41" s="85">
        <f t="shared" si="11"/>
        <v>3.4283436316523822E-2</v>
      </c>
      <c r="Q41" s="87">
        <f t="shared" si="12"/>
        <v>1.7540362766593581E-2</v>
      </c>
      <c r="R41" s="96">
        <f t="shared" si="13"/>
        <v>0.94817620091688259</v>
      </c>
      <c r="S41">
        <f t="shared" si="4"/>
        <v>4</v>
      </c>
      <c r="T41">
        <f t="shared" si="20"/>
        <v>6.3546159619534054E-2</v>
      </c>
      <c r="U41">
        <f t="shared" si="21"/>
        <v>2.050306249285472E-3</v>
      </c>
      <c r="V41">
        <f t="shared" si="22"/>
        <v>4.3419085474214287E-3</v>
      </c>
      <c r="W41">
        <f t="shared" si="22"/>
        <v>14.675595170712088</v>
      </c>
      <c r="X41">
        <f t="shared" si="29"/>
        <v>0.33846153846153848</v>
      </c>
      <c r="AB41" s="119">
        <f t="shared" si="18"/>
        <v>244.14285714285714</v>
      </c>
      <c r="AC41" s="120">
        <f t="shared" si="18"/>
        <v>8.1428571428571423</v>
      </c>
      <c r="AD41" s="67">
        <f t="shared" si="23"/>
        <v>8.8811428571428568</v>
      </c>
      <c r="AE41" s="41">
        <f t="shared" si="24"/>
        <v>0.91687041564792171</v>
      </c>
      <c r="AF41" s="78">
        <v>48.285714285714285</v>
      </c>
      <c r="AG41" s="67">
        <f t="shared" si="16"/>
        <v>9.6171428571428574</v>
      </c>
      <c r="AH41" s="41">
        <f t="shared" si="17"/>
        <v>0.84670231729055245</v>
      </c>
      <c r="AI41" s="74"/>
      <c r="AJ41" s="68">
        <f t="shared" si="7"/>
        <v>18.142857142857142</v>
      </c>
      <c r="AK41" s="68"/>
      <c r="AM41">
        <f t="shared" si="5"/>
        <v>8173</v>
      </c>
      <c r="AN41">
        <f t="shared" si="9"/>
        <v>6490</v>
      </c>
      <c r="AO41" s="48">
        <f t="shared" si="8"/>
        <v>6.0603338450222299E-4</v>
      </c>
    </row>
    <row r="42" spans="1:41" ht="13.8" x14ac:dyDescent="0.25">
      <c r="A42" s="95">
        <v>43929</v>
      </c>
      <c r="B42" s="81">
        <v>5312</v>
      </c>
      <c r="C42" s="81">
        <v>99</v>
      </c>
      <c r="D42" s="81">
        <v>233</v>
      </c>
      <c r="E42" s="81">
        <v>109887</v>
      </c>
      <c r="F42" s="81">
        <f t="shared" si="30"/>
        <v>295</v>
      </c>
      <c r="G42" s="81">
        <f t="shared" si="31"/>
        <v>11</v>
      </c>
      <c r="H42" s="81">
        <f t="shared" si="32"/>
        <v>61</v>
      </c>
      <c r="I42" s="81">
        <f t="shared" si="3"/>
        <v>4980</v>
      </c>
      <c r="J42" s="82">
        <f t="shared" si="25"/>
        <v>6.2042940495087524E-2</v>
      </c>
      <c r="K42" s="82">
        <f t="shared" si="26"/>
        <v>2.3123817532058021E-3</v>
      </c>
      <c r="L42" s="82">
        <f t="shared" si="27"/>
        <v>1.2823207904141265E-2</v>
      </c>
      <c r="M42" s="81">
        <f t="shared" si="19"/>
        <v>4.0991426102101576</v>
      </c>
      <c r="N42" s="84">
        <f t="shared" si="28"/>
        <v>1.8637048192771084E-2</v>
      </c>
      <c r="O42" s="84">
        <f>VLOOKUP(A42,[1]List4!$C$3:$E$203,3,0)</f>
        <v>14</v>
      </c>
      <c r="P42" s="85">
        <f t="shared" si="11"/>
        <v>4.3862951807228913E-2</v>
      </c>
      <c r="Q42" s="87">
        <f t="shared" si="12"/>
        <v>1.8637048192771084E-2</v>
      </c>
      <c r="R42" s="96">
        <f t="shared" si="13"/>
        <v>0.9375</v>
      </c>
      <c r="S42">
        <f t="shared" si="4"/>
        <v>4</v>
      </c>
      <c r="T42">
        <f t="shared" si="20"/>
        <v>6.3566535533141233E-2</v>
      </c>
      <c r="U42">
        <f t="shared" si="21"/>
        <v>2.0270397104930906E-3</v>
      </c>
      <c r="V42">
        <f t="shared" si="22"/>
        <v>5.4665818123694736E-3</v>
      </c>
      <c r="W42">
        <f t="shared" si="22"/>
        <v>14.070342930440477</v>
      </c>
      <c r="X42">
        <f t="shared" si="29"/>
        <v>0.29819277108433734</v>
      </c>
      <c r="AB42" s="119">
        <f t="shared" si="18"/>
        <v>257.71428571428572</v>
      </c>
      <c r="AC42" s="120">
        <f t="shared" si="18"/>
        <v>8.5714285714285712</v>
      </c>
      <c r="AD42" s="67">
        <f t="shared" si="23"/>
        <v>9.2122857142857129</v>
      </c>
      <c r="AE42" s="41">
        <f t="shared" si="24"/>
        <v>0.93043451291753265</v>
      </c>
      <c r="AF42" s="78">
        <v>48.142857142857146</v>
      </c>
      <c r="AG42" s="67">
        <f t="shared" si="16"/>
        <v>9.9771428571428569</v>
      </c>
      <c r="AH42" s="41">
        <f t="shared" si="17"/>
        <v>0.85910652920962194</v>
      </c>
      <c r="AI42" s="74"/>
      <c r="AJ42" s="68">
        <f t="shared" si="7"/>
        <v>24.571428571428573</v>
      </c>
      <c r="AK42" s="68"/>
      <c r="AM42">
        <f t="shared" si="5"/>
        <v>8469</v>
      </c>
      <c r="AN42">
        <f t="shared" si="9"/>
        <v>6828.1428571428569</v>
      </c>
      <c r="AO42" s="48">
        <f t="shared" si="8"/>
        <v>6.3760901780877727E-4</v>
      </c>
    </row>
    <row r="43" spans="1:41" ht="13.8" x14ac:dyDescent="0.25">
      <c r="A43" s="95">
        <v>43930</v>
      </c>
      <c r="B43" s="81">
        <v>5569</v>
      </c>
      <c r="C43" s="81">
        <v>112</v>
      </c>
      <c r="D43" s="81">
        <v>301</v>
      </c>
      <c r="E43" s="81">
        <v>118067</v>
      </c>
      <c r="F43" s="81">
        <f t="shared" si="30"/>
        <v>257</v>
      </c>
      <c r="G43" s="81">
        <f t="shared" si="31"/>
        <v>13</v>
      </c>
      <c r="H43" s="81">
        <f t="shared" si="32"/>
        <v>68</v>
      </c>
      <c r="I43" s="81">
        <f t="shared" si="3"/>
        <v>5156</v>
      </c>
      <c r="J43" s="82">
        <f t="shared" si="25"/>
        <v>5.1632036858512462E-2</v>
      </c>
      <c r="K43" s="82">
        <f t="shared" si="26"/>
        <v>2.6104417670682733E-3</v>
      </c>
      <c r="L43" s="82">
        <f t="shared" si="27"/>
        <v>1.3654618473895583E-2</v>
      </c>
      <c r="M43" s="81">
        <f t="shared" si="19"/>
        <v>3.1744141179678027</v>
      </c>
      <c r="N43" s="84">
        <f t="shared" si="28"/>
        <v>2.0111330579996409E-2</v>
      </c>
      <c r="O43" s="84">
        <f>VLOOKUP(A43,[1]List4!$C$3:$E$203,3,0)</f>
        <v>14</v>
      </c>
      <c r="P43" s="85">
        <f t="shared" si="11"/>
        <v>5.4049200933740348E-2</v>
      </c>
      <c r="Q43" s="87">
        <f t="shared" si="12"/>
        <v>2.0111330579996409E-2</v>
      </c>
      <c r="R43" s="96">
        <f t="shared" si="13"/>
        <v>0.9258394684862632</v>
      </c>
      <c r="S43">
        <f t="shared" si="4"/>
        <v>4</v>
      </c>
      <c r="T43">
        <f t="shared" si="20"/>
        <v>5.6266371742612523E-2</v>
      </c>
      <c r="U43">
        <f t="shared" si="21"/>
        <v>2.1903690843264522E-3</v>
      </c>
      <c r="V43">
        <f t="shared" si="22"/>
        <v>7.165732540028601E-3</v>
      </c>
      <c r="W43">
        <f t="shared" si="22"/>
        <v>9.976886648583104</v>
      </c>
      <c r="X43">
        <f t="shared" si="29"/>
        <v>0.2711864406779661</v>
      </c>
      <c r="AB43" s="119">
        <f t="shared" si="18"/>
        <v>244.42857142857142</v>
      </c>
      <c r="AC43" s="120">
        <f t="shared" si="18"/>
        <v>9.7142857142857135</v>
      </c>
      <c r="AD43" s="67">
        <f t="shared" si="23"/>
        <v>9.581428571428571</v>
      </c>
      <c r="AE43" s="41">
        <f t="shared" si="24"/>
        <v>1.0138661100342925</v>
      </c>
      <c r="AF43" s="78">
        <v>52.857142857142854</v>
      </c>
      <c r="AG43" s="67">
        <f t="shared" si="16"/>
        <v>9.0257142857142867</v>
      </c>
      <c r="AH43" s="41">
        <f t="shared" si="17"/>
        <v>1.0762899651788538</v>
      </c>
      <c r="AI43" s="74"/>
      <c r="AJ43" s="68">
        <f t="shared" si="7"/>
        <v>33.428571428571431</v>
      </c>
      <c r="AK43" s="68">
        <f>INDEX(AB1:AB43,$AK$2)*$AJ$1</f>
        <v>22.2</v>
      </c>
      <c r="AM43">
        <f t="shared" si="5"/>
        <v>8180</v>
      </c>
      <c r="AN43">
        <f t="shared" si="9"/>
        <v>7043.4285714285716</v>
      </c>
      <c r="AO43" s="48">
        <f t="shared" si="8"/>
        <v>6.5771230441333045E-4</v>
      </c>
    </row>
    <row r="44" spans="1:41" ht="13.8" x14ac:dyDescent="0.25">
      <c r="A44" s="95">
        <v>43931</v>
      </c>
      <c r="B44" s="81">
        <v>5732</v>
      </c>
      <c r="C44" s="81">
        <v>119</v>
      </c>
      <c r="D44" s="81">
        <v>346</v>
      </c>
      <c r="E44" s="81">
        <v>123769</v>
      </c>
      <c r="F44" s="81">
        <f t="shared" si="30"/>
        <v>163</v>
      </c>
      <c r="G44" s="81">
        <f t="shared" si="31"/>
        <v>7</v>
      </c>
      <c r="H44" s="81">
        <f t="shared" si="32"/>
        <v>45</v>
      </c>
      <c r="I44" s="81">
        <f t="shared" si="3"/>
        <v>5267</v>
      </c>
      <c r="J44" s="82">
        <f t="shared" si="25"/>
        <v>3.1630102623044519E-2</v>
      </c>
      <c r="K44" s="82">
        <f t="shared" si="26"/>
        <v>1.3576415826221878E-3</v>
      </c>
      <c r="L44" s="82">
        <f t="shared" si="27"/>
        <v>8.7276958882854926E-3</v>
      </c>
      <c r="M44" s="81">
        <f t="shared" si="19"/>
        <v>3.1362463293157217</v>
      </c>
      <c r="N44" s="84">
        <f t="shared" si="28"/>
        <v>2.0760642009769716E-2</v>
      </c>
      <c r="O44" s="84">
        <f>VLOOKUP(A44,[1]List4!$C$3:$E$203,3,0)</f>
        <v>14</v>
      </c>
      <c r="P44" s="85">
        <f t="shared" si="11"/>
        <v>6.0362875087229588E-2</v>
      </c>
      <c r="Q44" s="87">
        <f t="shared" si="12"/>
        <v>2.0760642009769716E-2</v>
      </c>
      <c r="R44" s="96">
        <f t="shared" si="13"/>
        <v>0.91887648290300072</v>
      </c>
      <c r="S44">
        <f t="shared" si="4"/>
        <v>4</v>
      </c>
      <c r="T44">
        <f t="shared" si="20"/>
        <v>5.1898459282287625E-2</v>
      </c>
      <c r="U44">
        <f t="shared" si="21"/>
        <v>2.041186233668224E-3</v>
      </c>
      <c r="V44">
        <f t="shared" si="22"/>
        <v>8.2219175449241653E-3</v>
      </c>
      <c r="W44">
        <f t="shared" si="22"/>
        <v>8.0465139767464784</v>
      </c>
      <c r="X44">
        <f t="shared" si="29"/>
        <v>0.25591397849462366</v>
      </c>
      <c r="AB44" s="119">
        <f t="shared" ref="AB44:AC59" si="33">AVERAGE(F38:F44)</f>
        <v>234.42857142857142</v>
      </c>
      <c r="AC44" s="120">
        <f t="shared" si="33"/>
        <v>9.4285714285714288</v>
      </c>
      <c r="AD44" s="67">
        <f t="shared" si="23"/>
        <v>10.390285714285715</v>
      </c>
      <c r="AE44" s="41">
        <f t="shared" si="24"/>
        <v>0.90744101633393826</v>
      </c>
      <c r="AF44" s="78">
        <v>50.285714285714285</v>
      </c>
      <c r="AG44" s="67">
        <f t="shared" si="16"/>
        <v>9.154285714285713</v>
      </c>
      <c r="AH44" s="41">
        <f t="shared" si="17"/>
        <v>1.0299625468164795</v>
      </c>
      <c r="AI44" s="74"/>
      <c r="AJ44" s="68">
        <f t="shared" si="7"/>
        <v>39.142857142857146</v>
      </c>
      <c r="AK44" s="68">
        <f t="shared" ref="AK44:AK107" si="34">INDEX(AB2:AB44,$AK$2)*$AJ$1</f>
        <v>26.7</v>
      </c>
      <c r="AM44">
        <f t="shared" si="5"/>
        <v>5702</v>
      </c>
      <c r="AN44">
        <f t="shared" si="9"/>
        <v>6801.1428571428569</v>
      </c>
      <c r="AO44" s="48">
        <f t="shared" si="8"/>
        <v>6.3508776952194204E-4</v>
      </c>
    </row>
    <row r="45" spans="1:41" ht="13.8" x14ac:dyDescent="0.25">
      <c r="A45" s="95">
        <v>43932</v>
      </c>
      <c r="B45" s="81">
        <v>5831</v>
      </c>
      <c r="C45" s="81">
        <v>129</v>
      </c>
      <c r="D45" s="81">
        <v>411</v>
      </c>
      <c r="E45" s="81">
        <v>128660</v>
      </c>
      <c r="F45" s="81">
        <f t="shared" si="30"/>
        <v>99</v>
      </c>
      <c r="G45" s="81">
        <f t="shared" si="31"/>
        <v>10</v>
      </c>
      <c r="H45" s="81">
        <f t="shared" si="32"/>
        <v>65</v>
      </c>
      <c r="I45" s="81">
        <f t="shared" si="3"/>
        <v>5291</v>
      </c>
      <c r="J45" s="82">
        <f t="shared" si="25"/>
        <v>1.8806344844084104E-2</v>
      </c>
      <c r="K45" s="82">
        <f t="shared" si="26"/>
        <v>1.8986140117714068E-3</v>
      </c>
      <c r="L45" s="82">
        <f t="shared" si="27"/>
        <v>1.2340991076514145E-2</v>
      </c>
      <c r="M45" s="81">
        <f t="shared" si="19"/>
        <v>1.3207069105838796</v>
      </c>
      <c r="N45" s="84">
        <f t="shared" si="28"/>
        <v>2.2123134968273023E-2</v>
      </c>
      <c r="O45" s="84">
        <f>VLOOKUP(A45,[1]List4!$C$3:$E$203,3,0)</f>
        <v>14</v>
      </c>
      <c r="P45" s="85">
        <f t="shared" si="11"/>
        <v>7.0485336991939637E-2</v>
      </c>
      <c r="Q45" s="87">
        <f t="shared" si="12"/>
        <v>2.2123134968273023E-2</v>
      </c>
      <c r="R45" s="96">
        <f t="shared" si="13"/>
        <v>0.90739152803978729</v>
      </c>
      <c r="S45">
        <f t="shared" si="4"/>
        <v>4</v>
      </c>
      <c r="T45">
        <f t="shared" si="20"/>
        <v>4.085604014846974E-2</v>
      </c>
      <c r="U45">
        <f t="shared" si="21"/>
        <v>2.0962940490520366E-3</v>
      </c>
      <c r="V45">
        <f t="shared" si="22"/>
        <v>9.7687935124140812E-3</v>
      </c>
      <c r="W45">
        <f t="shared" si="22"/>
        <v>3.6977387301073956</v>
      </c>
      <c r="X45">
        <f t="shared" si="29"/>
        <v>0.2388888888888889</v>
      </c>
      <c r="AB45" s="119">
        <f t="shared" si="33"/>
        <v>194.14285714285714</v>
      </c>
      <c r="AC45" s="120">
        <f t="shared" si="33"/>
        <v>10</v>
      </c>
      <c r="AD45" s="67">
        <f t="shared" si="23"/>
        <v>10.064571428571428</v>
      </c>
      <c r="AE45" s="41">
        <f t="shared" si="24"/>
        <v>0.99358428433543411</v>
      </c>
      <c r="AF45" s="78">
        <v>47.428571428571431</v>
      </c>
      <c r="AG45" s="67">
        <f t="shared" si="16"/>
        <v>8.9485714285714284</v>
      </c>
      <c r="AH45" s="41">
        <f t="shared" si="17"/>
        <v>1.1174968071519795</v>
      </c>
      <c r="AI45" s="74"/>
      <c r="AJ45" s="68">
        <f t="shared" si="7"/>
        <v>47.571428571428569</v>
      </c>
      <c r="AK45" s="68">
        <f t="shared" si="34"/>
        <v>35.5</v>
      </c>
      <c r="AM45">
        <f t="shared" si="5"/>
        <v>4891</v>
      </c>
      <c r="AN45">
        <f t="shared" si="9"/>
        <v>6666</v>
      </c>
      <c r="AO45" s="48">
        <f t="shared" si="8"/>
        <v>6.2246818814974084E-4</v>
      </c>
    </row>
    <row r="46" spans="1:41" ht="13.8" x14ac:dyDescent="0.25">
      <c r="A46" s="97">
        <v>43933</v>
      </c>
      <c r="B46" s="88">
        <v>5991</v>
      </c>
      <c r="C46" s="88">
        <v>138</v>
      </c>
      <c r="D46" s="88">
        <v>464</v>
      </c>
      <c r="E46" s="88">
        <v>131910</v>
      </c>
      <c r="F46" s="88">
        <f t="shared" si="30"/>
        <v>160</v>
      </c>
      <c r="G46" s="88">
        <f t="shared" si="31"/>
        <v>9</v>
      </c>
      <c r="H46" s="88">
        <f t="shared" si="32"/>
        <v>53</v>
      </c>
      <c r="I46" s="88">
        <f t="shared" si="3"/>
        <v>5389</v>
      </c>
      <c r="J46" s="82">
        <f t="shared" si="25"/>
        <v>3.0256504793440182E-2</v>
      </c>
      <c r="K46" s="89">
        <f t="shared" si="26"/>
        <v>1.7010017010017011E-3</v>
      </c>
      <c r="L46" s="89">
        <f t="shared" si="27"/>
        <v>1.0017010017010016E-2</v>
      </c>
      <c r="M46" s="88">
        <f t="shared" si="19"/>
        <v>2.5820510784208386</v>
      </c>
      <c r="N46" s="84">
        <f t="shared" si="28"/>
        <v>2.3034551827741612E-2</v>
      </c>
      <c r="O46" s="84">
        <f>VLOOKUP(A46,[1]List4!$C$3:$E$203,3,0)</f>
        <v>14</v>
      </c>
      <c r="P46" s="85">
        <f t="shared" si="11"/>
        <v>7.7449507594725422E-2</v>
      </c>
      <c r="Q46" s="87">
        <f t="shared" si="12"/>
        <v>2.3034551827741612E-2</v>
      </c>
      <c r="R46" s="96">
        <f t="shared" si="13"/>
        <v>0.89951594057753292</v>
      </c>
      <c r="S46">
        <f t="shared" si="4"/>
        <v>4</v>
      </c>
      <c r="T46">
        <f t="shared" si="20"/>
        <v>4.1387063545197382E-2</v>
      </c>
      <c r="U46">
        <f t="shared" si="21"/>
        <v>2.0756594263412896E-3</v>
      </c>
      <c r="V46">
        <f t="shared" si="22"/>
        <v>1.0606616495565786E-2</v>
      </c>
      <c r="W46">
        <f t="shared" si="22"/>
        <v>3.4344710638056313</v>
      </c>
      <c r="X46">
        <f t="shared" si="29"/>
        <v>0.2292358803986711</v>
      </c>
      <c r="AB46" s="119">
        <f t="shared" si="33"/>
        <v>200.57142857142858</v>
      </c>
      <c r="AC46" s="120">
        <f t="shared" si="33"/>
        <v>10.142857142857142</v>
      </c>
      <c r="AD46" s="67">
        <f t="shared" si="23"/>
        <v>10.493428571428572</v>
      </c>
      <c r="AE46" s="41">
        <f t="shared" si="24"/>
        <v>0.96659133607427772</v>
      </c>
      <c r="AF46" s="78">
        <v>46</v>
      </c>
      <c r="AG46" s="67">
        <f t="shared" si="16"/>
        <v>9.2828571428571429</v>
      </c>
      <c r="AH46" s="41">
        <f t="shared" si="17"/>
        <v>1.0926438904278239</v>
      </c>
      <c r="AI46" s="74"/>
      <c r="AJ46" s="68">
        <f t="shared" si="7"/>
        <v>52.571428571428569</v>
      </c>
      <c r="AK46" s="68">
        <f t="shared" si="34"/>
        <v>37.299999999999997</v>
      </c>
      <c r="AM46">
        <f t="shared" si="5"/>
        <v>3250</v>
      </c>
      <c r="AN46">
        <f t="shared" si="9"/>
        <v>6442.8571428571431</v>
      </c>
      <c r="AO46" s="48">
        <f t="shared" si="8"/>
        <v>6.0163120495378066E-4</v>
      </c>
    </row>
    <row r="47" spans="1:41" ht="13.8" x14ac:dyDescent="0.25">
      <c r="A47" s="98">
        <v>43934</v>
      </c>
      <c r="B47" s="90">
        <v>6059</v>
      </c>
      <c r="C47" s="90">
        <v>143</v>
      </c>
      <c r="D47" s="90">
        <v>519</v>
      </c>
      <c r="E47" s="90">
        <v>135125</v>
      </c>
      <c r="F47" s="90">
        <f t="shared" si="30"/>
        <v>68</v>
      </c>
      <c r="G47" s="90">
        <f t="shared" si="31"/>
        <v>5</v>
      </c>
      <c r="H47" s="90">
        <f t="shared" si="32"/>
        <v>55</v>
      </c>
      <c r="I47" s="90">
        <f t="shared" si="3"/>
        <v>5397</v>
      </c>
      <c r="J47" s="91">
        <f t="shared" si="25"/>
        <v>1.2625359623039739E-2</v>
      </c>
      <c r="K47" s="91">
        <f t="shared" si="26"/>
        <v>9.2781592132120988E-4</v>
      </c>
      <c r="L47" s="91">
        <f t="shared" si="27"/>
        <v>1.0205975134533309E-2</v>
      </c>
      <c r="M47" s="90">
        <f t="shared" si="19"/>
        <v>1.1339677168093525</v>
      </c>
      <c r="N47" s="92">
        <f t="shared" si="28"/>
        <v>2.3601254332398087E-2</v>
      </c>
      <c r="O47" s="92">
        <f>VLOOKUP(A47,[1]List4!$C$3:$E$203,3,0)</f>
        <v>15</v>
      </c>
      <c r="P47" s="85">
        <f t="shared" si="11"/>
        <v>8.5657699290311931E-2</v>
      </c>
      <c r="Q47" s="87">
        <f t="shared" si="12"/>
        <v>2.3601254332398087E-2</v>
      </c>
      <c r="R47" s="96">
        <f t="shared" si="13"/>
        <v>0.89074104637729001</v>
      </c>
      <c r="S47">
        <f t="shared" si="4"/>
        <v>4</v>
      </c>
      <c r="T47">
        <f t="shared" si="20"/>
        <v>3.5598956137625773E-2</v>
      </c>
      <c r="U47">
        <f t="shared" si="21"/>
        <v>1.8529991846700491E-3</v>
      </c>
      <c r="V47">
        <f t="shared" si="22"/>
        <v>1.1257328004064085E-2</v>
      </c>
      <c r="W47">
        <f t="shared" si="22"/>
        <v>2.6635271615640876</v>
      </c>
      <c r="X47">
        <f t="shared" si="29"/>
        <v>0.21601208459214502</v>
      </c>
      <c r="AB47" s="119">
        <f t="shared" si="33"/>
        <v>176.71428571428572</v>
      </c>
      <c r="AC47" s="120">
        <f t="shared" si="33"/>
        <v>9.2857142857142865</v>
      </c>
      <c r="AD47" s="67">
        <f t="shared" si="23"/>
        <v>9.8365714285714265</v>
      </c>
      <c r="AE47" s="41">
        <f t="shared" si="24"/>
        <v>0.94399907052399235</v>
      </c>
      <c r="AF47" s="78">
        <v>40.714285714285715</v>
      </c>
      <c r="AG47" s="67">
        <f t="shared" si="16"/>
        <v>8.6914285714285704</v>
      </c>
      <c r="AH47" s="41">
        <f t="shared" si="17"/>
        <v>1.0683760683760686</v>
      </c>
      <c r="AI47" s="74"/>
      <c r="AJ47" s="68">
        <f t="shared" si="7"/>
        <v>56.857142857142854</v>
      </c>
      <c r="AK47" s="68">
        <f t="shared" si="34"/>
        <v>59.999999999999993</v>
      </c>
      <c r="AM47">
        <f t="shared" si="5"/>
        <v>3215</v>
      </c>
      <c r="AN47">
        <f t="shared" si="9"/>
        <v>5982.8571428571431</v>
      </c>
      <c r="AO47" s="48">
        <f t="shared" si="8"/>
        <v>5.5867660451140429E-4</v>
      </c>
    </row>
    <row r="48" spans="1:41" ht="13.8" x14ac:dyDescent="0.25">
      <c r="A48" s="97">
        <v>43935</v>
      </c>
      <c r="B48" s="88">
        <v>6111</v>
      </c>
      <c r="C48" s="88">
        <v>161</v>
      </c>
      <c r="D48" s="88">
        <v>642</v>
      </c>
      <c r="E48" s="88">
        <v>141298</v>
      </c>
      <c r="F48" s="88">
        <f t="shared" si="30"/>
        <v>52</v>
      </c>
      <c r="G48" s="88">
        <f t="shared" si="31"/>
        <v>18</v>
      </c>
      <c r="H48" s="88">
        <f t="shared" si="32"/>
        <v>123</v>
      </c>
      <c r="I48" s="88">
        <f t="shared" si="3"/>
        <v>5308</v>
      </c>
      <c r="J48" s="82">
        <f t="shared" si="25"/>
        <v>9.6404368294505036E-3</v>
      </c>
      <c r="K48" s="89">
        <f t="shared" si="26"/>
        <v>3.3351862145636463E-3</v>
      </c>
      <c r="L48" s="89">
        <f t="shared" si="27"/>
        <v>2.2790439132851583E-2</v>
      </c>
      <c r="M48" s="88">
        <f t="shared" si="19"/>
        <v>0.36900310332300973</v>
      </c>
      <c r="N48" s="84">
        <f t="shared" si="28"/>
        <v>2.6345933562428408E-2</v>
      </c>
      <c r="O48" s="84">
        <f>VLOOKUP(A48,[1]List4!$C$3:$E$203,3,0)</f>
        <v>15</v>
      </c>
      <c r="P48" s="85">
        <f t="shared" si="11"/>
        <v>0.10505645557191949</v>
      </c>
      <c r="Q48" s="87">
        <f t="shared" si="12"/>
        <v>2.6345933562428408E-2</v>
      </c>
      <c r="R48" s="96">
        <f t="shared" si="13"/>
        <v>0.86859761086565213</v>
      </c>
      <c r="S48">
        <f t="shared" si="4"/>
        <v>4</v>
      </c>
      <c r="T48">
        <f t="shared" si="20"/>
        <v>3.0947675152379867E-2</v>
      </c>
      <c r="U48">
        <f t="shared" si="21"/>
        <v>2.0204404216506043E-3</v>
      </c>
      <c r="V48">
        <f t="shared" si="22"/>
        <v>1.2937133946747342E-2</v>
      </c>
      <c r="W48">
        <f t="shared" si="22"/>
        <v>2.2593616952329656</v>
      </c>
      <c r="X48">
        <f t="shared" si="29"/>
        <v>0.20049813200498132</v>
      </c>
      <c r="AB48" s="119">
        <f t="shared" si="33"/>
        <v>156.28571428571428</v>
      </c>
      <c r="AC48" s="120">
        <f t="shared" si="33"/>
        <v>10.428571428571429</v>
      </c>
      <c r="AD48" s="67">
        <f t="shared" si="23"/>
        <v>9.9939999999999998</v>
      </c>
      <c r="AE48" s="41">
        <f t="shared" si="24"/>
        <v>1.0434832327968211</v>
      </c>
      <c r="AF48" s="78">
        <v>36.714285714285715</v>
      </c>
      <c r="AG48" s="67">
        <f t="shared" si="16"/>
        <v>8.6657142857142855</v>
      </c>
      <c r="AH48" s="41">
        <f t="shared" si="17"/>
        <v>1.2034289482360701</v>
      </c>
      <c r="AI48" s="74"/>
      <c r="AJ48" s="68">
        <f t="shared" si="7"/>
        <v>67.142857142857139</v>
      </c>
      <c r="AK48" s="68">
        <f t="shared" si="34"/>
        <v>69.2</v>
      </c>
      <c r="AM48">
        <f t="shared" si="5"/>
        <v>6173</v>
      </c>
      <c r="AN48">
        <f t="shared" si="9"/>
        <v>5697.1428571428569</v>
      </c>
      <c r="AO48" s="48">
        <f t="shared" si="8"/>
        <v>5.3199672846023882E-4</v>
      </c>
    </row>
    <row r="49" spans="1:41" ht="13.8" x14ac:dyDescent="0.25">
      <c r="A49" s="97">
        <v>43936</v>
      </c>
      <c r="B49" s="88">
        <v>6216</v>
      </c>
      <c r="C49" s="88">
        <v>166</v>
      </c>
      <c r="D49" s="88">
        <v>819</v>
      </c>
      <c r="E49" s="88">
        <v>149774</v>
      </c>
      <c r="F49" s="88">
        <f t="shared" si="30"/>
        <v>105</v>
      </c>
      <c r="G49" s="88">
        <f t="shared" si="31"/>
        <v>5</v>
      </c>
      <c r="H49" s="88">
        <f t="shared" si="32"/>
        <v>177</v>
      </c>
      <c r="I49" s="88">
        <f t="shared" si="3"/>
        <v>5231</v>
      </c>
      <c r="J49" s="82">
        <f t="shared" si="25"/>
        <v>1.9792756532877345E-2</v>
      </c>
      <c r="K49" s="89">
        <f t="shared" si="26"/>
        <v>9.4197437829691034E-4</v>
      </c>
      <c r="L49" s="89">
        <f t="shared" si="27"/>
        <v>3.3345892991710625E-2</v>
      </c>
      <c r="M49" s="88">
        <f t="shared" si="19"/>
        <v>0.57725248173908206</v>
      </c>
      <c r="N49" s="84">
        <f t="shared" si="28"/>
        <v>2.6705276705276705E-2</v>
      </c>
      <c r="O49" s="84">
        <f>VLOOKUP(A49,[1]List4!$C$3:$E$203,3,0)</f>
        <v>15</v>
      </c>
      <c r="P49" s="85">
        <f t="shared" si="11"/>
        <v>0.13175675675675674</v>
      </c>
      <c r="Q49" s="87">
        <f t="shared" si="12"/>
        <v>2.6705276705276705E-2</v>
      </c>
      <c r="R49" s="96">
        <f t="shared" si="13"/>
        <v>0.84153796653796653</v>
      </c>
      <c r="S49">
        <f t="shared" si="4"/>
        <v>4</v>
      </c>
      <c r="T49">
        <f t="shared" si="20"/>
        <v>2.4911934586349837E-2</v>
      </c>
      <c r="U49">
        <f t="shared" si="21"/>
        <v>1.8246679395207623E-3</v>
      </c>
      <c r="V49">
        <f t="shared" si="22"/>
        <v>1.5868946102114395E-2</v>
      </c>
      <c r="W49">
        <f t="shared" si="22"/>
        <v>1.7562345340228125</v>
      </c>
      <c r="X49">
        <f t="shared" si="29"/>
        <v>0.16852791878172588</v>
      </c>
      <c r="AB49" s="119">
        <f t="shared" si="33"/>
        <v>129.14285714285714</v>
      </c>
      <c r="AC49" s="120">
        <f t="shared" si="33"/>
        <v>9.5714285714285712</v>
      </c>
      <c r="AD49" s="67">
        <f t="shared" si="23"/>
        <v>9.6085714285714285</v>
      </c>
      <c r="AE49" s="41">
        <f t="shared" si="24"/>
        <v>0.9961344038061255</v>
      </c>
      <c r="AF49" s="78">
        <v>33</v>
      </c>
      <c r="AG49" s="67">
        <f t="shared" si="16"/>
        <v>9.5142857142857142</v>
      </c>
      <c r="AH49" s="41">
        <f t="shared" si="17"/>
        <v>1.0060060060060061</v>
      </c>
      <c r="AI49" s="74"/>
      <c r="AJ49" s="68">
        <f t="shared" si="7"/>
        <v>83.714285714285708</v>
      </c>
      <c r="AK49" s="68">
        <f t="shared" si="34"/>
        <v>80.599999999999994</v>
      </c>
      <c r="AM49">
        <f t="shared" si="5"/>
        <v>8476</v>
      </c>
      <c r="AN49">
        <f t="shared" si="9"/>
        <v>5698.1428571428569</v>
      </c>
      <c r="AO49" s="48">
        <f t="shared" si="8"/>
        <v>5.3209010802641793E-4</v>
      </c>
    </row>
    <row r="50" spans="1:41" ht="13.8" x14ac:dyDescent="0.25">
      <c r="A50" s="97">
        <v>43937</v>
      </c>
      <c r="B50" s="88">
        <v>6433</v>
      </c>
      <c r="C50" s="88">
        <v>169</v>
      </c>
      <c r="D50" s="93">
        <v>972</v>
      </c>
      <c r="E50" s="93">
        <v>158155</v>
      </c>
      <c r="F50" s="88">
        <f t="shared" si="30"/>
        <v>217</v>
      </c>
      <c r="G50" s="88">
        <f t="shared" si="31"/>
        <v>3</v>
      </c>
      <c r="H50" s="88">
        <f t="shared" si="32"/>
        <v>153</v>
      </c>
      <c r="I50" s="88">
        <f t="shared" si="3"/>
        <v>5292</v>
      </c>
      <c r="J50" s="82">
        <f t="shared" si="25"/>
        <v>4.1507556917627961E-2</v>
      </c>
      <c r="K50" s="89">
        <f t="shared" si="26"/>
        <v>5.7350411011278918E-4</v>
      </c>
      <c r="L50" s="89">
        <f t="shared" si="27"/>
        <v>2.9248709615752246E-2</v>
      </c>
      <c r="M50" s="88">
        <f t="shared" ref="M50:M66" si="35">J50/(K50+L50)</f>
        <v>1.3918335271545632</v>
      </c>
      <c r="N50" s="84">
        <f t="shared" si="28"/>
        <v>2.6270791232706359E-2</v>
      </c>
      <c r="O50" s="84">
        <f>VLOOKUP(A50,[1]List4!$C$3:$E$203,3,0)</f>
        <v>15</v>
      </c>
      <c r="P50" s="85">
        <f t="shared" si="11"/>
        <v>0.1510959117052697</v>
      </c>
      <c r="Q50" s="87">
        <f t="shared" si="12"/>
        <v>2.6270791232706359E-2</v>
      </c>
      <c r="R50" s="96">
        <f t="shared" si="13"/>
        <v>0.82263329706202393</v>
      </c>
      <c r="S50">
        <f t="shared" si="4"/>
        <v>4</v>
      </c>
      <c r="T50">
        <f t="shared" si="20"/>
        <v>2.3465580309080619E-2</v>
      </c>
      <c r="U50">
        <f t="shared" si="21"/>
        <v>1.533676845669979E-3</v>
      </c>
      <c r="V50">
        <f t="shared" si="22"/>
        <v>1.8096673408093917E-2</v>
      </c>
      <c r="W50">
        <f t="shared" si="22"/>
        <v>1.5015801639066353</v>
      </c>
      <c r="X50">
        <f t="shared" si="29"/>
        <v>0.1481156879929886</v>
      </c>
      <c r="AB50" s="119">
        <f t="shared" si="33"/>
        <v>123.42857142857143</v>
      </c>
      <c r="AC50" s="120">
        <f t="shared" si="33"/>
        <v>8.1428571428571423</v>
      </c>
      <c r="AD50" s="67">
        <f t="shared" si="23"/>
        <v>9.8854285714285712</v>
      </c>
      <c r="AE50" s="41">
        <f t="shared" si="24"/>
        <v>0.82372322899505768</v>
      </c>
      <c r="AF50" s="78">
        <v>26.285714285714285</v>
      </c>
      <c r="AG50" s="67">
        <f t="shared" si="16"/>
        <v>9.0514285714285716</v>
      </c>
      <c r="AH50" s="41">
        <f t="shared" si="17"/>
        <v>0.89962121212121204</v>
      </c>
      <c r="AI50" s="74"/>
      <c r="AJ50" s="68">
        <f t="shared" si="7"/>
        <v>95.857142857142861</v>
      </c>
      <c r="AK50" s="68">
        <f t="shared" si="34"/>
        <v>86.7</v>
      </c>
      <c r="AM50">
        <f t="shared" si="5"/>
        <v>8381</v>
      </c>
      <c r="AN50">
        <f t="shared" si="9"/>
        <v>5726.8571428571431</v>
      </c>
      <c r="AO50" s="48">
        <f t="shared" si="8"/>
        <v>5.347714355695601E-4</v>
      </c>
    </row>
    <row r="51" spans="1:41" ht="13.8" x14ac:dyDescent="0.25">
      <c r="A51" s="97">
        <v>43938</v>
      </c>
      <c r="B51" s="88">
        <v>6549</v>
      </c>
      <c r="C51" s="88">
        <v>173</v>
      </c>
      <c r="D51" s="93">
        <v>1174</v>
      </c>
      <c r="E51" s="93">
        <v>166443</v>
      </c>
      <c r="F51" s="88">
        <f t="shared" si="30"/>
        <v>116</v>
      </c>
      <c r="G51" s="88">
        <f t="shared" si="31"/>
        <v>4</v>
      </c>
      <c r="H51" s="88">
        <f t="shared" si="32"/>
        <v>202</v>
      </c>
      <c r="I51" s="88">
        <f t="shared" si="3"/>
        <v>5202</v>
      </c>
      <c r="J51" s="82">
        <f>F51/I50*$B$2/($B$2-B50)</f>
        <v>2.1933054484328387E-2</v>
      </c>
      <c r="K51" s="89">
        <f t="shared" si="26"/>
        <v>7.5585789871504159E-4</v>
      </c>
      <c r="L51" s="89">
        <f t="shared" si="27"/>
        <v>3.8170823885109596E-2</v>
      </c>
      <c r="M51" s="88">
        <f t="shared" si="35"/>
        <v>0.56344526374303805</v>
      </c>
      <c r="N51" s="84">
        <f t="shared" si="28"/>
        <v>2.6416246755229807E-2</v>
      </c>
      <c r="O51" s="84">
        <f>VLOOKUP(A51,[1]List4!$C$3:$E$203,3,0)</f>
        <v>15</v>
      </c>
      <c r="P51" s="85">
        <f t="shared" si="11"/>
        <v>0.17926400977248436</v>
      </c>
      <c r="Q51" s="87">
        <f t="shared" si="12"/>
        <v>2.6416246755229807E-2</v>
      </c>
      <c r="R51" s="96">
        <f t="shared" si="13"/>
        <v>0.79431974347228584</v>
      </c>
      <c r="S51">
        <f t="shared" si="4"/>
        <v>4</v>
      </c>
      <c r="T51">
        <f t="shared" si="20"/>
        <v>2.2080287717835462E-2</v>
      </c>
      <c r="U51">
        <f t="shared" si="21"/>
        <v>1.4477077479689582E-3</v>
      </c>
      <c r="V51">
        <f t="shared" si="22"/>
        <v>2.230283455049736E-2</v>
      </c>
      <c r="W51">
        <f t="shared" si="22"/>
        <v>1.1340371545391092</v>
      </c>
      <c r="X51">
        <f t="shared" si="29"/>
        <v>0.12843355605048257</v>
      </c>
      <c r="AB51" s="119">
        <f t="shared" si="33"/>
        <v>116.71428571428571</v>
      </c>
      <c r="AC51" s="120">
        <f t="shared" si="33"/>
        <v>7.7142857142857144</v>
      </c>
      <c r="AD51" s="67">
        <f t="shared" si="23"/>
        <v>9.2774285714285707</v>
      </c>
      <c r="AE51" s="41">
        <f t="shared" si="24"/>
        <v>0.83151119460441636</v>
      </c>
      <c r="AF51" s="78">
        <v>26.428571428571427</v>
      </c>
      <c r="AG51" s="67">
        <f t="shared" si="16"/>
        <v>8.5371428571428574</v>
      </c>
      <c r="AH51" s="41">
        <f t="shared" si="17"/>
        <v>0.90361445783132532</v>
      </c>
      <c r="AI51" s="74"/>
      <c r="AJ51" s="68">
        <f t="shared" si="7"/>
        <v>118.28571428571429</v>
      </c>
      <c r="AK51" s="68">
        <f t="shared" si="34"/>
        <v>93.8</v>
      </c>
      <c r="AM51">
        <f t="shared" si="5"/>
        <v>8288</v>
      </c>
      <c r="AN51">
        <f t="shared" si="9"/>
        <v>6096.2857142857147</v>
      </c>
      <c r="AO51" s="48">
        <f t="shared" si="8"/>
        <v>5.6926851530371696E-4</v>
      </c>
    </row>
    <row r="52" spans="1:41" ht="13.8" x14ac:dyDescent="0.25">
      <c r="A52" s="97">
        <v>43939</v>
      </c>
      <c r="B52" s="88">
        <v>6606</v>
      </c>
      <c r="C52" s="88">
        <v>181</v>
      </c>
      <c r="D52" s="93">
        <v>1227</v>
      </c>
      <c r="E52" s="93">
        <v>172048</v>
      </c>
      <c r="F52" s="88">
        <f t="shared" si="30"/>
        <v>57</v>
      </c>
      <c r="G52" s="88">
        <f t="shared" si="31"/>
        <v>8</v>
      </c>
      <c r="H52" s="88">
        <f t="shared" si="32"/>
        <v>53</v>
      </c>
      <c r="I52" s="88">
        <f t="shared" si="3"/>
        <v>5198</v>
      </c>
      <c r="J52" s="82">
        <f t="shared" si="25"/>
        <v>1.0964029078923975E-2</v>
      </c>
      <c r="K52" s="89">
        <f t="shared" si="26"/>
        <v>1.5378700499807767E-3</v>
      </c>
      <c r="L52" s="89">
        <f t="shared" si="27"/>
        <v>1.0188389081122646E-2</v>
      </c>
      <c r="M52" s="88">
        <f t="shared" si="35"/>
        <v>0.93499802079610683</v>
      </c>
      <c r="N52" s="84">
        <f t="shared" si="28"/>
        <v>2.7399333938843477E-2</v>
      </c>
      <c r="O52" s="84">
        <f>VLOOKUP(A52,[1]List4!$C$3:$E$203,3,0)</f>
        <v>15</v>
      </c>
      <c r="P52" s="85">
        <f t="shared" si="11"/>
        <v>0.18574023614895549</v>
      </c>
      <c r="Q52" s="87">
        <f t="shared" si="12"/>
        <v>2.7399333938843477E-2</v>
      </c>
      <c r="R52" s="96">
        <f t="shared" si="13"/>
        <v>0.78686042991220106</v>
      </c>
      <c r="S52">
        <f t="shared" si="4"/>
        <v>4</v>
      </c>
      <c r="T52">
        <f t="shared" si="20"/>
        <v>2.0959956894241155E-2</v>
      </c>
      <c r="U52">
        <f t="shared" si="21"/>
        <v>1.3961728962845821E-3</v>
      </c>
      <c r="V52">
        <f t="shared" si="22"/>
        <v>2.1995319979727146E-2</v>
      </c>
      <c r="W52">
        <f t="shared" si="22"/>
        <v>1.0789358845694272</v>
      </c>
      <c r="X52">
        <f t="shared" si="29"/>
        <v>0.12855113636363635</v>
      </c>
      <c r="AB52" s="119">
        <f t="shared" si="33"/>
        <v>110.71428571428571</v>
      </c>
      <c r="AC52" s="120">
        <f t="shared" si="33"/>
        <v>7.4285714285714288</v>
      </c>
      <c r="AD52" s="67">
        <f t="shared" si="23"/>
        <v>9.7931428571428576</v>
      </c>
      <c r="AE52" s="41">
        <f t="shared" si="24"/>
        <v>0.75854825533901271</v>
      </c>
      <c r="AF52" s="78">
        <v>24.714285714285715</v>
      </c>
      <c r="AG52" s="67">
        <f t="shared" si="16"/>
        <v>8.2799999999999994</v>
      </c>
      <c r="AH52" s="41">
        <f t="shared" si="17"/>
        <v>0.89717046238785381</v>
      </c>
      <c r="AI52" s="74"/>
      <c r="AJ52" s="68">
        <f t="shared" si="7"/>
        <v>116.57142857142857</v>
      </c>
      <c r="AK52" s="68">
        <f t="shared" si="34"/>
        <v>99.8</v>
      </c>
      <c r="AM52">
        <f t="shared" si="5"/>
        <v>5605</v>
      </c>
      <c r="AN52">
        <f t="shared" si="9"/>
        <v>6198.2857142857147</v>
      </c>
      <c r="AO52" s="48">
        <f t="shared" si="8"/>
        <v>5.787932310539831E-4</v>
      </c>
    </row>
    <row r="53" spans="1:41" ht="13.8" x14ac:dyDescent="0.25">
      <c r="A53" s="97">
        <v>43940</v>
      </c>
      <c r="B53" s="88">
        <v>6746</v>
      </c>
      <c r="C53" s="88">
        <v>186</v>
      </c>
      <c r="D53" s="93">
        <v>1298</v>
      </c>
      <c r="E53" s="93">
        <v>176075</v>
      </c>
      <c r="F53" s="88">
        <f t="shared" si="30"/>
        <v>140</v>
      </c>
      <c r="G53" s="88">
        <f t="shared" si="31"/>
        <v>5</v>
      </c>
      <c r="H53" s="88">
        <f t="shared" si="32"/>
        <v>71</v>
      </c>
      <c r="I53" s="88">
        <f t="shared" si="3"/>
        <v>5262</v>
      </c>
      <c r="J53" s="82">
        <f>F53/I52*$B$2/($B$2-B52)</f>
        <v>2.6950060497129519E-2</v>
      </c>
      <c r="K53" s="89">
        <f t="shared" si="26"/>
        <v>9.6190842631781453E-4</v>
      </c>
      <c r="L53" s="89">
        <f t="shared" si="27"/>
        <v>1.3659099653712967E-2</v>
      </c>
      <c r="M53" s="88">
        <f t="shared" si="35"/>
        <v>1.8432422955799899</v>
      </c>
      <c r="N53" s="84">
        <f t="shared" si="28"/>
        <v>2.7571894455973911E-2</v>
      </c>
      <c r="O53" s="84">
        <f>VLOOKUP(A53,[1]List4!$C$3:$E$203,3,0)</f>
        <v>15</v>
      </c>
      <c r="P53" s="85">
        <f t="shared" si="11"/>
        <v>0.19241031722502225</v>
      </c>
      <c r="Q53" s="87">
        <f t="shared" si="12"/>
        <v>2.7571894455973911E-2</v>
      </c>
      <c r="R53" s="96">
        <f t="shared" si="13"/>
        <v>0.78001778831900381</v>
      </c>
      <c r="S53">
        <f t="shared" si="4"/>
        <v>4</v>
      </c>
      <c r="T53">
        <f t="shared" si="20"/>
        <v>2.0487607709053921E-2</v>
      </c>
      <c r="U53">
        <f t="shared" si="21"/>
        <v>1.2905881427583128E-3</v>
      </c>
      <c r="V53">
        <f t="shared" si="22"/>
        <v>2.2515618499256134E-2</v>
      </c>
      <c r="W53">
        <f t="shared" si="22"/>
        <v>0.97339177273502042</v>
      </c>
      <c r="X53">
        <f t="shared" si="29"/>
        <v>0.12533692722371967</v>
      </c>
      <c r="AB53" s="119">
        <f t="shared" si="33"/>
        <v>107.85714285714286</v>
      </c>
      <c r="AC53" s="120">
        <f t="shared" si="33"/>
        <v>6.8571428571428568</v>
      </c>
      <c r="AD53" s="67">
        <f t="shared" si="23"/>
        <v>9.2882857142857134</v>
      </c>
      <c r="AE53" s="41">
        <f t="shared" si="24"/>
        <v>0.73825709803439055</v>
      </c>
      <c r="AF53" s="78">
        <v>24.714285714285715</v>
      </c>
      <c r="AG53" s="67">
        <f t="shared" si="16"/>
        <v>7.3285714285714283</v>
      </c>
      <c r="AH53" s="41">
        <f t="shared" si="17"/>
        <v>0.93567251461988299</v>
      </c>
      <c r="AI53" s="74"/>
      <c r="AJ53" s="68">
        <f t="shared" si="7"/>
        <v>119.14285714285714</v>
      </c>
      <c r="AK53" s="68">
        <f t="shared" si="34"/>
        <v>118.99999999999999</v>
      </c>
      <c r="AM53">
        <f t="shared" si="5"/>
        <v>4027</v>
      </c>
      <c r="AN53">
        <f t="shared" si="9"/>
        <v>6309.2857142857147</v>
      </c>
      <c r="AO53" s="48">
        <f t="shared" si="8"/>
        <v>5.8915836289986088E-4</v>
      </c>
    </row>
    <row r="54" spans="1:41" ht="13.8" x14ac:dyDescent="0.25">
      <c r="A54" s="95">
        <v>43941</v>
      </c>
      <c r="B54" s="81">
        <v>6900</v>
      </c>
      <c r="C54" s="81">
        <v>194</v>
      </c>
      <c r="D54" s="81">
        <v>1559</v>
      </c>
      <c r="E54" s="81">
        <v>182642</v>
      </c>
      <c r="F54" s="81">
        <f t="shared" si="30"/>
        <v>154</v>
      </c>
      <c r="G54" s="81">
        <f t="shared" si="31"/>
        <v>8</v>
      </c>
      <c r="H54" s="88">
        <f t="shared" si="32"/>
        <v>261</v>
      </c>
      <c r="I54" s="81">
        <f t="shared" si="3"/>
        <v>5147</v>
      </c>
      <c r="J54" s="82">
        <f t="shared" si="25"/>
        <v>2.9284886295406327E-2</v>
      </c>
      <c r="K54" s="82">
        <f t="shared" si="26"/>
        <v>1.5203344735841885E-3</v>
      </c>
      <c r="L54" s="82">
        <f t="shared" si="27"/>
        <v>4.9600912200684154E-2</v>
      </c>
      <c r="M54" s="81">
        <f t="shared" si="35"/>
        <v>0.5728515676075393</v>
      </c>
      <c r="N54" s="84">
        <f t="shared" si="28"/>
        <v>2.8115942028985506E-2</v>
      </c>
      <c r="O54" s="84">
        <f>VLOOKUP(A54,[1]List4!$C$3:$E$203,3,0)</f>
        <v>16</v>
      </c>
      <c r="P54" s="85">
        <f t="shared" si="11"/>
        <v>0.22594202898550725</v>
      </c>
      <c r="Q54" s="87">
        <f t="shared" si="12"/>
        <v>2.8115942028985506E-2</v>
      </c>
      <c r="R54" s="96">
        <f t="shared" si="13"/>
        <v>0.74594202898550721</v>
      </c>
      <c r="S54">
        <f t="shared" si="4"/>
        <v>4</v>
      </c>
      <c r="T54">
        <f t="shared" si="20"/>
        <v>2.2867540090820572E-2</v>
      </c>
      <c r="U54">
        <f t="shared" si="21"/>
        <v>1.3752336502244526E-3</v>
      </c>
      <c r="V54">
        <f t="shared" si="22"/>
        <v>2.8143466651563399E-2</v>
      </c>
      <c r="W54">
        <f t="shared" si="22"/>
        <v>0.89323232284904697</v>
      </c>
      <c r="X54">
        <f t="shared" si="29"/>
        <v>0.11066742726754136</v>
      </c>
      <c r="AB54" s="119">
        <f t="shared" si="33"/>
        <v>120.14285714285714</v>
      </c>
      <c r="AC54" s="120">
        <f t="shared" si="33"/>
        <v>7.2857142857142856</v>
      </c>
      <c r="AD54" s="67">
        <f t="shared" si="23"/>
        <v>8.9082857142857144</v>
      </c>
      <c r="AE54" s="41">
        <f t="shared" si="24"/>
        <v>0.81785817377080727</v>
      </c>
      <c r="AF54" s="78">
        <v>30</v>
      </c>
      <c r="AG54" s="67">
        <f t="shared" si="16"/>
        <v>6.6085714285714285</v>
      </c>
      <c r="AH54" s="41">
        <f t="shared" si="17"/>
        <v>1.1024643320363166</v>
      </c>
      <c r="AI54" s="74"/>
      <c r="AJ54" s="68">
        <f t="shared" si="7"/>
        <v>148.57142857142858</v>
      </c>
      <c r="AK54" s="68">
        <f t="shared" si="34"/>
        <v>123.1</v>
      </c>
      <c r="AM54">
        <f t="shared" si="5"/>
        <v>6567</v>
      </c>
      <c r="AN54">
        <f t="shared" si="9"/>
        <v>6788.1428571428569</v>
      </c>
      <c r="AO54" s="48">
        <f t="shared" si="8"/>
        <v>6.3387383516161409E-4</v>
      </c>
    </row>
    <row r="55" spans="1:41" ht="13.8" x14ac:dyDescent="0.25">
      <c r="A55" s="95">
        <v>43942</v>
      </c>
      <c r="B55" s="81">
        <v>7033</v>
      </c>
      <c r="C55" s="81">
        <v>201</v>
      </c>
      <c r="D55" s="81">
        <v>1753</v>
      </c>
      <c r="E55" s="81">
        <v>190983</v>
      </c>
      <c r="F55" s="81">
        <f t="shared" ref="F55:H66" si="36">B55-B54</f>
        <v>133</v>
      </c>
      <c r="G55" s="81">
        <f t="shared" si="36"/>
        <v>7</v>
      </c>
      <c r="H55" s="88">
        <f t="shared" si="36"/>
        <v>194</v>
      </c>
      <c r="I55" s="81">
        <f t="shared" si="3"/>
        <v>5079</v>
      </c>
      <c r="J55" s="82">
        <f t="shared" si="25"/>
        <v>2.5856955445508041E-2</v>
      </c>
      <c r="K55" s="82">
        <f>G55/I54</f>
        <v>1.3600155430347775E-3</v>
      </c>
      <c r="L55" s="82">
        <f t="shared" si="27"/>
        <v>3.769185933553526E-2</v>
      </c>
      <c r="M55" s="83">
        <f t="shared" si="35"/>
        <v>0.66211815760213877</v>
      </c>
      <c r="N55" s="84">
        <f t="shared" si="28"/>
        <v>2.8579553533342811E-2</v>
      </c>
      <c r="O55" s="84">
        <f>VLOOKUP(A55,[1]List4!$C$3:$E$203,3,0)</f>
        <v>16</v>
      </c>
      <c r="P55" s="85">
        <f t="shared" si="11"/>
        <v>0.2492535191241291</v>
      </c>
      <c r="Q55" s="87">
        <f t="shared" si="12"/>
        <v>2.8579553533342811E-2</v>
      </c>
      <c r="R55" s="96">
        <f t="shared" si="13"/>
        <v>0.72216692734252808</v>
      </c>
      <c r="S55">
        <f t="shared" si="4"/>
        <v>4</v>
      </c>
      <c r="T55">
        <f t="shared" si="20"/>
        <v>2.5184185607400222E-2</v>
      </c>
      <c r="U55">
        <f t="shared" si="21"/>
        <v>1.0930664114346142E-3</v>
      </c>
      <c r="V55">
        <f t="shared" si="22"/>
        <v>3.0272240966232499E-2</v>
      </c>
      <c r="W55">
        <f t="shared" si="22"/>
        <v>0.9351059020317799</v>
      </c>
      <c r="X55">
        <f t="shared" si="29"/>
        <v>0.10286591606960081</v>
      </c>
      <c r="AB55" s="119">
        <f t="shared" si="33"/>
        <v>131.71428571428572</v>
      </c>
      <c r="AC55" s="120">
        <f t="shared" si="33"/>
        <v>5.7142857142857144</v>
      </c>
      <c r="AD55" s="67">
        <f t="shared" si="23"/>
        <v>7.3774285714285712</v>
      </c>
      <c r="AE55" s="41">
        <f t="shared" si="24"/>
        <v>0.77456333991712178</v>
      </c>
      <c r="AF55" s="78">
        <v>34</v>
      </c>
      <c r="AG55" s="67">
        <f t="shared" si="16"/>
        <v>5.9399999999999995</v>
      </c>
      <c r="AH55" s="41">
        <f t="shared" si="17"/>
        <v>0.96200096200096208</v>
      </c>
      <c r="AI55" s="74"/>
      <c r="AJ55" s="68">
        <f t="shared" si="7"/>
        <v>158.71428571428572</v>
      </c>
      <c r="AK55" s="68">
        <f t="shared" si="34"/>
        <v>144.6</v>
      </c>
      <c r="AM55">
        <f t="shared" si="5"/>
        <v>8341</v>
      </c>
      <c r="AN55">
        <f t="shared" si="9"/>
        <v>7097.8571428571431</v>
      </c>
      <c r="AO55" s="48">
        <f t="shared" si="8"/>
        <v>6.6279482080107747E-4</v>
      </c>
    </row>
    <row r="56" spans="1:41" ht="13.8" x14ac:dyDescent="0.25">
      <c r="A56" s="95">
        <v>43943</v>
      </c>
      <c r="B56" s="81">
        <v>7132</v>
      </c>
      <c r="C56" s="81">
        <v>208</v>
      </c>
      <c r="D56" s="81">
        <v>1989</v>
      </c>
      <c r="E56" s="81">
        <v>199801</v>
      </c>
      <c r="F56" s="81">
        <f t="shared" si="36"/>
        <v>99</v>
      </c>
      <c r="G56" s="81">
        <f t="shared" si="36"/>
        <v>7</v>
      </c>
      <c r="H56" s="88">
        <f t="shared" si="36"/>
        <v>236</v>
      </c>
      <c r="I56" s="81">
        <f t="shared" si="3"/>
        <v>4935</v>
      </c>
      <c r="J56" s="82">
        <f t="shared" si="25"/>
        <v>1.9504835565604315E-2</v>
      </c>
      <c r="K56" s="82">
        <f t="shared" si="26"/>
        <v>1.378224059854302E-3</v>
      </c>
      <c r="L56" s="82">
        <f>H56/I55</f>
        <v>4.6465839732230757E-2</v>
      </c>
      <c r="M56" s="81">
        <f>J56/(K56+L56)</f>
        <v>0.40767514336503835</v>
      </c>
      <c r="N56" s="84">
        <f>C56/B56</f>
        <v>2.9164329781267526E-2</v>
      </c>
      <c r="O56" s="84">
        <f>VLOOKUP(A56,[1]List4!$C$3:$E$203,3,0)</f>
        <v>16</v>
      </c>
      <c r="P56" s="85">
        <f t="shared" si="11"/>
        <v>0.27888390353337073</v>
      </c>
      <c r="Q56" s="87">
        <f t="shared" si="12"/>
        <v>2.9164329781267526E-2</v>
      </c>
      <c r="R56" s="96">
        <f t="shared" si="13"/>
        <v>0.69195176668536174</v>
      </c>
      <c r="S56">
        <f t="shared" si="4"/>
        <v>4</v>
      </c>
      <c r="T56">
        <f t="shared" si="20"/>
        <v>2.5143054040646932E-2</v>
      </c>
      <c r="U56">
        <f t="shared" si="21"/>
        <v>1.1553877945142414E-3</v>
      </c>
      <c r="V56">
        <f t="shared" si="22"/>
        <v>3.2146519072021089E-2</v>
      </c>
      <c r="W56">
        <f t="shared" si="22"/>
        <v>0.91088056797834493</v>
      </c>
      <c r="X56">
        <f t="shared" si="29"/>
        <v>9.4674556213017749E-2</v>
      </c>
      <c r="AB56" s="119">
        <f t="shared" si="33"/>
        <v>130.85714285714286</v>
      </c>
      <c r="AC56" s="120">
        <f t="shared" si="33"/>
        <v>6</v>
      </c>
      <c r="AD56" s="67">
        <f t="shared" si="23"/>
        <v>7.6217142857142859</v>
      </c>
      <c r="AE56" s="41">
        <f t="shared" si="24"/>
        <v>0.78722447143499774</v>
      </c>
      <c r="AF56" s="78">
        <v>31.571428571428573</v>
      </c>
      <c r="AG56" s="67">
        <f t="shared" si="16"/>
        <v>4.7314285714285713</v>
      </c>
      <c r="AH56" s="41">
        <f t="shared" si="17"/>
        <v>1.2681159420289856</v>
      </c>
      <c r="AI56" s="74"/>
      <c r="AJ56" s="68">
        <f t="shared" si="7"/>
        <v>167.14285714285714</v>
      </c>
      <c r="AK56" s="68">
        <f t="shared" si="34"/>
        <v>163.6</v>
      </c>
      <c r="AM56">
        <f t="shared" si="5"/>
        <v>8818</v>
      </c>
      <c r="AN56">
        <f t="shared" si="9"/>
        <v>7146.7142857142853</v>
      </c>
      <c r="AO56" s="48">
        <f t="shared" si="8"/>
        <v>6.6735707960582664E-4</v>
      </c>
    </row>
    <row r="57" spans="1:41" ht="13.8" x14ac:dyDescent="0.25">
      <c r="A57" s="95">
        <v>43944</v>
      </c>
      <c r="B57" s="81">
        <v>7187</v>
      </c>
      <c r="C57" s="81">
        <v>210</v>
      </c>
      <c r="D57" s="81">
        <v>2152</v>
      </c>
      <c r="E57" s="81">
        <v>207702</v>
      </c>
      <c r="F57" s="81">
        <f t="shared" si="36"/>
        <v>55</v>
      </c>
      <c r="G57" s="81">
        <f t="shared" si="36"/>
        <v>2</v>
      </c>
      <c r="H57" s="81">
        <f t="shared" si="36"/>
        <v>163</v>
      </c>
      <c r="I57" s="81">
        <f t="shared" si="3"/>
        <v>4825</v>
      </c>
      <c r="J57" s="82">
        <f t="shared" si="25"/>
        <v>1.1152310735405447E-2</v>
      </c>
      <c r="K57" s="82">
        <f t="shared" si="26"/>
        <v>4.0526849037487333E-4</v>
      </c>
      <c r="L57" s="82">
        <f t="shared" si="27"/>
        <v>3.3029381965552176E-2</v>
      </c>
      <c r="M57" s="81">
        <f>J57/(K57+L57)</f>
        <v>0.33355547563167204</v>
      </c>
      <c r="N57" s="84">
        <f t="shared" si="28"/>
        <v>2.9219423959927646E-2</v>
      </c>
      <c r="O57" s="84">
        <f>VLOOKUP(A57,[1]List4!$C$3:$E$203,3,0)</f>
        <v>16</v>
      </c>
      <c r="P57" s="85">
        <f t="shared" si="11"/>
        <v>0.29942952553221092</v>
      </c>
      <c r="Q57" s="87">
        <f t="shared" si="12"/>
        <v>2.9219423959927646E-2</v>
      </c>
      <c r="R57" s="96">
        <f t="shared" si="13"/>
        <v>0.67135105050786148</v>
      </c>
      <c r="S57">
        <f t="shared" si="4"/>
        <v>4</v>
      </c>
      <c r="T57">
        <f t="shared" si="20"/>
        <v>2.0806590300329431E-2</v>
      </c>
      <c r="U57">
        <f t="shared" si="21"/>
        <v>1.1313541345516821E-3</v>
      </c>
      <c r="V57">
        <f t="shared" si="22"/>
        <v>3.2686615121992509E-2</v>
      </c>
      <c r="W57">
        <f t="shared" si="22"/>
        <v>0.75969798918936049</v>
      </c>
      <c r="X57">
        <f t="shared" si="29"/>
        <v>8.8907705334462322E-2</v>
      </c>
      <c r="AB57" s="119">
        <f t="shared" si="33"/>
        <v>107.71428571428571</v>
      </c>
      <c r="AC57" s="120">
        <f t="shared" si="33"/>
        <v>5.8571428571428568</v>
      </c>
      <c r="AD57" s="67">
        <f t="shared" si="23"/>
        <v>6.7151428571428573</v>
      </c>
      <c r="AE57" s="41">
        <f t="shared" si="24"/>
        <v>0.87222907713908859</v>
      </c>
      <c r="AF57" s="78">
        <v>28.142857142857142</v>
      </c>
      <c r="AG57" s="67">
        <f t="shared" si="16"/>
        <v>4.7571428571428571</v>
      </c>
      <c r="AH57" s="41">
        <f t="shared" si="17"/>
        <v>1.2312312312312312</v>
      </c>
      <c r="AI57" s="74"/>
      <c r="AJ57" s="68">
        <f t="shared" si="7"/>
        <v>168.57142857142858</v>
      </c>
      <c r="AK57" s="68">
        <f t="shared" si="34"/>
        <v>169.7</v>
      </c>
      <c r="AM57">
        <f t="shared" si="5"/>
        <v>7901</v>
      </c>
      <c r="AN57">
        <f t="shared" si="9"/>
        <v>7078.1428571428569</v>
      </c>
      <c r="AO57" s="48">
        <f t="shared" si="8"/>
        <v>6.6095390935354693E-4</v>
      </c>
    </row>
    <row r="58" spans="1:41" ht="13.8" x14ac:dyDescent="0.25">
      <c r="A58" s="95">
        <v>43945</v>
      </c>
      <c r="B58" s="81">
        <v>7273</v>
      </c>
      <c r="C58" s="81">
        <v>214</v>
      </c>
      <c r="D58" s="81">
        <v>2371</v>
      </c>
      <c r="E58" s="81">
        <v>214831</v>
      </c>
      <c r="F58" s="81">
        <f t="shared" si="36"/>
        <v>86</v>
      </c>
      <c r="G58" s="81">
        <f t="shared" si="36"/>
        <v>4</v>
      </c>
      <c r="H58" s="81">
        <f t="shared" si="36"/>
        <v>219</v>
      </c>
      <c r="I58" s="81">
        <f t="shared" si="3"/>
        <v>4688</v>
      </c>
      <c r="J58" s="82">
        <f t="shared" si="25"/>
        <v>1.7835804142899595E-2</v>
      </c>
      <c r="K58" s="82">
        <f t="shared" si="26"/>
        <v>8.2901554404145078E-4</v>
      </c>
      <c r="L58" s="82">
        <f t="shared" si="27"/>
        <v>4.5388601036269433E-2</v>
      </c>
      <c r="M58" s="81">
        <f t="shared" si="35"/>
        <v>0.38590921519950916</v>
      </c>
      <c r="N58" s="84">
        <f t="shared" si="28"/>
        <v>2.9423896603877356E-2</v>
      </c>
      <c r="O58" s="84">
        <f>VLOOKUP(A58,[1]List4!$C$3:$E$203,3,0)</f>
        <v>16</v>
      </c>
      <c r="P58" s="85">
        <f t="shared" si="11"/>
        <v>0.32600027498968787</v>
      </c>
      <c r="Q58" s="87">
        <f t="shared" si="12"/>
        <v>2.9423896603877356E-2</v>
      </c>
      <c r="R58" s="96">
        <f t="shared" si="13"/>
        <v>0.64457582840643479</v>
      </c>
      <c r="S58">
        <f t="shared" si="4"/>
        <v>4</v>
      </c>
      <c r="T58">
        <f t="shared" si="20"/>
        <v>2.0221268822982457E-2</v>
      </c>
      <c r="U58">
        <f t="shared" si="21"/>
        <v>1.1418052267411689E-3</v>
      </c>
      <c r="V58">
        <f t="shared" si="22"/>
        <v>3.3717726143586771E-2</v>
      </c>
      <c r="W58">
        <f t="shared" si="22"/>
        <v>0.73433569654028497</v>
      </c>
      <c r="X58">
        <f t="shared" si="29"/>
        <v>8.2785299806576396E-2</v>
      </c>
      <c r="AB58" s="119">
        <f t="shared" si="33"/>
        <v>103.42857142857143</v>
      </c>
      <c r="AC58" s="120">
        <f t="shared" si="33"/>
        <v>5.8571428571428568</v>
      </c>
      <c r="AD58" s="67">
        <f t="shared" si="23"/>
        <v>5.9388571428571426</v>
      </c>
      <c r="AE58" s="41">
        <f t="shared" si="24"/>
        <v>0.98624073895891462</v>
      </c>
      <c r="AF58" s="78">
        <v>26.571428571428573</v>
      </c>
      <c r="AG58" s="67">
        <f t="shared" si="16"/>
        <v>4.4485714285714284</v>
      </c>
      <c r="AH58" s="41">
        <f t="shared" si="17"/>
        <v>1.3166345536287734</v>
      </c>
      <c r="AI58" s="74"/>
      <c r="AJ58" s="68">
        <f t="shared" si="7"/>
        <v>171</v>
      </c>
      <c r="AK58" s="68">
        <f t="shared" si="34"/>
        <v>176.5</v>
      </c>
      <c r="AM58">
        <f t="shared" si="5"/>
        <v>7129</v>
      </c>
      <c r="AN58">
        <f t="shared" si="9"/>
        <v>6912.5714285714284</v>
      </c>
      <c r="AO58" s="48">
        <f t="shared" si="8"/>
        <v>6.4549292118189661E-4</v>
      </c>
    </row>
    <row r="59" spans="1:41" ht="13.8" x14ac:dyDescent="0.25">
      <c r="A59" s="95">
        <v>43946</v>
      </c>
      <c r="B59" s="81">
        <v>7352</v>
      </c>
      <c r="C59" s="81">
        <v>218</v>
      </c>
      <c r="D59" s="81">
        <v>2453</v>
      </c>
      <c r="E59" s="81">
        <v>219277</v>
      </c>
      <c r="F59" s="81">
        <f t="shared" si="36"/>
        <v>79</v>
      </c>
      <c r="G59" s="81">
        <f t="shared" si="36"/>
        <v>4</v>
      </c>
      <c r="H59" s="81">
        <f t="shared" si="36"/>
        <v>82</v>
      </c>
      <c r="I59" s="81">
        <f t="shared" si="3"/>
        <v>4681</v>
      </c>
      <c r="J59" s="82">
        <f t="shared" si="25"/>
        <v>1.6862988327699065E-2</v>
      </c>
      <c r="K59" s="82">
        <f t="shared" si="26"/>
        <v>8.5324232081911264E-4</v>
      </c>
      <c r="L59" s="82">
        <f t="shared" si="27"/>
        <v>1.7491467576791809E-2</v>
      </c>
      <c r="M59" s="81">
        <f t="shared" si="35"/>
        <v>0.91922894511922348</v>
      </c>
      <c r="N59" s="84">
        <f t="shared" si="28"/>
        <v>2.9651795429815015E-2</v>
      </c>
      <c r="O59" s="84">
        <f>VLOOKUP(A59,[1]List4!$C$3:$E$203,3,0)</f>
        <v>16</v>
      </c>
      <c r="P59" s="85">
        <f t="shared" si="11"/>
        <v>0.3336507072905332</v>
      </c>
      <c r="Q59" s="87">
        <f t="shared" si="12"/>
        <v>2.9651795429815015E-2</v>
      </c>
      <c r="R59" s="96">
        <f t="shared" si="13"/>
        <v>0.63669749727965175</v>
      </c>
      <c r="S59">
        <f t="shared" si="4"/>
        <v>4</v>
      </c>
      <c r="T59">
        <f t="shared" si="20"/>
        <v>2.1063977287093187E-2</v>
      </c>
      <c r="U59">
        <f t="shared" si="21"/>
        <v>1.0440012654323598E-3</v>
      </c>
      <c r="V59">
        <f t="shared" si="22"/>
        <v>3.4761023071539512E-2</v>
      </c>
      <c r="W59">
        <f t="shared" si="22"/>
        <v>0.73208297144358714</v>
      </c>
      <c r="X59">
        <f t="shared" si="29"/>
        <v>8.1617371770872332E-2</v>
      </c>
      <c r="AB59" s="119">
        <f t="shared" si="33"/>
        <v>106.57142857142857</v>
      </c>
      <c r="AC59" s="120">
        <f t="shared" si="33"/>
        <v>5.2857142857142856</v>
      </c>
      <c r="AD59" s="67">
        <f t="shared" si="23"/>
        <v>4.9074285714285715</v>
      </c>
      <c r="AE59" s="41">
        <f t="shared" si="24"/>
        <v>1.0770843036795528</v>
      </c>
      <c r="AF59" s="78">
        <v>26.428571428571427</v>
      </c>
      <c r="AG59" s="67">
        <f t="shared" si="16"/>
        <v>4.4485714285714284</v>
      </c>
      <c r="AH59" s="41">
        <f t="shared" si="17"/>
        <v>1.1881824020552345</v>
      </c>
      <c r="AI59" s="74"/>
      <c r="AJ59" s="68">
        <f t="shared" si="7"/>
        <v>175.14285714285714</v>
      </c>
      <c r="AK59" s="68">
        <f t="shared" si="34"/>
        <v>191.4</v>
      </c>
      <c r="AM59">
        <f t="shared" si="5"/>
        <v>4446</v>
      </c>
      <c r="AN59">
        <f t="shared" si="9"/>
        <v>6747</v>
      </c>
      <c r="AO59" s="48">
        <f t="shared" si="8"/>
        <v>6.3003193301024629E-4</v>
      </c>
    </row>
    <row r="60" spans="1:41" ht="13.8" x14ac:dyDescent="0.25">
      <c r="A60" s="95">
        <v>43947</v>
      </c>
      <c r="B60" s="81">
        <v>7404</v>
      </c>
      <c r="C60" s="81">
        <v>220</v>
      </c>
      <c r="D60" s="81">
        <v>2545</v>
      </c>
      <c r="E60" s="81">
        <v>222658</v>
      </c>
      <c r="F60" s="81">
        <f t="shared" si="36"/>
        <v>52</v>
      </c>
      <c r="G60" s="81">
        <f t="shared" si="36"/>
        <v>2</v>
      </c>
      <c r="H60" s="81">
        <f t="shared" si="36"/>
        <v>92</v>
      </c>
      <c r="I60" s="81">
        <f t="shared" si="3"/>
        <v>4639</v>
      </c>
      <c r="J60" s="82">
        <f t="shared" si="25"/>
        <v>1.1116369132040151E-2</v>
      </c>
      <c r="K60" s="82">
        <f t="shared" si="26"/>
        <v>4.2725913266396069E-4</v>
      </c>
      <c r="L60" s="82">
        <f t="shared" si="27"/>
        <v>1.9653920102542192E-2</v>
      </c>
      <c r="M60" s="81">
        <v>0</v>
      </c>
      <c r="N60" s="84">
        <f t="shared" si="28"/>
        <v>2.9713668287412211E-2</v>
      </c>
      <c r="O60" s="84">
        <f>VLOOKUP(A60,[1]List4!$C$3:$E$203,3,0)</f>
        <v>16</v>
      </c>
      <c r="P60" s="85">
        <f t="shared" si="11"/>
        <v>0.34373311723392763</v>
      </c>
      <c r="Q60" s="87">
        <f t="shared" si="12"/>
        <v>2.9713668287412211E-2</v>
      </c>
      <c r="R60" s="96">
        <f t="shared" si="13"/>
        <v>0.62655321447866008</v>
      </c>
      <c r="S60">
        <f t="shared" si="4"/>
        <v>4</v>
      </c>
      <c r="T60">
        <f t="shared" si="20"/>
        <v>1.8802021377794704E-2</v>
      </c>
      <c r="U60">
        <f t="shared" si="21"/>
        <v>9.676227949103807E-4</v>
      </c>
      <c r="V60">
        <f t="shared" si="22"/>
        <v>3.5617425992800829E-2</v>
      </c>
      <c r="W60">
        <f t="shared" si="22"/>
        <v>0.46876264350358871</v>
      </c>
      <c r="X60">
        <f t="shared" si="29"/>
        <v>7.956600361663653E-2</v>
      </c>
      <c r="AB60" s="119">
        <f t="shared" ref="AB60:AC75" si="37">AVERAGE(F54:F60)</f>
        <v>94</v>
      </c>
      <c r="AC60" s="120">
        <f t="shared" si="37"/>
        <v>4.8571428571428568</v>
      </c>
      <c r="AD60" s="67">
        <f t="shared" si="23"/>
        <v>4.6902857142857144</v>
      </c>
      <c r="AE60" s="41">
        <f t="shared" si="24"/>
        <v>1.0355750487329434</v>
      </c>
      <c r="AF60" s="78">
        <v>26.428571428571427</v>
      </c>
      <c r="AG60" s="67">
        <f t="shared" si="16"/>
        <v>5.3999999999999995</v>
      </c>
      <c r="AH60" s="41">
        <f t="shared" si="17"/>
        <v>0.89947089947089953</v>
      </c>
      <c r="AI60" s="74"/>
      <c r="AJ60" s="68">
        <f t="shared" si="7"/>
        <v>178.14285714285714</v>
      </c>
      <c r="AK60" s="68">
        <f t="shared" si="34"/>
        <v>185.39999999999998</v>
      </c>
      <c r="AM60">
        <f t="shared" si="5"/>
        <v>3381</v>
      </c>
      <c r="AN60">
        <f t="shared" si="9"/>
        <v>6654.7142857142853</v>
      </c>
      <c r="AO60" s="48">
        <f t="shared" si="8"/>
        <v>6.2141433304571984E-4</v>
      </c>
    </row>
    <row r="61" spans="1:41" ht="13.8" x14ac:dyDescent="0.25">
      <c r="A61" s="95">
        <v>43948</v>
      </c>
      <c r="B61" s="81">
        <v>7445</v>
      </c>
      <c r="C61" s="81">
        <v>223</v>
      </c>
      <c r="D61" s="81">
        <v>2826</v>
      </c>
      <c r="E61" s="81">
        <v>230412</v>
      </c>
      <c r="F61" s="81">
        <f t="shared" si="36"/>
        <v>41</v>
      </c>
      <c r="G61" s="81">
        <f t="shared" si="36"/>
        <v>3</v>
      </c>
      <c r="H61" s="81">
        <f t="shared" si="36"/>
        <v>281</v>
      </c>
      <c r="I61" s="81">
        <f t="shared" si="3"/>
        <v>4396</v>
      </c>
      <c r="J61" s="82">
        <f t="shared" si="25"/>
        <v>8.8442264036594671E-3</v>
      </c>
      <c r="K61" s="82">
        <f t="shared" si="26"/>
        <v>6.4669109721922824E-4</v>
      </c>
      <c r="L61" s="82">
        <f t="shared" si="27"/>
        <v>6.0573399439534381E-2</v>
      </c>
      <c r="M61" s="81">
        <f t="shared" si="35"/>
        <v>0.14446607847386009</v>
      </c>
      <c r="N61" s="84">
        <f t="shared" si="28"/>
        <v>2.995298858294157E-2</v>
      </c>
      <c r="O61" s="84">
        <f>VLOOKUP(A61,[1]List4!$C$3:$E$203,3,0)</f>
        <v>17</v>
      </c>
      <c r="P61" s="85">
        <f t="shared" si="11"/>
        <v>0.37958361316319678</v>
      </c>
      <c r="Q61" s="87">
        <f t="shared" si="12"/>
        <v>2.995298858294157E-2</v>
      </c>
      <c r="R61" s="96">
        <f t="shared" si="13"/>
        <v>0.59046339825386163</v>
      </c>
      <c r="S61">
        <f t="shared" si="4"/>
        <v>4</v>
      </c>
      <c r="T61">
        <f t="shared" si="20"/>
        <v>1.588192710754515E-2</v>
      </c>
      <c r="U61">
        <f t="shared" si="21"/>
        <v>8.4281659828681498E-4</v>
      </c>
      <c r="V61">
        <f t="shared" si="22"/>
        <v>3.7184924169779428E-2</v>
      </c>
      <c r="W61">
        <f t="shared" si="22"/>
        <v>0.40756471648449172</v>
      </c>
      <c r="X61">
        <f t="shared" si="29"/>
        <v>7.3138734011151202E-2</v>
      </c>
      <c r="AB61" s="119">
        <f t="shared" si="37"/>
        <v>77.857142857142861</v>
      </c>
      <c r="AC61" s="120">
        <f t="shared" si="37"/>
        <v>4.1428571428571432</v>
      </c>
      <c r="AD61" s="67">
        <f t="shared" si="23"/>
        <v>4.4351428571428571</v>
      </c>
      <c r="AE61" s="41">
        <f t="shared" si="24"/>
        <v>0.93409779037557183</v>
      </c>
      <c r="AF61" s="78">
        <v>20.285714285714285</v>
      </c>
      <c r="AG61" s="67">
        <f t="shared" si="16"/>
        <v>6.12</v>
      </c>
      <c r="AH61" s="41">
        <f t="shared" si="17"/>
        <v>0.67693744164332403</v>
      </c>
      <c r="AI61" s="74"/>
      <c r="AJ61" s="68">
        <f t="shared" si="7"/>
        <v>181</v>
      </c>
      <c r="AK61" s="68">
        <f t="shared" si="34"/>
        <v>193.3</v>
      </c>
      <c r="AM61">
        <f t="shared" si="5"/>
        <v>7754</v>
      </c>
      <c r="AN61">
        <f t="shared" si="9"/>
        <v>6824.2857142857147</v>
      </c>
      <c r="AO61" s="48">
        <f t="shared" si="8"/>
        <v>6.3724883948208658E-4</v>
      </c>
    </row>
    <row r="62" spans="1:41" ht="13.8" x14ac:dyDescent="0.25">
      <c r="A62" s="95">
        <v>43949</v>
      </c>
      <c r="B62" s="81">
        <v>7504</v>
      </c>
      <c r="C62" s="81">
        <v>227</v>
      </c>
      <c r="D62" s="81">
        <v>2948</v>
      </c>
      <c r="E62" s="81">
        <v>239153</v>
      </c>
      <c r="F62" s="81">
        <f t="shared" si="36"/>
        <v>59</v>
      </c>
      <c r="G62" s="81">
        <f t="shared" si="36"/>
        <v>4</v>
      </c>
      <c r="H62" s="81">
        <f t="shared" si="36"/>
        <v>122</v>
      </c>
      <c r="I62" s="81">
        <f t="shared" si="3"/>
        <v>4329</v>
      </c>
      <c r="J62" s="82">
        <f t="shared" si="25"/>
        <v>1.3430629203128149E-2</v>
      </c>
      <c r="K62" s="82">
        <f t="shared" si="26"/>
        <v>9.099181073703367E-4</v>
      </c>
      <c r="L62" s="82">
        <f t="shared" si="27"/>
        <v>2.7752502274795268E-2</v>
      </c>
      <c r="M62" s="81">
        <f t="shared" si="35"/>
        <v>0.46857972997580433</v>
      </c>
      <c r="N62" s="84">
        <f t="shared" si="28"/>
        <v>3.0250533049040511E-2</v>
      </c>
      <c r="O62" s="84">
        <f>VLOOKUP(A62,[1]List4!$C$3:$E$203,3,0)</f>
        <v>17</v>
      </c>
      <c r="P62" s="85">
        <f t="shared" si="11"/>
        <v>0.39285714285714285</v>
      </c>
      <c r="Q62" s="87">
        <f t="shared" si="12"/>
        <v>3.0250533049040511E-2</v>
      </c>
      <c r="R62" s="96">
        <f t="shared" si="13"/>
        <v>0.57689232409381663</v>
      </c>
      <c r="S62">
        <f t="shared" si="4"/>
        <v>4</v>
      </c>
      <c r="T62">
        <f t="shared" si="20"/>
        <v>1.4106737644348026E-2</v>
      </c>
      <c r="U62">
        <f t="shared" si="21"/>
        <v>7.7851696462046644E-4</v>
      </c>
      <c r="V62">
        <f t="shared" si="22"/>
        <v>3.5765016018245145E-2</v>
      </c>
      <c r="W62">
        <f t="shared" si="22"/>
        <v>0.37991636968072967</v>
      </c>
      <c r="X62">
        <f t="shared" si="29"/>
        <v>7.1496062992125978E-2</v>
      </c>
      <c r="AB62" s="119">
        <f t="shared" si="37"/>
        <v>67.285714285714292</v>
      </c>
      <c r="AC62" s="120">
        <f t="shared" si="37"/>
        <v>3.7142857142857144</v>
      </c>
      <c r="AD62" s="67">
        <f t="shared" si="23"/>
        <v>4.2071428571428564</v>
      </c>
      <c r="AE62" s="41">
        <f t="shared" si="24"/>
        <v>0.88285229202037374</v>
      </c>
      <c r="AF62" s="78">
        <v>17</v>
      </c>
      <c r="AG62" s="67">
        <f t="shared" si="16"/>
        <v>5.6828571428571433</v>
      </c>
      <c r="AH62" s="41">
        <f t="shared" si="17"/>
        <v>0.65359477124183007</v>
      </c>
      <c r="AI62" s="74"/>
      <c r="AJ62" s="68">
        <f t="shared" si="7"/>
        <v>170.71428571428572</v>
      </c>
      <c r="AK62" s="68">
        <f t="shared" si="34"/>
        <v>181.19999999999996</v>
      </c>
      <c r="AM62">
        <f t="shared" si="5"/>
        <v>8741</v>
      </c>
      <c r="AN62">
        <f t="shared" si="9"/>
        <v>6881.4285714285716</v>
      </c>
      <c r="AO62" s="48">
        <f t="shared" si="8"/>
        <v>6.4258481469231965E-4</v>
      </c>
    </row>
    <row r="63" spans="1:41" ht="13.8" x14ac:dyDescent="0.25">
      <c r="A63" s="95">
        <v>43950</v>
      </c>
      <c r="B63" s="81">
        <v>7579</v>
      </c>
      <c r="C63" s="81">
        <v>227</v>
      </c>
      <c r="D63" s="81">
        <v>3108</v>
      </c>
      <c r="E63" s="81">
        <v>246475</v>
      </c>
      <c r="F63" s="81">
        <f t="shared" si="36"/>
        <v>75</v>
      </c>
      <c r="G63" s="81">
        <f t="shared" si="36"/>
        <v>0</v>
      </c>
      <c r="H63" s="81">
        <f t="shared" si="36"/>
        <v>160</v>
      </c>
      <c r="I63" s="81">
        <f t="shared" si="3"/>
        <v>4244</v>
      </c>
      <c r="J63" s="82">
        <f t="shared" si="25"/>
        <v>1.7337165828444183E-2</v>
      </c>
      <c r="K63" s="82">
        <f>G63/I62</f>
        <v>0</v>
      </c>
      <c r="L63" s="82">
        <f t="shared" si="27"/>
        <v>3.6960036960036961E-2</v>
      </c>
      <c r="M63" s="81">
        <f t="shared" si="35"/>
        <v>0.46907869294584292</v>
      </c>
      <c r="N63" s="84">
        <f t="shared" si="28"/>
        <v>2.9951180894577122E-2</v>
      </c>
      <c r="O63" s="84">
        <f>VLOOKUP(A63,[1]List4!$C$3:$E$203,3,0)</f>
        <v>17</v>
      </c>
      <c r="P63" s="85">
        <f t="shared" si="11"/>
        <v>0.41008048555218368</v>
      </c>
      <c r="Q63" s="87">
        <f t="shared" si="12"/>
        <v>2.9951180894577122E-2</v>
      </c>
      <c r="R63" s="96">
        <f t="shared" si="13"/>
        <v>0.55996833355323927</v>
      </c>
      <c r="S63">
        <f t="shared" si="4"/>
        <v>4</v>
      </c>
      <c r="T63">
        <f t="shared" si="20"/>
        <v>1.3797070539039438E-2</v>
      </c>
      <c r="U63">
        <f t="shared" si="21"/>
        <v>5.8162781321270901E-4</v>
      </c>
      <c r="V63">
        <f t="shared" si="22"/>
        <v>3.4407044193646034E-2</v>
      </c>
      <c r="W63">
        <f t="shared" si="22"/>
        <v>0.38868830533513032</v>
      </c>
      <c r="X63">
        <f t="shared" si="29"/>
        <v>6.8065967016491757E-2</v>
      </c>
      <c r="AB63" s="119">
        <f t="shared" si="37"/>
        <v>63.857142857142854</v>
      </c>
      <c r="AC63" s="120">
        <f t="shared" si="37"/>
        <v>2.7142857142857144</v>
      </c>
      <c r="AD63" s="67">
        <f t="shared" si="23"/>
        <v>4.0985714285714288</v>
      </c>
      <c r="AE63" s="41">
        <f t="shared" si="24"/>
        <v>0.66225165562913912</v>
      </c>
      <c r="AF63" s="78">
        <v>16.428571428571427</v>
      </c>
      <c r="AG63" s="67">
        <f t="shared" si="16"/>
        <v>5.0657142857142858</v>
      </c>
      <c r="AH63" s="41">
        <f t="shared" si="17"/>
        <v>0.53581500282007899</v>
      </c>
      <c r="AI63" s="74"/>
      <c r="AJ63" s="68">
        <f t="shared" si="7"/>
        <v>159.85714285714286</v>
      </c>
      <c r="AK63" s="68">
        <f t="shared" si="34"/>
        <v>184.1</v>
      </c>
      <c r="AM63">
        <f t="shared" si="5"/>
        <v>7322</v>
      </c>
      <c r="AN63">
        <f t="shared" si="9"/>
        <v>6667.7142857142853</v>
      </c>
      <c r="AO63" s="48">
        <f t="shared" si="8"/>
        <v>6.2262826740604779E-4</v>
      </c>
    </row>
    <row r="64" spans="1:41" ht="13.8" x14ac:dyDescent="0.25">
      <c r="A64" s="95">
        <v>43951</v>
      </c>
      <c r="B64" s="81">
        <v>7682</v>
      </c>
      <c r="C64" s="81">
        <v>236</v>
      </c>
      <c r="D64" s="94">
        <v>3314</v>
      </c>
      <c r="E64" s="94">
        <v>253871</v>
      </c>
      <c r="F64" s="81">
        <f t="shared" si="36"/>
        <v>103</v>
      </c>
      <c r="G64" s="81">
        <f t="shared" si="36"/>
        <v>9</v>
      </c>
      <c r="H64" s="81">
        <f t="shared" si="36"/>
        <v>206</v>
      </c>
      <c r="I64" s="81">
        <f t="shared" si="3"/>
        <v>4132</v>
      </c>
      <c r="J64" s="82">
        <f t="shared" si="25"/>
        <v>2.4286745327720863E-2</v>
      </c>
      <c r="K64" s="82">
        <f t="shared" si="26"/>
        <v>2.1206409048067859E-3</v>
      </c>
      <c r="L64" s="82">
        <f t="shared" si="27"/>
        <v>4.8539114043355328E-2</v>
      </c>
      <c r="M64" s="81">
        <f t="shared" si="35"/>
        <v>0.47940905660859229</v>
      </c>
      <c r="N64" s="84">
        <f t="shared" si="28"/>
        <v>3.0721166362926322E-2</v>
      </c>
      <c r="O64" s="84">
        <f>VLOOKUP(A64,[1]List4!$C$3:$E$203,3,0)</f>
        <v>17</v>
      </c>
      <c r="P64" s="85">
        <f t="shared" si="11"/>
        <v>0.43139807341838066</v>
      </c>
      <c r="Q64" s="87">
        <f t="shared" si="12"/>
        <v>3.0721166362926322E-2</v>
      </c>
      <c r="R64" s="96">
        <f t="shared" si="13"/>
        <v>0.53788076021869302</v>
      </c>
      <c r="S64">
        <f t="shared" si="4"/>
        <v>4</v>
      </c>
      <c r="T64">
        <f t="shared" si="20"/>
        <v>1.5673418337941638E-2</v>
      </c>
      <c r="U64">
        <f t="shared" si="21"/>
        <v>8.2668101527441065E-4</v>
      </c>
      <c r="V64">
        <f t="shared" si="22"/>
        <v>3.6622720204760761E-2</v>
      </c>
      <c r="W64">
        <f t="shared" si="22"/>
        <v>0.40952453118897608</v>
      </c>
      <c r="X64">
        <f t="shared" si="29"/>
        <v>6.6478873239436617E-2</v>
      </c>
      <c r="AB64" s="119">
        <f t="shared" si="37"/>
        <v>70.714285714285708</v>
      </c>
      <c r="AC64" s="120">
        <f t="shared" si="37"/>
        <v>3.7142857142857144</v>
      </c>
      <c r="AD64" s="67">
        <f t="shared" si="23"/>
        <v>4.5654285714285709</v>
      </c>
      <c r="AE64" s="41">
        <f t="shared" si="24"/>
        <v>0.8135678077476689</v>
      </c>
      <c r="AF64" s="78">
        <v>17.428571428571427</v>
      </c>
      <c r="AG64" s="67">
        <f t="shared" si="16"/>
        <v>4.7828571428571429</v>
      </c>
      <c r="AH64" s="41">
        <f t="shared" si="17"/>
        <v>0.77658303464755074</v>
      </c>
      <c r="AI64" s="74"/>
      <c r="AJ64" s="68">
        <f t="shared" si="7"/>
        <v>166</v>
      </c>
      <c r="AK64" s="68">
        <f t="shared" si="34"/>
        <v>177</v>
      </c>
      <c r="AM64">
        <f t="shared" si="5"/>
        <v>7396</v>
      </c>
      <c r="AN64">
        <f t="shared" si="9"/>
        <v>6595.5714285714284</v>
      </c>
      <c r="AO64" s="48">
        <f t="shared" si="8"/>
        <v>6.1589159870312855E-4</v>
      </c>
    </row>
    <row r="65" spans="1:41" ht="13.8" x14ac:dyDescent="0.25">
      <c r="A65" s="95">
        <v>43952</v>
      </c>
      <c r="B65" s="81">
        <v>7737</v>
      </c>
      <c r="C65" s="81">
        <v>240</v>
      </c>
      <c r="D65" s="94">
        <v>3372</v>
      </c>
      <c r="E65" s="94">
        <v>258368</v>
      </c>
      <c r="F65" s="81">
        <f t="shared" si="36"/>
        <v>55</v>
      </c>
      <c r="G65" s="81">
        <f t="shared" si="36"/>
        <v>4</v>
      </c>
      <c r="H65" s="81">
        <f t="shared" si="36"/>
        <v>58</v>
      </c>
      <c r="I65" s="81">
        <f t="shared" si="3"/>
        <v>4125</v>
      </c>
      <c r="J65" s="82">
        <f t="shared" si="25"/>
        <v>1.3320300610523805E-2</v>
      </c>
      <c r="K65" s="82">
        <f t="shared" si="26"/>
        <v>9.6805421103581804E-4</v>
      </c>
      <c r="L65" s="82">
        <f t="shared" si="27"/>
        <v>1.4036786060019362E-2</v>
      </c>
      <c r="M65" s="81">
        <f t="shared" si="35"/>
        <v>0.88773358262394131</v>
      </c>
      <c r="N65" s="84">
        <f t="shared" si="28"/>
        <v>3.1019775106630478E-2</v>
      </c>
      <c r="O65" s="84">
        <f>VLOOKUP(A65,[1]List4!$C$3:$E$203,3,0)</f>
        <v>17</v>
      </c>
      <c r="P65" s="85">
        <f t="shared" si="11"/>
        <v>0.43582784024815818</v>
      </c>
      <c r="Q65" s="87">
        <f t="shared" si="12"/>
        <v>3.1019775106630478E-2</v>
      </c>
      <c r="R65" s="96">
        <f t="shared" si="13"/>
        <v>0.53315238464521131</v>
      </c>
      <c r="S65">
        <f t="shared" si="4"/>
        <v>5</v>
      </c>
      <c r="T65">
        <f t="shared" si="20"/>
        <v>1.5028346404745098E-2</v>
      </c>
      <c r="U65">
        <f t="shared" si="21"/>
        <v>8.4654368198789167E-4</v>
      </c>
      <c r="V65">
        <f t="shared" si="22"/>
        <v>3.21438894938679E-2</v>
      </c>
      <c r="W65">
        <f t="shared" si="22"/>
        <v>0.48121372653532352</v>
      </c>
      <c r="X65">
        <f t="shared" si="29"/>
        <v>6.6445182724252497E-2</v>
      </c>
      <c r="AB65" s="119">
        <f t="shared" si="37"/>
        <v>66.285714285714292</v>
      </c>
      <c r="AC65" s="120">
        <f t="shared" si="37"/>
        <v>3.7142857142857144</v>
      </c>
      <c r="AD65" s="67">
        <f t="shared" si="23"/>
        <v>5.0051428571428573</v>
      </c>
      <c r="AE65" s="41">
        <f t="shared" si="24"/>
        <v>0.74209384632948971</v>
      </c>
      <c r="AF65" s="78">
        <v>17</v>
      </c>
      <c r="AG65" s="67">
        <f t="shared" si="16"/>
        <v>4.7571428571428571</v>
      </c>
      <c r="AH65" s="41">
        <f t="shared" si="17"/>
        <v>0.78078078078078084</v>
      </c>
      <c r="AI65" s="74"/>
      <c r="AJ65" s="68">
        <f t="shared" si="7"/>
        <v>143</v>
      </c>
      <c r="AK65" s="68">
        <f t="shared" si="34"/>
        <v>182.1</v>
      </c>
      <c r="AM65">
        <f t="shared" si="5"/>
        <v>4497</v>
      </c>
      <c r="AN65">
        <f t="shared" si="9"/>
        <v>6219.5714285714284</v>
      </c>
      <c r="AO65" s="48">
        <f t="shared" si="8"/>
        <v>5.8078088181979484E-4</v>
      </c>
    </row>
    <row r="66" spans="1:41" ht="13.8" x14ac:dyDescent="0.25">
      <c r="A66" s="95">
        <v>43953</v>
      </c>
      <c r="B66" s="81">
        <v>7755</v>
      </c>
      <c r="C66" s="81">
        <v>245</v>
      </c>
      <c r="D66" s="94">
        <v>3461</v>
      </c>
      <c r="E66" s="94">
        <v>262253</v>
      </c>
      <c r="F66" s="81">
        <f t="shared" si="36"/>
        <v>18</v>
      </c>
      <c r="G66" s="81">
        <f t="shared" si="36"/>
        <v>5</v>
      </c>
      <c r="H66" s="81">
        <f t="shared" si="36"/>
        <v>89</v>
      </c>
      <c r="I66" s="81">
        <f t="shared" si="3"/>
        <v>4049</v>
      </c>
      <c r="J66" s="82">
        <f>F66/I65*$B$2/($B$2-B65)</f>
        <v>4.3667912729670414E-3</v>
      </c>
      <c r="K66" s="82">
        <f t="shared" si="26"/>
        <v>1.2121212121212121E-3</v>
      </c>
      <c r="L66" s="82">
        <f t="shared" si="27"/>
        <v>2.1575757575757575E-2</v>
      </c>
      <c r="M66" s="81">
        <f t="shared" si="35"/>
        <v>0.19162780852116007</v>
      </c>
      <c r="N66" s="84">
        <f t="shared" si="28"/>
        <v>3.1592520954223081E-2</v>
      </c>
      <c r="O66" s="84">
        <f>VLOOKUP(A66,[1]List4!$C$3:$E$203,3,0)</f>
        <v>17</v>
      </c>
      <c r="P66" s="85">
        <f t="shared" si="11"/>
        <v>0.44629271437782075</v>
      </c>
      <c r="Q66" s="87">
        <f t="shared" si="12"/>
        <v>3.1592520954223081E-2</v>
      </c>
      <c r="R66" s="96">
        <f t="shared" si="13"/>
        <v>0.52211476466795614</v>
      </c>
      <c r="S66">
        <f t="shared" si="4"/>
        <v>5</v>
      </c>
      <c r="T66">
        <f t="shared" si="20"/>
        <v>1.3243175396926238E-2</v>
      </c>
      <c r="U66">
        <f t="shared" si="21"/>
        <v>8.978120950310489E-4</v>
      </c>
      <c r="V66">
        <f t="shared" si="22"/>
        <v>3.2727359493720153E-2</v>
      </c>
      <c r="W66">
        <f t="shared" si="22"/>
        <v>0.37727070702131443</v>
      </c>
      <c r="X66">
        <f t="shared" si="29"/>
        <v>6.6109012412304366E-2</v>
      </c>
      <c r="AB66" s="119">
        <f t="shared" si="37"/>
        <v>57.571428571428569</v>
      </c>
      <c r="AC66" s="120">
        <f t="shared" si="37"/>
        <v>3.8571428571428572</v>
      </c>
      <c r="AD66" s="67">
        <f t="shared" si="23"/>
        <v>4.9725714285714284</v>
      </c>
      <c r="AE66" s="41">
        <f t="shared" si="24"/>
        <v>0.77568375086187091</v>
      </c>
      <c r="AF66" s="78">
        <v>14.285714285714286</v>
      </c>
      <c r="AG66" s="67">
        <f t="shared" si="16"/>
        <v>4.7571428571428571</v>
      </c>
      <c r="AH66" s="41">
        <f t="shared" si="17"/>
        <v>0.81081081081081086</v>
      </c>
      <c r="AI66" s="74"/>
      <c r="AJ66" s="68">
        <f t="shared" si="7"/>
        <v>144</v>
      </c>
      <c r="AK66" s="68">
        <f t="shared" si="34"/>
        <v>170.89999999999998</v>
      </c>
      <c r="AM66">
        <f t="shared" si="5"/>
        <v>3885</v>
      </c>
      <c r="AN66">
        <f t="shared" si="9"/>
        <v>6139.4285714285716</v>
      </c>
      <c r="AO66" s="48">
        <f t="shared" si="8"/>
        <v>5.7329717658744297E-4</v>
      </c>
    </row>
    <row r="67" spans="1:41" ht="13.8" x14ac:dyDescent="0.25">
      <c r="A67" s="95">
        <v>43954</v>
      </c>
      <c r="B67" s="81">
        <v>7781</v>
      </c>
      <c r="C67" s="81">
        <v>248</v>
      </c>
      <c r="D67" s="94">
        <v>3587</v>
      </c>
      <c r="E67" s="94">
        <v>266134</v>
      </c>
      <c r="F67" s="81">
        <f t="shared" ref="F67:F105" si="38">B67-B66</f>
        <v>26</v>
      </c>
      <c r="G67" s="81">
        <f t="shared" ref="G67:G105" si="39">C67-C66</f>
        <v>3</v>
      </c>
      <c r="H67" s="81">
        <f t="shared" ref="H67:H105" si="40">D67-D66</f>
        <v>126</v>
      </c>
      <c r="I67" s="81">
        <f t="shared" ref="I67:I105" si="41">B67-C67-D67</f>
        <v>3946</v>
      </c>
      <c r="J67" s="82">
        <f t="shared" ref="J67:J105" si="42">F67/I66*$B$2/($B$2-B66)</f>
        <v>6.425992039109563E-3</v>
      </c>
      <c r="K67" s="82">
        <f t="shared" ref="K67:K105" si="43">G67/I66</f>
        <v>7.4092368486045935E-4</v>
      </c>
      <c r="L67" s="82">
        <f t="shared" ref="L67:L105" si="44">H67/I66</f>
        <v>3.1118794764139295E-2</v>
      </c>
      <c r="M67" s="81">
        <f t="shared" ref="M67:M105" si="45">J67/(K67+L67)</f>
        <v>0.20169644780119858</v>
      </c>
      <c r="N67" s="84">
        <f t="shared" ref="N67:N104" si="46">C67/B67</f>
        <v>3.1872509960159362E-2</v>
      </c>
      <c r="O67" s="84">
        <f>VLOOKUP(A67,[1]List4!$C$3:$E$203,3,0)</f>
        <v>17</v>
      </c>
      <c r="P67" s="85">
        <f t="shared" si="11"/>
        <v>0.46099473075440173</v>
      </c>
      <c r="Q67" s="87">
        <f t="shared" si="12"/>
        <v>3.1872509960159362E-2</v>
      </c>
      <c r="R67" s="96">
        <f t="shared" si="13"/>
        <v>0.50713275928543888</v>
      </c>
      <c r="S67">
        <f t="shared" si="4"/>
        <v>5</v>
      </c>
      <c r="T67">
        <f t="shared" si="20"/>
        <v>1.2573121526507584E-2</v>
      </c>
      <c r="U67">
        <f t="shared" si="21"/>
        <v>9.4262131677340572E-4</v>
      </c>
      <c r="V67">
        <f t="shared" si="22"/>
        <v>3.4365198731091166E-2</v>
      </c>
      <c r="W67">
        <f t="shared" si="22"/>
        <v>0.40608448527862845</v>
      </c>
      <c r="X67">
        <f t="shared" si="29"/>
        <v>6.4667535853976527E-2</v>
      </c>
      <c r="AB67" s="119">
        <f t="shared" si="37"/>
        <v>53.857142857142854</v>
      </c>
      <c r="AC67" s="120">
        <f t="shared" si="37"/>
        <v>4</v>
      </c>
      <c r="AD67" s="67">
        <f t="shared" si="23"/>
        <v>4.0931428571428565</v>
      </c>
      <c r="AE67" s="41">
        <f t="shared" si="24"/>
        <v>0.97724417143654907</v>
      </c>
      <c r="AF67" s="78">
        <v>12</v>
      </c>
      <c r="AG67" s="67">
        <f t="shared" si="16"/>
        <v>3.6514285714285712</v>
      </c>
      <c r="AH67" s="41">
        <f t="shared" si="17"/>
        <v>1.0954616588419406</v>
      </c>
      <c r="AI67" s="74"/>
      <c r="AJ67" s="68">
        <f t="shared" si="7"/>
        <v>148.85714285714286</v>
      </c>
      <c r="AK67" s="68">
        <f t="shared" si="34"/>
        <v>180.4</v>
      </c>
      <c r="AM67">
        <f t="shared" si="5"/>
        <v>3881</v>
      </c>
      <c r="AN67">
        <f t="shared" si="9"/>
        <v>6210.8571428571431</v>
      </c>
      <c r="AO67" s="48">
        <f t="shared" si="8"/>
        <v>5.7996714560023437E-4</v>
      </c>
    </row>
    <row r="68" spans="1:41" ht="13.8" x14ac:dyDescent="0.25">
      <c r="A68" s="95">
        <v>43955</v>
      </c>
      <c r="B68" s="81">
        <v>7819</v>
      </c>
      <c r="C68" s="81">
        <v>252</v>
      </c>
      <c r="D68" s="94">
        <v>3807</v>
      </c>
      <c r="E68" s="94">
        <v>273890</v>
      </c>
      <c r="F68" s="81">
        <f t="shared" si="38"/>
        <v>38</v>
      </c>
      <c r="G68" s="81">
        <f t="shared" si="39"/>
        <v>4</v>
      </c>
      <c r="H68" s="81">
        <f t="shared" si="40"/>
        <v>220</v>
      </c>
      <c r="I68" s="81">
        <f t="shared" si="41"/>
        <v>3760</v>
      </c>
      <c r="J68" s="82">
        <f t="shared" si="42"/>
        <v>9.6370071868251521E-3</v>
      </c>
      <c r="K68" s="82">
        <f t="shared" si="43"/>
        <v>1.0136847440446021E-3</v>
      </c>
      <c r="L68" s="82">
        <f t="shared" si="44"/>
        <v>5.5752660922453116E-2</v>
      </c>
      <c r="M68" s="81">
        <f t="shared" si="45"/>
        <v>0.16976620696076808</v>
      </c>
      <c r="N68" s="84">
        <f t="shared" si="46"/>
        <v>3.222918531781558E-2</v>
      </c>
      <c r="O68" s="84">
        <f>VLOOKUP(A68,[1]List4!$C$3:$E$203,3,0)</f>
        <v>18</v>
      </c>
      <c r="P68" s="85">
        <f t="shared" si="11"/>
        <v>0.48689090676557106</v>
      </c>
      <c r="Q68" s="87">
        <f t="shared" si="12"/>
        <v>3.222918531781558E-2</v>
      </c>
      <c r="R68" s="96">
        <f t="shared" si="13"/>
        <v>0.48087990791661339</v>
      </c>
      <c r="S68">
        <f t="shared" si="4"/>
        <v>5</v>
      </c>
      <c r="T68">
        <f t="shared" si="20"/>
        <v>1.2686375924102681E-2</v>
      </c>
      <c r="U68">
        <f t="shared" si="21"/>
        <v>9.9504898060560204E-4</v>
      </c>
      <c r="V68">
        <f t="shared" si="22"/>
        <v>3.3676521800079559E-2</v>
      </c>
      <c r="W68">
        <f t="shared" si="22"/>
        <v>0.40969878934818682</v>
      </c>
      <c r="X68">
        <f t="shared" si="29"/>
        <v>6.2084257206208429E-2</v>
      </c>
      <c r="AB68" s="119">
        <f t="shared" si="37"/>
        <v>53.428571428571431</v>
      </c>
      <c r="AC68" s="120">
        <f t="shared" si="37"/>
        <v>4.1428571428571432</v>
      </c>
      <c r="AD68" s="67">
        <f t="shared" si="23"/>
        <v>3.9302857142857142</v>
      </c>
      <c r="AE68" s="41">
        <f t="shared" si="24"/>
        <v>1.0540854899680141</v>
      </c>
      <c r="AF68" s="78">
        <v>11.142857142857142</v>
      </c>
      <c r="AG68" s="67">
        <f t="shared" si="16"/>
        <v>3.06</v>
      </c>
      <c r="AH68" s="41">
        <f t="shared" si="17"/>
        <v>1.3538748832866481</v>
      </c>
      <c r="AI68" s="74"/>
      <c r="AJ68" s="68">
        <f t="shared" si="7"/>
        <v>140.14285714285714</v>
      </c>
      <c r="AK68" s="68">
        <f t="shared" si="34"/>
        <v>171.1</v>
      </c>
      <c r="AM68">
        <f t="shared" ref="AM68:AM131" si="47">E68-E67</f>
        <v>7756</v>
      </c>
      <c r="AN68">
        <f t="shared" si="9"/>
        <v>6211.1428571428569</v>
      </c>
      <c r="AO68" s="48">
        <f t="shared" si="8"/>
        <v>5.7999382547628542E-4</v>
      </c>
    </row>
    <row r="69" spans="1:41" ht="13.8" x14ac:dyDescent="0.25">
      <c r="A69" s="95">
        <v>43956</v>
      </c>
      <c r="B69" s="81">
        <v>7896</v>
      </c>
      <c r="C69" s="81">
        <v>257</v>
      </c>
      <c r="D69" s="81">
        <v>4006</v>
      </c>
      <c r="E69" s="81">
        <v>283273</v>
      </c>
      <c r="F69" s="81">
        <f t="shared" si="38"/>
        <v>77</v>
      </c>
      <c r="G69" s="81">
        <f t="shared" si="39"/>
        <v>5</v>
      </c>
      <c r="H69" s="81">
        <f t="shared" si="40"/>
        <v>199</v>
      </c>
      <c r="I69" s="81">
        <f t="shared" si="41"/>
        <v>3633</v>
      </c>
      <c r="J69" s="82">
        <f t="shared" si="42"/>
        <v>2.0493686558564903E-2</v>
      </c>
      <c r="K69" s="82">
        <f t="shared" si="43"/>
        <v>1.3297872340425532E-3</v>
      </c>
      <c r="L69" s="82">
        <f t="shared" si="44"/>
        <v>5.2925531914893617E-2</v>
      </c>
      <c r="M69" s="81">
        <f t="shared" si="45"/>
        <v>0.37772677186374526</v>
      </c>
      <c r="N69" s="84">
        <f t="shared" si="46"/>
        <v>3.254812563323202E-2</v>
      </c>
      <c r="O69" s="84">
        <f>VLOOKUP(A69,[1]List4!$C$3:$E$203,3,0)</f>
        <v>18</v>
      </c>
      <c r="P69" s="85">
        <f t="shared" si="11"/>
        <v>0.50734549138804463</v>
      </c>
      <c r="Q69" s="87">
        <f t="shared" si="12"/>
        <v>3.254812563323202E-2</v>
      </c>
      <c r="R69" s="96">
        <f t="shared" si="13"/>
        <v>0.46010638297872331</v>
      </c>
      <c r="S69">
        <f t="shared" ref="S69:S105" si="48">MONTH(A69)</f>
        <v>5</v>
      </c>
      <c r="T69">
        <f t="shared" si="20"/>
        <v>1.3695384117736503E-2</v>
      </c>
      <c r="U69">
        <f t="shared" si="21"/>
        <v>1.0550302844159188E-3</v>
      </c>
      <c r="V69">
        <f t="shared" si="22"/>
        <v>3.7272668891522177E-2</v>
      </c>
      <c r="W69">
        <f t="shared" si="22"/>
        <v>0.39671979533217838</v>
      </c>
      <c r="X69">
        <f t="shared" si="29"/>
        <v>6.0286183438892797E-2</v>
      </c>
      <c r="AB69" s="119">
        <f t="shared" si="37"/>
        <v>56</v>
      </c>
      <c r="AC69" s="120">
        <f t="shared" si="37"/>
        <v>4.2857142857142856</v>
      </c>
      <c r="AD69" s="67">
        <f t="shared" si="23"/>
        <v>4.0497142857142858</v>
      </c>
      <c r="AE69" s="41">
        <f t="shared" si="24"/>
        <v>1.0582757160999012</v>
      </c>
      <c r="AF69" s="78">
        <v>9.4285714285714288</v>
      </c>
      <c r="AG69" s="67">
        <f t="shared" si="16"/>
        <v>2.9571428571428569</v>
      </c>
      <c r="AH69" s="41">
        <f t="shared" si="17"/>
        <v>1.4492753623188406</v>
      </c>
      <c r="AI69" s="74"/>
      <c r="AJ69" s="68">
        <f t="shared" si="7"/>
        <v>151.14285714285714</v>
      </c>
      <c r="AK69" s="68">
        <f t="shared" si="34"/>
        <v>164.1</v>
      </c>
      <c r="AM69">
        <f t="shared" si="47"/>
        <v>9383</v>
      </c>
      <c r="AN69">
        <f t="shared" si="9"/>
        <v>6302.8571428571431</v>
      </c>
      <c r="AO69" s="48">
        <f t="shared" si="8"/>
        <v>5.8855806568870956E-4</v>
      </c>
    </row>
    <row r="70" spans="1:41" ht="13.8" x14ac:dyDescent="0.25">
      <c r="A70" s="95">
        <v>43957</v>
      </c>
      <c r="B70" s="81">
        <v>7974</v>
      </c>
      <c r="C70" s="81">
        <v>262</v>
      </c>
      <c r="D70" s="81">
        <v>4205</v>
      </c>
      <c r="E70" s="81">
        <v>291325</v>
      </c>
      <c r="F70" s="81">
        <f t="shared" si="38"/>
        <v>78</v>
      </c>
      <c r="G70" s="81">
        <f t="shared" si="39"/>
        <v>5</v>
      </c>
      <c r="H70" s="81">
        <f t="shared" si="40"/>
        <v>199</v>
      </c>
      <c r="I70" s="81">
        <f t="shared" si="41"/>
        <v>3507</v>
      </c>
      <c r="J70" s="82">
        <f t="shared" si="42"/>
        <v>2.1485701566228005E-2</v>
      </c>
      <c r="K70" s="82">
        <f t="shared" si="43"/>
        <v>1.3762730525736307E-3</v>
      </c>
      <c r="L70" s="82">
        <f t="shared" si="44"/>
        <v>5.4775667492430499E-2</v>
      </c>
      <c r="M70" s="81">
        <f t="shared" si="45"/>
        <v>0.38263506759856047</v>
      </c>
      <c r="N70" s="84">
        <f t="shared" si="46"/>
        <v>3.2856784549786806E-2</v>
      </c>
      <c r="O70" s="84">
        <f>VLOOKUP(A70,[1]List4!$C$3:$E$203,3,0)</f>
        <v>18</v>
      </c>
      <c r="P70" s="85">
        <f t="shared" si="11"/>
        <v>0.5273388512666165</v>
      </c>
      <c r="Q70" s="87">
        <f t="shared" si="12"/>
        <v>3.2856784549786806E-2</v>
      </c>
      <c r="R70" s="96">
        <f t="shared" si="13"/>
        <v>0.4398043641835967</v>
      </c>
      <c r="S70">
        <f t="shared" si="48"/>
        <v>5</v>
      </c>
      <c r="T70">
        <f t="shared" si="20"/>
        <v>1.4288032080277046E-2</v>
      </c>
      <c r="U70">
        <f t="shared" si="21"/>
        <v>1.2516407204978661E-3</v>
      </c>
      <c r="V70">
        <f t="shared" si="22"/>
        <v>3.9817758967578401E-2</v>
      </c>
      <c r="W70">
        <f t="shared" si="22"/>
        <v>0.3843707059968523</v>
      </c>
      <c r="X70">
        <f t="shared" si="29"/>
        <v>5.8652339377658382E-2</v>
      </c>
      <c r="AB70" s="119">
        <f t="shared" si="37"/>
        <v>56.428571428571431</v>
      </c>
      <c r="AC70" s="120">
        <f t="shared" si="37"/>
        <v>5</v>
      </c>
      <c r="AD70" s="67">
        <f t="shared" si="23"/>
        <v>3.5720000000000001</v>
      </c>
      <c r="AE70" s="41">
        <f t="shared" si="24"/>
        <v>1.3997760358342666</v>
      </c>
      <c r="AF70" s="78">
        <v>9.7142857142857135</v>
      </c>
      <c r="AG70" s="67">
        <f t="shared" si="16"/>
        <v>3.1371428571428566</v>
      </c>
      <c r="AH70" s="41">
        <f t="shared" si="17"/>
        <v>1.5938069216757744</v>
      </c>
      <c r="AI70" s="74"/>
      <c r="AJ70" s="68">
        <f t="shared" si="7"/>
        <v>156.71428571428572</v>
      </c>
      <c r="AK70" s="68">
        <f t="shared" si="34"/>
        <v>135.89999999999998</v>
      </c>
      <c r="AM70">
        <f t="shared" si="47"/>
        <v>8052</v>
      </c>
      <c r="AN70">
        <f t="shared" si="9"/>
        <v>6407.1428571428569</v>
      </c>
      <c r="AO70" s="48">
        <f t="shared" si="8"/>
        <v>5.9829622044738496E-4</v>
      </c>
    </row>
    <row r="71" spans="1:41" ht="13.8" x14ac:dyDescent="0.25">
      <c r="A71" s="95">
        <v>43958</v>
      </c>
      <c r="B71" s="81">
        <v>8031</v>
      </c>
      <c r="C71" s="81">
        <v>270</v>
      </c>
      <c r="D71" s="81">
        <v>4371</v>
      </c>
      <c r="E71" s="81">
        <v>298924</v>
      </c>
      <c r="F71" s="81">
        <f t="shared" si="38"/>
        <v>57</v>
      </c>
      <c r="G71" s="81">
        <f t="shared" si="39"/>
        <v>8</v>
      </c>
      <c r="H71" s="81">
        <f t="shared" si="40"/>
        <v>166</v>
      </c>
      <c r="I71" s="81">
        <f t="shared" si="41"/>
        <v>3390</v>
      </c>
      <c r="J71" s="82">
        <f t="shared" si="42"/>
        <v>1.6265319167495698E-2</v>
      </c>
      <c r="K71" s="82">
        <f t="shared" si="43"/>
        <v>2.2811519817507843E-3</v>
      </c>
      <c r="L71" s="82">
        <f t="shared" si="44"/>
        <v>4.733390362132877E-2</v>
      </c>
      <c r="M71" s="81">
        <f t="shared" si="45"/>
        <v>0.32783031218624947</v>
      </c>
      <c r="N71" s="84">
        <f t="shared" si="46"/>
        <v>3.3619723571161747E-2</v>
      </c>
      <c r="O71" s="84">
        <f>VLOOKUP(A71,[1]List4!$C$3:$E$203,3,0)</f>
        <v>18</v>
      </c>
      <c r="P71" s="85">
        <f t="shared" si="11"/>
        <v>0.54426596936869631</v>
      </c>
      <c r="Q71" s="87">
        <f t="shared" si="12"/>
        <v>3.3619723571161747E-2</v>
      </c>
      <c r="R71" s="96">
        <f t="shared" si="13"/>
        <v>0.42211430706014197</v>
      </c>
      <c r="S71">
        <f t="shared" si="48"/>
        <v>5</v>
      </c>
      <c r="T71">
        <f t="shared" si="20"/>
        <v>1.3142114057387739E-2</v>
      </c>
      <c r="U71">
        <f t="shared" si="21"/>
        <v>1.2745708743470087E-3</v>
      </c>
      <c r="V71">
        <f t="shared" si="22"/>
        <v>3.964558605014603E-2</v>
      </c>
      <c r="W71">
        <f t="shared" si="22"/>
        <v>0.36271659965080338</v>
      </c>
      <c r="X71">
        <f t="shared" si="29"/>
        <v>5.8177117000646414E-2</v>
      </c>
      <c r="AB71" s="119">
        <f t="shared" si="37"/>
        <v>49.857142857142854</v>
      </c>
      <c r="AC71" s="120">
        <f t="shared" si="37"/>
        <v>4.8571428571428568</v>
      </c>
      <c r="AD71" s="67">
        <f t="shared" si="23"/>
        <v>2.9585714285714286</v>
      </c>
      <c r="AE71" s="41">
        <f t="shared" si="24"/>
        <v>1.6417189763399322</v>
      </c>
      <c r="AF71" s="78">
        <v>8</v>
      </c>
      <c r="AG71" s="67">
        <f t="shared" si="16"/>
        <v>3.06</v>
      </c>
      <c r="AH71" s="41">
        <f t="shared" si="17"/>
        <v>1.5873015873015872</v>
      </c>
      <c r="AI71" s="74"/>
      <c r="AJ71" s="68">
        <f t="shared" si="7"/>
        <v>151</v>
      </c>
      <c r="AK71" s="68">
        <f t="shared" si="34"/>
        <v>140.4</v>
      </c>
      <c r="AM71">
        <f t="shared" si="47"/>
        <v>7599</v>
      </c>
      <c r="AN71">
        <f t="shared" si="9"/>
        <v>6436.1428571428569</v>
      </c>
      <c r="AO71" s="48">
        <f t="shared" si="8"/>
        <v>6.0100422786657829E-4</v>
      </c>
    </row>
    <row r="72" spans="1:41" ht="13.8" x14ac:dyDescent="0.25">
      <c r="A72" s="95">
        <v>43959</v>
      </c>
      <c r="B72" s="81">
        <v>8077</v>
      </c>
      <c r="C72" s="81">
        <v>273</v>
      </c>
      <c r="D72" s="81">
        <v>4413</v>
      </c>
      <c r="E72" s="81">
        <v>303434</v>
      </c>
      <c r="F72" s="81">
        <f t="shared" si="38"/>
        <v>46</v>
      </c>
      <c r="G72" s="81">
        <f t="shared" si="39"/>
        <v>3</v>
      </c>
      <c r="H72" s="81">
        <f t="shared" si="40"/>
        <v>42</v>
      </c>
      <c r="I72" s="81">
        <f t="shared" si="41"/>
        <v>3391</v>
      </c>
      <c r="J72" s="82">
        <f t="shared" si="42"/>
        <v>1.3579505229879172E-2</v>
      </c>
      <c r="K72" s="82">
        <f t="shared" si="43"/>
        <v>8.8495575221238937E-4</v>
      </c>
      <c r="L72" s="82">
        <f t="shared" si="44"/>
        <v>1.2389380530973451E-2</v>
      </c>
      <c r="M72" s="81">
        <f t="shared" si="45"/>
        <v>1.0229893939842309</v>
      </c>
      <c r="N72" s="84">
        <f t="shared" si="46"/>
        <v>3.3799678098303823E-2</v>
      </c>
      <c r="O72" s="84">
        <f>VLOOKUP(A72,[1]List4!$C$3:$E$203,3,0)</f>
        <v>18</v>
      </c>
      <c r="P72" s="85">
        <f t="shared" si="11"/>
        <v>0.54636622508357058</v>
      </c>
      <c r="Q72" s="87">
        <f t="shared" si="12"/>
        <v>3.3799678098303823E-2</v>
      </c>
      <c r="R72" s="96">
        <f t="shared" si="13"/>
        <v>0.41983409681812556</v>
      </c>
      <c r="S72">
        <f t="shared" si="48"/>
        <v>5</v>
      </c>
      <c r="T72">
        <f t="shared" si="20"/>
        <v>1.3179143288724219E-2</v>
      </c>
      <c r="U72">
        <f t="shared" si="21"/>
        <v>1.2626996659436615E-3</v>
      </c>
      <c r="V72">
        <f t="shared" si="22"/>
        <v>3.9410242403139471E-2</v>
      </c>
      <c r="W72">
        <f t="shared" si="22"/>
        <v>0.38203885841655894</v>
      </c>
      <c r="X72">
        <f t="shared" si="29"/>
        <v>5.8258642765685022E-2</v>
      </c>
      <c r="AB72" s="119">
        <f t="shared" si="37"/>
        <v>48.571428571428569</v>
      </c>
      <c r="AC72" s="120">
        <f t="shared" si="37"/>
        <v>4.7142857142857144</v>
      </c>
      <c r="AD72" s="67">
        <f t="shared" si="23"/>
        <v>2.5568571428571429</v>
      </c>
      <c r="AE72" s="41">
        <f t="shared" si="24"/>
        <v>1.8437814280925242</v>
      </c>
      <c r="AF72" s="78">
        <v>6.5714285714285712</v>
      </c>
      <c r="AG72" s="67">
        <f t="shared" si="16"/>
        <v>2.5714285714285716</v>
      </c>
      <c r="AH72" s="41">
        <f t="shared" si="17"/>
        <v>1.8333333333333333</v>
      </c>
      <c r="AI72" s="74"/>
      <c r="AJ72" s="68">
        <f t="shared" si="7"/>
        <v>148.71428571428572</v>
      </c>
      <c r="AK72" s="68">
        <f t="shared" si="34"/>
        <v>123.7</v>
      </c>
      <c r="AM72">
        <f t="shared" si="47"/>
        <v>4510</v>
      </c>
      <c r="AN72">
        <f t="shared" si="9"/>
        <v>6438</v>
      </c>
      <c r="AO72" s="48">
        <f t="shared" si="8"/>
        <v>6.0117764706091087E-4</v>
      </c>
    </row>
    <row r="73" spans="1:41" ht="13.8" x14ac:dyDescent="0.25">
      <c r="A73" s="95">
        <v>43960</v>
      </c>
      <c r="B73" s="81">
        <v>8095</v>
      </c>
      <c r="C73" s="81">
        <v>276</v>
      </c>
      <c r="D73" s="81">
        <v>4447</v>
      </c>
      <c r="E73" s="81">
        <v>307222</v>
      </c>
      <c r="F73" s="81">
        <f t="shared" si="38"/>
        <v>18</v>
      </c>
      <c r="G73" s="81">
        <f t="shared" si="39"/>
        <v>3</v>
      </c>
      <c r="H73" s="81">
        <f t="shared" si="40"/>
        <v>34</v>
      </c>
      <c r="I73" s="81">
        <f t="shared" si="41"/>
        <v>3372</v>
      </c>
      <c r="J73" s="82">
        <f t="shared" si="42"/>
        <v>5.3121752665235018E-3</v>
      </c>
      <c r="K73" s="82">
        <f t="shared" si="43"/>
        <v>8.846947803007962E-4</v>
      </c>
      <c r="L73" s="82">
        <f t="shared" si="44"/>
        <v>1.0026540843409024E-2</v>
      </c>
      <c r="M73" s="81">
        <f t="shared" si="45"/>
        <v>0.4868536845616539</v>
      </c>
      <c r="N73" s="84">
        <f t="shared" si="46"/>
        <v>3.4095120444718963E-2</v>
      </c>
      <c r="O73" s="84">
        <f>VLOOKUP(A73,[1]List4!$C$3:$E$203,3,0)</f>
        <v>18</v>
      </c>
      <c r="P73" s="85">
        <f t="shared" si="11"/>
        <v>0.5493514515132798</v>
      </c>
      <c r="Q73" s="87">
        <f t="shared" si="12"/>
        <v>3.4095120444718963E-2</v>
      </c>
      <c r="R73" s="96">
        <f t="shared" si="13"/>
        <v>0.41655342804200124</v>
      </c>
      <c r="S73">
        <f t="shared" si="48"/>
        <v>5</v>
      </c>
      <c r="T73">
        <f t="shared" si="20"/>
        <v>1.3314198144946571E-2</v>
      </c>
      <c r="U73">
        <f t="shared" si="21"/>
        <v>1.2159244613978877E-3</v>
      </c>
      <c r="V73">
        <f t="shared" si="22"/>
        <v>3.7760354298518255E-2</v>
      </c>
      <c r="W73">
        <f t="shared" si="22"/>
        <v>0.42421398356520096</v>
      </c>
      <c r="X73">
        <f t="shared" si="29"/>
        <v>5.8437433834427274E-2</v>
      </c>
      <c r="AB73" s="119">
        <f t="shared" si="37"/>
        <v>48.571428571428569</v>
      </c>
      <c r="AC73" s="120">
        <f t="shared" si="37"/>
        <v>4.4285714285714288</v>
      </c>
      <c r="AD73" s="67">
        <f t="shared" si="23"/>
        <v>2.4265714285714286</v>
      </c>
      <c r="AE73" s="41">
        <f t="shared" si="24"/>
        <v>1.8250323796067351</v>
      </c>
      <c r="AF73" s="78">
        <v>7.2857142857142856</v>
      </c>
      <c r="AG73" s="67">
        <f t="shared" si="16"/>
        <v>2.16</v>
      </c>
      <c r="AH73" s="41">
        <f t="shared" si="17"/>
        <v>2.0502645502645502</v>
      </c>
      <c r="AI73" s="74"/>
      <c r="AJ73" s="68">
        <f t="shared" si="7"/>
        <v>140.85714285714286</v>
      </c>
      <c r="AK73" s="68">
        <f t="shared" si="34"/>
        <v>109.39999999999999</v>
      </c>
      <c r="AM73">
        <f t="shared" si="47"/>
        <v>3788</v>
      </c>
      <c r="AN73">
        <f t="shared" si="9"/>
        <v>6424.1428571428569</v>
      </c>
      <c r="AO73" s="48">
        <f t="shared" si="8"/>
        <v>5.9988367307242934E-4</v>
      </c>
    </row>
    <row r="74" spans="1:41" ht="13.8" x14ac:dyDescent="0.25">
      <c r="A74" s="95">
        <v>43961</v>
      </c>
      <c r="B74" s="81">
        <v>8123</v>
      </c>
      <c r="C74" s="81">
        <v>280</v>
      </c>
      <c r="D74" s="81">
        <v>4474</v>
      </c>
      <c r="E74" s="81">
        <v>311274</v>
      </c>
      <c r="F74" s="81">
        <f t="shared" si="38"/>
        <v>28</v>
      </c>
      <c r="G74" s="81">
        <f t="shared" si="39"/>
        <v>4</v>
      </c>
      <c r="H74" s="81">
        <f t="shared" si="40"/>
        <v>27</v>
      </c>
      <c r="I74" s="81">
        <f t="shared" si="41"/>
        <v>3369</v>
      </c>
      <c r="J74" s="82">
        <f t="shared" si="42"/>
        <v>8.3099589038164376E-3</v>
      </c>
      <c r="K74" s="82">
        <f t="shared" si="43"/>
        <v>1.1862396204033216E-3</v>
      </c>
      <c r="L74" s="82">
        <f t="shared" si="44"/>
        <v>8.0071174377224202E-3</v>
      </c>
      <c r="M74" s="81">
        <f t="shared" si="45"/>
        <v>0.90390907818287192</v>
      </c>
      <c r="N74" s="84">
        <f t="shared" si="46"/>
        <v>3.4470023390373014E-2</v>
      </c>
      <c r="O74" s="84">
        <f>VLOOKUP(A74,[1]List4!$C$3:$E$203,3,0)</f>
        <v>18</v>
      </c>
      <c r="P74" s="85">
        <f t="shared" si="11"/>
        <v>0.55078173088760307</v>
      </c>
      <c r="Q74" s="87">
        <f t="shared" si="12"/>
        <v>3.4470023390373014E-2</v>
      </c>
      <c r="R74" s="96">
        <f t="shared" si="13"/>
        <v>0.41474824572202396</v>
      </c>
      <c r="S74">
        <f t="shared" si="48"/>
        <v>5</v>
      </c>
      <c r="T74">
        <f t="shared" si="20"/>
        <v>1.3583336268476123E-2</v>
      </c>
      <c r="U74">
        <f t="shared" si="21"/>
        <v>1.2795410236182967E-3</v>
      </c>
      <c r="V74">
        <f t="shared" si="22"/>
        <v>3.4458686109030127E-2</v>
      </c>
      <c r="W74">
        <f t="shared" si="22"/>
        <v>0.5245300736197257</v>
      </c>
      <c r="X74">
        <f t="shared" si="29"/>
        <v>5.8897770298695834E-2</v>
      </c>
      <c r="AB74" s="119">
        <f t="shared" si="37"/>
        <v>48.857142857142854</v>
      </c>
      <c r="AC74" s="120">
        <f t="shared" si="37"/>
        <v>4.5714285714285712</v>
      </c>
      <c r="AD74" s="67">
        <f t="shared" si="23"/>
        <v>2.6871428571428568</v>
      </c>
      <c r="AE74" s="41">
        <f t="shared" si="24"/>
        <v>1.701222753854333</v>
      </c>
      <c r="AF74" s="78">
        <v>7</v>
      </c>
      <c r="AG74" s="67">
        <f t="shared" si="16"/>
        <v>2.0057142857142853</v>
      </c>
      <c r="AH74" s="41">
        <f t="shared" si="17"/>
        <v>2.2792022792022797</v>
      </c>
      <c r="AI74" s="74"/>
      <c r="AJ74" s="68">
        <f t="shared" si="7"/>
        <v>126.71428571428571</v>
      </c>
      <c r="AK74" s="68">
        <f t="shared" si="34"/>
        <v>90.399999999999991</v>
      </c>
      <c r="AM74">
        <f t="shared" si="47"/>
        <v>4052</v>
      </c>
      <c r="AN74">
        <f t="shared" si="9"/>
        <v>6448.5714285714284</v>
      </c>
      <c r="AO74" s="48">
        <f t="shared" si="8"/>
        <v>6.0216480247480392E-4</v>
      </c>
    </row>
    <row r="75" spans="1:41" ht="13.8" x14ac:dyDescent="0.25">
      <c r="A75" s="95">
        <v>43962</v>
      </c>
      <c r="B75" s="81">
        <v>8176</v>
      </c>
      <c r="C75" s="81">
        <v>282</v>
      </c>
      <c r="D75" s="81">
        <v>4711</v>
      </c>
      <c r="E75" s="81">
        <v>319083</v>
      </c>
      <c r="F75" s="81">
        <f t="shared" si="38"/>
        <v>53</v>
      </c>
      <c r="G75" s="81">
        <f t="shared" si="39"/>
        <v>2</v>
      </c>
      <c r="H75" s="81">
        <f t="shared" si="40"/>
        <v>237</v>
      </c>
      <c r="I75" s="81">
        <f t="shared" si="41"/>
        <v>3183</v>
      </c>
      <c r="J75" s="82">
        <f t="shared" si="42"/>
        <v>1.5743612999247598E-2</v>
      </c>
      <c r="K75" s="82">
        <f t="shared" si="43"/>
        <v>5.9364796675571388E-4</v>
      </c>
      <c r="L75" s="82">
        <f t="shared" si="44"/>
        <v>7.0347284060552087E-2</v>
      </c>
      <c r="M75" s="81">
        <f t="shared" si="45"/>
        <v>0.22192565771742745</v>
      </c>
      <c r="N75" s="84">
        <f t="shared" si="46"/>
        <v>3.4491193737769078E-2</v>
      </c>
      <c r="O75" s="84">
        <f>VLOOKUP(A75,[1]List4!$C$3:$E$203,3,0)</f>
        <v>19</v>
      </c>
      <c r="P75" s="85">
        <f t="shared" si="11"/>
        <v>0.57619863013698636</v>
      </c>
      <c r="Q75" s="87">
        <f t="shared" si="12"/>
        <v>3.4491193737769078E-2</v>
      </c>
      <c r="R75" s="96">
        <f t="shared" si="13"/>
        <v>0.38931017612524454</v>
      </c>
      <c r="S75">
        <f t="shared" si="48"/>
        <v>5</v>
      </c>
      <c r="T75">
        <f t="shared" ref="T75:T104" si="49">AVERAGE(J69:J75)</f>
        <v>1.4455708527393616E-2</v>
      </c>
      <c r="U75">
        <f t="shared" ref="U75:U104" si="50">AVERAGE(K69:K75)</f>
        <v>1.2195357697198843E-3</v>
      </c>
      <c r="V75">
        <f t="shared" ref="V75:W104" si="51">AVERAGE(L69:L75)</f>
        <v>3.6543632271615702E-2</v>
      </c>
      <c r="W75">
        <f t="shared" si="51"/>
        <v>0.53198142372781987</v>
      </c>
      <c r="X75">
        <f t="shared" si="29"/>
        <v>5.6479070698978569E-2</v>
      </c>
      <c r="AB75" s="119">
        <f t="shared" si="37"/>
        <v>51</v>
      </c>
      <c r="AC75" s="120">
        <f t="shared" si="37"/>
        <v>4.2857142857142856</v>
      </c>
      <c r="AD75" s="67">
        <f t="shared" si="23"/>
        <v>2.5188571428571431</v>
      </c>
      <c r="AE75" s="41">
        <f t="shared" si="24"/>
        <v>1.7014519056261341</v>
      </c>
      <c r="AF75" s="78">
        <v>7.4285714285714288</v>
      </c>
      <c r="AG75" s="67">
        <f t="shared" si="16"/>
        <v>1.6971428571428571</v>
      </c>
      <c r="AH75" s="41">
        <f t="shared" si="17"/>
        <v>2.5252525252525251</v>
      </c>
      <c r="AI75" s="74"/>
      <c r="AJ75" s="68">
        <f t="shared" si="7"/>
        <v>129.14285714285714</v>
      </c>
      <c r="AK75" s="68">
        <f t="shared" si="34"/>
        <v>86.399999999999991</v>
      </c>
      <c r="AM75">
        <f t="shared" si="47"/>
        <v>7809</v>
      </c>
      <c r="AN75">
        <f t="shared" si="9"/>
        <v>6456.1428571428569</v>
      </c>
      <c r="AO75" s="48">
        <f t="shared" si="8"/>
        <v>6.0287181919015977E-4</v>
      </c>
    </row>
    <row r="76" spans="1:41" ht="13.8" x14ac:dyDescent="0.25">
      <c r="A76" s="95">
        <v>43963</v>
      </c>
      <c r="B76" s="81">
        <v>8221</v>
      </c>
      <c r="C76" s="81">
        <v>283</v>
      </c>
      <c r="D76" s="81">
        <v>4889</v>
      </c>
      <c r="E76" s="81">
        <v>327838</v>
      </c>
      <c r="F76" s="81">
        <f t="shared" si="38"/>
        <v>45</v>
      </c>
      <c r="G76" s="81">
        <f t="shared" si="39"/>
        <v>1</v>
      </c>
      <c r="H76" s="81">
        <f t="shared" si="40"/>
        <v>178</v>
      </c>
      <c r="I76" s="81">
        <f t="shared" si="41"/>
        <v>3049</v>
      </c>
      <c r="J76" s="82">
        <f t="shared" si="42"/>
        <v>1.4148407935913035E-2</v>
      </c>
      <c r="K76" s="82">
        <f t="shared" si="43"/>
        <v>3.1416902293433867E-4</v>
      </c>
      <c r="L76" s="82">
        <f t="shared" si="44"/>
        <v>5.5922086082312285E-2</v>
      </c>
      <c r="M76" s="81">
        <f t="shared" si="45"/>
        <v>0.25158872882687816</v>
      </c>
      <c r="N76" s="84">
        <f t="shared" si="46"/>
        <v>3.4424036005352147E-2</v>
      </c>
      <c r="O76" s="84">
        <f>VLOOKUP(A76,[1]List4!$C$3:$E$203,3,0)</f>
        <v>19</v>
      </c>
      <c r="P76" s="85">
        <f t="shared" si="11"/>
        <v>0.59469650894051818</v>
      </c>
      <c r="Q76" s="87">
        <f t="shared" si="12"/>
        <v>3.4424036005352147E-2</v>
      </c>
      <c r="R76" s="96">
        <f t="shared" si="13"/>
        <v>0.37087945505412967</v>
      </c>
      <c r="S76">
        <f t="shared" si="48"/>
        <v>5</v>
      </c>
      <c r="T76">
        <f t="shared" si="49"/>
        <v>1.3549240152729064E-2</v>
      </c>
      <c r="U76">
        <f t="shared" si="50"/>
        <v>1.0744474538472821E-3</v>
      </c>
      <c r="V76">
        <f t="shared" si="51"/>
        <v>3.6971711438389794E-2</v>
      </c>
      <c r="W76">
        <f t="shared" si="51"/>
        <v>0.51396170329398172</v>
      </c>
      <c r="X76">
        <f t="shared" si="29"/>
        <v>5.4717710750193348E-2</v>
      </c>
      <c r="AB76" s="119">
        <f t="shared" ref="AB76:AC91" si="52">AVERAGE(F70:F76)</f>
        <v>46.428571428571431</v>
      </c>
      <c r="AC76" s="120">
        <f t="shared" si="52"/>
        <v>3.7142857142857144</v>
      </c>
      <c r="AD76" s="67">
        <f t="shared" si="23"/>
        <v>2.1877142857142857</v>
      </c>
      <c r="AE76" s="41">
        <f t="shared" si="24"/>
        <v>1.6977928692699491</v>
      </c>
      <c r="AF76" s="78">
        <v>7</v>
      </c>
      <c r="AG76" s="67">
        <f t="shared" si="16"/>
        <v>1.7485714285714284</v>
      </c>
      <c r="AH76" s="41">
        <f t="shared" si="17"/>
        <v>2.1241830065359482</v>
      </c>
      <c r="AI76" s="74"/>
      <c r="AJ76" s="68">
        <f t="shared" ref="AJ76:AJ139" si="53">AVERAGE(H70:H76)</f>
        <v>126.14285714285714</v>
      </c>
      <c r="AK76" s="68">
        <f t="shared" si="34"/>
        <v>81.699999999999989</v>
      </c>
      <c r="AM76">
        <f t="shared" si="47"/>
        <v>8755</v>
      </c>
      <c r="AN76">
        <f t="shared" si="9"/>
        <v>6366.4285714285716</v>
      </c>
      <c r="AO76" s="48">
        <f t="shared" ref="AO76:AO139" si="54">AN76/$B$2</f>
        <v>5.9449433811009395E-4</v>
      </c>
    </row>
    <row r="77" spans="1:41" ht="13.8" x14ac:dyDescent="0.25">
      <c r="A77" s="95">
        <v>43964</v>
      </c>
      <c r="B77" s="81">
        <v>8269</v>
      </c>
      <c r="C77" s="81">
        <v>290</v>
      </c>
      <c r="D77" s="81">
        <v>5047</v>
      </c>
      <c r="E77" s="81">
        <v>335525</v>
      </c>
      <c r="F77" s="81">
        <f t="shared" si="38"/>
        <v>48</v>
      </c>
      <c r="G77" s="81">
        <f t="shared" si="39"/>
        <v>7</v>
      </c>
      <c r="H77" s="81">
        <f t="shared" si="40"/>
        <v>158</v>
      </c>
      <c r="I77" s="81">
        <f t="shared" si="41"/>
        <v>2932</v>
      </c>
      <c r="J77" s="82">
        <f t="shared" si="42"/>
        <v>1.5754961178439348E-2</v>
      </c>
      <c r="K77" s="82">
        <f t="shared" si="43"/>
        <v>2.2958346999016072E-3</v>
      </c>
      <c r="L77" s="82">
        <f t="shared" si="44"/>
        <v>5.1820268940636273E-2</v>
      </c>
      <c r="M77" s="81">
        <f t="shared" si="45"/>
        <v>0.29113258565491862</v>
      </c>
      <c r="N77" s="84">
        <f t="shared" si="46"/>
        <v>3.5070746160357963E-2</v>
      </c>
      <c r="O77" s="84">
        <f>VLOOKUP(A77,[1]List4!$C$3:$E$203,3,0)</f>
        <v>19</v>
      </c>
      <c r="P77" s="85">
        <f t="shared" si="11"/>
        <v>0.61035191679767808</v>
      </c>
      <c r="Q77" s="87">
        <f t="shared" si="12"/>
        <v>3.5070746160357963E-2</v>
      </c>
      <c r="R77" s="96">
        <f t="shared" si="13"/>
        <v>0.35457733704196392</v>
      </c>
      <c r="S77">
        <f t="shared" si="48"/>
        <v>5</v>
      </c>
      <c r="T77">
        <f t="shared" si="49"/>
        <v>1.2730562954473541E-2</v>
      </c>
      <c r="U77">
        <f t="shared" si="50"/>
        <v>1.2058134034655646E-3</v>
      </c>
      <c r="V77">
        <f t="shared" si="51"/>
        <v>3.6549511645276325E-2</v>
      </c>
      <c r="W77">
        <f t="shared" si="51"/>
        <v>0.50088992015917577</v>
      </c>
      <c r="X77">
        <f t="shared" si="29"/>
        <v>5.433764287052651E-2</v>
      </c>
      <c r="AB77" s="119">
        <f t="shared" si="52"/>
        <v>42.142857142857146</v>
      </c>
      <c r="AC77" s="120">
        <f t="shared" si="52"/>
        <v>4</v>
      </c>
      <c r="AD77" s="67">
        <f t="shared" si="23"/>
        <v>2.0465714285714283</v>
      </c>
      <c r="AE77" s="41">
        <f t="shared" si="24"/>
        <v>1.9544883428730981</v>
      </c>
      <c r="AF77" s="78">
        <v>5.2857142857142856</v>
      </c>
      <c r="AG77" s="67">
        <f t="shared" si="16"/>
        <v>1.44</v>
      </c>
      <c r="AH77" s="41">
        <f t="shared" si="17"/>
        <v>2.7777777777777777</v>
      </c>
      <c r="AI77" s="74"/>
      <c r="AJ77" s="68">
        <f t="shared" si="53"/>
        <v>120.28571428571429</v>
      </c>
      <c r="AK77" s="68">
        <f t="shared" si="34"/>
        <v>77.499999999999986</v>
      </c>
      <c r="AM77">
        <f t="shared" si="47"/>
        <v>7687</v>
      </c>
      <c r="AN77">
        <f t="shared" ref="AN77:AN140" si="55">AVERAGE(AM71:AM77)</f>
        <v>6314.2857142857147</v>
      </c>
      <c r="AO77" s="48">
        <f t="shared" si="54"/>
        <v>5.8962526073075619E-4</v>
      </c>
    </row>
    <row r="78" spans="1:41" ht="13.8" x14ac:dyDescent="0.25">
      <c r="A78" s="95">
        <v>43965</v>
      </c>
      <c r="B78" s="81">
        <v>8351</v>
      </c>
      <c r="C78" s="81">
        <v>293</v>
      </c>
      <c r="D78" s="81">
        <v>5241</v>
      </c>
      <c r="E78" s="81">
        <v>342427</v>
      </c>
      <c r="F78" s="81">
        <f t="shared" si="38"/>
        <v>82</v>
      </c>
      <c r="G78" s="81">
        <f t="shared" si="39"/>
        <v>3</v>
      </c>
      <c r="H78" s="81">
        <f t="shared" si="40"/>
        <v>194</v>
      </c>
      <c r="I78" s="81">
        <f t="shared" si="41"/>
        <v>2817</v>
      </c>
      <c r="J78" s="82">
        <f t="shared" si="42"/>
        <v>2.7988869607796299E-2</v>
      </c>
      <c r="K78" s="82">
        <f t="shared" si="43"/>
        <v>1.0231923601637107E-3</v>
      </c>
      <c r="L78" s="82">
        <f t="shared" si="44"/>
        <v>6.6166439290586632E-2</v>
      </c>
      <c r="M78" s="81">
        <f t="shared" si="45"/>
        <v>0.41656530807136422</v>
      </c>
      <c r="N78" s="84">
        <f t="shared" si="46"/>
        <v>3.508561848880374E-2</v>
      </c>
      <c r="O78" s="84">
        <f>VLOOKUP(A78,[1]List4!$C$3:$E$203,3,0)</f>
        <v>19</v>
      </c>
      <c r="P78" s="85">
        <f t="shared" si="11"/>
        <v>0.62758951023829479</v>
      </c>
      <c r="Q78" s="87">
        <f t="shared" si="12"/>
        <v>3.508561848880374E-2</v>
      </c>
      <c r="R78" s="96">
        <f t="shared" si="13"/>
        <v>0.33732487127290145</v>
      </c>
      <c r="S78">
        <f t="shared" si="48"/>
        <v>5</v>
      </c>
      <c r="T78">
        <f t="shared" si="49"/>
        <v>1.4405355874516485E-2</v>
      </c>
      <c r="U78">
        <f t="shared" si="50"/>
        <v>1.0261048860959825E-3</v>
      </c>
      <c r="V78">
        <f t="shared" si="51"/>
        <v>3.9239873883741741E-2</v>
      </c>
      <c r="W78">
        <f t="shared" si="51"/>
        <v>0.51356634814276358</v>
      </c>
      <c r="X78">
        <f t="shared" si="29"/>
        <v>5.2945428261655221E-2</v>
      </c>
      <c r="AB78" s="119">
        <f t="shared" si="52"/>
        <v>45.714285714285715</v>
      </c>
      <c r="AC78" s="120">
        <f t="shared" si="52"/>
        <v>3.2857142857142856</v>
      </c>
      <c r="AD78" s="67">
        <f t="shared" si="23"/>
        <v>2.0302857142857142</v>
      </c>
      <c r="AE78" s="41">
        <f t="shared" si="24"/>
        <v>1.6183506895581199</v>
      </c>
      <c r="AF78" s="78">
        <v>6</v>
      </c>
      <c r="AG78" s="67">
        <f t="shared" si="16"/>
        <v>1.1828571428571428</v>
      </c>
      <c r="AH78" s="41">
        <f t="shared" si="17"/>
        <v>2.7777777777777777</v>
      </c>
      <c r="AI78" s="74"/>
      <c r="AJ78" s="68">
        <f t="shared" si="53"/>
        <v>124.28571428571429</v>
      </c>
      <c r="AK78" s="68">
        <f t="shared" si="34"/>
        <v>75.5</v>
      </c>
      <c r="AM78">
        <f t="shared" si="47"/>
        <v>6902</v>
      </c>
      <c r="AN78">
        <f t="shared" si="55"/>
        <v>6214.7142857142853</v>
      </c>
      <c r="AO78" s="48">
        <f t="shared" si="54"/>
        <v>5.8032732392692505E-4</v>
      </c>
    </row>
    <row r="79" spans="1:41" ht="13.8" x14ac:dyDescent="0.25">
      <c r="A79" s="95">
        <v>43966</v>
      </c>
      <c r="B79" s="81">
        <v>8406</v>
      </c>
      <c r="C79" s="81">
        <v>295</v>
      </c>
      <c r="D79" s="81">
        <v>5381</v>
      </c>
      <c r="E79" s="81">
        <v>349217</v>
      </c>
      <c r="F79" s="81">
        <f t="shared" si="38"/>
        <v>55</v>
      </c>
      <c r="G79" s="81">
        <f t="shared" si="39"/>
        <v>2</v>
      </c>
      <c r="H79" s="81">
        <f t="shared" si="40"/>
        <v>140</v>
      </c>
      <c r="I79" s="81">
        <f t="shared" si="41"/>
        <v>2730</v>
      </c>
      <c r="J79" s="82">
        <f t="shared" si="42"/>
        <v>1.9539553842272735E-2</v>
      </c>
      <c r="K79" s="82">
        <f t="shared" si="43"/>
        <v>7.0997515086971955E-4</v>
      </c>
      <c r="L79" s="82">
        <f t="shared" si="44"/>
        <v>4.9698260560880371E-2</v>
      </c>
      <c r="M79" s="81">
        <f t="shared" si="45"/>
        <v>0.38762621953297388</v>
      </c>
      <c r="N79" s="84">
        <f t="shared" si="46"/>
        <v>3.5093980490126103E-2</v>
      </c>
      <c r="O79" s="84">
        <f>VLOOKUP(A79,[1]List4!$C$3:$E$203,3,0)</f>
        <v>19</v>
      </c>
      <c r="P79" s="85">
        <f t="shared" si="11"/>
        <v>0.64013799666904592</v>
      </c>
      <c r="Q79" s="87">
        <f t="shared" si="12"/>
        <v>3.5093980490126103E-2</v>
      </c>
      <c r="R79" s="96">
        <f t="shared" si="13"/>
        <v>0.32476802284082795</v>
      </c>
      <c r="S79">
        <f t="shared" si="48"/>
        <v>5</v>
      </c>
      <c r="T79">
        <f t="shared" si="49"/>
        <v>1.5256791390572708E-2</v>
      </c>
      <c r="U79">
        <f t="shared" si="50"/>
        <v>1.0011076573327438E-3</v>
      </c>
      <c r="V79">
        <f t="shared" si="51"/>
        <v>4.4569713888014159E-2</v>
      </c>
      <c r="W79">
        <f t="shared" si="51"/>
        <v>0.42280018036401262</v>
      </c>
      <c r="X79">
        <f t="shared" si="29"/>
        <v>5.1973220577871744E-2</v>
      </c>
      <c r="AB79" s="119">
        <f t="shared" si="52"/>
        <v>47</v>
      </c>
      <c r="AC79" s="120">
        <f t="shared" si="52"/>
        <v>3.1428571428571428</v>
      </c>
      <c r="AD79" s="67">
        <f t="shared" si="23"/>
        <v>2.1280000000000001</v>
      </c>
      <c r="AE79" s="41">
        <f t="shared" si="24"/>
        <v>1.4769065520945219</v>
      </c>
      <c r="AF79" s="78">
        <v>5.4285714285714288</v>
      </c>
      <c r="AG79" s="67">
        <f t="shared" si="16"/>
        <v>1.3114285714285714</v>
      </c>
      <c r="AH79" s="41">
        <f t="shared" si="17"/>
        <v>2.3965141612200438</v>
      </c>
      <c r="AI79" s="74"/>
      <c r="AJ79" s="68">
        <f t="shared" si="53"/>
        <v>138.28571428571428</v>
      </c>
      <c r="AK79" s="68">
        <f t="shared" si="34"/>
        <v>84.1</v>
      </c>
      <c r="AM79">
        <f t="shared" si="47"/>
        <v>6790</v>
      </c>
      <c r="AN79">
        <f t="shared" si="55"/>
        <v>6540.4285714285716</v>
      </c>
      <c r="AO79" s="48">
        <f t="shared" si="54"/>
        <v>6.1074238262525369E-4</v>
      </c>
    </row>
    <row r="80" spans="1:41" ht="13.8" x14ac:dyDescent="0.25">
      <c r="A80" s="95">
        <v>43967</v>
      </c>
      <c r="B80" s="94">
        <v>8455</v>
      </c>
      <c r="C80" s="94">
        <v>296</v>
      </c>
      <c r="D80" s="94">
        <v>5422</v>
      </c>
      <c r="E80" s="94">
        <v>353414</v>
      </c>
      <c r="F80" s="81">
        <f t="shared" si="38"/>
        <v>49</v>
      </c>
      <c r="G80" s="81">
        <f t="shared" si="39"/>
        <v>1</v>
      </c>
      <c r="H80" s="81">
        <f t="shared" si="40"/>
        <v>41</v>
      </c>
      <c r="I80" s="81">
        <f t="shared" si="41"/>
        <v>2737</v>
      </c>
      <c r="J80" s="82">
        <f t="shared" si="42"/>
        <v>1.7962817838030151E-2</v>
      </c>
      <c r="K80" s="82">
        <f t="shared" si="43"/>
        <v>3.663003663003663E-4</v>
      </c>
      <c r="L80" s="82">
        <f t="shared" si="44"/>
        <v>1.5018315018315019E-2</v>
      </c>
      <c r="M80" s="81">
        <f t="shared" si="45"/>
        <v>1.1675831594719597</v>
      </c>
      <c r="N80" s="84">
        <f t="shared" si="46"/>
        <v>3.5008870490833829E-2</v>
      </c>
      <c r="O80" s="84">
        <f>VLOOKUP(A80,[1]List4!$C$3:$E$203,3,0)</f>
        <v>19</v>
      </c>
      <c r="P80" s="85">
        <f t="shared" si="11"/>
        <v>0.64127735068007097</v>
      </c>
      <c r="Q80" s="87">
        <f t="shared" si="12"/>
        <v>3.5008870490833829E-2</v>
      </c>
      <c r="R80" s="96">
        <f t="shared" si="13"/>
        <v>0.32371377882909524</v>
      </c>
      <c r="S80">
        <f t="shared" si="48"/>
        <v>5</v>
      </c>
      <c r="T80">
        <f t="shared" si="49"/>
        <v>1.7064026043645087E-2</v>
      </c>
      <c r="U80">
        <f t="shared" si="50"/>
        <v>9.2705131247553961E-4</v>
      </c>
      <c r="V80">
        <f t="shared" si="51"/>
        <v>4.5282824484429295E-2</v>
      </c>
      <c r="W80">
        <f t="shared" si="51"/>
        <v>0.52004724820834203</v>
      </c>
      <c r="X80">
        <f t="shared" si="29"/>
        <v>5.1766351871283665E-2</v>
      </c>
      <c r="AB80" s="119">
        <f t="shared" si="52"/>
        <v>51.428571428571431</v>
      </c>
      <c r="AC80" s="120">
        <f t="shared" si="52"/>
        <v>2.8571428571428572</v>
      </c>
      <c r="AD80" s="67">
        <f t="shared" si="23"/>
        <v>2.1442857142857141</v>
      </c>
      <c r="AE80" s="41">
        <f t="shared" si="24"/>
        <v>1.3324450366422387</v>
      </c>
      <c r="AF80" s="78">
        <v>5.1428571428571432</v>
      </c>
      <c r="AG80" s="67">
        <f t="shared" si="16"/>
        <v>1.26</v>
      </c>
      <c r="AH80" s="41">
        <f t="shared" si="17"/>
        <v>2.2675736961451247</v>
      </c>
      <c r="AI80" s="74"/>
      <c r="AJ80" s="68">
        <f t="shared" si="53"/>
        <v>139.28571428571428</v>
      </c>
      <c r="AK80" s="68">
        <f t="shared" si="34"/>
        <v>92.2</v>
      </c>
      <c r="AM80">
        <f t="shared" si="47"/>
        <v>4197</v>
      </c>
      <c r="AN80">
        <f t="shared" si="55"/>
        <v>6598.8571428571431</v>
      </c>
      <c r="AO80" s="48">
        <f t="shared" si="54"/>
        <v>6.1619841727771703E-4</v>
      </c>
    </row>
    <row r="81" spans="1:41" ht="13.8" x14ac:dyDescent="0.25">
      <c r="A81" s="95">
        <v>43968</v>
      </c>
      <c r="B81" s="81">
        <v>8475</v>
      </c>
      <c r="C81" s="81">
        <v>298</v>
      </c>
      <c r="D81" s="81">
        <v>5462</v>
      </c>
      <c r="E81" s="81">
        <v>356967</v>
      </c>
      <c r="F81" s="81">
        <f t="shared" si="38"/>
        <v>20</v>
      </c>
      <c r="G81" s="81">
        <f t="shared" si="39"/>
        <v>2</v>
      </c>
      <c r="H81" s="81">
        <f t="shared" si="40"/>
        <v>40</v>
      </c>
      <c r="I81" s="81">
        <f t="shared" si="41"/>
        <v>2715</v>
      </c>
      <c r="J81" s="82">
        <f t="shared" si="42"/>
        <v>7.3130445602710608E-3</v>
      </c>
      <c r="K81" s="82">
        <f t="shared" si="43"/>
        <v>7.3072707343807086E-4</v>
      </c>
      <c r="L81" s="82">
        <f t="shared" si="44"/>
        <v>1.4614541468761417E-2</v>
      </c>
      <c r="M81" s="81">
        <f t="shared" si="45"/>
        <v>0.47656673717766418</v>
      </c>
      <c r="N81" s="84">
        <f t="shared" si="46"/>
        <v>3.5162241887905607E-2</v>
      </c>
      <c r="O81" s="84">
        <f>VLOOKUP(A81,[1]List4!$C$3:$E$203,3,0)</f>
        <v>19</v>
      </c>
      <c r="P81" s="85">
        <f t="shared" si="11"/>
        <v>0.64448377581120941</v>
      </c>
      <c r="Q81" s="87">
        <f t="shared" si="12"/>
        <v>3.5162241887905607E-2</v>
      </c>
      <c r="R81" s="96">
        <f t="shared" si="13"/>
        <v>0.32035398230088497</v>
      </c>
      <c r="S81">
        <f t="shared" si="48"/>
        <v>5</v>
      </c>
      <c r="T81">
        <f t="shared" si="49"/>
        <v>1.692160970885289E-2</v>
      </c>
      <c r="U81">
        <f t="shared" si="50"/>
        <v>8.6197809148050395E-4</v>
      </c>
      <c r="V81">
        <f t="shared" si="51"/>
        <v>4.6226742203149151E-2</v>
      </c>
      <c r="W81">
        <f t="shared" si="51"/>
        <v>0.45899834235045522</v>
      </c>
      <c r="X81">
        <f t="shared" si="29"/>
        <v>5.1736111111111108E-2</v>
      </c>
      <c r="AB81" s="119">
        <f t="shared" si="52"/>
        <v>50.285714285714285</v>
      </c>
      <c r="AC81" s="120">
        <f t="shared" si="52"/>
        <v>2.5714285714285716</v>
      </c>
      <c r="AD81" s="67">
        <f t="shared" si="23"/>
        <v>1.8945714285714284</v>
      </c>
      <c r="AE81" s="41">
        <f t="shared" si="24"/>
        <v>1.3572613482129394</v>
      </c>
      <c r="AF81" s="78">
        <v>4.8571428571428568</v>
      </c>
      <c r="AG81" s="67">
        <f t="shared" si="16"/>
        <v>1.3371428571428572</v>
      </c>
      <c r="AH81" s="41">
        <f t="shared" si="17"/>
        <v>1.9230769230769231</v>
      </c>
      <c r="AI81" s="74"/>
      <c r="AJ81" s="68">
        <f t="shared" si="53"/>
        <v>141.14285714285714</v>
      </c>
      <c r="AK81" s="68">
        <f t="shared" si="34"/>
        <v>91.6</v>
      </c>
      <c r="AM81">
        <f t="shared" si="47"/>
        <v>3553</v>
      </c>
      <c r="AN81">
        <f t="shared" si="55"/>
        <v>6527.5714285714284</v>
      </c>
      <c r="AO81" s="48">
        <f t="shared" si="54"/>
        <v>6.0954178820295116E-4</v>
      </c>
    </row>
    <row r="82" spans="1:41" ht="13.8" x14ac:dyDescent="0.25">
      <c r="A82" s="95">
        <v>43969</v>
      </c>
      <c r="B82" s="81">
        <v>8586</v>
      </c>
      <c r="C82" s="81">
        <v>297</v>
      </c>
      <c r="D82" s="81">
        <v>5641</v>
      </c>
      <c r="E82" s="81">
        <v>364425</v>
      </c>
      <c r="F82" s="81">
        <f t="shared" si="38"/>
        <v>111</v>
      </c>
      <c r="G82" s="81">
        <f t="shared" si="39"/>
        <v>-1</v>
      </c>
      <c r="H82" s="81">
        <f t="shared" si="40"/>
        <v>179</v>
      </c>
      <c r="I82" s="81">
        <f t="shared" si="41"/>
        <v>2648</v>
      </c>
      <c r="J82" s="82">
        <f t="shared" si="42"/>
        <v>4.091635877232689E-2</v>
      </c>
      <c r="K82" s="82">
        <f t="shared" si="43"/>
        <v>-3.6832412523020257E-4</v>
      </c>
      <c r="L82" s="82">
        <f t="shared" si="44"/>
        <v>6.5930018416206257E-2</v>
      </c>
      <c r="M82" s="81">
        <f t="shared" si="45"/>
        <v>0.62408940487004227</v>
      </c>
      <c r="N82" s="84">
        <f t="shared" si="46"/>
        <v>3.4591194968553458E-2</v>
      </c>
      <c r="O82" s="84">
        <f>VLOOKUP(A82,[1]List4!$C$3:$E$203,3,0)</f>
        <v>20</v>
      </c>
      <c r="P82" s="85">
        <f t="shared" si="11"/>
        <v>0.65699976706266017</v>
      </c>
      <c r="Q82" s="87">
        <f t="shared" si="12"/>
        <v>3.4591194968553458E-2</v>
      </c>
      <c r="R82" s="96">
        <f t="shared" si="13"/>
        <v>0.30840903796878638</v>
      </c>
      <c r="S82">
        <f t="shared" si="48"/>
        <v>5</v>
      </c>
      <c r="T82">
        <f t="shared" si="49"/>
        <v>2.0517716247864217E-2</v>
      </c>
      <c r="U82">
        <f t="shared" si="50"/>
        <v>7.2455350691108718E-4</v>
      </c>
      <c r="V82">
        <f t="shared" si="51"/>
        <v>4.5595704253956891E-2</v>
      </c>
      <c r="W82">
        <f t="shared" si="51"/>
        <v>0.51645030622940014</v>
      </c>
      <c r="X82">
        <f t="shared" si="29"/>
        <v>5.0016840687100036E-2</v>
      </c>
      <c r="AB82" s="119">
        <f t="shared" si="52"/>
        <v>58.571428571428569</v>
      </c>
      <c r="AC82" s="120">
        <f t="shared" si="52"/>
        <v>2.1428571428571428</v>
      </c>
      <c r="AD82" s="67">
        <f t="shared" si="23"/>
        <v>1.8457142857142856</v>
      </c>
      <c r="AE82" s="41">
        <f t="shared" si="24"/>
        <v>1.1609907120743035</v>
      </c>
      <c r="AF82" s="78">
        <v>5.1428571428571432</v>
      </c>
      <c r="AG82" s="67">
        <f t="shared" si="16"/>
        <v>1.26</v>
      </c>
      <c r="AH82" s="41">
        <f t="shared" si="17"/>
        <v>1.7006802721088434</v>
      </c>
      <c r="AI82" s="74"/>
      <c r="AJ82" s="68">
        <f t="shared" si="53"/>
        <v>132.85714285714286</v>
      </c>
      <c r="AK82" s="68">
        <f t="shared" si="34"/>
        <v>75.399999999999991</v>
      </c>
      <c r="AM82">
        <f t="shared" si="47"/>
        <v>7458</v>
      </c>
      <c r="AN82">
        <f t="shared" si="55"/>
        <v>6477.4285714285716</v>
      </c>
      <c r="AO82" s="48">
        <f t="shared" si="54"/>
        <v>6.0485946995597172E-4</v>
      </c>
    </row>
    <row r="83" spans="1:41" ht="13.8" x14ac:dyDescent="0.25">
      <c r="A83" s="95">
        <v>43970</v>
      </c>
      <c r="B83" s="81">
        <v>8647</v>
      </c>
      <c r="C83" s="81">
        <v>302</v>
      </c>
      <c r="D83" s="81">
        <v>5726</v>
      </c>
      <c r="E83" s="81">
        <v>372761</v>
      </c>
      <c r="F83" s="81">
        <f t="shared" si="38"/>
        <v>61</v>
      </c>
      <c r="G83" s="81">
        <f t="shared" si="39"/>
        <v>5</v>
      </c>
      <c r="H83" s="81">
        <f t="shared" si="40"/>
        <v>85</v>
      </c>
      <c r="I83" s="81">
        <f t="shared" si="41"/>
        <v>2619</v>
      </c>
      <c r="J83" s="82">
        <f t="shared" si="42"/>
        <v>2.3054738073035728E-2</v>
      </c>
      <c r="K83" s="82">
        <f t="shared" si="43"/>
        <v>1.8882175226586104E-3</v>
      </c>
      <c r="L83" s="82">
        <f t="shared" si="44"/>
        <v>3.2099697885196378E-2</v>
      </c>
      <c r="M83" s="81">
        <f t="shared" si="45"/>
        <v>0.67832162685998454</v>
      </c>
      <c r="N83" s="84">
        <f t="shared" si="46"/>
        <v>3.4925407655834392E-2</v>
      </c>
      <c r="O83" s="84">
        <f>VLOOKUP(A83,[1]List4!$C$3:$E$203,3,0)</f>
        <v>20</v>
      </c>
      <c r="P83" s="85">
        <f t="shared" si="11"/>
        <v>0.66219498091823759</v>
      </c>
      <c r="Q83" s="87">
        <f t="shared" si="12"/>
        <v>3.4925407655834392E-2</v>
      </c>
      <c r="R83" s="96">
        <f t="shared" si="13"/>
        <v>0.30287961142592801</v>
      </c>
      <c r="S83">
        <f t="shared" si="48"/>
        <v>5</v>
      </c>
      <c r="T83">
        <f t="shared" si="49"/>
        <v>2.179004912459603E-2</v>
      </c>
      <c r="U83">
        <f t="shared" si="50"/>
        <v>9.4941757830026893E-4</v>
      </c>
      <c r="V83">
        <f t="shared" si="51"/>
        <v>4.219250594008319E-2</v>
      </c>
      <c r="W83">
        <f t="shared" si="51"/>
        <v>0.57741214880555825</v>
      </c>
      <c r="X83">
        <f t="shared" si="29"/>
        <v>5.0099535500995357E-2</v>
      </c>
      <c r="AB83" s="119">
        <f t="shared" si="52"/>
        <v>60.857142857142854</v>
      </c>
      <c r="AC83" s="120">
        <f t="shared" si="52"/>
        <v>2.7142857142857144</v>
      </c>
      <c r="AD83" s="67">
        <f t="shared" si="23"/>
        <v>1.8457142857142856</v>
      </c>
      <c r="AE83" s="41">
        <f t="shared" si="24"/>
        <v>1.4705882352941178</v>
      </c>
      <c r="AF83" s="78">
        <v>5</v>
      </c>
      <c r="AG83" s="67">
        <f t="shared" si="16"/>
        <v>0.9514285714285714</v>
      </c>
      <c r="AH83" s="41">
        <f t="shared" si="17"/>
        <v>2.8528528528528532</v>
      </c>
      <c r="AI83" s="74"/>
      <c r="AJ83" s="68">
        <f t="shared" si="53"/>
        <v>119.57142857142857</v>
      </c>
      <c r="AK83" s="68">
        <f t="shared" si="34"/>
        <v>72.399999999999991</v>
      </c>
      <c r="AM83">
        <f t="shared" si="47"/>
        <v>8336</v>
      </c>
      <c r="AN83">
        <f t="shared" si="55"/>
        <v>6417.5714285714284</v>
      </c>
      <c r="AO83" s="48">
        <f t="shared" si="54"/>
        <v>5.9927003592325249E-4</v>
      </c>
    </row>
    <row r="84" spans="1:41" ht="13.8" x14ac:dyDescent="0.25">
      <c r="A84" s="95">
        <v>43971</v>
      </c>
      <c r="B84" s="81">
        <v>8721</v>
      </c>
      <c r="C84" s="81">
        <v>304</v>
      </c>
      <c r="D84" s="81">
        <v>5830</v>
      </c>
      <c r="E84" s="81">
        <v>380279</v>
      </c>
      <c r="F84" s="81">
        <f t="shared" si="38"/>
        <v>74</v>
      </c>
      <c r="G84" s="81">
        <f t="shared" si="39"/>
        <v>2</v>
      </c>
      <c r="H84" s="81">
        <f t="shared" si="40"/>
        <v>104</v>
      </c>
      <c r="I84" s="81">
        <f t="shared" si="41"/>
        <v>2587</v>
      </c>
      <c r="J84" s="82">
        <f t="shared" si="42"/>
        <v>2.8277892254904371E-2</v>
      </c>
      <c r="K84" s="82">
        <f t="shared" si="43"/>
        <v>7.6365024818633069E-4</v>
      </c>
      <c r="L84" s="82">
        <f t="shared" si="44"/>
        <v>3.9709812905689194E-2</v>
      </c>
      <c r="M84" s="81">
        <f t="shared" si="45"/>
        <v>0.69867735675089193</v>
      </c>
      <c r="N84" s="84">
        <f t="shared" si="46"/>
        <v>3.4858387799564274E-2</v>
      </c>
      <c r="O84" s="84">
        <f>VLOOKUP(A84,[1]List4!$C$3:$E$203,3,0)</f>
        <v>20</v>
      </c>
      <c r="P84" s="85">
        <f t="shared" ref="P84:P105" si="56">D84/B84</f>
        <v>0.66850131865611739</v>
      </c>
      <c r="Q84" s="87">
        <f t="shared" ref="Q84:Q105" si="57">N84</f>
        <v>3.4858387799564274E-2</v>
      </c>
      <c r="R84" s="96">
        <f t="shared" ref="R84:R105" si="58">IF(P84="","",1-SUM(P84:Q84))</f>
        <v>0.29664029354431831</v>
      </c>
      <c r="S84">
        <f t="shared" si="48"/>
        <v>5</v>
      </c>
      <c r="T84">
        <f t="shared" si="49"/>
        <v>2.3579039278376752E-2</v>
      </c>
      <c r="U84">
        <f t="shared" si="50"/>
        <v>7.3053408519808667E-4</v>
      </c>
      <c r="V84">
        <f t="shared" si="51"/>
        <v>4.0462440792233607E-2</v>
      </c>
      <c r="W84">
        <f t="shared" si="51"/>
        <v>0.63563283039069718</v>
      </c>
      <c r="X84">
        <f t="shared" si="29"/>
        <v>4.9559830453211606E-2</v>
      </c>
      <c r="AB84" s="119">
        <f t="shared" si="52"/>
        <v>64.571428571428569</v>
      </c>
      <c r="AC84" s="120">
        <f t="shared" si="52"/>
        <v>2</v>
      </c>
      <c r="AD84" s="67">
        <f t="shared" si="23"/>
        <v>1.8565714285714283</v>
      </c>
      <c r="AE84" s="41">
        <f t="shared" si="24"/>
        <v>1.0772545398584181</v>
      </c>
      <c r="AF84" s="78">
        <v>5.2857142857142856</v>
      </c>
      <c r="AG84" s="67">
        <f t="shared" si="16"/>
        <v>1.08</v>
      </c>
      <c r="AH84" s="41">
        <f t="shared" si="17"/>
        <v>1.8518518518518516</v>
      </c>
      <c r="AI84" s="74"/>
      <c r="AJ84" s="68">
        <f t="shared" si="53"/>
        <v>111.85714285714286</v>
      </c>
      <c r="AK84" s="68">
        <f t="shared" si="34"/>
        <v>74.599999999999994</v>
      </c>
      <c r="AM84">
        <f t="shared" si="47"/>
        <v>7518</v>
      </c>
      <c r="AN84">
        <f t="shared" si="55"/>
        <v>6393.4285714285716</v>
      </c>
      <c r="AO84" s="48">
        <f t="shared" si="54"/>
        <v>5.9701558639692906E-4</v>
      </c>
    </row>
    <row r="85" spans="1:41" ht="13.8" x14ac:dyDescent="0.25">
      <c r="A85" s="95">
        <v>43972</v>
      </c>
      <c r="B85" s="81">
        <v>8754</v>
      </c>
      <c r="C85" s="81">
        <v>306</v>
      </c>
      <c r="D85" s="81">
        <v>5926</v>
      </c>
      <c r="E85" s="81">
        <v>387569</v>
      </c>
      <c r="F85" s="81">
        <f t="shared" si="38"/>
        <v>33</v>
      </c>
      <c r="G85" s="81">
        <f t="shared" si="39"/>
        <v>2</v>
      </c>
      <c r="H85" s="81">
        <f t="shared" si="40"/>
        <v>96</v>
      </c>
      <c r="I85" s="81">
        <f t="shared" si="41"/>
        <v>2522</v>
      </c>
      <c r="J85" s="82">
        <f t="shared" si="42"/>
        <v>1.2766484688253235E-2</v>
      </c>
      <c r="K85" s="82">
        <f t="shared" si="43"/>
        <v>7.7309625048318511E-4</v>
      </c>
      <c r="L85" s="82">
        <f t="shared" si="44"/>
        <v>3.7108620023192887E-2</v>
      </c>
      <c r="M85" s="81">
        <f t="shared" si="45"/>
        <v>0.33700914171950125</v>
      </c>
      <c r="N85" s="84">
        <f t="shared" si="46"/>
        <v>3.495544893762851E-2</v>
      </c>
      <c r="O85" s="84">
        <f>VLOOKUP(A85,[1]List4!$C$3:$E$203,3,0)</f>
        <v>20</v>
      </c>
      <c r="P85" s="85">
        <f t="shared" si="56"/>
        <v>0.67694768106008685</v>
      </c>
      <c r="Q85" s="87">
        <f t="shared" si="57"/>
        <v>3.495544893762851E-2</v>
      </c>
      <c r="R85" s="96">
        <f t="shared" si="58"/>
        <v>0.28809687000228468</v>
      </c>
      <c r="S85">
        <f t="shared" si="48"/>
        <v>5</v>
      </c>
      <c r="T85">
        <f t="shared" si="49"/>
        <v>2.1404412861299165E-2</v>
      </c>
      <c r="U85">
        <f t="shared" si="50"/>
        <v>6.9480606952944022E-4</v>
      </c>
      <c r="V85">
        <f t="shared" si="51"/>
        <v>3.6311323754034501E-2</v>
      </c>
      <c r="W85">
        <f t="shared" si="51"/>
        <v>0.62426766376900245</v>
      </c>
      <c r="X85">
        <f t="shared" si="29"/>
        <v>4.9101412066752247E-2</v>
      </c>
      <c r="AB85" s="119">
        <f t="shared" si="52"/>
        <v>57.571428571428569</v>
      </c>
      <c r="AC85" s="120">
        <f t="shared" si="52"/>
        <v>1.8571428571428572</v>
      </c>
      <c r="AD85" s="67">
        <f t="shared" si="23"/>
        <v>1.9379999999999999</v>
      </c>
      <c r="AE85" s="41">
        <f t="shared" si="24"/>
        <v>0.95827804806132988</v>
      </c>
      <c r="AF85" s="78">
        <v>4.2857142857142856</v>
      </c>
      <c r="AG85" s="67">
        <f t="shared" si="16"/>
        <v>0.9771428571428572</v>
      </c>
      <c r="AH85" s="41">
        <f t="shared" si="17"/>
        <v>1.9005847953216375</v>
      </c>
      <c r="AI85" s="74"/>
      <c r="AJ85" s="68">
        <f t="shared" si="53"/>
        <v>97.857142857142861</v>
      </c>
      <c r="AK85" s="68">
        <f t="shared" si="34"/>
        <v>65.8</v>
      </c>
      <c r="AM85">
        <f t="shared" si="47"/>
        <v>7290</v>
      </c>
      <c r="AN85">
        <f t="shared" si="55"/>
        <v>6448.8571428571431</v>
      </c>
      <c r="AO85" s="48">
        <f t="shared" si="54"/>
        <v>6.0219148235085519E-4</v>
      </c>
    </row>
    <row r="86" spans="1:41" ht="13.8" x14ac:dyDescent="0.25">
      <c r="A86" s="95">
        <v>43973</v>
      </c>
      <c r="B86" s="81">
        <v>8813</v>
      </c>
      <c r="C86" s="81">
        <v>312</v>
      </c>
      <c r="D86" s="94">
        <v>6025</v>
      </c>
      <c r="E86" s="94">
        <v>395317</v>
      </c>
      <c r="F86" s="81">
        <f t="shared" si="38"/>
        <v>59</v>
      </c>
      <c r="G86" s="81">
        <f t="shared" si="39"/>
        <v>6</v>
      </c>
      <c r="H86" s="81">
        <f t="shared" si="40"/>
        <v>99</v>
      </c>
      <c r="I86" s="81">
        <f t="shared" si="41"/>
        <v>2476</v>
      </c>
      <c r="J86" s="82">
        <f t="shared" si="42"/>
        <v>2.3413270696117386E-2</v>
      </c>
      <c r="K86" s="82">
        <f t="shared" si="43"/>
        <v>2.3790642347343376E-3</v>
      </c>
      <c r="L86" s="82">
        <f t="shared" si="44"/>
        <v>3.9254559873116573E-2</v>
      </c>
      <c r="M86" s="81">
        <f t="shared" si="45"/>
        <v>0.56236446376769567</v>
      </c>
      <c r="N86" s="84">
        <f t="shared" si="46"/>
        <v>3.5402246681039376E-2</v>
      </c>
      <c r="O86" s="84">
        <f>VLOOKUP(A86,[1]List4!$C$3:$E$203,3,0)</f>
        <v>20</v>
      </c>
      <c r="P86" s="85">
        <f t="shared" si="56"/>
        <v>0.68364915465789178</v>
      </c>
      <c r="Q86" s="87">
        <f t="shared" si="57"/>
        <v>3.5402246681039376E-2</v>
      </c>
      <c r="R86" s="96">
        <f t="shared" si="58"/>
        <v>0.2809485986610688</v>
      </c>
      <c r="S86">
        <f t="shared" si="48"/>
        <v>5</v>
      </c>
      <c r="T86">
        <f t="shared" si="49"/>
        <v>2.195780098327697E-2</v>
      </c>
      <c r="U86">
        <f t="shared" si="50"/>
        <v>9.3324736722438545E-4</v>
      </c>
      <c r="V86">
        <f t="shared" si="51"/>
        <v>3.4819366512925394E-2</v>
      </c>
      <c r="W86">
        <f t="shared" si="51"/>
        <v>0.64923027008824863</v>
      </c>
      <c r="X86">
        <f t="shared" si="29"/>
        <v>4.92346536215875E-2</v>
      </c>
      <c r="AB86" s="119">
        <f t="shared" si="52"/>
        <v>58.142857142857146</v>
      </c>
      <c r="AC86" s="120">
        <f t="shared" si="52"/>
        <v>2.4285714285714284</v>
      </c>
      <c r="AD86" s="67">
        <f t="shared" si="23"/>
        <v>1.7642857142857142</v>
      </c>
      <c r="AE86" s="41">
        <f t="shared" si="24"/>
        <v>1.3765182186234817</v>
      </c>
      <c r="AF86" s="78">
        <v>4.4285714285714288</v>
      </c>
      <c r="AG86" s="67">
        <f t="shared" si="16"/>
        <v>0.92571428571428571</v>
      </c>
      <c r="AH86" s="41">
        <f t="shared" si="17"/>
        <v>2.6234567901234565</v>
      </c>
      <c r="AI86" s="74"/>
      <c r="AJ86" s="68">
        <f t="shared" si="53"/>
        <v>92</v>
      </c>
      <c r="AK86" s="68">
        <f t="shared" si="34"/>
        <v>54.5</v>
      </c>
      <c r="AM86">
        <f t="shared" si="47"/>
        <v>7748</v>
      </c>
      <c r="AN86">
        <f t="shared" si="55"/>
        <v>6585.7142857142853</v>
      </c>
      <c r="AO86" s="48">
        <f t="shared" si="54"/>
        <v>6.1497114297936334E-4</v>
      </c>
    </row>
    <row r="87" spans="1:41" ht="13.8" x14ac:dyDescent="0.25">
      <c r="A87" s="95">
        <v>43974</v>
      </c>
      <c r="B87" s="81">
        <v>8890</v>
      </c>
      <c r="C87" s="81">
        <v>314</v>
      </c>
      <c r="D87" s="81">
        <v>6044</v>
      </c>
      <c r="E87" s="81">
        <v>400376</v>
      </c>
      <c r="F87" s="81">
        <f t="shared" si="38"/>
        <v>77</v>
      </c>
      <c r="G87" s="81">
        <f t="shared" si="39"/>
        <v>2</v>
      </c>
      <c r="H87" s="81">
        <f t="shared" si="40"/>
        <v>19</v>
      </c>
      <c r="I87" s="81">
        <f t="shared" si="41"/>
        <v>2532</v>
      </c>
      <c r="J87" s="82">
        <f t="shared" si="42"/>
        <v>3.1124159797438489E-2</v>
      </c>
      <c r="K87" s="82">
        <f t="shared" si="43"/>
        <v>8.0775444264943462E-4</v>
      </c>
      <c r="L87" s="82">
        <f t="shared" si="44"/>
        <v>7.6736672051696281E-3</v>
      </c>
      <c r="M87" s="81">
        <f t="shared" si="45"/>
        <v>3.6696866504027472</v>
      </c>
      <c r="N87" s="84">
        <f t="shared" si="46"/>
        <v>3.5320584926884141E-2</v>
      </c>
      <c r="O87" s="84">
        <f>VLOOKUP(A87,[1]List4!$C$3:$E$203,3,0)</f>
        <v>20</v>
      </c>
      <c r="P87" s="85">
        <f t="shared" si="56"/>
        <v>0.67986501687289091</v>
      </c>
      <c r="Q87" s="87">
        <f t="shared" si="57"/>
        <v>3.5320584926884141E-2</v>
      </c>
      <c r="R87" s="96">
        <f t="shared" si="58"/>
        <v>0.28481439820022492</v>
      </c>
      <c r="S87">
        <f t="shared" si="48"/>
        <v>5</v>
      </c>
      <c r="T87">
        <f t="shared" si="49"/>
        <v>2.3837992691763881E-2</v>
      </c>
      <c r="U87">
        <f t="shared" si="50"/>
        <v>9.9631223527425219E-4</v>
      </c>
      <c r="V87">
        <f t="shared" si="51"/>
        <v>3.3770131111047479E-2</v>
      </c>
      <c r="W87">
        <f t="shared" si="51"/>
        <v>1.0066736259355038</v>
      </c>
      <c r="X87">
        <f t="shared" si="29"/>
        <v>4.9386599559609938E-2</v>
      </c>
      <c r="AB87" s="119">
        <f t="shared" si="52"/>
        <v>62.142857142857146</v>
      </c>
      <c r="AC87" s="120">
        <f t="shared" si="52"/>
        <v>2.5714285714285716</v>
      </c>
      <c r="AD87" s="67">
        <f t="shared" si="23"/>
        <v>1.6014285714285714</v>
      </c>
      <c r="AE87" s="41">
        <f t="shared" si="24"/>
        <v>1.6057091882247994</v>
      </c>
      <c r="AF87" s="78">
        <v>4.8571428571428568</v>
      </c>
      <c r="AG87" s="67">
        <f t="shared" ref="AG87:AG132" si="59">INDEX(AF66:AF87,$AI$3)*$AH$2</f>
        <v>0.87428571428571422</v>
      </c>
      <c r="AH87" s="41">
        <f t="shared" ref="AH87:AH132" si="60">AC87/AG87</f>
        <v>2.9411764705882359</v>
      </c>
      <c r="AI87" s="74"/>
      <c r="AJ87" s="68">
        <f t="shared" si="53"/>
        <v>88.857142857142861</v>
      </c>
      <c r="AK87" s="68">
        <f t="shared" si="34"/>
        <v>47.1</v>
      </c>
      <c r="AM87">
        <f t="shared" si="47"/>
        <v>5059</v>
      </c>
      <c r="AN87">
        <f t="shared" si="55"/>
        <v>6708.8571428571431</v>
      </c>
      <c r="AO87" s="48">
        <f t="shared" si="54"/>
        <v>6.264701695574157E-4</v>
      </c>
    </row>
    <row r="88" spans="1:41" ht="13.8" x14ac:dyDescent="0.25">
      <c r="A88" s="95">
        <v>43975</v>
      </c>
      <c r="B88" s="81">
        <v>8955</v>
      </c>
      <c r="C88" s="81">
        <v>315</v>
      </c>
      <c r="D88" s="81">
        <v>6078</v>
      </c>
      <c r="E88" s="81">
        <v>404225</v>
      </c>
      <c r="F88" s="81">
        <f t="shared" si="38"/>
        <v>65</v>
      </c>
      <c r="G88" s="81">
        <f t="shared" si="39"/>
        <v>1</v>
      </c>
      <c r="H88" s="81">
        <f t="shared" si="40"/>
        <v>34</v>
      </c>
      <c r="I88" s="81">
        <f t="shared" si="41"/>
        <v>2562</v>
      </c>
      <c r="J88" s="82">
        <f t="shared" si="42"/>
        <v>2.5692734681520151E-2</v>
      </c>
      <c r="K88" s="82">
        <f t="shared" si="43"/>
        <v>3.9494470774091627E-4</v>
      </c>
      <c r="L88" s="82">
        <f t="shared" si="44"/>
        <v>1.3428120063191154E-2</v>
      </c>
      <c r="M88" s="81">
        <f t="shared" si="45"/>
        <v>1.8586858346745436</v>
      </c>
      <c r="N88" s="84">
        <f t="shared" si="46"/>
        <v>3.5175879396984924E-2</v>
      </c>
      <c r="O88" s="84">
        <f>VLOOKUP(A88,[1]List4!$C$3:$E$203,3,0)</f>
        <v>20</v>
      </c>
      <c r="P88" s="85">
        <f t="shared" si="56"/>
        <v>0.6787269681742043</v>
      </c>
      <c r="Q88" s="87">
        <f t="shared" si="57"/>
        <v>3.5175879396984924E-2</v>
      </c>
      <c r="R88" s="96">
        <f t="shared" si="58"/>
        <v>0.28609715242881073</v>
      </c>
      <c r="S88">
        <f t="shared" si="48"/>
        <v>5</v>
      </c>
      <c r="T88">
        <f t="shared" si="49"/>
        <v>2.6463662709085178E-2</v>
      </c>
      <c r="U88">
        <f t="shared" si="50"/>
        <v>9.4834332588894456E-4</v>
      </c>
      <c r="V88">
        <f t="shared" si="51"/>
        <v>3.3600642338823157E-2</v>
      </c>
      <c r="W88">
        <f t="shared" si="51"/>
        <v>1.2041192112922008</v>
      </c>
      <c r="X88">
        <f t="shared" si="29"/>
        <v>4.9272641952135147E-2</v>
      </c>
      <c r="AB88" s="119">
        <f t="shared" si="52"/>
        <v>68.571428571428569</v>
      </c>
      <c r="AC88" s="120">
        <f t="shared" si="52"/>
        <v>2.4285714285714284</v>
      </c>
      <c r="AD88" s="67">
        <f t="shared" si="23"/>
        <v>1.7371428571428571</v>
      </c>
      <c r="AE88" s="41">
        <f t="shared" si="24"/>
        <v>1.3980263157894737</v>
      </c>
      <c r="AF88" s="78">
        <v>5.5</v>
      </c>
      <c r="AG88" s="67">
        <f t="shared" si="59"/>
        <v>0.92571428571428571</v>
      </c>
      <c r="AH88" s="41">
        <f t="shared" si="60"/>
        <v>2.6234567901234565</v>
      </c>
      <c r="AI88" s="74"/>
      <c r="AJ88" s="68">
        <f t="shared" si="53"/>
        <v>88</v>
      </c>
      <c r="AK88" s="68">
        <f t="shared" si="34"/>
        <v>44.699999999999996</v>
      </c>
      <c r="AM88">
        <f t="shared" si="47"/>
        <v>3849</v>
      </c>
      <c r="AN88">
        <f t="shared" si="55"/>
        <v>6751.1428571428569</v>
      </c>
      <c r="AO88" s="48">
        <f t="shared" si="54"/>
        <v>6.3041879121298813E-4</v>
      </c>
    </row>
    <row r="89" spans="1:41" ht="13.8" x14ac:dyDescent="0.25">
      <c r="A89" s="95">
        <v>43976</v>
      </c>
      <c r="B89" s="81">
        <v>9002</v>
      </c>
      <c r="C89" s="81">
        <v>317</v>
      </c>
      <c r="D89" s="81">
        <v>6182</v>
      </c>
      <c r="E89" s="81">
        <v>411733</v>
      </c>
      <c r="F89" s="81">
        <f t="shared" si="38"/>
        <v>47</v>
      </c>
      <c r="G89" s="81">
        <f t="shared" si="39"/>
        <v>2</v>
      </c>
      <c r="H89" s="81">
        <f t="shared" si="40"/>
        <v>104</v>
      </c>
      <c r="I89" s="81">
        <f t="shared" si="41"/>
        <v>2503</v>
      </c>
      <c r="J89" s="82">
        <f t="shared" si="42"/>
        <v>1.8360396155795752E-2</v>
      </c>
      <c r="K89" s="82">
        <f t="shared" si="43"/>
        <v>7.8064012490241998E-4</v>
      </c>
      <c r="L89" s="82">
        <f t="shared" si="44"/>
        <v>4.0593286494925843E-2</v>
      </c>
      <c r="M89" s="81">
        <f t="shared" si="45"/>
        <v>0.44376731085989352</v>
      </c>
      <c r="N89" s="84">
        <f t="shared" si="46"/>
        <v>3.5214396800710951E-2</v>
      </c>
      <c r="O89" s="84">
        <f>VLOOKUP(A89,[1]List4!$C$3:$E$203,3,0)</f>
        <v>21</v>
      </c>
      <c r="P89" s="85">
        <f t="shared" si="56"/>
        <v>0.68673628082648297</v>
      </c>
      <c r="Q89" s="87">
        <f t="shared" si="57"/>
        <v>3.5214396800710951E-2</v>
      </c>
      <c r="R89" s="96">
        <f t="shared" si="58"/>
        <v>0.27804932237280611</v>
      </c>
      <c r="S89">
        <f t="shared" si="48"/>
        <v>5</v>
      </c>
      <c r="T89">
        <f t="shared" si="49"/>
        <v>2.3241382335295015E-2</v>
      </c>
      <c r="U89">
        <f t="shared" si="50"/>
        <v>1.1124810759078907E-3</v>
      </c>
      <c r="V89">
        <f t="shared" si="51"/>
        <v>2.9981109207211667E-2</v>
      </c>
      <c r="W89">
        <f t="shared" si="51"/>
        <v>1.1783589121478941</v>
      </c>
      <c r="X89">
        <f t="shared" si="29"/>
        <v>4.8776734882289584E-2</v>
      </c>
      <c r="AB89" s="119">
        <f t="shared" si="52"/>
        <v>59.428571428571431</v>
      </c>
      <c r="AC89" s="120">
        <f t="shared" si="52"/>
        <v>2.8571428571428572</v>
      </c>
      <c r="AD89" s="67">
        <f t="shared" si="23"/>
        <v>1.786</v>
      </c>
      <c r="AE89" s="41">
        <f t="shared" si="24"/>
        <v>1.5997440409534474</v>
      </c>
      <c r="AF89" s="78">
        <v>4.5</v>
      </c>
      <c r="AG89" s="67">
        <f t="shared" si="59"/>
        <v>0.89999999999999991</v>
      </c>
      <c r="AH89" s="41">
        <f t="shared" si="60"/>
        <v>3.1746031746031749</v>
      </c>
      <c r="AI89" s="74"/>
      <c r="AJ89" s="68">
        <f t="shared" si="53"/>
        <v>77.285714285714292</v>
      </c>
      <c r="AK89" s="68">
        <f t="shared" si="34"/>
        <v>49.499999999999993</v>
      </c>
      <c r="AM89">
        <f t="shared" si="47"/>
        <v>7508</v>
      </c>
      <c r="AN89">
        <f t="shared" si="55"/>
        <v>6758.2857142857147</v>
      </c>
      <c r="AO89" s="48">
        <f t="shared" si="54"/>
        <v>6.3108578811426729E-4</v>
      </c>
    </row>
    <row r="90" spans="1:41" ht="13.8" x14ac:dyDescent="0.25">
      <c r="A90" s="95">
        <v>43977</v>
      </c>
      <c r="B90" s="81">
        <v>9050</v>
      </c>
      <c r="C90" s="81">
        <v>317</v>
      </c>
      <c r="D90" s="81">
        <v>6270</v>
      </c>
      <c r="E90" s="81">
        <v>418974</v>
      </c>
      <c r="F90" s="81">
        <f t="shared" si="38"/>
        <v>48</v>
      </c>
      <c r="G90" s="81">
        <f t="shared" si="39"/>
        <v>0</v>
      </c>
      <c r="H90" s="81">
        <f t="shared" si="40"/>
        <v>88</v>
      </c>
      <c r="I90" s="81">
        <f t="shared" si="41"/>
        <v>2463</v>
      </c>
      <c r="J90" s="82">
        <f t="shared" si="42"/>
        <v>1.9193121407508767E-2</v>
      </c>
      <c r="K90" s="82">
        <f t="shared" si="43"/>
        <v>0</v>
      </c>
      <c r="L90" s="82">
        <f t="shared" si="44"/>
        <v>3.51578106272473E-2</v>
      </c>
      <c r="M90" s="81">
        <f t="shared" si="45"/>
        <v>0.54591344185220958</v>
      </c>
      <c r="N90" s="84">
        <f t="shared" si="46"/>
        <v>3.5027624309392262E-2</v>
      </c>
      <c r="O90" s="84">
        <f>VLOOKUP(A90,[1]List4!$C$3:$E$203,3,0)</f>
        <v>21</v>
      </c>
      <c r="P90" s="85">
        <f t="shared" si="56"/>
        <v>0.6928176795580111</v>
      </c>
      <c r="Q90" s="87">
        <f t="shared" si="57"/>
        <v>3.5027624309392262E-2</v>
      </c>
      <c r="R90" s="96">
        <f t="shared" si="58"/>
        <v>0.27215469613259669</v>
      </c>
      <c r="S90">
        <f t="shared" si="48"/>
        <v>5</v>
      </c>
      <c r="T90">
        <f t="shared" si="49"/>
        <v>2.2689722811648307E-2</v>
      </c>
      <c r="U90">
        <f t="shared" si="50"/>
        <v>8.427357155280892E-4</v>
      </c>
      <c r="V90">
        <f t="shared" si="51"/>
        <v>3.0417982456076079E-2</v>
      </c>
      <c r="W90">
        <f t="shared" si="51"/>
        <v>1.1594434571467833</v>
      </c>
      <c r="X90">
        <f t="shared" si="29"/>
        <v>4.812509488386215E-2</v>
      </c>
      <c r="AB90" s="119">
        <f t="shared" si="52"/>
        <v>57.571428571428569</v>
      </c>
      <c r="AC90" s="120">
        <f t="shared" si="52"/>
        <v>2.1428571428571428</v>
      </c>
      <c r="AD90" s="67">
        <f t="shared" si="23"/>
        <v>1.9542857142857144</v>
      </c>
      <c r="AE90" s="41">
        <f t="shared" si="24"/>
        <v>1.0964912280701753</v>
      </c>
      <c r="AF90" s="78">
        <v>4.333333333333333</v>
      </c>
      <c r="AG90" s="67">
        <f t="shared" si="59"/>
        <v>0.9514285714285714</v>
      </c>
      <c r="AH90" s="41">
        <f t="shared" si="60"/>
        <v>2.2522522522522523</v>
      </c>
      <c r="AI90" s="74"/>
      <c r="AJ90" s="68">
        <f t="shared" si="53"/>
        <v>77.714285714285708</v>
      </c>
      <c r="AK90" s="68">
        <f t="shared" si="34"/>
        <v>46.4</v>
      </c>
      <c r="AM90">
        <f t="shared" si="47"/>
        <v>7241</v>
      </c>
      <c r="AN90">
        <f t="shared" si="55"/>
        <v>6601.8571428571431</v>
      </c>
      <c r="AO90" s="48">
        <f t="shared" si="54"/>
        <v>6.1647855597625424E-4</v>
      </c>
    </row>
    <row r="91" spans="1:41" ht="13.8" x14ac:dyDescent="0.25">
      <c r="A91" s="95">
        <v>43978</v>
      </c>
      <c r="B91" s="81">
        <v>9086</v>
      </c>
      <c r="C91" s="81">
        <v>317</v>
      </c>
      <c r="D91" s="81">
        <v>6370</v>
      </c>
      <c r="E91" s="81">
        <v>425820</v>
      </c>
      <c r="F91" s="81">
        <f t="shared" si="38"/>
        <v>36</v>
      </c>
      <c r="G91" s="81">
        <f t="shared" si="39"/>
        <v>0</v>
      </c>
      <c r="H91" s="81">
        <f t="shared" si="40"/>
        <v>100</v>
      </c>
      <c r="I91" s="81">
        <f t="shared" si="41"/>
        <v>2399</v>
      </c>
      <c r="J91" s="82">
        <f t="shared" si="42"/>
        <v>1.4628684041608966E-2</v>
      </c>
      <c r="K91" s="82">
        <f t="shared" si="43"/>
        <v>0</v>
      </c>
      <c r="L91" s="82">
        <f>H91/I90</f>
        <v>4.0600893219650831E-2</v>
      </c>
      <c r="M91" s="81">
        <f t="shared" si="45"/>
        <v>0.36030448794482883</v>
      </c>
      <c r="N91" s="84">
        <f t="shared" si="46"/>
        <v>3.4888839973585738E-2</v>
      </c>
      <c r="O91" s="84">
        <f>VLOOKUP(A91,[1]List4!$C$3:$E$203,3,0)</f>
        <v>21</v>
      </c>
      <c r="P91" s="85">
        <f t="shared" si="56"/>
        <v>0.7010785824345146</v>
      </c>
      <c r="Q91" s="87">
        <f t="shared" si="57"/>
        <v>3.4888839973585738E-2</v>
      </c>
      <c r="R91" s="96">
        <f t="shared" si="58"/>
        <v>0.26403257759189969</v>
      </c>
      <c r="S91">
        <f t="shared" si="48"/>
        <v>5</v>
      </c>
      <c r="T91">
        <f t="shared" si="49"/>
        <v>2.0739835924034677E-2</v>
      </c>
      <c r="U91">
        <f t="shared" si="50"/>
        <v>7.3364282293004199E-4</v>
      </c>
      <c r="V91">
        <f t="shared" si="51"/>
        <v>3.0545279643784885E-2</v>
      </c>
      <c r="W91">
        <f t="shared" si="51"/>
        <v>1.1111044758887743</v>
      </c>
      <c r="X91">
        <f t="shared" si="29"/>
        <v>4.7405413488858981E-2</v>
      </c>
      <c r="AB91" s="119">
        <f t="shared" si="52"/>
        <v>52.142857142857146</v>
      </c>
      <c r="AC91" s="120">
        <f t="shared" si="52"/>
        <v>1.8571428571428572</v>
      </c>
      <c r="AD91" s="67">
        <f t="shared" si="23"/>
        <v>1.9108571428571428</v>
      </c>
      <c r="AE91" s="41">
        <f t="shared" si="24"/>
        <v>0.97188995215311014</v>
      </c>
      <c r="AF91" s="78">
        <v>3.8333333333333335</v>
      </c>
      <c r="AG91" s="67">
        <f t="shared" si="59"/>
        <v>0.77142857142857135</v>
      </c>
      <c r="AH91" s="41">
        <f t="shared" si="60"/>
        <v>2.4074074074074079</v>
      </c>
      <c r="AI91" s="74"/>
      <c r="AJ91" s="68">
        <f t="shared" si="53"/>
        <v>77.142857142857139</v>
      </c>
      <c r="AK91" s="68">
        <f t="shared" si="34"/>
        <v>40.299999999999997</v>
      </c>
      <c r="AM91">
        <f t="shared" si="47"/>
        <v>6846</v>
      </c>
      <c r="AN91">
        <f t="shared" si="55"/>
        <v>6505.8571428571431</v>
      </c>
      <c r="AO91" s="48">
        <f t="shared" si="54"/>
        <v>6.0751411762306263E-4</v>
      </c>
    </row>
    <row r="92" spans="1:41" ht="13.8" x14ac:dyDescent="0.25">
      <c r="A92" s="95">
        <v>43979</v>
      </c>
      <c r="B92" s="81">
        <v>9140</v>
      </c>
      <c r="C92" s="81">
        <v>319</v>
      </c>
      <c r="D92" s="81">
        <v>6460</v>
      </c>
      <c r="E92" s="81">
        <v>431833</v>
      </c>
      <c r="F92" s="81">
        <f t="shared" si="38"/>
        <v>54</v>
      </c>
      <c r="G92" s="81">
        <f t="shared" si="39"/>
        <v>2</v>
      </c>
      <c r="H92" s="81">
        <f t="shared" si="40"/>
        <v>90</v>
      </c>
      <c r="I92" s="81">
        <f t="shared" si="41"/>
        <v>2361</v>
      </c>
      <c r="J92" s="82">
        <f t="shared" si="42"/>
        <v>2.2528493134397049E-2</v>
      </c>
      <c r="K92" s="82">
        <f t="shared" si="43"/>
        <v>8.3368070029178826E-4</v>
      </c>
      <c r="L92" s="82">
        <f t="shared" si="44"/>
        <v>3.7515631513130469E-2</v>
      </c>
      <c r="M92" s="81">
        <f t="shared" si="45"/>
        <v>0.58745494597194048</v>
      </c>
      <c r="N92" s="84">
        <f t="shared" si="46"/>
        <v>3.4901531728665211E-2</v>
      </c>
      <c r="O92" s="84">
        <f>VLOOKUP(A92,[1]List4!$C$3:$E$203,3,0)</f>
        <v>21</v>
      </c>
      <c r="P92" s="85">
        <f t="shared" si="56"/>
        <v>0.70678336980306344</v>
      </c>
      <c r="Q92" s="87">
        <f t="shared" si="57"/>
        <v>3.4901531728665211E-2</v>
      </c>
      <c r="R92" s="96">
        <f t="shared" si="58"/>
        <v>0.25831509846827139</v>
      </c>
      <c r="S92">
        <f t="shared" si="48"/>
        <v>5</v>
      </c>
      <c r="T92">
        <f t="shared" si="49"/>
        <v>2.2134408559198081E-2</v>
      </c>
      <c r="U92">
        <f t="shared" si="50"/>
        <v>7.4229774433127082E-4</v>
      </c>
      <c r="V92">
        <f t="shared" si="51"/>
        <v>3.0603424142347398E-2</v>
      </c>
      <c r="W92">
        <f t="shared" si="51"/>
        <v>1.146882447924837</v>
      </c>
      <c r="X92">
        <f t="shared" si="29"/>
        <v>4.7057088066086446E-2</v>
      </c>
      <c r="AB92" s="119">
        <f t="shared" ref="AB92:AC107" si="61">AVERAGE(F86:F92)</f>
        <v>55.142857142857146</v>
      </c>
      <c r="AC92" s="120">
        <f t="shared" si="61"/>
        <v>1.8571428571428572</v>
      </c>
      <c r="AD92" s="67">
        <f t="shared" si="23"/>
        <v>2.2257142857142855</v>
      </c>
      <c r="AE92" s="41">
        <f t="shared" si="24"/>
        <v>0.83440308087291404</v>
      </c>
      <c r="AF92" s="78">
        <v>4.5</v>
      </c>
      <c r="AG92" s="67">
        <f t="shared" si="59"/>
        <v>0.79714285714285715</v>
      </c>
      <c r="AH92" s="41">
        <f t="shared" si="60"/>
        <v>2.3297491039426523</v>
      </c>
      <c r="AI92" s="74"/>
      <c r="AJ92" s="68">
        <f t="shared" si="53"/>
        <v>76.285714285714292</v>
      </c>
      <c r="AK92" s="68">
        <f t="shared" si="34"/>
        <v>37.699999999999996</v>
      </c>
      <c r="AM92">
        <f t="shared" si="47"/>
        <v>6013</v>
      </c>
      <c r="AN92">
        <f t="shared" si="55"/>
        <v>6323.4285714285716</v>
      </c>
      <c r="AO92" s="48">
        <f t="shared" si="54"/>
        <v>5.9047901676439346E-4</v>
      </c>
    </row>
    <row r="93" spans="1:41" ht="13.8" x14ac:dyDescent="0.25">
      <c r="A93" s="95">
        <v>43980</v>
      </c>
      <c r="B93" s="81">
        <v>9196</v>
      </c>
      <c r="C93" s="81">
        <v>319</v>
      </c>
      <c r="D93" s="81">
        <v>6500</v>
      </c>
      <c r="E93" s="81">
        <v>437946</v>
      </c>
      <c r="F93" s="81">
        <f t="shared" si="38"/>
        <v>56</v>
      </c>
      <c r="G93" s="81">
        <f t="shared" si="39"/>
        <v>0</v>
      </c>
      <c r="H93" s="81">
        <f t="shared" si="40"/>
        <v>40</v>
      </c>
      <c r="I93" s="81">
        <f t="shared" si="41"/>
        <v>2377</v>
      </c>
      <c r="J93" s="82">
        <f t="shared" si="42"/>
        <v>2.3739024237550213E-2</v>
      </c>
      <c r="K93" s="82">
        <f t="shared" si="43"/>
        <v>0</v>
      </c>
      <c r="L93" s="82">
        <f t="shared" si="44"/>
        <v>1.6941973739940702E-2</v>
      </c>
      <c r="M93" s="81">
        <f t="shared" si="45"/>
        <v>1.4011959056214014</v>
      </c>
      <c r="N93" s="84">
        <f t="shared" si="46"/>
        <v>3.4688995215311005E-2</v>
      </c>
      <c r="O93" s="84">
        <f>VLOOKUP(A93,[1]List4!$C$3:$E$203,3,0)</f>
        <v>21</v>
      </c>
      <c r="P93" s="85">
        <f t="shared" si="56"/>
        <v>0.70682905611135272</v>
      </c>
      <c r="Q93" s="87">
        <f t="shared" si="57"/>
        <v>3.4688995215311005E-2</v>
      </c>
      <c r="R93" s="96">
        <f t="shared" si="58"/>
        <v>0.25848194867333629</v>
      </c>
      <c r="S93">
        <f t="shared" si="48"/>
        <v>5</v>
      </c>
      <c r="T93">
        <f t="shared" si="49"/>
        <v>2.2180944779402769E-2</v>
      </c>
      <c r="U93">
        <f t="shared" si="50"/>
        <v>4.0243142508350846E-4</v>
      </c>
      <c r="V93">
        <f t="shared" si="51"/>
        <v>2.7415911837607991E-2</v>
      </c>
      <c r="W93">
        <f t="shared" si="51"/>
        <v>1.2667155110467951</v>
      </c>
      <c r="X93">
        <f t="shared" si="29"/>
        <v>4.678105294031383E-2</v>
      </c>
      <c r="AB93" s="119">
        <f t="shared" si="61"/>
        <v>54.714285714285715</v>
      </c>
      <c r="AC93" s="120">
        <f t="shared" si="61"/>
        <v>1</v>
      </c>
      <c r="AD93" s="67">
        <f t="shared" si="23"/>
        <v>2.3125714285714283</v>
      </c>
      <c r="AE93" s="41">
        <f t="shared" si="24"/>
        <v>0.4324190758586608</v>
      </c>
      <c r="AF93" s="78">
        <v>4.666666666666667</v>
      </c>
      <c r="AG93" s="67">
        <f t="shared" si="59"/>
        <v>0.87428571428571422</v>
      </c>
      <c r="AH93" s="41">
        <f t="shared" si="60"/>
        <v>1.1437908496732028</v>
      </c>
      <c r="AI93" s="74"/>
      <c r="AJ93" s="68">
        <f t="shared" si="53"/>
        <v>67.857142857142861</v>
      </c>
      <c r="AK93" s="68">
        <f t="shared" si="34"/>
        <v>37.4</v>
      </c>
      <c r="AM93">
        <f t="shared" si="47"/>
        <v>6113</v>
      </c>
      <c r="AN93">
        <f t="shared" si="55"/>
        <v>6089.8571428571431</v>
      </c>
      <c r="AO93" s="48">
        <f t="shared" si="54"/>
        <v>5.6866821809256575E-4</v>
      </c>
    </row>
    <row r="94" spans="1:41" ht="13.8" x14ac:dyDescent="0.25">
      <c r="A94" s="95">
        <v>43981</v>
      </c>
      <c r="B94" s="81">
        <v>9230</v>
      </c>
      <c r="C94" s="81">
        <v>319</v>
      </c>
      <c r="D94" s="81">
        <v>6546</v>
      </c>
      <c r="E94" s="81">
        <v>441494</v>
      </c>
      <c r="F94" s="81">
        <f t="shared" si="38"/>
        <v>34</v>
      </c>
      <c r="G94" s="81">
        <f t="shared" si="39"/>
        <v>0</v>
      </c>
      <c r="H94" s="81">
        <f t="shared" si="40"/>
        <v>46</v>
      </c>
      <c r="I94" s="81">
        <f t="shared" si="41"/>
        <v>2365</v>
      </c>
      <c r="J94" s="82">
        <f t="shared" si="42"/>
        <v>1.4316037661649496E-2</v>
      </c>
      <c r="K94" s="82">
        <f t="shared" si="43"/>
        <v>0</v>
      </c>
      <c r="L94" s="82">
        <f t="shared" si="44"/>
        <v>1.9352124526714348E-2</v>
      </c>
      <c r="M94" s="81">
        <f t="shared" si="45"/>
        <v>0.73976568525523578</v>
      </c>
      <c r="N94" s="84">
        <f t="shared" si="46"/>
        <v>3.456121343445287E-2</v>
      </c>
      <c r="O94" s="84">
        <f>VLOOKUP(A94,[1]List4!$C$3:$E$203,3,0)</f>
        <v>21</v>
      </c>
      <c r="P94" s="85">
        <f t="shared" si="56"/>
        <v>0.70920910075839649</v>
      </c>
      <c r="Q94" s="87">
        <f t="shared" si="57"/>
        <v>3.456121343445287E-2</v>
      </c>
      <c r="R94" s="96">
        <f t="shared" si="58"/>
        <v>0.25622968580715066</v>
      </c>
      <c r="S94">
        <f t="shared" si="48"/>
        <v>5</v>
      </c>
      <c r="T94">
        <f t="shared" si="49"/>
        <v>1.9779784474290057E-2</v>
      </c>
      <c r="U94">
        <f t="shared" si="50"/>
        <v>2.8703793327644638E-4</v>
      </c>
      <c r="V94">
        <f t="shared" si="51"/>
        <v>2.908426288354295E-2</v>
      </c>
      <c r="W94">
        <f t="shared" si="51"/>
        <v>0.84815537316857903</v>
      </c>
      <c r="X94">
        <f t="shared" si="29"/>
        <v>4.6467589220684634E-2</v>
      </c>
      <c r="AB94" s="119">
        <f t="shared" si="61"/>
        <v>48.571428571428569</v>
      </c>
      <c r="AC94" s="120">
        <f t="shared" si="61"/>
        <v>0.7142857142857143</v>
      </c>
      <c r="AD94" s="67">
        <f t="shared" si="23"/>
        <v>2.4537142857142857</v>
      </c>
      <c r="AE94" s="41">
        <f t="shared" si="24"/>
        <v>0.29110386585933862</v>
      </c>
      <c r="AF94" s="78">
        <v>4.5</v>
      </c>
      <c r="AG94" s="67">
        <f t="shared" si="59"/>
        <v>0.99</v>
      </c>
      <c r="AH94" s="41">
        <f t="shared" si="60"/>
        <v>0.72150072150072153</v>
      </c>
      <c r="AI94" s="74"/>
      <c r="AJ94" s="68">
        <f t="shared" si="53"/>
        <v>71.714285714285708</v>
      </c>
      <c r="AK94" s="68">
        <f t="shared" si="34"/>
        <v>39.199999999999996</v>
      </c>
      <c r="AM94">
        <f t="shared" si="47"/>
        <v>3548</v>
      </c>
      <c r="AN94">
        <f t="shared" si="55"/>
        <v>5874</v>
      </c>
      <c r="AO94" s="48">
        <f t="shared" si="54"/>
        <v>5.4851157173591025E-4</v>
      </c>
    </row>
    <row r="95" spans="1:41" ht="13.8" x14ac:dyDescent="0.25">
      <c r="A95" s="95">
        <v>43982</v>
      </c>
      <c r="B95" s="81">
        <v>9268</v>
      </c>
      <c r="C95" s="81">
        <v>320</v>
      </c>
      <c r="D95" s="81">
        <v>6558</v>
      </c>
      <c r="E95" s="81">
        <v>443635</v>
      </c>
      <c r="F95" s="81">
        <f t="shared" si="38"/>
        <v>38</v>
      </c>
      <c r="G95" s="81">
        <f t="shared" si="39"/>
        <v>1</v>
      </c>
      <c r="H95" s="81">
        <f t="shared" si="40"/>
        <v>12</v>
      </c>
      <c r="I95" s="81">
        <f t="shared" si="41"/>
        <v>2390</v>
      </c>
      <c r="J95" s="82">
        <f t="shared" si="42"/>
        <v>1.6081513827518535E-2</v>
      </c>
      <c r="K95" s="82">
        <f t="shared" si="43"/>
        <v>4.2283298097251583E-4</v>
      </c>
      <c r="L95" s="82">
        <f t="shared" si="44"/>
        <v>5.07399577167019E-3</v>
      </c>
      <c r="M95" s="81">
        <f t="shared" si="45"/>
        <v>2.92559847708318</v>
      </c>
      <c r="N95" s="84">
        <f t="shared" si="46"/>
        <v>3.4527406128614588E-2</v>
      </c>
      <c r="O95" s="84">
        <f>VLOOKUP(A95,[1]List4!$C$3:$E$203,3,0)</f>
        <v>21</v>
      </c>
      <c r="P95" s="85">
        <f t="shared" si="56"/>
        <v>0.70759602934829524</v>
      </c>
      <c r="Q95" s="87">
        <f t="shared" si="57"/>
        <v>3.4527406128614588E-2</v>
      </c>
      <c r="R95" s="96">
        <f t="shared" si="58"/>
        <v>0.25787656452309016</v>
      </c>
      <c r="S95">
        <f t="shared" si="48"/>
        <v>5</v>
      </c>
      <c r="T95">
        <f t="shared" si="49"/>
        <v>1.8406752923718399E-2</v>
      </c>
      <c r="U95">
        <f t="shared" si="50"/>
        <v>2.9102197230953207E-4</v>
      </c>
      <c r="V95">
        <f t="shared" si="51"/>
        <v>2.789081655618281E-2</v>
      </c>
      <c r="W95">
        <f t="shared" si="51"/>
        <v>1.0005714649412414</v>
      </c>
      <c r="X95">
        <f t="shared" si="29"/>
        <v>4.6525152660657168E-2</v>
      </c>
      <c r="AB95" s="119">
        <f t="shared" si="61"/>
        <v>44.714285714285715</v>
      </c>
      <c r="AC95" s="120">
        <f t="shared" si="61"/>
        <v>0.7142857142857143</v>
      </c>
      <c r="AD95" s="67">
        <f t="shared" si="23"/>
        <v>2.1877142857142857</v>
      </c>
      <c r="AE95" s="41">
        <f t="shared" si="24"/>
        <v>0.32649862870575946</v>
      </c>
      <c r="AF95" s="78">
        <v>5</v>
      </c>
      <c r="AG95" s="67">
        <f t="shared" si="59"/>
        <v>0.80999999999999994</v>
      </c>
      <c r="AH95" s="41">
        <f t="shared" si="60"/>
        <v>0.88183421516754856</v>
      </c>
      <c r="AI95" s="74"/>
      <c r="AJ95" s="68">
        <f t="shared" si="53"/>
        <v>68.571428571428569</v>
      </c>
      <c r="AK95" s="68">
        <f t="shared" si="34"/>
        <v>39.5</v>
      </c>
      <c r="AM95">
        <f t="shared" si="47"/>
        <v>2141</v>
      </c>
      <c r="AN95">
        <f t="shared" si="55"/>
        <v>5630</v>
      </c>
      <c r="AO95" s="48">
        <f t="shared" si="54"/>
        <v>5.2572695758821501E-4</v>
      </c>
    </row>
    <row r="96" spans="1:41" ht="13.8" x14ac:dyDescent="0.25">
      <c r="A96" s="95">
        <v>43983</v>
      </c>
      <c r="B96" s="81">
        <v>9302</v>
      </c>
      <c r="C96" s="81">
        <v>321</v>
      </c>
      <c r="D96" s="81">
        <v>6642</v>
      </c>
      <c r="E96" s="81">
        <v>449356</v>
      </c>
      <c r="F96" s="81">
        <f t="shared" si="38"/>
        <v>34</v>
      </c>
      <c r="G96" s="81">
        <f t="shared" si="39"/>
        <v>1</v>
      </c>
      <c r="H96" s="81">
        <f t="shared" si="40"/>
        <v>84</v>
      </c>
      <c r="I96" s="81">
        <f t="shared" si="41"/>
        <v>2339</v>
      </c>
      <c r="J96" s="82">
        <f t="shared" si="42"/>
        <v>1.4238263811531548E-2</v>
      </c>
      <c r="K96" s="82">
        <f t="shared" si="43"/>
        <v>4.1841004184100416E-4</v>
      </c>
      <c r="L96" s="82">
        <f t="shared" si="44"/>
        <v>3.5146443514644354E-2</v>
      </c>
      <c r="M96" s="81">
        <f t="shared" si="45"/>
        <v>0.40034647658306349</v>
      </c>
      <c r="N96" s="84">
        <f t="shared" si="46"/>
        <v>3.4508707804773164E-2</v>
      </c>
      <c r="O96" s="84">
        <f>VLOOKUP(A96,[1]List4!$C$3:$E$203,3,0)</f>
        <v>22</v>
      </c>
      <c r="P96" s="85">
        <f t="shared" si="56"/>
        <v>0.71403999139969898</v>
      </c>
      <c r="Q96" s="87">
        <f t="shared" si="57"/>
        <v>3.4508707804773164E-2</v>
      </c>
      <c r="R96" s="96">
        <f t="shared" si="58"/>
        <v>0.25145130079552791</v>
      </c>
      <c r="S96">
        <f t="shared" si="48"/>
        <v>6</v>
      </c>
      <c r="T96">
        <f t="shared" si="49"/>
        <v>1.7817876874537796E-2</v>
      </c>
      <c r="U96">
        <f t="shared" si="50"/>
        <v>2.3927481758647258E-4</v>
      </c>
      <c r="V96">
        <f t="shared" si="51"/>
        <v>2.7112696130428309E-2</v>
      </c>
      <c r="W96">
        <f t="shared" si="51"/>
        <v>0.99436848861597993</v>
      </c>
      <c r="X96">
        <f t="shared" si="29"/>
        <v>4.6100818612666954E-2</v>
      </c>
      <c r="AB96" s="119">
        <f t="shared" si="61"/>
        <v>42.857142857142854</v>
      </c>
      <c r="AC96" s="120">
        <f t="shared" si="61"/>
        <v>0.5714285714285714</v>
      </c>
      <c r="AD96" s="67">
        <f t="shared" si="23"/>
        <v>2.2094285714285715</v>
      </c>
      <c r="AE96" s="41">
        <f t="shared" si="24"/>
        <v>0.25863183757920599</v>
      </c>
      <c r="AF96" s="78">
        <v>4.8571428571428568</v>
      </c>
      <c r="AG96" s="67">
        <f t="shared" si="59"/>
        <v>0.77999999999999992</v>
      </c>
      <c r="AH96" s="41">
        <f t="shared" si="60"/>
        <v>0.73260073260073266</v>
      </c>
      <c r="AI96" s="74"/>
      <c r="AJ96" s="68">
        <f t="shared" si="53"/>
        <v>65.714285714285708</v>
      </c>
      <c r="AK96" s="68">
        <f t="shared" si="34"/>
        <v>34.9</v>
      </c>
      <c r="AM96">
        <f t="shared" si="47"/>
        <v>5721</v>
      </c>
      <c r="AN96">
        <f t="shared" si="55"/>
        <v>5374.7142857142853</v>
      </c>
      <c r="AO96" s="48">
        <f t="shared" si="54"/>
        <v>5.0188848833649866E-4</v>
      </c>
    </row>
    <row r="97" spans="1:41" ht="13.8" x14ac:dyDescent="0.25">
      <c r="A97" s="95">
        <v>43984</v>
      </c>
      <c r="B97" s="81">
        <v>9364</v>
      </c>
      <c r="C97" s="81">
        <v>323</v>
      </c>
      <c r="D97" s="81">
        <v>6686</v>
      </c>
      <c r="E97" s="81">
        <v>455834</v>
      </c>
      <c r="F97" s="81">
        <f t="shared" si="38"/>
        <v>62</v>
      </c>
      <c r="G97" s="81">
        <f t="shared" si="39"/>
        <v>2</v>
      </c>
      <c r="H97" s="81">
        <f t="shared" si="40"/>
        <v>44</v>
      </c>
      <c r="I97" s="81">
        <f t="shared" si="41"/>
        <v>2355</v>
      </c>
      <c r="J97" s="82">
        <f>F97/I96*$B$2/($B$2-B96)</f>
        <v>2.6530098784217197E-2</v>
      </c>
      <c r="K97" s="82">
        <f t="shared" si="43"/>
        <v>8.5506626763574172E-4</v>
      </c>
      <c r="L97" s="82">
        <f t="shared" si="44"/>
        <v>1.881145788798632E-2</v>
      </c>
      <c r="M97" s="81">
        <f>J97/(K97+L97)</f>
        <v>1.3489978490496526</v>
      </c>
      <c r="N97" s="84">
        <f t="shared" si="46"/>
        <v>3.4493806065783852E-2</v>
      </c>
      <c r="O97" s="84">
        <f>VLOOKUP(A97,[1]List4!$C$3:$E$203,3,0)</f>
        <v>22</v>
      </c>
      <c r="P97" s="85">
        <f t="shared" si="56"/>
        <v>0.71401110636480136</v>
      </c>
      <c r="Q97" s="87">
        <f t="shared" si="57"/>
        <v>3.4493806065783852E-2</v>
      </c>
      <c r="R97" s="96">
        <f t="shared" si="58"/>
        <v>0.25149508756941474</v>
      </c>
      <c r="S97">
        <f t="shared" si="48"/>
        <v>6</v>
      </c>
      <c r="T97">
        <f t="shared" si="49"/>
        <v>1.8866016499781858E-2</v>
      </c>
      <c r="U97">
        <f t="shared" si="50"/>
        <v>3.614271415344357E-4</v>
      </c>
      <c r="V97">
        <f t="shared" si="51"/>
        <v>2.4777502881962461E-2</v>
      </c>
      <c r="W97">
        <f t="shared" si="51"/>
        <v>1.109094832501329</v>
      </c>
      <c r="X97">
        <f t="shared" si="29"/>
        <v>4.6083606791268369E-2</v>
      </c>
      <c r="AB97" s="119">
        <f t="shared" si="61"/>
        <v>44.857142857142854</v>
      </c>
      <c r="AC97" s="120">
        <f t="shared" si="61"/>
        <v>0.8571428571428571</v>
      </c>
      <c r="AD97" s="67">
        <f t="shared" ref="AD97:AD133" si="62">INDEX(AB76:AB97,$AE$3)*$AD$2</f>
        <v>2.3614285714285717</v>
      </c>
      <c r="AE97" s="41">
        <f t="shared" ref="AE97:AE133" si="63">AC97/AD97</f>
        <v>0.36297640653357527</v>
      </c>
      <c r="AF97" s="78">
        <v>5.5714285714285712</v>
      </c>
      <c r="AG97" s="67">
        <f t="shared" si="59"/>
        <v>0.69</v>
      </c>
      <c r="AH97" s="41">
        <f t="shared" si="60"/>
        <v>1.2422360248447206</v>
      </c>
      <c r="AI97" s="74"/>
      <c r="AJ97" s="68">
        <f t="shared" si="53"/>
        <v>59.428571428571431</v>
      </c>
      <c r="AK97" s="68">
        <f t="shared" si="34"/>
        <v>33.999999999999993</v>
      </c>
      <c r="AM97">
        <f t="shared" si="47"/>
        <v>6478</v>
      </c>
      <c r="AN97">
        <f t="shared" si="55"/>
        <v>5265.7142857142853</v>
      </c>
      <c r="AO97" s="48">
        <f t="shared" si="54"/>
        <v>4.9171011562297898E-4</v>
      </c>
    </row>
    <row r="98" spans="1:41" ht="13.8" x14ac:dyDescent="0.25">
      <c r="A98" s="95">
        <v>43985</v>
      </c>
      <c r="B98" s="81">
        <v>9438</v>
      </c>
      <c r="C98" s="81">
        <v>325</v>
      </c>
      <c r="D98" s="81">
        <v>6749</v>
      </c>
      <c r="E98" s="81">
        <v>461147</v>
      </c>
      <c r="F98" s="81">
        <f t="shared" si="38"/>
        <v>74</v>
      </c>
      <c r="G98" s="81">
        <f t="shared" si="39"/>
        <v>2</v>
      </c>
      <c r="H98" s="81">
        <f t="shared" si="40"/>
        <v>63</v>
      </c>
      <c r="I98" s="81">
        <f t="shared" si="41"/>
        <v>2364</v>
      </c>
      <c r="J98" s="82">
        <f t="shared" si="42"/>
        <v>3.1450005389372822E-2</v>
      </c>
      <c r="K98" s="82">
        <f t="shared" si="43"/>
        <v>8.4925690021231425E-4</v>
      </c>
      <c r="L98" s="82">
        <f t="shared" si="44"/>
        <v>2.6751592356687899E-2</v>
      </c>
      <c r="M98" s="81">
        <f t="shared" si="45"/>
        <v>1.1394578875688153</v>
      </c>
      <c r="N98" s="84">
        <f t="shared" si="46"/>
        <v>3.4435261707988982E-2</v>
      </c>
      <c r="O98" s="84">
        <f>VLOOKUP(A98,[1]List4!$C$3:$E$203,3,0)</f>
        <v>22</v>
      </c>
      <c r="P98" s="85">
        <f t="shared" si="56"/>
        <v>0.71508794236066964</v>
      </c>
      <c r="Q98" s="87">
        <f t="shared" si="57"/>
        <v>3.4435261707988982E-2</v>
      </c>
      <c r="R98" s="96">
        <f t="shared" si="58"/>
        <v>0.25047679593134142</v>
      </c>
      <c r="S98">
        <f t="shared" si="48"/>
        <v>6</v>
      </c>
      <c r="T98">
        <f t="shared" si="49"/>
        <v>2.1269062406605265E-2</v>
      </c>
      <c r="U98">
        <f t="shared" si="50"/>
        <v>4.8274955585048053E-4</v>
      </c>
      <c r="V98">
        <f t="shared" si="51"/>
        <v>2.279903133011061E-2</v>
      </c>
      <c r="W98">
        <f t="shared" si="51"/>
        <v>1.2204024610190414</v>
      </c>
      <c r="X98">
        <f t="shared" ref="X98:X105" si="64">C98/SUM(C98:D98)</f>
        <v>4.5942889454339837E-2</v>
      </c>
      <c r="AB98" s="119">
        <f t="shared" si="61"/>
        <v>50.285714285714285</v>
      </c>
      <c r="AC98" s="120">
        <f t="shared" si="61"/>
        <v>1.1428571428571428</v>
      </c>
      <c r="AD98" s="67">
        <f t="shared" si="62"/>
        <v>2.6057142857142854</v>
      </c>
      <c r="AE98" s="41">
        <f t="shared" si="63"/>
        <v>0.43859649122807021</v>
      </c>
      <c r="AF98" s="78">
        <v>6</v>
      </c>
      <c r="AG98" s="67">
        <f t="shared" si="59"/>
        <v>0.80999999999999994</v>
      </c>
      <c r="AH98" s="41">
        <f t="shared" si="60"/>
        <v>1.4109347442680775</v>
      </c>
      <c r="AI98" s="74"/>
      <c r="AJ98" s="68">
        <f t="shared" si="53"/>
        <v>54.142857142857146</v>
      </c>
      <c r="AK98" s="68">
        <f t="shared" si="34"/>
        <v>33.999999999999993</v>
      </c>
      <c r="AM98">
        <f t="shared" si="47"/>
        <v>5313</v>
      </c>
      <c r="AN98">
        <f t="shared" si="55"/>
        <v>5046.7142857142853</v>
      </c>
      <c r="AO98" s="48">
        <f t="shared" si="54"/>
        <v>4.712599906297607E-4</v>
      </c>
    </row>
    <row r="99" spans="1:41" ht="13.8" x14ac:dyDescent="0.25">
      <c r="A99" s="95">
        <v>43986</v>
      </c>
      <c r="B99" s="81">
        <v>9494</v>
      </c>
      <c r="C99" s="81">
        <v>326</v>
      </c>
      <c r="D99" s="81">
        <v>6809</v>
      </c>
      <c r="E99" s="81">
        <v>466158</v>
      </c>
      <c r="F99" s="81">
        <f t="shared" si="38"/>
        <v>56</v>
      </c>
      <c r="G99" s="81">
        <f t="shared" si="39"/>
        <v>1</v>
      </c>
      <c r="H99" s="81">
        <f t="shared" si="40"/>
        <v>60</v>
      </c>
      <c r="I99" s="81">
        <f t="shared" si="41"/>
        <v>2359</v>
      </c>
      <c r="J99" s="82">
        <f t="shared" si="42"/>
        <v>2.3709558904381263E-2</v>
      </c>
      <c r="K99" s="82">
        <f t="shared" si="43"/>
        <v>4.2301184433164127E-4</v>
      </c>
      <c r="L99" s="82">
        <f t="shared" si="44"/>
        <v>2.5380710659898477E-2</v>
      </c>
      <c r="M99" s="81">
        <f t="shared" si="45"/>
        <v>0.9188425778681526</v>
      </c>
      <c r="N99" s="84">
        <f t="shared" si="46"/>
        <v>3.4337476300821575E-2</v>
      </c>
      <c r="O99" s="84">
        <f>VLOOKUP(A99,[1]List4!$C$3:$E$203,3,0)</f>
        <v>22</v>
      </c>
      <c r="P99" s="85">
        <f t="shared" si="56"/>
        <v>0.71718980408679167</v>
      </c>
      <c r="Q99" s="87">
        <f t="shared" si="57"/>
        <v>3.4337476300821575E-2</v>
      </c>
      <c r="R99" s="96">
        <f t="shared" si="58"/>
        <v>0.24847271961238671</v>
      </c>
      <c r="S99">
        <f t="shared" si="48"/>
        <v>6</v>
      </c>
      <c r="T99">
        <f t="shared" si="49"/>
        <v>2.1437786088031579E-2</v>
      </c>
      <c r="U99">
        <f t="shared" si="50"/>
        <v>4.2408257642760242E-4</v>
      </c>
      <c r="V99">
        <f t="shared" si="51"/>
        <v>2.1065471208220325E-2</v>
      </c>
      <c r="W99">
        <f t="shared" si="51"/>
        <v>1.2677435512899287</v>
      </c>
      <c r="X99">
        <f t="shared" si="64"/>
        <v>4.5690259285213738E-2</v>
      </c>
      <c r="AB99" s="119">
        <f t="shared" si="61"/>
        <v>50.571428571428569</v>
      </c>
      <c r="AC99" s="120">
        <f t="shared" si="61"/>
        <v>1</v>
      </c>
      <c r="AD99" s="67">
        <f t="shared" si="62"/>
        <v>2.2582857142857145</v>
      </c>
      <c r="AE99" s="41">
        <f t="shared" si="63"/>
        <v>0.44281376518218618</v>
      </c>
      <c r="AF99" s="78">
        <v>7</v>
      </c>
      <c r="AG99" s="67">
        <f t="shared" si="59"/>
        <v>0.84</v>
      </c>
      <c r="AH99" s="41">
        <f t="shared" si="60"/>
        <v>1.1904761904761905</v>
      </c>
      <c r="AI99" s="74"/>
      <c r="AJ99" s="68">
        <f t="shared" si="53"/>
        <v>49.857142857142854</v>
      </c>
      <c r="AK99" s="68">
        <f t="shared" si="34"/>
        <v>34.199999999999996</v>
      </c>
      <c r="AM99">
        <f t="shared" si="47"/>
        <v>5011</v>
      </c>
      <c r="AN99">
        <f t="shared" si="55"/>
        <v>4903.5714285714284</v>
      </c>
      <c r="AO99" s="48">
        <f t="shared" si="54"/>
        <v>4.5789337272812686E-4</v>
      </c>
    </row>
    <row r="100" spans="1:41" ht="13.8" x14ac:dyDescent="0.25">
      <c r="A100" s="95">
        <v>43987</v>
      </c>
      <c r="B100" s="81">
        <v>9529</v>
      </c>
      <c r="C100" s="81">
        <v>327</v>
      </c>
      <c r="D100" s="81">
        <v>6881</v>
      </c>
      <c r="E100" s="81">
        <v>470331</v>
      </c>
      <c r="F100" s="81">
        <f t="shared" si="38"/>
        <v>35</v>
      </c>
      <c r="G100" s="81">
        <f t="shared" si="39"/>
        <v>1</v>
      </c>
      <c r="H100" s="81">
        <f t="shared" si="40"/>
        <v>72</v>
      </c>
      <c r="I100" s="81">
        <f t="shared" si="41"/>
        <v>2321</v>
      </c>
      <c r="J100" s="82">
        <f t="shared" si="42"/>
        <v>1.4849960419314806E-2</v>
      </c>
      <c r="K100" s="82">
        <f t="shared" si="43"/>
        <v>4.2390843577787198E-4</v>
      </c>
      <c r="L100" s="82">
        <f t="shared" si="44"/>
        <v>3.0521407376006782E-2</v>
      </c>
      <c r="M100" s="81">
        <f t="shared" si="45"/>
        <v>0.4798774880707346</v>
      </c>
      <c r="N100" s="84">
        <f t="shared" si="46"/>
        <v>3.4316297617798301E-2</v>
      </c>
      <c r="O100" s="84">
        <f>VLOOKUP(A100,[1]List4!$C$3:$E$203,3,0)</f>
        <v>22</v>
      </c>
      <c r="P100" s="85">
        <f t="shared" si="56"/>
        <v>0.72211144926015325</v>
      </c>
      <c r="Q100" s="87">
        <f t="shared" si="57"/>
        <v>3.4316297617798301E-2</v>
      </c>
      <c r="R100" s="96">
        <f t="shared" si="58"/>
        <v>0.24357225312204844</v>
      </c>
      <c r="S100">
        <f t="shared" si="48"/>
        <v>6</v>
      </c>
      <c r="T100">
        <f t="shared" si="49"/>
        <v>2.0167919828283667E-2</v>
      </c>
      <c r="U100">
        <f t="shared" si="50"/>
        <v>4.8464092439586985E-4</v>
      </c>
      <c r="V100">
        <f t="shared" si="51"/>
        <v>2.3005390299086909E-2</v>
      </c>
      <c r="W100">
        <f t="shared" si="51"/>
        <v>1.1361266344969763</v>
      </c>
      <c r="X100">
        <f t="shared" si="64"/>
        <v>4.5366259711431746E-2</v>
      </c>
      <c r="AB100" s="119">
        <f t="shared" si="61"/>
        <v>47.571428571428569</v>
      </c>
      <c r="AC100" s="120">
        <f t="shared" si="61"/>
        <v>1.1428571428571428</v>
      </c>
      <c r="AD100" s="67">
        <f t="shared" si="62"/>
        <v>2.1877142857142857</v>
      </c>
      <c r="AE100" s="41">
        <f t="shared" si="63"/>
        <v>0.52239780592921503</v>
      </c>
      <c r="AF100" s="78">
        <v>6.7142857142857144</v>
      </c>
      <c r="AG100" s="67">
        <f t="shared" si="59"/>
        <v>0.80999999999999994</v>
      </c>
      <c r="AH100" s="41">
        <f t="shared" si="60"/>
        <v>1.4109347442680775</v>
      </c>
      <c r="AI100" s="74"/>
      <c r="AJ100" s="68">
        <f t="shared" si="53"/>
        <v>54.428571428571431</v>
      </c>
      <c r="AK100" s="68">
        <f t="shared" si="34"/>
        <v>35.699999999999996</v>
      </c>
      <c r="AM100">
        <f t="shared" si="47"/>
        <v>4173</v>
      </c>
      <c r="AN100">
        <f t="shared" si="55"/>
        <v>4626.4285714285716</v>
      </c>
      <c r="AO100" s="48">
        <f t="shared" si="54"/>
        <v>4.320138929584964E-4</v>
      </c>
    </row>
    <row r="101" spans="1:41" ht="13.8" x14ac:dyDescent="0.25">
      <c r="A101" s="95">
        <v>43988</v>
      </c>
      <c r="B101" s="81">
        <v>9567</v>
      </c>
      <c r="C101" s="81">
        <v>327</v>
      </c>
      <c r="D101" s="81">
        <v>6885</v>
      </c>
      <c r="E101" s="81">
        <v>472481</v>
      </c>
      <c r="F101" s="81">
        <f t="shared" si="38"/>
        <v>38</v>
      </c>
      <c r="G101" s="81">
        <f t="shared" si="39"/>
        <v>0</v>
      </c>
      <c r="H101" s="81">
        <f t="shared" si="40"/>
        <v>4</v>
      </c>
      <c r="I101" s="81">
        <f t="shared" si="41"/>
        <v>2355</v>
      </c>
      <c r="J101" s="82">
        <f t="shared" si="42"/>
        <v>1.6386834572029736E-2</v>
      </c>
      <c r="K101" s="82">
        <f t="shared" si="43"/>
        <v>0</v>
      </c>
      <c r="L101" s="82">
        <f t="shared" si="44"/>
        <v>1.7233950883239983E-3</v>
      </c>
      <c r="M101" s="81">
        <f t="shared" si="45"/>
        <v>9.5084607604202542</v>
      </c>
      <c r="N101" s="84">
        <f t="shared" si="46"/>
        <v>3.4179993728441521E-2</v>
      </c>
      <c r="O101" s="84">
        <f>VLOOKUP(A101,[1]List4!$C$3:$E$203,3,0)</f>
        <v>22</v>
      </c>
      <c r="P101" s="85">
        <f t="shared" si="56"/>
        <v>0.71966133584195668</v>
      </c>
      <c r="Q101" s="87">
        <f t="shared" si="57"/>
        <v>3.4179993728441521E-2</v>
      </c>
      <c r="R101" s="96">
        <f t="shared" si="58"/>
        <v>0.24615867042960182</v>
      </c>
      <c r="S101">
        <f t="shared" si="48"/>
        <v>6</v>
      </c>
      <c r="T101">
        <f t="shared" si="49"/>
        <v>2.0463747958337986E-2</v>
      </c>
      <c r="U101">
        <f t="shared" si="50"/>
        <v>4.8464092439586985E-4</v>
      </c>
      <c r="V101">
        <f t="shared" si="51"/>
        <v>2.0487000379316861E-2</v>
      </c>
      <c r="W101">
        <f t="shared" si="51"/>
        <v>2.3887973595205501</v>
      </c>
      <c r="X101">
        <f t="shared" si="64"/>
        <v>4.5341098169717139E-2</v>
      </c>
      <c r="AB101" s="119">
        <f t="shared" si="61"/>
        <v>48.142857142857146</v>
      </c>
      <c r="AC101" s="120">
        <f>AVERAGE(G95:G101)</f>
        <v>1.1428571428571428</v>
      </c>
      <c r="AD101" s="67">
        <f t="shared" si="62"/>
        <v>1.9814285714285715</v>
      </c>
      <c r="AE101" s="41">
        <f t="shared" si="63"/>
        <v>0.57678442682047582</v>
      </c>
      <c r="AF101" s="78">
        <v>6.7142857142857144</v>
      </c>
      <c r="AG101" s="67">
        <f t="shared" si="59"/>
        <v>0.89999999999999991</v>
      </c>
      <c r="AH101" s="41">
        <f t="shared" si="60"/>
        <v>1.26984126984127</v>
      </c>
      <c r="AI101" s="74"/>
      <c r="AJ101" s="68">
        <f t="shared" si="53"/>
        <v>48.428571428571431</v>
      </c>
      <c r="AK101" s="68">
        <f t="shared" si="34"/>
        <v>32.5</v>
      </c>
      <c r="AM101">
        <f t="shared" si="47"/>
        <v>2150</v>
      </c>
      <c r="AN101">
        <f t="shared" si="55"/>
        <v>4426.7142857142853</v>
      </c>
      <c r="AO101" s="48">
        <f t="shared" si="54"/>
        <v>4.1336465959873169E-4</v>
      </c>
    </row>
    <row r="102" spans="1:41" ht="13.8" x14ac:dyDescent="0.25">
      <c r="A102" s="95">
        <v>43989</v>
      </c>
      <c r="B102" s="81">
        <v>9628</v>
      </c>
      <c r="C102" s="81">
        <v>327</v>
      </c>
      <c r="D102" s="81">
        <v>6891</v>
      </c>
      <c r="E102" s="81">
        <v>474608</v>
      </c>
      <c r="F102" s="81">
        <f t="shared" si="38"/>
        <v>61</v>
      </c>
      <c r="G102" s="81">
        <f t="shared" si="39"/>
        <v>0</v>
      </c>
      <c r="H102" s="81">
        <f t="shared" si="40"/>
        <v>6</v>
      </c>
      <c r="I102" s="81">
        <f t="shared" si="41"/>
        <v>2410</v>
      </c>
      <c r="J102" s="82">
        <f t="shared" si="42"/>
        <v>2.5925496317744445E-2</v>
      </c>
      <c r="K102" s="82">
        <f t="shared" si="43"/>
        <v>0</v>
      </c>
      <c r="L102" s="82">
        <f t="shared" si="44"/>
        <v>2.5477707006369425E-3</v>
      </c>
      <c r="M102" s="81">
        <f t="shared" si="45"/>
        <v>10.175757304714695</v>
      </c>
      <c r="N102" s="84">
        <f t="shared" si="46"/>
        <v>3.3963439966763605E-2</v>
      </c>
      <c r="O102" s="84">
        <f>VLOOKUP(A102,[1]List4!$C$3:$E$203,3,0)</f>
        <v>22</v>
      </c>
      <c r="P102" s="85">
        <f t="shared" si="56"/>
        <v>0.71572496884088077</v>
      </c>
      <c r="Q102" s="87">
        <f t="shared" si="57"/>
        <v>3.3963439966763605E-2</v>
      </c>
      <c r="R102" s="96">
        <f t="shared" si="58"/>
        <v>0.25031159119235558</v>
      </c>
      <c r="S102">
        <f t="shared" si="48"/>
        <v>6</v>
      </c>
      <c r="T102">
        <f t="shared" si="49"/>
        <v>2.1870031171227402E-2</v>
      </c>
      <c r="U102">
        <f t="shared" si="50"/>
        <v>4.242362128283676E-4</v>
      </c>
      <c r="V102">
        <f t="shared" si="51"/>
        <v>2.0126111083454967E-2</v>
      </c>
      <c r="W102">
        <f t="shared" si="51"/>
        <v>3.4245343348964812</v>
      </c>
      <c r="X102">
        <f t="shared" si="64"/>
        <v>4.5303408146300912E-2</v>
      </c>
      <c r="AB102" s="119">
        <f t="shared" si="61"/>
        <v>51.428571428571431</v>
      </c>
      <c r="AC102" s="120">
        <f t="shared" si="61"/>
        <v>1</v>
      </c>
      <c r="AD102" s="67">
        <f t="shared" si="62"/>
        <v>2.0954285714285716</v>
      </c>
      <c r="AE102" s="41">
        <f t="shared" si="63"/>
        <v>0.47722934278701934</v>
      </c>
      <c r="AF102" s="78">
        <v>7</v>
      </c>
      <c r="AG102" s="67">
        <f t="shared" si="59"/>
        <v>0.87428571428571422</v>
      </c>
      <c r="AH102" s="41">
        <f t="shared" si="60"/>
        <v>1.1437908496732028</v>
      </c>
      <c r="AI102" s="74"/>
      <c r="AJ102" s="68">
        <f t="shared" si="53"/>
        <v>47.571428571428569</v>
      </c>
      <c r="AK102" s="68">
        <f t="shared" si="34"/>
        <v>29.5</v>
      </c>
      <c r="AM102">
        <f t="shared" si="47"/>
        <v>2127</v>
      </c>
      <c r="AN102">
        <f t="shared" si="55"/>
        <v>4424.7142857142853</v>
      </c>
      <c r="AO102" s="48">
        <f t="shared" si="54"/>
        <v>4.1317790046637354E-4</v>
      </c>
    </row>
    <row r="103" spans="1:41" ht="13.8" x14ac:dyDescent="0.25">
      <c r="A103" s="95">
        <v>43990</v>
      </c>
      <c r="B103" s="81">
        <v>9697</v>
      </c>
      <c r="C103" s="81">
        <v>328</v>
      </c>
      <c r="D103" s="81">
        <v>6994</v>
      </c>
      <c r="E103" s="81">
        <v>479292</v>
      </c>
      <c r="F103" s="81">
        <f t="shared" si="38"/>
        <v>69</v>
      </c>
      <c r="G103" s="81">
        <f t="shared" si="39"/>
        <v>1</v>
      </c>
      <c r="H103" s="81">
        <f t="shared" si="40"/>
        <v>103</v>
      </c>
      <c r="I103" s="81">
        <f t="shared" si="41"/>
        <v>2375</v>
      </c>
      <c r="J103" s="82">
        <f t="shared" si="42"/>
        <v>2.8656469235381572E-2</v>
      </c>
      <c r="K103" s="82">
        <f t="shared" si="43"/>
        <v>4.1493775933609957E-4</v>
      </c>
      <c r="L103" s="82">
        <f t="shared" si="44"/>
        <v>4.2738589211618258E-2</v>
      </c>
      <c r="M103" s="81">
        <f t="shared" si="45"/>
        <v>0.66405856593528456</v>
      </c>
      <c r="N103" s="84">
        <f t="shared" si="46"/>
        <v>3.3824894297205324E-2</v>
      </c>
      <c r="O103" s="84">
        <f>VLOOKUP(A103,[1]List4!$C$3:$E$203,3,0)</f>
        <v>23</v>
      </c>
      <c r="P103" s="85">
        <f t="shared" si="56"/>
        <v>0.72125399608126228</v>
      </c>
      <c r="Q103" s="87">
        <f t="shared" si="57"/>
        <v>3.3824894297205324E-2</v>
      </c>
      <c r="R103" s="96">
        <f t="shared" si="58"/>
        <v>0.24492110962153235</v>
      </c>
      <c r="S103">
        <f t="shared" si="48"/>
        <v>6</v>
      </c>
      <c r="T103">
        <f t="shared" si="49"/>
        <v>2.3929774803205978E-2</v>
      </c>
      <c r="U103">
        <f t="shared" si="50"/>
        <v>4.2374017247052406E-4</v>
      </c>
      <c r="V103">
        <f t="shared" si="51"/>
        <v>2.1210703325879814E-2</v>
      </c>
      <c r="W103">
        <f t="shared" si="51"/>
        <v>3.4622074905182272</v>
      </c>
      <c r="X103">
        <f t="shared" si="64"/>
        <v>4.4796503687517072E-2</v>
      </c>
      <c r="AB103" s="119">
        <f t="shared" si="61"/>
        <v>56.428571428571431</v>
      </c>
      <c r="AC103" s="120">
        <f t="shared" si="61"/>
        <v>1</v>
      </c>
      <c r="AD103" s="67">
        <f t="shared" si="62"/>
        <v>2.0791428571428572</v>
      </c>
      <c r="AE103" s="41">
        <f t="shared" si="63"/>
        <v>0.48096743163391509</v>
      </c>
      <c r="AF103" s="78">
        <v>8.1428571428571423</v>
      </c>
      <c r="AG103" s="67">
        <f t="shared" si="59"/>
        <v>1.0028571428571427</v>
      </c>
      <c r="AH103" s="41">
        <f t="shared" si="60"/>
        <v>0.99715099715099731</v>
      </c>
      <c r="AI103" s="74"/>
      <c r="AJ103" s="68">
        <f t="shared" si="53"/>
        <v>50.285714285714285</v>
      </c>
      <c r="AK103" s="68">
        <f t="shared" si="34"/>
        <v>32</v>
      </c>
      <c r="AM103">
        <f t="shared" si="47"/>
        <v>4684</v>
      </c>
      <c r="AN103">
        <f t="shared" si="55"/>
        <v>4276.5714285714284</v>
      </c>
      <c r="AO103" s="48">
        <f t="shared" si="54"/>
        <v>3.9934438473384427E-4</v>
      </c>
    </row>
    <row r="104" spans="1:41" ht="13.8" x14ac:dyDescent="0.25">
      <c r="A104" s="95">
        <v>43991</v>
      </c>
      <c r="B104" s="81">
        <v>9751</v>
      </c>
      <c r="C104" s="81">
        <v>328</v>
      </c>
      <c r="D104" s="81">
        <v>7053</v>
      </c>
      <c r="E104" s="81">
        <v>483844</v>
      </c>
      <c r="F104" s="81">
        <f t="shared" si="38"/>
        <v>54</v>
      </c>
      <c r="G104" s="81">
        <f t="shared" si="39"/>
        <v>0</v>
      </c>
      <c r="H104" s="81">
        <f t="shared" si="40"/>
        <v>59</v>
      </c>
      <c r="I104" s="81">
        <f t="shared" si="41"/>
        <v>2370</v>
      </c>
      <c r="J104" s="82">
        <f t="shared" si="42"/>
        <v>2.2757449012967893E-2</v>
      </c>
      <c r="K104" s="82">
        <f t="shared" si="43"/>
        <v>0</v>
      </c>
      <c r="L104" s="82">
        <f t="shared" si="44"/>
        <v>2.4842105263157895E-2</v>
      </c>
      <c r="M104" s="81">
        <f t="shared" si="45"/>
        <v>0.91608375264065678</v>
      </c>
      <c r="N104" s="84">
        <f t="shared" si="46"/>
        <v>3.3637575633268385E-2</v>
      </c>
      <c r="O104" s="84">
        <f>VLOOKUP(A104,[1]List4!$C$3:$E$203,3,0)</f>
        <v>23</v>
      </c>
      <c r="P104" s="85">
        <f t="shared" si="56"/>
        <v>0.72331042969951798</v>
      </c>
      <c r="Q104" s="87">
        <f t="shared" si="57"/>
        <v>3.3637575633268385E-2</v>
      </c>
      <c r="R104" s="96">
        <f t="shared" si="58"/>
        <v>0.24305199466721361</v>
      </c>
      <c r="S104">
        <f t="shared" si="48"/>
        <v>6</v>
      </c>
      <c r="T104">
        <f t="shared" si="49"/>
        <v>2.3390824835884647E-2</v>
      </c>
      <c r="U104">
        <f t="shared" si="50"/>
        <v>3.01587848522561E-4</v>
      </c>
      <c r="V104">
        <f t="shared" si="51"/>
        <v>2.2072224379475751E-2</v>
      </c>
      <c r="W104">
        <f t="shared" si="51"/>
        <v>3.4003626196026562</v>
      </c>
      <c r="X104">
        <f t="shared" si="64"/>
        <v>4.4438422977916274E-2</v>
      </c>
      <c r="AB104" s="119">
        <f t="shared" si="61"/>
        <v>55.285714285714285</v>
      </c>
      <c r="AC104" s="120">
        <f t="shared" si="61"/>
        <v>0.7142857142857143</v>
      </c>
      <c r="AD104" s="67">
        <f t="shared" si="62"/>
        <v>1.8457142857142856</v>
      </c>
      <c r="AE104" s="41">
        <f t="shared" si="63"/>
        <v>0.38699690402476783</v>
      </c>
      <c r="AF104" s="78">
        <v>7.8571428571428568</v>
      </c>
      <c r="AG104" s="67">
        <f t="shared" si="59"/>
        <v>1.08</v>
      </c>
      <c r="AH104" s="41">
        <f t="shared" si="60"/>
        <v>0.66137566137566139</v>
      </c>
      <c r="AI104" s="74"/>
      <c r="AJ104" s="68">
        <f t="shared" si="53"/>
        <v>52.428571428571431</v>
      </c>
      <c r="AK104" s="68">
        <f t="shared" si="34"/>
        <v>32.9</v>
      </c>
      <c r="AM104">
        <f t="shared" si="47"/>
        <v>4552</v>
      </c>
      <c r="AN104">
        <f t="shared" si="55"/>
        <v>4001.4285714285716</v>
      </c>
      <c r="AO104" s="48">
        <f t="shared" si="54"/>
        <v>3.7365166409657197E-4</v>
      </c>
    </row>
    <row r="105" spans="1:41" ht="13.8" x14ac:dyDescent="0.25">
      <c r="A105" s="95">
        <v>43992</v>
      </c>
      <c r="B105" s="81">
        <v>9824</v>
      </c>
      <c r="C105" s="81">
        <v>330</v>
      </c>
      <c r="D105" s="81">
        <v>7111</v>
      </c>
      <c r="E105" s="81">
        <v>487912</v>
      </c>
      <c r="F105" s="81">
        <f t="shared" si="38"/>
        <v>73</v>
      </c>
      <c r="G105" s="81">
        <f t="shared" si="39"/>
        <v>2</v>
      </c>
      <c r="H105" s="81">
        <f t="shared" si="40"/>
        <v>58</v>
      </c>
      <c r="I105" s="81">
        <f t="shared" si="41"/>
        <v>2383</v>
      </c>
      <c r="J105" s="82">
        <f t="shared" si="42"/>
        <v>3.0829759620976074E-2</v>
      </c>
      <c r="K105" s="82">
        <f t="shared" si="43"/>
        <v>8.438818565400844E-4</v>
      </c>
      <c r="L105" s="82">
        <f t="shared" si="44"/>
        <v>2.4472573839662448E-2</v>
      </c>
      <c r="M105" s="81">
        <f t="shared" si="45"/>
        <v>1.217775505028555</v>
      </c>
      <c r="N105" s="84">
        <f>C105/B105</f>
        <v>3.3591205211726385E-2</v>
      </c>
      <c r="O105" s="84">
        <f>VLOOKUP(A105,[1]List4!$C$3:$E$203,3,0)</f>
        <v>23</v>
      </c>
      <c r="P105" s="85">
        <f t="shared" si="56"/>
        <v>0.7238395765472313</v>
      </c>
      <c r="Q105" s="87">
        <f t="shared" si="57"/>
        <v>3.3591205211726385E-2</v>
      </c>
      <c r="R105" s="96">
        <f t="shared" si="58"/>
        <v>0.24256921824104227</v>
      </c>
      <c r="S105">
        <f t="shared" si="48"/>
        <v>6</v>
      </c>
      <c r="T105">
        <f>AVERAGE(J99:J105)</f>
        <v>2.3302218297542254E-2</v>
      </c>
      <c r="U105">
        <f t="shared" ref="U105:V105" si="65">AVERAGE(K99:K105)</f>
        <v>3.0081998514081389E-4</v>
      </c>
      <c r="V105">
        <f t="shared" si="65"/>
        <v>2.1746650305614974E-2</v>
      </c>
      <c r="W105">
        <f>AVERAGE(M99:M105)</f>
        <v>3.4115508506683336</v>
      </c>
      <c r="X105">
        <f t="shared" si="64"/>
        <v>4.4348877839000135E-2</v>
      </c>
      <c r="AB105" s="119">
        <f t="shared" si="61"/>
        <v>55.142857142857146</v>
      </c>
      <c r="AC105" s="120">
        <f t="shared" si="61"/>
        <v>0.7142857142857143</v>
      </c>
      <c r="AD105" s="67">
        <f t="shared" si="62"/>
        <v>1.6991428571428571</v>
      </c>
      <c r="AE105" s="41">
        <f t="shared" si="63"/>
        <v>0.42038002354128134</v>
      </c>
      <c r="AF105" s="78">
        <v>8.1428571428571423</v>
      </c>
      <c r="AG105" s="67">
        <f t="shared" si="59"/>
        <v>1.26</v>
      </c>
      <c r="AH105" s="41">
        <f t="shared" si="60"/>
        <v>0.56689342403628118</v>
      </c>
      <c r="AI105" s="74"/>
      <c r="AJ105" s="68">
        <f t="shared" si="53"/>
        <v>51.714285714285715</v>
      </c>
      <c r="AK105" s="68">
        <f t="shared" si="34"/>
        <v>36</v>
      </c>
      <c r="AM105">
        <f t="shared" si="47"/>
        <v>4068</v>
      </c>
      <c r="AN105">
        <f t="shared" si="55"/>
        <v>3823.5714285714284</v>
      </c>
      <c r="AO105" s="48">
        <f t="shared" si="54"/>
        <v>3.5704344125472149E-4</v>
      </c>
    </row>
    <row r="106" spans="1:41" ht="13.8" x14ac:dyDescent="0.25">
      <c r="A106" s="95">
        <v>43993</v>
      </c>
      <c r="B106" s="81">
        <v>9855</v>
      </c>
      <c r="C106" s="81">
        <v>328</v>
      </c>
      <c r="D106" s="81">
        <v>7166</v>
      </c>
      <c r="E106" s="81">
        <v>491651</v>
      </c>
      <c r="F106" s="81">
        <f t="shared" ref="F106:F112" si="66">B106-B105</f>
        <v>31</v>
      </c>
      <c r="G106" s="81">
        <f t="shared" ref="G106:G112" si="67">C106-C105</f>
        <v>-2</v>
      </c>
      <c r="H106" s="81">
        <f t="shared" ref="H106:H112" si="68">D106-D105</f>
        <v>55</v>
      </c>
      <c r="I106" s="81">
        <f t="shared" ref="I106:I112" si="69">B106-C106-D106</f>
        <v>2361</v>
      </c>
      <c r="J106" s="82">
        <f t="shared" ref="J106:J112" si="70">F106/I105*$B$2/($B$2-B105)</f>
        <v>1.3020757154274386E-2</v>
      </c>
      <c r="K106" s="82">
        <f t="shared" ref="K106:K112" si="71">G106/I105</f>
        <v>-8.3927822073017204E-4</v>
      </c>
      <c r="L106" s="82">
        <f t="shared" ref="L106:L112" si="72">H106/I105</f>
        <v>2.308015107007973E-2</v>
      </c>
      <c r="M106" s="81">
        <f t="shared" ref="M106:M112" si="73">J106/(K106+L106)</f>
        <v>0.58544272261577102</v>
      </c>
      <c r="N106" s="84">
        <f t="shared" ref="N106:N112" si="74">C106/B106</f>
        <v>3.3282597666159312E-2</v>
      </c>
      <c r="O106" s="84">
        <f>VLOOKUP(A106,[1]List4!$C$3:$E$203,3,0)</f>
        <v>23</v>
      </c>
      <c r="P106" s="85">
        <f t="shared" ref="P106:P112" si="75">D106/B106</f>
        <v>0.72714358193810247</v>
      </c>
      <c r="Q106" s="87">
        <f t="shared" ref="Q106:Q112" si="76">N106</f>
        <v>3.3282597666159312E-2</v>
      </c>
      <c r="R106" s="96">
        <f t="shared" ref="R106:R112" si="77">IF(P106="","",1-SUM(P106:Q106))</f>
        <v>0.23957382039573827</v>
      </c>
      <c r="S106">
        <f t="shared" ref="S106:S112" si="78">MONTH(A106)</f>
        <v>6</v>
      </c>
      <c r="T106">
        <f t="shared" ref="T106:T112" si="79">AVERAGE(J100:J106)</f>
        <v>2.1775246618955559E-2</v>
      </c>
      <c r="U106">
        <f t="shared" ref="U106:U112" si="80">AVERAGE(K100:K106)</f>
        <v>1.2049283298912627E-4</v>
      </c>
      <c r="V106">
        <f t="shared" ref="V106:V112" si="81">AVERAGE(L100:L106)</f>
        <v>2.1417998935640864E-2</v>
      </c>
      <c r="W106">
        <f t="shared" ref="W106:W112" si="82">AVERAGE(M100:M106)</f>
        <v>3.3639222999179927</v>
      </c>
      <c r="X106">
        <f t="shared" ref="X106:X112" si="83">C106/SUM(C106:D106)</f>
        <v>4.376834801174273E-2</v>
      </c>
      <c r="AB106" s="119">
        <f t="shared" si="61"/>
        <v>51.571428571428569</v>
      </c>
      <c r="AC106" s="120">
        <f t="shared" si="61"/>
        <v>0.2857142857142857</v>
      </c>
      <c r="AD106" s="67">
        <f t="shared" si="62"/>
        <v>1.6285714285714283</v>
      </c>
      <c r="AE106" s="41">
        <f t="shared" si="63"/>
        <v>0.17543859649122809</v>
      </c>
      <c r="AF106" s="78">
        <v>6.7142857142857144</v>
      </c>
      <c r="AG106" s="67">
        <f t="shared" si="59"/>
        <v>1.2085714285714286</v>
      </c>
      <c r="AH106" s="41">
        <f t="shared" si="60"/>
        <v>0.23640661938534277</v>
      </c>
      <c r="AI106" s="74"/>
      <c r="AJ106" s="68">
        <f t="shared" si="53"/>
        <v>51</v>
      </c>
      <c r="AK106" s="68">
        <f t="shared" si="34"/>
        <v>35.199999999999996</v>
      </c>
      <c r="AM106">
        <f t="shared" si="47"/>
        <v>3739</v>
      </c>
      <c r="AN106">
        <f t="shared" si="55"/>
        <v>3641.8571428571427</v>
      </c>
      <c r="AO106" s="48">
        <f t="shared" si="54"/>
        <v>3.4007504008618026E-4</v>
      </c>
    </row>
    <row r="107" spans="1:41" ht="13.8" x14ac:dyDescent="0.25">
      <c r="A107" s="95">
        <v>43994</v>
      </c>
      <c r="B107" s="81">
        <v>9938</v>
      </c>
      <c r="C107" s="81">
        <v>329</v>
      </c>
      <c r="D107" s="81">
        <v>7215</v>
      </c>
      <c r="E107" s="81">
        <v>495377</v>
      </c>
      <c r="F107" s="81">
        <f t="shared" si="66"/>
        <v>83</v>
      </c>
      <c r="G107" s="81">
        <f t="shared" si="67"/>
        <v>1</v>
      </c>
      <c r="H107" s="81">
        <f t="shared" si="68"/>
        <v>49</v>
      </c>
      <c r="I107" s="81">
        <f t="shared" si="69"/>
        <v>2394</v>
      </c>
      <c r="J107" s="82">
        <f t="shared" si="70"/>
        <v>3.5186976523438662E-2</v>
      </c>
      <c r="K107" s="82">
        <f t="shared" si="71"/>
        <v>4.2354934349851756E-4</v>
      </c>
      <c r="L107" s="82">
        <f t="shared" si="72"/>
        <v>2.0753917831427361E-2</v>
      </c>
      <c r="M107" s="81">
        <f t="shared" si="73"/>
        <v>1.6615290314367737</v>
      </c>
      <c r="N107" s="84">
        <f t="shared" si="74"/>
        <v>3.3105252565908634E-2</v>
      </c>
      <c r="O107" s="84">
        <f>VLOOKUP(A107,[1]List4!$C$3:$E$203,3,0)</f>
        <v>23</v>
      </c>
      <c r="P107" s="85">
        <f t="shared" si="75"/>
        <v>0.72600120748641572</v>
      </c>
      <c r="Q107" s="87">
        <f t="shared" si="76"/>
        <v>3.3105252565908634E-2</v>
      </c>
      <c r="R107" s="96">
        <f t="shared" si="77"/>
        <v>0.24089353994767559</v>
      </c>
      <c r="S107">
        <f t="shared" si="78"/>
        <v>6</v>
      </c>
      <c r="T107">
        <f t="shared" si="79"/>
        <v>2.4680534633830391E-2</v>
      </c>
      <c r="U107">
        <f t="shared" si="80"/>
        <v>1.2044153409207565E-4</v>
      </c>
      <c r="V107">
        <f t="shared" si="81"/>
        <v>2.0022643286415232E-2</v>
      </c>
      <c r="W107">
        <f t="shared" si="82"/>
        <v>3.5327296632559988</v>
      </c>
      <c r="X107">
        <f t="shared" si="83"/>
        <v>4.3610816542948037E-2</v>
      </c>
      <c r="AB107" s="119">
        <f t="shared" si="61"/>
        <v>58.428571428571431</v>
      </c>
      <c r="AC107" s="120">
        <f t="shared" si="61"/>
        <v>0.2857142857142857</v>
      </c>
      <c r="AD107" s="67">
        <f t="shared" si="62"/>
        <v>1.7045714285714284</v>
      </c>
      <c r="AE107" s="41">
        <f t="shared" si="63"/>
        <v>0.16761649346295676</v>
      </c>
      <c r="AF107" s="78">
        <v>7</v>
      </c>
      <c r="AG107" s="67">
        <f t="shared" si="59"/>
        <v>1.2085714285714286</v>
      </c>
      <c r="AH107" s="41">
        <f t="shared" si="60"/>
        <v>0.23640661938534277</v>
      </c>
      <c r="AI107" s="74"/>
      <c r="AJ107" s="68">
        <f t="shared" si="53"/>
        <v>47.714285714285715</v>
      </c>
      <c r="AK107" s="68">
        <f t="shared" si="34"/>
        <v>40.999999999999993</v>
      </c>
      <c r="AM107">
        <f t="shared" si="47"/>
        <v>3726</v>
      </c>
      <c r="AN107">
        <f t="shared" si="55"/>
        <v>3578</v>
      </c>
      <c r="AO107" s="48">
        <f t="shared" si="54"/>
        <v>3.3411208778874477E-4</v>
      </c>
    </row>
    <row r="108" spans="1:41" ht="13.8" x14ac:dyDescent="0.25">
      <c r="A108" s="95">
        <v>43995</v>
      </c>
      <c r="B108" s="81">
        <v>9991</v>
      </c>
      <c r="C108" s="81">
        <v>328</v>
      </c>
      <c r="D108" s="81">
        <v>7219</v>
      </c>
      <c r="E108" s="81">
        <v>497029</v>
      </c>
      <c r="F108" s="81">
        <f t="shared" si="66"/>
        <v>53</v>
      </c>
      <c r="G108" s="81">
        <f t="shared" si="67"/>
        <v>-1</v>
      </c>
      <c r="H108" s="81">
        <f t="shared" si="68"/>
        <v>4</v>
      </c>
      <c r="I108" s="81">
        <f t="shared" si="69"/>
        <v>2444</v>
      </c>
      <c r="J108" s="82">
        <f t="shared" si="70"/>
        <v>2.2159243947607342E-2</v>
      </c>
      <c r="K108" s="82">
        <f t="shared" si="71"/>
        <v>-4.1771094402673348E-4</v>
      </c>
      <c r="L108" s="82">
        <f t="shared" si="72"/>
        <v>1.6708437761069339E-3</v>
      </c>
      <c r="M108" s="81">
        <f t="shared" si="73"/>
        <v>17.683076670190658</v>
      </c>
      <c r="N108" s="84">
        <f t="shared" si="74"/>
        <v>3.282954659193274E-2</v>
      </c>
      <c r="O108" s="84">
        <f>VLOOKUP(A108,[1]List4!$C$3:$E$203,3,0)</f>
        <v>23</v>
      </c>
      <c r="P108" s="85">
        <f t="shared" si="75"/>
        <v>0.72255029526573922</v>
      </c>
      <c r="Q108" s="87">
        <f t="shared" si="76"/>
        <v>3.282954659193274E-2</v>
      </c>
      <c r="R108" s="96">
        <f t="shared" si="77"/>
        <v>0.24462015814232807</v>
      </c>
      <c r="S108">
        <f t="shared" si="78"/>
        <v>6</v>
      </c>
      <c r="T108">
        <f t="shared" si="79"/>
        <v>2.5505164544627198E-2</v>
      </c>
      <c r="U108">
        <f t="shared" si="80"/>
        <v>6.0768542088256585E-5</v>
      </c>
      <c r="V108">
        <f t="shared" si="81"/>
        <v>2.0015135956098513E-2</v>
      </c>
      <c r="W108">
        <f t="shared" si="82"/>
        <v>4.7005319360803428</v>
      </c>
      <c r="X108">
        <f t="shared" si="83"/>
        <v>4.3460977872002121E-2</v>
      </c>
      <c r="AB108" s="119">
        <f t="shared" ref="AB108:AC118" si="84">AVERAGE(F102:F108)</f>
        <v>60.571428571428569</v>
      </c>
      <c r="AC108" s="120">
        <f t="shared" si="84"/>
        <v>0.14285714285714285</v>
      </c>
      <c r="AD108" s="67">
        <f t="shared" si="62"/>
        <v>1.9108571428571428</v>
      </c>
      <c r="AE108" s="41">
        <f t="shared" si="63"/>
        <v>7.4760765550239236E-2</v>
      </c>
      <c r="AF108" s="78">
        <v>6.7142857142857144</v>
      </c>
      <c r="AG108" s="67">
        <f t="shared" si="59"/>
        <v>1.26</v>
      </c>
      <c r="AH108" s="41">
        <f t="shared" si="60"/>
        <v>0.11337868480725623</v>
      </c>
      <c r="AI108" s="74"/>
      <c r="AJ108" s="68">
        <f t="shared" si="53"/>
        <v>47.714285714285715</v>
      </c>
      <c r="AK108" s="68">
        <f t="shared" ref="AK108:AK140" si="85">INDEX(AB66:AB108,$AK$2)*$AJ$1</f>
        <v>42.599999999999994</v>
      </c>
      <c r="AM108">
        <f t="shared" si="47"/>
        <v>1652</v>
      </c>
      <c r="AN108">
        <f t="shared" si="55"/>
        <v>3506.8571428571427</v>
      </c>
      <c r="AO108" s="48">
        <f t="shared" si="54"/>
        <v>3.2746879865200459E-4</v>
      </c>
    </row>
    <row r="109" spans="1:41" ht="13.8" x14ac:dyDescent="0.25">
      <c r="A109" s="95">
        <v>43996</v>
      </c>
      <c r="B109" s="81">
        <v>10024</v>
      </c>
      <c r="C109" s="81">
        <v>329</v>
      </c>
      <c r="D109" s="81">
        <v>7226</v>
      </c>
      <c r="E109" s="81">
        <v>498150</v>
      </c>
      <c r="F109" s="81">
        <f t="shared" si="66"/>
        <v>33</v>
      </c>
      <c r="G109" s="81">
        <f t="shared" si="67"/>
        <v>1</v>
      </c>
      <c r="H109" s="81">
        <f t="shared" si="68"/>
        <v>7</v>
      </c>
      <c r="I109" s="81">
        <f t="shared" si="69"/>
        <v>2469</v>
      </c>
      <c r="J109" s="82">
        <f t="shared" si="70"/>
        <v>1.3515063941616929E-2</v>
      </c>
      <c r="K109" s="82">
        <f t="shared" si="71"/>
        <v>4.0916530278232408E-4</v>
      </c>
      <c r="L109" s="82">
        <f t="shared" si="72"/>
        <v>2.8641571194762683E-3</v>
      </c>
      <c r="M109" s="81">
        <f t="shared" si="73"/>
        <v>4.1288520341639723</v>
      </c>
      <c r="N109" s="84">
        <f t="shared" si="74"/>
        <v>3.282122905027933E-2</v>
      </c>
      <c r="O109" s="84">
        <f>VLOOKUP(A109,[1]List4!$C$3:$E$203,3,0)</f>
        <v>23</v>
      </c>
      <c r="P109" s="85">
        <f t="shared" si="75"/>
        <v>0.7208699122106943</v>
      </c>
      <c r="Q109" s="87">
        <f t="shared" si="76"/>
        <v>3.282122905027933E-2</v>
      </c>
      <c r="R109" s="96">
        <f t="shared" si="77"/>
        <v>0.24630885873902642</v>
      </c>
      <c r="S109">
        <f t="shared" si="78"/>
        <v>6</v>
      </c>
      <c r="T109">
        <f t="shared" si="79"/>
        <v>2.3732245633751838E-2</v>
      </c>
      <c r="U109">
        <f t="shared" si="80"/>
        <v>1.1922072820001717E-4</v>
      </c>
      <c r="V109">
        <f t="shared" si="81"/>
        <v>2.0060334015932702E-2</v>
      </c>
      <c r="W109">
        <f t="shared" si="82"/>
        <v>3.8366883260016675</v>
      </c>
      <c r="X109">
        <f t="shared" si="83"/>
        <v>4.354731965585705E-2</v>
      </c>
      <c r="AB109" s="119">
        <f t="shared" si="84"/>
        <v>56.571428571428569</v>
      </c>
      <c r="AC109" s="120">
        <f t="shared" si="84"/>
        <v>0.2857142857142857</v>
      </c>
      <c r="AD109" s="67">
        <f t="shared" si="62"/>
        <v>1.9217142857142855</v>
      </c>
      <c r="AE109" s="41">
        <f t="shared" si="63"/>
        <v>0.14867677668748142</v>
      </c>
      <c r="AF109" s="78">
        <v>6</v>
      </c>
      <c r="AG109" s="67">
        <f t="shared" si="59"/>
        <v>1.4657142857142855</v>
      </c>
      <c r="AH109" s="41">
        <f t="shared" si="60"/>
        <v>0.19493177387914232</v>
      </c>
      <c r="AI109" s="74"/>
      <c r="AJ109" s="68">
        <f t="shared" si="53"/>
        <v>47.857142857142854</v>
      </c>
      <c r="AK109" s="68">
        <f t="shared" si="85"/>
        <v>45.199999999999996</v>
      </c>
      <c r="AM109">
        <f t="shared" si="47"/>
        <v>1121</v>
      </c>
      <c r="AN109">
        <f t="shared" si="55"/>
        <v>3363.1428571428573</v>
      </c>
      <c r="AO109" s="48">
        <f t="shared" si="54"/>
        <v>3.1404882099826838E-4</v>
      </c>
    </row>
    <row r="110" spans="1:41" ht="13.8" x14ac:dyDescent="0.25">
      <c r="A110" s="95">
        <v>43997</v>
      </c>
      <c r="B110" s="81">
        <v>10064</v>
      </c>
      <c r="C110" s="81">
        <v>330</v>
      </c>
      <c r="D110" s="81">
        <v>7296</v>
      </c>
      <c r="E110" s="81">
        <v>501823</v>
      </c>
      <c r="F110" s="81">
        <f t="shared" si="66"/>
        <v>40</v>
      </c>
      <c r="G110" s="81">
        <f t="shared" si="67"/>
        <v>1</v>
      </c>
      <c r="H110" s="81">
        <f t="shared" si="68"/>
        <v>70</v>
      </c>
      <c r="I110" s="81">
        <f t="shared" si="69"/>
        <v>2438</v>
      </c>
      <c r="J110" s="82">
        <f t="shared" si="70"/>
        <v>1.6216069886708907E-2</v>
      </c>
      <c r="K110" s="82">
        <f t="shared" si="71"/>
        <v>4.050222762251924E-4</v>
      </c>
      <c r="L110" s="82">
        <f t="shared" si="72"/>
        <v>2.8351559335763468E-2</v>
      </c>
      <c r="M110" s="81">
        <f t="shared" si="73"/>
        <v>0.56390812042653926</v>
      </c>
      <c r="N110" s="84">
        <f t="shared" si="74"/>
        <v>3.2790143084260731E-2</v>
      </c>
      <c r="O110" s="84">
        <f>VLOOKUP(A110,[1]List4!$C$3:$E$203,3,0)</f>
        <v>24</v>
      </c>
      <c r="P110" s="85">
        <f t="shared" si="75"/>
        <v>0.72496025437201905</v>
      </c>
      <c r="Q110" s="87">
        <f t="shared" si="76"/>
        <v>3.2790143084260731E-2</v>
      </c>
      <c r="R110" s="96">
        <f t="shared" si="77"/>
        <v>0.24224960254372019</v>
      </c>
      <c r="S110">
        <f t="shared" si="78"/>
        <v>6</v>
      </c>
      <c r="T110">
        <f t="shared" si="79"/>
        <v>2.1955045726798596E-2</v>
      </c>
      <c r="U110">
        <f t="shared" si="80"/>
        <v>1.1780423061274471E-4</v>
      </c>
      <c r="V110">
        <f t="shared" si="81"/>
        <v>1.800504403366773E-2</v>
      </c>
      <c r="W110">
        <f t="shared" si="82"/>
        <v>3.822381119500418</v>
      </c>
      <c r="X110">
        <f t="shared" si="83"/>
        <v>4.3273013375295044E-2</v>
      </c>
      <c r="AB110" s="119">
        <f t="shared" si="84"/>
        <v>52.428571428571431</v>
      </c>
      <c r="AC110" s="120">
        <f t="shared" si="84"/>
        <v>0.2857142857142857</v>
      </c>
      <c r="AD110" s="67">
        <f t="shared" si="62"/>
        <v>1.8077142857142856</v>
      </c>
      <c r="AE110" s="41">
        <f t="shared" si="63"/>
        <v>0.158052789631737</v>
      </c>
      <c r="AF110" s="78">
        <v>5.7142857142857144</v>
      </c>
      <c r="AG110" s="67">
        <f t="shared" si="59"/>
        <v>1.4142857142857141</v>
      </c>
      <c r="AH110" s="41">
        <f t="shared" si="60"/>
        <v>0.20202020202020202</v>
      </c>
      <c r="AI110" s="74"/>
      <c r="AJ110" s="68">
        <f t="shared" si="53"/>
        <v>43.142857142857146</v>
      </c>
      <c r="AK110" s="68">
        <f t="shared" si="85"/>
        <v>40.299999999999997</v>
      </c>
      <c r="AM110">
        <f t="shared" si="47"/>
        <v>3673</v>
      </c>
      <c r="AN110">
        <f t="shared" si="55"/>
        <v>3218.7142857142858</v>
      </c>
      <c r="AO110" s="48">
        <f t="shared" si="54"/>
        <v>3.0056214365440428E-4</v>
      </c>
    </row>
    <row r="111" spans="1:41" ht="13.8" x14ac:dyDescent="0.25">
      <c r="A111" s="95">
        <v>43998</v>
      </c>
      <c r="B111" s="81">
        <v>10111</v>
      </c>
      <c r="C111" s="81">
        <v>331</v>
      </c>
      <c r="D111" s="81">
        <v>7358</v>
      </c>
      <c r="E111" s="81">
        <v>505846</v>
      </c>
      <c r="F111" s="81">
        <f t="shared" si="66"/>
        <v>47</v>
      </c>
      <c r="G111" s="81">
        <f t="shared" si="67"/>
        <v>1</v>
      </c>
      <c r="H111" s="81">
        <f t="shared" si="68"/>
        <v>62</v>
      </c>
      <c r="I111" s="81">
        <f t="shared" si="69"/>
        <v>2422</v>
      </c>
      <c r="J111" s="82">
        <f t="shared" si="70"/>
        <v>1.9296230857234319E-2</v>
      </c>
      <c r="K111" s="82">
        <f t="shared" si="71"/>
        <v>4.1017227235438887E-4</v>
      </c>
      <c r="L111" s="82">
        <f t="shared" si="72"/>
        <v>2.5430680885972109E-2</v>
      </c>
      <c r="M111" s="81">
        <f t="shared" si="73"/>
        <v>0.74673350523709947</v>
      </c>
      <c r="N111" s="84">
        <f t="shared" si="74"/>
        <v>3.2736623479378897E-2</v>
      </c>
      <c r="O111" s="84">
        <f>VLOOKUP(A111,[1]List4!$C$3:$E$203,3,0)</f>
        <v>24</v>
      </c>
      <c r="P111" s="85">
        <f t="shared" si="75"/>
        <v>0.72772228266244687</v>
      </c>
      <c r="Q111" s="87">
        <f t="shared" si="76"/>
        <v>3.2736623479378897E-2</v>
      </c>
      <c r="R111" s="96">
        <f t="shared" si="77"/>
        <v>0.23954109385817424</v>
      </c>
      <c r="S111">
        <f t="shared" si="78"/>
        <v>6</v>
      </c>
      <c r="T111">
        <f t="shared" si="79"/>
        <v>2.1460585990265232E-2</v>
      </c>
      <c r="U111">
        <f t="shared" si="80"/>
        <v>1.7640026952051455E-4</v>
      </c>
      <c r="V111">
        <f t="shared" si="81"/>
        <v>1.8089126265498332E-2</v>
      </c>
      <c r="W111">
        <f t="shared" si="82"/>
        <v>3.798188227014196</v>
      </c>
      <c r="X111">
        <f t="shared" si="83"/>
        <v>4.304851085966966E-2</v>
      </c>
      <c r="AB111" s="119">
        <f t="shared" si="84"/>
        <v>51.428571428571431</v>
      </c>
      <c r="AC111" s="120">
        <f t="shared" si="84"/>
        <v>0.42857142857142855</v>
      </c>
      <c r="AD111" s="67">
        <f t="shared" si="62"/>
        <v>1.8294285714285714</v>
      </c>
      <c r="AE111" s="41">
        <f t="shared" si="63"/>
        <v>0.23426518819303452</v>
      </c>
      <c r="AF111" s="78">
        <v>5.8571428571428568</v>
      </c>
      <c r="AG111" s="67">
        <f t="shared" si="59"/>
        <v>1.4657142857142855</v>
      </c>
      <c r="AH111" s="41">
        <f t="shared" si="60"/>
        <v>0.29239766081871349</v>
      </c>
      <c r="AI111" s="74"/>
      <c r="AJ111" s="68">
        <f t="shared" si="53"/>
        <v>43.571428571428569</v>
      </c>
      <c r="AK111" s="68">
        <f t="shared" si="85"/>
        <v>40.700000000000003</v>
      </c>
      <c r="AM111">
        <f t="shared" si="47"/>
        <v>4023</v>
      </c>
      <c r="AN111">
        <f t="shared" si="55"/>
        <v>3143.1428571428573</v>
      </c>
      <c r="AO111" s="48">
        <f t="shared" si="54"/>
        <v>2.9350531643887099E-4</v>
      </c>
    </row>
    <row r="112" spans="1:41" ht="13.8" x14ac:dyDescent="0.25">
      <c r="A112" s="95">
        <v>43999</v>
      </c>
      <c r="B112" s="81">
        <v>10162</v>
      </c>
      <c r="C112" s="81">
        <v>333</v>
      </c>
      <c r="D112" s="81">
        <v>7399</v>
      </c>
      <c r="E112" s="81">
        <v>509882</v>
      </c>
      <c r="F112" s="81">
        <f t="shared" si="66"/>
        <v>51</v>
      </c>
      <c r="G112" s="81">
        <f t="shared" si="67"/>
        <v>2</v>
      </c>
      <c r="H112" s="81">
        <f t="shared" si="68"/>
        <v>41</v>
      </c>
      <c r="I112" s="81">
        <f t="shared" si="69"/>
        <v>2430</v>
      </c>
      <c r="J112" s="82">
        <f t="shared" si="70"/>
        <v>2.1076877665920986E-2</v>
      </c>
      <c r="K112" s="82">
        <f t="shared" si="71"/>
        <v>8.2576383154417832E-4</v>
      </c>
      <c r="L112" s="82">
        <f t="shared" si="72"/>
        <v>1.6928158546655657E-2</v>
      </c>
      <c r="M112" s="81">
        <f t="shared" si="73"/>
        <v>1.1871673885316425</v>
      </c>
      <c r="N112" s="84">
        <f t="shared" si="74"/>
        <v>3.2769139933084036E-2</v>
      </c>
      <c r="O112" s="84">
        <f>VLOOKUP(A112,[1]List4!$C$3:$E$203,3,0)</f>
        <v>24</v>
      </c>
      <c r="P112" s="85">
        <f t="shared" si="75"/>
        <v>0.72810470379846481</v>
      </c>
      <c r="Q112" s="87">
        <f t="shared" si="76"/>
        <v>3.2769139933084036E-2</v>
      </c>
      <c r="R112" s="96">
        <f t="shared" si="77"/>
        <v>0.23912615626845113</v>
      </c>
      <c r="S112">
        <f t="shared" si="78"/>
        <v>6</v>
      </c>
      <c r="T112">
        <f t="shared" si="79"/>
        <v>2.0067317139543076E-2</v>
      </c>
      <c r="U112">
        <f t="shared" si="80"/>
        <v>1.7381198023538511E-4</v>
      </c>
      <c r="V112">
        <f t="shared" si="81"/>
        <v>1.701135265221165E-2</v>
      </c>
      <c r="W112">
        <f t="shared" si="82"/>
        <v>3.7938156389432081</v>
      </c>
      <c r="X112">
        <f t="shared" si="83"/>
        <v>4.3067770305225038E-2</v>
      </c>
      <c r="AB112" s="119">
        <f t="shared" si="84"/>
        <v>48.285714285714285</v>
      </c>
      <c r="AC112" s="120">
        <f t="shared" si="84"/>
        <v>0.42857142857142855</v>
      </c>
      <c r="AD112" s="67">
        <f t="shared" si="62"/>
        <v>1.9542857142857144</v>
      </c>
      <c r="AE112" s="41">
        <f t="shared" si="63"/>
        <v>0.21929824561403508</v>
      </c>
      <c r="AF112" s="78">
        <v>5.2857142857142856</v>
      </c>
      <c r="AG112" s="67">
        <f t="shared" si="59"/>
        <v>1.2085714285714286</v>
      </c>
      <c r="AH112" s="41">
        <f t="shared" si="60"/>
        <v>0.35460992907801414</v>
      </c>
      <c r="AI112" s="74"/>
      <c r="AJ112" s="68">
        <f t="shared" si="53"/>
        <v>41.142857142857146</v>
      </c>
      <c r="AK112" s="68">
        <f t="shared" si="85"/>
        <v>43.5</v>
      </c>
      <c r="AM112">
        <f t="shared" si="47"/>
        <v>4036</v>
      </c>
      <c r="AN112">
        <f t="shared" si="55"/>
        <v>3138.5714285714284</v>
      </c>
      <c r="AO112" s="48">
        <f t="shared" si="54"/>
        <v>2.9307843842205235E-4</v>
      </c>
    </row>
    <row r="113" spans="1:41" ht="13.8" x14ac:dyDescent="0.25">
      <c r="A113" s="95">
        <v>44000</v>
      </c>
      <c r="B113" s="81">
        <v>10280</v>
      </c>
      <c r="C113" s="81">
        <v>334</v>
      </c>
      <c r="D113" s="81">
        <v>7440</v>
      </c>
      <c r="E113" s="81">
        <v>514285</v>
      </c>
      <c r="F113" s="81">
        <f t="shared" ref="F113:F117" si="86">B113-B112</f>
        <v>118</v>
      </c>
      <c r="G113" s="81">
        <f t="shared" ref="G113:G117" si="87">C113-C112</f>
        <v>1</v>
      </c>
      <c r="H113" s="81">
        <f t="shared" ref="H113:H117" si="88">D113-D112</f>
        <v>41</v>
      </c>
      <c r="I113" s="81">
        <f t="shared" ref="I113:I117" si="89">B113-C113-D113</f>
        <v>2506</v>
      </c>
      <c r="J113" s="82">
        <f t="shared" ref="J113:J117" si="90">F113/I112*$B$2/($B$2-B112)</f>
        <v>4.860579394506509E-2</v>
      </c>
      <c r="K113" s="82">
        <f t="shared" ref="K113:K117" si="91">G113/I112</f>
        <v>4.1152263374485596E-4</v>
      </c>
      <c r="L113" s="82">
        <f t="shared" ref="L113:L117" si="92">H113/I112</f>
        <v>1.6872427983539096E-2</v>
      </c>
      <c r="M113" s="81">
        <f t="shared" ref="M113:M117" si="93">J113/(K113+L113)</f>
        <v>2.8121923639644799</v>
      </c>
      <c r="N113" s="84">
        <f t="shared" ref="N113:N117" si="94">C113/B113</f>
        <v>3.2490272373540859E-2</v>
      </c>
      <c r="O113" s="84">
        <f>VLOOKUP(A113,[1]List4!$C$3:$E$203,3,0)</f>
        <v>24</v>
      </c>
      <c r="P113" s="85">
        <f t="shared" ref="P113:P117" si="95">D113/B113</f>
        <v>0.72373540856031127</v>
      </c>
      <c r="Q113" s="87">
        <f t="shared" ref="Q113:Q117" si="96">N113</f>
        <v>3.2490272373540859E-2</v>
      </c>
      <c r="R113" s="96">
        <f t="shared" ref="R113:R117" si="97">IF(P113="","",1-SUM(P113:Q113))</f>
        <v>0.24377431906614788</v>
      </c>
      <c r="S113">
        <f t="shared" ref="S113:S117" si="98">MONTH(A113)</f>
        <v>6</v>
      </c>
      <c r="T113">
        <f t="shared" ref="T113:T117" si="99">AVERAGE(J107:J113)</f>
        <v>2.5150893823941749E-2</v>
      </c>
      <c r="U113">
        <f t="shared" ref="U113:U117" si="100">AVERAGE(K107:K113)</f>
        <v>3.5249781658896047E-4</v>
      </c>
      <c r="V113">
        <f t="shared" ref="V113:V117" si="101">AVERAGE(L107:L113)</f>
        <v>1.612453506842013E-2</v>
      </c>
      <c r="W113">
        <f t="shared" ref="W113:W117" si="102">AVERAGE(M107:M113)</f>
        <v>4.1119227305644523</v>
      </c>
      <c r="X113">
        <f t="shared" ref="X113:X117" si="103">C113/SUM(C113:D113)</f>
        <v>4.2963725237972733E-2</v>
      </c>
      <c r="AB113" s="119">
        <f t="shared" si="84"/>
        <v>60.714285714285715</v>
      </c>
      <c r="AC113" s="120">
        <f t="shared" si="84"/>
        <v>0.8571428571428571</v>
      </c>
      <c r="AD113" s="67">
        <f t="shared" si="62"/>
        <v>2.1442857142857141</v>
      </c>
      <c r="AE113" s="41">
        <f t="shared" si="63"/>
        <v>0.39973351099267157</v>
      </c>
      <c r="AF113" s="78">
        <v>7.2857142857142856</v>
      </c>
      <c r="AG113" s="67">
        <f t="shared" si="59"/>
        <v>1.26</v>
      </c>
      <c r="AH113" s="41">
        <f t="shared" si="60"/>
        <v>0.68027210884353739</v>
      </c>
      <c r="AI113" s="74"/>
      <c r="AJ113" s="68">
        <f t="shared" si="53"/>
        <v>39.142857142857146</v>
      </c>
      <c r="AK113" s="68">
        <f t="shared" si="85"/>
        <v>47.999999999999993</v>
      </c>
      <c r="AM113">
        <f t="shared" si="47"/>
        <v>4403</v>
      </c>
      <c r="AN113">
        <f t="shared" si="55"/>
        <v>3233.4285714285716</v>
      </c>
      <c r="AO113" s="48">
        <f t="shared" si="54"/>
        <v>3.0193615727103928E-4</v>
      </c>
    </row>
    <row r="114" spans="1:41" ht="13.8" x14ac:dyDescent="0.25">
      <c r="A114" s="95">
        <v>44001</v>
      </c>
      <c r="B114" s="81">
        <v>10406</v>
      </c>
      <c r="C114" s="81">
        <v>335</v>
      </c>
      <c r="D114" s="81">
        <v>7473</v>
      </c>
      <c r="E114" s="81">
        <v>517859</v>
      </c>
      <c r="F114" s="81">
        <f t="shared" si="86"/>
        <v>126</v>
      </c>
      <c r="G114" s="81">
        <f t="shared" si="87"/>
        <v>1</v>
      </c>
      <c r="H114" s="81">
        <f t="shared" si="88"/>
        <v>33</v>
      </c>
      <c r="I114" s="81">
        <f t="shared" si="89"/>
        <v>2598</v>
      </c>
      <c r="J114" s="82">
        <f t="shared" si="90"/>
        <v>5.0327641222505451E-2</v>
      </c>
      <c r="K114" s="82">
        <f t="shared" si="91"/>
        <v>3.9904229848363929E-4</v>
      </c>
      <c r="L114" s="82">
        <f t="shared" si="92"/>
        <v>1.3168395849960097E-2</v>
      </c>
      <c r="M114" s="81">
        <f t="shared" si="93"/>
        <v>3.709443203047019</v>
      </c>
      <c r="N114" s="84">
        <f t="shared" si="94"/>
        <v>3.2192965596771095E-2</v>
      </c>
      <c r="O114" s="84">
        <f>VLOOKUP(A114,[1]List4!$C$3:$E$203,3,0)</f>
        <v>24</v>
      </c>
      <c r="P114" s="85">
        <f t="shared" si="95"/>
        <v>0.71814337881991164</v>
      </c>
      <c r="Q114" s="87">
        <f t="shared" si="96"/>
        <v>3.2192965596771095E-2</v>
      </c>
      <c r="R114" s="96">
        <f t="shared" si="97"/>
        <v>0.24966365558331727</v>
      </c>
      <c r="S114">
        <f t="shared" si="98"/>
        <v>6</v>
      </c>
      <c r="T114">
        <f t="shared" si="99"/>
        <v>2.7313845923808429E-2</v>
      </c>
      <c r="U114">
        <f t="shared" si="100"/>
        <v>3.4899681015826363E-4</v>
      </c>
      <c r="V114">
        <f t="shared" si="101"/>
        <v>1.5040889071067664E-2</v>
      </c>
      <c r="W114">
        <f t="shared" si="102"/>
        <v>4.4044818979373446</v>
      </c>
      <c r="X114">
        <f t="shared" si="103"/>
        <v>4.2904713114754099E-2</v>
      </c>
      <c r="AB114" s="119">
        <f t="shared" si="84"/>
        <v>66.857142857142861</v>
      </c>
      <c r="AC114" s="120">
        <f t="shared" si="84"/>
        <v>0.8571428571428571</v>
      </c>
      <c r="AD114" s="67">
        <f t="shared" si="62"/>
        <v>2.100857142857143</v>
      </c>
      <c r="AE114" s="41">
        <f t="shared" si="63"/>
        <v>0.40799673602611175</v>
      </c>
      <c r="AF114" s="78">
        <v>10.428571428571429</v>
      </c>
      <c r="AG114" s="67">
        <f t="shared" si="59"/>
        <v>1.2085714285714286</v>
      </c>
      <c r="AH114" s="41">
        <f t="shared" si="60"/>
        <v>0.70921985815602828</v>
      </c>
      <c r="AI114" s="74"/>
      <c r="AJ114" s="68">
        <f t="shared" si="53"/>
        <v>36.857142857142854</v>
      </c>
      <c r="AK114" s="68">
        <f t="shared" si="85"/>
        <v>41.6</v>
      </c>
      <c r="AM114">
        <f t="shared" si="47"/>
        <v>3574</v>
      </c>
      <c r="AN114">
        <f t="shared" si="55"/>
        <v>3211.7142857142858</v>
      </c>
      <c r="AO114" s="48">
        <f t="shared" si="54"/>
        <v>2.9990848669115069E-4</v>
      </c>
    </row>
    <row r="115" spans="1:41" ht="13.8" x14ac:dyDescent="0.25">
      <c r="A115" s="95">
        <v>44002</v>
      </c>
      <c r="B115" s="81">
        <v>10448</v>
      </c>
      <c r="C115" s="81">
        <v>336</v>
      </c>
      <c r="D115" s="81">
        <v>7477</v>
      </c>
      <c r="E115" s="81">
        <v>519558</v>
      </c>
      <c r="F115" s="81">
        <f t="shared" si="86"/>
        <v>42</v>
      </c>
      <c r="G115" s="81">
        <f t="shared" si="87"/>
        <v>1</v>
      </c>
      <c r="H115" s="81">
        <f t="shared" si="88"/>
        <v>4</v>
      </c>
      <c r="I115" s="81">
        <f t="shared" si="89"/>
        <v>2635</v>
      </c>
      <c r="J115" s="82">
        <f t="shared" si="90"/>
        <v>1.6182005936028292E-2</v>
      </c>
      <c r="K115" s="82">
        <f t="shared" si="91"/>
        <v>3.8491147036181676E-4</v>
      </c>
      <c r="L115" s="82">
        <f t="shared" si="92"/>
        <v>1.539645881447267E-3</v>
      </c>
      <c r="M115" s="81">
        <f t="shared" si="93"/>
        <v>8.4081702843603008</v>
      </c>
      <c r="N115" s="84">
        <f t="shared" si="94"/>
        <v>3.2159264931087291E-2</v>
      </c>
      <c r="O115" s="84">
        <f>VLOOKUP(A115,[1]List4!$C$3:$E$203,3,0)</f>
        <v>24</v>
      </c>
      <c r="P115" s="85">
        <f t="shared" si="95"/>
        <v>0.71563935681470137</v>
      </c>
      <c r="Q115" s="87">
        <f t="shared" si="96"/>
        <v>3.2159264931087291E-2</v>
      </c>
      <c r="R115" s="96">
        <f t="shared" si="97"/>
        <v>0.25220137825421129</v>
      </c>
      <c r="S115">
        <f t="shared" si="98"/>
        <v>6</v>
      </c>
      <c r="T115">
        <f t="shared" si="99"/>
        <v>2.6459954779297138E-2</v>
      </c>
      <c r="U115">
        <f t="shared" si="100"/>
        <v>4.6365715507091365E-4</v>
      </c>
      <c r="V115">
        <f t="shared" si="101"/>
        <v>1.5022146514687709E-2</v>
      </c>
      <c r="W115">
        <f t="shared" si="102"/>
        <v>3.0794952713901504</v>
      </c>
      <c r="X115">
        <f t="shared" si="103"/>
        <v>4.3005247664149496E-2</v>
      </c>
      <c r="AB115" s="119">
        <f t="shared" si="84"/>
        <v>65.285714285714292</v>
      </c>
      <c r="AC115" s="120">
        <f t="shared" si="84"/>
        <v>1.1428571428571428</v>
      </c>
      <c r="AD115" s="67">
        <f t="shared" si="62"/>
        <v>2.0954285714285716</v>
      </c>
      <c r="AE115" s="41">
        <f t="shared" si="63"/>
        <v>0.54540496318516485</v>
      </c>
      <c r="AF115" s="78">
        <v>10.285714285714286</v>
      </c>
      <c r="AG115" s="67">
        <f t="shared" si="59"/>
        <v>1.08</v>
      </c>
      <c r="AH115" s="41">
        <f t="shared" si="60"/>
        <v>1.0582010582010581</v>
      </c>
      <c r="AI115" s="74"/>
      <c r="AJ115" s="68">
        <f t="shared" si="53"/>
        <v>36.857142857142854</v>
      </c>
      <c r="AK115" s="68">
        <f t="shared" si="85"/>
        <v>40.299999999999997</v>
      </c>
      <c r="AM115">
        <f t="shared" si="47"/>
        <v>1699</v>
      </c>
      <c r="AN115">
        <f t="shared" si="55"/>
        <v>3218.4285714285716</v>
      </c>
      <c r="AO115" s="48">
        <f t="shared" si="54"/>
        <v>3.0053546377835312E-4</v>
      </c>
    </row>
    <row r="116" spans="1:41" ht="13.8" x14ac:dyDescent="0.25">
      <c r="A116" s="95">
        <v>44003</v>
      </c>
      <c r="B116" s="81">
        <v>10498</v>
      </c>
      <c r="C116" s="81">
        <v>336</v>
      </c>
      <c r="D116" s="81">
        <v>7499</v>
      </c>
      <c r="E116" s="81">
        <v>520871</v>
      </c>
      <c r="F116" s="81">
        <f t="shared" si="86"/>
        <v>50</v>
      </c>
      <c r="G116" s="81">
        <f t="shared" si="87"/>
        <v>0</v>
      </c>
      <c r="H116" s="81">
        <f t="shared" si="88"/>
        <v>22</v>
      </c>
      <c r="I116" s="81">
        <f t="shared" si="89"/>
        <v>2663</v>
      </c>
      <c r="J116" s="82">
        <f t="shared" si="90"/>
        <v>1.8993863045357273E-2</v>
      </c>
      <c r="K116" s="82">
        <f t="shared" si="91"/>
        <v>0</v>
      </c>
      <c r="L116" s="82">
        <f t="shared" si="92"/>
        <v>8.3491461100569254E-3</v>
      </c>
      <c r="M116" s="81">
        <f t="shared" si="93"/>
        <v>2.2749467783871098</v>
      </c>
      <c r="N116" s="84">
        <f t="shared" si="94"/>
        <v>3.2006096399314156E-2</v>
      </c>
      <c r="O116" s="84">
        <f>VLOOKUP(A116,[1]List4!$C$3:$E$203,3,0)</f>
        <v>24</v>
      </c>
      <c r="P116" s="85">
        <f t="shared" si="95"/>
        <v>0.71432653838826443</v>
      </c>
      <c r="Q116" s="87">
        <f t="shared" si="96"/>
        <v>3.2006096399314156E-2</v>
      </c>
      <c r="R116" s="96">
        <f t="shared" si="97"/>
        <v>0.25366736521242139</v>
      </c>
      <c r="S116">
        <f t="shared" si="98"/>
        <v>6</v>
      </c>
      <c r="T116">
        <f t="shared" si="99"/>
        <v>2.7242640365545755E-2</v>
      </c>
      <c r="U116">
        <f t="shared" si="100"/>
        <v>4.0520496895915309E-4</v>
      </c>
      <c r="V116">
        <f t="shared" si="101"/>
        <v>1.5805716370484946E-2</v>
      </c>
      <c r="W116">
        <f t="shared" si="102"/>
        <v>2.8146516634220271</v>
      </c>
      <c r="X116">
        <f t="shared" si="103"/>
        <v>4.2884492661135927E-2</v>
      </c>
      <c r="AB116" s="119">
        <f t="shared" si="84"/>
        <v>67.714285714285708</v>
      </c>
      <c r="AC116" s="120">
        <f t="shared" si="84"/>
        <v>1</v>
      </c>
      <c r="AD116" s="67">
        <f t="shared" si="62"/>
        <v>1.9597142857142855</v>
      </c>
      <c r="AE116" s="41">
        <f t="shared" si="63"/>
        <v>0.51027846624872431</v>
      </c>
      <c r="AF116" s="78">
        <v>10.428571428571429</v>
      </c>
      <c r="AG116" s="67">
        <f t="shared" si="59"/>
        <v>1.0285714285714285</v>
      </c>
      <c r="AH116" s="41">
        <f t="shared" si="60"/>
        <v>0.97222222222222232</v>
      </c>
      <c r="AI116" s="74"/>
      <c r="AJ116" s="68">
        <f t="shared" si="53"/>
        <v>39</v>
      </c>
      <c r="AK116" s="68">
        <f t="shared" si="85"/>
        <v>36.5</v>
      </c>
      <c r="AM116">
        <f t="shared" si="47"/>
        <v>1313</v>
      </c>
      <c r="AN116">
        <f t="shared" si="55"/>
        <v>3245.8571428571427</v>
      </c>
      <c r="AO116" s="48">
        <f t="shared" si="54"/>
        <v>3.0309673187926497E-4</v>
      </c>
    </row>
    <row r="117" spans="1:41" ht="13.8" x14ac:dyDescent="0.25">
      <c r="A117" s="95">
        <v>44004</v>
      </c>
      <c r="B117" s="81">
        <v>10523</v>
      </c>
      <c r="C117" s="81">
        <v>336</v>
      </c>
      <c r="D117" s="81">
        <v>7537</v>
      </c>
      <c r="E117" s="81">
        <v>524781</v>
      </c>
      <c r="F117" s="81">
        <f t="shared" si="86"/>
        <v>25</v>
      </c>
      <c r="G117" s="81">
        <f t="shared" si="87"/>
        <v>0</v>
      </c>
      <c r="H117" s="81">
        <f t="shared" si="88"/>
        <v>38</v>
      </c>
      <c r="I117" s="81">
        <f t="shared" si="89"/>
        <v>2650</v>
      </c>
      <c r="J117" s="82">
        <f t="shared" si="90"/>
        <v>9.3971203587517697E-3</v>
      </c>
      <c r="K117" s="82">
        <f t="shared" si="91"/>
        <v>0</v>
      </c>
      <c r="L117" s="82">
        <f t="shared" si="92"/>
        <v>1.426962072850169E-2</v>
      </c>
      <c r="M117" s="81">
        <f t="shared" si="93"/>
        <v>0.65854030303568323</v>
      </c>
      <c r="N117" s="84">
        <f t="shared" si="94"/>
        <v>3.1930057968260005E-2</v>
      </c>
      <c r="O117" s="84">
        <f>VLOOKUP(A117,[1]List4!$C$3:$E$203,3,0)</f>
        <v>25</v>
      </c>
      <c r="P117" s="85">
        <f t="shared" si="95"/>
        <v>0.71624061579397513</v>
      </c>
      <c r="Q117" s="87">
        <f t="shared" si="96"/>
        <v>3.1930057968260005E-2</v>
      </c>
      <c r="R117" s="96">
        <f t="shared" si="97"/>
        <v>0.25182932623776488</v>
      </c>
      <c r="S117">
        <f t="shared" si="98"/>
        <v>6</v>
      </c>
      <c r="T117">
        <f t="shared" si="99"/>
        <v>2.6268504718694737E-2</v>
      </c>
      <c r="U117">
        <f t="shared" si="100"/>
        <v>3.4734464378412559E-4</v>
      </c>
      <c r="V117">
        <f t="shared" si="101"/>
        <v>1.3794010855161834E-2</v>
      </c>
      <c r="W117">
        <f t="shared" si="102"/>
        <v>2.8281705466519047</v>
      </c>
      <c r="X117">
        <f t="shared" si="103"/>
        <v>4.2677505398196369E-2</v>
      </c>
      <c r="AB117" s="119">
        <f t="shared" si="84"/>
        <v>65.571428571428569</v>
      </c>
      <c r="AC117" s="120">
        <f t="shared" si="84"/>
        <v>0.8571428571428571</v>
      </c>
      <c r="AD117" s="67">
        <f t="shared" si="62"/>
        <v>2.2202857142857142</v>
      </c>
      <c r="AE117" s="41">
        <f t="shared" si="63"/>
        <v>0.38605070132544073</v>
      </c>
      <c r="AF117" s="78">
        <v>10</v>
      </c>
      <c r="AG117" s="67">
        <f t="shared" si="59"/>
        <v>1.0542857142857143</v>
      </c>
      <c r="AH117" s="41">
        <f t="shared" si="60"/>
        <v>0.81300813008130079</v>
      </c>
      <c r="AI117" s="74"/>
      <c r="AJ117" s="68">
        <f t="shared" si="53"/>
        <v>34.428571428571431</v>
      </c>
      <c r="AK117" s="68">
        <f t="shared" si="85"/>
        <v>38.6</v>
      </c>
      <c r="AM117">
        <f t="shared" si="47"/>
        <v>3910</v>
      </c>
      <c r="AN117">
        <f t="shared" si="55"/>
        <v>3279.7142857142858</v>
      </c>
      <c r="AO117" s="48">
        <f t="shared" si="54"/>
        <v>3.0625829719132809E-4</v>
      </c>
    </row>
    <row r="118" spans="1:41" ht="13.8" x14ac:dyDescent="0.25">
      <c r="A118" s="95">
        <v>44005</v>
      </c>
      <c r="B118" s="81">
        <v>10650</v>
      </c>
      <c r="C118" s="81">
        <v>339</v>
      </c>
      <c r="D118" s="81">
        <v>7555</v>
      </c>
      <c r="E118" s="81">
        <v>529348</v>
      </c>
      <c r="F118" s="81">
        <f t="shared" ref="F118:F133" si="104">B118-B117</f>
        <v>127</v>
      </c>
      <c r="G118" s="81">
        <f t="shared" ref="G118:G133" si="105">C118-C117</f>
        <v>3</v>
      </c>
      <c r="H118" s="81">
        <f t="shared" ref="H118:H133" si="106">D118-D117</f>
        <v>18</v>
      </c>
      <c r="I118" s="81">
        <f t="shared" ref="I118:I133" si="107">B118-C118-D118</f>
        <v>2756</v>
      </c>
      <c r="J118" s="82">
        <f t="shared" ref="J118:J133" si="108">F118/I117*$B$2/($B$2-B117)</f>
        <v>4.797166685319211E-2</v>
      </c>
      <c r="K118" s="82">
        <f t="shared" ref="K118:K133" si="109">G118/I117</f>
        <v>1.1320754716981133E-3</v>
      </c>
      <c r="L118" s="82">
        <f t="shared" ref="L118:L133" si="110">H118/I117</f>
        <v>6.7924528301886791E-3</v>
      </c>
      <c r="M118" s="81">
        <f t="shared" ref="M118:M133" si="111">J118/(K118+L118)</f>
        <v>6.0535674838551952</v>
      </c>
      <c r="N118" s="84">
        <f t="shared" ref="N118:N133" si="112">C118/B118</f>
        <v>3.1830985915492958E-2</v>
      </c>
      <c r="O118" s="84">
        <f>VLOOKUP(A118,[1]List4!$C$3:$E$203,3,0)</f>
        <v>25</v>
      </c>
      <c r="P118" s="85">
        <f t="shared" ref="P118:P133" si="113">D118/B118</f>
        <v>0.70938967136150233</v>
      </c>
      <c r="Q118" s="87">
        <f t="shared" ref="Q118:Q133" si="114">N118</f>
        <v>3.1830985915492958E-2</v>
      </c>
      <c r="R118" s="96">
        <f t="shared" ref="R118:R133" si="115">IF(P118="","",1-SUM(P118:Q118))</f>
        <v>0.25877934272300473</v>
      </c>
      <c r="S118">
        <f t="shared" ref="S118:S133" si="116">MONTH(A118)</f>
        <v>6</v>
      </c>
      <c r="T118">
        <f t="shared" ref="T118:T133" si="117">AVERAGE(J112:J118)</f>
        <v>3.036499557526014E-2</v>
      </c>
      <c r="U118">
        <f t="shared" ref="U118:U133" si="118">AVERAGE(K112:K118)</f>
        <v>4.5047367226180049E-4</v>
      </c>
      <c r="V118">
        <f t="shared" ref="V118:V133" si="119">AVERAGE(L112:L118)</f>
        <v>1.1131406847192774E-2</v>
      </c>
      <c r="W118">
        <f t="shared" ref="W118:W133" si="120">AVERAGE(M112:M118)</f>
        <v>3.58628968645449</v>
      </c>
      <c r="X118">
        <f t="shared" ref="X118:X133" si="121">C118/SUM(C118:D118)</f>
        <v>4.2944008107423361E-2</v>
      </c>
      <c r="AB118" s="119">
        <f t="shared" si="84"/>
        <v>77</v>
      </c>
      <c r="AC118" s="120">
        <f t="shared" si="84"/>
        <v>1.1428571428571428</v>
      </c>
      <c r="AD118" s="67">
        <f t="shared" si="62"/>
        <v>2.3017142857142856</v>
      </c>
      <c r="AE118" s="41">
        <f t="shared" si="63"/>
        <v>0.49652432969215493</v>
      </c>
      <c r="AF118" s="78">
        <v>10.285714285714286</v>
      </c>
      <c r="AG118" s="67">
        <f t="shared" si="59"/>
        <v>0.9514285714285714</v>
      </c>
      <c r="AH118" s="41">
        <f t="shared" si="60"/>
        <v>1.2012012012012012</v>
      </c>
      <c r="AI118" s="74"/>
      <c r="AJ118" s="68">
        <f t="shared" si="53"/>
        <v>28.142857142857142</v>
      </c>
      <c r="AK118" s="68">
        <f t="shared" si="85"/>
        <v>38.299999999999997</v>
      </c>
      <c r="AM118">
        <f t="shared" si="47"/>
        <v>4567</v>
      </c>
      <c r="AN118">
        <f t="shared" si="55"/>
        <v>3357.4285714285716</v>
      </c>
      <c r="AO118" s="48">
        <f t="shared" si="54"/>
        <v>3.1351522347724506E-4</v>
      </c>
    </row>
    <row r="119" spans="1:41" ht="13.8" x14ac:dyDescent="0.25">
      <c r="A119" s="95">
        <v>44006</v>
      </c>
      <c r="B119" s="81">
        <v>10777</v>
      </c>
      <c r="C119" s="81">
        <v>343</v>
      </c>
      <c r="D119" s="81">
        <v>7588</v>
      </c>
      <c r="E119" s="81">
        <v>533635</v>
      </c>
      <c r="F119" s="81">
        <f t="shared" si="104"/>
        <v>127</v>
      </c>
      <c r="G119" s="81">
        <f t="shared" si="105"/>
        <v>4</v>
      </c>
      <c r="H119" s="81">
        <f t="shared" si="106"/>
        <v>33</v>
      </c>
      <c r="I119" s="81">
        <f t="shared" si="107"/>
        <v>2846</v>
      </c>
      <c r="J119" s="82">
        <f t="shared" si="108"/>
        <v>4.612715031284103E-2</v>
      </c>
      <c r="K119" s="82">
        <f t="shared" si="109"/>
        <v>1.4513788098693759E-3</v>
      </c>
      <c r="L119" s="82">
        <f t="shared" si="110"/>
        <v>1.1973875181422351E-2</v>
      </c>
      <c r="M119" s="81">
        <f t="shared" si="111"/>
        <v>3.4358493584375642</v>
      </c>
      <c r="N119" s="84">
        <f t="shared" si="112"/>
        <v>3.1827039064674767E-2</v>
      </c>
      <c r="O119" s="84">
        <f>VLOOKUP(A119,[1]List4!$C$3:$E$203,3,0)</f>
        <v>25</v>
      </c>
      <c r="P119" s="85">
        <f t="shared" si="113"/>
        <v>0.70409204787974389</v>
      </c>
      <c r="Q119" s="87">
        <f t="shared" si="114"/>
        <v>3.1827039064674767E-2</v>
      </c>
      <c r="R119" s="96">
        <f t="shared" si="115"/>
        <v>0.26408091305558135</v>
      </c>
      <c r="S119">
        <f t="shared" si="116"/>
        <v>6</v>
      </c>
      <c r="T119">
        <f t="shared" si="117"/>
        <v>3.3943605953391576E-2</v>
      </c>
      <c r="U119">
        <f t="shared" si="118"/>
        <v>5.3984724059397159E-4</v>
      </c>
      <c r="V119">
        <f t="shared" si="119"/>
        <v>1.0423652080730872E-2</v>
      </c>
      <c r="W119">
        <f t="shared" si="120"/>
        <v>3.907529967869622</v>
      </c>
      <c r="X119">
        <f t="shared" si="121"/>
        <v>4.3248014121800529E-2</v>
      </c>
      <c r="AB119" s="119">
        <f t="shared" ref="AB119:AB133" si="122">AVERAGE(F113:F119)</f>
        <v>87.857142857142861</v>
      </c>
      <c r="AC119" s="120">
        <f t="shared" ref="AC119:AC133" si="123">AVERAGE(G113:G119)</f>
        <v>1.4285714285714286</v>
      </c>
      <c r="AD119" s="67">
        <f t="shared" si="62"/>
        <v>2.1497142857142855</v>
      </c>
      <c r="AE119" s="41">
        <f t="shared" si="63"/>
        <v>0.66454013822434888</v>
      </c>
      <c r="AF119" s="77">
        <v>11.571428571428571</v>
      </c>
      <c r="AG119" s="67">
        <f t="shared" si="59"/>
        <v>1.3114285714285714</v>
      </c>
      <c r="AH119" s="41">
        <f t="shared" si="60"/>
        <v>1.0893246187363834</v>
      </c>
      <c r="AI119" s="36"/>
      <c r="AJ119" s="68">
        <f t="shared" si="53"/>
        <v>27</v>
      </c>
      <c r="AK119" s="68">
        <f t="shared" si="85"/>
        <v>33.999999999999993</v>
      </c>
      <c r="AM119">
        <f t="shared" si="47"/>
        <v>4287</v>
      </c>
      <c r="AN119">
        <f t="shared" si="55"/>
        <v>3393.2857142857142</v>
      </c>
      <c r="AO119" s="48">
        <f t="shared" si="54"/>
        <v>3.1686354792166634E-4</v>
      </c>
    </row>
    <row r="120" spans="1:41" ht="13.8" x14ac:dyDescent="0.25">
      <c r="A120" s="95">
        <v>44007</v>
      </c>
      <c r="B120" s="81">
        <v>10870</v>
      </c>
      <c r="C120" s="81">
        <v>345</v>
      </c>
      <c r="D120" s="81">
        <v>7649</v>
      </c>
      <c r="E120" s="81">
        <v>537682</v>
      </c>
      <c r="F120" s="81">
        <f t="shared" si="104"/>
        <v>93</v>
      </c>
      <c r="G120" s="81">
        <f t="shared" si="105"/>
        <v>2</v>
      </c>
      <c r="H120" s="81">
        <f t="shared" si="106"/>
        <v>61</v>
      </c>
      <c r="I120" s="81">
        <f t="shared" si="107"/>
        <v>2876</v>
      </c>
      <c r="J120" s="82">
        <f t="shared" si="108"/>
        <v>3.2710360146663273E-2</v>
      </c>
      <c r="K120" s="82">
        <f t="shared" si="109"/>
        <v>7.0274068868587491E-4</v>
      </c>
      <c r="L120" s="82">
        <f t="shared" si="110"/>
        <v>2.1433591004919185E-2</v>
      </c>
      <c r="M120" s="81">
        <f t="shared" si="111"/>
        <v>1.4776775393238677</v>
      </c>
      <c r="N120" s="84">
        <f t="shared" si="112"/>
        <v>3.1738730450781967E-2</v>
      </c>
      <c r="O120" s="84">
        <f>VLOOKUP(A120,[1]List4!$C$3:$E$203,3,0)</f>
        <v>25</v>
      </c>
      <c r="P120" s="85">
        <f t="shared" si="113"/>
        <v>0.70367985280588774</v>
      </c>
      <c r="Q120" s="87">
        <f t="shared" si="114"/>
        <v>3.1738730450781967E-2</v>
      </c>
      <c r="R120" s="96">
        <f t="shared" si="115"/>
        <v>0.26458141674333024</v>
      </c>
      <c r="S120">
        <f t="shared" si="116"/>
        <v>6</v>
      </c>
      <c r="T120">
        <f t="shared" si="117"/>
        <v>3.1672829696477035E-2</v>
      </c>
      <c r="U120">
        <f t="shared" si="118"/>
        <v>5.8144981987126002E-4</v>
      </c>
      <c r="V120">
        <f t="shared" si="119"/>
        <v>1.1075246798070886E-2</v>
      </c>
      <c r="W120">
        <f t="shared" si="120"/>
        <v>3.7168849929209631</v>
      </c>
      <c r="X120">
        <f t="shared" si="121"/>
        <v>4.3157368026019514E-2</v>
      </c>
      <c r="AB120" s="119">
        <f t="shared" si="122"/>
        <v>84.285714285714292</v>
      </c>
      <c r="AC120" s="120">
        <f t="shared" si="123"/>
        <v>1.5714285714285714</v>
      </c>
      <c r="AD120" s="67">
        <f t="shared" si="62"/>
        <v>1.9922857142857142</v>
      </c>
      <c r="AE120" s="41">
        <f t="shared" si="63"/>
        <v>0.78875663272622976</v>
      </c>
      <c r="AF120" s="77">
        <v>9.8571428571428577</v>
      </c>
      <c r="AG120" s="67">
        <f t="shared" si="59"/>
        <v>1.8771428571428572</v>
      </c>
      <c r="AH120" s="41">
        <f t="shared" si="60"/>
        <v>0.83713850837138504</v>
      </c>
      <c r="AI120" s="36"/>
      <c r="AJ120" s="68">
        <f t="shared" si="53"/>
        <v>29.857142857142858</v>
      </c>
      <c r="AK120" s="68">
        <f t="shared" si="85"/>
        <v>31.299999999999997</v>
      </c>
      <c r="AM120">
        <f t="shared" si="47"/>
        <v>4047</v>
      </c>
      <c r="AN120">
        <f t="shared" si="55"/>
        <v>3342.4285714285716</v>
      </c>
      <c r="AO120" s="48">
        <f t="shared" si="54"/>
        <v>3.121145299845589E-4</v>
      </c>
    </row>
    <row r="121" spans="1:41" ht="13.8" x14ac:dyDescent="0.25">
      <c r="A121" s="95">
        <v>44008</v>
      </c>
      <c r="B121" s="81">
        <v>11038</v>
      </c>
      <c r="C121" s="81">
        <v>349</v>
      </c>
      <c r="D121" s="81">
        <v>7668</v>
      </c>
      <c r="E121" s="81">
        <v>542215</v>
      </c>
      <c r="F121" s="81">
        <f t="shared" si="104"/>
        <v>168</v>
      </c>
      <c r="G121" s="81">
        <f t="shared" si="105"/>
        <v>4</v>
      </c>
      <c r="H121" s="81">
        <f t="shared" si="106"/>
        <v>19</v>
      </c>
      <c r="I121" s="81">
        <f t="shared" si="107"/>
        <v>3021</v>
      </c>
      <c r="J121" s="82">
        <f t="shared" si="108"/>
        <v>5.8473817557191561E-2</v>
      </c>
      <c r="K121" s="82">
        <f t="shared" si="109"/>
        <v>1.3908205841446453E-3</v>
      </c>
      <c r="L121" s="82">
        <f t="shared" si="110"/>
        <v>6.6063977746870653E-3</v>
      </c>
      <c r="M121" s="81">
        <f t="shared" si="111"/>
        <v>7.3117695345427354</v>
      </c>
      <c r="N121" s="84">
        <f t="shared" si="112"/>
        <v>3.1618046747599202E-2</v>
      </c>
      <c r="O121" s="84">
        <f>VLOOKUP(A121,[1]List4!$C$3:$E$203,3,0)</f>
        <v>25</v>
      </c>
      <c r="P121" s="85">
        <f t="shared" si="113"/>
        <v>0.69469106722232288</v>
      </c>
      <c r="Q121" s="87">
        <f t="shared" si="114"/>
        <v>3.1618046747599202E-2</v>
      </c>
      <c r="R121" s="96">
        <f t="shared" si="115"/>
        <v>0.27369088603007796</v>
      </c>
      <c r="S121">
        <f t="shared" si="116"/>
        <v>6</v>
      </c>
      <c r="T121">
        <f t="shared" si="117"/>
        <v>3.2836569172860756E-2</v>
      </c>
      <c r="U121">
        <f t="shared" si="118"/>
        <v>7.2313243210854656E-4</v>
      </c>
      <c r="V121">
        <f t="shared" si="119"/>
        <v>1.0137818501603309E-2</v>
      </c>
      <c r="W121">
        <f t="shared" si="120"/>
        <v>4.2315030402774942</v>
      </c>
      <c r="X121">
        <f t="shared" si="121"/>
        <v>4.3532493451415744E-2</v>
      </c>
      <c r="AB121" s="119">
        <f t="shared" si="122"/>
        <v>90.285714285714292</v>
      </c>
      <c r="AC121" s="120">
        <f t="shared" si="123"/>
        <v>2</v>
      </c>
      <c r="AD121" s="67">
        <f t="shared" si="62"/>
        <v>1.9542857142857144</v>
      </c>
      <c r="AE121" s="41">
        <f t="shared" si="63"/>
        <v>1.0233918128654971</v>
      </c>
      <c r="AF121" s="77">
        <v>6.7142857142857144</v>
      </c>
      <c r="AG121" s="67">
        <f t="shared" si="59"/>
        <v>1.8514285714285714</v>
      </c>
      <c r="AH121" s="41">
        <f t="shared" si="60"/>
        <v>1.0802469135802468</v>
      </c>
      <c r="AI121" s="36"/>
      <c r="AJ121" s="68">
        <f t="shared" si="53"/>
        <v>27.857142857142858</v>
      </c>
      <c r="AK121" s="68">
        <f t="shared" si="85"/>
        <v>29.999999999999996</v>
      </c>
      <c r="AM121">
        <f t="shared" si="47"/>
        <v>4533</v>
      </c>
      <c r="AN121">
        <f t="shared" si="55"/>
        <v>3479.4285714285716</v>
      </c>
      <c r="AO121" s="48">
        <f t="shared" si="54"/>
        <v>3.2490753055109274E-4</v>
      </c>
    </row>
    <row r="122" spans="1:41" ht="13.8" x14ac:dyDescent="0.25">
      <c r="A122" s="95">
        <v>44009</v>
      </c>
      <c r="B122" s="81">
        <v>11298</v>
      </c>
      <c r="C122" s="81">
        <v>349</v>
      </c>
      <c r="D122" s="81">
        <v>7682</v>
      </c>
      <c r="E122" s="81">
        <v>544769</v>
      </c>
      <c r="F122" s="81">
        <f t="shared" si="104"/>
        <v>260</v>
      </c>
      <c r="G122" s="81">
        <f t="shared" si="105"/>
        <v>0</v>
      </c>
      <c r="H122" s="81">
        <f t="shared" si="106"/>
        <v>14</v>
      </c>
      <c r="I122" s="81">
        <f t="shared" si="107"/>
        <v>3267</v>
      </c>
      <c r="J122" s="82">
        <f t="shared" si="108"/>
        <v>8.6153017099010895E-2</v>
      </c>
      <c r="K122" s="82">
        <f t="shared" si="109"/>
        <v>0</v>
      </c>
      <c r="L122" s="82">
        <f t="shared" si="110"/>
        <v>4.6342270771267792E-3</v>
      </c>
      <c r="M122" s="81">
        <f t="shared" si="111"/>
        <v>18.590590332579421</v>
      </c>
      <c r="N122" s="84">
        <f t="shared" si="112"/>
        <v>3.0890423083731633E-2</v>
      </c>
      <c r="O122" s="84">
        <f>VLOOKUP(A122,[1]List4!$C$3:$E$203,3,0)</f>
        <v>25</v>
      </c>
      <c r="P122" s="85">
        <f t="shared" si="113"/>
        <v>0.67994335280580631</v>
      </c>
      <c r="Q122" s="87">
        <f t="shared" si="114"/>
        <v>3.0890423083731633E-2</v>
      </c>
      <c r="R122" s="96">
        <f t="shared" si="115"/>
        <v>0.289166224110462</v>
      </c>
      <c r="S122">
        <f t="shared" si="116"/>
        <v>6</v>
      </c>
      <c r="T122">
        <f t="shared" si="117"/>
        <v>4.2832427910429703E-2</v>
      </c>
      <c r="U122">
        <f t="shared" si="118"/>
        <v>6.6814507919971556E-4</v>
      </c>
      <c r="V122">
        <f t="shared" si="119"/>
        <v>1.0579901529557525E-2</v>
      </c>
      <c r="W122">
        <f t="shared" si="120"/>
        <v>5.6861344757373677</v>
      </c>
      <c r="X122">
        <f t="shared" si="121"/>
        <v>4.3456605653094262E-2</v>
      </c>
      <c r="AB122" s="119">
        <f t="shared" si="122"/>
        <v>121.42857142857143</v>
      </c>
      <c r="AC122" s="120">
        <f t="shared" si="123"/>
        <v>1.8571428571428572</v>
      </c>
      <c r="AD122" s="67">
        <f t="shared" si="62"/>
        <v>1.8348571428571427</v>
      </c>
      <c r="AE122" s="41">
        <f t="shared" si="63"/>
        <v>1.0121457489878543</v>
      </c>
      <c r="AF122" s="77">
        <v>7</v>
      </c>
      <c r="AG122" s="67">
        <f t="shared" si="59"/>
        <v>1.8771428571428572</v>
      </c>
      <c r="AH122" s="41">
        <f t="shared" si="60"/>
        <v>0.98934550989345504</v>
      </c>
      <c r="AI122" s="36"/>
      <c r="AJ122" s="68">
        <f t="shared" si="53"/>
        <v>29.285714285714285</v>
      </c>
      <c r="AK122" s="68">
        <f t="shared" si="85"/>
        <v>31.399999999999995</v>
      </c>
      <c r="AM122">
        <f t="shared" si="47"/>
        <v>2554</v>
      </c>
      <c r="AN122">
        <f t="shared" si="55"/>
        <v>3601.5714285714284</v>
      </c>
      <c r="AO122" s="48">
        <f t="shared" si="54"/>
        <v>3.3631317756296593E-4</v>
      </c>
    </row>
    <row r="123" spans="1:41" ht="13.8" x14ac:dyDescent="0.25">
      <c r="A123" s="95">
        <v>44010</v>
      </c>
      <c r="B123" s="81">
        <v>11603</v>
      </c>
      <c r="C123" s="81">
        <v>348</v>
      </c>
      <c r="D123" s="81">
        <v>7705</v>
      </c>
      <c r="E123" s="81">
        <v>547192</v>
      </c>
      <c r="F123" s="81">
        <f t="shared" si="104"/>
        <v>305</v>
      </c>
      <c r="G123" s="81">
        <f t="shared" si="105"/>
        <v>-1</v>
      </c>
      <c r="H123" s="81">
        <f t="shared" si="106"/>
        <v>23</v>
      </c>
      <c r="I123" s="81">
        <f t="shared" si="107"/>
        <v>3550</v>
      </c>
      <c r="J123" s="82">
        <f t="shared" si="108"/>
        <v>9.3456417369438355E-2</v>
      </c>
      <c r="K123" s="82">
        <f t="shared" si="109"/>
        <v>-3.0609121518212427E-4</v>
      </c>
      <c r="L123" s="82">
        <f t="shared" si="110"/>
        <v>7.0400979491888581E-3</v>
      </c>
      <c r="M123" s="81">
        <f t="shared" si="111"/>
        <v>13.878277979361597</v>
      </c>
      <c r="N123" s="84">
        <f t="shared" si="112"/>
        <v>2.999224338533138E-2</v>
      </c>
      <c r="O123" s="84">
        <f>VLOOKUP(A123,[1]List4!$C$3:$E$203,3,0)</f>
        <v>25</v>
      </c>
      <c r="P123" s="85">
        <f t="shared" si="113"/>
        <v>0.66405240024131695</v>
      </c>
      <c r="Q123" s="87">
        <f t="shared" si="114"/>
        <v>2.999224338533138E-2</v>
      </c>
      <c r="R123" s="96">
        <f t="shared" si="115"/>
        <v>0.30595535637335169</v>
      </c>
      <c r="S123">
        <f t="shared" si="116"/>
        <v>6</v>
      </c>
      <c r="T123">
        <f t="shared" si="117"/>
        <v>5.3469935671012721E-2</v>
      </c>
      <c r="U123">
        <f t="shared" si="118"/>
        <v>6.2441776274512633E-4</v>
      </c>
      <c r="V123">
        <f t="shared" si="119"/>
        <v>1.0392894649433515E-2</v>
      </c>
      <c r="W123">
        <f t="shared" si="120"/>
        <v>7.343753218733724</v>
      </c>
      <c r="X123">
        <f t="shared" si="121"/>
        <v>4.3213709176704335E-2</v>
      </c>
      <c r="AB123" s="119">
        <f t="shared" si="122"/>
        <v>157.85714285714286</v>
      </c>
      <c r="AC123" s="120">
        <f t="shared" si="123"/>
        <v>1.7142857142857142</v>
      </c>
      <c r="AD123" s="67">
        <f t="shared" si="62"/>
        <v>2.3071428571428569</v>
      </c>
      <c r="AE123" s="41">
        <f t="shared" si="63"/>
        <v>0.74303405572755421</v>
      </c>
      <c r="AF123" s="77">
        <v>6.5714285714285712</v>
      </c>
      <c r="AG123" s="67">
        <f t="shared" si="59"/>
        <v>1.7999999999999998</v>
      </c>
      <c r="AH123" s="41">
        <f t="shared" si="60"/>
        <v>0.95238095238095244</v>
      </c>
      <c r="AI123" s="36"/>
      <c r="AJ123" s="68">
        <f t="shared" si="53"/>
        <v>29.428571428571427</v>
      </c>
      <c r="AK123" s="68">
        <f t="shared" si="85"/>
        <v>35.199999999999996</v>
      </c>
      <c r="AM123">
        <f t="shared" si="47"/>
        <v>2423</v>
      </c>
      <c r="AN123">
        <f t="shared" si="55"/>
        <v>3760.1428571428573</v>
      </c>
      <c r="AO123" s="48">
        <f t="shared" si="54"/>
        <v>3.5112050877136278E-4</v>
      </c>
    </row>
    <row r="124" spans="1:41" ht="13.8" x14ac:dyDescent="0.25">
      <c r="A124" s="95">
        <v>44011</v>
      </c>
      <c r="B124" s="81">
        <v>11805</v>
      </c>
      <c r="C124" s="81">
        <v>348</v>
      </c>
      <c r="D124" s="81">
        <v>7746</v>
      </c>
      <c r="E124" s="81">
        <v>551677</v>
      </c>
      <c r="F124" s="81">
        <f t="shared" si="104"/>
        <v>202</v>
      </c>
      <c r="G124" s="81">
        <f t="shared" si="105"/>
        <v>0</v>
      </c>
      <c r="H124" s="81">
        <f t="shared" si="106"/>
        <v>41</v>
      </c>
      <c r="I124" s="81">
        <f t="shared" si="107"/>
        <v>3711</v>
      </c>
      <c r="J124" s="82">
        <f t="shared" si="108"/>
        <v>5.6963127036534646E-2</v>
      </c>
      <c r="K124" s="82">
        <f t="shared" si="109"/>
        <v>0</v>
      </c>
      <c r="L124" s="82">
        <f t="shared" si="110"/>
        <v>1.1549295774647887E-2</v>
      </c>
      <c r="M124" s="81">
        <f t="shared" si="111"/>
        <v>4.9321731946267802</v>
      </c>
      <c r="N124" s="84">
        <f t="shared" si="112"/>
        <v>2.9479034307496824E-2</v>
      </c>
      <c r="O124" s="84">
        <f>VLOOKUP(A124,[1]List4!$C$3:$E$203,3,0)</f>
        <v>26</v>
      </c>
      <c r="P124" s="85">
        <f t="shared" si="113"/>
        <v>0.65616264294790339</v>
      </c>
      <c r="Q124" s="87">
        <f t="shared" si="114"/>
        <v>2.9479034307496824E-2</v>
      </c>
      <c r="R124" s="96">
        <f t="shared" si="115"/>
        <v>0.31435832274459974</v>
      </c>
      <c r="S124">
        <f t="shared" si="116"/>
        <v>6</v>
      </c>
      <c r="T124">
        <f t="shared" si="117"/>
        <v>6.0265079482124555E-2</v>
      </c>
      <c r="U124">
        <f t="shared" si="118"/>
        <v>6.2441776274512633E-4</v>
      </c>
      <c r="V124">
        <f t="shared" si="119"/>
        <v>1.0004276798882971E-2</v>
      </c>
      <c r="W124">
        <f t="shared" si="120"/>
        <v>7.9542722032467363</v>
      </c>
      <c r="X124">
        <f t="shared" si="121"/>
        <v>4.2994810971089696E-2</v>
      </c>
      <c r="AB124" s="119">
        <f t="shared" si="122"/>
        <v>183.14285714285714</v>
      </c>
      <c r="AC124" s="120">
        <f t="shared" si="123"/>
        <v>1.7142857142857142</v>
      </c>
      <c r="AD124" s="67">
        <f t="shared" si="62"/>
        <v>2.5405714285714285</v>
      </c>
      <c r="AE124" s="41">
        <f t="shared" si="63"/>
        <v>0.67476383265856954</v>
      </c>
      <c r="AF124" s="77">
        <v>6.1428571428571432</v>
      </c>
      <c r="AG124" s="67">
        <f t="shared" si="59"/>
        <v>1.8514285714285714</v>
      </c>
      <c r="AH124" s="41">
        <f t="shared" si="60"/>
        <v>0.92592592592592593</v>
      </c>
      <c r="AI124" s="36"/>
      <c r="AJ124" s="68">
        <f t="shared" si="53"/>
        <v>29.857142857142858</v>
      </c>
      <c r="AK124" s="68">
        <f t="shared" si="85"/>
        <v>35.4</v>
      </c>
      <c r="AM124">
        <f t="shared" si="47"/>
        <v>4485</v>
      </c>
      <c r="AN124">
        <f t="shared" si="55"/>
        <v>3842.2857142857142</v>
      </c>
      <c r="AO124" s="48">
        <f t="shared" si="54"/>
        <v>3.5879097313607281E-4</v>
      </c>
    </row>
    <row r="125" spans="1:41" ht="13.8" x14ac:dyDescent="0.25">
      <c r="A125" s="95">
        <v>44012</v>
      </c>
      <c r="B125" s="81">
        <v>11954</v>
      </c>
      <c r="C125" s="81">
        <v>349</v>
      </c>
      <c r="D125" s="81">
        <v>7771</v>
      </c>
      <c r="E125" s="81">
        <v>556089</v>
      </c>
      <c r="F125" s="81">
        <f t="shared" si="104"/>
        <v>149</v>
      </c>
      <c r="G125" s="81">
        <f t="shared" si="105"/>
        <v>1</v>
      </c>
      <c r="H125" s="81">
        <f t="shared" si="106"/>
        <v>25</v>
      </c>
      <c r="I125" s="81">
        <f t="shared" si="107"/>
        <v>3834</v>
      </c>
      <c r="J125" s="82">
        <f t="shared" si="108"/>
        <v>4.019521174362968E-2</v>
      </c>
      <c r="K125" s="82">
        <f t="shared" si="109"/>
        <v>2.6946914578280785E-4</v>
      </c>
      <c r="L125" s="82">
        <f t="shared" si="110"/>
        <v>6.7367286445701967E-3</v>
      </c>
      <c r="M125" s="81">
        <f t="shared" si="111"/>
        <v>5.7370934915619127</v>
      </c>
      <c r="N125" s="84">
        <f t="shared" si="112"/>
        <v>2.919524845240087E-2</v>
      </c>
      <c r="O125" s="84">
        <f>VLOOKUP(A125,[1]List4!$C$3:$E$203,3,0)</f>
        <v>26</v>
      </c>
      <c r="P125" s="85">
        <f t="shared" si="113"/>
        <v>0.65007528860632424</v>
      </c>
      <c r="Q125" s="87">
        <f t="shared" si="114"/>
        <v>2.919524845240087E-2</v>
      </c>
      <c r="R125" s="96">
        <f t="shared" si="115"/>
        <v>0.32072946294127491</v>
      </c>
      <c r="S125">
        <f t="shared" si="116"/>
        <v>6</v>
      </c>
      <c r="T125">
        <f t="shared" si="117"/>
        <v>5.9154157323615633E-2</v>
      </c>
      <c r="U125">
        <f t="shared" si="118"/>
        <v>5.0118828761436848E-4</v>
      </c>
      <c r="V125">
        <f t="shared" si="119"/>
        <v>9.9963162009374766E-3</v>
      </c>
      <c r="W125">
        <f t="shared" si="120"/>
        <v>7.9090616329191255</v>
      </c>
      <c r="X125">
        <f t="shared" si="121"/>
        <v>4.2980295566502465E-2</v>
      </c>
      <c r="AB125" s="119">
        <f t="shared" si="122"/>
        <v>186.28571428571428</v>
      </c>
      <c r="AC125" s="120">
        <f t="shared" si="123"/>
        <v>1.4285714285714286</v>
      </c>
      <c r="AD125" s="67">
        <f t="shared" si="62"/>
        <v>2.4808571428571429</v>
      </c>
      <c r="AE125" s="41">
        <f t="shared" si="63"/>
        <v>0.57583784406311189</v>
      </c>
      <c r="AF125" s="77">
        <v>6.1428571428571432</v>
      </c>
      <c r="AG125" s="67">
        <f t="shared" si="59"/>
        <v>2.0828571428571427</v>
      </c>
      <c r="AH125" s="41">
        <f t="shared" si="60"/>
        <v>0.68587105624142664</v>
      </c>
      <c r="AI125" s="36"/>
      <c r="AJ125" s="68">
        <f t="shared" si="53"/>
        <v>30.857142857142858</v>
      </c>
      <c r="AK125" s="68">
        <f t="shared" si="85"/>
        <v>33.299999999999997</v>
      </c>
      <c r="AM125">
        <f t="shared" si="47"/>
        <v>4412</v>
      </c>
      <c r="AN125">
        <f t="shared" si="55"/>
        <v>3820.1428571428573</v>
      </c>
      <c r="AO125" s="48">
        <f t="shared" si="54"/>
        <v>3.5672328274210754E-4</v>
      </c>
    </row>
    <row r="126" spans="1:41" ht="13.8" x14ac:dyDescent="0.25">
      <c r="A126" s="95">
        <v>44013</v>
      </c>
      <c r="B126" s="81">
        <v>12046</v>
      </c>
      <c r="C126" s="81">
        <v>349</v>
      </c>
      <c r="D126" s="81">
        <v>7797</v>
      </c>
      <c r="E126" s="81">
        <v>560682</v>
      </c>
      <c r="F126" s="81">
        <f t="shared" si="104"/>
        <v>92</v>
      </c>
      <c r="G126" s="81">
        <f t="shared" si="105"/>
        <v>0</v>
      </c>
      <c r="H126" s="81">
        <f t="shared" si="106"/>
        <v>26</v>
      </c>
      <c r="I126" s="81">
        <f t="shared" si="107"/>
        <v>3900</v>
      </c>
      <c r="J126" s="82">
        <f t="shared" si="108"/>
        <v>2.4022642311438223E-2</v>
      </c>
      <c r="K126" s="82">
        <f t="shared" si="109"/>
        <v>0</v>
      </c>
      <c r="L126" s="82">
        <f t="shared" si="110"/>
        <v>6.7814293166405838E-3</v>
      </c>
      <c r="M126" s="81">
        <f t="shared" si="111"/>
        <v>3.542415793155929</v>
      </c>
      <c r="N126" s="84">
        <f t="shared" si="112"/>
        <v>2.8972272953677568E-2</v>
      </c>
      <c r="O126" s="84">
        <f>VLOOKUP(A126,[1]List4!$C$3:$E$203,3,0)</f>
        <v>26</v>
      </c>
      <c r="P126" s="85">
        <f t="shared" si="113"/>
        <v>0.64726880292213185</v>
      </c>
      <c r="Q126" s="87">
        <f t="shared" si="114"/>
        <v>2.8972272953677568E-2</v>
      </c>
      <c r="R126" s="96">
        <f t="shared" si="115"/>
        <v>0.32375892412419061</v>
      </c>
      <c r="S126">
        <f t="shared" si="116"/>
        <v>7</v>
      </c>
      <c r="T126">
        <f t="shared" si="117"/>
        <v>5.5996370466272385E-2</v>
      </c>
      <c r="U126">
        <f t="shared" si="118"/>
        <v>2.9384845763302906E-4</v>
      </c>
      <c r="V126">
        <f t="shared" si="119"/>
        <v>9.2545382202543647E-3</v>
      </c>
      <c r="W126">
        <f t="shared" si="120"/>
        <v>7.9242854093074637</v>
      </c>
      <c r="X126">
        <f t="shared" si="121"/>
        <v>4.2843113184384975E-2</v>
      </c>
      <c r="AB126" s="119">
        <f t="shared" si="122"/>
        <v>181.28571428571428</v>
      </c>
      <c r="AC126" s="120">
        <f t="shared" si="123"/>
        <v>0.8571428571428571</v>
      </c>
      <c r="AD126" s="67">
        <f t="shared" si="62"/>
        <v>2.573142857142857</v>
      </c>
      <c r="AE126" s="41">
        <f t="shared" si="63"/>
        <v>0.33311125916055961</v>
      </c>
      <c r="AF126" s="77">
        <v>5.2857142857142856</v>
      </c>
      <c r="AG126" s="67">
        <f t="shared" si="59"/>
        <v>1.7742857142857142</v>
      </c>
      <c r="AH126" s="41">
        <f t="shared" si="60"/>
        <v>0.48309178743961351</v>
      </c>
      <c r="AI126" s="36"/>
      <c r="AJ126" s="68">
        <f t="shared" si="53"/>
        <v>29.857142857142858</v>
      </c>
      <c r="AK126" s="68">
        <f t="shared" si="85"/>
        <v>33.700000000000003</v>
      </c>
      <c r="AM126">
        <f t="shared" si="47"/>
        <v>4593</v>
      </c>
      <c r="AN126">
        <f t="shared" si="55"/>
        <v>3863.8571428571427</v>
      </c>
      <c r="AO126" s="48">
        <f t="shared" si="54"/>
        <v>3.6080530377793582E-4</v>
      </c>
    </row>
    <row r="127" spans="1:41" ht="13.8" x14ac:dyDescent="0.25">
      <c r="A127" s="95">
        <v>44014</v>
      </c>
      <c r="B127" s="81">
        <v>12178</v>
      </c>
      <c r="C127" s="81">
        <v>353</v>
      </c>
      <c r="D127" s="81">
        <v>7822</v>
      </c>
      <c r="E127" s="81">
        <v>565347</v>
      </c>
      <c r="F127" s="81">
        <f t="shared" si="104"/>
        <v>132</v>
      </c>
      <c r="G127" s="81">
        <f t="shared" si="105"/>
        <v>4</v>
      </c>
      <c r="H127" s="81">
        <f t="shared" si="106"/>
        <v>25</v>
      </c>
      <c r="I127" s="81">
        <f t="shared" si="107"/>
        <v>4003</v>
      </c>
      <c r="J127" s="82">
        <f t="shared" si="108"/>
        <v>3.388426857427277E-2</v>
      </c>
      <c r="K127" s="82">
        <f t="shared" si="109"/>
        <v>1.0256410256410256E-3</v>
      </c>
      <c r="L127" s="82">
        <f t="shared" si="110"/>
        <v>6.41025641025641E-3</v>
      </c>
      <c r="M127" s="81">
        <f t="shared" si="111"/>
        <v>4.5568499117125452</v>
      </c>
      <c r="N127" s="84">
        <f t="shared" si="112"/>
        <v>2.8986697323041551E-2</v>
      </c>
      <c r="O127" s="84">
        <f>VLOOKUP(A127,[1]List4!$C$3:$E$203,3,0)</f>
        <v>26</v>
      </c>
      <c r="P127" s="85">
        <f t="shared" si="113"/>
        <v>0.64230579733946458</v>
      </c>
      <c r="Q127" s="87">
        <f t="shared" si="114"/>
        <v>2.8986697323041551E-2</v>
      </c>
      <c r="R127" s="96">
        <f t="shared" si="115"/>
        <v>0.32870750533749382</v>
      </c>
      <c r="S127">
        <f t="shared" si="116"/>
        <v>7</v>
      </c>
      <c r="T127">
        <f t="shared" si="117"/>
        <v>5.6164071670216593E-2</v>
      </c>
      <c r="U127">
        <f t="shared" si="118"/>
        <v>3.3997707719805062E-4</v>
      </c>
      <c r="V127">
        <f t="shared" si="119"/>
        <v>7.1083475638739676E-3</v>
      </c>
      <c r="W127">
        <f t="shared" si="120"/>
        <v>8.3641671767915611</v>
      </c>
      <c r="X127">
        <f t="shared" si="121"/>
        <v>4.3180428134556574E-2</v>
      </c>
      <c r="AB127" s="119">
        <f t="shared" si="122"/>
        <v>186.85714285714286</v>
      </c>
      <c r="AC127" s="120">
        <f t="shared" si="123"/>
        <v>1.1428571428571428</v>
      </c>
      <c r="AD127" s="67">
        <f t="shared" si="62"/>
        <v>2.4917142857142855</v>
      </c>
      <c r="AE127" s="41">
        <f t="shared" si="63"/>
        <v>0.45866299736268779</v>
      </c>
      <c r="AF127" s="77">
        <v>5.7142857142857144</v>
      </c>
      <c r="AG127" s="67">
        <f t="shared" si="59"/>
        <v>1.2085714285714286</v>
      </c>
      <c r="AH127" s="41">
        <f t="shared" si="60"/>
        <v>0.94562647754137108</v>
      </c>
      <c r="AI127" s="36"/>
      <c r="AJ127" s="68">
        <f t="shared" si="53"/>
        <v>24.714285714285715</v>
      </c>
      <c r="AK127" s="68">
        <f t="shared" si="85"/>
        <v>36</v>
      </c>
      <c r="AM127">
        <f t="shared" si="47"/>
        <v>4665</v>
      </c>
      <c r="AN127">
        <f t="shared" si="55"/>
        <v>3952.1428571428573</v>
      </c>
      <c r="AO127" s="48">
        <f t="shared" si="54"/>
        <v>3.6904938547774595E-4</v>
      </c>
    </row>
    <row r="128" spans="1:41" ht="13.8" x14ac:dyDescent="0.25">
      <c r="A128" s="95">
        <v>44015</v>
      </c>
      <c r="B128" s="81">
        <v>12319</v>
      </c>
      <c r="C128" s="81">
        <v>353</v>
      </c>
      <c r="D128" s="81">
        <v>7848</v>
      </c>
      <c r="E128" s="81">
        <v>570456</v>
      </c>
      <c r="F128" s="81">
        <f t="shared" si="104"/>
        <v>141</v>
      </c>
      <c r="G128" s="81">
        <f t="shared" si="105"/>
        <v>0</v>
      </c>
      <c r="H128" s="81">
        <f t="shared" si="106"/>
        <v>26</v>
      </c>
      <c r="I128" s="81">
        <f t="shared" si="107"/>
        <v>4118</v>
      </c>
      <c r="J128" s="82">
        <f t="shared" si="108"/>
        <v>3.5263683340217775E-2</v>
      </c>
      <c r="K128" s="82">
        <f t="shared" si="109"/>
        <v>0</v>
      </c>
      <c r="L128" s="82">
        <f t="shared" si="110"/>
        <v>6.4951286535098679E-3</v>
      </c>
      <c r="M128" s="81">
        <f t="shared" si="111"/>
        <v>5.4292509388804513</v>
      </c>
      <c r="N128" s="84">
        <f t="shared" si="112"/>
        <v>2.8654923289228022E-2</v>
      </c>
      <c r="O128" s="84">
        <f>VLOOKUP(A128,[1]List4!$C$3:$E$203,3,0)</f>
        <v>26</v>
      </c>
      <c r="P128" s="85">
        <f t="shared" si="113"/>
        <v>0.63706469680980604</v>
      </c>
      <c r="Q128" s="87">
        <f t="shared" si="114"/>
        <v>2.8654923289228022E-2</v>
      </c>
      <c r="R128" s="96">
        <f t="shared" si="115"/>
        <v>0.33428037990096593</v>
      </c>
      <c r="S128">
        <f t="shared" si="116"/>
        <v>7</v>
      </c>
      <c r="T128">
        <f t="shared" si="117"/>
        <v>5.2848338210648917E-2</v>
      </c>
      <c r="U128">
        <f t="shared" si="118"/>
        <v>1.4128842232024417E-4</v>
      </c>
      <c r="V128">
        <f t="shared" si="119"/>
        <v>7.0924519751343687E-3</v>
      </c>
      <c r="W128">
        <f t="shared" si="120"/>
        <v>8.0952359488398056</v>
      </c>
      <c r="X128">
        <f t="shared" si="121"/>
        <v>4.3043531276673576E-2</v>
      </c>
      <c r="AB128" s="119">
        <f t="shared" si="122"/>
        <v>183</v>
      </c>
      <c r="AC128" s="120">
        <f t="shared" si="123"/>
        <v>0.5714285714285714</v>
      </c>
      <c r="AD128" s="67">
        <f t="shared" si="62"/>
        <v>2.9259999999999997</v>
      </c>
      <c r="AE128" s="41">
        <f t="shared" si="63"/>
        <v>0.19529342837613514</v>
      </c>
      <c r="AF128" s="77">
        <v>6.2857142857142856</v>
      </c>
      <c r="AG128" s="67">
        <f t="shared" si="59"/>
        <v>1.26</v>
      </c>
      <c r="AH128" s="41">
        <f t="shared" si="60"/>
        <v>0.45351473922902491</v>
      </c>
      <c r="AI128" s="36"/>
      <c r="AJ128" s="68">
        <f t="shared" si="53"/>
        <v>25.714285714285715</v>
      </c>
      <c r="AK128" s="68">
        <f t="shared" si="85"/>
        <v>39.5</v>
      </c>
      <c r="AM128">
        <f t="shared" si="47"/>
        <v>5109</v>
      </c>
      <c r="AN128">
        <f t="shared" si="55"/>
        <v>4034.4285714285716</v>
      </c>
      <c r="AO128" s="48">
        <f t="shared" si="54"/>
        <v>3.7673318978048161E-4</v>
      </c>
    </row>
    <row r="129" spans="1:41" ht="13.8" x14ac:dyDescent="0.25">
      <c r="A129" s="95">
        <v>44016</v>
      </c>
      <c r="B129" s="81">
        <v>12440</v>
      </c>
      <c r="C129" s="81">
        <v>351</v>
      </c>
      <c r="D129" s="81">
        <v>7852</v>
      </c>
      <c r="E129" s="81">
        <v>572143</v>
      </c>
      <c r="F129" s="81">
        <f t="shared" si="104"/>
        <v>121</v>
      </c>
      <c r="G129" s="81">
        <f t="shared" si="105"/>
        <v>-2</v>
      </c>
      <c r="H129" s="81">
        <f t="shared" si="106"/>
        <v>4</v>
      </c>
      <c r="I129" s="81">
        <f t="shared" si="107"/>
        <v>4237</v>
      </c>
      <c r="J129" s="82">
        <f t="shared" si="108"/>
        <v>2.9417035403182652E-2</v>
      </c>
      <c r="K129" s="82">
        <f t="shared" si="109"/>
        <v>-4.8567265662943174E-4</v>
      </c>
      <c r="L129" s="82">
        <f t="shared" si="110"/>
        <v>9.7134531325886349E-4</v>
      </c>
      <c r="M129" s="81">
        <f t="shared" si="111"/>
        <v>60.569675895153082</v>
      </c>
      <c r="N129" s="84">
        <f t="shared" si="112"/>
        <v>2.8215434083601287E-2</v>
      </c>
      <c r="O129" s="84">
        <f>VLOOKUP(A129,[1]List4!$C$3:$E$203,3,0)</f>
        <v>26</v>
      </c>
      <c r="P129" s="85">
        <f t="shared" si="113"/>
        <v>0.63118971061093243</v>
      </c>
      <c r="Q129" s="87">
        <f t="shared" si="114"/>
        <v>2.8215434083601287E-2</v>
      </c>
      <c r="R129" s="96">
        <f t="shared" si="115"/>
        <v>0.34059485530546629</v>
      </c>
      <c r="S129">
        <f t="shared" si="116"/>
        <v>7</v>
      </c>
      <c r="T129">
        <f t="shared" si="117"/>
        <v>4.4743197968387723E-2</v>
      </c>
      <c r="U129">
        <f t="shared" si="118"/>
        <v>7.190661423032536E-5</v>
      </c>
      <c r="V129">
        <f t="shared" si="119"/>
        <v>6.569183151724666E-3</v>
      </c>
      <c r="W129">
        <f t="shared" si="120"/>
        <v>14.092248172064615</v>
      </c>
      <c r="X129">
        <f t="shared" si="121"/>
        <v>4.2789223454833596E-2</v>
      </c>
      <c r="AB129" s="119">
        <f t="shared" si="122"/>
        <v>163.14285714285714</v>
      </c>
      <c r="AC129" s="120">
        <f t="shared" si="123"/>
        <v>0.2857142857142857</v>
      </c>
      <c r="AD129" s="67">
        <f t="shared" si="62"/>
        <v>3.3385714285714285</v>
      </c>
      <c r="AE129" s="41">
        <f t="shared" si="63"/>
        <v>8.5579803166452709E-2</v>
      </c>
      <c r="AF129" s="77">
        <v>6.5714285714285712</v>
      </c>
      <c r="AG129" s="67">
        <f t="shared" si="59"/>
        <v>1.1828571428571428</v>
      </c>
      <c r="AH129" s="41">
        <f t="shared" si="60"/>
        <v>0.24154589371980675</v>
      </c>
      <c r="AI129" s="36"/>
      <c r="AJ129" s="68">
        <f t="shared" si="53"/>
        <v>24.285714285714285</v>
      </c>
      <c r="AK129" s="68">
        <f t="shared" si="85"/>
        <v>38.699999999999996</v>
      </c>
      <c r="AM129">
        <f t="shared" si="47"/>
        <v>1687</v>
      </c>
      <c r="AN129">
        <f t="shared" si="55"/>
        <v>3910.5714285714284</v>
      </c>
      <c r="AO129" s="48">
        <f t="shared" si="54"/>
        <v>3.6516746351230136E-4</v>
      </c>
    </row>
    <row r="130" spans="1:41" ht="13.8" x14ac:dyDescent="0.25">
      <c r="A130" s="95">
        <v>44017</v>
      </c>
      <c r="B130" s="81">
        <v>12515</v>
      </c>
      <c r="C130" s="81">
        <v>348</v>
      </c>
      <c r="D130" s="81">
        <v>7864</v>
      </c>
      <c r="E130" s="81">
        <v>573667</v>
      </c>
      <c r="F130" s="81">
        <f t="shared" si="104"/>
        <v>75</v>
      </c>
      <c r="G130" s="81">
        <f t="shared" si="105"/>
        <v>-3</v>
      </c>
      <c r="H130" s="81">
        <f t="shared" si="106"/>
        <v>12</v>
      </c>
      <c r="I130" s="81">
        <f t="shared" si="107"/>
        <v>4303</v>
      </c>
      <c r="J130" s="82">
        <f t="shared" si="108"/>
        <v>1.7721790054005836E-2</v>
      </c>
      <c r="K130" s="82">
        <f t="shared" si="109"/>
        <v>-7.0804814727401467E-4</v>
      </c>
      <c r="L130" s="82">
        <f t="shared" si="110"/>
        <v>2.8321925890960587E-3</v>
      </c>
      <c r="M130" s="81">
        <f t="shared" si="111"/>
        <v>8.343024939869192</v>
      </c>
      <c r="N130" s="84">
        <f t="shared" si="112"/>
        <v>2.780663204155014E-2</v>
      </c>
      <c r="O130" s="84">
        <f>VLOOKUP(A130,[1]List4!$C$3:$E$203,3,0)</f>
        <v>26</v>
      </c>
      <c r="P130" s="85">
        <f t="shared" si="113"/>
        <v>0.6283659608469836</v>
      </c>
      <c r="Q130" s="87">
        <f t="shared" si="114"/>
        <v>2.780663204155014E-2</v>
      </c>
      <c r="R130" s="96">
        <f t="shared" si="115"/>
        <v>0.34382740711146631</v>
      </c>
      <c r="S130">
        <f t="shared" si="116"/>
        <v>7</v>
      </c>
      <c r="T130">
        <f t="shared" si="117"/>
        <v>3.3923965494754516E-2</v>
      </c>
      <c r="U130">
        <f t="shared" si="118"/>
        <v>1.4484195360055282E-5</v>
      </c>
      <c r="V130">
        <f t="shared" si="119"/>
        <v>5.9680538145685524E-3</v>
      </c>
      <c r="W130">
        <f t="shared" si="120"/>
        <v>13.301497737851415</v>
      </c>
      <c r="X130">
        <f t="shared" si="121"/>
        <v>4.2377009254749146E-2</v>
      </c>
      <c r="AB130" s="119">
        <f t="shared" si="122"/>
        <v>130.28571428571428</v>
      </c>
      <c r="AC130" s="120">
        <f t="shared" si="123"/>
        <v>0</v>
      </c>
      <c r="AD130" s="67">
        <f t="shared" si="62"/>
        <v>3.2028571428571428</v>
      </c>
      <c r="AE130" s="41">
        <f t="shared" si="63"/>
        <v>0</v>
      </c>
      <c r="AF130" s="77">
        <v>7.7142857142857144</v>
      </c>
      <c r="AG130" s="67">
        <f t="shared" si="59"/>
        <v>1.1057142857142856</v>
      </c>
      <c r="AH130" s="41">
        <f t="shared" si="60"/>
        <v>0</v>
      </c>
      <c r="AI130" s="36"/>
      <c r="AJ130" s="68">
        <f t="shared" si="53"/>
        <v>22.714285714285715</v>
      </c>
      <c r="AK130" s="68">
        <f t="shared" si="85"/>
        <v>38.6</v>
      </c>
      <c r="AM130">
        <f t="shared" si="47"/>
        <v>1524</v>
      </c>
      <c r="AN130">
        <f t="shared" si="55"/>
        <v>3782.1428571428573</v>
      </c>
      <c r="AO130" s="48">
        <f t="shared" si="54"/>
        <v>3.5317485922730252E-4</v>
      </c>
    </row>
    <row r="131" spans="1:41" ht="13.8" x14ac:dyDescent="0.25">
      <c r="A131" s="95">
        <v>44018</v>
      </c>
      <c r="B131" s="81">
        <v>12566</v>
      </c>
      <c r="C131" s="81">
        <v>350</v>
      </c>
      <c r="D131" s="81">
        <v>7873</v>
      </c>
      <c r="E131" s="81">
        <v>575381</v>
      </c>
      <c r="F131" s="81">
        <f t="shared" si="104"/>
        <v>51</v>
      </c>
      <c r="G131" s="81">
        <f t="shared" si="105"/>
        <v>2</v>
      </c>
      <c r="H131" s="81">
        <f t="shared" si="106"/>
        <v>9</v>
      </c>
      <c r="I131" s="81">
        <f t="shared" si="107"/>
        <v>4343</v>
      </c>
      <c r="J131" s="82">
        <f t="shared" si="108"/>
        <v>1.1866063361055449E-2</v>
      </c>
      <c r="K131" s="82">
        <f t="shared" si="109"/>
        <v>4.6479200557750407E-4</v>
      </c>
      <c r="L131" s="82">
        <f t="shared" si="110"/>
        <v>2.0915640250987683E-3</v>
      </c>
      <c r="M131" s="81">
        <f t="shared" si="111"/>
        <v>4.641788240238327</v>
      </c>
      <c r="N131" s="84">
        <f t="shared" si="112"/>
        <v>2.7852936495304792E-2</v>
      </c>
      <c r="O131" s="84">
        <f>VLOOKUP(A131,[1]List4!$C$3:$E$203,3,0)</f>
        <v>27</v>
      </c>
      <c r="P131" s="85">
        <f t="shared" si="113"/>
        <v>0.62653191150724175</v>
      </c>
      <c r="Q131" s="87">
        <f t="shared" si="114"/>
        <v>2.7852936495304792E-2</v>
      </c>
      <c r="R131" s="96">
        <f t="shared" si="115"/>
        <v>0.34561515199745352</v>
      </c>
      <c r="S131">
        <f t="shared" si="116"/>
        <v>7</v>
      </c>
      <c r="T131">
        <f t="shared" si="117"/>
        <v>2.7481527826828913E-2</v>
      </c>
      <c r="U131">
        <f t="shared" si="118"/>
        <v>8.0883053299698725E-5</v>
      </c>
      <c r="V131">
        <f t="shared" si="119"/>
        <v>4.6169492789186776E-3</v>
      </c>
      <c r="W131">
        <f t="shared" si="120"/>
        <v>13.260014172938778</v>
      </c>
      <c r="X131">
        <f t="shared" si="121"/>
        <v>4.2563541286635045E-2</v>
      </c>
      <c r="AB131" s="119">
        <f t="shared" si="122"/>
        <v>108.71428571428571</v>
      </c>
      <c r="AC131" s="120">
        <f t="shared" si="123"/>
        <v>0.2857142857142857</v>
      </c>
      <c r="AD131" s="67">
        <f t="shared" si="62"/>
        <v>3.430857142857143</v>
      </c>
      <c r="AE131" s="41">
        <f t="shared" si="63"/>
        <v>8.3277814790139904E-2</v>
      </c>
      <c r="AF131" s="77">
        <v>7.7142857142857144</v>
      </c>
      <c r="AG131" s="67">
        <f t="shared" si="59"/>
        <v>1.1057142857142856</v>
      </c>
      <c r="AH131" s="41">
        <f t="shared" si="60"/>
        <v>0.25839793281653745</v>
      </c>
      <c r="AI131" s="36"/>
      <c r="AJ131" s="68">
        <f t="shared" si="53"/>
        <v>18.142857142857142</v>
      </c>
      <c r="AK131" s="68">
        <f t="shared" si="85"/>
        <v>36.099999999999994</v>
      </c>
      <c r="AM131">
        <f t="shared" si="47"/>
        <v>1714</v>
      </c>
      <c r="AN131">
        <f t="shared" si="55"/>
        <v>3386.2857142857142</v>
      </c>
      <c r="AO131" s="48">
        <f t="shared" si="54"/>
        <v>3.1620989095841275E-4</v>
      </c>
    </row>
    <row r="132" spans="1:41" ht="13.8" x14ac:dyDescent="0.25">
      <c r="A132" s="95">
        <v>44019</v>
      </c>
      <c r="B132" s="81">
        <v>12685</v>
      </c>
      <c r="C132" s="81">
        <v>351</v>
      </c>
      <c r="D132" s="81">
        <v>7910</v>
      </c>
      <c r="E132" s="81">
        <v>579540</v>
      </c>
      <c r="F132" s="81">
        <f t="shared" si="104"/>
        <v>119</v>
      </c>
      <c r="G132" s="81">
        <f t="shared" si="105"/>
        <v>1</v>
      </c>
      <c r="H132" s="81">
        <f t="shared" si="106"/>
        <v>37</v>
      </c>
      <c r="I132" s="81">
        <f t="shared" si="107"/>
        <v>4424</v>
      </c>
      <c r="J132" s="82">
        <f t="shared" si="108"/>
        <v>2.7432604086958828E-2</v>
      </c>
      <c r="K132" s="82">
        <f t="shared" si="109"/>
        <v>2.3025558369790466E-4</v>
      </c>
      <c r="L132" s="82">
        <f t="shared" si="110"/>
        <v>8.5194565968224733E-3</v>
      </c>
      <c r="M132" s="81">
        <f t="shared" si="111"/>
        <v>3.1352578828858468</v>
      </c>
      <c r="N132" s="84">
        <f t="shared" si="112"/>
        <v>2.7670476941269215E-2</v>
      </c>
      <c r="O132" s="84">
        <f>VLOOKUP(A132,[1]List4!$C$3:$E$203,3,0)</f>
        <v>27</v>
      </c>
      <c r="P132" s="85">
        <f t="shared" si="113"/>
        <v>0.62357114702404415</v>
      </c>
      <c r="Q132" s="87">
        <f t="shared" si="114"/>
        <v>2.7670476941269215E-2</v>
      </c>
      <c r="R132" s="96">
        <f t="shared" si="115"/>
        <v>0.34875837603468662</v>
      </c>
      <c r="S132">
        <f t="shared" si="116"/>
        <v>7</v>
      </c>
      <c r="T132">
        <f t="shared" si="117"/>
        <v>2.5658298161590216E-2</v>
      </c>
      <c r="U132">
        <f t="shared" si="118"/>
        <v>7.5281115858998271E-5</v>
      </c>
      <c r="V132">
        <f t="shared" si="119"/>
        <v>4.8716247006690026E-3</v>
      </c>
      <c r="W132">
        <f t="shared" si="120"/>
        <v>12.888323371699341</v>
      </c>
      <c r="X132">
        <f t="shared" si="121"/>
        <v>4.2488802808376712E-2</v>
      </c>
      <c r="AB132" s="119">
        <f t="shared" si="122"/>
        <v>104.42857142857143</v>
      </c>
      <c r="AC132" s="120">
        <f t="shared" si="123"/>
        <v>0.2857142857142857</v>
      </c>
      <c r="AD132" s="67">
        <f t="shared" si="62"/>
        <v>4.6142857142857139</v>
      </c>
      <c r="AE132" s="41">
        <f t="shared" si="63"/>
        <v>6.1919504643962849E-2</v>
      </c>
      <c r="AF132" s="77">
        <v>7.7142857142857144</v>
      </c>
      <c r="AG132" s="67">
        <f t="shared" si="59"/>
        <v>0.9514285714285714</v>
      </c>
      <c r="AH132" s="41">
        <f t="shared" si="60"/>
        <v>0.3003003003003003</v>
      </c>
      <c r="AI132" s="36"/>
      <c r="AJ132" s="68">
        <f t="shared" si="53"/>
        <v>19.857142857142858</v>
      </c>
      <c r="AK132" s="68">
        <f t="shared" si="85"/>
        <v>40.9</v>
      </c>
      <c r="AM132">
        <f t="shared" ref="AM132:AM195" si="124">E132-E131</f>
        <v>4159</v>
      </c>
      <c r="AN132">
        <f t="shared" si="55"/>
        <v>3350.1428571428573</v>
      </c>
      <c r="AO132" s="48">
        <f t="shared" si="54"/>
        <v>3.1283488663794037E-4</v>
      </c>
    </row>
    <row r="133" spans="1:41" ht="13.8" x14ac:dyDescent="0.25">
      <c r="A133" s="95">
        <v>44020</v>
      </c>
      <c r="B133" s="81">
        <v>12814</v>
      </c>
      <c r="C133" s="81">
        <v>351</v>
      </c>
      <c r="D133" s="81">
        <v>8010</v>
      </c>
      <c r="E133" s="81">
        <v>584946</v>
      </c>
      <c r="F133" s="81">
        <f t="shared" si="104"/>
        <v>129</v>
      </c>
      <c r="G133" s="81">
        <f t="shared" si="105"/>
        <v>0</v>
      </c>
      <c r="H133" s="81">
        <f t="shared" si="106"/>
        <v>100</v>
      </c>
      <c r="I133" s="81">
        <f t="shared" si="107"/>
        <v>4453</v>
      </c>
      <c r="J133" s="82">
        <f t="shared" si="108"/>
        <v>2.9193712537681549E-2</v>
      </c>
      <c r="K133" s="82">
        <f t="shared" si="109"/>
        <v>0</v>
      </c>
      <c r="L133" s="82">
        <f t="shared" si="110"/>
        <v>2.2603978300180832E-2</v>
      </c>
      <c r="M133" s="81">
        <f t="shared" si="111"/>
        <v>1.2915298426670316</v>
      </c>
      <c r="N133" s="84">
        <f t="shared" si="112"/>
        <v>2.7391915092867175E-2</v>
      </c>
      <c r="O133" s="84">
        <f>VLOOKUP(A133,[1]List4!$C$3:$E$203,3,0)</f>
        <v>27</v>
      </c>
      <c r="P133" s="85">
        <f t="shared" si="113"/>
        <v>0.62509754955517405</v>
      </c>
      <c r="Q133" s="87">
        <f t="shared" si="114"/>
        <v>2.7391915092867175E-2</v>
      </c>
      <c r="R133" s="96">
        <f t="shared" si="115"/>
        <v>0.34751053535195875</v>
      </c>
      <c r="S133">
        <f t="shared" si="116"/>
        <v>7</v>
      </c>
      <c r="T133">
        <f t="shared" si="117"/>
        <v>2.6397022479624978E-2</v>
      </c>
      <c r="U133">
        <f t="shared" si="118"/>
        <v>7.5281115858998271E-5</v>
      </c>
      <c r="V133">
        <f t="shared" si="119"/>
        <v>7.1319888411747528E-3</v>
      </c>
      <c r="W133">
        <f t="shared" si="120"/>
        <v>12.566768235915211</v>
      </c>
      <c r="X133">
        <f t="shared" si="121"/>
        <v>4.1980624327233582E-2</v>
      </c>
      <c r="AB133" s="119">
        <f t="shared" si="122"/>
        <v>109.71428571428571</v>
      </c>
      <c r="AC133" s="120">
        <f t="shared" si="123"/>
        <v>0.2857142857142857</v>
      </c>
      <c r="AD133" s="67">
        <f t="shared" si="62"/>
        <v>5.9985714285714282</v>
      </c>
      <c r="AE133" s="41">
        <f t="shared" si="63"/>
        <v>4.7630388187663728E-2</v>
      </c>
      <c r="AF133" s="77">
        <v>8.2857142857142865</v>
      </c>
      <c r="AG133" s="67">
        <f t="shared" ref="AG133:AG143" si="125">INDEX(AF112:AF133,$AI$3)*$AH$2</f>
        <v>1.0285714285714285</v>
      </c>
      <c r="AH133" s="41">
        <f t="shared" ref="AH133:AH143" si="126">AC133/AG133</f>
        <v>0.27777777777777779</v>
      </c>
      <c r="AI133" s="36"/>
      <c r="AJ133" s="68">
        <f t="shared" si="53"/>
        <v>30.428571428571427</v>
      </c>
      <c r="AK133" s="68">
        <f t="shared" si="85"/>
        <v>42.4</v>
      </c>
      <c r="AM133">
        <f t="shared" si="124"/>
        <v>5406</v>
      </c>
      <c r="AN133">
        <f t="shared" si="55"/>
        <v>3466.2857142857142</v>
      </c>
      <c r="AO133" s="48">
        <f t="shared" si="54"/>
        <v>3.236802562527391E-4</v>
      </c>
    </row>
    <row r="134" spans="1:41" ht="13.8" x14ac:dyDescent="0.25">
      <c r="A134" s="95">
        <v>44021</v>
      </c>
      <c r="B134" s="81">
        <v>12919</v>
      </c>
      <c r="C134" s="81">
        <v>352</v>
      </c>
      <c r="D134" s="81">
        <v>8128</v>
      </c>
      <c r="E134" s="81">
        <v>589628</v>
      </c>
      <c r="F134" s="81">
        <f t="shared" ref="F134:F140" si="127">B134-B133</f>
        <v>105</v>
      </c>
      <c r="G134" s="81">
        <f t="shared" ref="G134:G140" si="128">C134-C133</f>
        <v>1</v>
      </c>
      <c r="H134" s="81">
        <f t="shared" ref="H134:H140" si="129">D134-D133</f>
        <v>118</v>
      </c>
      <c r="I134" s="81">
        <f t="shared" ref="I134:I140" si="130">B134-C134-D134</f>
        <v>4439</v>
      </c>
      <c r="J134" s="82">
        <f t="shared" ref="J134:J140" si="131">F134/I133*$B$2/($B$2-B133)</f>
        <v>2.3607857606292228E-2</v>
      </c>
      <c r="K134" s="82">
        <f t="shared" ref="K134:K140" si="132">G134/I133</f>
        <v>2.2456770716370987E-4</v>
      </c>
      <c r="L134" s="82">
        <f t="shared" ref="L134:L140" si="133">H134/I133</f>
        <v>2.6498989445317762E-2</v>
      </c>
      <c r="M134" s="81">
        <f t="shared" ref="M134:M140" si="134">J134/(K134+L134)</f>
        <v>0.88340999933461584</v>
      </c>
      <c r="N134" s="84">
        <f t="shared" ref="N134:N140" si="135">C134/B134</f>
        <v>2.7246690920349873E-2</v>
      </c>
      <c r="O134" s="84">
        <f>VLOOKUP(A134,[1]List4!$C$3:$E$203,3,0)</f>
        <v>27</v>
      </c>
      <c r="P134" s="85">
        <f t="shared" ref="P134:P140" si="136">D134/B134</f>
        <v>0.62915086306989709</v>
      </c>
      <c r="Q134" s="87">
        <f t="shared" ref="Q134:Q140" si="137">N134</f>
        <v>2.7246690920349873E-2</v>
      </c>
      <c r="R134" s="96">
        <f t="shared" ref="R134:R140" si="138">IF(P134="","",1-SUM(P134:Q134))</f>
        <v>0.34360244600975298</v>
      </c>
      <c r="S134">
        <f t="shared" ref="S134:S140" si="139">MONTH(A134)</f>
        <v>7</v>
      </c>
      <c r="T134">
        <f t="shared" ref="T134:T140" si="140">AVERAGE(J128:J134)</f>
        <v>2.4928963769913472E-2</v>
      </c>
      <c r="U134">
        <f t="shared" ref="U134:U140" si="141">AVERAGE(K128:K134)</f>
        <v>-3.9157929637761138E-5</v>
      </c>
      <c r="V134">
        <f t="shared" ref="V134:V140" si="142">AVERAGE(L128:L134)</f>
        <v>1.0001807846183517E-2</v>
      </c>
      <c r="W134">
        <f t="shared" ref="W134:W140" si="143">AVERAGE(M128:M134)</f>
        <v>12.041991105575509</v>
      </c>
      <c r="X134">
        <f t="shared" ref="X134:X140" si="144">C134/SUM(C134:D134)</f>
        <v>4.1509433962264149E-2</v>
      </c>
      <c r="AB134" s="119">
        <f t="shared" ref="AB134:AB140" si="145">AVERAGE(F128:F134)</f>
        <v>105.85714285714286</v>
      </c>
      <c r="AC134" s="120">
        <f t="shared" ref="AC134:AC140" si="146">AVERAGE(G128:G134)</f>
        <v>-0.14285714285714285</v>
      </c>
      <c r="AD134" s="67">
        <f t="shared" ref="AD134:AD140" si="147">INDEX(AB113:AB134,$AE$3)*$AD$2</f>
        <v>6.9594285714285711</v>
      </c>
      <c r="AE134" s="41">
        <f t="shared" ref="AE134:AE140" si="148">AC134/AD134</f>
        <v>-2.0527136874948681E-2</v>
      </c>
      <c r="AF134" s="77">
        <v>7.8571428571428568</v>
      </c>
      <c r="AG134" s="67">
        <f t="shared" si="125"/>
        <v>1.1314285714285715</v>
      </c>
      <c r="AH134" s="41">
        <f t="shared" si="126"/>
        <v>-0.12626262626262624</v>
      </c>
      <c r="AI134" s="36"/>
      <c r="AJ134" s="68">
        <f t="shared" si="53"/>
        <v>43.714285714285715</v>
      </c>
      <c r="AK134" s="68">
        <f t="shared" si="85"/>
        <v>39.599999999999994</v>
      </c>
      <c r="AM134">
        <f t="shared" si="124"/>
        <v>4682</v>
      </c>
      <c r="AN134">
        <f t="shared" si="55"/>
        <v>3468.7142857142858</v>
      </c>
      <c r="AO134" s="48">
        <f t="shared" si="54"/>
        <v>3.2390703519917399E-4</v>
      </c>
    </row>
    <row r="135" spans="1:41" ht="13.8" x14ac:dyDescent="0.25">
      <c r="A135" s="95">
        <v>44022</v>
      </c>
      <c r="B135" s="81">
        <v>13001</v>
      </c>
      <c r="C135" s="81">
        <v>352</v>
      </c>
      <c r="D135" s="81">
        <v>8208</v>
      </c>
      <c r="E135" s="81">
        <v>594961</v>
      </c>
      <c r="F135" s="81">
        <f t="shared" si="127"/>
        <v>82</v>
      </c>
      <c r="G135" s="81">
        <f t="shared" si="128"/>
        <v>0</v>
      </c>
      <c r="H135" s="81">
        <f t="shared" si="129"/>
        <v>80</v>
      </c>
      <c r="I135" s="81">
        <f t="shared" si="130"/>
        <v>4441</v>
      </c>
      <c r="J135" s="82">
        <f t="shared" si="131"/>
        <v>1.8494940723512508E-2</v>
      </c>
      <c r="K135" s="82">
        <f t="shared" si="132"/>
        <v>0</v>
      </c>
      <c r="L135" s="82">
        <f t="shared" si="133"/>
        <v>1.8022077044379366E-2</v>
      </c>
      <c r="M135" s="81">
        <f t="shared" si="134"/>
        <v>1.0262380233959003</v>
      </c>
      <c r="N135" s="84">
        <f t="shared" si="135"/>
        <v>2.7074840396892546E-2</v>
      </c>
      <c r="O135" s="84">
        <f>VLOOKUP(A135,[1]List4!$C$3:$E$203,3,0)</f>
        <v>27</v>
      </c>
      <c r="P135" s="85">
        <f t="shared" si="136"/>
        <v>0.6313360510729944</v>
      </c>
      <c r="Q135" s="87">
        <f t="shared" si="137"/>
        <v>2.7074840396892546E-2</v>
      </c>
      <c r="R135" s="96">
        <f t="shared" si="138"/>
        <v>0.34158910853011304</v>
      </c>
      <c r="S135">
        <f t="shared" si="139"/>
        <v>7</v>
      </c>
      <c r="T135">
        <f t="shared" si="140"/>
        <v>2.253342911038415E-2</v>
      </c>
      <c r="U135">
        <f t="shared" si="141"/>
        <v>-3.9157929637761138E-5</v>
      </c>
      <c r="V135">
        <f t="shared" si="142"/>
        <v>1.1648514759164872E-2</v>
      </c>
      <c r="W135">
        <f t="shared" si="143"/>
        <v>11.412989260506288</v>
      </c>
      <c r="X135">
        <f t="shared" si="144"/>
        <v>4.1121495327102804E-2</v>
      </c>
      <c r="AB135" s="119">
        <f t="shared" si="145"/>
        <v>97.428571428571431</v>
      </c>
      <c r="AC135" s="120">
        <f t="shared" si="146"/>
        <v>-0.14285714285714285</v>
      </c>
      <c r="AD135" s="67">
        <f t="shared" si="147"/>
        <v>7.0788571428571423</v>
      </c>
      <c r="AE135" s="41">
        <f t="shared" si="148"/>
        <v>-2.0180820148530836E-2</v>
      </c>
      <c r="AF135" s="77">
        <v>8.2857142857142865</v>
      </c>
      <c r="AG135" s="67">
        <f t="shared" si="125"/>
        <v>1.1828571428571428</v>
      </c>
      <c r="AH135" s="41">
        <f t="shared" si="126"/>
        <v>-0.12077294685990338</v>
      </c>
      <c r="AI135" s="36"/>
      <c r="AJ135" s="68">
        <f t="shared" si="53"/>
        <v>51.428571428571431</v>
      </c>
      <c r="AK135" s="68">
        <f t="shared" si="85"/>
        <v>36.699999999999996</v>
      </c>
      <c r="AM135">
        <f t="shared" si="124"/>
        <v>5333</v>
      </c>
      <c r="AN135">
        <f t="shared" si="55"/>
        <v>3500.7142857142858</v>
      </c>
      <c r="AO135" s="48">
        <f t="shared" si="54"/>
        <v>3.2689518131690453E-4</v>
      </c>
    </row>
    <row r="136" spans="1:41" ht="13.8" x14ac:dyDescent="0.25">
      <c r="A136" s="95">
        <v>44023</v>
      </c>
      <c r="B136" s="81">
        <v>13115</v>
      </c>
      <c r="C136" s="81">
        <v>352</v>
      </c>
      <c r="D136" s="81">
        <v>8227</v>
      </c>
      <c r="E136" s="81">
        <v>597282</v>
      </c>
      <c r="F136" s="81">
        <f t="shared" si="127"/>
        <v>114</v>
      </c>
      <c r="G136" s="81">
        <f t="shared" si="128"/>
        <v>0</v>
      </c>
      <c r="H136" s="81">
        <f t="shared" si="129"/>
        <v>19</v>
      </c>
      <c r="I136" s="81">
        <f t="shared" si="130"/>
        <v>4536</v>
      </c>
      <c r="J136" s="82">
        <f t="shared" si="131"/>
        <v>2.570109601148381E-2</v>
      </c>
      <c r="K136" s="82">
        <f t="shared" si="132"/>
        <v>0</v>
      </c>
      <c r="L136" s="82">
        <f t="shared" si="133"/>
        <v>4.2783156946633637E-3</v>
      </c>
      <c r="M136" s="81">
        <f t="shared" si="134"/>
        <v>6.007293020368401</v>
      </c>
      <c r="N136" s="84">
        <f t="shared" si="135"/>
        <v>2.6839496759435762E-2</v>
      </c>
      <c r="O136" s="84">
        <f>VLOOKUP(A136,[1]List4!$C$3:$E$203,3,0)</f>
        <v>27</v>
      </c>
      <c r="P136" s="85">
        <f t="shared" si="136"/>
        <v>0.62729698818147162</v>
      </c>
      <c r="Q136" s="87">
        <f t="shared" si="137"/>
        <v>2.6839496759435762E-2</v>
      </c>
      <c r="R136" s="96">
        <f t="shared" si="138"/>
        <v>0.34586351505909263</v>
      </c>
      <c r="S136">
        <f t="shared" si="139"/>
        <v>7</v>
      </c>
      <c r="T136">
        <f t="shared" si="140"/>
        <v>2.2002580625855746E-2</v>
      </c>
      <c r="U136">
        <f t="shared" si="141"/>
        <v>3.0223878452157704E-5</v>
      </c>
      <c r="V136">
        <f t="shared" si="142"/>
        <v>1.2120939099365517E-2</v>
      </c>
      <c r="W136">
        <f t="shared" si="143"/>
        <v>3.6183631355370451</v>
      </c>
      <c r="X136">
        <f t="shared" si="144"/>
        <v>4.1030423126238488E-2</v>
      </c>
      <c r="AB136" s="119">
        <f t="shared" si="145"/>
        <v>96.428571428571431</v>
      </c>
      <c r="AC136" s="120">
        <f t="shared" si="146"/>
        <v>0.14285714285714285</v>
      </c>
      <c r="AD136" s="67">
        <f t="shared" si="147"/>
        <v>6.8888571428571428</v>
      </c>
      <c r="AE136" s="41">
        <f t="shared" si="148"/>
        <v>2.0737422753100244E-2</v>
      </c>
      <c r="AF136" s="77">
        <v>8.1428571428571423</v>
      </c>
      <c r="AG136" s="67">
        <f t="shared" si="125"/>
        <v>1.3885714285714286</v>
      </c>
      <c r="AH136" s="41">
        <f t="shared" si="126"/>
        <v>0.10288065843621398</v>
      </c>
      <c r="AI136" s="36"/>
      <c r="AJ136" s="68">
        <f t="shared" si="53"/>
        <v>53.571428571428569</v>
      </c>
      <c r="AK136" s="68">
        <f t="shared" si="85"/>
        <v>36</v>
      </c>
      <c r="AM136">
        <f t="shared" si="124"/>
        <v>2321</v>
      </c>
      <c r="AN136">
        <f t="shared" si="55"/>
        <v>3591.2857142857142</v>
      </c>
      <c r="AO136" s="48">
        <f t="shared" si="54"/>
        <v>3.3535270202512398E-4</v>
      </c>
    </row>
    <row r="137" spans="1:41" ht="13.8" x14ac:dyDescent="0.25">
      <c r="A137" s="95">
        <v>44024</v>
      </c>
      <c r="B137" s="81">
        <v>13174</v>
      </c>
      <c r="C137" s="81">
        <v>352</v>
      </c>
      <c r="D137" s="81">
        <v>8247</v>
      </c>
      <c r="E137" s="81">
        <v>599069</v>
      </c>
      <c r="F137" s="81">
        <f t="shared" si="127"/>
        <v>59</v>
      </c>
      <c r="G137" s="81">
        <f t="shared" si="128"/>
        <v>0</v>
      </c>
      <c r="H137" s="81">
        <f t="shared" si="129"/>
        <v>20</v>
      </c>
      <c r="I137" s="81">
        <f t="shared" si="130"/>
        <v>4575</v>
      </c>
      <c r="J137" s="82">
        <f t="shared" si="131"/>
        <v>1.3023003594738661E-2</v>
      </c>
      <c r="K137" s="82">
        <f t="shared" si="132"/>
        <v>0</v>
      </c>
      <c r="L137" s="82">
        <f t="shared" si="133"/>
        <v>4.4091710758377423E-3</v>
      </c>
      <c r="M137" s="81">
        <f t="shared" si="134"/>
        <v>2.9536172152867284</v>
      </c>
      <c r="N137" s="84">
        <f t="shared" si="135"/>
        <v>2.6719295582207377E-2</v>
      </c>
      <c r="O137" s="84">
        <f>VLOOKUP(A137,[1]List4!$C$3:$E$203,3,0)</f>
        <v>27</v>
      </c>
      <c r="P137" s="85">
        <f t="shared" si="136"/>
        <v>0.62600576893881887</v>
      </c>
      <c r="Q137" s="87">
        <f t="shared" si="137"/>
        <v>2.6719295582207377E-2</v>
      </c>
      <c r="R137" s="96">
        <f t="shared" si="138"/>
        <v>0.3472749354789737</v>
      </c>
      <c r="S137">
        <f t="shared" si="139"/>
        <v>7</v>
      </c>
      <c r="T137">
        <f t="shared" si="140"/>
        <v>2.1331325417389004E-2</v>
      </c>
      <c r="U137">
        <f t="shared" si="141"/>
        <v>1.3137361377701695E-4</v>
      </c>
      <c r="V137">
        <f t="shared" si="142"/>
        <v>1.2346221740328614E-2</v>
      </c>
      <c r="W137">
        <f t="shared" si="143"/>
        <v>2.8484477463109781</v>
      </c>
      <c r="X137">
        <f t="shared" si="144"/>
        <v>4.0934992440981512E-2</v>
      </c>
      <c r="AB137" s="119">
        <f t="shared" si="145"/>
        <v>94.142857142857139</v>
      </c>
      <c r="AC137" s="120">
        <f t="shared" si="146"/>
        <v>0.5714285714285714</v>
      </c>
      <c r="AD137" s="67">
        <f t="shared" si="147"/>
        <v>7.1005714285714285</v>
      </c>
      <c r="AE137" s="41">
        <f t="shared" si="148"/>
        <v>8.0476420408820207E-2</v>
      </c>
      <c r="AF137" s="77">
        <v>7.2857142857142856</v>
      </c>
      <c r="AG137" s="67">
        <f t="shared" si="125"/>
        <v>1.3885714285714286</v>
      </c>
      <c r="AH137" s="41">
        <f t="shared" si="126"/>
        <v>0.41152263374485593</v>
      </c>
      <c r="AI137" s="36"/>
      <c r="AJ137" s="68">
        <f t="shared" si="53"/>
        <v>54.714285714285715</v>
      </c>
      <c r="AK137" s="68">
        <f t="shared" si="85"/>
        <v>33.799999999999997</v>
      </c>
      <c r="AM137">
        <f t="shared" si="124"/>
        <v>1787</v>
      </c>
      <c r="AN137">
        <f t="shared" si="55"/>
        <v>3628.8571428571427</v>
      </c>
      <c r="AO137" s="48">
        <f t="shared" si="54"/>
        <v>3.3886110572585221E-4</v>
      </c>
    </row>
    <row r="138" spans="1:41" ht="13.8" x14ac:dyDescent="0.25">
      <c r="A138" s="95">
        <v>44025</v>
      </c>
      <c r="B138" s="81">
        <v>13238</v>
      </c>
      <c r="C138" s="81">
        <v>353</v>
      </c>
      <c r="D138" s="81">
        <v>8373</v>
      </c>
      <c r="E138" s="81">
        <v>603493</v>
      </c>
      <c r="F138" s="81">
        <f t="shared" si="127"/>
        <v>64</v>
      </c>
      <c r="G138" s="81">
        <f t="shared" si="128"/>
        <v>1</v>
      </c>
      <c r="H138" s="81">
        <f t="shared" si="129"/>
        <v>126</v>
      </c>
      <c r="I138" s="81">
        <f t="shared" si="130"/>
        <v>4512</v>
      </c>
      <c r="J138" s="82">
        <f t="shared" si="131"/>
        <v>1.4006301343721344E-2</v>
      </c>
      <c r="K138" s="82">
        <f t="shared" si="132"/>
        <v>2.185792349726776E-4</v>
      </c>
      <c r="L138" s="82">
        <f t="shared" si="133"/>
        <v>2.7540983606557379E-2</v>
      </c>
      <c r="M138" s="81">
        <f t="shared" si="134"/>
        <v>0.50455770588602478</v>
      </c>
      <c r="N138" s="84">
        <f t="shared" si="135"/>
        <v>2.666565946517601E-2</v>
      </c>
      <c r="O138" s="84">
        <f>VLOOKUP(A138,[1]List4!$C$3:$E$203,3,0)</f>
        <v>28</v>
      </c>
      <c r="P138" s="85">
        <f t="shared" si="136"/>
        <v>0.63249735609608704</v>
      </c>
      <c r="Q138" s="87">
        <f t="shared" si="137"/>
        <v>2.666565946517601E-2</v>
      </c>
      <c r="R138" s="96">
        <f t="shared" si="138"/>
        <v>0.340836984438737</v>
      </c>
      <c r="S138">
        <f t="shared" si="139"/>
        <v>7</v>
      </c>
      <c r="T138">
        <f t="shared" si="140"/>
        <v>2.163707370062699E-2</v>
      </c>
      <c r="U138">
        <f t="shared" si="141"/>
        <v>9.6200360833470302E-5</v>
      </c>
      <c r="V138">
        <f t="shared" si="142"/>
        <v>1.5981853109108414E-2</v>
      </c>
      <c r="W138">
        <f t="shared" si="143"/>
        <v>2.2574148128320788</v>
      </c>
      <c r="X138">
        <f t="shared" si="144"/>
        <v>4.0453816181526471E-2</v>
      </c>
      <c r="AB138" s="119">
        <f t="shared" si="145"/>
        <v>96</v>
      </c>
      <c r="AC138" s="120">
        <f t="shared" si="146"/>
        <v>0.42857142857142855</v>
      </c>
      <c r="AD138" s="67">
        <f t="shared" si="147"/>
        <v>6.9539999999999997</v>
      </c>
      <c r="AE138" s="41">
        <f t="shared" si="148"/>
        <v>6.1629483544927893E-2</v>
      </c>
      <c r="AF138" s="77">
        <v>8</v>
      </c>
      <c r="AG138" s="67">
        <f t="shared" si="125"/>
        <v>1.3885714285714286</v>
      </c>
      <c r="AH138" s="41">
        <f t="shared" si="126"/>
        <v>0.30864197530864196</v>
      </c>
      <c r="AI138" s="36"/>
      <c r="AJ138" s="68">
        <f t="shared" si="53"/>
        <v>71.428571428571431</v>
      </c>
      <c r="AK138" s="68">
        <f t="shared" si="85"/>
        <v>42.5</v>
      </c>
      <c r="AM138">
        <f t="shared" si="124"/>
        <v>4424</v>
      </c>
      <c r="AN138">
        <f t="shared" si="55"/>
        <v>4016</v>
      </c>
      <c r="AO138" s="48">
        <f t="shared" si="54"/>
        <v>3.7501233777518139E-4</v>
      </c>
    </row>
    <row r="139" spans="1:41" ht="13.8" x14ac:dyDescent="0.25">
      <c r="A139" s="95">
        <v>44026</v>
      </c>
      <c r="B139" s="81">
        <v>13341</v>
      </c>
      <c r="C139" s="81">
        <v>355</v>
      </c>
      <c r="D139" s="81">
        <v>8441</v>
      </c>
      <c r="E139" s="81">
        <v>608295</v>
      </c>
      <c r="F139" s="81">
        <f t="shared" si="127"/>
        <v>103</v>
      </c>
      <c r="G139" s="81">
        <f t="shared" si="128"/>
        <v>2</v>
      </c>
      <c r="H139" s="81">
        <f t="shared" si="129"/>
        <v>68</v>
      </c>
      <c r="I139" s="81">
        <f t="shared" si="130"/>
        <v>4545</v>
      </c>
      <c r="J139" s="82">
        <f t="shared" si="131"/>
        <v>2.2856268159064757E-2</v>
      </c>
      <c r="K139" s="82">
        <f t="shared" si="132"/>
        <v>4.4326241134751772E-4</v>
      </c>
      <c r="L139" s="82">
        <f t="shared" si="133"/>
        <v>1.5070921985815602E-2</v>
      </c>
      <c r="M139" s="81">
        <f t="shared" si="134"/>
        <v>1.4732497419100026</v>
      </c>
      <c r="N139" s="84">
        <f t="shared" si="135"/>
        <v>2.6609699422831871E-2</v>
      </c>
      <c r="O139" s="84">
        <f>VLOOKUP(A139,[1]List4!$C$3:$E$203,3,0)</f>
        <v>28</v>
      </c>
      <c r="P139" s="85">
        <f t="shared" si="136"/>
        <v>0.63271119106513751</v>
      </c>
      <c r="Q139" s="87">
        <f t="shared" si="137"/>
        <v>2.6609699422831871E-2</v>
      </c>
      <c r="R139" s="96">
        <f t="shared" si="138"/>
        <v>0.34067910951203062</v>
      </c>
      <c r="S139">
        <f t="shared" si="139"/>
        <v>7</v>
      </c>
      <c r="T139">
        <f t="shared" si="140"/>
        <v>2.0983311425213553E-2</v>
      </c>
      <c r="U139">
        <f t="shared" si="141"/>
        <v>1.2662990764055788E-4</v>
      </c>
      <c r="V139">
        <f t="shared" si="142"/>
        <v>1.6917776736107434E-2</v>
      </c>
      <c r="W139">
        <f t="shared" si="143"/>
        <v>2.019985078406958</v>
      </c>
      <c r="X139">
        <f t="shared" si="144"/>
        <v>4.035925420645748E-2</v>
      </c>
      <c r="AB139" s="119">
        <f t="shared" si="145"/>
        <v>93.714285714285708</v>
      </c>
      <c r="AC139" s="120">
        <f t="shared" si="146"/>
        <v>0.5714285714285714</v>
      </c>
      <c r="AD139" s="67">
        <f t="shared" si="147"/>
        <v>6.1994285714285713</v>
      </c>
      <c r="AE139" s="41">
        <f t="shared" si="148"/>
        <v>9.2174393953359759E-2</v>
      </c>
      <c r="AF139" s="77">
        <v>8.7142857142857135</v>
      </c>
      <c r="AG139" s="67">
        <f t="shared" si="125"/>
        <v>1.4914285714285715</v>
      </c>
      <c r="AH139" s="41">
        <f t="shared" si="126"/>
        <v>0.38314176245210724</v>
      </c>
      <c r="AI139" s="36"/>
      <c r="AJ139" s="68">
        <f t="shared" si="53"/>
        <v>75.857142857142861</v>
      </c>
      <c r="AK139" s="68">
        <f t="shared" si="85"/>
        <v>46.8</v>
      </c>
      <c r="AM139">
        <f t="shared" si="124"/>
        <v>4802</v>
      </c>
      <c r="AN139">
        <f t="shared" si="55"/>
        <v>4107.8571428571431</v>
      </c>
      <c r="AO139" s="48">
        <f t="shared" si="54"/>
        <v>3.8358991792563111E-4</v>
      </c>
    </row>
    <row r="140" spans="1:41" ht="13.8" x14ac:dyDescent="0.25">
      <c r="A140" s="95">
        <v>44027</v>
      </c>
      <c r="B140" s="81">
        <v>13475</v>
      </c>
      <c r="C140" s="81">
        <v>355</v>
      </c>
      <c r="D140" s="81">
        <v>8507</v>
      </c>
      <c r="E140" s="81">
        <v>612989</v>
      </c>
      <c r="F140" s="81">
        <f t="shared" si="127"/>
        <v>134</v>
      </c>
      <c r="G140" s="81">
        <f t="shared" si="128"/>
        <v>0</v>
      </c>
      <c r="H140" s="81">
        <f t="shared" si="129"/>
        <v>66</v>
      </c>
      <c r="I140" s="81">
        <f t="shared" si="130"/>
        <v>4613</v>
      </c>
      <c r="J140" s="82">
        <f t="shared" si="131"/>
        <v>2.9519723281010889E-2</v>
      </c>
      <c r="K140" s="82">
        <f t="shared" si="132"/>
        <v>0</v>
      </c>
      <c r="L140" s="82">
        <f t="shared" si="133"/>
        <v>1.4521452145214522E-2</v>
      </c>
      <c r="M140" s="81">
        <f t="shared" si="134"/>
        <v>2.0328354895787042</v>
      </c>
      <c r="N140" s="84">
        <f t="shared" si="135"/>
        <v>2.6345083487940631E-2</v>
      </c>
      <c r="O140" s="84">
        <f>VLOOKUP(A140,[1]List4!$C$3:$E$203,3,0)</f>
        <v>28</v>
      </c>
      <c r="P140" s="85">
        <f t="shared" si="136"/>
        <v>0.63131725417439699</v>
      </c>
      <c r="Q140" s="87">
        <f t="shared" si="137"/>
        <v>2.6345083487940631E-2</v>
      </c>
      <c r="R140" s="96">
        <f t="shared" si="138"/>
        <v>0.34233766233766239</v>
      </c>
      <c r="S140">
        <f t="shared" si="139"/>
        <v>7</v>
      </c>
      <c r="T140">
        <f t="shared" si="140"/>
        <v>2.1029884388546312E-2</v>
      </c>
      <c r="U140">
        <f t="shared" si="141"/>
        <v>1.2662990764055788E-4</v>
      </c>
      <c r="V140">
        <f t="shared" si="142"/>
        <v>1.576313014254082E-2</v>
      </c>
      <c r="W140">
        <f t="shared" si="143"/>
        <v>2.1258858851086258</v>
      </c>
      <c r="X140">
        <f t="shared" si="144"/>
        <v>4.0058677499435792E-2</v>
      </c>
      <c r="AB140" s="119">
        <f t="shared" si="145"/>
        <v>94.428571428571431</v>
      </c>
      <c r="AC140" s="120">
        <f t="shared" si="146"/>
        <v>0.5714285714285714</v>
      </c>
      <c r="AD140" s="67">
        <f t="shared" si="147"/>
        <v>4.9508571428571422</v>
      </c>
      <c r="AE140" s="41">
        <f t="shared" si="148"/>
        <v>0.11542012927054479</v>
      </c>
      <c r="AF140" s="77">
        <v>8.2857142857142865</v>
      </c>
      <c r="AG140" s="67">
        <f t="shared" si="125"/>
        <v>1.4142857142857141</v>
      </c>
      <c r="AH140" s="41">
        <f t="shared" si="126"/>
        <v>0.40404040404040403</v>
      </c>
      <c r="AI140" s="36"/>
      <c r="AJ140" s="68">
        <f t="shared" ref="AJ140" si="149">AVERAGE(H134:H140)</f>
        <v>71</v>
      </c>
      <c r="AK140" s="68">
        <f t="shared" si="85"/>
        <v>45.7</v>
      </c>
      <c r="AM140">
        <f t="shared" si="124"/>
        <v>4694</v>
      </c>
      <c r="AN140">
        <f t="shared" si="55"/>
        <v>4006.1428571428573</v>
      </c>
      <c r="AO140" s="48">
        <f t="shared" ref="AO140:AO195" si="150">AN140/$B$2</f>
        <v>3.7409188205141623E-4</v>
      </c>
    </row>
    <row r="141" spans="1:41" ht="13.8" x14ac:dyDescent="0.25">
      <c r="A141" s="95">
        <v>44028</v>
      </c>
      <c r="B141" s="81">
        <v>13612</v>
      </c>
      <c r="C141" s="81">
        <v>355</v>
      </c>
      <c r="D141" s="81">
        <v>8640</v>
      </c>
      <c r="E141" s="81">
        <v>617719</v>
      </c>
      <c r="F141" s="81">
        <f t="shared" ref="F141:F143" si="151">B141-B140</f>
        <v>137</v>
      </c>
      <c r="G141" s="81">
        <f t="shared" ref="G141:G143" si="152">C141-C140</f>
        <v>0</v>
      </c>
      <c r="H141" s="81">
        <f t="shared" ref="H141:H143" si="153">D141-D140</f>
        <v>133</v>
      </c>
      <c r="I141" s="81">
        <f t="shared" ref="I141:I143" si="154">B141-C141-D141</f>
        <v>4617</v>
      </c>
      <c r="J141" s="82">
        <f t="shared" ref="J141:J143" si="155">F141/I140*$B$2/($B$2-B140)</f>
        <v>2.9736094269897234E-2</v>
      </c>
      <c r="K141" s="82">
        <f t="shared" ref="K141:K143" si="156">G141/I140</f>
        <v>0</v>
      </c>
      <c r="L141" s="82">
        <f t="shared" ref="L141:L143" si="157">H141/I140</f>
        <v>2.8831562974203338E-2</v>
      </c>
      <c r="M141" s="81">
        <f t="shared" ref="M141:M143" si="158">J141/(K141+L141)</f>
        <v>1.0313729538874883</v>
      </c>
      <c r="N141" s="84">
        <f t="shared" ref="N141:N143" si="159">C141/B141</f>
        <v>2.6079929473993534E-2</v>
      </c>
      <c r="O141" s="84">
        <f>VLOOKUP(A141,[1]List4!$C$3:$E$203,3,0)</f>
        <v>28</v>
      </c>
      <c r="P141" s="85">
        <f t="shared" ref="P141:P143" si="160">D141/B141</f>
        <v>0.63473405818395534</v>
      </c>
      <c r="Q141" s="87">
        <f t="shared" ref="Q141:Q143" si="161">N141</f>
        <v>2.6079929473993534E-2</v>
      </c>
      <c r="R141" s="96">
        <f t="shared" ref="R141:R143" si="162">IF(P141="","",1-SUM(P141:Q141))</f>
        <v>0.33918601234205115</v>
      </c>
      <c r="S141">
        <f t="shared" ref="S141:S143" si="163">MONTH(A141)</f>
        <v>7</v>
      </c>
      <c r="T141">
        <f t="shared" ref="T141:T143" si="164">AVERAGE(J135:J141)</f>
        <v>2.1905346769061314E-2</v>
      </c>
      <c r="U141">
        <f t="shared" ref="U141:U143" si="165">AVERAGE(K135:K141)</f>
        <v>9.4548806617170765E-5</v>
      </c>
      <c r="V141">
        <f t="shared" ref="V141:V143" si="166">AVERAGE(L135:L141)</f>
        <v>1.6096354932381617E-2</v>
      </c>
      <c r="W141">
        <f t="shared" ref="W141:W143" si="167">AVERAGE(M135:M141)</f>
        <v>2.1470234500447498</v>
      </c>
      <c r="X141">
        <f t="shared" ref="X141:X143" si="168">C141/SUM(C141:D141)</f>
        <v>3.9466370205669815E-2</v>
      </c>
      <c r="AB141" s="119">
        <f t="shared" ref="AB141:AB143" si="169">AVERAGE(F135:F141)</f>
        <v>99</v>
      </c>
      <c r="AC141" s="120">
        <f t="shared" ref="AC141:AC143" si="170">AVERAGE(G135:G141)</f>
        <v>0.42857142857142855</v>
      </c>
      <c r="AD141" s="67">
        <f t="shared" ref="AD141:AD143" si="171">INDEX(AB120:AB141,$AE$3)*$AD$2</f>
        <v>4.1311428571428568</v>
      </c>
      <c r="AE141" s="41">
        <f t="shared" ref="AE141:AE143" si="172">AC141/AD141</f>
        <v>0.10374161421951726</v>
      </c>
      <c r="AF141" s="77">
        <v>9.2857142857142865</v>
      </c>
      <c r="AG141" s="67">
        <f t="shared" si="125"/>
        <v>1.4914285714285715</v>
      </c>
      <c r="AH141" s="41">
        <f t="shared" si="126"/>
        <v>0.28735632183908044</v>
      </c>
      <c r="AI141" s="36"/>
      <c r="AJ141" s="68">
        <f t="shared" ref="AJ141:AJ143" si="173">AVERAGE(H135:H141)</f>
        <v>73.142857142857139</v>
      </c>
      <c r="AK141" s="68">
        <f t="shared" ref="AK141:AK143" si="174">INDEX(AB99:AB141,$AK$2)*$AJ$1</f>
        <v>47.399999999999991</v>
      </c>
      <c r="AM141">
        <f t="shared" si="124"/>
        <v>4730</v>
      </c>
      <c r="AN141">
        <f t="shared" ref="AN141:AN195" si="175">AVERAGE(AM135:AM141)</f>
        <v>4013</v>
      </c>
      <c r="AO141" s="48">
        <f t="shared" si="150"/>
        <v>3.7473219907664418E-4</v>
      </c>
    </row>
    <row r="142" spans="1:41" ht="13.8" x14ac:dyDescent="0.25">
      <c r="A142" s="95">
        <v>44029</v>
      </c>
      <c r="B142" s="81">
        <v>13742</v>
      </c>
      <c r="C142" s="81">
        <v>358</v>
      </c>
      <c r="D142" s="81">
        <v>8725</v>
      </c>
      <c r="E142" s="81">
        <v>622446</v>
      </c>
      <c r="F142" s="81">
        <f t="shared" si="151"/>
        <v>130</v>
      </c>
      <c r="G142" s="81">
        <f t="shared" si="152"/>
        <v>3</v>
      </c>
      <c r="H142" s="81">
        <f t="shared" si="153"/>
        <v>85</v>
      </c>
      <c r="I142" s="81">
        <f t="shared" si="154"/>
        <v>4659</v>
      </c>
      <c r="J142" s="82">
        <f t="shared" si="155"/>
        <v>2.8192646967096387E-2</v>
      </c>
      <c r="K142" s="82">
        <f t="shared" si="156"/>
        <v>6.4977257959714096E-4</v>
      </c>
      <c r="L142" s="82">
        <f t="shared" si="157"/>
        <v>1.8410223088585663E-2</v>
      </c>
      <c r="M142" s="81">
        <f t="shared" si="158"/>
        <v>1.4791528528077729</v>
      </c>
      <c r="N142" s="84">
        <f t="shared" si="159"/>
        <v>2.6051520884878474E-2</v>
      </c>
      <c r="O142" s="84">
        <f>VLOOKUP(A142,[1]List4!$C$3:$E$203,3,0)</f>
        <v>28</v>
      </c>
      <c r="P142" s="85">
        <f t="shared" si="160"/>
        <v>0.63491485955464999</v>
      </c>
      <c r="Q142" s="87">
        <f t="shared" si="161"/>
        <v>2.6051520884878474E-2</v>
      </c>
      <c r="R142" s="96">
        <f t="shared" si="162"/>
        <v>0.33903361956047151</v>
      </c>
      <c r="S142">
        <f t="shared" si="163"/>
        <v>7</v>
      </c>
      <c r="T142">
        <f t="shared" si="164"/>
        <v>2.3290733375287587E-2</v>
      </c>
      <c r="U142">
        <f t="shared" si="165"/>
        <v>1.8737346084533375E-4</v>
      </c>
      <c r="V142">
        <f t="shared" si="166"/>
        <v>1.6151804367268228E-2</v>
      </c>
      <c r="W142">
        <f t="shared" si="167"/>
        <v>2.21172556853216</v>
      </c>
      <c r="X142">
        <f t="shared" si="168"/>
        <v>3.9414290432676427E-2</v>
      </c>
      <c r="AB142" s="119">
        <f t="shared" si="169"/>
        <v>105.85714285714286</v>
      </c>
      <c r="AC142" s="120">
        <f t="shared" si="170"/>
        <v>0.8571428571428571</v>
      </c>
      <c r="AD142" s="67">
        <f t="shared" si="171"/>
        <v>3.9682857142857144</v>
      </c>
      <c r="AE142" s="41">
        <f t="shared" si="172"/>
        <v>0.21599827201382388</v>
      </c>
      <c r="AF142" s="77">
        <v>8.8571428571428577</v>
      </c>
      <c r="AG142" s="67">
        <f t="shared" si="125"/>
        <v>1.4657142857142855</v>
      </c>
      <c r="AH142" s="41">
        <f t="shared" si="126"/>
        <v>0.58479532163742698</v>
      </c>
      <c r="AI142" s="36"/>
      <c r="AJ142" s="68">
        <f t="shared" si="173"/>
        <v>73.857142857142861</v>
      </c>
      <c r="AK142" s="68">
        <f t="shared" si="174"/>
        <v>45.9</v>
      </c>
      <c r="AM142">
        <f t="shared" si="124"/>
        <v>4727</v>
      </c>
      <c r="AN142">
        <f t="shared" si="175"/>
        <v>3926.4285714285716</v>
      </c>
      <c r="AO142" s="48">
        <f t="shared" si="150"/>
        <v>3.6664819663314105E-4</v>
      </c>
    </row>
    <row r="143" spans="1:41" ht="13.8" x14ac:dyDescent="0.25">
      <c r="A143" s="95">
        <v>44030</v>
      </c>
      <c r="B143" s="81">
        <v>13855</v>
      </c>
      <c r="C143" s="81">
        <v>358</v>
      </c>
      <c r="D143" s="81">
        <v>8733</v>
      </c>
      <c r="E143" s="81">
        <v>624780</v>
      </c>
      <c r="F143" s="81">
        <f t="shared" si="151"/>
        <v>113</v>
      </c>
      <c r="G143" s="81">
        <f t="shared" si="152"/>
        <v>0</v>
      </c>
      <c r="H143" s="81">
        <f t="shared" si="153"/>
        <v>8</v>
      </c>
      <c r="I143" s="81">
        <f t="shared" si="154"/>
        <v>4764</v>
      </c>
      <c r="J143" s="82">
        <f t="shared" si="155"/>
        <v>2.4285295212993073E-2</v>
      </c>
      <c r="K143" s="82">
        <f t="shared" si="156"/>
        <v>0</v>
      </c>
      <c r="L143" s="82">
        <f t="shared" si="157"/>
        <v>1.7171066752522E-3</v>
      </c>
      <c r="M143" s="81">
        <f t="shared" si="158"/>
        <v>14.143148799666841</v>
      </c>
      <c r="N143" s="84">
        <f t="shared" si="159"/>
        <v>2.583904727535186E-2</v>
      </c>
      <c r="O143" s="84">
        <f>VLOOKUP(A143,[1]List4!$C$3:$E$203,3,0)</f>
        <v>28</v>
      </c>
      <c r="P143" s="85">
        <f t="shared" si="160"/>
        <v>0.63031396607722845</v>
      </c>
      <c r="Q143" s="87">
        <f t="shared" si="161"/>
        <v>2.583904727535186E-2</v>
      </c>
      <c r="R143" s="96">
        <f t="shared" si="162"/>
        <v>0.34384698664741964</v>
      </c>
      <c r="S143">
        <f t="shared" si="163"/>
        <v>7</v>
      </c>
      <c r="T143">
        <f t="shared" si="164"/>
        <v>2.3088476118360336E-2</v>
      </c>
      <c r="U143">
        <f t="shared" si="165"/>
        <v>1.8737346084533375E-4</v>
      </c>
      <c r="V143">
        <f t="shared" si="166"/>
        <v>1.5785917364495205E-2</v>
      </c>
      <c r="W143">
        <f t="shared" si="167"/>
        <v>3.3739906798605088</v>
      </c>
      <c r="X143">
        <f t="shared" si="168"/>
        <v>3.9379606203937961E-2</v>
      </c>
      <c r="AB143" s="119">
        <f t="shared" si="169"/>
        <v>105.71428571428571</v>
      </c>
      <c r="AC143" s="120">
        <f t="shared" si="170"/>
        <v>0.8571428571428571</v>
      </c>
      <c r="AD143" s="67">
        <f t="shared" si="171"/>
        <v>4.169142857142857</v>
      </c>
      <c r="AE143" s="41">
        <f t="shared" si="172"/>
        <v>0.20559210526315788</v>
      </c>
      <c r="AF143" s="77">
        <v>8.4285714285714288</v>
      </c>
      <c r="AG143" s="67">
        <f t="shared" si="125"/>
        <v>1.3114285714285714</v>
      </c>
      <c r="AH143" s="41">
        <f t="shared" si="126"/>
        <v>0.65359477124183007</v>
      </c>
      <c r="AI143" s="36"/>
      <c r="AJ143" s="68">
        <f t="shared" si="173"/>
        <v>72.285714285714292</v>
      </c>
      <c r="AK143" s="68">
        <f t="shared" si="174"/>
        <v>53.9</v>
      </c>
      <c r="AM143">
        <f t="shared" si="124"/>
        <v>2334</v>
      </c>
      <c r="AN143">
        <f t="shared" si="175"/>
        <v>3928.2857142857142</v>
      </c>
      <c r="AO143" s="48">
        <f t="shared" si="150"/>
        <v>3.6682161582747363E-4</v>
      </c>
    </row>
    <row r="144" spans="1:41" ht="13.8" x14ac:dyDescent="0.25">
      <c r="A144" s="95">
        <v>44031</v>
      </c>
      <c r="B144" s="81">
        <v>13945</v>
      </c>
      <c r="C144" s="81">
        <v>359</v>
      </c>
      <c r="D144" s="81">
        <v>8761</v>
      </c>
      <c r="E144" s="81">
        <v>626610</v>
      </c>
      <c r="F144" s="81">
        <f t="shared" ref="F144:F146" si="176">B144-B143</f>
        <v>90</v>
      </c>
      <c r="G144" s="81">
        <f t="shared" ref="G144:G146" si="177">C144-C143</f>
        <v>1</v>
      </c>
      <c r="H144" s="81">
        <f t="shared" ref="H144:H146" si="178">D144-D143</f>
        <v>28</v>
      </c>
      <c r="I144" s="81">
        <f t="shared" ref="I144:I146" si="179">B144-C144-D144</f>
        <v>4825</v>
      </c>
      <c r="J144" s="82">
        <f t="shared" ref="J144:J146" si="180">F144/I143*$B$2/($B$2-B143)</f>
        <v>1.8916160892481323E-2</v>
      </c>
      <c r="K144" s="82">
        <f t="shared" ref="K144:K146" si="181">G144/I143</f>
        <v>2.0990764063811922E-4</v>
      </c>
      <c r="L144" s="82">
        <f t="shared" ref="L144:L146" si="182">H144/I143</f>
        <v>5.8774139378673382E-3</v>
      </c>
      <c r="M144" s="81">
        <f t="shared" ref="M144:M146" si="183">J144/(K144+L144)</f>
        <v>3.1074686376476213</v>
      </c>
      <c r="N144" s="84">
        <f t="shared" ref="N144:N146" si="184">C144/B144</f>
        <v>2.5743994263176764E-2</v>
      </c>
      <c r="O144" s="84">
        <f>VLOOKUP(A144,[1]List4!$C$3:$E$203,3,0)</f>
        <v>28</v>
      </c>
      <c r="P144" s="85">
        <f t="shared" ref="P144:P146" si="185">D144/B144</f>
        <v>0.62825385442811044</v>
      </c>
      <c r="Q144" s="87">
        <f t="shared" ref="Q144:Q146" si="186">N144</f>
        <v>2.5743994263176764E-2</v>
      </c>
      <c r="R144" s="96">
        <f t="shared" ref="R144:R146" si="187">IF(P144="","",1-SUM(P144:Q144))</f>
        <v>0.34600215130871281</v>
      </c>
      <c r="S144">
        <f t="shared" ref="S144:S146" si="188">MONTH(A144)</f>
        <v>7</v>
      </c>
      <c r="T144">
        <f t="shared" ref="T144:T146" si="189">AVERAGE(J138:J144)</f>
        <v>2.3930355732323574E-2</v>
      </c>
      <c r="U144">
        <f t="shared" ref="U144:U146" si="190">AVERAGE(K138:K144)</f>
        <v>2.1736026665077936E-4</v>
      </c>
      <c r="V144">
        <f t="shared" ref="V144:V146" si="191">AVERAGE(L138:L144)</f>
        <v>1.5995666344785147E-2</v>
      </c>
      <c r="W144">
        <f t="shared" ref="W144:W146" si="192">AVERAGE(M138:M144)</f>
        <v>3.395969454483494</v>
      </c>
      <c r="X144">
        <f t="shared" ref="X144:X146" si="193">C144/SUM(C144:D144)</f>
        <v>3.9364035087719296E-2</v>
      </c>
      <c r="AB144" s="119">
        <f t="shared" ref="AB144:AB146" si="194">AVERAGE(F138:F144)</f>
        <v>110.14285714285714</v>
      </c>
      <c r="AC144" s="120">
        <f t="shared" ref="AC144:AC146" si="195">AVERAGE(G138:G144)</f>
        <v>1</v>
      </c>
      <c r="AD144" s="67">
        <f t="shared" ref="AD144:AD146" si="196">INDEX(AB123:AB144,$AE$3)*$AD$2</f>
        <v>4.0225714285714282</v>
      </c>
      <c r="AE144" s="41">
        <f t="shared" ref="AE144:AE151" si="197">AC144/AD144</f>
        <v>0.24859720150578879</v>
      </c>
      <c r="AF144" s="77">
        <v>8.8571428571428577</v>
      </c>
      <c r="AG144" s="67">
        <f t="shared" ref="AG144:AG146" si="198">INDEX(AF123:AF144,$AI$3)*$AH$2</f>
        <v>1.44</v>
      </c>
      <c r="AH144" s="41">
        <f t="shared" ref="AH144:AH146" si="199">AC144/AG144</f>
        <v>0.69444444444444442</v>
      </c>
      <c r="AI144" s="36"/>
      <c r="AJ144" s="68">
        <f t="shared" ref="AJ144:AJ146" si="200">AVERAGE(H138:H144)</f>
        <v>73.428571428571431</v>
      </c>
      <c r="AK144" s="68">
        <f t="shared" ref="AK144:AK146" si="201">INDEX(AB102:AB144,$AK$2)*$AJ$1</f>
        <v>61.5</v>
      </c>
      <c r="AM144">
        <f t="shared" si="124"/>
        <v>1830</v>
      </c>
      <c r="AN144">
        <f t="shared" si="175"/>
        <v>3934.4285714285716</v>
      </c>
      <c r="AO144" s="48">
        <f t="shared" si="150"/>
        <v>3.6739523316257368E-4</v>
      </c>
    </row>
    <row r="145" spans="1:41" ht="13.8" x14ac:dyDescent="0.25">
      <c r="A145" s="95">
        <v>44032</v>
      </c>
      <c r="B145" s="81">
        <v>14098</v>
      </c>
      <c r="C145" s="81">
        <v>359</v>
      </c>
      <c r="D145" s="81">
        <v>8836</v>
      </c>
      <c r="E145" s="81">
        <v>632395</v>
      </c>
      <c r="F145" s="81">
        <f t="shared" si="176"/>
        <v>153</v>
      </c>
      <c r="G145" s="81">
        <f t="shared" si="177"/>
        <v>0</v>
      </c>
      <c r="H145" s="81">
        <f t="shared" si="178"/>
        <v>75</v>
      </c>
      <c r="I145" s="81">
        <f t="shared" si="179"/>
        <v>4903</v>
      </c>
      <c r="J145" s="82">
        <f t="shared" si="180"/>
        <v>3.1751190262618509E-2</v>
      </c>
      <c r="K145" s="82">
        <f t="shared" si="181"/>
        <v>0</v>
      </c>
      <c r="L145" s="82">
        <f t="shared" si="182"/>
        <v>1.5544041450777202E-2</v>
      </c>
      <c r="M145" s="81">
        <f t="shared" si="183"/>
        <v>2.0426599068951239</v>
      </c>
      <c r="N145" s="84">
        <f t="shared" si="184"/>
        <v>2.5464604908497661E-2</v>
      </c>
      <c r="O145" s="84" t="e">
        <f>VLOOKUP(A145,[1]List4!$C$3:$E$203,3,0)</f>
        <v>#N/A</v>
      </c>
      <c r="P145" s="85">
        <f t="shared" si="185"/>
        <v>0.62675556816569722</v>
      </c>
      <c r="Q145" s="87">
        <f t="shared" si="186"/>
        <v>2.5464604908497661E-2</v>
      </c>
      <c r="R145" s="96">
        <f t="shared" si="187"/>
        <v>0.34777982692580511</v>
      </c>
      <c r="S145">
        <f t="shared" si="188"/>
        <v>7</v>
      </c>
      <c r="T145">
        <f t="shared" si="189"/>
        <v>2.64653398635946E-2</v>
      </c>
      <c r="U145">
        <f t="shared" si="190"/>
        <v>1.8613466165468256E-4</v>
      </c>
      <c r="V145">
        <f t="shared" si="191"/>
        <v>1.4281817465387979E-2</v>
      </c>
      <c r="W145">
        <f t="shared" si="192"/>
        <v>3.6156983403419365</v>
      </c>
      <c r="X145">
        <f t="shared" si="193"/>
        <v>3.9042958129418159E-2</v>
      </c>
      <c r="AB145" s="119">
        <f t="shared" si="194"/>
        <v>122.85714285714286</v>
      </c>
      <c r="AC145" s="120">
        <f t="shared" si="195"/>
        <v>0.8571428571428571</v>
      </c>
      <c r="AD145" s="67">
        <f t="shared" si="196"/>
        <v>3.7022857142857144</v>
      </c>
      <c r="AE145" s="41">
        <f t="shared" si="197"/>
        <v>0.23151720944590212</v>
      </c>
      <c r="AF145" s="77">
        <v>9.7142857142857135</v>
      </c>
      <c r="AG145" s="67">
        <f t="shared" si="198"/>
        <v>1.5685714285714283</v>
      </c>
      <c r="AH145" s="41">
        <f t="shared" si="199"/>
        <v>0.54644808743169404</v>
      </c>
      <c r="AI145" s="36"/>
      <c r="AJ145" s="68">
        <f t="shared" si="200"/>
        <v>66.142857142857139</v>
      </c>
      <c r="AK145" s="68">
        <f t="shared" si="201"/>
        <v>59</v>
      </c>
      <c r="AM145">
        <f t="shared" si="124"/>
        <v>5785</v>
      </c>
      <c r="AN145">
        <f t="shared" si="175"/>
        <v>4128.8571428571431</v>
      </c>
      <c r="AO145" s="48">
        <f t="shared" si="150"/>
        <v>3.855508888153918E-4</v>
      </c>
    </row>
    <row r="146" spans="1:41" ht="13.8" x14ac:dyDescent="0.25">
      <c r="A146" s="95">
        <v>44033</v>
      </c>
      <c r="B146" s="81">
        <v>14324</v>
      </c>
      <c r="C146" s="81">
        <v>360</v>
      </c>
      <c r="D146" s="81">
        <v>8918</v>
      </c>
      <c r="E146" s="81">
        <v>638484</v>
      </c>
      <c r="F146" s="81">
        <f t="shared" si="176"/>
        <v>226</v>
      </c>
      <c r="G146" s="81">
        <f t="shared" si="177"/>
        <v>1</v>
      </c>
      <c r="H146" s="81">
        <f t="shared" si="178"/>
        <v>82</v>
      </c>
      <c r="I146" s="81">
        <f t="shared" si="179"/>
        <v>5046</v>
      </c>
      <c r="J146" s="82">
        <f t="shared" si="180"/>
        <v>4.6154989457578136E-2</v>
      </c>
      <c r="K146" s="82">
        <f t="shared" si="181"/>
        <v>2.0395676116663266E-4</v>
      </c>
      <c r="L146" s="82">
        <f t="shared" si="182"/>
        <v>1.6724454415663878E-2</v>
      </c>
      <c r="M146" s="81">
        <f t="shared" si="183"/>
        <v>2.7264808832591041</v>
      </c>
      <c r="N146" s="84">
        <f t="shared" si="184"/>
        <v>2.513264451270595E-2</v>
      </c>
      <c r="O146" s="84" t="e">
        <f>VLOOKUP(A146,[1]List4!$C$3:$E$203,3,0)</f>
        <v>#N/A</v>
      </c>
      <c r="P146" s="85">
        <f t="shared" si="185"/>
        <v>0.62259145490086565</v>
      </c>
      <c r="Q146" s="87">
        <f t="shared" si="186"/>
        <v>2.513264451270595E-2</v>
      </c>
      <c r="R146" s="96">
        <f t="shared" si="187"/>
        <v>0.35227590058642844</v>
      </c>
      <c r="S146">
        <f t="shared" si="188"/>
        <v>7</v>
      </c>
      <c r="T146">
        <f t="shared" si="189"/>
        <v>2.9793728620525078E-2</v>
      </c>
      <c r="U146">
        <f t="shared" si="190"/>
        <v>1.5194814020027042E-4</v>
      </c>
      <c r="V146">
        <f t="shared" si="191"/>
        <v>1.4518036383937736E-2</v>
      </c>
      <c r="W146">
        <f t="shared" si="192"/>
        <v>3.7947313605346653</v>
      </c>
      <c r="X146">
        <f t="shared" si="193"/>
        <v>3.8801465833153699E-2</v>
      </c>
      <c r="AB146" s="119">
        <f t="shared" si="194"/>
        <v>140.42857142857142</v>
      </c>
      <c r="AC146" s="120">
        <f t="shared" si="195"/>
        <v>0.7142857142857143</v>
      </c>
      <c r="AD146" s="67">
        <f t="shared" si="196"/>
        <v>3.6642857142857141</v>
      </c>
      <c r="AE146" s="41">
        <f t="shared" si="197"/>
        <v>0.19493177387914232</v>
      </c>
      <c r="AF146" s="77">
        <v>10.571428571428571</v>
      </c>
      <c r="AG146" s="67">
        <f t="shared" si="198"/>
        <v>1.4914285714285715</v>
      </c>
      <c r="AH146" s="41">
        <f t="shared" si="199"/>
        <v>0.47892720306513409</v>
      </c>
      <c r="AI146" s="36"/>
      <c r="AJ146" s="68">
        <f t="shared" si="200"/>
        <v>68.142857142857139</v>
      </c>
      <c r="AK146" s="68">
        <f t="shared" si="201"/>
        <v>63.2</v>
      </c>
      <c r="AM146">
        <f t="shared" si="124"/>
        <v>6089</v>
      </c>
      <c r="AN146">
        <f t="shared" si="175"/>
        <v>4312.7142857142853</v>
      </c>
      <c r="AO146" s="48">
        <f t="shared" si="150"/>
        <v>4.0271938905431671E-4</v>
      </c>
    </row>
    <row r="147" spans="1:41" ht="13.8" x14ac:dyDescent="0.25">
      <c r="A147" s="95">
        <v>44034</v>
      </c>
      <c r="B147" s="81">
        <v>14570</v>
      </c>
      <c r="C147" s="81">
        <v>364</v>
      </c>
      <c r="D147" s="81">
        <v>9144</v>
      </c>
      <c r="E147" s="81">
        <v>645093</v>
      </c>
      <c r="F147" s="81">
        <f t="shared" ref="F147:F151" si="202">B147-B146</f>
        <v>246</v>
      </c>
      <c r="G147" s="81">
        <f t="shared" ref="G147:G151" si="203">C147-C146</f>
        <v>4</v>
      </c>
      <c r="H147" s="81">
        <f t="shared" ref="H147:H151" si="204">D147-D146</f>
        <v>226</v>
      </c>
      <c r="I147" s="81">
        <f t="shared" ref="I147:I151" si="205">B147-C147-D147</f>
        <v>5062</v>
      </c>
      <c r="J147" s="82">
        <f t="shared" ref="J147:J151" si="206">F147/I146*$B$2/($B$2-B146)</f>
        <v>4.8816782135675793E-2</v>
      </c>
      <c r="K147" s="82">
        <f t="shared" ref="K147:K151" si="207">G147/I146</f>
        <v>7.9270709472849786E-4</v>
      </c>
      <c r="L147" s="82">
        <f t="shared" ref="L147:L151" si="208">H147/I146</f>
        <v>4.4787950852160127E-2</v>
      </c>
      <c r="M147" s="81">
        <f t="shared" ref="M147:M151" si="209">J147/(K147+L147)</f>
        <v>1.0709977506809567</v>
      </c>
      <c r="N147" s="84">
        <f t="shared" ref="N147:N151" si="210">C147/B147</f>
        <v>2.4982841455044612E-2</v>
      </c>
      <c r="O147" s="84" t="e">
        <f>VLOOKUP(A147,[1]List4!$C$3:$E$203,3,0)</f>
        <v>#N/A</v>
      </c>
      <c r="P147" s="85">
        <f t="shared" ref="P147:P151" si="211">D147/B147</f>
        <v>0.62759094028826357</v>
      </c>
      <c r="Q147" s="87">
        <f t="shared" ref="Q147:Q151" si="212">N147</f>
        <v>2.4982841455044612E-2</v>
      </c>
      <c r="R147" s="96">
        <f t="shared" ref="R147:R151" si="213">IF(P147="","",1-SUM(P147:Q147))</f>
        <v>0.34742621825669184</v>
      </c>
      <c r="S147">
        <f t="shared" ref="S147:S151" si="214">MONTH(A147)</f>
        <v>7</v>
      </c>
      <c r="T147">
        <f t="shared" ref="T147:T151" si="215">AVERAGE(J141:J147)</f>
        <v>3.2550451314048642E-2</v>
      </c>
      <c r="U147">
        <f t="shared" ref="U147:U151" si="216">AVERAGE(K141:K147)</f>
        <v>2.651920108757701E-4</v>
      </c>
      <c r="V147">
        <f t="shared" ref="V147:V151" si="217">AVERAGE(L141:L147)</f>
        <v>1.8841821913501391E-2</v>
      </c>
      <c r="W147">
        <f t="shared" ref="W147:W151" si="218">AVERAGE(M141:M147)</f>
        <v>3.657325969263558</v>
      </c>
      <c r="X147">
        <f t="shared" ref="X147:X151" si="219">C147/SUM(C147:D147)</f>
        <v>3.8283550694152291E-2</v>
      </c>
      <c r="AB147" s="119">
        <f t="shared" ref="AB147:AB151" si="220">AVERAGE(F141:F147)</f>
        <v>156.42857142857142</v>
      </c>
      <c r="AC147" s="120">
        <f t="shared" ref="AC147:AC151" si="221">AVERAGE(G141:G147)</f>
        <v>1.2857142857142858</v>
      </c>
      <c r="AD147" s="67">
        <f t="shared" ref="AD147:AD151" si="222">INDEX(AB126:AB147,$AE$3)*$AD$2</f>
        <v>3.5774285714285714</v>
      </c>
      <c r="AE147" s="41">
        <f t="shared" si="197"/>
        <v>0.35939621435987545</v>
      </c>
      <c r="AF147" s="47">
        <v>13.571428571428571</v>
      </c>
      <c r="AG147" s="67">
        <f t="shared" ref="AG147:AG151" si="223">INDEX(AF126:AF147,$AI$3)*$AH$2</f>
        <v>1.6714285714285715</v>
      </c>
      <c r="AH147" s="41">
        <f t="shared" ref="AH147:AH151" si="224">AC147/AG147</f>
        <v>0.76923076923076927</v>
      </c>
      <c r="AI147" s="36"/>
      <c r="AJ147" s="68">
        <f t="shared" ref="AJ147:AJ151" si="225">AVERAGE(H141:H147)</f>
        <v>91</v>
      </c>
      <c r="AK147" s="68">
        <f t="shared" ref="AK147:AK151" si="226">INDEX(AB105:AB147,$AK$2)*$AJ$1</f>
        <v>85</v>
      </c>
      <c r="AM147">
        <f t="shared" si="124"/>
        <v>6609</v>
      </c>
      <c r="AN147">
        <f t="shared" si="175"/>
        <v>4586.2857142857147</v>
      </c>
      <c r="AO147" s="48">
        <f t="shared" si="150"/>
        <v>4.2826537037330765E-4</v>
      </c>
    </row>
    <row r="148" spans="1:41" ht="13.8" x14ac:dyDescent="0.25">
      <c r="A148" s="95">
        <v>44035</v>
      </c>
      <c r="B148" s="81">
        <v>14800</v>
      </c>
      <c r="C148" s="81">
        <v>365</v>
      </c>
      <c r="D148" s="81">
        <v>9328</v>
      </c>
      <c r="E148" s="81">
        <v>650650</v>
      </c>
      <c r="F148" s="81">
        <f t="shared" si="202"/>
        <v>230</v>
      </c>
      <c r="G148" s="81">
        <f t="shared" si="203"/>
        <v>1</v>
      </c>
      <c r="H148" s="81">
        <f t="shared" si="204"/>
        <v>184</v>
      </c>
      <c r="I148" s="81">
        <f t="shared" si="205"/>
        <v>5107</v>
      </c>
      <c r="J148" s="82">
        <f t="shared" si="206"/>
        <v>4.5498488856247014E-2</v>
      </c>
      <c r="K148" s="82">
        <f t="shared" si="207"/>
        <v>1.9755037534571315E-4</v>
      </c>
      <c r="L148" s="82">
        <f t="shared" si="208"/>
        <v>3.6349269063611224E-2</v>
      </c>
      <c r="M148" s="81">
        <f t="shared" si="209"/>
        <v>1.2449370302179588</v>
      </c>
      <c r="N148" s="84">
        <f t="shared" si="210"/>
        <v>2.4662162162162164E-2</v>
      </c>
      <c r="O148" s="84" t="e">
        <f>VLOOKUP(A148,[1]List4!$C$3:$E$203,3,0)</f>
        <v>#N/A</v>
      </c>
      <c r="P148" s="85">
        <f t="shared" si="211"/>
        <v>0.63027027027027027</v>
      </c>
      <c r="Q148" s="87">
        <f t="shared" si="212"/>
        <v>2.4662162162162164E-2</v>
      </c>
      <c r="R148" s="96">
        <f t="shared" si="213"/>
        <v>0.34506756756756751</v>
      </c>
      <c r="S148">
        <f t="shared" si="214"/>
        <v>7</v>
      </c>
      <c r="T148">
        <f t="shared" si="215"/>
        <v>3.4802221969241466E-2</v>
      </c>
      <c r="U148">
        <f t="shared" si="216"/>
        <v>2.9341349306801488E-4</v>
      </c>
      <c r="V148">
        <f t="shared" si="217"/>
        <v>1.9915779926273948E-2</v>
      </c>
      <c r="W148">
        <f t="shared" si="218"/>
        <v>3.6878351230250539</v>
      </c>
      <c r="X148">
        <f t="shared" si="219"/>
        <v>3.7656040441555759E-2</v>
      </c>
      <c r="AB148" s="119">
        <f t="shared" si="220"/>
        <v>169.71428571428572</v>
      </c>
      <c r="AC148" s="120">
        <f t="shared" si="221"/>
        <v>1.4285714285714286</v>
      </c>
      <c r="AD148" s="67">
        <f t="shared" si="222"/>
        <v>3.6479999999999997</v>
      </c>
      <c r="AE148" s="41">
        <f t="shared" si="197"/>
        <v>0.39160401002506268</v>
      </c>
      <c r="AF148" s="47">
        <v>15.714285714285714</v>
      </c>
      <c r="AG148" s="67">
        <f t="shared" si="223"/>
        <v>1.5942857142857143</v>
      </c>
      <c r="AH148" s="41">
        <f t="shared" si="224"/>
        <v>0.89605734767025091</v>
      </c>
      <c r="AI148" s="36"/>
      <c r="AJ148" s="68">
        <f t="shared" si="225"/>
        <v>98.285714285714292</v>
      </c>
      <c r="AK148" s="68">
        <f t="shared" si="226"/>
        <v>110.5</v>
      </c>
      <c r="AM148">
        <f t="shared" si="124"/>
        <v>5557</v>
      </c>
      <c r="AN148">
        <f t="shared" si="175"/>
        <v>4704.4285714285716</v>
      </c>
      <c r="AO148" s="48">
        <f t="shared" si="150"/>
        <v>4.3929749912046453E-4</v>
      </c>
    </row>
    <row r="149" spans="1:41" ht="13.8" x14ac:dyDescent="0.25">
      <c r="A149" s="95">
        <v>44036</v>
      </c>
      <c r="B149" s="81">
        <v>15081</v>
      </c>
      <c r="C149" s="81">
        <v>369</v>
      </c>
      <c r="D149" s="81">
        <v>9422</v>
      </c>
      <c r="E149" s="81">
        <v>656888</v>
      </c>
      <c r="F149" s="81">
        <f t="shared" si="202"/>
        <v>281</v>
      </c>
      <c r="G149" s="81">
        <f t="shared" si="203"/>
        <v>4</v>
      </c>
      <c r="H149" s="81">
        <f t="shared" si="204"/>
        <v>94</v>
      </c>
      <c r="I149" s="81">
        <f t="shared" si="205"/>
        <v>5290</v>
      </c>
      <c r="J149" s="82">
        <f t="shared" si="206"/>
        <v>5.509866543663243E-2</v>
      </c>
      <c r="K149" s="82">
        <f t="shared" si="207"/>
        <v>7.8323869199138434E-4</v>
      </c>
      <c r="L149" s="82">
        <f t="shared" si="208"/>
        <v>1.8406109261797532E-2</v>
      </c>
      <c r="M149" s="81">
        <f t="shared" si="209"/>
        <v>2.8713151467845086</v>
      </c>
      <c r="N149" s="84">
        <f t="shared" si="210"/>
        <v>2.446787348319077E-2</v>
      </c>
      <c r="O149" s="84" t="e">
        <f>VLOOKUP(A149,[1]List4!$C$3:$E$203,3,0)</f>
        <v>#N/A</v>
      </c>
      <c r="P149" s="85">
        <f t="shared" si="211"/>
        <v>0.62475963132418277</v>
      </c>
      <c r="Q149" s="87">
        <f t="shared" si="212"/>
        <v>2.446787348319077E-2</v>
      </c>
      <c r="R149" s="96">
        <f t="shared" si="213"/>
        <v>0.35077249519262643</v>
      </c>
      <c r="S149">
        <f t="shared" si="214"/>
        <v>7</v>
      </c>
      <c r="T149">
        <f t="shared" si="215"/>
        <v>3.86459388934609E-2</v>
      </c>
      <c r="U149">
        <f t="shared" si="216"/>
        <v>3.1248008055290676E-4</v>
      </c>
      <c r="V149">
        <f t="shared" si="217"/>
        <v>1.9915192236732788E-2</v>
      </c>
      <c r="W149">
        <f t="shared" si="218"/>
        <v>3.8867154507360162</v>
      </c>
      <c r="X149">
        <f t="shared" si="219"/>
        <v>3.7687672352160147E-2</v>
      </c>
      <c r="AB149" s="119">
        <f t="shared" si="220"/>
        <v>191.28571428571428</v>
      </c>
      <c r="AC149" s="120">
        <f t="shared" si="221"/>
        <v>1.5714285714285714</v>
      </c>
      <c r="AD149" s="67">
        <f t="shared" si="222"/>
        <v>3.5611428571428569</v>
      </c>
      <c r="AE149" s="41">
        <f t="shared" si="197"/>
        <v>0.44127086007702182</v>
      </c>
      <c r="AF149" s="47">
        <v>21.571428571428573</v>
      </c>
      <c r="AG149" s="67">
        <f t="shared" si="223"/>
        <v>1.5171428571428571</v>
      </c>
      <c r="AH149" s="41">
        <f t="shared" si="224"/>
        <v>1.0357815442561205</v>
      </c>
      <c r="AI149" s="36"/>
      <c r="AJ149" s="68">
        <f t="shared" si="225"/>
        <v>99.571428571428569</v>
      </c>
      <c r="AK149" s="68">
        <f t="shared" si="226"/>
        <v>128.19999999999999</v>
      </c>
      <c r="AM149">
        <f t="shared" si="124"/>
        <v>6238</v>
      </c>
      <c r="AN149">
        <f t="shared" si="175"/>
        <v>4920.2857142857147</v>
      </c>
      <c r="AO149" s="48">
        <f t="shared" si="150"/>
        <v>4.5945414547712008E-4</v>
      </c>
    </row>
    <row r="150" spans="1:41" ht="13.8" x14ac:dyDescent="0.25">
      <c r="A150" s="95">
        <v>44037</v>
      </c>
      <c r="B150" s="81">
        <v>15212</v>
      </c>
      <c r="C150" s="81">
        <v>369</v>
      </c>
      <c r="D150" s="81">
        <v>9590</v>
      </c>
      <c r="E150" s="81">
        <v>660225</v>
      </c>
      <c r="F150" s="81">
        <f t="shared" si="202"/>
        <v>131</v>
      </c>
      <c r="G150" s="81">
        <f t="shared" si="203"/>
        <v>0</v>
      </c>
      <c r="H150" s="81">
        <f t="shared" si="204"/>
        <v>168</v>
      </c>
      <c r="I150" s="81">
        <f t="shared" si="205"/>
        <v>5253</v>
      </c>
      <c r="J150" s="82">
        <f t="shared" si="206"/>
        <v>2.479862795126335E-2</v>
      </c>
      <c r="K150" s="82">
        <f t="shared" si="207"/>
        <v>0</v>
      </c>
      <c r="L150" s="82">
        <f t="shared" si="208"/>
        <v>3.1758034026465029E-2</v>
      </c>
      <c r="M150" s="81">
        <f t="shared" si="209"/>
        <v>0.78086155870347096</v>
      </c>
      <c r="N150" s="84">
        <f t="shared" si="210"/>
        <v>2.4257165395740205E-2</v>
      </c>
      <c r="O150" s="84" t="e">
        <f>VLOOKUP(A150,[1]List4!$C$3:$E$203,3,0)</f>
        <v>#N/A</v>
      </c>
      <c r="P150" s="85">
        <f t="shared" si="211"/>
        <v>0.63042334998685245</v>
      </c>
      <c r="Q150" s="87">
        <f t="shared" si="212"/>
        <v>2.4257165395740205E-2</v>
      </c>
      <c r="R150" s="96">
        <f t="shared" si="213"/>
        <v>0.34531948461740736</v>
      </c>
      <c r="S150">
        <f t="shared" si="214"/>
        <v>7</v>
      </c>
      <c r="T150">
        <f t="shared" si="215"/>
        <v>3.8719272141785228E-2</v>
      </c>
      <c r="U150">
        <f t="shared" si="216"/>
        <v>3.1248008055290676E-4</v>
      </c>
      <c r="V150">
        <f t="shared" si="217"/>
        <v>2.4206753286906049E-2</v>
      </c>
      <c r="W150">
        <f t="shared" si="218"/>
        <v>1.9778172734555348</v>
      </c>
      <c r="X150">
        <f t="shared" si="219"/>
        <v>3.7051912842654883E-2</v>
      </c>
      <c r="AB150" s="119">
        <f t="shared" si="220"/>
        <v>193.85714285714286</v>
      </c>
      <c r="AC150" s="120">
        <f t="shared" si="221"/>
        <v>1.5714285714285714</v>
      </c>
      <c r="AD150" s="67">
        <f t="shared" si="222"/>
        <v>3.5882857142857141</v>
      </c>
      <c r="AE150" s="41">
        <f t="shared" si="197"/>
        <v>0.43793295644557689</v>
      </c>
      <c r="AF150" s="47">
        <v>23.428571428571427</v>
      </c>
      <c r="AG150" s="67">
        <f t="shared" si="223"/>
        <v>1.5942857142857143</v>
      </c>
      <c r="AH150" s="41">
        <f t="shared" si="224"/>
        <v>0.98566308243727596</v>
      </c>
      <c r="AI150" s="36"/>
      <c r="AJ150" s="68">
        <f t="shared" si="225"/>
        <v>122.42857142857143</v>
      </c>
      <c r="AK150" s="68">
        <f t="shared" si="226"/>
        <v>130.39999999999998</v>
      </c>
      <c r="AM150">
        <f t="shared" si="124"/>
        <v>3337</v>
      </c>
      <c r="AN150">
        <f t="shared" si="175"/>
        <v>5063.5714285714284</v>
      </c>
      <c r="AO150" s="48">
        <f t="shared" si="150"/>
        <v>4.728341033167795E-4</v>
      </c>
    </row>
    <row r="151" spans="1:41" ht="13.8" x14ac:dyDescent="0.25">
      <c r="A151" s="95">
        <v>44038</v>
      </c>
      <c r="B151" s="81">
        <v>15324</v>
      </c>
      <c r="C151" s="81">
        <v>371</v>
      </c>
      <c r="D151" s="81">
        <v>11428</v>
      </c>
      <c r="E151" s="81">
        <v>662003</v>
      </c>
      <c r="F151" s="81">
        <f t="shared" si="202"/>
        <v>112</v>
      </c>
      <c r="G151" s="81">
        <f t="shared" si="203"/>
        <v>2</v>
      </c>
      <c r="H151" s="81">
        <f t="shared" si="204"/>
        <v>1838</v>
      </c>
      <c r="I151" s="81">
        <f t="shared" si="205"/>
        <v>3525</v>
      </c>
      <c r="J151" s="82">
        <f t="shared" si="206"/>
        <v>2.1351479381258476E-2</v>
      </c>
      <c r="K151" s="82">
        <f t="shared" si="207"/>
        <v>3.8073481819912432E-4</v>
      </c>
      <c r="L151" s="82">
        <f t="shared" si="208"/>
        <v>0.34989529792499524</v>
      </c>
      <c r="M151" s="81">
        <f t="shared" si="209"/>
        <v>6.0956152820516724E-2</v>
      </c>
      <c r="N151" s="84">
        <f t="shared" si="210"/>
        <v>2.421038893239363E-2</v>
      </c>
      <c r="O151" s="84" t="e">
        <f>VLOOKUP(A151,[1]List4!$C$3:$E$203,3,0)</f>
        <v>#N/A</v>
      </c>
      <c r="P151" s="85">
        <f t="shared" si="211"/>
        <v>0.74575828765335417</v>
      </c>
      <c r="Q151" s="87">
        <f t="shared" si="212"/>
        <v>2.421038893239363E-2</v>
      </c>
      <c r="R151" s="96">
        <f t="shared" si="213"/>
        <v>0.23003132341425225</v>
      </c>
      <c r="S151">
        <f t="shared" si="214"/>
        <v>7</v>
      </c>
      <c r="T151">
        <f t="shared" si="215"/>
        <v>3.9067174783039109E-2</v>
      </c>
      <c r="U151">
        <f t="shared" si="216"/>
        <v>3.3688396306162178E-4</v>
      </c>
      <c r="V151">
        <f t="shared" si="217"/>
        <v>7.3352165285067175E-2</v>
      </c>
      <c r="W151">
        <f t="shared" si="218"/>
        <v>1.5426012041945201</v>
      </c>
      <c r="X151">
        <f t="shared" si="219"/>
        <v>3.1443342656157301E-2</v>
      </c>
      <c r="AB151" s="119">
        <f t="shared" si="220"/>
        <v>197</v>
      </c>
      <c r="AC151" s="120">
        <f t="shared" si="221"/>
        <v>1.7142857142857142</v>
      </c>
      <c r="AD151" s="67">
        <f t="shared" si="222"/>
        <v>3.762</v>
      </c>
      <c r="AE151" s="41">
        <f t="shared" si="197"/>
        <v>0.45568466621098197</v>
      </c>
      <c r="AF151" s="47">
        <v>25</v>
      </c>
      <c r="AG151" s="67">
        <f t="shared" si="223"/>
        <v>1.7485714285714284</v>
      </c>
      <c r="AH151" s="41">
        <f t="shared" si="224"/>
        <v>0.98039215686274517</v>
      </c>
      <c r="AI151" s="36"/>
      <c r="AJ151" s="68">
        <f t="shared" si="225"/>
        <v>381</v>
      </c>
      <c r="AK151" s="68">
        <f t="shared" si="226"/>
        <v>126.89999999999999</v>
      </c>
      <c r="AM151">
        <f t="shared" si="124"/>
        <v>1778</v>
      </c>
      <c r="AN151">
        <f t="shared" si="175"/>
        <v>5056.1428571428569</v>
      </c>
      <c r="AO151" s="48">
        <f t="shared" si="150"/>
        <v>4.7214042653944918E-4</v>
      </c>
    </row>
    <row r="152" spans="1:41" ht="13.8" x14ac:dyDescent="0.25">
      <c r="A152" s="95">
        <v>44039</v>
      </c>
      <c r="B152" s="81">
        <v>15516</v>
      </c>
      <c r="C152" s="81">
        <v>373</v>
      </c>
      <c r="D152" s="81">
        <v>11428</v>
      </c>
      <c r="E152" s="81">
        <v>668530</v>
      </c>
      <c r="F152" s="81">
        <f t="shared" ref="F152:F164" si="227">B152-B151</f>
        <v>192</v>
      </c>
      <c r="G152" s="81">
        <f t="shared" ref="G152:G164" si="228">C152-C151</f>
        <v>2</v>
      </c>
      <c r="H152" s="81">
        <f t="shared" ref="H152:H164" si="229">D152-D151</f>
        <v>0</v>
      </c>
      <c r="I152" s="81">
        <f t="shared" ref="I152:I164" si="230">B152-C152-D152</f>
        <v>3715</v>
      </c>
      <c r="J152" s="82">
        <f t="shared" ref="J152:J164" si="231">F152/I151*$B$2/($B$2-B151)</f>
        <v>5.4546137818955509E-2</v>
      </c>
      <c r="K152" s="82">
        <f t="shared" ref="K152:K164" si="232">G152/I151</f>
        <v>5.6737588652482269E-4</v>
      </c>
      <c r="L152" s="82">
        <f t="shared" ref="L152:L164" si="233">H152/I151</f>
        <v>0</v>
      </c>
      <c r="M152" s="81">
        <f t="shared" ref="M152:M164" si="234">J152/(K152+L152)</f>
        <v>96.13756790590908</v>
      </c>
      <c r="N152" s="84">
        <f t="shared" ref="N152:N164" si="235">C152/B152</f>
        <v>2.4039700953854087E-2</v>
      </c>
      <c r="O152" s="84" t="e">
        <f>VLOOKUP(A152,[1]List4!$C$3:$E$203,3,0)</f>
        <v>#N/A</v>
      </c>
      <c r="P152" s="85">
        <f t="shared" ref="P152:P164" si="236">D152/B152</f>
        <v>0.7365300335137922</v>
      </c>
      <c r="Q152" s="87">
        <f t="shared" ref="Q152:Q164" si="237">N152</f>
        <v>2.4039700953854087E-2</v>
      </c>
      <c r="R152" s="96">
        <f t="shared" ref="R152:R164" si="238">IF(P152="","",1-SUM(P152:Q152))</f>
        <v>0.23943026553235369</v>
      </c>
      <c r="S152">
        <f t="shared" ref="S152:S164" si="239">MONTH(A152)</f>
        <v>7</v>
      </c>
      <c r="T152">
        <f t="shared" ref="T152:T164" si="240">AVERAGE(J146:J152)</f>
        <v>4.2323595862515821E-2</v>
      </c>
      <c r="U152">
        <f t="shared" ref="U152:U164" si="241">AVERAGE(K146:K152)</f>
        <v>4.1793766113659643E-4</v>
      </c>
      <c r="V152">
        <f t="shared" ref="V152:V164" si="242">AVERAGE(L146:L152)</f>
        <v>7.113158793495615E-2</v>
      </c>
      <c r="W152">
        <f t="shared" ref="W152:W164" si="243">AVERAGE(M146:M152)</f>
        <v>14.98473091833937</v>
      </c>
      <c r="X152">
        <f t="shared" ref="X152:X164" si="244">C152/SUM(C152:D152)</f>
        <v>3.160749089060249E-2</v>
      </c>
      <c r="AB152" s="119">
        <f t="shared" ref="AB152:AB164" si="245">AVERAGE(F146:F152)</f>
        <v>202.57142857142858</v>
      </c>
      <c r="AC152" s="120">
        <f t="shared" ref="AC152:AC164" si="246">AVERAGE(G146:G152)</f>
        <v>2</v>
      </c>
      <c r="AD152" s="67">
        <f t="shared" ref="AD152:AD164" si="247">INDEX(AB131:AB152,$AE$3)*$AD$2</f>
        <v>4.0225714285714282</v>
      </c>
      <c r="AE152" s="41">
        <f t="shared" ref="AE152:AE164" si="248">AC152/AD152</f>
        <v>0.49719440301157758</v>
      </c>
      <c r="AF152" s="47">
        <v>25.714285714285715</v>
      </c>
      <c r="AG152" s="67">
        <f t="shared" ref="AG152:AG164" si="249">INDEX(AF131:AF152,$AI$3)*$AH$2</f>
        <v>1.9028571428571428</v>
      </c>
      <c r="AH152" s="41">
        <f t="shared" ref="AH152:AH164" si="250">AC152/AG152</f>
        <v>1.0510510510510511</v>
      </c>
      <c r="AI152" s="36"/>
      <c r="AJ152" s="68">
        <f t="shared" ref="AJ152:AJ164" si="251">AVERAGE(H146:H152)</f>
        <v>370.28571428571428</v>
      </c>
      <c r="AK152" s="68">
        <f t="shared" ref="AK152:AK164" si="252">INDEX(AB110:AB152,$AK$2)*$AJ$1</f>
        <v>130.79999999999998</v>
      </c>
      <c r="AM152">
        <f t="shared" si="124"/>
        <v>6527</v>
      </c>
      <c r="AN152">
        <f t="shared" si="175"/>
        <v>5162.1428571428569</v>
      </c>
      <c r="AO152" s="48">
        <f t="shared" si="150"/>
        <v>4.8203866055443153E-4</v>
      </c>
    </row>
    <row r="153" spans="1:41" ht="13.8" x14ac:dyDescent="0.25">
      <c r="A153" s="95">
        <v>44040</v>
      </c>
      <c r="B153" s="81">
        <v>15799</v>
      </c>
      <c r="C153" s="81">
        <v>374</v>
      </c>
      <c r="D153" s="81">
        <v>11428</v>
      </c>
      <c r="E153" s="81">
        <v>676407</v>
      </c>
      <c r="F153" s="81">
        <f t="shared" si="227"/>
        <v>283</v>
      </c>
      <c r="G153" s="81">
        <f t="shared" si="228"/>
        <v>1</v>
      </c>
      <c r="H153" s="81">
        <f t="shared" si="229"/>
        <v>0</v>
      </c>
      <c r="I153" s="81">
        <f t="shared" si="230"/>
        <v>3997</v>
      </c>
      <c r="J153" s="82">
        <f t="shared" si="231"/>
        <v>7.6288190373680884E-2</v>
      </c>
      <c r="K153" s="82">
        <f t="shared" si="232"/>
        <v>2.6917900403768504E-4</v>
      </c>
      <c r="L153" s="82">
        <f t="shared" si="233"/>
        <v>0</v>
      </c>
      <c r="M153" s="81">
        <f t="shared" si="234"/>
        <v>283.41062723822449</v>
      </c>
      <c r="N153" s="84">
        <f t="shared" si="235"/>
        <v>2.3672384328122034E-2</v>
      </c>
      <c r="O153" s="84" t="e">
        <f>VLOOKUP(A153,[1]List4!$C$3:$E$203,3,0)</f>
        <v>#N/A</v>
      </c>
      <c r="P153" s="85">
        <f t="shared" si="236"/>
        <v>0.72333692005823158</v>
      </c>
      <c r="Q153" s="87">
        <f t="shared" si="237"/>
        <v>2.3672384328122034E-2</v>
      </c>
      <c r="R153" s="96">
        <f t="shared" si="238"/>
        <v>0.2529906956136464</v>
      </c>
      <c r="S153">
        <f t="shared" si="239"/>
        <v>7</v>
      </c>
      <c r="T153">
        <f t="shared" si="240"/>
        <v>4.6628338850530492E-2</v>
      </c>
      <c r="U153">
        <f t="shared" si="241"/>
        <v>4.2725512440388956E-4</v>
      </c>
      <c r="V153">
        <f t="shared" si="242"/>
        <v>6.8742380161289876E-2</v>
      </c>
      <c r="W153">
        <f t="shared" si="243"/>
        <v>55.082466111905852</v>
      </c>
      <c r="X153">
        <f t="shared" si="244"/>
        <v>3.1689544145060158E-2</v>
      </c>
      <c r="AB153" s="119">
        <f t="shared" si="245"/>
        <v>210.71428571428572</v>
      </c>
      <c r="AC153" s="120">
        <f t="shared" si="246"/>
        <v>2</v>
      </c>
      <c r="AD153" s="67">
        <f t="shared" si="247"/>
        <v>4.0171428571428569</v>
      </c>
      <c r="AE153" s="41">
        <f t="shared" si="248"/>
        <v>0.49786628733997157</v>
      </c>
      <c r="AF153" s="47">
        <v>25.571428571428573</v>
      </c>
      <c r="AG153" s="67">
        <f t="shared" si="249"/>
        <v>2.4428571428571426</v>
      </c>
      <c r="AH153" s="41">
        <f t="shared" si="250"/>
        <v>0.81871345029239773</v>
      </c>
      <c r="AI153" s="36"/>
      <c r="AJ153" s="68">
        <f t="shared" si="251"/>
        <v>358.57142857142856</v>
      </c>
      <c r="AK153" s="68">
        <f t="shared" si="252"/>
        <v>128.1</v>
      </c>
      <c r="AM153">
        <f t="shared" si="124"/>
        <v>7877</v>
      </c>
      <c r="AN153">
        <f t="shared" si="175"/>
        <v>5417.5714285714284</v>
      </c>
      <c r="AO153" s="48">
        <f t="shared" si="150"/>
        <v>5.0589046974417341E-4</v>
      </c>
    </row>
    <row r="154" spans="1:41" ht="13.8" x14ac:dyDescent="0.25">
      <c r="A154" s="95">
        <v>44041</v>
      </c>
      <c r="B154" s="81">
        <v>16093</v>
      </c>
      <c r="C154" s="81">
        <v>374</v>
      </c>
      <c r="D154" s="81">
        <v>11429</v>
      </c>
      <c r="E154" s="81">
        <v>683899</v>
      </c>
      <c r="F154" s="81">
        <f t="shared" si="227"/>
        <v>294</v>
      </c>
      <c r="G154" s="81">
        <f t="shared" si="228"/>
        <v>0</v>
      </c>
      <c r="H154" s="81">
        <f t="shared" si="229"/>
        <v>1</v>
      </c>
      <c r="I154" s="81">
        <f t="shared" si="230"/>
        <v>4290</v>
      </c>
      <c r="J154" s="82">
        <f t="shared" si="231"/>
        <v>7.3663842919663158E-2</v>
      </c>
      <c r="K154" s="82">
        <f t="shared" si="232"/>
        <v>0</v>
      </c>
      <c r="L154" s="82">
        <f t="shared" si="233"/>
        <v>2.501876407305479E-4</v>
      </c>
      <c r="M154" s="81">
        <f t="shared" si="234"/>
        <v>294.43438014989363</v>
      </c>
      <c r="N154" s="84">
        <f t="shared" si="235"/>
        <v>2.3239917976760081E-2</v>
      </c>
      <c r="O154" s="84" t="e">
        <f>VLOOKUP(A154,[1]List4!$C$3:$E$203,3,0)</f>
        <v>#N/A</v>
      </c>
      <c r="P154" s="85">
        <f t="shared" si="236"/>
        <v>0.71018455228981547</v>
      </c>
      <c r="Q154" s="87">
        <f t="shared" si="237"/>
        <v>2.3239917976760081E-2</v>
      </c>
      <c r="R154" s="96">
        <f t="shared" si="238"/>
        <v>0.26657552973342447</v>
      </c>
      <c r="S154">
        <f t="shared" si="239"/>
        <v>7</v>
      </c>
      <c r="T154">
        <f t="shared" si="240"/>
        <v>5.0177918962528691E-2</v>
      </c>
      <c r="U154">
        <f t="shared" si="241"/>
        <v>3.1401125372838991E-4</v>
      </c>
      <c r="V154">
        <f t="shared" si="242"/>
        <v>6.2379842559657075E-2</v>
      </c>
      <c r="W154">
        <f t="shared" si="243"/>
        <v>96.991520740364805</v>
      </c>
      <c r="X154">
        <f t="shared" si="244"/>
        <v>3.1686859273066172E-2</v>
      </c>
      <c r="AB154" s="119">
        <f t="shared" si="245"/>
        <v>217.57142857142858</v>
      </c>
      <c r="AC154" s="120">
        <f t="shared" si="246"/>
        <v>1.4285714285714286</v>
      </c>
      <c r="AD154" s="67">
        <f t="shared" si="247"/>
        <v>4.1854285714285711</v>
      </c>
      <c r="AE154" s="41">
        <f t="shared" si="248"/>
        <v>0.34132022663663053</v>
      </c>
      <c r="AF154" s="47">
        <v>23.428571428571427</v>
      </c>
      <c r="AG154" s="67">
        <f t="shared" si="249"/>
        <v>2.8285714285714283</v>
      </c>
      <c r="AH154" s="41">
        <f t="shared" si="250"/>
        <v>0.50505050505050508</v>
      </c>
      <c r="AI154" s="36"/>
      <c r="AJ154" s="68">
        <f t="shared" si="251"/>
        <v>326.42857142857144</v>
      </c>
      <c r="AK154" s="68">
        <f t="shared" si="252"/>
        <v>114.19999999999999</v>
      </c>
      <c r="AM154">
        <f t="shared" si="124"/>
        <v>7492</v>
      </c>
      <c r="AN154">
        <f t="shared" si="175"/>
        <v>5543.7142857142853</v>
      </c>
      <c r="AO154" s="48">
        <f t="shared" si="150"/>
        <v>5.1766963502076298E-4</v>
      </c>
    </row>
    <row r="155" spans="1:41" ht="13.8" x14ac:dyDescent="0.25">
      <c r="A155" s="95">
        <v>44042</v>
      </c>
      <c r="B155" s="81">
        <v>16371</v>
      </c>
      <c r="C155" s="81">
        <v>379</v>
      </c>
      <c r="D155" s="81">
        <v>11482</v>
      </c>
      <c r="E155" s="81">
        <v>691509</v>
      </c>
      <c r="F155" s="81">
        <f t="shared" si="227"/>
        <v>278</v>
      </c>
      <c r="G155" s="81">
        <f t="shared" si="228"/>
        <v>5</v>
      </c>
      <c r="H155" s="81">
        <f t="shared" si="229"/>
        <v>53</v>
      </c>
      <c r="I155" s="81">
        <f t="shared" si="230"/>
        <v>4510</v>
      </c>
      <c r="J155" s="82">
        <f t="shared" si="231"/>
        <v>6.4899392842021619E-2</v>
      </c>
      <c r="K155" s="82">
        <f t="shared" si="232"/>
        <v>1.1655011655011655E-3</v>
      </c>
      <c r="L155" s="82">
        <f t="shared" si="233"/>
        <v>1.2354312354312355E-2</v>
      </c>
      <c r="M155" s="81">
        <f t="shared" si="234"/>
        <v>4.8003171602115984</v>
      </c>
      <c r="N155" s="84">
        <f t="shared" si="235"/>
        <v>2.3150693299126505E-2</v>
      </c>
      <c r="O155" s="84" t="e">
        <f>VLOOKUP(A155,[1]List4!$C$3:$E$203,3,0)</f>
        <v>#N/A</v>
      </c>
      <c r="P155" s="85">
        <f t="shared" si="236"/>
        <v>0.70136216480361613</v>
      </c>
      <c r="Q155" s="87">
        <f t="shared" si="237"/>
        <v>2.3150693299126505E-2</v>
      </c>
      <c r="R155" s="96">
        <f t="shared" si="238"/>
        <v>0.27548714189725731</v>
      </c>
      <c r="S155">
        <f t="shared" si="239"/>
        <v>7</v>
      </c>
      <c r="T155">
        <f t="shared" si="240"/>
        <v>5.2949476674782205E-2</v>
      </c>
      <c r="U155">
        <f t="shared" si="241"/>
        <v>4.5228993803631169E-4</v>
      </c>
      <c r="V155">
        <f t="shared" si="242"/>
        <v>5.8951991601185812E-2</v>
      </c>
      <c r="W155">
        <f t="shared" si="243"/>
        <v>97.499432187506756</v>
      </c>
      <c r="X155">
        <f t="shared" si="244"/>
        <v>3.195346092235056E-2</v>
      </c>
      <c r="AB155" s="119">
        <f t="shared" si="245"/>
        <v>224.42857142857142</v>
      </c>
      <c r="AC155" s="120">
        <f t="shared" si="246"/>
        <v>2</v>
      </c>
      <c r="AD155" s="67">
        <f t="shared" si="247"/>
        <v>4.668571428571429</v>
      </c>
      <c r="AE155" s="41">
        <f t="shared" si="248"/>
        <v>0.42839657282741733</v>
      </c>
      <c r="AF155" s="47">
        <v>22.571428571428573</v>
      </c>
      <c r="AG155" s="67">
        <f t="shared" si="249"/>
        <v>3.882857142857143</v>
      </c>
      <c r="AH155" s="41">
        <f t="shared" si="250"/>
        <v>0.51508462104488595</v>
      </c>
      <c r="AI155" s="36"/>
      <c r="AJ155" s="68">
        <f t="shared" si="251"/>
        <v>307.71428571428572</v>
      </c>
      <c r="AK155" s="68">
        <f t="shared" si="252"/>
        <v>91.199999999999989</v>
      </c>
      <c r="AM155">
        <f t="shared" si="124"/>
        <v>7610</v>
      </c>
      <c r="AN155">
        <f t="shared" si="175"/>
        <v>5837</v>
      </c>
      <c r="AO155" s="48">
        <f t="shared" si="150"/>
        <v>5.4505652778728429E-4</v>
      </c>
    </row>
    <row r="156" spans="1:41" ht="13.8" x14ac:dyDescent="0.25">
      <c r="A156" s="95">
        <v>44043</v>
      </c>
      <c r="B156" s="81">
        <v>16574</v>
      </c>
      <c r="C156" s="81">
        <v>382</v>
      </c>
      <c r="D156" s="81">
        <v>11569</v>
      </c>
      <c r="E156" s="81">
        <v>699687</v>
      </c>
      <c r="F156" s="81">
        <f t="shared" si="227"/>
        <v>203</v>
      </c>
      <c r="G156" s="81">
        <f t="shared" si="228"/>
        <v>3</v>
      </c>
      <c r="H156" s="81">
        <f t="shared" si="229"/>
        <v>87</v>
      </c>
      <c r="I156" s="81">
        <f t="shared" si="230"/>
        <v>4623</v>
      </c>
      <c r="J156" s="82">
        <f t="shared" si="231"/>
        <v>4.508000103293671E-2</v>
      </c>
      <c r="K156" s="82">
        <f t="shared" si="232"/>
        <v>6.6518847006651885E-4</v>
      </c>
      <c r="L156" s="82">
        <f t="shared" si="233"/>
        <v>1.9290465631929047E-2</v>
      </c>
      <c r="M156" s="81">
        <f t="shared" si="234"/>
        <v>2.2590089406504954</v>
      </c>
      <c r="N156" s="84">
        <f t="shared" si="235"/>
        <v>2.3048147701218775E-2</v>
      </c>
      <c r="O156" s="84" t="e">
        <f>VLOOKUP(A156,[1]List4!$C$3:$E$203,3,0)</f>
        <v>#N/A</v>
      </c>
      <c r="P156" s="85">
        <f t="shared" si="236"/>
        <v>0.69802099674188489</v>
      </c>
      <c r="Q156" s="87">
        <f t="shared" si="237"/>
        <v>2.3048147701218775E-2</v>
      </c>
      <c r="R156" s="96">
        <f t="shared" si="238"/>
        <v>0.27893085555689634</v>
      </c>
      <c r="S156">
        <f t="shared" si="239"/>
        <v>7</v>
      </c>
      <c r="T156">
        <f t="shared" si="240"/>
        <v>5.1518238902825676E-2</v>
      </c>
      <c r="U156">
        <f t="shared" si="241"/>
        <v>4.3542562061847379E-4</v>
      </c>
      <c r="V156">
        <f t="shared" si="242"/>
        <v>5.9078328225490313E-2</v>
      </c>
      <c r="W156">
        <f t="shared" si="243"/>
        <v>97.411959872344752</v>
      </c>
      <c r="X156">
        <f t="shared" si="244"/>
        <v>3.1963852397288932E-2</v>
      </c>
      <c r="AB156" s="119">
        <f t="shared" si="245"/>
        <v>213.28571428571428</v>
      </c>
      <c r="AC156" s="120">
        <f t="shared" si="246"/>
        <v>1.8571428571428572</v>
      </c>
      <c r="AD156" s="67">
        <f t="shared" si="247"/>
        <v>5.3362857142857134</v>
      </c>
      <c r="AE156" s="41">
        <f t="shared" si="248"/>
        <v>0.34802163088290416</v>
      </c>
      <c r="AF156" s="47">
        <v>18.285714285714285</v>
      </c>
      <c r="AG156" s="67">
        <f t="shared" si="249"/>
        <v>4.2171428571428571</v>
      </c>
      <c r="AH156" s="41">
        <f t="shared" si="250"/>
        <v>0.44037940379403795</v>
      </c>
      <c r="AI156" s="36"/>
      <c r="AJ156" s="68">
        <f t="shared" si="251"/>
        <v>306.71428571428572</v>
      </c>
      <c r="AK156" s="68">
        <f t="shared" si="252"/>
        <v>76.099999999999994</v>
      </c>
      <c r="AM156">
        <f t="shared" si="124"/>
        <v>8178</v>
      </c>
      <c r="AN156">
        <f t="shared" si="175"/>
        <v>6114.1428571428569</v>
      </c>
      <c r="AO156" s="48">
        <f t="shared" si="150"/>
        <v>5.7093600755691481E-4</v>
      </c>
    </row>
    <row r="157" spans="1:41" ht="13.8" x14ac:dyDescent="0.25">
      <c r="A157" s="95">
        <v>44044</v>
      </c>
      <c r="B157" s="81">
        <v>16699</v>
      </c>
      <c r="C157" s="81">
        <v>383</v>
      </c>
      <c r="D157" s="81">
        <v>11587</v>
      </c>
      <c r="E157" s="81">
        <v>704390</v>
      </c>
      <c r="F157" s="81">
        <f t="shared" si="227"/>
        <v>125</v>
      </c>
      <c r="G157" s="81">
        <f t="shared" si="228"/>
        <v>1</v>
      </c>
      <c r="H157" s="81">
        <f t="shared" si="229"/>
        <v>18</v>
      </c>
      <c r="I157" s="81">
        <f t="shared" si="230"/>
        <v>4729</v>
      </c>
      <c r="J157" s="82">
        <f t="shared" si="231"/>
        <v>2.7080631406398006E-2</v>
      </c>
      <c r="K157" s="82">
        <f t="shared" si="232"/>
        <v>2.1630975556997619E-4</v>
      </c>
      <c r="L157" s="82">
        <f t="shared" si="233"/>
        <v>3.8935756002595719E-3</v>
      </c>
      <c r="M157" s="81">
        <f t="shared" si="234"/>
        <v>6.5891452100935783</v>
      </c>
      <c r="N157" s="84">
        <f t="shared" si="235"/>
        <v>2.2935505120067069E-2</v>
      </c>
      <c r="O157" s="84" t="e">
        <f>VLOOKUP(A157,[1]List4!$C$3:$E$203,3,0)</f>
        <v>#N/A</v>
      </c>
      <c r="P157" s="85">
        <f t="shared" si="236"/>
        <v>0.69387388466375233</v>
      </c>
      <c r="Q157" s="87">
        <f t="shared" si="237"/>
        <v>2.2935505120067069E-2</v>
      </c>
      <c r="R157" s="96">
        <f t="shared" si="238"/>
        <v>0.28319061021618064</v>
      </c>
      <c r="S157">
        <f t="shared" si="239"/>
        <v>8</v>
      </c>
      <c r="T157">
        <f t="shared" si="240"/>
        <v>5.1844239396416338E-2</v>
      </c>
      <c r="U157">
        <f t="shared" si="241"/>
        <v>4.6632701427132755E-4</v>
      </c>
      <c r="V157">
        <f t="shared" si="242"/>
        <v>5.5097691307460957E-2</v>
      </c>
      <c r="W157">
        <f t="shared" si="243"/>
        <v>98.241714679686197</v>
      </c>
      <c r="X157">
        <f t="shared" si="244"/>
        <v>3.1996658312447787E-2</v>
      </c>
      <c r="AB157" s="119">
        <f t="shared" si="245"/>
        <v>212.42857142857142</v>
      </c>
      <c r="AC157" s="120">
        <f t="shared" si="246"/>
        <v>2</v>
      </c>
      <c r="AD157" s="67">
        <f t="shared" si="247"/>
        <v>5.944285714285714</v>
      </c>
      <c r="AE157" s="41">
        <f t="shared" si="248"/>
        <v>0.33645758231194428</v>
      </c>
      <c r="AF157" s="47">
        <v>17.428571428571427</v>
      </c>
      <c r="AG157" s="67">
        <f t="shared" si="249"/>
        <v>4.5</v>
      </c>
      <c r="AH157" s="41">
        <f t="shared" si="250"/>
        <v>0.44444444444444442</v>
      </c>
      <c r="AI157" s="36"/>
      <c r="AJ157" s="68">
        <f t="shared" si="251"/>
        <v>285.28571428571428</v>
      </c>
      <c r="AK157" s="68">
        <f t="shared" si="252"/>
        <v>73.099999999999994</v>
      </c>
      <c r="AM157">
        <f t="shared" si="124"/>
        <v>4703</v>
      </c>
      <c r="AN157">
        <f t="shared" si="175"/>
        <v>6309.2857142857147</v>
      </c>
      <c r="AO157" s="48">
        <f t="shared" si="150"/>
        <v>5.8915836289986088E-4</v>
      </c>
    </row>
    <row r="158" spans="1:41" ht="13.8" x14ac:dyDescent="0.25">
      <c r="A158" s="95">
        <v>44045</v>
      </c>
      <c r="B158" s="81">
        <v>16800</v>
      </c>
      <c r="C158" s="81">
        <v>384</v>
      </c>
      <c r="D158" s="81">
        <v>11605</v>
      </c>
      <c r="E158" s="81">
        <v>707037</v>
      </c>
      <c r="F158" s="81">
        <f t="shared" si="227"/>
        <v>101</v>
      </c>
      <c r="G158" s="81">
        <f t="shared" si="228"/>
        <v>1</v>
      </c>
      <c r="H158" s="81">
        <f t="shared" si="229"/>
        <v>18</v>
      </c>
      <c r="I158" s="81">
        <f t="shared" si="230"/>
        <v>4811</v>
      </c>
      <c r="J158" s="82">
        <f t="shared" si="231"/>
        <v>2.1390936742197022E-2</v>
      </c>
      <c r="K158" s="82">
        <f t="shared" si="232"/>
        <v>2.1146119687037428E-4</v>
      </c>
      <c r="L158" s="82">
        <f t="shared" si="233"/>
        <v>3.8063015436667373E-3</v>
      </c>
      <c r="M158" s="81">
        <f t="shared" si="234"/>
        <v>5.3240915712552477</v>
      </c>
      <c r="N158" s="84">
        <f t="shared" si="235"/>
        <v>2.2857142857142857E-2</v>
      </c>
      <c r="O158" s="84" t="e">
        <f>VLOOKUP(A158,[1]List4!$C$3:$E$203,3,0)</f>
        <v>#N/A</v>
      </c>
      <c r="P158" s="85">
        <f t="shared" si="236"/>
        <v>0.69077380952380951</v>
      </c>
      <c r="Q158" s="87">
        <f t="shared" si="237"/>
        <v>2.2857142857142857E-2</v>
      </c>
      <c r="R158" s="96">
        <f t="shared" si="238"/>
        <v>0.28636904761904758</v>
      </c>
      <c r="S158">
        <f t="shared" si="239"/>
        <v>8</v>
      </c>
      <c r="T158">
        <f t="shared" si="240"/>
        <v>5.1849876162264698E-2</v>
      </c>
      <c r="U158">
        <f t="shared" si="241"/>
        <v>4.4214506836722038E-4</v>
      </c>
      <c r="V158">
        <f t="shared" si="242"/>
        <v>5.6564061101283232E-3</v>
      </c>
      <c r="W158">
        <f t="shared" si="243"/>
        <v>98.993591168034001</v>
      </c>
      <c r="X158">
        <f t="shared" si="244"/>
        <v>3.2029360246892985E-2</v>
      </c>
      <c r="AB158" s="119">
        <f t="shared" si="245"/>
        <v>210.85714285714286</v>
      </c>
      <c r="AC158" s="120">
        <f t="shared" si="246"/>
        <v>1.8571428571428572</v>
      </c>
      <c r="AD158" s="67">
        <f t="shared" si="247"/>
        <v>6.4491428571428573</v>
      </c>
      <c r="AE158" s="41">
        <f t="shared" si="248"/>
        <v>0.28796739323055115</v>
      </c>
      <c r="AF158" s="47">
        <v>17.285714285714285</v>
      </c>
      <c r="AG158" s="67">
        <f t="shared" si="249"/>
        <v>4.628571428571429</v>
      </c>
      <c r="AH158" s="41">
        <f t="shared" si="250"/>
        <v>0.40123456790123452</v>
      </c>
      <c r="AI158" s="36"/>
      <c r="AJ158" s="68">
        <f t="shared" si="251"/>
        <v>25.285714285714285</v>
      </c>
      <c r="AK158" s="68">
        <f t="shared" si="252"/>
        <v>76.8</v>
      </c>
      <c r="AM158">
        <f t="shared" si="124"/>
        <v>2647</v>
      </c>
      <c r="AN158">
        <f t="shared" si="175"/>
        <v>6433.4285714285716</v>
      </c>
      <c r="AO158" s="48">
        <f t="shared" si="150"/>
        <v>6.0075076904409224E-4</v>
      </c>
    </row>
    <row r="159" spans="1:41" ht="13.8" x14ac:dyDescent="0.25">
      <c r="A159" s="95">
        <v>44046</v>
      </c>
      <c r="B159" s="81">
        <v>17008</v>
      </c>
      <c r="C159" s="81">
        <v>386</v>
      </c>
      <c r="D159" s="81">
        <v>11708</v>
      </c>
      <c r="E159" s="81">
        <v>714756</v>
      </c>
      <c r="F159" s="81">
        <f t="shared" si="227"/>
        <v>208</v>
      </c>
      <c r="G159" s="81">
        <f t="shared" si="228"/>
        <v>2</v>
      </c>
      <c r="H159" s="81">
        <f t="shared" si="229"/>
        <v>103</v>
      </c>
      <c r="I159" s="81">
        <f t="shared" si="230"/>
        <v>4914</v>
      </c>
      <c r="J159" s="82">
        <f t="shared" si="231"/>
        <v>4.3302186294103699E-2</v>
      </c>
      <c r="K159" s="82">
        <f t="shared" si="232"/>
        <v>4.1571398877572228E-4</v>
      </c>
      <c r="L159" s="82">
        <f t="shared" si="233"/>
        <v>2.1409270421949698E-2</v>
      </c>
      <c r="M159" s="81">
        <f t="shared" si="234"/>
        <v>1.9840649358184086</v>
      </c>
      <c r="N159" s="84">
        <f t="shared" si="235"/>
        <v>2.2695202257761053E-2</v>
      </c>
      <c r="O159" s="84" t="e">
        <f>VLOOKUP(A159,[1]List4!$C$3:$E$203,3,0)</f>
        <v>#N/A</v>
      </c>
      <c r="P159" s="85">
        <f t="shared" si="236"/>
        <v>0.68838193791157098</v>
      </c>
      <c r="Q159" s="87">
        <f t="shared" si="237"/>
        <v>2.2695202257761053E-2</v>
      </c>
      <c r="R159" s="96">
        <f t="shared" si="238"/>
        <v>0.28892285983066801</v>
      </c>
      <c r="S159">
        <f t="shared" si="239"/>
        <v>8</v>
      </c>
      <c r="T159">
        <f t="shared" si="240"/>
        <v>5.0243597373000153E-2</v>
      </c>
      <c r="U159">
        <f t="shared" si="241"/>
        <v>4.2047908297449178E-4</v>
      </c>
      <c r="V159">
        <f t="shared" si="242"/>
        <v>8.7148733132639943E-3</v>
      </c>
      <c r="W159">
        <f t="shared" si="243"/>
        <v>85.543090743735348</v>
      </c>
      <c r="X159">
        <f t="shared" si="244"/>
        <v>3.191665288572846E-2</v>
      </c>
      <c r="AB159" s="119">
        <f t="shared" si="245"/>
        <v>213.14285714285714</v>
      </c>
      <c r="AC159" s="120">
        <f t="shared" si="246"/>
        <v>1.8571428571428572</v>
      </c>
      <c r="AD159" s="67">
        <f t="shared" si="247"/>
        <v>7.2688571428571427</v>
      </c>
      <c r="AE159" s="41">
        <f t="shared" si="248"/>
        <v>0.2554931016862545</v>
      </c>
      <c r="AF159" s="47">
        <v>17.714285714285715</v>
      </c>
      <c r="AG159" s="67">
        <f t="shared" si="249"/>
        <v>4.6028571428571432</v>
      </c>
      <c r="AH159" s="41">
        <f t="shared" si="250"/>
        <v>0.40347610180012411</v>
      </c>
      <c r="AI159" s="36"/>
      <c r="AJ159" s="68">
        <f t="shared" si="251"/>
        <v>40</v>
      </c>
      <c r="AK159" s="68">
        <f t="shared" si="252"/>
        <v>74.099999999999994</v>
      </c>
      <c r="AM159">
        <f t="shared" si="124"/>
        <v>7719</v>
      </c>
      <c r="AN159">
        <f t="shared" si="175"/>
        <v>6603.7142857142853</v>
      </c>
      <c r="AO159" s="48">
        <f t="shared" si="150"/>
        <v>6.1665197517058671E-4</v>
      </c>
    </row>
    <row r="160" spans="1:41" ht="13.8" x14ac:dyDescent="0.25">
      <c r="A160" s="95">
        <v>44047</v>
      </c>
      <c r="B160" s="81">
        <v>17286</v>
      </c>
      <c r="C160" s="81">
        <v>383</v>
      </c>
      <c r="D160" s="81">
        <v>11812</v>
      </c>
      <c r="E160" s="81">
        <v>723147</v>
      </c>
      <c r="F160" s="81">
        <f t="shared" si="227"/>
        <v>278</v>
      </c>
      <c r="G160" s="81">
        <f t="shared" si="228"/>
        <v>-3</v>
      </c>
      <c r="H160" s="81">
        <f t="shared" si="229"/>
        <v>104</v>
      </c>
      <c r="I160" s="81">
        <f t="shared" si="230"/>
        <v>5091</v>
      </c>
      <c r="J160" s="82">
        <f t="shared" si="231"/>
        <v>5.666304880799717E-2</v>
      </c>
      <c r="K160" s="82">
        <f t="shared" si="232"/>
        <v>-6.105006105006105E-4</v>
      </c>
      <c r="L160" s="82">
        <f t="shared" si="233"/>
        <v>2.1164021164021163E-2</v>
      </c>
      <c r="M160" s="81">
        <f t="shared" si="234"/>
        <v>2.7568536816088924</v>
      </c>
      <c r="N160" s="84">
        <f t="shared" si="235"/>
        <v>2.2156658567626983E-2</v>
      </c>
      <c r="O160" s="84" t="e">
        <f>VLOOKUP(A160,[1]List4!$C$3:$E$203,3,0)</f>
        <v>#N/A</v>
      </c>
      <c r="P160" s="85">
        <f t="shared" si="236"/>
        <v>0.68332754830498665</v>
      </c>
      <c r="Q160" s="87">
        <f t="shared" si="237"/>
        <v>2.2156658567626983E-2</v>
      </c>
      <c r="R160" s="96">
        <f t="shared" si="238"/>
        <v>0.2945157931273864</v>
      </c>
      <c r="S160">
        <f t="shared" si="239"/>
        <v>8</v>
      </c>
      <c r="T160">
        <f t="shared" si="240"/>
        <v>4.7440005720759626E-2</v>
      </c>
      <c r="U160">
        <f t="shared" si="241"/>
        <v>2.9481056661187803E-4</v>
      </c>
      <c r="V160">
        <f t="shared" si="242"/>
        <v>1.1738304908124161E-2</v>
      </c>
      <c r="W160">
        <f t="shared" si="243"/>
        <v>45.4496945213617</v>
      </c>
      <c r="X160">
        <f t="shared" si="244"/>
        <v>3.1406314063140629E-2</v>
      </c>
      <c r="AB160" s="119">
        <f t="shared" si="245"/>
        <v>212.42857142857142</v>
      </c>
      <c r="AC160" s="120">
        <f t="shared" si="246"/>
        <v>1.2857142857142858</v>
      </c>
      <c r="AD160" s="67">
        <f t="shared" si="247"/>
        <v>7.3665714285714285</v>
      </c>
      <c r="AE160" s="41">
        <f t="shared" si="248"/>
        <v>0.17453360741573906</v>
      </c>
      <c r="AF160" s="47">
        <v>21.142857142857142</v>
      </c>
      <c r="AG160" s="67">
        <f t="shared" si="249"/>
        <v>4.2171428571428571</v>
      </c>
      <c r="AH160" s="41">
        <f t="shared" si="250"/>
        <v>0.30487804878048785</v>
      </c>
      <c r="AI160" s="36"/>
      <c r="AJ160" s="68">
        <f t="shared" si="251"/>
        <v>54.857142857142854</v>
      </c>
      <c r="AK160" s="68">
        <f t="shared" si="252"/>
        <v>68.2</v>
      </c>
      <c r="AM160">
        <f t="shared" si="124"/>
        <v>8391</v>
      </c>
      <c r="AN160">
        <f t="shared" si="175"/>
        <v>6677.1428571428569</v>
      </c>
      <c r="AO160" s="48">
        <f t="shared" si="150"/>
        <v>6.2350870331573632E-4</v>
      </c>
    </row>
    <row r="161" spans="1:41" ht="13.8" x14ac:dyDescent="0.25">
      <c r="A161" s="95">
        <v>44048</v>
      </c>
      <c r="B161" s="81">
        <v>17529</v>
      </c>
      <c r="C161" s="81">
        <v>388</v>
      </c>
      <c r="D161" s="81">
        <v>11909</v>
      </c>
      <c r="E161" s="81">
        <v>730073</v>
      </c>
      <c r="F161" s="81">
        <f t="shared" si="227"/>
        <v>243</v>
      </c>
      <c r="G161" s="81">
        <f t="shared" si="228"/>
        <v>5</v>
      </c>
      <c r="H161" s="81">
        <f t="shared" si="229"/>
        <v>97</v>
      </c>
      <c r="I161" s="81">
        <f t="shared" si="230"/>
        <v>5232</v>
      </c>
      <c r="J161" s="82">
        <f t="shared" si="231"/>
        <v>4.7808460978886608E-2</v>
      </c>
      <c r="K161" s="82">
        <f t="shared" si="232"/>
        <v>9.8212531919072868E-4</v>
      </c>
      <c r="L161" s="82">
        <f t="shared" si="233"/>
        <v>1.9053231192300138E-2</v>
      </c>
      <c r="M161" s="81">
        <f t="shared" si="234"/>
        <v>2.3862046553285463</v>
      </c>
      <c r="N161" s="84">
        <f t="shared" si="235"/>
        <v>2.2134748131667523E-2</v>
      </c>
      <c r="O161" s="84" t="e">
        <f>VLOOKUP(A161,[1]List4!$C$3:$E$203,3,0)</f>
        <v>#N/A</v>
      </c>
      <c r="P161" s="85">
        <f t="shared" si="236"/>
        <v>0.67938844201038284</v>
      </c>
      <c r="Q161" s="87">
        <f t="shared" si="237"/>
        <v>2.2134748131667523E-2</v>
      </c>
      <c r="R161" s="96">
        <f t="shared" si="238"/>
        <v>0.29847680985794967</v>
      </c>
      <c r="S161">
        <f t="shared" si="239"/>
        <v>8</v>
      </c>
      <c r="T161">
        <f t="shared" si="240"/>
        <v>4.3746379729220131E-2</v>
      </c>
      <c r="U161">
        <f t="shared" si="241"/>
        <v>4.3511418363912497E-4</v>
      </c>
      <c r="V161">
        <f t="shared" si="242"/>
        <v>1.4424453986919815E-2</v>
      </c>
      <c r="W161">
        <f t="shared" si="243"/>
        <v>3.7285265935666811</v>
      </c>
      <c r="X161">
        <f t="shared" si="244"/>
        <v>3.155241115719281E-2</v>
      </c>
      <c r="AB161" s="119">
        <f t="shared" si="245"/>
        <v>205.14285714285714</v>
      </c>
      <c r="AC161" s="120">
        <f t="shared" si="246"/>
        <v>2</v>
      </c>
      <c r="AD161" s="67">
        <f t="shared" si="247"/>
        <v>7.4859999999999998</v>
      </c>
      <c r="AE161" s="41">
        <f t="shared" si="248"/>
        <v>0.26716537536735241</v>
      </c>
      <c r="AF161" s="47">
        <v>22.285714285714285</v>
      </c>
      <c r="AG161" s="67">
        <f t="shared" si="249"/>
        <v>4.0628571428571432</v>
      </c>
      <c r="AH161" s="41">
        <f t="shared" si="250"/>
        <v>0.49226441631504919</v>
      </c>
      <c r="AI161" s="36"/>
      <c r="AJ161" s="68">
        <f t="shared" si="251"/>
        <v>68.571428571428569</v>
      </c>
      <c r="AK161" s="68">
        <f t="shared" si="252"/>
        <v>67.5</v>
      </c>
      <c r="AM161">
        <f t="shared" si="124"/>
        <v>6926</v>
      </c>
      <c r="AN161">
        <f t="shared" si="175"/>
        <v>6596.2857142857147</v>
      </c>
      <c r="AO161" s="48">
        <f t="shared" si="150"/>
        <v>6.159582983932565E-4</v>
      </c>
    </row>
    <row r="162" spans="1:41" ht="13.8" x14ac:dyDescent="0.25">
      <c r="A162" s="95">
        <v>44049</v>
      </c>
      <c r="B162" s="81">
        <v>17731</v>
      </c>
      <c r="C162" s="81">
        <v>390</v>
      </c>
      <c r="D162" s="81">
        <v>12320</v>
      </c>
      <c r="E162" s="81">
        <v>737422</v>
      </c>
      <c r="F162" s="81">
        <f t="shared" si="227"/>
        <v>202</v>
      </c>
      <c r="G162" s="81">
        <f t="shared" si="228"/>
        <v>2</v>
      </c>
      <c r="H162" s="81">
        <f t="shared" si="229"/>
        <v>411</v>
      </c>
      <c r="I162" s="81">
        <f t="shared" si="230"/>
        <v>5021</v>
      </c>
      <c r="J162" s="82">
        <f t="shared" si="231"/>
        <v>3.8671862745737071E-2</v>
      </c>
      <c r="K162" s="82">
        <f t="shared" si="232"/>
        <v>3.8226299694189603E-4</v>
      </c>
      <c r="L162" s="82">
        <f t="shared" si="233"/>
        <v>7.8555045871559634E-2</v>
      </c>
      <c r="M162" s="81">
        <f t="shared" si="234"/>
        <v>0.48990601909369574</v>
      </c>
      <c r="N162" s="84">
        <f t="shared" si="235"/>
        <v>2.1995375331340591E-2</v>
      </c>
      <c r="O162" s="84" t="e">
        <f>VLOOKUP(A162,[1]List4!$C$3:$E$203,3,0)</f>
        <v>#N/A</v>
      </c>
      <c r="P162" s="85">
        <f t="shared" si="236"/>
        <v>0.69482826687722066</v>
      </c>
      <c r="Q162" s="87">
        <f t="shared" si="237"/>
        <v>2.1995375331340591E-2</v>
      </c>
      <c r="R162" s="96">
        <f t="shared" si="238"/>
        <v>0.28317635779143879</v>
      </c>
      <c r="S162">
        <f t="shared" si="239"/>
        <v>8</v>
      </c>
      <c r="T162">
        <f t="shared" si="240"/>
        <v>3.9999589715465182E-2</v>
      </c>
      <c r="U162">
        <f t="shared" si="241"/>
        <v>3.2322301670208652E-4</v>
      </c>
      <c r="V162">
        <f t="shared" si="242"/>
        <v>2.3881701632240855E-2</v>
      </c>
      <c r="W162">
        <f t="shared" si="243"/>
        <v>3.1127535734069807</v>
      </c>
      <c r="X162">
        <f t="shared" si="244"/>
        <v>3.0684500393391032E-2</v>
      </c>
      <c r="AB162" s="119">
        <f t="shared" si="245"/>
        <v>194.28571428571428</v>
      </c>
      <c r="AC162" s="120">
        <f t="shared" si="246"/>
        <v>1.5714285714285714</v>
      </c>
      <c r="AD162" s="67">
        <f t="shared" si="247"/>
        <v>7.6977142857142864</v>
      </c>
      <c r="AE162" s="41">
        <f t="shared" si="248"/>
        <v>0.20414223146017368</v>
      </c>
      <c r="AF162" s="47">
        <v>21.142857142857142</v>
      </c>
      <c r="AG162" s="67">
        <f t="shared" si="249"/>
        <v>3.2914285714285709</v>
      </c>
      <c r="AH162" s="41">
        <f t="shared" si="250"/>
        <v>0.47743055555555564</v>
      </c>
      <c r="AI162" s="36"/>
      <c r="AJ162" s="68">
        <f t="shared" si="251"/>
        <v>119.71428571428571</v>
      </c>
      <c r="AK162" s="68">
        <f t="shared" si="252"/>
        <v>65.899999999999991</v>
      </c>
      <c r="AM162">
        <f t="shared" si="124"/>
        <v>7349</v>
      </c>
      <c r="AN162">
        <f t="shared" si="175"/>
        <v>6559</v>
      </c>
      <c r="AO162" s="48">
        <f t="shared" si="150"/>
        <v>6.1247657456857938E-4</v>
      </c>
    </row>
    <row r="163" spans="1:41" ht="13.8" x14ac:dyDescent="0.25">
      <c r="A163" s="95">
        <v>44050</v>
      </c>
      <c r="B163" s="81">
        <v>18060</v>
      </c>
      <c r="C163" s="81">
        <v>389</v>
      </c>
      <c r="D163" s="81">
        <v>12749</v>
      </c>
      <c r="E163" s="81">
        <v>746608</v>
      </c>
      <c r="F163" s="81">
        <f t="shared" si="227"/>
        <v>329</v>
      </c>
      <c r="G163" s="81">
        <f t="shared" si="228"/>
        <v>-1</v>
      </c>
      <c r="H163" s="81">
        <f t="shared" si="229"/>
        <v>429</v>
      </c>
      <c r="I163" s="81">
        <f t="shared" si="230"/>
        <v>4922</v>
      </c>
      <c r="J163" s="82">
        <f t="shared" si="231"/>
        <v>6.5633466046137151E-2</v>
      </c>
      <c r="K163" s="82">
        <f t="shared" si="232"/>
        <v>-1.9916351324437363E-4</v>
      </c>
      <c r="L163" s="82">
        <f t="shared" si="233"/>
        <v>8.5441147181836291E-2</v>
      </c>
      <c r="M163" s="81">
        <f t="shared" si="234"/>
        <v>0.76996643228423978</v>
      </c>
      <c r="N163" s="84">
        <f t="shared" si="235"/>
        <v>2.1539313399778517E-2</v>
      </c>
      <c r="O163" s="84" t="e">
        <f>VLOOKUP(A163,[1]List4!$C$3:$E$203,3,0)</f>
        <v>#N/A</v>
      </c>
      <c r="P163" s="85">
        <f t="shared" si="236"/>
        <v>0.70592469545957914</v>
      </c>
      <c r="Q163" s="87">
        <f t="shared" si="237"/>
        <v>2.1539313399778517E-2</v>
      </c>
      <c r="R163" s="96">
        <f t="shared" si="238"/>
        <v>0.27253599114064231</v>
      </c>
      <c r="S163">
        <f t="shared" si="239"/>
        <v>8</v>
      </c>
      <c r="T163">
        <f t="shared" si="240"/>
        <v>4.2935799003065246E-2</v>
      </c>
      <c r="U163">
        <f t="shared" si="241"/>
        <v>1.9974416194338762E-4</v>
      </c>
      <c r="V163">
        <f t="shared" si="242"/>
        <v>3.3331798996513319E-2</v>
      </c>
      <c r="W163">
        <f t="shared" si="243"/>
        <v>2.9000332150689441</v>
      </c>
      <c r="X163">
        <f t="shared" si="244"/>
        <v>2.9608768457908358E-2</v>
      </c>
      <c r="AB163" s="119">
        <f t="shared" si="245"/>
        <v>212.28571428571428</v>
      </c>
      <c r="AC163" s="120">
        <f t="shared" si="246"/>
        <v>1</v>
      </c>
      <c r="AD163" s="67">
        <f t="shared" si="247"/>
        <v>8.007142857142858</v>
      </c>
      <c r="AE163" s="41">
        <f t="shared" si="248"/>
        <v>0.12488849241748437</v>
      </c>
      <c r="AF163" s="47">
        <v>22.857142857142858</v>
      </c>
      <c r="AG163" s="67">
        <f t="shared" si="249"/>
        <v>3.1371428571428566</v>
      </c>
      <c r="AH163" s="41">
        <f t="shared" si="250"/>
        <v>0.31876138433515488</v>
      </c>
      <c r="AI163" s="36"/>
      <c r="AJ163" s="68">
        <f t="shared" si="251"/>
        <v>168.57142857142858</v>
      </c>
      <c r="AK163" s="68">
        <f t="shared" si="252"/>
        <v>67.199999999999989</v>
      </c>
      <c r="AM163">
        <f t="shared" si="124"/>
        <v>9186</v>
      </c>
      <c r="AN163">
        <f t="shared" si="175"/>
        <v>6703</v>
      </c>
      <c r="AO163" s="48">
        <f t="shared" si="150"/>
        <v>6.259232320983668E-4</v>
      </c>
    </row>
    <row r="164" spans="1:41" ht="13.8" x14ac:dyDescent="0.25">
      <c r="A164" s="95">
        <v>44051</v>
      </c>
      <c r="B164" s="81">
        <v>18235</v>
      </c>
      <c r="C164" s="81">
        <v>389</v>
      </c>
      <c r="D164" s="81">
        <v>12764</v>
      </c>
      <c r="E164" s="81">
        <v>752096</v>
      </c>
      <c r="F164" s="81">
        <f t="shared" si="227"/>
        <v>175</v>
      </c>
      <c r="G164" s="81">
        <f t="shared" si="228"/>
        <v>0</v>
      </c>
      <c r="H164" s="81">
        <f t="shared" si="229"/>
        <v>15</v>
      </c>
      <c r="I164" s="81">
        <f t="shared" si="230"/>
        <v>5082</v>
      </c>
      <c r="J164" s="82">
        <f t="shared" si="231"/>
        <v>3.5614714480026455E-2</v>
      </c>
      <c r="K164" s="82">
        <f t="shared" si="232"/>
        <v>0</v>
      </c>
      <c r="L164" s="82">
        <f t="shared" si="233"/>
        <v>3.0475416497358796E-3</v>
      </c>
      <c r="M164" s="81">
        <f t="shared" si="234"/>
        <v>11.686374978046015</v>
      </c>
      <c r="N164" s="84">
        <f t="shared" si="235"/>
        <v>2.1332602138744175E-2</v>
      </c>
      <c r="O164" s="84" t="e">
        <f>VLOOKUP(A164,[1]List4!$C$3:$E$203,3,0)</f>
        <v>#N/A</v>
      </c>
      <c r="P164" s="85">
        <f t="shared" si="236"/>
        <v>0.69997258020290654</v>
      </c>
      <c r="Q164" s="87">
        <f t="shared" si="237"/>
        <v>2.1332602138744175E-2</v>
      </c>
      <c r="R164" s="96">
        <f t="shared" si="238"/>
        <v>0.27869481765834925</v>
      </c>
      <c r="S164">
        <f t="shared" si="239"/>
        <v>8</v>
      </c>
      <c r="T164">
        <f t="shared" si="240"/>
        <v>4.4154953727869317E-2</v>
      </c>
      <c r="U164">
        <f t="shared" si="241"/>
        <v>1.6884276829053386E-4</v>
      </c>
      <c r="V164">
        <f t="shared" si="242"/>
        <v>3.3210937003581367E-2</v>
      </c>
      <c r="W164">
        <f t="shared" si="243"/>
        <v>3.6282088962050065</v>
      </c>
      <c r="X164">
        <f t="shared" si="244"/>
        <v>2.9575001900707065E-2</v>
      </c>
      <c r="AB164" s="119">
        <f t="shared" si="245"/>
        <v>219.42857142857142</v>
      </c>
      <c r="AC164" s="120">
        <f t="shared" si="246"/>
        <v>0.8571428571428571</v>
      </c>
      <c r="AD164" s="67">
        <f t="shared" si="247"/>
        <v>8.2677142857142858</v>
      </c>
      <c r="AE164" s="41">
        <f t="shared" si="248"/>
        <v>0.10367349759823064</v>
      </c>
      <c r="AF164" s="47">
        <v>23.428571428571427</v>
      </c>
      <c r="AG164" s="67">
        <f t="shared" si="249"/>
        <v>3.1114285714285712</v>
      </c>
      <c r="AH164" s="41">
        <f t="shared" si="250"/>
        <v>0.27548209366391185</v>
      </c>
      <c r="AI164" s="36"/>
      <c r="AJ164" s="68">
        <f t="shared" si="251"/>
        <v>168.14285714285714</v>
      </c>
      <c r="AK164" s="68">
        <f t="shared" si="252"/>
        <v>65.599999999999994</v>
      </c>
      <c r="AM164">
        <f t="shared" si="124"/>
        <v>5488</v>
      </c>
      <c r="AN164">
        <f t="shared" si="175"/>
        <v>6815.1428571428569</v>
      </c>
      <c r="AO164" s="48">
        <f t="shared" si="150"/>
        <v>6.3639508344844921E-4</v>
      </c>
    </row>
    <row r="165" spans="1:41" ht="13.8" x14ac:dyDescent="0.25">
      <c r="A165" s="95">
        <v>44052</v>
      </c>
      <c r="B165" s="81">
        <v>18353</v>
      </c>
      <c r="C165" s="81">
        <v>390</v>
      </c>
      <c r="D165" s="81">
        <v>12785</v>
      </c>
      <c r="E165" s="81">
        <v>754956</v>
      </c>
      <c r="F165" s="81">
        <f t="shared" ref="F165:F178" si="253">B165-B164</f>
        <v>118</v>
      </c>
      <c r="G165" s="81">
        <f t="shared" ref="G165:G178" si="254">C165-C164</f>
        <v>1</v>
      </c>
      <c r="H165" s="81">
        <f t="shared" ref="H165:H178" si="255">D165-D164</f>
        <v>21</v>
      </c>
      <c r="I165" s="81">
        <f t="shared" ref="I165:I178" si="256">B165-C165-D165</f>
        <v>5178</v>
      </c>
      <c r="J165" s="82">
        <f t="shared" ref="J165:J178" si="257">F165/I164*$B$2/($B$2-B164)</f>
        <v>2.3258809589197998E-2</v>
      </c>
      <c r="K165" s="82">
        <f t="shared" ref="K165:K178" si="258">G165/I164</f>
        <v>1.9677292404565131E-4</v>
      </c>
      <c r="L165" s="82">
        <f t="shared" ref="L165:L178" si="259">H165/I164</f>
        <v>4.1322314049586778E-3</v>
      </c>
      <c r="M165" s="81">
        <f t="shared" ref="M165:M178" si="260">J165/(K165+L165)</f>
        <v>5.3727850151047374</v>
      </c>
      <c r="N165" s="84">
        <f t="shared" ref="N165:N178" si="261">C165/B165</f>
        <v>2.1249931891243939E-2</v>
      </c>
      <c r="O165" s="84" t="e">
        <f>VLOOKUP(A165,[1]List4!$C$3:$E$203,3,0)</f>
        <v>#N/A</v>
      </c>
      <c r="P165" s="85">
        <f t="shared" ref="P165:P178" si="262">D165/B165</f>
        <v>0.69661635699885582</v>
      </c>
      <c r="Q165" s="87">
        <f t="shared" ref="Q165:Q178" si="263">N165</f>
        <v>2.1249931891243939E-2</v>
      </c>
      <c r="R165" s="96">
        <f t="shared" ref="R165:R178" si="264">IF(P165="","",1-SUM(P165:Q165))</f>
        <v>0.28213371110990026</v>
      </c>
      <c r="S165">
        <f t="shared" ref="S165:S178" si="265">MONTH(A165)</f>
        <v>8</v>
      </c>
      <c r="T165">
        <f t="shared" ref="T165:T178" si="266">AVERAGE(J159:J165)</f>
        <v>4.4421792706012313E-2</v>
      </c>
      <c r="U165">
        <f t="shared" ref="U165:U178" si="267">AVERAGE(K159:K165)</f>
        <v>1.6674444360128776E-4</v>
      </c>
      <c r="V165">
        <f t="shared" ref="V165:V178" si="268">AVERAGE(L159:L165)</f>
        <v>3.3257498412337362E-2</v>
      </c>
      <c r="W165">
        <f t="shared" ref="W165:W178" si="269">AVERAGE(M159:M165)</f>
        <v>3.6351651024692191</v>
      </c>
      <c r="X165">
        <f t="shared" ref="X165:X178" si="270">C165/SUM(C165:D165)</f>
        <v>2.9601518026565465E-2</v>
      </c>
      <c r="AB165" s="119">
        <f t="shared" ref="AB165:AB178" si="271">AVERAGE(F159:F165)</f>
        <v>221.85714285714286</v>
      </c>
      <c r="AC165" s="120">
        <f t="shared" ref="AC165:AC178" si="272">AVERAGE(G159:G165)</f>
        <v>0.8571428571428571</v>
      </c>
      <c r="AD165" s="67">
        <f t="shared" ref="AD165:AD178" si="273">INDEX(AB144:AB165,$AE$3)*$AD$2</f>
        <v>8.5282857142857136</v>
      </c>
      <c r="AE165" s="41">
        <f t="shared" ref="AE165:AE178" si="274">AC165/AD165</f>
        <v>0.10050587959395625</v>
      </c>
      <c r="AF165" s="47">
        <v>23.285714285714285</v>
      </c>
      <c r="AG165" s="67">
        <f t="shared" ref="AG165:AG178" si="275">INDEX(AF144:AF165,$AI$3)*$AH$2</f>
        <v>3.1885714285714286</v>
      </c>
      <c r="AH165" s="41">
        <f t="shared" ref="AH165:AH178" si="276">AC165/AG165</f>
        <v>0.26881720430107525</v>
      </c>
      <c r="AI165" s="36"/>
      <c r="AJ165" s="68">
        <f t="shared" ref="AJ165:AJ178" si="277">AVERAGE(H159:H165)</f>
        <v>168.57142857142858</v>
      </c>
      <c r="AK165" s="68">
        <f t="shared" ref="AK165:AK178" si="278">INDEX(AB123:AB165,$AK$2)*$AJ$1</f>
        <v>66.099999999999994</v>
      </c>
      <c r="AM165">
        <f t="shared" si="124"/>
        <v>2860</v>
      </c>
      <c r="AN165">
        <f t="shared" si="175"/>
        <v>6845.5714285714284</v>
      </c>
      <c r="AO165" s="48">
        <f t="shared" si="150"/>
        <v>6.3923649024789832E-4</v>
      </c>
    </row>
    <row r="166" spans="1:41" ht="13.8" x14ac:dyDescent="0.25">
      <c r="A166" s="95">
        <v>44053</v>
      </c>
      <c r="B166" s="81">
        <v>18494</v>
      </c>
      <c r="C166" s="81">
        <v>390</v>
      </c>
      <c r="D166" s="81">
        <v>12983</v>
      </c>
      <c r="E166" s="81">
        <v>761319</v>
      </c>
      <c r="F166" s="81">
        <f t="shared" si="253"/>
        <v>141</v>
      </c>
      <c r="G166" s="81">
        <f t="shared" si="254"/>
        <v>0</v>
      </c>
      <c r="H166" s="81">
        <f t="shared" si="255"/>
        <v>198</v>
      </c>
      <c r="I166" s="81">
        <f t="shared" si="256"/>
        <v>5121</v>
      </c>
      <c r="J166" s="82">
        <f t="shared" si="257"/>
        <v>2.7277338733353498E-2</v>
      </c>
      <c r="K166" s="82">
        <f t="shared" si="258"/>
        <v>0</v>
      </c>
      <c r="L166" s="82">
        <f t="shared" si="259"/>
        <v>3.8238702201622246E-2</v>
      </c>
      <c r="M166" s="81">
        <f t="shared" si="260"/>
        <v>0.71334373717830513</v>
      </c>
      <c r="N166" s="84">
        <f t="shared" si="261"/>
        <v>2.1087920406618364E-2</v>
      </c>
      <c r="O166" s="84" t="e">
        <f>VLOOKUP(A166,[1]List4!$C$3:$E$203,3,0)</f>
        <v>#N/A</v>
      </c>
      <c r="P166" s="85">
        <f t="shared" si="262"/>
        <v>0.70201146317724672</v>
      </c>
      <c r="Q166" s="87">
        <f t="shared" si="263"/>
        <v>2.1087920406618364E-2</v>
      </c>
      <c r="R166" s="96">
        <f t="shared" si="264"/>
        <v>0.27690061641613495</v>
      </c>
      <c r="S166">
        <f t="shared" si="265"/>
        <v>8</v>
      </c>
      <c r="T166">
        <f t="shared" si="266"/>
        <v>4.2132528768762272E-2</v>
      </c>
      <c r="U166">
        <f t="shared" si="267"/>
        <v>1.0735673091904169E-4</v>
      </c>
      <c r="V166">
        <f t="shared" si="268"/>
        <v>3.5661702952290576E-2</v>
      </c>
      <c r="W166">
        <f t="shared" si="269"/>
        <v>3.4536335026634899</v>
      </c>
      <c r="X166">
        <f t="shared" si="270"/>
        <v>2.9163239362895388E-2</v>
      </c>
      <c r="AB166" s="119">
        <f t="shared" si="271"/>
        <v>212.28571428571428</v>
      </c>
      <c r="AC166" s="120">
        <f t="shared" si="272"/>
        <v>0.5714285714285714</v>
      </c>
      <c r="AD166" s="67">
        <f t="shared" si="273"/>
        <v>8.1048571428571421</v>
      </c>
      <c r="AE166" s="41">
        <f t="shared" si="274"/>
        <v>7.0504459407057504E-2</v>
      </c>
      <c r="AF166" s="47">
        <v>20.428571428571427</v>
      </c>
      <c r="AG166" s="67">
        <f t="shared" si="275"/>
        <v>3.8057142857142856</v>
      </c>
      <c r="AH166" s="41">
        <f t="shared" si="276"/>
        <v>0.15015015015015015</v>
      </c>
      <c r="AI166" s="36"/>
      <c r="AJ166" s="68">
        <f t="shared" si="277"/>
        <v>182.14285714285714</v>
      </c>
      <c r="AK166" s="68">
        <f t="shared" si="278"/>
        <v>69.3</v>
      </c>
      <c r="AM166">
        <f t="shared" si="124"/>
        <v>6363</v>
      </c>
      <c r="AN166">
        <f t="shared" si="175"/>
        <v>6651.8571428571431</v>
      </c>
      <c r="AO166" s="48">
        <f t="shared" si="150"/>
        <v>6.2114753428520815E-4</v>
      </c>
    </row>
    <row r="167" spans="1:41" ht="13.8" x14ac:dyDescent="0.25">
      <c r="A167" s="95">
        <v>44054</v>
      </c>
      <c r="B167" s="81">
        <v>18783</v>
      </c>
      <c r="C167" s="81">
        <v>391</v>
      </c>
      <c r="D167" s="81">
        <v>13222</v>
      </c>
      <c r="E167" s="81">
        <v>769648</v>
      </c>
      <c r="F167" s="81">
        <f t="shared" si="253"/>
        <v>289</v>
      </c>
      <c r="G167" s="81">
        <f t="shared" si="254"/>
        <v>1</v>
      </c>
      <c r="H167" s="81">
        <f t="shared" si="255"/>
        <v>239</v>
      </c>
      <c r="I167" s="81">
        <f t="shared" si="256"/>
        <v>5170</v>
      </c>
      <c r="J167" s="82">
        <f t="shared" si="257"/>
        <v>5.6531918635836918E-2</v>
      </c>
      <c r="K167" s="82">
        <f t="shared" si="258"/>
        <v>1.9527436047646945E-4</v>
      </c>
      <c r="L167" s="82">
        <f t="shared" si="259"/>
        <v>4.6670572153876197E-2</v>
      </c>
      <c r="M167" s="81">
        <f t="shared" si="260"/>
        <v>1.2062498138921702</v>
      </c>
      <c r="N167" s="84">
        <f t="shared" si="261"/>
        <v>2.0816695948464036E-2</v>
      </c>
      <c r="O167" s="84" t="e">
        <f>VLOOKUP(A167,[1]List4!$C$3:$E$203,3,0)</f>
        <v>#N/A</v>
      </c>
      <c r="P167" s="85">
        <f t="shared" si="262"/>
        <v>0.70393440877389124</v>
      </c>
      <c r="Q167" s="87">
        <f t="shared" si="263"/>
        <v>2.0816695948464036E-2</v>
      </c>
      <c r="R167" s="96">
        <f t="shared" si="264"/>
        <v>0.27524889527764473</v>
      </c>
      <c r="S167">
        <f t="shared" si="265"/>
        <v>8</v>
      </c>
      <c r="T167">
        <f t="shared" si="266"/>
        <v>4.2113795887025095E-2</v>
      </c>
      <c r="U167">
        <f t="shared" si="267"/>
        <v>2.2246744105862453E-4</v>
      </c>
      <c r="V167">
        <f t="shared" si="268"/>
        <v>3.9305495950841297E-2</v>
      </c>
      <c r="W167">
        <f t="shared" si="269"/>
        <v>3.2321186644182447</v>
      </c>
      <c r="X167">
        <f t="shared" si="270"/>
        <v>2.8722544626460001E-2</v>
      </c>
      <c r="AB167" s="119">
        <f t="shared" si="271"/>
        <v>213.85714285714286</v>
      </c>
      <c r="AC167" s="120">
        <f t="shared" si="272"/>
        <v>1.1428571428571428</v>
      </c>
      <c r="AD167" s="67">
        <f t="shared" si="273"/>
        <v>8.0722857142857141</v>
      </c>
      <c r="AE167" s="41">
        <f t="shared" si="274"/>
        <v>0.14157788553427955</v>
      </c>
      <c r="AF167" s="47">
        <v>16.571428571428573</v>
      </c>
      <c r="AG167" s="67">
        <f t="shared" si="275"/>
        <v>4.0114285714285707</v>
      </c>
      <c r="AH167" s="41">
        <f t="shared" si="276"/>
        <v>0.28490028490028496</v>
      </c>
      <c r="AI167" s="36"/>
      <c r="AJ167" s="68">
        <f t="shared" si="277"/>
        <v>201.42857142857142</v>
      </c>
      <c r="AK167" s="68">
        <f t="shared" si="278"/>
        <v>74.099999999999994</v>
      </c>
      <c r="AM167">
        <f t="shared" si="124"/>
        <v>8329</v>
      </c>
      <c r="AN167">
        <f t="shared" si="175"/>
        <v>6643</v>
      </c>
      <c r="AO167" s="48">
        <f t="shared" si="150"/>
        <v>6.2032045812762204E-4</v>
      </c>
    </row>
    <row r="168" spans="1:41" ht="13.8" x14ac:dyDescent="0.25">
      <c r="A168" s="95">
        <v>44055</v>
      </c>
      <c r="B168" s="81">
        <v>19075</v>
      </c>
      <c r="C168" s="81">
        <v>391</v>
      </c>
      <c r="D168" s="81">
        <v>13407</v>
      </c>
      <c r="E168" s="81">
        <v>777406</v>
      </c>
      <c r="F168" s="81">
        <f t="shared" si="253"/>
        <v>292</v>
      </c>
      <c r="G168" s="81">
        <f t="shared" si="254"/>
        <v>0</v>
      </c>
      <c r="H168" s="81">
        <f t="shared" si="255"/>
        <v>185</v>
      </c>
      <c r="I168" s="81">
        <f t="shared" si="256"/>
        <v>5277</v>
      </c>
      <c r="J168" s="82">
        <f t="shared" si="257"/>
        <v>5.657892704032124E-2</v>
      </c>
      <c r="K168" s="82">
        <f t="shared" si="258"/>
        <v>0</v>
      </c>
      <c r="L168" s="82">
        <f t="shared" si="259"/>
        <v>3.5783365570599614E-2</v>
      </c>
      <c r="M168" s="81">
        <f t="shared" si="260"/>
        <v>1.5811516367484368</v>
      </c>
      <c r="N168" s="84">
        <f t="shared" si="261"/>
        <v>2.0498034076015727E-2</v>
      </c>
      <c r="O168" s="84" t="e">
        <f>VLOOKUP(A168,[1]List4!$C$3:$E$203,3,0)</f>
        <v>#N/A</v>
      </c>
      <c r="P168" s="85">
        <f t="shared" si="262"/>
        <v>0.70285714285714285</v>
      </c>
      <c r="Q168" s="87">
        <f t="shared" si="263"/>
        <v>2.0498034076015727E-2</v>
      </c>
      <c r="R168" s="96">
        <f t="shared" si="264"/>
        <v>0.27664482306684146</v>
      </c>
      <c r="S168">
        <f t="shared" si="265"/>
        <v>8</v>
      </c>
      <c r="T168">
        <f t="shared" si="266"/>
        <v>4.3366719610087187E-2</v>
      </c>
      <c r="U168">
        <f t="shared" si="267"/>
        <v>8.2163824031377604E-5</v>
      </c>
      <c r="V168">
        <f t="shared" si="268"/>
        <v>4.1695515147741224E-2</v>
      </c>
      <c r="W168">
        <f t="shared" si="269"/>
        <v>3.1171110903353716</v>
      </c>
      <c r="X168">
        <f t="shared" si="270"/>
        <v>2.8337440208725903E-2</v>
      </c>
      <c r="AB168" s="119">
        <f t="shared" si="271"/>
        <v>220.85714285714286</v>
      </c>
      <c r="AC168" s="120">
        <f t="shared" si="272"/>
        <v>0.42857142857142855</v>
      </c>
      <c r="AD168" s="67">
        <f t="shared" si="273"/>
        <v>8.0125714285714285</v>
      </c>
      <c r="AE168" s="41">
        <f t="shared" si="274"/>
        <v>5.3487376979032948E-2</v>
      </c>
      <c r="AF168" s="47">
        <v>17.142857142857142</v>
      </c>
      <c r="AG168" s="67">
        <f t="shared" si="275"/>
        <v>3.8057142857142856</v>
      </c>
      <c r="AH168" s="41">
        <f t="shared" si="276"/>
        <v>0.11261261261261261</v>
      </c>
      <c r="AI168" s="36"/>
      <c r="AJ168" s="68">
        <f t="shared" si="277"/>
        <v>214</v>
      </c>
      <c r="AK168" s="68">
        <f t="shared" si="278"/>
        <v>73.999999999999986</v>
      </c>
      <c r="AM168">
        <f t="shared" si="124"/>
        <v>7758</v>
      </c>
      <c r="AN168">
        <f t="shared" si="175"/>
        <v>6761.8571428571431</v>
      </c>
      <c r="AO168" s="48">
        <f t="shared" si="150"/>
        <v>6.3141928656490693E-4</v>
      </c>
    </row>
    <row r="169" spans="1:41" ht="13.8" x14ac:dyDescent="0.25">
      <c r="A169" s="95">
        <v>44056</v>
      </c>
      <c r="B169" s="81">
        <v>19401</v>
      </c>
      <c r="C169" s="81">
        <v>391</v>
      </c>
      <c r="D169" s="81">
        <v>13574</v>
      </c>
      <c r="E169" s="81">
        <v>784599</v>
      </c>
      <c r="F169" s="81">
        <f t="shared" si="253"/>
        <v>326</v>
      </c>
      <c r="G169" s="81">
        <f t="shared" si="254"/>
        <v>0</v>
      </c>
      <c r="H169" s="81">
        <f t="shared" si="255"/>
        <v>167</v>
      </c>
      <c r="I169" s="81">
        <f t="shared" si="256"/>
        <v>5436</v>
      </c>
      <c r="J169" s="82">
        <f t="shared" si="257"/>
        <v>6.1887760530252779E-2</v>
      </c>
      <c r="K169" s="82">
        <f t="shared" si="258"/>
        <v>0</v>
      </c>
      <c r="L169" s="82">
        <f t="shared" si="259"/>
        <v>3.1646768997536476E-2</v>
      </c>
      <c r="M169" s="81">
        <f t="shared" si="260"/>
        <v>1.9555791156775086</v>
      </c>
      <c r="N169" s="84">
        <f t="shared" si="261"/>
        <v>2.0153600329879902E-2</v>
      </c>
      <c r="O169" s="84" t="e">
        <f>VLOOKUP(A169,[1]List4!$C$3:$E$203,3,0)</f>
        <v>#N/A</v>
      </c>
      <c r="P169" s="85">
        <f t="shared" si="262"/>
        <v>0.69965465697644447</v>
      </c>
      <c r="Q169" s="87">
        <f t="shared" si="263"/>
        <v>2.0153600329879902E-2</v>
      </c>
      <c r="R169" s="96">
        <f t="shared" si="264"/>
        <v>0.28019174269367564</v>
      </c>
      <c r="S169">
        <f t="shared" si="265"/>
        <v>8</v>
      </c>
      <c r="T169">
        <f t="shared" si="266"/>
        <v>4.6683276436446583E-2</v>
      </c>
      <c r="U169">
        <f t="shared" si="267"/>
        <v>2.755482446824959E-5</v>
      </c>
      <c r="V169">
        <f t="shared" si="268"/>
        <v>3.4994332737166477E-2</v>
      </c>
      <c r="W169">
        <f t="shared" si="269"/>
        <v>3.3264929612759166</v>
      </c>
      <c r="X169">
        <f t="shared" si="270"/>
        <v>2.7998567848191908E-2</v>
      </c>
      <c r="AB169" s="119">
        <f t="shared" si="271"/>
        <v>238.57142857142858</v>
      </c>
      <c r="AC169" s="120">
        <f t="shared" si="272"/>
        <v>0.14285714285714285</v>
      </c>
      <c r="AD169" s="67">
        <f t="shared" si="273"/>
        <v>8.0994285714285716</v>
      </c>
      <c r="AE169" s="41">
        <f t="shared" si="274"/>
        <v>1.7637928601665021E-2</v>
      </c>
      <c r="AF169" s="47">
        <v>18.857142857142858</v>
      </c>
      <c r="AG169" s="67">
        <f t="shared" si="275"/>
        <v>4.1142857142857139</v>
      </c>
      <c r="AH169" s="41">
        <f t="shared" si="276"/>
        <v>3.4722222222222224E-2</v>
      </c>
      <c r="AI169" s="36"/>
      <c r="AJ169" s="68">
        <f t="shared" si="277"/>
        <v>179.14285714285714</v>
      </c>
      <c r="AK169" s="68">
        <f t="shared" si="278"/>
        <v>77.099999999999994</v>
      </c>
      <c r="AM169">
        <f t="shared" si="124"/>
        <v>7193</v>
      </c>
      <c r="AN169">
        <f t="shared" si="175"/>
        <v>6739.5714285714284</v>
      </c>
      <c r="AO169" s="48">
        <f t="shared" si="150"/>
        <v>6.2933825623291597E-4</v>
      </c>
    </row>
    <row r="170" spans="1:41" ht="13.8" x14ac:dyDescent="0.25">
      <c r="A170" s="95">
        <v>44057</v>
      </c>
      <c r="B170" s="81">
        <v>19693</v>
      </c>
      <c r="C170" s="81">
        <v>394</v>
      </c>
      <c r="D170" s="81">
        <v>13731</v>
      </c>
      <c r="E170" s="81">
        <v>792392</v>
      </c>
      <c r="F170" s="81">
        <f t="shared" si="253"/>
        <v>292</v>
      </c>
      <c r="G170" s="81">
        <f t="shared" si="254"/>
        <v>3</v>
      </c>
      <c r="H170" s="81">
        <f t="shared" si="255"/>
        <v>157</v>
      </c>
      <c r="I170" s="81">
        <f t="shared" si="256"/>
        <v>5568</v>
      </c>
      <c r="J170" s="82">
        <f t="shared" si="257"/>
        <v>5.3813459151250562E-2</v>
      </c>
      <c r="K170" s="82">
        <f t="shared" si="258"/>
        <v>5.5187637969094923E-4</v>
      </c>
      <c r="L170" s="82">
        <f t="shared" si="259"/>
        <v>2.8881530537159677E-2</v>
      </c>
      <c r="M170" s="81">
        <f t="shared" si="260"/>
        <v>1.8283122746637379</v>
      </c>
      <c r="N170" s="84">
        <f t="shared" si="261"/>
        <v>2.0007109125069821E-2</v>
      </c>
      <c r="O170" s="84" t="e">
        <f>VLOOKUP(A170,[1]List4!$C$3:$E$203,3,0)</f>
        <v>#N/A</v>
      </c>
      <c r="P170" s="85">
        <f t="shared" si="262"/>
        <v>0.69725283095516177</v>
      </c>
      <c r="Q170" s="87">
        <f t="shared" si="263"/>
        <v>2.0007109125069821E-2</v>
      </c>
      <c r="R170" s="96">
        <f t="shared" si="264"/>
        <v>0.28274005991976836</v>
      </c>
      <c r="S170">
        <f t="shared" si="265"/>
        <v>8</v>
      </c>
      <c r="T170">
        <f t="shared" si="266"/>
        <v>4.4994704022891352E-2</v>
      </c>
      <c r="U170">
        <f t="shared" si="267"/>
        <v>1.3484623774472429E-4</v>
      </c>
      <c r="V170">
        <f t="shared" si="268"/>
        <v>2.6914387502212679E-2</v>
      </c>
      <c r="W170">
        <f t="shared" si="269"/>
        <v>3.4776852244729874</v>
      </c>
      <c r="X170">
        <f t="shared" si="270"/>
        <v>2.7893805309734513E-2</v>
      </c>
      <c r="AB170" s="119">
        <f t="shared" si="271"/>
        <v>233.28571428571428</v>
      </c>
      <c r="AC170" s="120">
        <f t="shared" si="272"/>
        <v>0.7142857142857143</v>
      </c>
      <c r="AD170" s="67">
        <f t="shared" si="273"/>
        <v>8.0722857142857141</v>
      </c>
      <c r="AE170" s="41">
        <f t="shared" si="274"/>
        <v>8.8486178458924716E-2</v>
      </c>
      <c r="AF170" s="47">
        <v>19.285714285714285</v>
      </c>
      <c r="AG170" s="67">
        <f t="shared" si="275"/>
        <v>4.2171428571428571</v>
      </c>
      <c r="AH170" s="41">
        <f t="shared" si="276"/>
        <v>0.16937669376693767</v>
      </c>
      <c r="AI170" s="36"/>
      <c r="AJ170" s="68">
        <f t="shared" si="277"/>
        <v>140.28571428571428</v>
      </c>
      <c r="AK170" s="68">
        <f t="shared" si="278"/>
        <v>86</v>
      </c>
      <c r="AM170">
        <f t="shared" si="124"/>
        <v>7793</v>
      </c>
      <c r="AN170">
        <f t="shared" si="175"/>
        <v>6540.5714285714284</v>
      </c>
      <c r="AO170" s="48">
        <f t="shared" si="150"/>
        <v>6.1075572256327922E-4</v>
      </c>
    </row>
    <row r="171" spans="1:41" ht="13.8" x14ac:dyDescent="0.25">
      <c r="A171" s="95">
        <v>44058</v>
      </c>
      <c r="B171" s="81">
        <v>19891</v>
      </c>
      <c r="C171" s="81">
        <v>395</v>
      </c>
      <c r="D171" s="81">
        <v>13763</v>
      </c>
      <c r="E171" s="81">
        <v>797334</v>
      </c>
      <c r="F171" s="81">
        <f t="shared" si="253"/>
        <v>198</v>
      </c>
      <c r="G171" s="81">
        <f t="shared" si="254"/>
        <v>1</v>
      </c>
      <c r="H171" s="81">
        <f t="shared" si="255"/>
        <v>32</v>
      </c>
      <c r="I171" s="81">
        <f t="shared" si="256"/>
        <v>5733</v>
      </c>
      <c r="J171" s="82">
        <f t="shared" si="257"/>
        <v>3.5625858065763502E-2</v>
      </c>
      <c r="K171" s="82">
        <f t="shared" si="258"/>
        <v>1.7959770114942528E-4</v>
      </c>
      <c r="L171" s="82">
        <f t="shared" si="259"/>
        <v>5.7471264367816091E-3</v>
      </c>
      <c r="M171" s="81">
        <f t="shared" si="260"/>
        <v>6.0110538700051874</v>
      </c>
      <c r="N171" s="84">
        <f t="shared" si="261"/>
        <v>1.9858227338997538E-2</v>
      </c>
      <c r="O171" s="84" t="e">
        <f>VLOOKUP(A171,[1]List4!$C$3:$E$203,3,0)</f>
        <v>#N/A</v>
      </c>
      <c r="P171" s="85">
        <f t="shared" si="262"/>
        <v>0.69192096928259017</v>
      </c>
      <c r="Q171" s="87">
        <f t="shared" si="263"/>
        <v>1.9858227338997538E-2</v>
      </c>
      <c r="R171" s="96">
        <f t="shared" si="264"/>
        <v>0.28822080337841227</v>
      </c>
      <c r="S171">
        <f t="shared" si="265"/>
        <v>8</v>
      </c>
      <c r="T171">
        <f t="shared" si="266"/>
        <v>4.4996295963710929E-2</v>
      </c>
      <c r="U171">
        <f t="shared" si="267"/>
        <v>1.6050305219464218E-4</v>
      </c>
      <c r="V171">
        <f t="shared" si="268"/>
        <v>2.7300042471790641E-2</v>
      </c>
      <c r="W171">
        <f t="shared" si="269"/>
        <v>2.6669250661814408</v>
      </c>
      <c r="X171">
        <f t="shared" si="270"/>
        <v>2.7899420822150023E-2</v>
      </c>
      <c r="AB171" s="119">
        <f t="shared" si="271"/>
        <v>236.57142857142858</v>
      </c>
      <c r="AC171" s="120">
        <f t="shared" si="272"/>
        <v>0.8571428571428571</v>
      </c>
      <c r="AD171" s="67">
        <f t="shared" si="273"/>
        <v>7.7954285714285714</v>
      </c>
      <c r="AE171" s="41">
        <f t="shared" si="274"/>
        <v>0.1099545521184577</v>
      </c>
      <c r="AF171" s="47">
        <v>20.571428571428573</v>
      </c>
      <c r="AG171" s="67">
        <f t="shared" si="275"/>
        <v>4.1914285714285713</v>
      </c>
      <c r="AH171" s="41">
        <f t="shared" si="276"/>
        <v>0.20449897750511248</v>
      </c>
      <c r="AI171" s="36"/>
      <c r="AJ171" s="68">
        <f t="shared" si="277"/>
        <v>142.71428571428572</v>
      </c>
      <c r="AK171" s="68">
        <f t="shared" si="278"/>
        <v>98.299999999999983</v>
      </c>
      <c r="AM171">
        <f t="shared" si="124"/>
        <v>4942</v>
      </c>
      <c r="AN171">
        <f t="shared" si="175"/>
        <v>6462.5714285714284</v>
      </c>
      <c r="AO171" s="48">
        <f t="shared" si="150"/>
        <v>6.0347211640131109E-4</v>
      </c>
    </row>
    <row r="172" spans="1:41" ht="13.8" x14ac:dyDescent="0.25">
      <c r="A172" s="95">
        <v>44059</v>
      </c>
      <c r="B172" s="81">
        <v>20012</v>
      </c>
      <c r="C172" s="81">
        <v>397</v>
      </c>
      <c r="D172" s="81">
        <v>13799</v>
      </c>
      <c r="E172" s="81">
        <v>800206</v>
      </c>
      <c r="F172" s="81">
        <f t="shared" si="253"/>
        <v>121</v>
      </c>
      <c r="G172" s="81">
        <f t="shared" si="254"/>
        <v>2</v>
      </c>
      <c r="H172" s="81">
        <f t="shared" si="255"/>
        <v>36</v>
      </c>
      <c r="I172" s="81">
        <f t="shared" si="256"/>
        <v>5816</v>
      </c>
      <c r="J172" s="82">
        <f t="shared" si="257"/>
        <v>2.1145153530751502E-2</v>
      </c>
      <c r="K172" s="82">
        <f t="shared" si="258"/>
        <v>3.4885749171463456E-4</v>
      </c>
      <c r="L172" s="82">
        <f t="shared" si="259"/>
        <v>6.2794348508634227E-3</v>
      </c>
      <c r="M172" s="81">
        <f t="shared" si="260"/>
        <v>3.1901359260999569</v>
      </c>
      <c r="N172" s="84">
        <f t="shared" si="261"/>
        <v>1.9838097141714972E-2</v>
      </c>
      <c r="O172" s="84" t="e">
        <f>VLOOKUP(A172,[1]List4!$C$3:$E$203,3,0)</f>
        <v>#N/A</v>
      </c>
      <c r="P172" s="85">
        <f t="shared" si="262"/>
        <v>0.68953627823306018</v>
      </c>
      <c r="Q172" s="87">
        <f t="shared" si="263"/>
        <v>1.9838097141714972E-2</v>
      </c>
      <c r="R172" s="96">
        <f t="shared" si="264"/>
        <v>0.29062562462522479</v>
      </c>
      <c r="S172">
        <f t="shared" si="265"/>
        <v>8</v>
      </c>
      <c r="T172">
        <f t="shared" si="266"/>
        <v>4.4694345098218576E-2</v>
      </c>
      <c r="U172">
        <f t="shared" si="267"/>
        <v>1.8222941900449693E-4</v>
      </c>
      <c r="V172">
        <f t="shared" si="268"/>
        <v>2.7606785821205602E-2</v>
      </c>
      <c r="W172">
        <f t="shared" si="269"/>
        <v>2.3551180534664717</v>
      </c>
      <c r="X172">
        <f t="shared" si="270"/>
        <v>2.7965624119470272E-2</v>
      </c>
      <c r="AB172" s="119">
        <f t="shared" si="271"/>
        <v>237</v>
      </c>
      <c r="AC172" s="120">
        <f t="shared" si="272"/>
        <v>1</v>
      </c>
      <c r="AD172" s="67">
        <f t="shared" si="273"/>
        <v>7.3828571428571426</v>
      </c>
      <c r="AE172" s="41">
        <f t="shared" si="274"/>
        <v>0.13544891640866874</v>
      </c>
      <c r="AF172" s="47">
        <v>19.857142857142858</v>
      </c>
      <c r="AG172" s="67">
        <f t="shared" si="275"/>
        <v>3.6771428571428566</v>
      </c>
      <c r="AH172" s="41">
        <f t="shared" si="276"/>
        <v>0.27195027195027199</v>
      </c>
      <c r="AI172" s="36"/>
      <c r="AJ172" s="68">
        <f t="shared" si="277"/>
        <v>144.85714285714286</v>
      </c>
      <c r="AK172" s="68">
        <f t="shared" si="278"/>
        <v>109.49999999999999</v>
      </c>
      <c r="AM172">
        <f t="shared" si="124"/>
        <v>2872</v>
      </c>
      <c r="AN172">
        <f t="shared" si="175"/>
        <v>6464.2857142857147</v>
      </c>
      <c r="AO172" s="48">
        <f t="shared" si="150"/>
        <v>6.0363219565761814E-4</v>
      </c>
    </row>
    <row r="173" spans="1:41" ht="13.8" x14ac:dyDescent="0.25">
      <c r="A173" s="95">
        <v>44060</v>
      </c>
      <c r="B173" s="81">
        <v>20202</v>
      </c>
      <c r="C173" s="81">
        <v>399</v>
      </c>
      <c r="D173" s="81">
        <v>14622</v>
      </c>
      <c r="E173" s="81">
        <v>807398</v>
      </c>
      <c r="F173" s="81">
        <f t="shared" si="253"/>
        <v>190</v>
      </c>
      <c r="G173" s="81">
        <f t="shared" si="254"/>
        <v>2</v>
      </c>
      <c r="H173" s="81">
        <f t="shared" si="255"/>
        <v>823</v>
      </c>
      <c r="I173" s="81">
        <f t="shared" si="256"/>
        <v>5181</v>
      </c>
      <c r="J173" s="82">
        <f t="shared" si="257"/>
        <v>3.272966299777709E-2</v>
      </c>
      <c r="K173" s="82">
        <f t="shared" si="258"/>
        <v>3.43878954607978E-4</v>
      </c>
      <c r="L173" s="82">
        <f t="shared" si="259"/>
        <v>0.14150618982118293</v>
      </c>
      <c r="M173" s="81">
        <f t="shared" si="260"/>
        <v>0.23073420605463221</v>
      </c>
      <c r="N173" s="84">
        <f t="shared" si="261"/>
        <v>1.9750519750519752E-2</v>
      </c>
      <c r="O173" s="84" t="e">
        <f>VLOOKUP(A173,[1]List4!$C$3:$E$203,3,0)</f>
        <v>#N/A</v>
      </c>
      <c r="P173" s="85">
        <f t="shared" si="262"/>
        <v>0.72378972378972384</v>
      </c>
      <c r="Q173" s="87">
        <f t="shared" si="263"/>
        <v>1.9750519750519752E-2</v>
      </c>
      <c r="R173" s="96">
        <f t="shared" si="264"/>
        <v>0.25645975645975638</v>
      </c>
      <c r="S173">
        <f t="shared" si="265"/>
        <v>8</v>
      </c>
      <c r="T173">
        <f t="shared" si="266"/>
        <v>4.5473248564564805E-2</v>
      </c>
      <c r="U173">
        <f t="shared" si="267"/>
        <v>2.3135498394849375E-4</v>
      </c>
      <c r="V173">
        <f t="shared" si="268"/>
        <v>4.2359284052571423E-2</v>
      </c>
      <c r="W173">
        <f t="shared" si="269"/>
        <v>2.2861738347345186</v>
      </c>
      <c r="X173">
        <f t="shared" si="270"/>
        <v>2.6562812063111643E-2</v>
      </c>
      <c r="AB173" s="119">
        <f t="shared" si="271"/>
        <v>244</v>
      </c>
      <c r="AC173" s="120">
        <f t="shared" si="272"/>
        <v>1.2857142857142858</v>
      </c>
      <c r="AD173" s="67">
        <f t="shared" si="273"/>
        <v>8.0668571428571418</v>
      </c>
      <c r="AE173" s="41">
        <f t="shared" si="274"/>
        <v>0.15938230502231354</v>
      </c>
      <c r="AF173" s="47">
        <v>21.857142857142858</v>
      </c>
      <c r="AG173" s="67">
        <f t="shared" si="275"/>
        <v>2.9828571428571431</v>
      </c>
      <c r="AH173" s="41">
        <f t="shared" si="276"/>
        <v>0.43103448275862066</v>
      </c>
      <c r="AI173" s="36"/>
      <c r="AJ173" s="68">
        <f t="shared" si="277"/>
        <v>234.14285714285714</v>
      </c>
      <c r="AK173" s="68">
        <f t="shared" si="278"/>
        <v>118.8</v>
      </c>
      <c r="AM173">
        <f t="shared" si="124"/>
        <v>7192</v>
      </c>
      <c r="AN173">
        <f t="shared" si="175"/>
        <v>6582.7142857142853</v>
      </c>
      <c r="AO173" s="48">
        <f t="shared" si="150"/>
        <v>6.1469100428082613E-4</v>
      </c>
    </row>
    <row r="174" spans="1:41" ht="13.8" x14ac:dyDescent="0.25">
      <c r="A174" s="95">
        <v>44061</v>
      </c>
      <c r="B174" s="81">
        <v>20483</v>
      </c>
      <c r="C174" s="81">
        <v>401</v>
      </c>
      <c r="D174" s="81">
        <v>15146</v>
      </c>
      <c r="E174" s="81">
        <v>814997</v>
      </c>
      <c r="F174" s="81">
        <f t="shared" si="253"/>
        <v>281</v>
      </c>
      <c r="G174" s="81">
        <f t="shared" si="254"/>
        <v>2</v>
      </c>
      <c r="H174" s="81">
        <f t="shared" si="255"/>
        <v>524</v>
      </c>
      <c r="I174" s="81">
        <f t="shared" si="256"/>
        <v>4936</v>
      </c>
      <c r="J174" s="82">
        <f t="shared" si="257"/>
        <v>5.4339142146306627E-2</v>
      </c>
      <c r="K174" s="82">
        <f t="shared" si="258"/>
        <v>3.8602586373287008E-4</v>
      </c>
      <c r="L174" s="82">
        <f t="shared" si="259"/>
        <v>0.10113877629801196</v>
      </c>
      <c r="M174" s="81">
        <f t="shared" si="260"/>
        <v>0.53523021950573124</v>
      </c>
      <c r="N174" s="84">
        <f t="shared" si="261"/>
        <v>1.9577210369574768E-2</v>
      </c>
      <c r="O174" s="84" t="e">
        <f>VLOOKUP(A174,[1]List4!$C$3:$E$203,3,0)</f>
        <v>#N/A</v>
      </c>
      <c r="P174" s="85">
        <f t="shared" si="262"/>
        <v>0.73944246448274176</v>
      </c>
      <c r="Q174" s="87">
        <f t="shared" si="263"/>
        <v>1.9577210369574768E-2</v>
      </c>
      <c r="R174" s="96">
        <f t="shared" si="264"/>
        <v>0.24098032514768353</v>
      </c>
      <c r="S174">
        <f t="shared" si="265"/>
        <v>8</v>
      </c>
      <c r="T174">
        <f t="shared" si="266"/>
        <v>4.5159994780346192E-2</v>
      </c>
      <c r="U174">
        <f t="shared" si="267"/>
        <v>2.5860519869940813E-4</v>
      </c>
      <c r="V174">
        <f t="shared" si="268"/>
        <v>5.0140456073162247E-2</v>
      </c>
      <c r="W174">
        <f t="shared" si="269"/>
        <v>2.1903138926793133</v>
      </c>
      <c r="X174">
        <f t="shared" si="270"/>
        <v>2.5792757445166271E-2</v>
      </c>
      <c r="AB174" s="119">
        <f t="shared" si="271"/>
        <v>242.85714285714286</v>
      </c>
      <c r="AC174" s="120">
        <f t="shared" si="272"/>
        <v>1.4285714285714286</v>
      </c>
      <c r="AD174" s="67">
        <f t="shared" si="273"/>
        <v>8.3382857142857141</v>
      </c>
      <c r="AE174" s="41">
        <f t="shared" si="274"/>
        <v>0.17132675438596492</v>
      </c>
      <c r="AF174" s="47">
        <v>23</v>
      </c>
      <c r="AG174" s="67">
        <f t="shared" si="275"/>
        <v>3.0857142857142854</v>
      </c>
      <c r="AH174" s="41">
        <f t="shared" si="276"/>
        <v>0.46296296296296302</v>
      </c>
      <c r="AI174" s="36"/>
      <c r="AJ174" s="68">
        <f t="shared" si="277"/>
        <v>274.85714285714283</v>
      </c>
      <c r="AK174" s="68">
        <f t="shared" si="278"/>
        <v>133.89999999999998</v>
      </c>
      <c r="AM174">
        <f t="shared" si="124"/>
        <v>7599</v>
      </c>
      <c r="AN174">
        <f t="shared" si="175"/>
        <v>6478.4285714285716</v>
      </c>
      <c r="AO174" s="48">
        <f t="shared" si="150"/>
        <v>6.0495284952215072E-4</v>
      </c>
    </row>
    <row r="175" spans="1:41" ht="13.8" x14ac:dyDescent="0.25">
      <c r="A175" s="95">
        <v>44062</v>
      </c>
      <c r="B175" s="81">
        <v>20798</v>
      </c>
      <c r="C175" s="81">
        <v>404</v>
      </c>
      <c r="D175" s="81">
        <v>15615</v>
      </c>
      <c r="E175" s="81">
        <v>822542</v>
      </c>
      <c r="F175" s="81">
        <f t="shared" si="253"/>
        <v>315</v>
      </c>
      <c r="G175" s="81">
        <f t="shared" si="254"/>
        <v>3</v>
      </c>
      <c r="H175" s="81">
        <f t="shared" si="255"/>
        <v>469</v>
      </c>
      <c r="I175" s="81">
        <f t="shared" si="256"/>
        <v>4779</v>
      </c>
      <c r="J175" s="82">
        <f t="shared" si="257"/>
        <v>6.3939151763469759E-2</v>
      </c>
      <c r="K175" s="82">
        <f t="shared" si="258"/>
        <v>6.0777957860615889E-4</v>
      </c>
      <c r="L175" s="82">
        <f t="shared" si="259"/>
        <v>9.5016207455429491E-2</v>
      </c>
      <c r="M175" s="81">
        <f t="shared" si="260"/>
        <v>0.66865180742476005</v>
      </c>
      <c r="N175" s="84">
        <f t="shared" si="261"/>
        <v>1.9424944706221751E-2</v>
      </c>
      <c r="O175" s="84" t="e">
        <f>VLOOKUP(A175,[1]List4!$C$3:$E$203,3,0)</f>
        <v>#N/A</v>
      </c>
      <c r="P175" s="85">
        <f t="shared" si="262"/>
        <v>0.75079334551399168</v>
      </c>
      <c r="Q175" s="87">
        <f t="shared" si="263"/>
        <v>1.9424944706221751E-2</v>
      </c>
      <c r="R175" s="96">
        <f t="shared" si="264"/>
        <v>0.22978170977978651</v>
      </c>
      <c r="S175">
        <f t="shared" si="265"/>
        <v>8</v>
      </c>
      <c r="T175">
        <f t="shared" si="266"/>
        <v>4.6211455455081693E-2</v>
      </c>
      <c r="U175">
        <f t="shared" si="267"/>
        <v>3.4543085278600227E-4</v>
      </c>
      <c r="V175">
        <f t="shared" si="268"/>
        <v>5.8602290628137932E-2</v>
      </c>
      <c r="W175">
        <f t="shared" si="269"/>
        <v>2.0599567742045024</v>
      </c>
      <c r="X175">
        <f t="shared" si="270"/>
        <v>2.5220051189212809E-2</v>
      </c>
      <c r="AB175" s="119">
        <f t="shared" si="271"/>
        <v>246.14285714285714</v>
      </c>
      <c r="AC175" s="120">
        <f t="shared" si="272"/>
        <v>1.8571428571428572</v>
      </c>
      <c r="AD175" s="67">
        <f t="shared" si="273"/>
        <v>8.4305714285714277</v>
      </c>
      <c r="AE175" s="41">
        <f t="shared" si="274"/>
        <v>0.22028671162774938</v>
      </c>
      <c r="AF175" s="47">
        <v>24</v>
      </c>
      <c r="AG175" s="67">
        <f t="shared" si="275"/>
        <v>3.3942857142857141</v>
      </c>
      <c r="AH175" s="41">
        <f t="shared" si="276"/>
        <v>0.54713804713804715</v>
      </c>
      <c r="AI175" s="36"/>
      <c r="AJ175" s="68">
        <f t="shared" si="277"/>
        <v>315.42857142857144</v>
      </c>
      <c r="AK175" s="68">
        <f t="shared" si="278"/>
        <v>135.69999999999999</v>
      </c>
      <c r="AM175">
        <f t="shared" si="124"/>
        <v>7545</v>
      </c>
      <c r="AN175">
        <f t="shared" si="175"/>
        <v>6448</v>
      </c>
      <c r="AO175" s="48">
        <f t="shared" si="150"/>
        <v>6.0211144272270161E-4</v>
      </c>
    </row>
    <row r="176" spans="1:41" ht="13.8" x14ac:dyDescent="0.25">
      <c r="A176" s="95">
        <v>44063</v>
      </c>
      <c r="B176" s="81">
        <v>21045</v>
      </c>
      <c r="C176" s="81">
        <v>406</v>
      </c>
      <c r="D176" s="81">
        <v>15886</v>
      </c>
      <c r="E176" s="81">
        <v>830760</v>
      </c>
      <c r="F176" s="81">
        <f t="shared" si="253"/>
        <v>247</v>
      </c>
      <c r="G176" s="81">
        <f t="shared" si="254"/>
        <v>2</v>
      </c>
      <c r="H176" s="81">
        <f t="shared" si="255"/>
        <v>271</v>
      </c>
      <c r="I176" s="81">
        <f t="shared" si="256"/>
        <v>4753</v>
      </c>
      <c r="J176" s="82">
        <f t="shared" si="257"/>
        <v>5.1785024936864078E-2</v>
      </c>
      <c r="K176" s="82">
        <f t="shared" si="258"/>
        <v>4.1849759363883659E-4</v>
      </c>
      <c r="L176" s="82">
        <f t="shared" si="259"/>
        <v>5.6706423938062356E-2</v>
      </c>
      <c r="M176" s="81">
        <f t="shared" si="260"/>
        <v>0.90652246949917004</v>
      </c>
      <c r="N176" s="84">
        <f t="shared" si="261"/>
        <v>1.92919933475885E-2</v>
      </c>
      <c r="O176" s="84" t="e">
        <f>VLOOKUP(A176,[1]List4!$C$3:$E$203,3,0)</f>
        <v>#N/A</v>
      </c>
      <c r="P176" s="85">
        <f t="shared" si="262"/>
        <v>0.75485863625564265</v>
      </c>
      <c r="Q176" s="87">
        <f t="shared" si="263"/>
        <v>1.92919933475885E-2</v>
      </c>
      <c r="R176" s="96">
        <f t="shared" si="264"/>
        <v>0.22584937039676889</v>
      </c>
      <c r="S176">
        <f t="shared" si="265"/>
        <v>8</v>
      </c>
      <c r="T176">
        <f t="shared" si="266"/>
        <v>4.4768207513169019E-2</v>
      </c>
      <c r="U176">
        <f t="shared" si="267"/>
        <v>4.0521622330583608E-4</v>
      </c>
      <c r="V176">
        <f t="shared" si="268"/>
        <v>6.218224133392735E-2</v>
      </c>
      <c r="W176">
        <f t="shared" si="269"/>
        <v>1.9100915390361684</v>
      </c>
      <c r="X176">
        <f t="shared" si="270"/>
        <v>2.492020623618954E-2</v>
      </c>
      <c r="AB176" s="119">
        <f t="shared" si="271"/>
        <v>234.85714285714286</v>
      </c>
      <c r="AC176" s="120">
        <f t="shared" si="272"/>
        <v>2.1428571428571428</v>
      </c>
      <c r="AD176" s="67">
        <f t="shared" si="273"/>
        <v>8.0668571428571418</v>
      </c>
      <c r="AE176" s="41">
        <f t="shared" si="274"/>
        <v>0.26563717503718925</v>
      </c>
      <c r="AF176" s="47">
        <v>23.142857142857142</v>
      </c>
      <c r="AG176" s="67">
        <f t="shared" si="275"/>
        <v>3.4714285714285711</v>
      </c>
      <c r="AH176" s="41">
        <f t="shared" si="276"/>
        <v>0.61728395061728403</v>
      </c>
      <c r="AI176" s="36"/>
      <c r="AJ176" s="68">
        <f t="shared" si="277"/>
        <v>330.28571428571428</v>
      </c>
      <c r="AK176" s="68">
        <f t="shared" si="278"/>
        <v>137.89999999999998</v>
      </c>
      <c r="AM176">
        <f t="shared" si="124"/>
        <v>8218</v>
      </c>
      <c r="AN176">
        <f t="shared" si="175"/>
        <v>6594.4285714285716</v>
      </c>
      <c r="AO176" s="48">
        <f t="shared" si="150"/>
        <v>6.1578487919892392E-4</v>
      </c>
    </row>
    <row r="177" spans="1:41" ht="13.8" x14ac:dyDescent="0.25">
      <c r="A177" s="95">
        <v>44064</v>
      </c>
      <c r="B177" s="81">
        <v>21551</v>
      </c>
      <c r="C177" s="81">
        <v>411</v>
      </c>
      <c r="D177" s="81">
        <v>16040</v>
      </c>
      <c r="E177" s="81">
        <v>840442</v>
      </c>
      <c r="F177" s="81">
        <f t="shared" si="253"/>
        <v>506</v>
      </c>
      <c r="G177" s="81">
        <f t="shared" si="254"/>
        <v>5</v>
      </c>
      <c r="H177" s="81">
        <f t="shared" si="255"/>
        <v>154</v>
      </c>
      <c r="I177" s="81">
        <f t="shared" si="256"/>
        <v>5100</v>
      </c>
      <c r="J177" s="82">
        <f t="shared" si="257"/>
        <v>0.10666870092457899</v>
      </c>
      <c r="K177" s="82">
        <f t="shared" si="258"/>
        <v>1.051967178624027E-3</v>
      </c>
      <c r="L177" s="82">
        <f t="shared" si="259"/>
        <v>3.2400589101620032E-2</v>
      </c>
      <c r="M177" s="81">
        <f t="shared" si="260"/>
        <v>3.1886561980787667</v>
      </c>
      <c r="N177" s="84">
        <f t="shared" si="261"/>
        <v>1.9071040786970441E-2</v>
      </c>
      <c r="O177" s="84" t="e">
        <f>VLOOKUP(A177,[1]List4!$C$3:$E$203,3,0)</f>
        <v>#N/A</v>
      </c>
      <c r="P177" s="85">
        <f t="shared" si="262"/>
        <v>0.74428100784186346</v>
      </c>
      <c r="Q177" s="87">
        <f t="shared" si="263"/>
        <v>1.9071040786970441E-2</v>
      </c>
      <c r="R177" s="96">
        <f t="shared" si="264"/>
        <v>0.23664795137116612</v>
      </c>
      <c r="S177">
        <f t="shared" si="265"/>
        <v>8</v>
      </c>
      <c r="T177">
        <f t="shared" si="266"/>
        <v>5.2318956337930218E-2</v>
      </c>
      <c r="U177">
        <f t="shared" si="267"/>
        <v>4.7665776601056153E-4</v>
      </c>
      <c r="V177">
        <f t="shared" si="268"/>
        <v>6.2684963985993117E-2</v>
      </c>
      <c r="W177">
        <f t="shared" si="269"/>
        <v>2.1044263852383152</v>
      </c>
      <c r="X177">
        <f t="shared" si="270"/>
        <v>2.4983283690961037E-2</v>
      </c>
      <c r="AB177" s="119">
        <f t="shared" si="271"/>
        <v>265.42857142857144</v>
      </c>
      <c r="AC177" s="120">
        <f t="shared" si="272"/>
        <v>2.4285714285714284</v>
      </c>
      <c r="AD177" s="67">
        <f t="shared" si="273"/>
        <v>8.1265714285714292</v>
      </c>
      <c r="AE177" s="41">
        <f t="shared" si="274"/>
        <v>0.29884330063636039</v>
      </c>
      <c r="AF177" s="47">
        <v>27.428571428571427</v>
      </c>
      <c r="AG177" s="67">
        <f t="shared" si="275"/>
        <v>3.7028571428571428</v>
      </c>
      <c r="AH177" s="41">
        <f t="shared" si="276"/>
        <v>0.65586419753086411</v>
      </c>
      <c r="AI177" s="36"/>
      <c r="AJ177" s="68">
        <f t="shared" si="277"/>
        <v>329.85714285714283</v>
      </c>
      <c r="AK177" s="68">
        <f t="shared" si="278"/>
        <v>141.80000000000001</v>
      </c>
      <c r="AM177">
        <f t="shared" si="124"/>
        <v>9682</v>
      </c>
      <c r="AN177">
        <f t="shared" si="175"/>
        <v>6864.2857142857147</v>
      </c>
      <c r="AO177" s="48">
        <f t="shared" si="150"/>
        <v>6.4098402212924975E-4</v>
      </c>
    </row>
    <row r="178" spans="1:41" ht="13.8" x14ac:dyDescent="0.25">
      <c r="A178" s="95">
        <v>44065</v>
      </c>
      <c r="B178" s="81">
        <v>21790</v>
      </c>
      <c r="C178" s="81">
        <v>411</v>
      </c>
      <c r="D178" s="81">
        <v>16087</v>
      </c>
      <c r="E178" s="81">
        <v>845464</v>
      </c>
      <c r="F178" s="81">
        <f t="shared" si="253"/>
        <v>239</v>
      </c>
      <c r="G178" s="81">
        <f t="shared" si="254"/>
        <v>0</v>
      </c>
      <c r="H178" s="81">
        <f t="shared" si="255"/>
        <v>47</v>
      </c>
      <c r="I178" s="81">
        <f t="shared" si="256"/>
        <v>5292</v>
      </c>
      <c r="J178" s="82">
        <f t="shared" si="257"/>
        <v>4.6957242935181338E-2</v>
      </c>
      <c r="K178" s="82">
        <f t="shared" si="258"/>
        <v>0</v>
      </c>
      <c r="L178" s="82">
        <f t="shared" si="259"/>
        <v>9.2156862745098045E-3</v>
      </c>
      <c r="M178" s="81">
        <f t="shared" si="260"/>
        <v>5.0953604036047828</v>
      </c>
      <c r="N178" s="84">
        <f t="shared" si="261"/>
        <v>1.8861863240018355E-2</v>
      </c>
      <c r="O178" s="84" t="e">
        <f>VLOOKUP(A178,[1]List4!$C$3:$E$203,3,0)</f>
        <v>#N/A</v>
      </c>
      <c r="P178" s="85">
        <f t="shared" si="262"/>
        <v>0.73827443781551172</v>
      </c>
      <c r="Q178" s="87">
        <f t="shared" si="263"/>
        <v>1.8861863240018355E-2</v>
      </c>
      <c r="R178" s="96">
        <f t="shared" si="264"/>
        <v>0.24286369894446991</v>
      </c>
      <c r="S178">
        <f t="shared" si="265"/>
        <v>8</v>
      </c>
      <c r="T178">
        <f t="shared" si="266"/>
        <v>5.3937725604989904E-2</v>
      </c>
      <c r="U178">
        <f t="shared" si="267"/>
        <v>4.5100095156064361E-4</v>
      </c>
      <c r="V178">
        <f t="shared" si="268"/>
        <v>6.3180472534240001E-2</v>
      </c>
      <c r="W178">
        <f t="shared" si="269"/>
        <v>1.9736130328954</v>
      </c>
      <c r="X178">
        <f t="shared" si="270"/>
        <v>2.4912110558855619E-2</v>
      </c>
      <c r="AB178" s="119">
        <f t="shared" si="271"/>
        <v>271.28571428571428</v>
      </c>
      <c r="AC178" s="120">
        <f t="shared" si="272"/>
        <v>2.2857142857142856</v>
      </c>
      <c r="AD178" s="67">
        <f t="shared" si="273"/>
        <v>8.3925714285714292</v>
      </c>
      <c r="AE178" s="41">
        <f t="shared" si="274"/>
        <v>0.27234969701096207</v>
      </c>
      <c r="AF178" s="47">
        <v>28</v>
      </c>
      <c r="AG178" s="67">
        <f t="shared" si="275"/>
        <v>3.5742857142857143</v>
      </c>
      <c r="AH178" s="41">
        <f t="shared" si="276"/>
        <v>0.63948840927258188</v>
      </c>
      <c r="AI178" s="36"/>
      <c r="AJ178" s="68">
        <f t="shared" si="277"/>
        <v>332</v>
      </c>
      <c r="AK178" s="68">
        <f t="shared" si="278"/>
        <v>147.5</v>
      </c>
      <c r="AM178">
        <f t="shared" si="124"/>
        <v>5022</v>
      </c>
      <c r="AN178">
        <f t="shared" si="175"/>
        <v>6875.7142857142853</v>
      </c>
      <c r="AO178" s="48">
        <f t="shared" si="150"/>
        <v>6.4205121717129628E-4</v>
      </c>
    </row>
    <row r="179" spans="1:41" ht="13.8" x14ac:dyDescent="0.25">
      <c r="A179" s="95">
        <v>44066</v>
      </c>
      <c r="B179" s="81">
        <v>21923</v>
      </c>
      <c r="C179" s="81">
        <v>412</v>
      </c>
      <c r="D179" s="81">
        <v>16125</v>
      </c>
      <c r="E179" s="81">
        <v>847861</v>
      </c>
      <c r="F179" s="81">
        <f t="shared" ref="F179:F185" si="279">B179-B178</f>
        <v>133</v>
      </c>
      <c r="G179" s="81">
        <f t="shared" ref="G179:G185" si="280">C179-C178</f>
        <v>1</v>
      </c>
      <c r="H179" s="81">
        <f t="shared" ref="H179:H185" si="281">D179-D178</f>
        <v>38</v>
      </c>
      <c r="I179" s="81">
        <f t="shared" ref="I179:I185" si="282">B179-C179-D179</f>
        <v>5386</v>
      </c>
      <c r="J179" s="82">
        <f t="shared" ref="J179:J185" si="283">F179/I178*$B$2/($B$2-B178)</f>
        <v>2.5183517060592148E-2</v>
      </c>
      <c r="K179" s="82">
        <f t="shared" ref="K179:K185" si="284">G179/I178</f>
        <v>1.889644746787604E-4</v>
      </c>
      <c r="L179" s="82">
        <f t="shared" ref="L179:L185" si="285">H179/I178</f>
        <v>7.1806500377928949E-3</v>
      </c>
      <c r="M179" s="81">
        <f t="shared" ref="M179:M185" si="286">J179/(K179+L179)</f>
        <v>3.41720954576035</v>
      </c>
      <c r="N179" s="84">
        <f t="shared" ref="N179:N185" si="287">C179/B179</f>
        <v>1.8793048396661041E-2</v>
      </c>
      <c r="O179" s="84" t="e">
        <f>VLOOKUP(A179,[1]List4!$C$3:$E$203,3,0)</f>
        <v>#N/A</v>
      </c>
      <c r="P179" s="85">
        <f t="shared" ref="P179:P185" si="288">D179/B179</f>
        <v>0.73552889659261966</v>
      </c>
      <c r="Q179" s="87">
        <f t="shared" ref="Q179:Q185" si="289">N179</f>
        <v>1.8793048396661041E-2</v>
      </c>
      <c r="R179" s="96">
        <f t="shared" ref="R179:R185" si="290">IF(P179="","",1-SUM(P179:Q179))</f>
        <v>0.24567805501071927</v>
      </c>
      <c r="S179">
        <f t="shared" ref="S179:S185" si="291">MONTH(A179)</f>
        <v>8</v>
      </c>
      <c r="T179">
        <f t="shared" ref="T179:T185" si="292">AVERAGE(J173:J179)</f>
        <v>5.4514634680681427E-2</v>
      </c>
      <c r="U179">
        <f t="shared" ref="U179:U185" si="293">AVERAGE(K173:K179)</f>
        <v>4.2815909198409011E-4</v>
      </c>
      <c r="V179">
        <f t="shared" ref="V179:V185" si="294">AVERAGE(L173:L179)</f>
        <v>6.3309217560944209E-2</v>
      </c>
      <c r="W179">
        <f t="shared" ref="W179:W185" si="295">AVERAGE(M173:M179)</f>
        <v>2.0060521214183136</v>
      </c>
      <c r="X179">
        <f t="shared" ref="X179:X185" si="296">C179/SUM(C179:D179)</f>
        <v>2.4913829594243212E-2</v>
      </c>
      <c r="AB179" s="119">
        <f t="shared" ref="AB179:AB185" si="297">AVERAGE(F173:F179)</f>
        <v>273</v>
      </c>
      <c r="AC179" s="120">
        <f t="shared" ref="AC179:AC185" si="298">AVERAGE(G173:G179)</f>
        <v>2.1428571428571428</v>
      </c>
      <c r="AD179" s="67">
        <f t="shared" ref="AD179:AD185" si="299">INDEX(AB158:AB179,$AE$3)*$AD$2</f>
        <v>9.0657142857142858</v>
      </c>
      <c r="AE179" s="41">
        <f t="shared" ref="AE179:AE185" si="300">AC179/AD179</f>
        <v>0.23636936653009769</v>
      </c>
      <c r="AF179" s="47">
        <v>29.428571428571427</v>
      </c>
      <c r="AG179" s="67">
        <f t="shared" ref="AG179:AG185" si="301">INDEX(AF158:AF179,$AI$3)*$AH$2</f>
        <v>3.9342857142857142</v>
      </c>
      <c r="AH179" s="41">
        <f t="shared" ref="AH179:AH185" si="302">AC179/AG179</f>
        <v>0.54466230936819171</v>
      </c>
      <c r="AI179" s="36"/>
      <c r="AJ179" s="68">
        <f t="shared" ref="AJ179:AJ185" si="303">AVERAGE(H173:H179)</f>
        <v>332.28571428571428</v>
      </c>
      <c r="AK179" s="68">
        <f t="shared" ref="AK179:AK185" si="304">INDEX(AB137:AB179,$AK$2)*$AJ$1</f>
        <v>152.30000000000001</v>
      </c>
      <c r="AM179">
        <f t="shared" si="124"/>
        <v>2397</v>
      </c>
      <c r="AN179">
        <f t="shared" si="175"/>
        <v>6807.8571428571431</v>
      </c>
      <c r="AO179" s="48">
        <f t="shared" si="150"/>
        <v>6.3571474660914452E-4</v>
      </c>
    </row>
    <row r="180" spans="1:41" ht="13.8" x14ac:dyDescent="0.25">
      <c r="A180" s="95">
        <v>44067</v>
      </c>
      <c r="B180" s="81">
        <v>22181</v>
      </c>
      <c r="C180" s="81">
        <v>415</v>
      </c>
      <c r="D180" s="81">
        <v>16376</v>
      </c>
      <c r="E180" s="81">
        <v>855257</v>
      </c>
      <c r="F180" s="81">
        <f t="shared" si="279"/>
        <v>258</v>
      </c>
      <c r="G180" s="81">
        <f t="shared" si="280"/>
        <v>3</v>
      </c>
      <c r="H180" s="81">
        <f t="shared" si="281"/>
        <v>251</v>
      </c>
      <c r="I180" s="81">
        <f t="shared" si="282"/>
        <v>5390</v>
      </c>
      <c r="J180" s="82">
        <f t="shared" si="283"/>
        <v>4.8000232231778794E-2</v>
      </c>
      <c r="K180" s="82">
        <f t="shared" si="284"/>
        <v>5.5699962866691418E-4</v>
      </c>
      <c r="L180" s="82">
        <f t="shared" si="285"/>
        <v>4.6602302265131824E-2</v>
      </c>
      <c r="M180" s="81">
        <f t="shared" si="286"/>
        <v>1.0178316960644118</v>
      </c>
      <c r="N180" s="84">
        <f t="shared" si="287"/>
        <v>1.8709706505567827E-2</v>
      </c>
      <c r="O180" s="84" t="e">
        <f>VLOOKUP(A180,[1]List4!$C$3:$E$203,3,0)</f>
        <v>#N/A</v>
      </c>
      <c r="P180" s="85">
        <f t="shared" si="288"/>
        <v>0.73828952707271989</v>
      </c>
      <c r="Q180" s="87">
        <f t="shared" si="289"/>
        <v>1.8709706505567827E-2</v>
      </c>
      <c r="R180" s="96">
        <f t="shared" si="290"/>
        <v>0.24300076642171231</v>
      </c>
      <c r="S180">
        <f t="shared" si="291"/>
        <v>8</v>
      </c>
      <c r="T180">
        <f t="shared" si="292"/>
        <v>5.6696144571253104E-2</v>
      </c>
      <c r="U180">
        <f t="shared" si="293"/>
        <v>4.5860490256393824E-4</v>
      </c>
      <c r="V180">
        <f t="shared" si="294"/>
        <v>4.9751519338651191E-2</v>
      </c>
      <c r="W180">
        <f t="shared" si="295"/>
        <v>2.118494619991139</v>
      </c>
      <c r="X180">
        <f t="shared" si="296"/>
        <v>2.4715621463879459E-2</v>
      </c>
      <c r="AB180" s="119">
        <f t="shared" si="297"/>
        <v>282.71428571428572</v>
      </c>
      <c r="AC180" s="120">
        <f t="shared" si="298"/>
        <v>2.2857142857142856</v>
      </c>
      <c r="AD180" s="67">
        <f t="shared" si="299"/>
        <v>8.8648571428571419</v>
      </c>
      <c r="AE180" s="41">
        <f t="shared" si="300"/>
        <v>0.25783994585361136</v>
      </c>
      <c r="AF180" s="47">
        <v>30.142857142857142</v>
      </c>
      <c r="AG180" s="67">
        <f t="shared" si="301"/>
        <v>4.1399999999999997</v>
      </c>
      <c r="AH180" s="41">
        <f t="shared" si="302"/>
        <v>0.55210489993098688</v>
      </c>
      <c r="AI180" s="36"/>
      <c r="AJ180" s="68">
        <f t="shared" si="303"/>
        <v>250.57142857142858</v>
      </c>
      <c r="AK180" s="68">
        <f t="shared" si="304"/>
        <v>157.1</v>
      </c>
      <c r="AM180">
        <f t="shared" si="124"/>
        <v>7396</v>
      </c>
      <c r="AN180">
        <f t="shared" si="175"/>
        <v>6837</v>
      </c>
      <c r="AO180" s="48">
        <f t="shared" si="150"/>
        <v>6.3843609396636337E-4</v>
      </c>
    </row>
    <row r="181" spans="1:41" ht="13.8" x14ac:dyDescent="0.25">
      <c r="A181" s="95">
        <v>44068</v>
      </c>
      <c r="B181" s="81">
        <v>22548</v>
      </c>
      <c r="C181" s="81">
        <v>416</v>
      </c>
      <c r="D181" s="81">
        <v>16662</v>
      </c>
      <c r="E181" s="81">
        <v>864014</v>
      </c>
      <c r="F181" s="81">
        <f t="shared" si="279"/>
        <v>367</v>
      </c>
      <c r="G181" s="81">
        <f t="shared" si="280"/>
        <v>1</v>
      </c>
      <c r="H181" s="81">
        <f t="shared" si="281"/>
        <v>286</v>
      </c>
      <c r="I181" s="81">
        <f t="shared" si="282"/>
        <v>5470</v>
      </c>
      <c r="J181" s="82">
        <f t="shared" si="283"/>
        <v>6.8230376117073457E-2</v>
      </c>
      <c r="K181" s="82">
        <f t="shared" si="284"/>
        <v>1.8552875695732838E-4</v>
      </c>
      <c r="L181" s="82">
        <f t="shared" si="285"/>
        <v>5.3061224489795916E-2</v>
      </c>
      <c r="M181" s="81">
        <f t="shared" si="286"/>
        <v>1.2813997465889406</v>
      </c>
      <c r="N181" s="84">
        <f t="shared" si="287"/>
        <v>1.8449529891786411E-2</v>
      </c>
      <c r="O181" s="84" t="e">
        <f>VLOOKUP(A181,[1]List4!$C$3:$E$203,3,0)</f>
        <v>#N/A</v>
      </c>
      <c r="P181" s="85">
        <f t="shared" si="288"/>
        <v>0.73895689196381054</v>
      </c>
      <c r="Q181" s="87">
        <f t="shared" si="289"/>
        <v>1.8449529891786411E-2</v>
      </c>
      <c r="R181" s="96">
        <f t="shared" si="290"/>
        <v>0.24259357814440308</v>
      </c>
      <c r="S181">
        <f t="shared" si="291"/>
        <v>8</v>
      </c>
      <c r="T181">
        <f t="shared" si="292"/>
        <v>5.868060656707693E-2</v>
      </c>
      <c r="U181">
        <f t="shared" si="293"/>
        <v>4.2996245873886074E-4</v>
      </c>
      <c r="V181">
        <f t="shared" si="294"/>
        <v>4.2883297651763186E-2</v>
      </c>
      <c r="W181">
        <f t="shared" si="295"/>
        <v>2.225090266717312</v>
      </c>
      <c r="X181">
        <f t="shared" si="296"/>
        <v>2.4358824218292541E-2</v>
      </c>
      <c r="AB181" s="119">
        <f t="shared" si="297"/>
        <v>295</v>
      </c>
      <c r="AC181" s="120">
        <f t="shared" si="298"/>
        <v>2.1428571428571428</v>
      </c>
      <c r="AD181" s="67">
        <f t="shared" si="299"/>
        <v>8.9897142857142853</v>
      </c>
      <c r="AE181" s="41">
        <f t="shared" si="300"/>
        <v>0.23836765827612511</v>
      </c>
      <c r="AF181" s="47">
        <v>32.285714285714285</v>
      </c>
      <c r="AG181" s="67">
        <f t="shared" si="301"/>
        <v>4.32</v>
      </c>
      <c r="AH181" s="41">
        <f t="shared" si="302"/>
        <v>0.49603174603174599</v>
      </c>
      <c r="AI181" s="36"/>
      <c r="AJ181" s="68">
        <f t="shared" si="303"/>
        <v>216.57142857142858</v>
      </c>
      <c r="AK181" s="68">
        <f t="shared" si="304"/>
        <v>149.29999999999998</v>
      </c>
      <c r="AM181">
        <f t="shared" si="124"/>
        <v>8757</v>
      </c>
      <c r="AN181">
        <f t="shared" si="175"/>
        <v>7002.4285714285716</v>
      </c>
      <c r="AO181" s="48">
        <f t="shared" si="150"/>
        <v>6.5388374219998817E-4</v>
      </c>
    </row>
    <row r="182" spans="1:41" ht="13.8" x14ac:dyDescent="0.25">
      <c r="A182" s="95">
        <v>44069</v>
      </c>
      <c r="B182" s="81">
        <v>22951</v>
      </c>
      <c r="C182" s="81">
        <v>418</v>
      </c>
      <c r="D182" s="81">
        <v>16954</v>
      </c>
      <c r="E182" s="81">
        <v>872867</v>
      </c>
      <c r="F182" s="81">
        <f t="shared" si="279"/>
        <v>403</v>
      </c>
      <c r="G182" s="81">
        <f t="shared" si="280"/>
        <v>2</v>
      </c>
      <c r="H182" s="81">
        <f t="shared" si="281"/>
        <v>292</v>
      </c>
      <c r="I182" s="81">
        <f t="shared" si="282"/>
        <v>5579</v>
      </c>
      <c r="J182" s="82">
        <f t="shared" si="283"/>
        <v>7.3830039471645681E-2</v>
      </c>
      <c r="K182" s="82">
        <f t="shared" si="284"/>
        <v>3.6563071297989033E-4</v>
      </c>
      <c r="L182" s="82">
        <f t="shared" si="285"/>
        <v>5.3382084095063988E-2</v>
      </c>
      <c r="M182" s="81">
        <f t="shared" si="286"/>
        <v>1.3736405303057886</v>
      </c>
      <c r="N182" s="84">
        <f t="shared" si="287"/>
        <v>1.8212714042961091E-2</v>
      </c>
      <c r="O182" s="84" t="e">
        <f>VLOOKUP(A182,[1]List4!$C$3:$E$203,3,0)</f>
        <v>#N/A</v>
      </c>
      <c r="P182" s="85">
        <f t="shared" si="288"/>
        <v>0.73870419589560365</v>
      </c>
      <c r="Q182" s="87">
        <f t="shared" si="289"/>
        <v>1.8212714042961091E-2</v>
      </c>
      <c r="R182" s="96">
        <f t="shared" si="290"/>
        <v>0.24308309006143525</v>
      </c>
      <c r="S182">
        <f t="shared" si="291"/>
        <v>8</v>
      </c>
      <c r="T182">
        <f t="shared" si="292"/>
        <v>6.0093590525387784E-2</v>
      </c>
      <c r="U182">
        <f t="shared" si="293"/>
        <v>3.9536976364939384E-4</v>
      </c>
      <c r="V182">
        <f t="shared" si="294"/>
        <v>3.6935565743139546E-2</v>
      </c>
      <c r="W182">
        <f t="shared" si="295"/>
        <v>2.3258029414146018</v>
      </c>
      <c r="X182">
        <f t="shared" si="296"/>
        <v>2.406170849643104E-2</v>
      </c>
      <c r="AB182" s="119">
        <f t="shared" si="297"/>
        <v>307.57142857142856</v>
      </c>
      <c r="AC182" s="120">
        <f t="shared" si="298"/>
        <v>2</v>
      </c>
      <c r="AD182" s="67">
        <f t="shared" si="299"/>
        <v>9.0060000000000002</v>
      </c>
      <c r="AE182" s="41">
        <f t="shared" si="300"/>
        <v>0.22207417277370642</v>
      </c>
      <c r="AF182" s="47">
        <v>32.428571428571431</v>
      </c>
      <c r="AG182" s="67">
        <f t="shared" si="301"/>
        <v>4.1657142857142855</v>
      </c>
      <c r="AH182" s="41">
        <f t="shared" si="302"/>
        <v>0.48010973936899864</v>
      </c>
      <c r="AI182" s="36"/>
      <c r="AJ182" s="68">
        <f t="shared" si="303"/>
        <v>191.28571428571428</v>
      </c>
      <c r="AK182" s="68">
        <f t="shared" si="304"/>
        <v>148.69999999999999</v>
      </c>
      <c r="AM182">
        <f t="shared" si="124"/>
        <v>8853</v>
      </c>
      <c r="AN182">
        <f t="shared" si="175"/>
        <v>7189.2857142857147</v>
      </c>
      <c r="AO182" s="48">
        <f t="shared" si="150"/>
        <v>6.7133238113745045E-4</v>
      </c>
    </row>
    <row r="183" spans="1:41" ht="13.8" x14ac:dyDescent="0.25">
      <c r="A183" s="95">
        <v>44070</v>
      </c>
      <c r="B183" s="81">
        <v>23169</v>
      </c>
      <c r="C183" s="81">
        <v>418</v>
      </c>
      <c r="D183" s="81">
        <v>17190</v>
      </c>
      <c r="E183" s="81">
        <v>882060</v>
      </c>
      <c r="F183" s="81">
        <f t="shared" si="279"/>
        <v>218</v>
      </c>
      <c r="G183" s="81">
        <f t="shared" si="280"/>
        <v>0</v>
      </c>
      <c r="H183" s="81">
        <f t="shared" si="281"/>
        <v>236</v>
      </c>
      <c r="I183" s="81">
        <f t="shared" si="282"/>
        <v>5561</v>
      </c>
      <c r="J183" s="82">
        <f t="shared" si="283"/>
        <v>3.9159026906795825E-2</v>
      </c>
      <c r="K183" s="82">
        <f t="shared" si="284"/>
        <v>0</v>
      </c>
      <c r="L183" s="82">
        <f t="shared" si="285"/>
        <v>4.2301487721813948E-2</v>
      </c>
      <c r="M183" s="81">
        <f t="shared" si="286"/>
        <v>0.92571275895344873</v>
      </c>
      <c r="N183" s="84">
        <f t="shared" si="287"/>
        <v>1.8041348353403253E-2</v>
      </c>
      <c r="O183" s="84" t="e">
        <f>VLOOKUP(A183,[1]List4!$C$3:$E$203,3,0)</f>
        <v>#N/A</v>
      </c>
      <c r="P183" s="85">
        <f t="shared" si="288"/>
        <v>0.74193966075359319</v>
      </c>
      <c r="Q183" s="87">
        <f t="shared" si="289"/>
        <v>1.8041348353403253E-2</v>
      </c>
      <c r="R183" s="96">
        <f t="shared" si="290"/>
        <v>0.2400189908930036</v>
      </c>
      <c r="S183">
        <f t="shared" si="291"/>
        <v>8</v>
      </c>
      <c r="T183">
        <f t="shared" si="292"/>
        <v>5.8289876521092319E-2</v>
      </c>
      <c r="U183">
        <f t="shared" si="293"/>
        <v>3.3558439312956009E-4</v>
      </c>
      <c r="V183">
        <f t="shared" si="294"/>
        <v>3.4877717712246917E-2</v>
      </c>
      <c r="W183">
        <f t="shared" si="295"/>
        <v>2.3285444113366416</v>
      </c>
      <c r="X183">
        <f t="shared" si="296"/>
        <v>2.3739209450249887E-2</v>
      </c>
      <c r="AB183" s="119">
        <f t="shared" si="297"/>
        <v>303.42857142857144</v>
      </c>
      <c r="AC183" s="120">
        <f t="shared" si="298"/>
        <v>1.7142857142857142</v>
      </c>
      <c r="AD183" s="67">
        <f t="shared" si="299"/>
        <v>9.2720000000000002</v>
      </c>
      <c r="AE183" s="41">
        <f t="shared" si="300"/>
        <v>0.18488845063478365</v>
      </c>
      <c r="AF183" s="47">
        <v>35.285714285714285</v>
      </c>
      <c r="AG183" s="67">
        <f t="shared" si="301"/>
        <v>4.9371428571428568</v>
      </c>
      <c r="AH183" s="41">
        <f t="shared" si="302"/>
        <v>0.34722222222222221</v>
      </c>
      <c r="AI183" s="36"/>
      <c r="AJ183" s="68">
        <f t="shared" si="303"/>
        <v>186.28571428571428</v>
      </c>
      <c r="AK183" s="68">
        <f t="shared" si="304"/>
        <v>147.6</v>
      </c>
      <c r="AM183">
        <f t="shared" si="124"/>
        <v>9193</v>
      </c>
      <c r="AN183">
        <f t="shared" si="175"/>
        <v>7328.5714285714284</v>
      </c>
      <c r="AO183" s="48">
        <f t="shared" si="150"/>
        <v>6.8433882071239349E-4</v>
      </c>
    </row>
    <row r="184" spans="1:41" ht="13.8" x14ac:dyDescent="0.25">
      <c r="A184" s="95">
        <v>44071</v>
      </c>
      <c r="B184" s="81">
        <v>23777</v>
      </c>
      <c r="C184" s="81">
        <v>419</v>
      </c>
      <c r="D184" s="81">
        <v>17497</v>
      </c>
      <c r="E184" s="81">
        <v>892850</v>
      </c>
      <c r="F184" s="81">
        <f t="shared" si="279"/>
        <v>608</v>
      </c>
      <c r="G184" s="81">
        <f t="shared" si="280"/>
        <v>1</v>
      </c>
      <c r="H184" s="81">
        <f t="shared" si="281"/>
        <v>307</v>
      </c>
      <c r="I184" s="81">
        <f t="shared" si="282"/>
        <v>5861</v>
      </c>
      <c r="J184" s="82">
        <f t="shared" si="283"/>
        <v>0.10956990952629767</v>
      </c>
      <c r="K184" s="82">
        <f t="shared" si="284"/>
        <v>1.798237727027513E-4</v>
      </c>
      <c r="L184" s="82">
        <f t="shared" si="285"/>
        <v>5.5205898219744649E-2</v>
      </c>
      <c r="M184" s="81">
        <f t="shared" si="286"/>
        <v>1.9783060612848744</v>
      </c>
      <c r="N184" s="84">
        <f t="shared" si="287"/>
        <v>1.7622071750010515E-2</v>
      </c>
      <c r="O184" s="84" t="e">
        <f>VLOOKUP(A184,[1]List4!$C$3:$E$203,3,0)</f>
        <v>#N/A</v>
      </c>
      <c r="P184" s="85">
        <f t="shared" si="288"/>
        <v>0.73587921100222908</v>
      </c>
      <c r="Q184" s="87">
        <f t="shared" si="289"/>
        <v>1.7622071750010515E-2</v>
      </c>
      <c r="R184" s="96">
        <f t="shared" si="290"/>
        <v>0.2464987172477604</v>
      </c>
      <c r="S184">
        <f t="shared" si="291"/>
        <v>8</v>
      </c>
      <c r="T184">
        <f t="shared" si="292"/>
        <v>5.870433489276642E-2</v>
      </c>
      <c r="U184">
        <f t="shared" si="293"/>
        <v>2.1099247799794923E-4</v>
      </c>
      <c r="V184">
        <f t="shared" si="294"/>
        <v>3.8135619014836149E-2</v>
      </c>
      <c r="W184">
        <f t="shared" si="295"/>
        <v>2.1556372489375137</v>
      </c>
      <c r="X184">
        <f t="shared" si="296"/>
        <v>2.3386916722482696E-2</v>
      </c>
      <c r="AB184" s="119">
        <f t="shared" si="297"/>
        <v>318</v>
      </c>
      <c r="AC184" s="120">
        <f t="shared" si="298"/>
        <v>1.1428571428571428</v>
      </c>
      <c r="AD184" s="67">
        <f t="shared" si="299"/>
        <v>9.2285714285714278</v>
      </c>
      <c r="AE184" s="41">
        <f t="shared" si="300"/>
        <v>0.1238390092879257</v>
      </c>
      <c r="AF184" s="47">
        <v>33.428571428571431</v>
      </c>
      <c r="AG184" s="67">
        <f t="shared" si="301"/>
        <v>5.04</v>
      </c>
      <c r="AH184" s="41">
        <f t="shared" si="302"/>
        <v>0.22675736961451246</v>
      </c>
      <c r="AI184" s="36"/>
      <c r="AJ184" s="68">
        <f t="shared" si="303"/>
        <v>208.14285714285714</v>
      </c>
      <c r="AK184" s="68">
        <f t="shared" si="304"/>
        <v>149.19999999999999</v>
      </c>
      <c r="AM184">
        <f t="shared" si="124"/>
        <v>10790</v>
      </c>
      <c r="AN184">
        <f t="shared" si="175"/>
        <v>7486.8571428571431</v>
      </c>
      <c r="AO184" s="48">
        <f t="shared" si="150"/>
        <v>6.9911947204473923E-4</v>
      </c>
    </row>
    <row r="185" spans="1:41" ht="13.8" x14ac:dyDescent="0.25">
      <c r="A185" s="95">
        <v>44072</v>
      </c>
      <c r="B185" s="81">
        <v>24094</v>
      </c>
      <c r="C185" s="81">
        <v>421</v>
      </c>
      <c r="D185" s="81">
        <v>17541</v>
      </c>
      <c r="E185" s="81">
        <v>899418</v>
      </c>
      <c r="F185" s="81">
        <f t="shared" si="279"/>
        <v>317</v>
      </c>
      <c r="G185" s="81">
        <f t="shared" si="280"/>
        <v>2</v>
      </c>
      <c r="H185" s="81">
        <f t="shared" si="281"/>
        <v>44</v>
      </c>
      <c r="I185" s="81">
        <f t="shared" si="282"/>
        <v>6132</v>
      </c>
      <c r="J185" s="82">
        <f t="shared" si="283"/>
        <v>5.4206687737116344E-2</v>
      </c>
      <c r="K185" s="82">
        <f t="shared" si="284"/>
        <v>3.4123869646817952E-4</v>
      </c>
      <c r="L185" s="82">
        <f t="shared" si="285"/>
        <v>7.5072513222999484E-3</v>
      </c>
      <c r="M185" s="81">
        <f t="shared" si="286"/>
        <v>6.9066390614617159</v>
      </c>
      <c r="N185" s="84">
        <f t="shared" si="287"/>
        <v>1.7473229849755127E-2</v>
      </c>
      <c r="O185" s="84" t="e">
        <f>VLOOKUP(A185,[1]List4!$C$3:$E$203,3,0)</f>
        <v>#N/A</v>
      </c>
      <c r="P185" s="85">
        <f t="shared" si="288"/>
        <v>0.728023574333859</v>
      </c>
      <c r="Q185" s="87">
        <f t="shared" si="289"/>
        <v>1.7473229849755127E-2</v>
      </c>
      <c r="R185" s="96">
        <f t="shared" si="290"/>
        <v>0.25450319581638592</v>
      </c>
      <c r="S185">
        <f t="shared" si="291"/>
        <v>8</v>
      </c>
      <c r="T185">
        <f t="shared" si="292"/>
        <v>5.9739969864471422E-2</v>
      </c>
      <c r="U185">
        <f t="shared" si="293"/>
        <v>2.5974086320768914E-4</v>
      </c>
      <c r="V185">
        <f t="shared" si="294"/>
        <v>3.7891556878806174E-2</v>
      </c>
      <c r="W185">
        <f t="shared" si="295"/>
        <v>2.4143913429170758</v>
      </c>
      <c r="X185">
        <f t="shared" si="296"/>
        <v>2.3438369891994212E-2</v>
      </c>
      <c r="AB185" s="119">
        <f t="shared" si="297"/>
        <v>329.14285714285717</v>
      </c>
      <c r="AC185" s="120">
        <f t="shared" si="298"/>
        <v>1.4285714285714286</v>
      </c>
      <c r="AD185" s="67">
        <f t="shared" si="299"/>
        <v>9.3534285714285712</v>
      </c>
      <c r="AE185" s="41">
        <f t="shared" si="300"/>
        <v>0.15273238231969943</v>
      </c>
      <c r="AF185" s="47">
        <v>35</v>
      </c>
      <c r="AG185" s="67">
        <f t="shared" si="301"/>
        <v>5.2971428571428563</v>
      </c>
      <c r="AH185" s="41">
        <f t="shared" si="302"/>
        <v>0.26968716289104644</v>
      </c>
      <c r="AI185" s="36"/>
      <c r="AJ185" s="68">
        <f t="shared" si="303"/>
        <v>207.71428571428572</v>
      </c>
      <c r="AK185" s="68">
        <f t="shared" si="304"/>
        <v>148.69999999999999</v>
      </c>
      <c r="AM185">
        <f t="shared" si="124"/>
        <v>6568</v>
      </c>
      <c r="AN185">
        <f t="shared" si="175"/>
        <v>7707.7142857142853</v>
      </c>
      <c r="AO185" s="48">
        <f t="shared" si="150"/>
        <v>7.1974301623229005E-4</v>
      </c>
    </row>
    <row r="186" spans="1:41" ht="13.8" x14ac:dyDescent="0.25">
      <c r="A186" s="95">
        <v>44073</v>
      </c>
      <c r="B186" s="81">
        <v>24367</v>
      </c>
      <c r="C186" s="81">
        <v>423</v>
      </c>
      <c r="D186" s="81">
        <v>17547</v>
      </c>
      <c r="E186" s="81">
        <v>903362</v>
      </c>
      <c r="F186" s="81">
        <f t="shared" ref="F186:F192" si="305">B186-B185</f>
        <v>273</v>
      </c>
      <c r="G186" s="81">
        <f t="shared" ref="G186:G192" si="306">C186-C185</f>
        <v>2</v>
      </c>
      <c r="H186" s="81">
        <f t="shared" ref="H186:H192" si="307">D186-D185</f>
        <v>6</v>
      </c>
      <c r="I186" s="81">
        <f t="shared" ref="I186:I192" si="308">B186-C186-D186</f>
        <v>6397</v>
      </c>
      <c r="J186" s="82">
        <f t="shared" ref="J186:J192" si="309">F186/I185*$B$2/($B$2-B185)</f>
        <v>4.4620940030043785E-2</v>
      </c>
      <c r="K186" s="82">
        <f t="shared" ref="K186:K192" si="310">G186/I185</f>
        <v>3.2615786040443573E-4</v>
      </c>
      <c r="L186" s="82">
        <f t="shared" ref="L186:L192" si="311">H186/I185</f>
        <v>9.7847358121330719E-4</v>
      </c>
      <c r="M186" s="81">
        <f t="shared" ref="M186:M192" si="312">J186/(K186+L186)</f>
        <v>34.201950533028565</v>
      </c>
      <c r="N186" s="84">
        <f t="shared" ref="N186:N192" si="313">C186/B186</f>
        <v>1.7359543645093775E-2</v>
      </c>
      <c r="O186" s="84" t="e">
        <f>VLOOKUP(A186,[1]List4!$C$3:$E$203,3,0)</f>
        <v>#N/A</v>
      </c>
      <c r="P186" s="85">
        <f t="shared" ref="P186:P192" si="314">D186/B186</f>
        <v>0.72011326794435093</v>
      </c>
      <c r="Q186" s="87">
        <f t="shared" ref="Q186:Q192" si="315">N186</f>
        <v>1.7359543645093775E-2</v>
      </c>
      <c r="R186" s="96">
        <f t="shared" ref="R186:R192" si="316">IF(P186="","",1-SUM(P186:Q186))</f>
        <v>0.26252718841055533</v>
      </c>
      <c r="S186">
        <f t="shared" ref="S186:S192" si="317">MONTH(A186)</f>
        <v>8</v>
      </c>
      <c r="T186">
        <f t="shared" ref="T186:T192" si="318">AVERAGE(J180:J186)</f>
        <v>6.2516744574393074E-2</v>
      </c>
      <c r="U186">
        <f t="shared" ref="U186:U192" si="319">AVERAGE(K180:K186)</f>
        <v>2.7933991831135705E-4</v>
      </c>
      <c r="V186">
        <f t="shared" ref="V186:V192" si="320">AVERAGE(L180:L186)</f>
        <v>3.7005531670723367E-2</v>
      </c>
      <c r="W186">
        <f t="shared" ref="W186:W192" si="321">AVERAGE(M180:M186)</f>
        <v>6.8122114839553927</v>
      </c>
      <c r="X186">
        <f t="shared" ref="X186:X192" si="322">C186/SUM(C186:D186)</f>
        <v>2.3539232053422371E-2</v>
      </c>
      <c r="AB186" s="119">
        <f t="shared" ref="AB186:AB192" si="323">AVERAGE(F180:F186)</f>
        <v>349.14285714285717</v>
      </c>
      <c r="AC186" s="120">
        <f t="shared" ref="AC186:AC192" si="324">AVERAGE(G180:G186)</f>
        <v>1.5714285714285714</v>
      </c>
      <c r="AD186" s="67">
        <f t="shared" ref="AD186:AD192" si="325">INDEX(AB165:AB186,$AE$3)*$AD$2</f>
        <v>8.9245714285714293</v>
      </c>
      <c r="AE186" s="41">
        <f t="shared" ref="AE186:AE192" si="326">AC186/AD186</f>
        <v>0.17607888333973618</v>
      </c>
      <c r="AF186" s="47">
        <v>33.142857142857146</v>
      </c>
      <c r="AG186" s="67">
        <f t="shared" ref="AG186:AG192" si="327">INDEX(AF165:AF186,$AI$3)*$AH$2</f>
        <v>5.4257142857142853</v>
      </c>
      <c r="AH186" s="41">
        <f t="shared" ref="AH186:AH192" si="328">AC186/AG186</f>
        <v>0.28962611901000529</v>
      </c>
      <c r="AI186" s="36"/>
      <c r="AJ186" s="68">
        <f t="shared" ref="AJ186:AJ192" si="329">AVERAGE(H180:H186)</f>
        <v>203.14285714285714</v>
      </c>
      <c r="AK186" s="68">
        <f t="shared" ref="AK186:AK192" si="330">INDEX(AB144:AB186,$AK$2)*$AJ$1</f>
        <v>143.6</v>
      </c>
      <c r="AM186">
        <f t="shared" si="124"/>
        <v>3944</v>
      </c>
      <c r="AN186">
        <f t="shared" si="175"/>
        <v>7928.7142857142853</v>
      </c>
      <c r="AO186" s="48">
        <f t="shared" si="150"/>
        <v>7.4037990035786649E-4</v>
      </c>
    </row>
    <row r="187" spans="1:41" ht="13.8" x14ac:dyDescent="0.25">
      <c r="A187" s="95">
        <v>44074</v>
      </c>
      <c r="B187" s="81">
        <v>24618</v>
      </c>
      <c r="C187" s="81">
        <v>424</v>
      </c>
      <c r="D187" s="81">
        <v>17807</v>
      </c>
      <c r="E187" s="81">
        <v>912715</v>
      </c>
      <c r="F187" s="81">
        <f t="shared" si="305"/>
        <v>251</v>
      </c>
      <c r="G187" s="81">
        <f t="shared" si="306"/>
        <v>1</v>
      </c>
      <c r="H187" s="81">
        <f t="shared" si="307"/>
        <v>260</v>
      </c>
      <c r="I187" s="81">
        <f t="shared" si="308"/>
        <v>6387</v>
      </c>
      <c r="J187" s="82">
        <f t="shared" si="309"/>
        <v>3.9326625423098248E-2</v>
      </c>
      <c r="K187" s="82">
        <f t="shared" si="310"/>
        <v>1.5632327653587619E-4</v>
      </c>
      <c r="L187" s="82">
        <f t="shared" si="311"/>
        <v>4.0644051899327807E-2</v>
      </c>
      <c r="M187" s="81">
        <f t="shared" si="312"/>
        <v>0.96387901468030457</v>
      </c>
      <c r="N187" s="84">
        <f t="shared" si="313"/>
        <v>1.7223170038183442E-2</v>
      </c>
      <c r="O187" s="84" t="e">
        <f>VLOOKUP(A187,[1]List4!$C$3:$E$203,3,0)</f>
        <v>#N/A</v>
      </c>
      <c r="P187" s="85">
        <f t="shared" si="314"/>
        <v>0.72333252091965228</v>
      </c>
      <c r="Q187" s="87">
        <f t="shared" si="315"/>
        <v>1.7223170038183442E-2</v>
      </c>
      <c r="R187" s="96">
        <f t="shared" si="316"/>
        <v>0.25944430904216431</v>
      </c>
      <c r="S187">
        <f t="shared" si="317"/>
        <v>8</v>
      </c>
      <c r="T187">
        <f t="shared" si="318"/>
        <v>6.1277657887438712E-2</v>
      </c>
      <c r="U187">
        <f t="shared" si="319"/>
        <v>2.2210043943549451E-4</v>
      </c>
      <c r="V187">
        <f t="shared" si="320"/>
        <v>3.6154353047037076E-2</v>
      </c>
      <c r="W187">
        <f t="shared" si="321"/>
        <v>6.8045039580433766</v>
      </c>
      <c r="X187">
        <f t="shared" si="322"/>
        <v>2.3257089572705832E-2</v>
      </c>
      <c r="AB187" s="119">
        <f t="shared" si="323"/>
        <v>348.14285714285717</v>
      </c>
      <c r="AC187" s="120">
        <f t="shared" si="324"/>
        <v>1.2857142857142858</v>
      </c>
      <c r="AD187" s="67">
        <f t="shared" si="325"/>
        <v>10.086285714285715</v>
      </c>
      <c r="AE187" s="41">
        <f t="shared" si="326"/>
        <v>0.12747153135799671</v>
      </c>
      <c r="AF187" s="47">
        <v>34.142857142857146</v>
      </c>
      <c r="AG187" s="67">
        <f t="shared" si="327"/>
        <v>5.8114285714285714</v>
      </c>
      <c r="AH187" s="41">
        <f t="shared" si="328"/>
        <v>0.22123893805309736</v>
      </c>
      <c r="AI187" s="36"/>
      <c r="AJ187" s="68">
        <f t="shared" si="329"/>
        <v>204.42857142857142</v>
      </c>
      <c r="AK187" s="68">
        <f t="shared" si="330"/>
        <v>135.99999999999997</v>
      </c>
      <c r="AM187">
        <f t="shared" si="124"/>
        <v>9353</v>
      </c>
      <c r="AN187">
        <f t="shared" si="175"/>
        <v>8208.2857142857138</v>
      </c>
      <c r="AO187" s="48">
        <f t="shared" si="150"/>
        <v>7.6648615907393179E-4</v>
      </c>
    </row>
    <row r="188" spans="1:41" ht="13.8" x14ac:dyDescent="0.25">
      <c r="A188" s="95">
        <v>44075</v>
      </c>
      <c r="B188" s="81">
        <v>25117</v>
      </c>
      <c r="C188" s="81">
        <v>425</v>
      </c>
      <c r="D188" s="81">
        <v>18116</v>
      </c>
      <c r="E188" s="81">
        <v>923823</v>
      </c>
      <c r="F188" s="81">
        <f t="shared" si="305"/>
        <v>499</v>
      </c>
      <c r="G188" s="81">
        <f t="shared" si="306"/>
        <v>1</v>
      </c>
      <c r="H188" s="81">
        <f t="shared" si="307"/>
        <v>309</v>
      </c>
      <c r="I188" s="81">
        <f t="shared" si="308"/>
        <v>6576</v>
      </c>
      <c r="J188" s="82">
        <f t="shared" si="309"/>
        <v>7.8307460988850192E-2</v>
      </c>
      <c r="K188" s="82">
        <f t="shared" si="310"/>
        <v>1.5656802880851731E-4</v>
      </c>
      <c r="L188" s="82">
        <f t="shared" si="311"/>
        <v>4.8379520901831848E-2</v>
      </c>
      <c r="M188" s="81">
        <f t="shared" si="312"/>
        <v>1.6133863010831813</v>
      </c>
      <c r="N188" s="84">
        <f t="shared" si="313"/>
        <v>1.6920810606362226E-2</v>
      </c>
      <c r="O188" s="84" t="e">
        <f>VLOOKUP(A188,[1]List4!$C$3:$E$203,3,0)</f>
        <v>#N/A</v>
      </c>
      <c r="P188" s="85">
        <f t="shared" si="314"/>
        <v>0.72126448222319539</v>
      </c>
      <c r="Q188" s="87">
        <f t="shared" si="315"/>
        <v>1.6920810606362226E-2</v>
      </c>
      <c r="R188" s="96">
        <f t="shared" si="316"/>
        <v>0.26181470717044242</v>
      </c>
      <c r="S188">
        <f t="shared" si="317"/>
        <v>9</v>
      </c>
      <c r="T188">
        <f t="shared" si="318"/>
        <v>6.2717241440549673E-2</v>
      </c>
      <c r="U188">
        <f t="shared" si="319"/>
        <v>2.1796319255709291E-4</v>
      </c>
      <c r="V188">
        <f t="shared" si="320"/>
        <v>3.5485538248756499E-2</v>
      </c>
      <c r="W188">
        <f t="shared" si="321"/>
        <v>6.8519306086854117</v>
      </c>
      <c r="X188">
        <f t="shared" si="322"/>
        <v>2.2922172482606116E-2</v>
      </c>
      <c r="AB188" s="119">
        <f t="shared" si="323"/>
        <v>367</v>
      </c>
      <c r="AC188" s="120">
        <f t="shared" si="324"/>
        <v>1.2857142857142858</v>
      </c>
      <c r="AD188" s="67">
        <f t="shared" si="325"/>
        <v>10.308857142857143</v>
      </c>
      <c r="AE188" s="41">
        <f t="shared" si="326"/>
        <v>0.12471938139186831</v>
      </c>
      <c r="AF188" s="47">
        <v>34.714285714285715</v>
      </c>
      <c r="AG188" s="67">
        <f t="shared" si="327"/>
        <v>5.8371428571428572</v>
      </c>
      <c r="AH188" s="41">
        <f t="shared" si="328"/>
        <v>0.22026431718061676</v>
      </c>
      <c r="AI188" s="36"/>
      <c r="AJ188" s="68">
        <f t="shared" si="329"/>
        <v>207.71428571428572</v>
      </c>
      <c r="AK188" s="68">
        <f t="shared" si="330"/>
        <v>148.6</v>
      </c>
      <c r="AM188">
        <f t="shared" si="124"/>
        <v>11108</v>
      </c>
      <c r="AN188">
        <f t="shared" si="175"/>
        <v>8544.1428571428569</v>
      </c>
      <c r="AO188" s="48">
        <f t="shared" si="150"/>
        <v>7.9784835337207681E-4</v>
      </c>
    </row>
    <row r="189" spans="1:41" ht="13.8" x14ac:dyDescent="0.25">
      <c r="A189" s="95">
        <v>44076</v>
      </c>
      <c r="B189" s="81">
        <v>25773</v>
      </c>
      <c r="C189" s="81">
        <v>425</v>
      </c>
      <c r="D189" s="81">
        <v>18326</v>
      </c>
      <c r="E189" s="81">
        <v>935615</v>
      </c>
      <c r="F189" s="81">
        <f t="shared" si="305"/>
        <v>656</v>
      </c>
      <c r="G189" s="81">
        <f t="shared" si="306"/>
        <v>0</v>
      </c>
      <c r="H189" s="81">
        <f t="shared" si="307"/>
        <v>210</v>
      </c>
      <c r="I189" s="81">
        <f t="shared" si="308"/>
        <v>7022</v>
      </c>
      <c r="J189" s="82">
        <f t="shared" si="309"/>
        <v>9.9991211842065289E-2</v>
      </c>
      <c r="K189" s="82">
        <f t="shared" si="310"/>
        <v>0</v>
      </c>
      <c r="L189" s="82">
        <f t="shared" si="311"/>
        <v>3.1934306569343068E-2</v>
      </c>
      <c r="M189" s="81">
        <f t="shared" si="312"/>
        <v>3.1311533765401012</v>
      </c>
      <c r="N189" s="84">
        <f t="shared" si="313"/>
        <v>1.6490125324952469E-2</v>
      </c>
      <c r="O189" s="84" t="e">
        <f>VLOOKUP(A189,[1]List4!$C$3:$E$203,3,0)</f>
        <v>#N/A</v>
      </c>
      <c r="P189" s="85">
        <f t="shared" si="314"/>
        <v>0.71105420401195052</v>
      </c>
      <c r="Q189" s="87">
        <f t="shared" si="315"/>
        <v>1.6490125324952469E-2</v>
      </c>
      <c r="R189" s="96">
        <f t="shared" si="316"/>
        <v>0.27245567066309706</v>
      </c>
      <c r="S189">
        <f t="shared" si="317"/>
        <v>9</v>
      </c>
      <c r="T189">
        <f t="shared" si="318"/>
        <v>6.645455177918104E-2</v>
      </c>
      <c r="U189">
        <f t="shared" si="319"/>
        <v>1.6573023355996572E-4</v>
      </c>
      <c r="V189">
        <f t="shared" si="320"/>
        <v>3.2421570030796362E-2</v>
      </c>
      <c r="W189">
        <f t="shared" si="321"/>
        <v>7.1030038724331694</v>
      </c>
      <c r="X189">
        <f t="shared" si="322"/>
        <v>2.2665457842248413E-2</v>
      </c>
      <c r="AB189" s="119">
        <f t="shared" si="323"/>
        <v>403.14285714285717</v>
      </c>
      <c r="AC189" s="120">
        <f t="shared" si="324"/>
        <v>1</v>
      </c>
      <c r="AD189" s="67">
        <f t="shared" si="325"/>
        <v>10.374000000000001</v>
      </c>
      <c r="AE189" s="41">
        <f t="shared" si="326"/>
        <v>9.6394833236938496E-2</v>
      </c>
      <c r="AF189" s="47">
        <v>38.285714285714285</v>
      </c>
      <c r="AG189" s="67">
        <f t="shared" si="327"/>
        <v>6.3514285714285714</v>
      </c>
      <c r="AH189" s="41">
        <f t="shared" si="328"/>
        <v>0.15744489428699954</v>
      </c>
      <c r="AI189" s="36"/>
      <c r="AJ189" s="68">
        <f t="shared" si="329"/>
        <v>196</v>
      </c>
      <c r="AK189" s="68">
        <f t="shared" si="330"/>
        <v>153.6</v>
      </c>
      <c r="AM189">
        <f t="shared" si="124"/>
        <v>11792</v>
      </c>
      <c r="AN189">
        <f t="shared" si="175"/>
        <v>8964</v>
      </c>
      <c r="AO189" s="48">
        <f t="shared" si="150"/>
        <v>8.3705443122926448E-4</v>
      </c>
    </row>
    <row r="190" spans="1:41" ht="13.8" x14ac:dyDescent="0.25">
      <c r="A190" s="95">
        <v>44077</v>
      </c>
      <c r="B190" s="81">
        <v>26452</v>
      </c>
      <c r="C190" s="81">
        <v>426</v>
      </c>
      <c r="D190" s="81">
        <v>18663</v>
      </c>
      <c r="E190" s="81">
        <v>947148</v>
      </c>
      <c r="F190" s="81">
        <f t="shared" si="305"/>
        <v>679</v>
      </c>
      <c r="G190" s="81">
        <f t="shared" si="306"/>
        <v>1</v>
      </c>
      <c r="H190" s="81">
        <f t="shared" si="307"/>
        <v>337</v>
      </c>
      <c r="I190" s="81">
        <f t="shared" si="308"/>
        <v>7363</v>
      </c>
      <c r="J190" s="82">
        <f t="shared" si="309"/>
        <v>9.6929375148197855E-2</v>
      </c>
      <c r="K190" s="82">
        <f t="shared" si="310"/>
        <v>1.4240956992309884E-4</v>
      </c>
      <c r="L190" s="82">
        <f t="shared" si="311"/>
        <v>4.7992025064084308E-2</v>
      </c>
      <c r="M190" s="81">
        <f t="shared" si="312"/>
        <v>2.013722107368773</v>
      </c>
      <c r="N190" s="84">
        <f t="shared" si="313"/>
        <v>1.6104642371087254E-2</v>
      </c>
      <c r="O190" s="84" t="e">
        <f>VLOOKUP(A190,[1]List4!$C$3:$E$203,3,0)</f>
        <v>#N/A</v>
      </c>
      <c r="P190" s="85">
        <f t="shared" si="314"/>
        <v>0.70554211401784361</v>
      </c>
      <c r="Q190" s="87">
        <f t="shared" si="315"/>
        <v>1.6104642371087254E-2</v>
      </c>
      <c r="R190" s="96">
        <f t="shared" si="316"/>
        <v>0.27835324361106917</v>
      </c>
      <c r="S190">
        <f t="shared" si="317"/>
        <v>9</v>
      </c>
      <c r="T190">
        <f t="shared" si="318"/>
        <v>7.4707458670809898E-2</v>
      </c>
      <c r="U190">
        <f t="shared" si="319"/>
        <v>1.8607445783469411E-4</v>
      </c>
      <c r="V190">
        <f t="shared" si="320"/>
        <v>3.323450393683499E-2</v>
      </c>
      <c r="W190">
        <f t="shared" si="321"/>
        <v>7.2584337793496436</v>
      </c>
      <c r="X190">
        <f t="shared" si="322"/>
        <v>2.2316517366022318E-2</v>
      </c>
      <c r="AB190" s="119">
        <f t="shared" si="323"/>
        <v>469</v>
      </c>
      <c r="AC190" s="120">
        <f t="shared" si="324"/>
        <v>1.1428571428571428</v>
      </c>
      <c r="AD190" s="67">
        <f t="shared" si="325"/>
        <v>10.743142857142857</v>
      </c>
      <c r="AE190" s="41">
        <f t="shared" si="326"/>
        <v>0.10638014946410999</v>
      </c>
      <c r="AF190" s="47">
        <v>41</v>
      </c>
      <c r="AG190" s="67">
        <f t="shared" si="327"/>
        <v>6.0171428571428569</v>
      </c>
      <c r="AH190" s="41">
        <f t="shared" si="328"/>
        <v>0.18993352326685659</v>
      </c>
      <c r="AI190" s="36"/>
      <c r="AJ190" s="68">
        <f t="shared" si="329"/>
        <v>210.42857142857142</v>
      </c>
      <c r="AK190" s="68">
        <f t="shared" si="330"/>
        <v>155.29999999999998</v>
      </c>
      <c r="AM190">
        <f t="shared" si="124"/>
        <v>11533</v>
      </c>
      <c r="AN190">
        <f t="shared" si="175"/>
        <v>9298.2857142857138</v>
      </c>
      <c r="AO190" s="48">
        <f t="shared" si="150"/>
        <v>8.6826988620912796E-4</v>
      </c>
    </row>
    <row r="191" spans="1:41" ht="13.8" x14ac:dyDescent="0.25">
      <c r="A191" s="95">
        <v>44078</v>
      </c>
      <c r="B191" s="81">
        <v>27249</v>
      </c>
      <c r="C191" s="81">
        <v>429</v>
      </c>
      <c r="D191" s="81">
        <v>19027</v>
      </c>
      <c r="E191" s="81">
        <v>960740</v>
      </c>
      <c r="F191" s="81">
        <f t="shared" si="305"/>
        <v>797</v>
      </c>
      <c r="G191" s="81">
        <f t="shared" si="306"/>
        <v>3</v>
      </c>
      <c r="H191" s="81">
        <f t="shared" si="307"/>
        <v>364</v>
      </c>
      <c r="I191" s="81">
        <f t="shared" si="308"/>
        <v>7793</v>
      </c>
      <c r="J191" s="82">
        <f t="shared" si="309"/>
        <v>0.1085119551212112</v>
      </c>
      <c r="K191" s="82">
        <f t="shared" si="310"/>
        <v>4.0744261849789487E-4</v>
      </c>
      <c r="L191" s="82">
        <f t="shared" si="311"/>
        <v>4.9436371044411245E-2</v>
      </c>
      <c r="M191" s="81">
        <f t="shared" si="312"/>
        <v>2.1770395791756898</v>
      </c>
      <c r="N191" s="84">
        <f t="shared" si="313"/>
        <v>1.5743697016404271E-2</v>
      </c>
      <c r="O191" s="84" t="e">
        <f>VLOOKUP(A191,[1]List4!$C$3:$E$203,3,0)</f>
        <v>#N/A</v>
      </c>
      <c r="P191" s="85">
        <f t="shared" si="314"/>
        <v>0.69826415648280671</v>
      </c>
      <c r="Q191" s="87">
        <f t="shared" si="315"/>
        <v>1.5743697016404271E-2</v>
      </c>
      <c r="R191" s="96">
        <f t="shared" si="316"/>
        <v>0.28599214650078897</v>
      </c>
      <c r="S191">
        <f t="shared" si="317"/>
        <v>9</v>
      </c>
      <c r="T191">
        <f t="shared" si="318"/>
        <v>7.4556322327226116E-2</v>
      </c>
      <c r="U191">
        <f t="shared" si="319"/>
        <v>2.185914358054289E-4</v>
      </c>
      <c r="V191">
        <f t="shared" si="320"/>
        <v>3.2410285768930222E-2</v>
      </c>
      <c r="W191">
        <f t="shared" si="321"/>
        <v>7.2868242819054752</v>
      </c>
      <c r="X191">
        <f t="shared" si="322"/>
        <v>2.2049753289473683E-2</v>
      </c>
      <c r="AB191" s="119">
        <f t="shared" si="323"/>
        <v>496</v>
      </c>
      <c r="AC191" s="120">
        <f t="shared" si="324"/>
        <v>1.4285714285714286</v>
      </c>
      <c r="AD191" s="67">
        <f t="shared" si="325"/>
        <v>11.209999999999999</v>
      </c>
      <c r="AE191" s="41">
        <f t="shared" si="326"/>
        <v>0.12743723716069838</v>
      </c>
      <c r="AF191" s="47">
        <v>43.571428571428569</v>
      </c>
      <c r="AG191" s="67">
        <f t="shared" si="327"/>
        <v>6.3</v>
      </c>
      <c r="AH191" s="41">
        <f t="shared" si="328"/>
        <v>0.22675736961451248</v>
      </c>
      <c r="AI191" s="36"/>
      <c r="AJ191" s="68">
        <f t="shared" si="329"/>
        <v>218.57142857142858</v>
      </c>
      <c r="AK191" s="68">
        <f t="shared" si="330"/>
        <v>148.6</v>
      </c>
      <c r="AM191">
        <f t="shared" si="124"/>
        <v>13592</v>
      </c>
      <c r="AN191">
        <f t="shared" si="175"/>
        <v>9698.5714285714294</v>
      </c>
      <c r="AO191" s="48">
        <f t="shared" si="150"/>
        <v>9.0564839255681095E-4</v>
      </c>
    </row>
    <row r="192" spans="1:41" ht="13.8" x14ac:dyDescent="0.25">
      <c r="A192" s="95">
        <v>44079</v>
      </c>
      <c r="B192" s="81">
        <v>27752</v>
      </c>
      <c r="C192" s="81">
        <v>431</v>
      </c>
      <c r="D192" s="81">
        <v>19039</v>
      </c>
      <c r="E192" s="81">
        <v>968205</v>
      </c>
      <c r="F192" s="81">
        <f t="shared" si="305"/>
        <v>503</v>
      </c>
      <c r="G192" s="81">
        <f t="shared" si="306"/>
        <v>2</v>
      </c>
      <c r="H192" s="81">
        <f t="shared" si="307"/>
        <v>12</v>
      </c>
      <c r="I192" s="81">
        <f t="shared" si="308"/>
        <v>8282</v>
      </c>
      <c r="J192" s="82">
        <f t="shared" si="309"/>
        <v>6.4709758548642582E-2</v>
      </c>
      <c r="K192" s="82">
        <f t="shared" si="310"/>
        <v>2.5664057487488769E-4</v>
      </c>
      <c r="L192" s="82">
        <f t="shared" si="311"/>
        <v>1.5398434492493263E-3</v>
      </c>
      <c r="M192" s="81">
        <f t="shared" si="312"/>
        <v>36.020224883540834</v>
      </c>
      <c r="N192" s="84">
        <f t="shared" si="313"/>
        <v>1.553041222254252E-2</v>
      </c>
      <c r="O192" s="84" t="e">
        <f>VLOOKUP(A192,[1]List4!$C$3:$E$203,3,0)</f>
        <v>#N/A</v>
      </c>
      <c r="P192" s="85">
        <f t="shared" si="314"/>
        <v>0.6860406457192274</v>
      </c>
      <c r="Q192" s="87">
        <f t="shared" si="315"/>
        <v>1.553041222254252E-2</v>
      </c>
      <c r="R192" s="96">
        <f t="shared" si="316"/>
        <v>0.29842894205823012</v>
      </c>
      <c r="S192">
        <f t="shared" si="317"/>
        <v>9</v>
      </c>
      <c r="T192">
        <f t="shared" si="318"/>
        <v>7.6056761014587027E-2</v>
      </c>
      <c r="U192">
        <f t="shared" si="319"/>
        <v>2.0650598986353009E-4</v>
      </c>
      <c r="V192">
        <f t="shared" si="320"/>
        <v>3.1557798929922984E-2</v>
      </c>
      <c r="W192">
        <f t="shared" si="321"/>
        <v>11.44590797077392</v>
      </c>
      <c r="X192">
        <f t="shared" si="322"/>
        <v>2.2136620441705189E-2</v>
      </c>
      <c r="AB192" s="119">
        <f t="shared" si="323"/>
        <v>522.57142857142856</v>
      </c>
      <c r="AC192" s="120">
        <f t="shared" si="324"/>
        <v>1.4285714285714286</v>
      </c>
      <c r="AD192" s="67">
        <f t="shared" si="325"/>
        <v>11.687714285714284</v>
      </c>
      <c r="AE192" s="41">
        <f t="shared" si="326"/>
        <v>0.1222284694551055</v>
      </c>
      <c r="AF192" s="47">
        <v>45.571428571428569</v>
      </c>
      <c r="AG192" s="67">
        <f t="shared" si="327"/>
        <v>5.9657142857142862</v>
      </c>
      <c r="AH192" s="41">
        <f t="shared" si="328"/>
        <v>0.23946360153256704</v>
      </c>
      <c r="AI192" s="36"/>
      <c r="AJ192" s="68">
        <f t="shared" si="329"/>
        <v>214</v>
      </c>
      <c r="AK192" s="68">
        <f t="shared" si="330"/>
        <v>149.69999999999999</v>
      </c>
      <c r="AM192">
        <f t="shared" si="124"/>
        <v>7465</v>
      </c>
      <c r="AN192">
        <f t="shared" si="175"/>
        <v>9826.7142857142862</v>
      </c>
      <c r="AO192" s="48">
        <f t="shared" si="150"/>
        <v>9.1761431696575863E-4</v>
      </c>
    </row>
    <row r="193" spans="1:41" ht="13.8" x14ac:dyDescent="0.25">
      <c r="A193" s="95">
        <v>44080</v>
      </c>
      <c r="B193" s="81">
        <v>28156</v>
      </c>
      <c r="C193" s="81">
        <v>436</v>
      </c>
      <c r="D193" s="81">
        <v>19053</v>
      </c>
      <c r="E193" s="81">
        <v>972655</v>
      </c>
      <c r="F193" s="81">
        <f t="shared" ref="F193:F199" si="331">B193-B192</f>
        <v>404</v>
      </c>
      <c r="G193" s="81">
        <f t="shared" ref="G193:G199" si="332">C193-C192</f>
        <v>5</v>
      </c>
      <c r="H193" s="81">
        <f t="shared" ref="H193:H199" si="333">D193-D192</f>
        <v>14</v>
      </c>
      <c r="I193" s="81">
        <f t="shared" ref="I193:I199" si="334">B193-C193-D193</f>
        <v>8667</v>
      </c>
      <c r="J193" s="82">
        <f t="shared" ref="J193:J199" si="335">F193/I192*$B$2/($B$2-B192)</f>
        <v>4.8907229409010024E-2</v>
      </c>
      <c r="K193" s="82">
        <f t="shared" ref="K193:K199" si="336">G193/I192</f>
        <v>6.0371890847621347E-4</v>
      </c>
      <c r="L193" s="82">
        <f t="shared" ref="L193:L199" si="337">H193/I192</f>
        <v>1.6904129437333977E-3</v>
      </c>
      <c r="M193" s="81">
        <f t="shared" ref="M193:M199" si="338">J193/(K193+L193)</f>
        <v>21.318403892916898</v>
      </c>
      <c r="N193" s="84">
        <f t="shared" ref="N193:N199" si="339">C193/B193</f>
        <v>1.548515414121324E-2</v>
      </c>
      <c r="O193" s="84" t="e">
        <f>VLOOKUP(A193,[1]List4!$C$3:$E$203,3,0)</f>
        <v>#N/A</v>
      </c>
      <c r="P193" s="85">
        <f t="shared" ref="P193:P199" si="340">D193/B193</f>
        <v>0.67669413268930245</v>
      </c>
      <c r="Q193" s="87">
        <f t="shared" ref="Q193:Q199" si="341">N193</f>
        <v>1.548515414121324E-2</v>
      </c>
      <c r="R193" s="96">
        <f t="shared" ref="R193:R199" si="342">IF(P193="","",1-SUM(P193:Q193))</f>
        <v>0.30782071316948434</v>
      </c>
      <c r="S193">
        <f t="shared" ref="S193:S199" si="343">MONTH(A193)</f>
        <v>9</v>
      </c>
      <c r="T193">
        <f t="shared" ref="T193:T199" si="344">AVERAGE(J187:J193)</f>
        <v>7.666908806872505E-2</v>
      </c>
      <c r="U193">
        <f t="shared" ref="U193:U199" si="345">AVERAGE(K187:K193)</f>
        <v>2.4615756815949834E-4</v>
      </c>
      <c r="V193">
        <f t="shared" ref="V193:V199" si="346">AVERAGE(L187:L193)</f>
        <v>3.1659504553140143E-2</v>
      </c>
      <c r="W193">
        <f t="shared" ref="W193:W199" si="347">AVERAGE(M187:M193)</f>
        <v>9.6054013079008254</v>
      </c>
      <c r="X193">
        <f t="shared" ref="X193:X199" si="348">C193/SUM(C193:D193)</f>
        <v>2.2371594232644055E-2</v>
      </c>
      <c r="AB193" s="119">
        <f t="shared" ref="AB193:AB199" si="349">AVERAGE(F187:F193)</f>
        <v>541.28571428571433</v>
      </c>
      <c r="AC193" s="120">
        <f t="shared" ref="AC193:AC199" si="350">AVERAGE(G187:G193)</f>
        <v>1.8571428571428572</v>
      </c>
      <c r="AD193" s="67">
        <f t="shared" ref="AD193:AD199" si="351">INDEX(AB172:AB193,$AE$3)*$AD$2</f>
        <v>11.530285714285714</v>
      </c>
      <c r="AE193" s="41">
        <f t="shared" ref="AE193:AE199" si="352">AC193/AD193</f>
        <v>0.16106650807810488</v>
      </c>
      <c r="AF193" s="47">
        <v>48.428571428571431</v>
      </c>
      <c r="AG193" s="67">
        <f t="shared" ref="AG193:AG199" si="353">INDEX(AF172:AF193,$AI$3)*$AH$2</f>
        <v>6.1457142857142859</v>
      </c>
      <c r="AH193" s="41">
        <f t="shared" ref="AH193:AH199" si="354">AC193/AG193</f>
        <v>0.30218503021850301</v>
      </c>
      <c r="AI193" s="36"/>
      <c r="AJ193" s="68">
        <f t="shared" ref="AJ193:AJ199" si="355">AVERAGE(H187:H193)</f>
        <v>215.14285714285714</v>
      </c>
      <c r="AK193" s="68">
        <f t="shared" ref="AK193:AK199" si="356">INDEX(AB151:AB193,$AK$2)*$AJ$1</f>
        <v>154.6</v>
      </c>
      <c r="AM193">
        <f t="shared" si="124"/>
        <v>4450</v>
      </c>
      <c r="AN193">
        <f t="shared" si="175"/>
        <v>9899</v>
      </c>
      <c r="AO193" s="48">
        <f t="shared" si="150"/>
        <v>9.2436432560670339E-4</v>
      </c>
    </row>
    <row r="194" spans="1:41" ht="13.8" x14ac:dyDescent="0.25">
      <c r="A194" s="95">
        <v>44081</v>
      </c>
      <c r="B194" s="81">
        <v>28716</v>
      </c>
      <c r="C194" s="81">
        <v>437</v>
      </c>
      <c r="D194" s="81">
        <v>19855</v>
      </c>
      <c r="E194" s="81">
        <v>983977</v>
      </c>
      <c r="F194" s="81">
        <f t="shared" si="331"/>
        <v>560</v>
      </c>
      <c r="G194" s="81">
        <f t="shared" si="332"/>
        <v>1</v>
      </c>
      <c r="H194" s="81">
        <f t="shared" si="333"/>
        <v>802</v>
      </c>
      <c r="I194" s="81">
        <f t="shared" si="334"/>
        <v>8424</v>
      </c>
      <c r="J194" s="82">
        <f t="shared" si="335"/>
        <v>6.4783227245255148E-2</v>
      </c>
      <c r="K194" s="82">
        <f t="shared" si="336"/>
        <v>1.1538017768547363E-4</v>
      </c>
      <c r="L194" s="82">
        <f t="shared" si="337"/>
        <v>9.253490250374985E-2</v>
      </c>
      <c r="M194" s="81">
        <f t="shared" si="338"/>
        <v>0.69922320116391834</v>
      </c>
      <c r="N194" s="84">
        <f t="shared" si="339"/>
        <v>1.5217996935506338E-2</v>
      </c>
      <c r="O194" s="84" t="e">
        <f>VLOOKUP(A194,[1]List4!$C$3:$E$203,3,0)</f>
        <v>#N/A</v>
      </c>
      <c r="P194" s="85">
        <f t="shared" si="340"/>
        <v>0.69142638250452715</v>
      </c>
      <c r="Q194" s="87">
        <f t="shared" si="341"/>
        <v>1.5217996935506338E-2</v>
      </c>
      <c r="R194" s="96">
        <f t="shared" si="342"/>
        <v>0.29335562055996656</v>
      </c>
      <c r="S194">
        <f t="shared" si="343"/>
        <v>9</v>
      </c>
      <c r="T194">
        <f t="shared" si="344"/>
        <v>8.030574547189033E-2</v>
      </c>
      <c r="U194">
        <f t="shared" si="345"/>
        <v>2.4030855403801222E-4</v>
      </c>
      <c r="V194">
        <f t="shared" si="346"/>
        <v>3.9072483210914721E-2</v>
      </c>
      <c r="W194">
        <f t="shared" si="347"/>
        <v>9.5675933345413426</v>
      </c>
      <c r="X194">
        <f t="shared" si="348"/>
        <v>2.153558052434457E-2</v>
      </c>
      <c r="AB194" s="119">
        <f t="shared" si="349"/>
        <v>585.42857142857144</v>
      </c>
      <c r="AC194" s="120">
        <f t="shared" si="350"/>
        <v>1.8571428571428572</v>
      </c>
      <c r="AD194" s="67">
        <f t="shared" si="351"/>
        <v>12.084</v>
      </c>
      <c r="AE194" s="41">
        <f t="shared" si="352"/>
        <v>0.15368610204757177</v>
      </c>
      <c r="AF194" s="47">
        <v>51</v>
      </c>
      <c r="AG194" s="67">
        <f t="shared" si="353"/>
        <v>6.2485714285714282</v>
      </c>
      <c r="AH194" s="41">
        <f t="shared" si="354"/>
        <v>0.29721079103795156</v>
      </c>
      <c r="AI194" s="36"/>
      <c r="AJ194" s="68">
        <f t="shared" si="355"/>
        <v>292.57142857142856</v>
      </c>
      <c r="AK194" s="68">
        <f t="shared" si="356"/>
        <v>167</v>
      </c>
      <c r="AM194">
        <f t="shared" si="124"/>
        <v>11322</v>
      </c>
      <c r="AN194">
        <f t="shared" si="175"/>
        <v>10180.285714285714</v>
      </c>
      <c r="AO194" s="48">
        <f t="shared" si="150"/>
        <v>9.5063066357907575E-4</v>
      </c>
    </row>
    <row r="195" spans="1:41" ht="13.8" x14ac:dyDescent="0.25">
      <c r="A195" s="95">
        <v>44082</v>
      </c>
      <c r="B195" s="81">
        <v>29877</v>
      </c>
      <c r="C195" s="81">
        <v>441</v>
      </c>
      <c r="D195" s="81">
        <v>20139</v>
      </c>
      <c r="E195" s="81">
        <v>999953</v>
      </c>
      <c r="F195" s="81">
        <f t="shared" si="331"/>
        <v>1161</v>
      </c>
      <c r="G195" s="81">
        <f t="shared" si="332"/>
        <v>4</v>
      </c>
      <c r="H195" s="81">
        <f t="shared" si="333"/>
        <v>284</v>
      </c>
      <c r="I195" s="81">
        <f t="shared" si="334"/>
        <v>9297</v>
      </c>
      <c r="J195" s="82">
        <f t="shared" si="335"/>
        <v>0.13819107046549203</v>
      </c>
      <c r="K195" s="82">
        <f t="shared" si="336"/>
        <v>4.7483380816714152E-4</v>
      </c>
      <c r="L195" s="82">
        <f t="shared" si="337"/>
        <v>3.3713200379867046E-2</v>
      </c>
      <c r="M195" s="81">
        <f t="shared" si="338"/>
        <v>4.0420888111156428</v>
      </c>
      <c r="N195" s="84">
        <f t="shared" si="339"/>
        <v>1.476051812430967E-2</v>
      </c>
      <c r="O195" s="84" t="e">
        <f>VLOOKUP(A195,[1]List4!$C$3:$E$203,3,0)</f>
        <v>#N/A</v>
      </c>
      <c r="P195" s="85">
        <f t="shared" si="340"/>
        <v>0.67406366101014159</v>
      </c>
      <c r="Q195" s="87">
        <f t="shared" si="341"/>
        <v>1.476051812430967E-2</v>
      </c>
      <c r="R195" s="96">
        <f t="shared" si="342"/>
        <v>0.31117582086554874</v>
      </c>
      <c r="S195">
        <f t="shared" si="343"/>
        <v>9</v>
      </c>
      <c r="T195">
        <f t="shared" si="344"/>
        <v>8.8860546825696315E-2</v>
      </c>
      <c r="U195">
        <f t="shared" si="345"/>
        <v>2.8577509394638712E-4</v>
      </c>
      <c r="V195">
        <f t="shared" si="346"/>
        <v>3.6977294564919751E-2</v>
      </c>
      <c r="W195">
        <f t="shared" si="347"/>
        <v>9.914550835974552</v>
      </c>
      <c r="X195">
        <f t="shared" si="348"/>
        <v>2.1428571428571429E-2</v>
      </c>
      <c r="AB195" s="119">
        <f t="shared" si="349"/>
        <v>680</v>
      </c>
      <c r="AC195" s="120">
        <f t="shared" si="350"/>
        <v>2.2857142857142856</v>
      </c>
      <c r="AD195" s="67">
        <f t="shared" si="351"/>
        <v>12.507428571428573</v>
      </c>
      <c r="AE195" s="41">
        <f t="shared" si="352"/>
        <v>0.18274853801169588</v>
      </c>
      <c r="AF195" s="47">
        <v>57.571428571428569</v>
      </c>
      <c r="AG195" s="67">
        <f t="shared" si="353"/>
        <v>6.8914285714285706</v>
      </c>
      <c r="AH195" s="41">
        <f t="shared" si="354"/>
        <v>0.33167495854063023</v>
      </c>
      <c r="AI195" s="36"/>
      <c r="AJ195" s="68">
        <f t="shared" si="355"/>
        <v>289</v>
      </c>
      <c r="AK195" s="68">
        <f t="shared" si="356"/>
        <v>163.29999999999998</v>
      </c>
      <c r="AM195">
        <f t="shared" si="124"/>
        <v>15976</v>
      </c>
      <c r="AN195">
        <f t="shared" si="175"/>
        <v>10875.714285714286</v>
      </c>
      <c r="AO195" s="48">
        <f t="shared" si="150"/>
        <v>1.0155694818876125E-3</v>
      </c>
    </row>
    <row r="196" spans="1:41" ht="13.8" x14ac:dyDescent="0.25">
      <c r="A196" s="95">
        <v>44083</v>
      </c>
      <c r="B196" s="81">
        <v>31036</v>
      </c>
      <c r="C196" s="81">
        <v>444</v>
      </c>
      <c r="D196" s="81">
        <v>20374</v>
      </c>
      <c r="E196" s="81">
        <v>1014369</v>
      </c>
      <c r="F196" s="81">
        <f t="shared" si="331"/>
        <v>1159</v>
      </c>
      <c r="G196" s="81">
        <f t="shared" si="332"/>
        <v>3</v>
      </c>
      <c r="H196" s="81">
        <f t="shared" si="333"/>
        <v>235</v>
      </c>
      <c r="I196" s="81">
        <f t="shared" si="334"/>
        <v>10218</v>
      </c>
      <c r="J196" s="82">
        <f t="shared" si="335"/>
        <v>0.12501264300067813</v>
      </c>
      <c r="K196" s="82">
        <f t="shared" si="336"/>
        <v>3.2268473701193933E-4</v>
      </c>
      <c r="L196" s="82">
        <f t="shared" si="337"/>
        <v>2.5276971065935249E-2</v>
      </c>
      <c r="M196" s="81">
        <f t="shared" si="338"/>
        <v>4.883372025114725</v>
      </c>
      <c r="N196" s="84">
        <f t="shared" si="339"/>
        <v>1.4305967263822657E-2</v>
      </c>
      <c r="O196" s="84" t="e">
        <f>VLOOKUP(A196,[1]List4!$C$3:$E$203,3,0)</f>
        <v>#N/A</v>
      </c>
      <c r="P196" s="85">
        <f t="shared" si="340"/>
        <v>0.65646346178631265</v>
      </c>
      <c r="Q196" s="87">
        <f t="shared" si="341"/>
        <v>1.4305967263822657E-2</v>
      </c>
      <c r="R196" s="96">
        <f t="shared" si="342"/>
        <v>0.32923057094986474</v>
      </c>
      <c r="S196">
        <f t="shared" si="343"/>
        <v>9</v>
      </c>
      <c r="T196">
        <f t="shared" si="344"/>
        <v>9.243503699121243E-2</v>
      </c>
      <c r="U196">
        <f t="shared" si="345"/>
        <v>3.3187291351952135E-4</v>
      </c>
      <c r="V196">
        <f t="shared" si="346"/>
        <v>3.6026246635861493E-2</v>
      </c>
      <c r="W196">
        <f t="shared" si="347"/>
        <v>10.164867785770925</v>
      </c>
      <c r="X196">
        <f t="shared" si="348"/>
        <v>2.1327697185128256E-2</v>
      </c>
      <c r="AB196" s="119">
        <f t="shared" si="349"/>
        <v>751.85714285714289</v>
      </c>
      <c r="AC196" s="120">
        <f t="shared" si="350"/>
        <v>2.7142857142857144</v>
      </c>
      <c r="AD196" s="67">
        <f t="shared" si="351"/>
        <v>13.267428571428573</v>
      </c>
      <c r="AE196" s="41">
        <f t="shared" si="352"/>
        <v>0.20458265139116202</v>
      </c>
      <c r="AF196" s="47">
        <v>63.571428571428569</v>
      </c>
      <c r="AG196" s="67">
        <f t="shared" si="353"/>
        <v>7.38</v>
      </c>
      <c r="AH196" s="41">
        <f t="shared" si="354"/>
        <v>0.36778939217963613</v>
      </c>
      <c r="AI196" s="36"/>
      <c r="AJ196" s="68">
        <f t="shared" si="355"/>
        <v>292.57142857142856</v>
      </c>
      <c r="AK196" s="68">
        <f t="shared" si="356"/>
        <v>165.6</v>
      </c>
      <c r="AM196">
        <f>E196-E195</f>
        <v>14416</v>
      </c>
      <c r="AN196">
        <f>AVERAGE(AM190:AM196)</f>
        <v>11250.571428571429</v>
      </c>
      <c r="AO196" s="48">
        <f>AN196/$B$2</f>
        <v>1.0505734792667415E-3</v>
      </c>
    </row>
    <row r="197" spans="1:41" ht="13.8" x14ac:dyDescent="0.25">
      <c r="A197" s="95">
        <v>44084</v>
      </c>
      <c r="B197" s="81">
        <v>32413</v>
      </c>
      <c r="C197" s="81">
        <v>448</v>
      </c>
      <c r="D197" s="81">
        <v>20787</v>
      </c>
      <c r="E197" s="81"/>
      <c r="F197" s="81">
        <f t="shared" si="331"/>
        <v>1377</v>
      </c>
      <c r="G197" s="81">
        <f t="shared" si="332"/>
        <v>4</v>
      </c>
      <c r="H197" s="81">
        <f t="shared" si="333"/>
        <v>413</v>
      </c>
      <c r="I197" s="81">
        <f t="shared" si="334"/>
        <v>11178</v>
      </c>
      <c r="J197" s="82">
        <f t="shared" si="335"/>
        <v>0.13515387764680609</v>
      </c>
      <c r="K197" s="82">
        <f t="shared" si="336"/>
        <v>3.9146604032100216E-4</v>
      </c>
      <c r="L197" s="82">
        <f t="shared" si="337"/>
        <v>4.0418868663143474E-2</v>
      </c>
      <c r="M197" s="81">
        <f t="shared" si="338"/>
        <v>3.3117561673742553</v>
      </c>
      <c r="N197" s="84">
        <f t="shared" si="339"/>
        <v>1.3821614784191529E-2</v>
      </c>
      <c r="O197" s="84" t="e">
        <f>VLOOKUP(A197,[1]List4!$C$3:$E$203,3,0)</f>
        <v>#N/A</v>
      </c>
      <c r="P197" s="85">
        <f t="shared" si="340"/>
        <v>0.64131675562274393</v>
      </c>
      <c r="Q197" s="87">
        <f t="shared" si="341"/>
        <v>1.3821614784191529E-2</v>
      </c>
      <c r="R197" s="96">
        <f t="shared" si="342"/>
        <v>0.34486162959306454</v>
      </c>
      <c r="S197">
        <f t="shared" si="343"/>
        <v>9</v>
      </c>
      <c r="T197">
        <f t="shared" si="344"/>
        <v>9.7895680205299332E-2</v>
      </c>
      <c r="U197">
        <f t="shared" si="345"/>
        <v>3.6745240929065035E-4</v>
      </c>
      <c r="V197">
        <f t="shared" si="346"/>
        <v>3.4944367150012798E-2</v>
      </c>
      <c r="W197">
        <f t="shared" si="347"/>
        <v>10.350301222914567</v>
      </c>
      <c r="X197">
        <f t="shared" si="348"/>
        <v>2.1097245114198259E-2</v>
      </c>
      <c r="AB197" s="119">
        <f t="shared" si="349"/>
        <v>851.57142857142856</v>
      </c>
      <c r="AC197" s="120">
        <f t="shared" si="350"/>
        <v>3.1428571428571428</v>
      </c>
      <c r="AD197" s="67">
        <f t="shared" si="351"/>
        <v>13.229428571428572</v>
      </c>
      <c r="AE197" s="41">
        <f t="shared" si="352"/>
        <v>0.23756560050104741</v>
      </c>
      <c r="AF197" s="47">
        <v>69.428571428571431</v>
      </c>
      <c r="AG197" s="67">
        <f t="shared" si="353"/>
        <v>7.8428571428571425</v>
      </c>
      <c r="AH197" s="41">
        <f t="shared" si="354"/>
        <v>0.40072859744990891</v>
      </c>
      <c r="AI197" s="36"/>
      <c r="AJ197" s="68">
        <f t="shared" si="355"/>
        <v>303.42857142857144</v>
      </c>
      <c r="AK197" s="68">
        <f t="shared" si="356"/>
        <v>165.89999999999998</v>
      </c>
    </row>
    <row r="198" spans="1:41" ht="13.8" x14ac:dyDescent="0.25">
      <c r="A198" s="95">
        <v>44085</v>
      </c>
      <c r="B198" s="81">
        <v>33860</v>
      </c>
      <c r="C198" s="81">
        <v>450</v>
      </c>
      <c r="D198" s="81">
        <v>21140</v>
      </c>
      <c r="E198" s="81"/>
      <c r="F198" s="81">
        <f t="shared" si="331"/>
        <v>1447</v>
      </c>
      <c r="G198" s="81">
        <f t="shared" si="332"/>
        <v>2</v>
      </c>
      <c r="H198" s="81">
        <f t="shared" si="333"/>
        <v>353</v>
      </c>
      <c r="I198" s="81">
        <f t="shared" si="334"/>
        <v>12270</v>
      </c>
      <c r="J198" s="82">
        <f t="shared" si="335"/>
        <v>0.12984370623340596</v>
      </c>
      <c r="K198" s="82">
        <f t="shared" si="336"/>
        <v>1.7892288423689389E-4</v>
      </c>
      <c r="L198" s="82">
        <f t="shared" si="337"/>
        <v>3.157988906781177E-2</v>
      </c>
      <c r="M198" s="81">
        <f t="shared" si="338"/>
        <v>4.0884308402169349</v>
      </c>
      <c r="N198" s="84">
        <f t="shared" si="339"/>
        <v>1.3290017720023627E-2</v>
      </c>
      <c r="O198" s="84" t="e">
        <f>VLOOKUP(A198,[1]List4!$C$3:$E$203,3,0)</f>
        <v>#N/A</v>
      </c>
      <c r="P198" s="85">
        <f t="shared" si="340"/>
        <v>0.62433549911399877</v>
      </c>
      <c r="Q198" s="87">
        <f t="shared" si="341"/>
        <v>1.3290017720023627E-2</v>
      </c>
      <c r="R198" s="96">
        <f t="shared" si="342"/>
        <v>0.36237448316597765</v>
      </c>
      <c r="S198">
        <f t="shared" si="343"/>
        <v>9</v>
      </c>
      <c r="T198">
        <f t="shared" si="344"/>
        <v>0.10094307322132713</v>
      </c>
      <c r="U198">
        <f t="shared" si="345"/>
        <v>3.3480673296765022E-4</v>
      </c>
      <c r="V198">
        <f t="shared" si="346"/>
        <v>3.2393441153355733E-2</v>
      </c>
      <c r="W198">
        <f t="shared" si="347"/>
        <v>10.623357117349029</v>
      </c>
      <c r="X198">
        <f t="shared" si="348"/>
        <v>2.0842982862436313E-2</v>
      </c>
      <c r="AB198" s="119">
        <f t="shared" si="349"/>
        <v>944.42857142857144</v>
      </c>
      <c r="AC198" s="120">
        <f t="shared" si="350"/>
        <v>3</v>
      </c>
      <c r="AD198" s="67">
        <f t="shared" si="351"/>
        <v>13.946</v>
      </c>
      <c r="AE198" s="41">
        <f t="shared" si="352"/>
        <v>0.21511544528897175</v>
      </c>
      <c r="AF198" s="47">
        <v>76.571428571428569</v>
      </c>
      <c r="AG198" s="67">
        <f t="shared" si="353"/>
        <v>8.2028571428571428</v>
      </c>
      <c r="AH198" s="41">
        <f t="shared" si="354"/>
        <v>0.36572622779519331</v>
      </c>
      <c r="AI198" s="36"/>
      <c r="AJ198" s="68">
        <f t="shared" si="355"/>
        <v>301.85714285714283</v>
      </c>
      <c r="AK198" s="68">
        <f t="shared" si="356"/>
        <v>170.79999999999998</v>
      </c>
    </row>
    <row r="199" spans="1:41" ht="13.8" x14ac:dyDescent="0.25">
      <c r="A199" s="95">
        <v>44086</v>
      </c>
      <c r="B199" s="81">
        <v>35401</v>
      </c>
      <c r="C199" s="81">
        <v>453</v>
      </c>
      <c r="D199" s="81">
        <v>21205</v>
      </c>
      <c r="E199" s="81"/>
      <c r="F199" s="81">
        <f t="shared" si="331"/>
        <v>1541</v>
      </c>
      <c r="G199" s="81">
        <f t="shared" si="332"/>
        <v>3</v>
      </c>
      <c r="H199" s="81">
        <f t="shared" si="333"/>
        <v>65</v>
      </c>
      <c r="I199" s="81">
        <f t="shared" si="334"/>
        <v>13743</v>
      </c>
      <c r="J199" s="82">
        <f t="shared" si="335"/>
        <v>0.12598922883498814</v>
      </c>
      <c r="K199" s="82">
        <f t="shared" si="336"/>
        <v>2.4449877750611245E-4</v>
      </c>
      <c r="L199" s="82">
        <f t="shared" si="337"/>
        <v>5.297473512632437E-3</v>
      </c>
      <c r="M199" s="81">
        <f t="shared" si="338"/>
        <v>22.733644673607419</v>
      </c>
      <c r="N199" s="84">
        <f t="shared" si="339"/>
        <v>1.2796248693539731E-2</v>
      </c>
      <c r="O199" s="84" t="e">
        <f>VLOOKUP(A199,[1]List4!$C$3:$E$203,3,0)</f>
        <v>#N/A</v>
      </c>
      <c r="P199" s="85">
        <f t="shared" si="340"/>
        <v>0.59899437868986749</v>
      </c>
      <c r="Q199" s="87">
        <f t="shared" si="341"/>
        <v>1.2796248693539731E-2</v>
      </c>
      <c r="R199" s="96">
        <f t="shared" si="342"/>
        <v>0.38820937261659283</v>
      </c>
      <c r="S199">
        <f t="shared" si="343"/>
        <v>9</v>
      </c>
      <c r="T199">
        <f t="shared" si="344"/>
        <v>0.10969728326223367</v>
      </c>
      <c r="U199">
        <f t="shared" si="345"/>
        <v>3.3307219048639669E-4</v>
      </c>
      <c r="V199">
        <f t="shared" si="346"/>
        <v>3.2930245448124743E-2</v>
      </c>
      <c r="W199">
        <f t="shared" si="347"/>
        <v>8.7252742302156854</v>
      </c>
      <c r="X199">
        <f t="shared" si="348"/>
        <v>2.0916058731184781E-2</v>
      </c>
      <c r="AB199" s="119">
        <f t="shared" si="349"/>
        <v>1092.7142857142858</v>
      </c>
      <c r="AC199" s="120">
        <f t="shared" si="350"/>
        <v>3.1428571428571428</v>
      </c>
      <c r="AD199" s="67">
        <f t="shared" si="351"/>
        <v>15.319428571428572</v>
      </c>
      <c r="AE199" s="41">
        <f t="shared" si="352"/>
        <v>0.20515498526614195</v>
      </c>
      <c r="AF199" s="47">
        <v>91.285714285714292</v>
      </c>
      <c r="AG199" s="67">
        <f t="shared" si="353"/>
        <v>8.7171428571428571</v>
      </c>
      <c r="AH199" s="41">
        <f t="shared" si="354"/>
        <v>0.36053752867912159</v>
      </c>
      <c r="AI199" s="36"/>
      <c r="AJ199" s="68">
        <f t="shared" si="355"/>
        <v>309.42857142857144</v>
      </c>
      <c r="AK199" s="68">
        <f t="shared" si="356"/>
        <v>170</v>
      </c>
    </row>
    <row r="200" spans="1:41" ht="13.8" x14ac:dyDescent="0.25">
      <c r="A200" s="95">
        <v>44087</v>
      </c>
      <c r="B200" s="81">
        <v>36188</v>
      </c>
      <c r="C200" s="81">
        <v>456</v>
      </c>
      <c r="D200" s="81">
        <v>21294</v>
      </c>
      <c r="E200" s="81"/>
      <c r="F200" s="81">
        <f t="shared" ref="F200:F206" si="357">B200-B199</f>
        <v>787</v>
      </c>
      <c r="G200" s="81">
        <f t="shared" ref="G200:G206" si="358">C200-C199</f>
        <v>3</v>
      </c>
      <c r="H200" s="81">
        <f t="shared" ref="H200:H206" si="359">D200-D199</f>
        <v>89</v>
      </c>
      <c r="I200" s="81">
        <f t="shared" ref="I200:I206" si="360">B200-C200-D200</f>
        <v>14438</v>
      </c>
      <c r="J200" s="82">
        <f t="shared" ref="J200:J206" si="361">F200/I199*$B$2/($B$2-B199)</f>
        <v>5.7455449193812923E-2</v>
      </c>
      <c r="K200" s="82">
        <f t="shared" ref="K200:K206" si="362">G200/I199</f>
        <v>2.1829294913774285E-4</v>
      </c>
      <c r="L200" s="82">
        <f t="shared" ref="L200:L206" si="363">H200/I199</f>
        <v>6.4760241577530376E-3</v>
      </c>
      <c r="M200" s="81">
        <f t="shared" ref="M200:M206" si="364">J200/(K200+L200)</f>
        <v>8.5827199812018602</v>
      </c>
      <c r="N200" s="84">
        <f t="shared" ref="N200:N206" si="365">C200/B200</f>
        <v>1.2600862164253344E-2</v>
      </c>
      <c r="O200" s="84" t="e">
        <f>VLOOKUP(A200,[1]List4!$C$3:$E$203,3,0)</f>
        <v>#N/A</v>
      </c>
      <c r="P200" s="85">
        <f t="shared" ref="P200:P206" si="366">D200/B200</f>
        <v>0.58842710290704103</v>
      </c>
      <c r="Q200" s="87">
        <f t="shared" ref="Q200:Q206" si="367">N200</f>
        <v>1.2600862164253344E-2</v>
      </c>
      <c r="R200" s="96">
        <f t="shared" ref="R200:R206" si="368">IF(P200="","",1-SUM(P200:Q200))</f>
        <v>0.39897203492870559</v>
      </c>
      <c r="S200">
        <f t="shared" ref="S200:S206" si="369">MONTH(A200)</f>
        <v>9</v>
      </c>
      <c r="T200">
        <f t="shared" ref="T200:T206" si="370">AVERAGE(J194:J200)</f>
        <v>0.11091845751720551</v>
      </c>
      <c r="U200">
        <f t="shared" ref="U200:U206" si="371">AVERAGE(K194:K200)</f>
        <v>2.7801133915232942E-4</v>
      </c>
      <c r="V200">
        <f t="shared" ref="V200:V206" si="372">AVERAGE(L194:L200)</f>
        <v>3.3613904192984691E-2</v>
      </c>
      <c r="W200">
        <f t="shared" ref="W200:W206" si="373">AVERAGE(M194:M200)</f>
        <v>6.9058908142563933</v>
      </c>
      <c r="X200">
        <f t="shared" ref="X200:X206" si="374">C200/SUM(C200:D200)</f>
        <v>2.0965517241379312E-2</v>
      </c>
      <c r="AB200" s="119">
        <f t="shared" ref="AB200:AB206" si="375">AVERAGE(F194:F200)</f>
        <v>1147.4285714285713</v>
      </c>
      <c r="AC200" s="120">
        <f t="shared" ref="AC200:AC206" si="376">AVERAGE(G194:G200)</f>
        <v>2.8571428571428572</v>
      </c>
      <c r="AD200" s="67">
        <f t="shared" ref="AD200:AD206" si="377">INDEX(AB179:AB200,$AE$3)*$AD$2</f>
        <v>17.821999999999999</v>
      </c>
      <c r="AE200" s="41">
        <f t="shared" ref="AE200:AE206" si="378">AC200/AD200</f>
        <v>0.16031550090578259</v>
      </c>
      <c r="AF200" s="47">
        <v>97.142857142857139</v>
      </c>
      <c r="AG200" s="67">
        <f t="shared" ref="AG200:AG206" si="379">INDEX(AF179:AF200,$AI$3)*$AH$2</f>
        <v>9.18</v>
      </c>
      <c r="AH200" s="41">
        <f t="shared" ref="AH200:AH206" si="380">AC200/AG200</f>
        <v>0.31123560535325245</v>
      </c>
      <c r="AI200" s="36"/>
      <c r="AJ200" s="68">
        <f t="shared" ref="AJ200:AJ206" si="381">AVERAGE(H194:H200)</f>
        <v>320.14285714285717</v>
      </c>
      <c r="AK200" s="68">
        <f t="shared" ref="AK200:AK206" si="382">INDEX(AB158:AB200,$AK$2)*$AJ$1</f>
        <v>172.29999999999998</v>
      </c>
    </row>
    <row r="201" spans="1:41" ht="13.8" x14ac:dyDescent="0.25">
      <c r="A201" s="95">
        <v>44088</v>
      </c>
      <c r="B201" s="81">
        <v>37222</v>
      </c>
      <c r="C201" s="81">
        <v>465</v>
      </c>
      <c r="D201" s="81">
        <v>22020</v>
      </c>
      <c r="E201" s="81"/>
      <c r="F201" s="81">
        <f t="shared" si="357"/>
        <v>1034</v>
      </c>
      <c r="G201" s="81">
        <f t="shared" si="358"/>
        <v>9</v>
      </c>
      <c r="H201" s="81">
        <f t="shared" si="359"/>
        <v>726</v>
      </c>
      <c r="I201" s="81">
        <f t="shared" si="360"/>
        <v>14737</v>
      </c>
      <c r="J201" s="82">
        <f t="shared" si="361"/>
        <v>7.1859396081412133E-2</v>
      </c>
      <c r="K201" s="82">
        <f t="shared" si="362"/>
        <v>6.2335503532345198E-4</v>
      </c>
      <c r="L201" s="82">
        <f t="shared" si="363"/>
        <v>5.0283972849425131E-2</v>
      </c>
      <c r="M201" s="81">
        <f t="shared" si="364"/>
        <v>1.4115727355420793</v>
      </c>
      <c r="N201" s="84">
        <f t="shared" si="365"/>
        <v>1.2492611896190425E-2</v>
      </c>
      <c r="O201" s="84" t="e">
        <f>VLOOKUP(A201,[1]List4!$C$3:$E$203,3,0)</f>
        <v>#N/A</v>
      </c>
      <c r="P201" s="85">
        <f t="shared" si="366"/>
        <v>0.59158562140669502</v>
      </c>
      <c r="Q201" s="87">
        <f t="shared" si="367"/>
        <v>1.2492611896190425E-2</v>
      </c>
      <c r="R201" s="96">
        <f t="shared" si="368"/>
        <v>0.39592176669711454</v>
      </c>
      <c r="S201">
        <f t="shared" si="369"/>
        <v>9</v>
      </c>
      <c r="T201">
        <f t="shared" si="370"/>
        <v>0.11192933877951362</v>
      </c>
      <c r="U201">
        <f t="shared" si="371"/>
        <v>3.5057917595775494E-4</v>
      </c>
      <c r="V201">
        <f t="shared" si="372"/>
        <v>2.757805709950973E-2</v>
      </c>
      <c r="W201">
        <f t="shared" si="373"/>
        <v>7.0076550334532737</v>
      </c>
      <c r="X201">
        <f t="shared" si="374"/>
        <v>2.0680453635757171E-2</v>
      </c>
      <c r="AB201" s="119">
        <f t="shared" si="375"/>
        <v>1215.1428571428571</v>
      </c>
      <c r="AC201" s="120">
        <f t="shared" si="376"/>
        <v>4</v>
      </c>
      <c r="AD201" s="67">
        <f t="shared" si="377"/>
        <v>18.847999999999999</v>
      </c>
      <c r="AE201" s="41">
        <f t="shared" si="378"/>
        <v>0.21222410865874364</v>
      </c>
      <c r="AF201" s="47">
        <v>101.57142857142857</v>
      </c>
      <c r="AG201" s="67">
        <f t="shared" si="379"/>
        <v>10.362857142857143</v>
      </c>
      <c r="AH201" s="41">
        <f t="shared" si="380"/>
        <v>0.38599393438103113</v>
      </c>
      <c r="AI201" s="36"/>
      <c r="AJ201" s="68">
        <f t="shared" si="381"/>
        <v>309.28571428571428</v>
      </c>
      <c r="AK201" s="68">
        <f t="shared" si="382"/>
        <v>164.4</v>
      </c>
    </row>
    <row r="202" spans="1:41" ht="13.8" x14ac:dyDescent="0.25">
      <c r="A202" s="95">
        <v>44089</v>
      </c>
      <c r="B202" s="81">
        <v>38896</v>
      </c>
      <c r="C202" s="81">
        <v>476</v>
      </c>
      <c r="D202" s="81">
        <v>22613</v>
      </c>
      <c r="E202" s="81"/>
      <c r="F202" s="81">
        <f t="shared" si="357"/>
        <v>1674</v>
      </c>
      <c r="G202" s="81">
        <f t="shared" si="358"/>
        <v>11</v>
      </c>
      <c r="H202" s="81">
        <f t="shared" si="359"/>
        <v>593</v>
      </c>
      <c r="I202" s="81">
        <f t="shared" si="360"/>
        <v>15807</v>
      </c>
      <c r="J202" s="82">
        <f t="shared" si="361"/>
        <v>0.11398783607070291</v>
      </c>
      <c r="K202" s="82">
        <f t="shared" si="362"/>
        <v>7.4642057406527787E-4</v>
      </c>
      <c r="L202" s="82">
        <f t="shared" si="363"/>
        <v>4.0238854583700891E-2</v>
      </c>
      <c r="M202" s="81">
        <f t="shared" si="364"/>
        <v>2.7811899671754117</v>
      </c>
      <c r="N202" s="84">
        <f t="shared" si="365"/>
        <v>1.2237762237762238E-2</v>
      </c>
      <c r="O202" s="84" t="e">
        <f>VLOOKUP(A202,[1]List4!$C$3:$E$203,3,0)</f>
        <v>#N/A</v>
      </c>
      <c r="P202" s="85">
        <f t="shared" si="366"/>
        <v>0.58137083504730569</v>
      </c>
      <c r="Q202" s="87">
        <f t="shared" si="367"/>
        <v>1.2237762237762238E-2</v>
      </c>
      <c r="R202" s="96">
        <f t="shared" si="368"/>
        <v>0.40639140271493213</v>
      </c>
      <c r="S202">
        <f t="shared" si="369"/>
        <v>9</v>
      </c>
      <c r="T202">
        <f t="shared" si="370"/>
        <v>0.10847173386597234</v>
      </c>
      <c r="U202">
        <f t="shared" si="371"/>
        <v>3.8937728537177433E-4</v>
      </c>
      <c r="V202">
        <f t="shared" si="372"/>
        <v>2.8510293414343139E-2</v>
      </c>
      <c r="W202">
        <f t="shared" si="373"/>
        <v>6.8275266271760984</v>
      </c>
      <c r="X202">
        <f t="shared" si="374"/>
        <v>2.0615877690675213E-2</v>
      </c>
      <c r="AB202" s="119">
        <f t="shared" si="375"/>
        <v>1288.4285714285713</v>
      </c>
      <c r="AC202" s="120">
        <f t="shared" si="376"/>
        <v>5</v>
      </c>
      <c r="AD202" s="67">
        <f t="shared" si="377"/>
        <v>19.857714285714284</v>
      </c>
      <c r="AE202" s="41">
        <f t="shared" si="378"/>
        <v>0.25179131535783145</v>
      </c>
      <c r="AF202" s="47">
        <v>108.14285714285714</v>
      </c>
      <c r="AG202" s="67">
        <f t="shared" si="379"/>
        <v>11.442857142857141</v>
      </c>
      <c r="AH202" s="41">
        <f t="shared" si="380"/>
        <v>0.43695380774032466</v>
      </c>
      <c r="AI202" s="36"/>
      <c r="AJ202" s="68">
        <f t="shared" si="381"/>
        <v>353.42857142857144</v>
      </c>
      <c r="AK202" s="68">
        <f t="shared" si="382"/>
        <v>185.8</v>
      </c>
    </row>
    <row r="203" spans="1:41" ht="13.8" x14ac:dyDescent="0.25">
      <c r="A203" s="95">
        <v>44090</v>
      </c>
      <c r="B203" s="81">
        <v>41032</v>
      </c>
      <c r="C203" s="81">
        <v>482</v>
      </c>
      <c r="D203" s="81">
        <v>22931</v>
      </c>
      <c r="E203" s="81"/>
      <c r="F203" s="81">
        <f t="shared" si="357"/>
        <v>2136</v>
      </c>
      <c r="G203" s="81">
        <f t="shared" si="358"/>
        <v>6</v>
      </c>
      <c r="H203" s="81">
        <f t="shared" si="359"/>
        <v>318</v>
      </c>
      <c r="I203" s="81">
        <f t="shared" si="360"/>
        <v>17619</v>
      </c>
      <c r="J203" s="82">
        <f t="shared" si="361"/>
        <v>0.13562259939855317</v>
      </c>
      <c r="K203" s="82">
        <f t="shared" si="362"/>
        <v>3.7957866767887642E-4</v>
      </c>
      <c r="L203" s="82">
        <f t="shared" si="363"/>
        <v>2.0117669386980452E-2</v>
      </c>
      <c r="M203" s="81">
        <f t="shared" si="364"/>
        <v>6.6166247799164504</v>
      </c>
      <c r="N203" s="84">
        <f t="shared" si="365"/>
        <v>1.1746929225969975E-2</v>
      </c>
      <c r="O203" s="84" t="e">
        <f>VLOOKUP(A203,[1]List4!$C$3:$E$203,3,0)</f>
        <v>#N/A</v>
      </c>
      <c r="P203" s="85">
        <f t="shared" si="366"/>
        <v>0.55885650224215244</v>
      </c>
      <c r="Q203" s="87">
        <f t="shared" si="367"/>
        <v>1.1746929225969975E-2</v>
      </c>
      <c r="R203" s="96">
        <f t="shared" si="368"/>
        <v>0.42939656853187758</v>
      </c>
      <c r="S203">
        <f t="shared" si="369"/>
        <v>9</v>
      </c>
      <c r="T203">
        <f t="shared" si="370"/>
        <v>0.10998744192281162</v>
      </c>
      <c r="U203">
        <f t="shared" si="371"/>
        <v>3.9750498975276539E-4</v>
      </c>
      <c r="V203">
        <f t="shared" si="372"/>
        <v>2.7773250317349597E-2</v>
      </c>
      <c r="W203">
        <f t="shared" si="373"/>
        <v>7.0751341635763447</v>
      </c>
      <c r="X203">
        <f t="shared" si="374"/>
        <v>2.0586853457480885E-2</v>
      </c>
      <c r="AB203" s="119">
        <f t="shared" si="375"/>
        <v>1428</v>
      </c>
      <c r="AC203" s="120">
        <f t="shared" si="376"/>
        <v>5.4285714285714288</v>
      </c>
      <c r="AD203" s="67">
        <f t="shared" si="377"/>
        <v>20.568857142857144</v>
      </c>
      <c r="AE203" s="41">
        <f t="shared" si="378"/>
        <v>0.26392187912377935</v>
      </c>
      <c r="AF203" s="47">
        <v>118.42857142857143</v>
      </c>
      <c r="AG203" s="67">
        <f t="shared" si="379"/>
        <v>12.497142857142856</v>
      </c>
      <c r="AH203" s="41">
        <f t="shared" si="380"/>
        <v>0.43438500228623689</v>
      </c>
      <c r="AI203" s="36"/>
      <c r="AJ203" s="68">
        <f t="shared" si="381"/>
        <v>365.28571428571428</v>
      </c>
      <c r="AK203" s="68">
        <f t="shared" si="382"/>
        <v>189.89999999999998</v>
      </c>
    </row>
    <row r="204" spans="1:41" ht="13.8" x14ac:dyDescent="0.25">
      <c r="A204" s="95">
        <v>44091</v>
      </c>
      <c r="B204" s="81">
        <v>44155</v>
      </c>
      <c r="C204" s="81">
        <v>489</v>
      </c>
      <c r="D204" s="81">
        <v>23377</v>
      </c>
      <c r="E204" s="81"/>
      <c r="F204" s="81">
        <f t="shared" si="357"/>
        <v>3123</v>
      </c>
      <c r="G204" s="81">
        <f t="shared" si="358"/>
        <v>7</v>
      </c>
      <c r="H204" s="81">
        <f t="shared" si="359"/>
        <v>446</v>
      </c>
      <c r="I204" s="81">
        <f t="shared" si="360"/>
        <v>20289</v>
      </c>
      <c r="J204" s="82">
        <f t="shared" si="361"/>
        <v>0.177933591928466</v>
      </c>
      <c r="K204" s="82">
        <f t="shared" si="362"/>
        <v>3.9729837107667858E-4</v>
      </c>
      <c r="L204" s="82">
        <f t="shared" si="363"/>
        <v>2.5313581928599806E-2</v>
      </c>
      <c r="M204" s="81">
        <f t="shared" si="364"/>
        <v>6.9205561946747078</v>
      </c>
      <c r="N204" s="84">
        <f t="shared" si="365"/>
        <v>1.1074623485448987E-2</v>
      </c>
      <c r="O204" s="84" t="e">
        <f>VLOOKUP(A204,[1]List4!$C$3:$E$203,3,0)</f>
        <v>#N/A</v>
      </c>
      <c r="P204" s="85">
        <f t="shared" si="366"/>
        <v>0.5294304155814743</v>
      </c>
      <c r="Q204" s="87">
        <f t="shared" si="367"/>
        <v>1.1074623485448987E-2</v>
      </c>
      <c r="R204" s="96">
        <f t="shared" si="368"/>
        <v>0.45949496093307673</v>
      </c>
      <c r="S204">
        <f t="shared" si="369"/>
        <v>9</v>
      </c>
      <c r="T204">
        <f t="shared" si="370"/>
        <v>0.11609882967733445</v>
      </c>
      <c r="U204">
        <f t="shared" si="371"/>
        <v>3.9833817986071907E-4</v>
      </c>
      <c r="V204">
        <f t="shared" si="372"/>
        <v>2.5615352212414788E-2</v>
      </c>
      <c r="W204">
        <f t="shared" si="373"/>
        <v>7.590677024619267</v>
      </c>
      <c r="X204">
        <f t="shared" si="374"/>
        <v>2.0489399145227519E-2</v>
      </c>
      <c r="AB204" s="119">
        <f t="shared" si="375"/>
        <v>1677.4285714285713</v>
      </c>
      <c r="AC204" s="120">
        <f t="shared" si="376"/>
        <v>5.8571428571428568</v>
      </c>
      <c r="AD204" s="67">
        <f t="shared" si="377"/>
        <v>22.246285714285715</v>
      </c>
      <c r="AE204" s="41">
        <f t="shared" si="378"/>
        <v>0.26328632709152089</v>
      </c>
      <c r="AF204" s="47">
        <v>136.57142857142858</v>
      </c>
      <c r="AG204" s="67">
        <f t="shared" si="379"/>
        <v>13.782857142857141</v>
      </c>
      <c r="AH204" s="41">
        <f t="shared" si="380"/>
        <v>0.42495854063018246</v>
      </c>
      <c r="AI204" s="36"/>
      <c r="AJ204" s="68">
        <f t="shared" si="381"/>
        <v>370</v>
      </c>
      <c r="AK204" s="68">
        <f t="shared" si="382"/>
        <v>191.1</v>
      </c>
    </row>
    <row r="205" spans="1:41" ht="13.8" x14ac:dyDescent="0.25">
      <c r="A205" s="95">
        <v>44092</v>
      </c>
      <c r="B205" s="81">
        <v>46262</v>
      </c>
      <c r="C205" s="81">
        <v>495</v>
      </c>
      <c r="D205" s="81">
        <v>23858</v>
      </c>
      <c r="E205" s="81"/>
      <c r="F205" s="81">
        <f t="shared" si="357"/>
        <v>2107</v>
      </c>
      <c r="G205" s="81">
        <f t="shared" si="358"/>
        <v>6</v>
      </c>
      <c r="H205" s="81">
        <f t="shared" si="359"/>
        <v>481</v>
      </c>
      <c r="I205" s="81">
        <f t="shared" si="360"/>
        <v>21909</v>
      </c>
      <c r="J205" s="82">
        <f t="shared" si="361"/>
        <v>0.1042793384440988</v>
      </c>
      <c r="K205" s="82">
        <f t="shared" si="362"/>
        <v>2.9572674848440039E-4</v>
      </c>
      <c r="L205" s="82">
        <f t="shared" si="363"/>
        <v>2.3707427670166099E-2</v>
      </c>
      <c r="M205" s="81">
        <f t="shared" si="364"/>
        <v>4.3444014326331022</v>
      </c>
      <c r="N205" s="84">
        <f t="shared" si="365"/>
        <v>1.0699926505555315E-2</v>
      </c>
      <c r="O205" s="84" t="e">
        <f>VLOOKUP(A205,[1]List4!$C$3:$E$203,3,0)</f>
        <v>#N/A</v>
      </c>
      <c r="P205" s="85">
        <f t="shared" si="366"/>
        <v>0.51571484155462366</v>
      </c>
      <c r="Q205" s="87">
        <f t="shared" si="367"/>
        <v>1.0699926505555315E-2</v>
      </c>
      <c r="R205" s="96">
        <f t="shared" si="368"/>
        <v>0.47358523193982105</v>
      </c>
      <c r="S205">
        <f t="shared" si="369"/>
        <v>9</v>
      </c>
      <c r="T205">
        <f t="shared" si="370"/>
        <v>0.11244677713600486</v>
      </c>
      <c r="U205">
        <f t="shared" si="371"/>
        <v>4.1502444618179149E-4</v>
      </c>
      <c r="V205">
        <f t="shared" si="372"/>
        <v>2.449071486989398E-2</v>
      </c>
      <c r="W205">
        <f t="shared" si="373"/>
        <v>7.6272442521072907</v>
      </c>
      <c r="X205">
        <f t="shared" si="374"/>
        <v>2.0326037859811932E-2</v>
      </c>
      <c r="AB205" s="119">
        <f t="shared" si="375"/>
        <v>1771.7142857142858</v>
      </c>
      <c r="AC205" s="120">
        <f t="shared" si="376"/>
        <v>6.4285714285714288</v>
      </c>
      <c r="AD205" s="67">
        <f t="shared" si="377"/>
        <v>25.84</v>
      </c>
      <c r="AE205" s="41">
        <f t="shared" si="378"/>
        <v>0.24878372401592216</v>
      </c>
      <c r="AF205" s="47">
        <v>141.57142857142858</v>
      </c>
      <c r="AG205" s="67">
        <f t="shared" si="379"/>
        <v>16.431428571428572</v>
      </c>
      <c r="AH205" s="41">
        <f t="shared" si="380"/>
        <v>0.39123630672926446</v>
      </c>
      <c r="AI205" s="36"/>
      <c r="AJ205" s="68">
        <f t="shared" si="381"/>
        <v>388.28571428571428</v>
      </c>
      <c r="AK205" s="68">
        <f t="shared" si="382"/>
        <v>197.9</v>
      </c>
    </row>
    <row r="206" spans="1:41" ht="13.8" x14ac:dyDescent="0.25">
      <c r="A206" s="95">
        <v>44093</v>
      </c>
      <c r="B206" s="81">
        <v>48306</v>
      </c>
      <c r="C206" s="81">
        <v>499</v>
      </c>
      <c r="D206" s="81">
        <v>24228</v>
      </c>
      <c r="E206" s="81"/>
      <c r="F206" s="81">
        <f t="shared" si="357"/>
        <v>2044</v>
      </c>
      <c r="G206" s="81">
        <f t="shared" si="358"/>
        <v>4</v>
      </c>
      <c r="H206" s="81">
        <f t="shared" si="359"/>
        <v>370</v>
      </c>
      <c r="I206" s="81">
        <f t="shared" si="360"/>
        <v>23579</v>
      </c>
      <c r="J206" s="82">
        <f t="shared" si="361"/>
        <v>9.369976894561112E-2</v>
      </c>
      <c r="K206" s="82">
        <f t="shared" si="362"/>
        <v>1.8257337167374137E-4</v>
      </c>
      <c r="L206" s="82">
        <f t="shared" si="363"/>
        <v>1.6888036879821079E-2</v>
      </c>
      <c r="M206" s="81">
        <f t="shared" si="364"/>
        <v>5.4889525075652239</v>
      </c>
      <c r="N206" s="84">
        <f t="shared" si="365"/>
        <v>1.0329979712665093E-2</v>
      </c>
      <c r="O206" s="84" t="e">
        <f>VLOOKUP(A206,[1]List4!$C$3:$E$203,3,0)</f>
        <v>#N/A</v>
      </c>
      <c r="P206" s="85">
        <f t="shared" si="366"/>
        <v>0.50155260216122222</v>
      </c>
      <c r="Q206" s="87">
        <f t="shared" si="367"/>
        <v>1.0329979712665093E-2</v>
      </c>
      <c r="R206" s="96">
        <f t="shared" si="368"/>
        <v>0.48811741812611265</v>
      </c>
      <c r="S206">
        <f t="shared" si="369"/>
        <v>9</v>
      </c>
      <c r="T206">
        <f t="shared" si="370"/>
        <v>0.10783399715180816</v>
      </c>
      <c r="U206">
        <f t="shared" si="371"/>
        <v>4.0617795963430987E-4</v>
      </c>
      <c r="V206">
        <f t="shared" si="372"/>
        <v>2.6146509636635212E-2</v>
      </c>
      <c r="W206">
        <f t="shared" si="373"/>
        <v>5.163716799815548</v>
      </c>
      <c r="X206">
        <f t="shared" si="374"/>
        <v>2.0180369636429815E-2</v>
      </c>
      <c r="AB206" s="119">
        <f t="shared" si="375"/>
        <v>1843.5714285714287</v>
      </c>
      <c r="AC206" s="120">
        <f t="shared" si="376"/>
        <v>6.5714285714285712</v>
      </c>
      <c r="AD206" s="67">
        <f t="shared" si="377"/>
        <v>28.57057142857143</v>
      </c>
      <c r="AE206" s="41">
        <f t="shared" si="378"/>
        <v>0.23000690020700618</v>
      </c>
      <c r="AF206" s="47">
        <v>137.14285714285714</v>
      </c>
      <c r="AG206" s="67">
        <f t="shared" si="379"/>
        <v>17.485714285714284</v>
      </c>
      <c r="AH206" s="41">
        <f t="shared" si="380"/>
        <v>0.37581699346405228</v>
      </c>
      <c r="AI206" s="36"/>
      <c r="AJ206" s="68">
        <f t="shared" si="381"/>
        <v>431.85714285714283</v>
      </c>
      <c r="AK206" s="68">
        <f t="shared" si="382"/>
        <v>206.5</v>
      </c>
    </row>
    <row r="207" spans="1:41" ht="13.8" x14ac:dyDescent="0.25">
      <c r="A207" s="95">
        <v>44094</v>
      </c>
      <c r="B207" s="81">
        <v>49290</v>
      </c>
      <c r="C207" s="81">
        <v>503</v>
      </c>
      <c r="D207" s="81">
        <v>24755</v>
      </c>
      <c r="E207" s="81"/>
      <c r="F207" s="81">
        <f t="shared" ref="F207:F213" si="383">B207-B206</f>
        <v>984</v>
      </c>
      <c r="G207" s="81">
        <f t="shared" ref="G207:G213" si="384">C207-C206</f>
        <v>4</v>
      </c>
      <c r="H207" s="81">
        <f t="shared" ref="H207:H213" si="385">D207-D206</f>
        <v>527</v>
      </c>
      <c r="I207" s="81">
        <f t="shared" ref="I207:I213" si="386">B207-C207-D207</f>
        <v>24032</v>
      </c>
      <c r="J207" s="82">
        <f t="shared" ref="J207:J213" si="387">F207/I206*$B$2/($B$2-B206)</f>
        <v>4.1921147336780935E-2</v>
      </c>
      <c r="K207" s="82">
        <f t="shared" ref="K207:K213" si="388">G207/I206</f>
        <v>1.6964247847661053E-4</v>
      </c>
      <c r="L207" s="82">
        <f t="shared" ref="L207:L213" si="389">H207/I206</f>
        <v>2.2350396539293438E-2</v>
      </c>
      <c r="M207" s="81">
        <f t="shared" ref="M207:M213" si="390">J207/(K207+L207)</f>
        <v>1.8615042053746851</v>
      </c>
      <c r="N207" s="84">
        <f t="shared" ref="N207:N213" si="391">C207/B207</f>
        <v>1.0204909717995536E-2</v>
      </c>
      <c r="O207" s="84" t="e">
        <f>VLOOKUP(A207,[1]List4!$C$3:$E$203,3,0)</f>
        <v>#N/A</v>
      </c>
      <c r="P207" s="85">
        <f t="shared" ref="P207:P213" si="392">D207/B207</f>
        <v>0.50223168999797119</v>
      </c>
      <c r="Q207" s="87">
        <f t="shared" ref="Q207:Q213" si="393">N207</f>
        <v>1.0204909717995536E-2</v>
      </c>
      <c r="R207" s="96">
        <f t="shared" ref="R207:R213" si="394">IF(P207="","",1-SUM(P207:Q207))</f>
        <v>0.48756340028403322</v>
      </c>
      <c r="S207">
        <f t="shared" ref="S207:S213" si="395">MONTH(A207)</f>
        <v>9</v>
      </c>
      <c r="T207">
        <f t="shared" ref="T207:T213" si="396">AVERAGE(J201:J207)</f>
        <v>0.10561481117223216</v>
      </c>
      <c r="U207">
        <f t="shared" ref="U207:U213" si="397">AVERAGE(K201:K207)</f>
        <v>3.9922789239700524E-4</v>
      </c>
      <c r="V207">
        <f t="shared" ref="V207:V213" si="398">AVERAGE(L201:L207)</f>
        <v>2.8414277119712412E-2</v>
      </c>
      <c r="W207">
        <f t="shared" ref="W207:W213" si="399">AVERAGE(M201:M207)</f>
        <v>4.2035431175545224</v>
      </c>
      <c r="X207">
        <f t="shared" ref="X207:X213" si="400">C207/SUM(C207:D207)</f>
        <v>1.9914482540185286E-2</v>
      </c>
      <c r="AB207" s="119">
        <f t="shared" ref="AB207:AB213" si="401">AVERAGE(F201:F207)</f>
        <v>1871.7142857142858</v>
      </c>
      <c r="AC207" s="120">
        <f t="shared" ref="AC207:AC213" si="402">AVERAGE(G201:G207)</f>
        <v>6.7142857142857144</v>
      </c>
      <c r="AD207" s="67">
        <f t="shared" ref="AD207:AD213" si="403">INDEX(AB186:AB207,$AE$3)*$AD$2</f>
        <v>32.359714285714283</v>
      </c>
      <c r="AE207" s="41">
        <f t="shared" ref="AE207:AE213" si="404">AC207/AD207</f>
        <v>0.20748902956939408</v>
      </c>
      <c r="AF207" s="47">
        <v>139.14285714285714</v>
      </c>
      <c r="AG207" s="67">
        <f t="shared" ref="AG207:AG213" si="405">INDEX(AF186:AF207,$AI$3)*$AH$2</f>
        <v>18.282857142857143</v>
      </c>
      <c r="AH207" s="41">
        <f t="shared" ref="AH207:AH213" si="406">AC207/AG207</f>
        <v>0.36724488201281452</v>
      </c>
      <c r="AI207" s="36"/>
      <c r="AJ207" s="68">
        <f t="shared" ref="AJ207:AJ213" si="407">AVERAGE(H201:H207)</f>
        <v>494.42857142857144</v>
      </c>
      <c r="AK207" s="68">
        <f t="shared" ref="AK207:AK213" si="408">INDEX(AB165:AB207,$AK$2)*$AJ$1</f>
        <v>215.29999999999998</v>
      </c>
    </row>
    <row r="208" spans="1:41" ht="13.8" x14ac:dyDescent="0.25">
      <c r="A208" s="95">
        <v>44095</v>
      </c>
      <c r="B208" s="81">
        <v>50764</v>
      </c>
      <c r="C208" s="81">
        <v>522</v>
      </c>
      <c r="D208" s="81">
        <v>25425</v>
      </c>
      <c r="E208" s="81"/>
      <c r="F208" s="81">
        <f t="shared" si="383"/>
        <v>1474</v>
      </c>
      <c r="G208" s="81">
        <f t="shared" si="384"/>
        <v>19</v>
      </c>
      <c r="H208" s="81">
        <f t="shared" si="385"/>
        <v>670</v>
      </c>
      <c r="I208" s="81">
        <f t="shared" si="386"/>
        <v>24817</v>
      </c>
      <c r="J208" s="82">
        <f t="shared" si="387"/>
        <v>6.1618496968305916E-2</v>
      </c>
      <c r="K208" s="82">
        <f t="shared" si="388"/>
        <v>7.9061251664447405E-4</v>
      </c>
      <c r="L208" s="82">
        <f t="shared" si="389"/>
        <v>2.7879494007989346E-2</v>
      </c>
      <c r="M208" s="81">
        <f t="shared" si="390"/>
        <v>2.1492245560846559</v>
      </c>
      <c r="N208" s="84">
        <f t="shared" si="391"/>
        <v>1.0282877629816405E-2</v>
      </c>
      <c r="O208" s="84" t="e">
        <f>VLOOKUP(A208,[1]List4!$C$3:$E$203,3,0)</f>
        <v>#N/A</v>
      </c>
      <c r="P208" s="85">
        <f t="shared" si="392"/>
        <v>0.50084705696950593</v>
      </c>
      <c r="Q208" s="87">
        <f t="shared" si="393"/>
        <v>1.0282877629816405E-2</v>
      </c>
      <c r="R208" s="96">
        <f t="shared" si="394"/>
        <v>0.48887006540067768</v>
      </c>
      <c r="S208">
        <f t="shared" si="395"/>
        <v>9</v>
      </c>
      <c r="T208">
        <f t="shared" si="396"/>
        <v>0.10415182558464556</v>
      </c>
      <c r="U208">
        <f t="shared" si="397"/>
        <v>4.2312181830000847E-4</v>
      </c>
      <c r="V208">
        <f t="shared" si="398"/>
        <v>2.5213637285221583E-2</v>
      </c>
      <c r="W208">
        <f t="shared" si="399"/>
        <v>4.308921949060605</v>
      </c>
      <c r="X208">
        <f t="shared" si="400"/>
        <v>2.0117932708983696E-2</v>
      </c>
      <c r="AB208" s="119">
        <f t="shared" si="401"/>
        <v>1934.5714285714287</v>
      </c>
      <c r="AC208" s="120">
        <f t="shared" si="402"/>
        <v>8.1428571428571423</v>
      </c>
      <c r="AD208" s="67">
        <f t="shared" si="403"/>
        <v>35.888285714285715</v>
      </c>
      <c r="AE208" s="41">
        <f t="shared" si="404"/>
        <v>0.22689456965663288</v>
      </c>
      <c r="AF208" s="47">
        <v>143.71428571428572</v>
      </c>
      <c r="AG208" s="67">
        <f t="shared" si="405"/>
        <v>19.465714285714284</v>
      </c>
      <c r="AH208" s="41">
        <f t="shared" si="406"/>
        <v>0.41831792162043152</v>
      </c>
      <c r="AI208" s="36"/>
      <c r="AJ208" s="68">
        <f t="shared" si="407"/>
        <v>486.42857142857144</v>
      </c>
      <c r="AK208" s="68">
        <f t="shared" si="408"/>
        <v>212.4</v>
      </c>
    </row>
    <row r="209" spans="1:37" ht="13.8" x14ac:dyDescent="0.25">
      <c r="A209" s="95">
        <v>44096</v>
      </c>
      <c r="B209" s="81">
        <v>53158</v>
      </c>
      <c r="C209" s="81">
        <v>531</v>
      </c>
      <c r="D209" s="81">
        <v>26151</v>
      </c>
      <c r="E209" s="81"/>
      <c r="F209" s="81">
        <f t="shared" si="383"/>
        <v>2394</v>
      </c>
      <c r="G209" s="81">
        <f t="shared" si="384"/>
        <v>9</v>
      </c>
      <c r="H209" s="81">
        <f t="shared" si="385"/>
        <v>726</v>
      </c>
      <c r="I209" s="81">
        <f t="shared" si="386"/>
        <v>26476</v>
      </c>
      <c r="J209" s="82">
        <f t="shared" si="387"/>
        <v>9.6925590430542441E-2</v>
      </c>
      <c r="K209" s="82">
        <f t="shared" si="388"/>
        <v>3.6265463190554863E-4</v>
      </c>
      <c r="L209" s="82">
        <f t="shared" si="389"/>
        <v>2.9254140307047587E-2</v>
      </c>
      <c r="M209" s="81">
        <f t="shared" si="390"/>
        <v>3.2726562962105739</v>
      </c>
      <c r="N209" s="84">
        <f t="shared" si="391"/>
        <v>9.9890891305165729E-3</v>
      </c>
      <c r="O209" s="84" t="e">
        <f>VLOOKUP(A209,[1]List4!$C$3:$E$203,3,0)</f>
        <v>#N/A</v>
      </c>
      <c r="P209" s="85">
        <f t="shared" si="392"/>
        <v>0.49194853079498851</v>
      </c>
      <c r="Q209" s="87">
        <f t="shared" si="393"/>
        <v>9.9890891305165729E-3</v>
      </c>
      <c r="R209" s="96">
        <f t="shared" si="394"/>
        <v>0.49806238007449488</v>
      </c>
      <c r="S209">
        <f t="shared" si="395"/>
        <v>9</v>
      </c>
      <c r="T209">
        <f t="shared" si="396"/>
        <v>0.1017143619217655</v>
      </c>
      <c r="U209">
        <f t="shared" si="397"/>
        <v>3.6829811227719002E-4</v>
      </c>
      <c r="V209">
        <f t="shared" si="398"/>
        <v>2.3644392388556829E-2</v>
      </c>
      <c r="W209">
        <f t="shared" si="399"/>
        <v>4.3791314246370572</v>
      </c>
      <c r="X209">
        <f t="shared" si="400"/>
        <v>1.9901056892286936E-2</v>
      </c>
      <c r="AB209" s="119">
        <f t="shared" si="401"/>
        <v>2037.4285714285713</v>
      </c>
      <c r="AC209" s="120">
        <f t="shared" si="402"/>
        <v>7.8571428571428568</v>
      </c>
      <c r="AD209" s="67">
        <f t="shared" si="403"/>
        <v>41.523142857142858</v>
      </c>
      <c r="AE209" s="41">
        <f t="shared" si="404"/>
        <v>0.18922322147373924</v>
      </c>
      <c r="AF209" s="47">
        <v>153.14285714285714</v>
      </c>
      <c r="AG209" s="67">
        <f t="shared" si="405"/>
        <v>21.317142857142855</v>
      </c>
      <c r="AH209" s="41">
        <f t="shared" si="406"/>
        <v>0.36858329982576066</v>
      </c>
      <c r="AI209" s="36"/>
      <c r="AJ209" s="68">
        <f t="shared" si="407"/>
        <v>505.42857142857144</v>
      </c>
      <c r="AK209" s="68">
        <f t="shared" si="408"/>
        <v>222.6</v>
      </c>
    </row>
    <row r="210" spans="1:37" ht="13.8" x14ac:dyDescent="0.25">
      <c r="A210" s="95">
        <v>44097</v>
      </c>
      <c r="B210" s="81">
        <v>55464</v>
      </c>
      <c r="C210" s="81">
        <v>555</v>
      </c>
      <c r="D210" s="81">
        <v>26709</v>
      </c>
      <c r="E210" s="81"/>
      <c r="F210" s="81">
        <f t="shared" si="383"/>
        <v>2306</v>
      </c>
      <c r="G210" s="81">
        <f t="shared" si="384"/>
        <v>24</v>
      </c>
      <c r="H210" s="81">
        <f t="shared" si="385"/>
        <v>558</v>
      </c>
      <c r="I210" s="81">
        <f t="shared" si="386"/>
        <v>28200</v>
      </c>
      <c r="J210" s="82">
        <f t="shared" si="387"/>
        <v>8.7532247688692319E-2</v>
      </c>
      <c r="K210" s="82">
        <f t="shared" si="388"/>
        <v>9.0648134159238556E-4</v>
      </c>
      <c r="L210" s="82">
        <f t="shared" si="389"/>
        <v>2.1075691192022964E-2</v>
      </c>
      <c r="M210" s="81">
        <f t="shared" si="390"/>
        <v>3.9819652745804426</v>
      </c>
      <c r="N210" s="84">
        <f t="shared" si="391"/>
        <v>1.0006490696668108E-2</v>
      </c>
      <c r="O210" s="84" t="e">
        <f>VLOOKUP(A210,[1]List4!$C$3:$E$203,3,0)</f>
        <v>#N/A</v>
      </c>
      <c r="P210" s="85">
        <f t="shared" si="392"/>
        <v>0.48155560363479011</v>
      </c>
      <c r="Q210" s="87">
        <f t="shared" si="393"/>
        <v>1.0006490696668108E-2</v>
      </c>
      <c r="R210" s="96">
        <f t="shared" si="394"/>
        <v>0.50843790566854175</v>
      </c>
      <c r="S210">
        <f t="shared" si="395"/>
        <v>9</v>
      </c>
      <c r="T210">
        <f t="shared" si="396"/>
        <v>9.4844311677499626E-2</v>
      </c>
      <c r="U210">
        <f t="shared" si="397"/>
        <v>4.4356992283626275E-4</v>
      </c>
      <c r="V210">
        <f t="shared" si="398"/>
        <v>2.3781252646420042E-2</v>
      </c>
      <c r="W210">
        <f t="shared" si="399"/>
        <v>4.0027514953033423</v>
      </c>
      <c r="X210">
        <f t="shared" si="400"/>
        <v>2.0356514084507043E-2</v>
      </c>
      <c r="AB210" s="119">
        <f t="shared" si="401"/>
        <v>2061.7142857142858</v>
      </c>
      <c r="AC210" s="120">
        <f t="shared" si="402"/>
        <v>10.428571428571429</v>
      </c>
      <c r="AD210" s="67">
        <f t="shared" si="403"/>
        <v>43.602285714285706</v>
      </c>
      <c r="AE210" s="41">
        <f t="shared" si="404"/>
        <v>0.23917487942964988</v>
      </c>
      <c r="AF210" s="47">
        <v>155.85714285714286</v>
      </c>
      <c r="AG210" s="67">
        <f t="shared" si="405"/>
        <v>24.582857142857144</v>
      </c>
      <c r="AH210" s="41">
        <f t="shared" si="406"/>
        <v>0.42422129242212925</v>
      </c>
      <c r="AI210" s="36"/>
      <c r="AJ210" s="68">
        <f t="shared" si="407"/>
        <v>539.71428571428567</v>
      </c>
      <c r="AK210" s="68">
        <f t="shared" si="408"/>
        <v>230.4</v>
      </c>
    </row>
    <row r="211" spans="1:37" ht="13.8" x14ac:dyDescent="0.25">
      <c r="A211" s="95">
        <v>44098</v>
      </c>
      <c r="B211" s="81">
        <v>58374</v>
      </c>
      <c r="C211" s="81">
        <v>567</v>
      </c>
      <c r="D211" s="81">
        <v>27382</v>
      </c>
      <c r="E211" s="81"/>
      <c r="F211" s="81">
        <f t="shared" si="383"/>
        <v>2910</v>
      </c>
      <c r="G211" s="81">
        <f t="shared" si="384"/>
        <v>12</v>
      </c>
      <c r="H211" s="81">
        <f t="shared" si="385"/>
        <v>673</v>
      </c>
      <c r="I211" s="81">
        <f t="shared" si="386"/>
        <v>30425</v>
      </c>
      <c r="J211" s="82">
        <f t="shared" si="387"/>
        <v>0.10372872159833886</v>
      </c>
      <c r="K211" s="82">
        <f t="shared" si="388"/>
        <v>4.2553191489361702E-4</v>
      </c>
      <c r="L211" s="82">
        <f t="shared" si="389"/>
        <v>2.3865248226950353E-2</v>
      </c>
      <c r="M211" s="81">
        <f t="shared" si="390"/>
        <v>4.2702918964571621</v>
      </c>
      <c r="N211" s="84">
        <f t="shared" si="391"/>
        <v>9.7132284921369102E-3</v>
      </c>
      <c r="O211" s="84" t="e">
        <f>VLOOKUP(A211,[1]List4!$C$3:$E$203,3,0)</f>
        <v>#N/A</v>
      </c>
      <c r="P211" s="85">
        <f t="shared" si="392"/>
        <v>0.46907869942097508</v>
      </c>
      <c r="Q211" s="87">
        <f t="shared" si="393"/>
        <v>9.7132284921369102E-3</v>
      </c>
      <c r="R211" s="96">
        <f t="shared" si="394"/>
        <v>0.52120807208688802</v>
      </c>
      <c r="S211">
        <f t="shared" si="395"/>
        <v>9</v>
      </c>
      <c r="T211">
        <f t="shared" si="396"/>
        <v>8.4243615916052908E-2</v>
      </c>
      <c r="U211">
        <f t="shared" si="397"/>
        <v>4.4760328623868253E-4</v>
      </c>
      <c r="V211">
        <f t="shared" si="398"/>
        <v>2.3574347831898695E-2</v>
      </c>
      <c r="W211">
        <f t="shared" si="399"/>
        <v>3.624142309843692</v>
      </c>
      <c r="X211">
        <f t="shared" si="400"/>
        <v>2.0286951232602241E-2</v>
      </c>
      <c r="AB211" s="119">
        <f t="shared" si="401"/>
        <v>2031.2857142857142</v>
      </c>
      <c r="AC211" s="120">
        <f t="shared" si="402"/>
        <v>11.142857142857142</v>
      </c>
      <c r="AD211" s="67">
        <f t="shared" si="403"/>
        <v>46.175428571428569</v>
      </c>
      <c r="AE211" s="41">
        <f t="shared" si="404"/>
        <v>0.24131572759785663</v>
      </c>
      <c r="AF211" s="47">
        <v>164.57142857142858</v>
      </c>
      <c r="AG211" s="67">
        <f t="shared" si="405"/>
        <v>25.482857142857146</v>
      </c>
      <c r="AH211" s="41">
        <f t="shared" si="406"/>
        <v>0.43726875210225352</v>
      </c>
      <c r="AI211" s="36"/>
      <c r="AJ211" s="68">
        <f t="shared" si="407"/>
        <v>572.14285714285711</v>
      </c>
      <c r="AK211" s="68">
        <f t="shared" si="408"/>
        <v>244.4</v>
      </c>
    </row>
    <row r="212" spans="1:37" ht="13.8" x14ac:dyDescent="0.25">
      <c r="A212" s="95">
        <v>44099</v>
      </c>
      <c r="B212" s="81">
        <v>61318</v>
      </c>
      <c r="C212" s="81">
        <v>581</v>
      </c>
      <c r="D212" s="81">
        <v>30740</v>
      </c>
      <c r="E212" s="81"/>
      <c r="F212" s="81">
        <f t="shared" si="383"/>
        <v>2944</v>
      </c>
      <c r="G212" s="81">
        <f t="shared" si="384"/>
        <v>14</v>
      </c>
      <c r="H212" s="81">
        <f t="shared" si="385"/>
        <v>3358</v>
      </c>
      <c r="I212" s="81">
        <f t="shared" si="386"/>
        <v>29997</v>
      </c>
      <c r="J212" s="82">
        <f t="shared" si="387"/>
        <v>9.7292868283791384E-2</v>
      </c>
      <c r="K212" s="82">
        <f t="shared" si="388"/>
        <v>4.6014790468364831E-4</v>
      </c>
      <c r="L212" s="82">
        <f t="shared" si="389"/>
        <v>0.11036976170912079</v>
      </c>
      <c r="M212" s="81">
        <f t="shared" si="390"/>
        <v>0.87785750816558517</v>
      </c>
      <c r="N212" s="84">
        <f t="shared" si="391"/>
        <v>9.4751948856779417E-3</v>
      </c>
      <c r="O212" s="84" t="e">
        <f>VLOOKUP(A212,[1]List4!$C$3:$E$203,3,0)</f>
        <v>#N/A</v>
      </c>
      <c r="P212" s="85">
        <f t="shared" si="392"/>
        <v>0.50132098241951795</v>
      </c>
      <c r="Q212" s="87">
        <f t="shared" si="393"/>
        <v>9.4751948856779417E-3</v>
      </c>
      <c r="R212" s="96">
        <f t="shared" si="394"/>
        <v>0.48920382269480411</v>
      </c>
      <c r="S212">
        <f t="shared" si="395"/>
        <v>9</v>
      </c>
      <c r="T212">
        <f t="shared" si="396"/>
        <v>8.3245548750294704E-2</v>
      </c>
      <c r="U212">
        <f t="shared" si="397"/>
        <v>4.710920228385751E-4</v>
      </c>
      <c r="V212">
        <f t="shared" si="398"/>
        <v>3.5954681266035078E-2</v>
      </c>
      <c r="W212">
        <f t="shared" si="399"/>
        <v>3.1289217492054755</v>
      </c>
      <c r="X212">
        <f t="shared" si="400"/>
        <v>1.8549854730053317E-2</v>
      </c>
      <c r="AB212" s="119">
        <f t="shared" si="401"/>
        <v>2150.8571428571427</v>
      </c>
      <c r="AC212" s="120">
        <f t="shared" si="402"/>
        <v>12.285714285714286</v>
      </c>
      <c r="AD212" s="67">
        <f t="shared" si="403"/>
        <v>48.96028571428571</v>
      </c>
      <c r="AE212" s="41">
        <f t="shared" si="404"/>
        <v>0.25093224245890261</v>
      </c>
      <c r="AF212" s="47">
        <v>184.71428571428572</v>
      </c>
      <c r="AG212" s="67">
        <f t="shared" si="405"/>
        <v>24.685714285714283</v>
      </c>
      <c r="AH212" s="41">
        <f t="shared" si="406"/>
        <v>0.49768518518518529</v>
      </c>
      <c r="AI212" s="36"/>
      <c r="AJ212" s="68">
        <f t="shared" si="407"/>
        <v>983.14285714285711</v>
      </c>
      <c r="AK212" s="68">
        <f t="shared" si="408"/>
        <v>243.7</v>
      </c>
    </row>
    <row r="213" spans="1:37" ht="13.8" x14ac:dyDescent="0.25">
      <c r="A213" s="95">
        <v>44100</v>
      </c>
      <c r="B213" s="81">
        <v>63294</v>
      </c>
      <c r="C213" s="81">
        <v>591</v>
      </c>
      <c r="D213" s="81">
        <v>30936</v>
      </c>
      <c r="E213" s="81"/>
      <c r="F213" s="81">
        <f t="shared" si="383"/>
        <v>1976</v>
      </c>
      <c r="G213" s="81">
        <f t="shared" si="384"/>
        <v>10</v>
      </c>
      <c r="H213" s="81">
        <f t="shared" si="385"/>
        <v>196</v>
      </c>
      <c r="I213" s="81">
        <f t="shared" si="386"/>
        <v>31767</v>
      </c>
      <c r="J213" s="82">
        <f t="shared" si="387"/>
        <v>6.6252606361528105E-2</v>
      </c>
      <c r="K213" s="82">
        <f t="shared" si="388"/>
        <v>3.3336667000033335E-4</v>
      </c>
      <c r="L213" s="82">
        <f t="shared" si="389"/>
        <v>6.5339867320065338E-3</v>
      </c>
      <c r="M213" s="81">
        <f t="shared" si="390"/>
        <v>9.6474729758580509</v>
      </c>
      <c r="N213" s="84">
        <f t="shared" si="391"/>
        <v>9.3373779505166368E-3</v>
      </c>
      <c r="O213" s="84" t="e">
        <f>VLOOKUP(A213,[1]List4!$C$3:$E$203,3,0)</f>
        <v>#N/A</v>
      </c>
      <c r="P213" s="85">
        <f t="shared" si="392"/>
        <v>0.48876670774480996</v>
      </c>
      <c r="Q213" s="87">
        <f t="shared" si="393"/>
        <v>9.3373779505166368E-3</v>
      </c>
      <c r="R213" s="96">
        <f t="shared" si="394"/>
        <v>0.5018959143046734</v>
      </c>
      <c r="S213">
        <f t="shared" si="395"/>
        <v>9</v>
      </c>
      <c r="T213">
        <f t="shared" si="396"/>
        <v>7.932452552399713E-2</v>
      </c>
      <c r="U213">
        <f t="shared" si="397"/>
        <v>4.9263392259951677E-4</v>
      </c>
      <c r="V213">
        <f t="shared" si="398"/>
        <v>3.4475531244918714E-2</v>
      </c>
      <c r="W213">
        <f t="shared" si="399"/>
        <v>3.7229961018187367</v>
      </c>
      <c r="X213">
        <f t="shared" si="400"/>
        <v>1.8745836901703301E-2</v>
      </c>
      <c r="AB213" s="119">
        <f t="shared" si="401"/>
        <v>2141.1428571428573</v>
      </c>
      <c r="AC213" s="120">
        <f t="shared" si="402"/>
        <v>13.142857142857142</v>
      </c>
      <c r="AD213" s="67">
        <f t="shared" si="403"/>
        <v>54.263999999999996</v>
      </c>
      <c r="AE213" s="41">
        <f t="shared" si="404"/>
        <v>0.24220214401550094</v>
      </c>
      <c r="AF213" s="47">
        <v>190.85714285714286</v>
      </c>
      <c r="AG213" s="67">
        <f t="shared" si="405"/>
        <v>25.045714285714283</v>
      </c>
      <c r="AH213" s="41">
        <f t="shared" si="406"/>
        <v>0.52475473420031948</v>
      </c>
      <c r="AI213" s="36"/>
      <c r="AJ213" s="68">
        <f t="shared" si="407"/>
        <v>958.28571428571433</v>
      </c>
      <c r="AK213" s="68">
        <f t="shared" si="408"/>
        <v>256.89999999999998</v>
      </c>
    </row>
    <row r="214" spans="1:37" ht="13.8" x14ac:dyDescent="0.25">
      <c r="A214" s="95">
        <v>44101</v>
      </c>
      <c r="B214" s="81">
        <v>64597</v>
      </c>
      <c r="C214" s="81">
        <v>606</v>
      </c>
      <c r="D214" s="81">
        <v>31268</v>
      </c>
      <c r="E214" s="81"/>
      <c r="F214" s="81">
        <f t="shared" ref="F214:F220" si="409">B214-B213</f>
        <v>1303</v>
      </c>
      <c r="G214" s="81">
        <f t="shared" ref="G214:G220" si="410">C214-C213</f>
        <v>15</v>
      </c>
      <c r="H214" s="81">
        <f t="shared" ref="H214:H220" si="411">D214-D213</f>
        <v>332</v>
      </c>
      <c r="I214" s="81">
        <f t="shared" ref="I214:I220" si="412">B214-C214-D214</f>
        <v>32723</v>
      </c>
      <c r="J214" s="82">
        <f t="shared" ref="J214:J220" si="413">F214/I213*$B$2/($B$2-B213)</f>
        <v>4.1261277263066547E-2</v>
      </c>
      <c r="K214" s="82">
        <f t="shared" ref="K214:K220" si="414">G214/I213</f>
        <v>4.7218811974690717E-4</v>
      </c>
      <c r="L214" s="82">
        <f t="shared" ref="L214:L220" si="415">H214/I213</f>
        <v>1.0451097050398211E-2</v>
      </c>
      <c r="M214" s="81">
        <f t="shared" ref="M214:M220" si="416">J214/(K214+L214)</f>
        <v>3.7773688611407352</v>
      </c>
      <c r="N214" s="84">
        <f t="shared" ref="N214:N220" si="417">C214/B214</f>
        <v>9.3812406148892358E-3</v>
      </c>
      <c r="O214" s="84" t="e">
        <f>VLOOKUP(A214,[1]List4!$C$3:$E$203,3,0)</f>
        <v>#N/A</v>
      </c>
      <c r="P214" s="85">
        <f t="shared" ref="P214:P220" si="418">D214/B214</f>
        <v>0.48404724677616606</v>
      </c>
      <c r="Q214" s="87">
        <f t="shared" ref="Q214:Q220" si="419">N214</f>
        <v>9.3812406148892358E-3</v>
      </c>
      <c r="R214" s="96">
        <f t="shared" ref="R214:R220" si="420">IF(P214="","",1-SUM(P214:Q214))</f>
        <v>0.50657151260894473</v>
      </c>
      <c r="S214">
        <f t="shared" ref="S214:S220" si="421">MONTH(A214)</f>
        <v>9</v>
      </c>
      <c r="T214">
        <f t="shared" ref="T214:T220" si="422">AVERAGE(J208:J214)</f>
        <v>7.923025837060936E-2</v>
      </c>
      <c r="U214">
        <f t="shared" ref="U214:U220" si="423">AVERAGE(K208:K214)</f>
        <v>5.3585472849527343E-4</v>
      </c>
      <c r="V214">
        <f t="shared" ref="V214:V220" si="424">AVERAGE(L208:L214)</f>
        <v>3.2775631317933679E-2</v>
      </c>
      <c r="W214">
        <f t="shared" ref="W214:W220" si="425">AVERAGE(M208:M214)</f>
        <v>3.9966910526424582</v>
      </c>
      <c r="X214">
        <f t="shared" ref="X214:X220" si="426">C214/SUM(C214:D214)</f>
        <v>1.9012361172115202E-2</v>
      </c>
      <c r="AB214" s="119">
        <f t="shared" ref="AB214:AB220" si="427">AVERAGE(F208:F214)</f>
        <v>2186.7142857142858</v>
      </c>
      <c r="AC214" s="120">
        <f t="shared" ref="AC214:AC220" si="428">AVERAGE(G208:G214)</f>
        <v>14.714285714285714</v>
      </c>
      <c r="AD214" s="67">
        <f t="shared" ref="AD214:AD220" si="429">INDEX(AB193:AB214,$AE$3)*$AD$2</f>
        <v>63.742285714285707</v>
      </c>
      <c r="AE214" s="41">
        <f t="shared" ref="AE214:AE220" si="430">AC214/AD214</f>
        <v>0.23084025854108958</v>
      </c>
      <c r="AF214" s="47">
        <v>194.71428571428572</v>
      </c>
      <c r="AG214" s="67">
        <f t="shared" ref="AG214:AG220" si="431">INDEX(AF193:AF214,$AI$3)*$AH$2</f>
        <v>25.868571428571428</v>
      </c>
      <c r="AH214" s="41">
        <f t="shared" ref="AH214:AH220" si="432">AC214/AG214</f>
        <v>0.5688093660260658</v>
      </c>
      <c r="AI214" s="36"/>
      <c r="AJ214" s="68">
        <f t="shared" ref="AJ214:AJ220" si="433">AVERAGE(H208:H214)</f>
        <v>930.42857142857144</v>
      </c>
      <c r="AK214" s="68">
        <f t="shared" ref="AK214:AK220" si="434">INDEX(AB172:AB214,$AK$2)*$AJ$1</f>
        <v>282.2</v>
      </c>
    </row>
    <row r="215" spans="1:37" ht="13.8" x14ac:dyDescent="0.25">
      <c r="A215" s="95">
        <v>44102</v>
      </c>
      <c r="B215" s="81">
        <v>65883</v>
      </c>
      <c r="C215" s="81">
        <v>618</v>
      </c>
      <c r="D215" s="81">
        <v>31799</v>
      </c>
      <c r="E215" s="81"/>
      <c r="F215" s="81">
        <f t="shared" si="409"/>
        <v>1286</v>
      </c>
      <c r="G215" s="81">
        <f t="shared" si="410"/>
        <v>12</v>
      </c>
      <c r="H215" s="81">
        <f t="shared" si="411"/>
        <v>531</v>
      </c>
      <c r="I215" s="81">
        <f t="shared" si="412"/>
        <v>33466</v>
      </c>
      <c r="J215" s="82">
        <f t="shared" si="413"/>
        <v>3.9538070438261443E-2</v>
      </c>
      <c r="K215" s="82">
        <f t="shared" si="414"/>
        <v>3.6671454328759587E-4</v>
      </c>
      <c r="L215" s="82">
        <f t="shared" si="415"/>
        <v>1.6227118540476117E-2</v>
      </c>
      <c r="M215" s="81">
        <f t="shared" si="416"/>
        <v>2.3826966463190224</v>
      </c>
      <c r="N215" s="84">
        <f t="shared" si="417"/>
        <v>9.3802650152543139E-3</v>
      </c>
      <c r="O215" s="84" t="e">
        <f>VLOOKUP(A215,[1]List4!$C$3:$E$203,3,0)</f>
        <v>#N/A</v>
      </c>
      <c r="P215" s="85">
        <f t="shared" si="418"/>
        <v>0.48265865245966333</v>
      </c>
      <c r="Q215" s="87">
        <f t="shared" si="419"/>
        <v>9.3802650152543139E-3</v>
      </c>
      <c r="R215" s="96">
        <f t="shared" si="420"/>
        <v>0.50796108252508243</v>
      </c>
      <c r="S215">
        <f t="shared" si="421"/>
        <v>9</v>
      </c>
      <c r="T215">
        <f t="shared" si="422"/>
        <v>7.6075911723460163E-2</v>
      </c>
      <c r="U215">
        <f t="shared" si="423"/>
        <v>4.7529787515857659E-4</v>
      </c>
      <c r="V215">
        <f t="shared" si="424"/>
        <v>3.1111006251146076E-2</v>
      </c>
      <c r="W215">
        <f t="shared" si="425"/>
        <v>4.0300442083902253</v>
      </c>
      <c r="X215">
        <f t="shared" si="426"/>
        <v>1.9064071320603386E-2</v>
      </c>
      <c r="AB215" s="119">
        <f t="shared" si="427"/>
        <v>2159.8571428571427</v>
      </c>
      <c r="AC215" s="120">
        <f t="shared" si="428"/>
        <v>13.714285714285714</v>
      </c>
      <c r="AD215" s="67">
        <f t="shared" si="429"/>
        <v>67.325142857142865</v>
      </c>
      <c r="AE215" s="41">
        <f t="shared" si="430"/>
        <v>0.20370228910447377</v>
      </c>
      <c r="AF215" s="47">
        <v>201.71428571428572</v>
      </c>
      <c r="AG215" s="67">
        <f t="shared" si="431"/>
        <v>27.565714285714282</v>
      </c>
      <c r="AH215" s="41">
        <f t="shared" si="432"/>
        <v>0.49751243781094528</v>
      </c>
      <c r="AI215" s="36"/>
      <c r="AJ215" s="68">
        <f t="shared" si="433"/>
        <v>910.57142857142856</v>
      </c>
      <c r="AK215" s="68">
        <f t="shared" si="434"/>
        <v>328.29999999999995</v>
      </c>
    </row>
    <row r="216" spans="1:37" ht="13.8" x14ac:dyDescent="0.25">
      <c r="A216" s="95">
        <v>44103</v>
      </c>
      <c r="B216" s="81">
        <v>67843</v>
      </c>
      <c r="C216" s="81">
        <v>636</v>
      </c>
      <c r="D216" s="81">
        <v>32759</v>
      </c>
      <c r="E216" s="81"/>
      <c r="F216" s="81">
        <f t="shared" si="409"/>
        <v>1960</v>
      </c>
      <c r="G216" s="81">
        <f t="shared" si="410"/>
        <v>18</v>
      </c>
      <c r="H216" s="81">
        <f t="shared" si="411"/>
        <v>960</v>
      </c>
      <c r="I216" s="81">
        <f t="shared" si="412"/>
        <v>34448</v>
      </c>
      <c r="J216" s="82">
        <f t="shared" si="413"/>
        <v>5.8929445092057074E-2</v>
      </c>
      <c r="K216" s="82">
        <f t="shared" si="414"/>
        <v>5.3785931990677101E-4</v>
      </c>
      <c r="L216" s="82">
        <f t="shared" si="415"/>
        <v>2.8685830395027791E-2</v>
      </c>
      <c r="M216" s="81">
        <f t="shared" si="416"/>
        <v>2.0164957151848486</v>
      </c>
      <c r="N216" s="84">
        <f t="shared" si="417"/>
        <v>9.3745854399127394E-3</v>
      </c>
      <c r="O216" s="84" t="e">
        <f>VLOOKUP(A216,[1]List4!$C$3:$E$203,3,0)</f>
        <v>#N/A</v>
      </c>
      <c r="P216" s="85">
        <f t="shared" si="418"/>
        <v>0.48286484972657462</v>
      </c>
      <c r="Q216" s="87">
        <f t="shared" si="419"/>
        <v>9.3745854399127394E-3</v>
      </c>
      <c r="R216" s="96">
        <f t="shared" si="420"/>
        <v>0.50776056483351262</v>
      </c>
      <c r="S216">
        <f t="shared" si="421"/>
        <v>9</v>
      </c>
      <c r="T216">
        <f t="shared" si="422"/>
        <v>7.0647890960819387E-2</v>
      </c>
      <c r="U216">
        <f t="shared" si="423"/>
        <v>5.0032711630160838E-4</v>
      </c>
      <c r="V216">
        <f t="shared" si="424"/>
        <v>3.1029819120857532E-2</v>
      </c>
      <c r="W216">
        <f t="shared" si="425"/>
        <v>3.850592696815121</v>
      </c>
      <c r="X216">
        <f t="shared" si="426"/>
        <v>1.9044767180715676E-2</v>
      </c>
      <c r="AB216" s="119">
        <f t="shared" si="427"/>
        <v>2097.8571428571427</v>
      </c>
      <c r="AC216" s="120">
        <f t="shared" si="428"/>
        <v>15</v>
      </c>
      <c r="AD216" s="67">
        <f t="shared" si="429"/>
        <v>70.055714285714288</v>
      </c>
      <c r="AE216" s="41">
        <f t="shared" si="430"/>
        <v>0.21411529598890677</v>
      </c>
      <c r="AF216" s="47">
        <v>207</v>
      </c>
      <c r="AG216" s="67">
        <f t="shared" si="431"/>
        <v>28.054285714285715</v>
      </c>
      <c r="AH216" s="41">
        <f t="shared" si="432"/>
        <v>0.53467766575007636</v>
      </c>
      <c r="AI216" s="36"/>
      <c r="AJ216" s="68">
        <f t="shared" si="433"/>
        <v>944</v>
      </c>
      <c r="AK216" s="68">
        <f t="shared" si="434"/>
        <v>347.2</v>
      </c>
    </row>
    <row r="217" spans="1:37" ht="13.8" x14ac:dyDescent="0.25">
      <c r="A217" s="95">
        <v>44104</v>
      </c>
      <c r="B217" s="81">
        <v>70763</v>
      </c>
      <c r="C217" s="81">
        <v>655</v>
      </c>
      <c r="D217" s="81">
        <v>33443</v>
      </c>
      <c r="E217" s="81"/>
      <c r="F217" s="81">
        <f t="shared" si="409"/>
        <v>2920</v>
      </c>
      <c r="G217" s="81">
        <f t="shared" si="410"/>
        <v>19</v>
      </c>
      <c r="H217" s="81">
        <f t="shared" si="411"/>
        <v>684</v>
      </c>
      <c r="I217" s="81">
        <f t="shared" si="412"/>
        <v>36665</v>
      </c>
      <c r="J217" s="82">
        <f t="shared" si="413"/>
        <v>8.5305869035512349E-2</v>
      </c>
      <c r="K217" s="82">
        <f t="shared" si="414"/>
        <v>5.5155596841616346E-4</v>
      </c>
      <c r="L217" s="82">
        <f t="shared" si="415"/>
        <v>1.9856014862981886E-2</v>
      </c>
      <c r="M217" s="81">
        <f t="shared" si="416"/>
        <v>4.1801089282152626</v>
      </c>
      <c r="N217" s="84">
        <f t="shared" si="417"/>
        <v>9.2562497350310198E-3</v>
      </c>
      <c r="O217" s="84" t="e">
        <f>VLOOKUP(A217,[1]List4!$C$3:$E$203,3,0)</f>
        <v>#N/A</v>
      </c>
      <c r="P217" s="85">
        <f t="shared" si="418"/>
        <v>0.47260574028800362</v>
      </c>
      <c r="Q217" s="87">
        <f t="shared" si="419"/>
        <v>9.2562497350310198E-3</v>
      </c>
      <c r="R217" s="96">
        <f t="shared" si="420"/>
        <v>0.51813800997696535</v>
      </c>
      <c r="S217">
        <f t="shared" si="421"/>
        <v>9</v>
      </c>
      <c r="T217">
        <f t="shared" si="422"/>
        <v>7.0329836867507961E-2</v>
      </c>
      <c r="U217">
        <f t="shared" si="423"/>
        <v>4.4962349156214804E-4</v>
      </c>
      <c r="V217">
        <f t="shared" si="424"/>
        <v>3.0855579645280237E-2</v>
      </c>
      <c r="W217">
        <f t="shared" si="425"/>
        <v>3.8788989330486667</v>
      </c>
      <c r="X217">
        <f t="shared" si="426"/>
        <v>1.9209337791072791E-2</v>
      </c>
      <c r="AB217" s="119">
        <f t="shared" si="427"/>
        <v>2185.5714285714284</v>
      </c>
      <c r="AC217" s="120">
        <f t="shared" si="428"/>
        <v>14.285714285714286</v>
      </c>
      <c r="AD217" s="67">
        <f t="shared" si="429"/>
        <v>71.125142857142862</v>
      </c>
      <c r="AE217" s="41">
        <f t="shared" si="430"/>
        <v>0.20085322449766607</v>
      </c>
      <c r="AF217" s="47">
        <v>231</v>
      </c>
      <c r="AG217" s="67">
        <f t="shared" si="431"/>
        <v>29.622857142857143</v>
      </c>
      <c r="AH217" s="41">
        <f t="shared" si="432"/>
        <v>0.48225308641975312</v>
      </c>
      <c r="AI217" s="36"/>
      <c r="AJ217" s="68">
        <f t="shared" si="433"/>
        <v>962</v>
      </c>
      <c r="AK217" s="68">
        <f t="shared" si="434"/>
        <v>365.79999999999995</v>
      </c>
    </row>
    <row r="218" spans="1:37" ht="13.8" x14ac:dyDescent="0.25">
      <c r="A218" s="95">
        <v>44105</v>
      </c>
      <c r="B218" s="81">
        <v>74255</v>
      </c>
      <c r="C218" s="81">
        <v>678</v>
      </c>
      <c r="D218" s="81">
        <v>34186</v>
      </c>
      <c r="E218" s="81"/>
      <c r="F218" s="81">
        <f t="shared" si="409"/>
        <v>3492</v>
      </c>
      <c r="G218" s="81">
        <f t="shared" si="410"/>
        <v>23</v>
      </c>
      <c r="H218" s="81">
        <f t="shared" si="411"/>
        <v>743</v>
      </c>
      <c r="I218" s="81">
        <f t="shared" si="412"/>
        <v>39391</v>
      </c>
      <c r="J218" s="82">
        <f t="shared" si="413"/>
        <v>9.5874212126543873E-2</v>
      </c>
      <c r="K218" s="82">
        <f t="shared" si="414"/>
        <v>6.2730124096549845E-4</v>
      </c>
      <c r="L218" s="82">
        <f t="shared" si="415"/>
        <v>2.026455747988545E-2</v>
      </c>
      <c r="M218" s="81">
        <f t="shared" si="416"/>
        <v>4.58907047992132</v>
      </c>
      <c r="N218" s="84">
        <f t="shared" si="417"/>
        <v>9.1306982694768033E-3</v>
      </c>
      <c r="O218" s="84" t="e">
        <f>VLOOKUP(A218,[1]List4!$C$3:$E$203,3,0)</f>
        <v>#N/A</v>
      </c>
      <c r="P218" s="85">
        <f t="shared" si="418"/>
        <v>0.46038650595919467</v>
      </c>
      <c r="Q218" s="87">
        <f t="shared" si="419"/>
        <v>9.1306982694768033E-3</v>
      </c>
      <c r="R218" s="96">
        <f t="shared" si="420"/>
        <v>0.53048279577132851</v>
      </c>
      <c r="S218">
        <f t="shared" si="421"/>
        <v>10</v>
      </c>
      <c r="T218">
        <f t="shared" si="422"/>
        <v>6.9207764085822965E-2</v>
      </c>
      <c r="U218">
        <f t="shared" si="423"/>
        <v>4.7844768100098825E-4</v>
      </c>
      <c r="V218">
        <f t="shared" si="424"/>
        <v>3.0341195252842398E-2</v>
      </c>
      <c r="W218">
        <f t="shared" si="425"/>
        <v>3.9244387306864033</v>
      </c>
      <c r="X218">
        <f t="shared" si="426"/>
        <v>1.9446994033960531E-2</v>
      </c>
      <c r="AB218" s="119">
        <f t="shared" si="427"/>
        <v>2268.7142857142858</v>
      </c>
      <c r="AC218" s="120">
        <f t="shared" si="428"/>
        <v>15.857142857142858</v>
      </c>
      <c r="AD218" s="67">
        <f t="shared" si="429"/>
        <v>73.513714285714286</v>
      </c>
      <c r="AE218" s="41">
        <f t="shared" si="430"/>
        <v>0.21570319240724764</v>
      </c>
      <c r="AF218" s="47">
        <v>255.28571428571428</v>
      </c>
      <c r="AG218" s="67">
        <f t="shared" si="431"/>
        <v>33.248571428571431</v>
      </c>
      <c r="AH218" s="41">
        <f t="shared" si="432"/>
        <v>0.47692704305233308</v>
      </c>
      <c r="AI218" s="36"/>
      <c r="AJ218" s="68">
        <f t="shared" si="433"/>
        <v>972</v>
      </c>
      <c r="AK218" s="68">
        <f t="shared" si="434"/>
        <v>378.90000000000003</v>
      </c>
    </row>
    <row r="219" spans="1:37" ht="13.8" x14ac:dyDescent="0.25">
      <c r="A219" s="95">
        <v>44106</v>
      </c>
      <c r="B219" s="81">
        <v>78051</v>
      </c>
      <c r="C219" s="81">
        <v>699</v>
      </c>
      <c r="D219" s="81">
        <v>35032</v>
      </c>
      <c r="E219" s="81"/>
      <c r="F219" s="81">
        <f t="shared" si="409"/>
        <v>3796</v>
      </c>
      <c r="G219" s="81">
        <f t="shared" si="410"/>
        <v>21</v>
      </c>
      <c r="H219" s="81">
        <f t="shared" si="411"/>
        <v>846</v>
      </c>
      <c r="I219" s="81">
        <f t="shared" si="412"/>
        <v>42320</v>
      </c>
      <c r="J219" s="82">
        <f t="shared" si="413"/>
        <v>9.7040056492283769E-2</v>
      </c>
      <c r="K219" s="82">
        <f t="shared" si="414"/>
        <v>5.3311670178467164E-4</v>
      </c>
      <c r="L219" s="82">
        <f t="shared" si="415"/>
        <v>2.1476987129039629E-2</v>
      </c>
      <c r="M219" s="81">
        <f t="shared" si="416"/>
        <v>4.4088868111736446</v>
      </c>
      <c r="N219" s="84">
        <f t="shared" si="417"/>
        <v>8.9556828227697269E-3</v>
      </c>
      <c r="O219" s="84" t="e">
        <f>VLOOKUP(A219,[1]List4!$C$3:$E$203,3,0)</f>
        <v>#N/A</v>
      </c>
      <c r="P219" s="85">
        <f t="shared" si="418"/>
        <v>0.44883473626218756</v>
      </c>
      <c r="Q219" s="87">
        <f t="shared" si="419"/>
        <v>8.9556828227697269E-3</v>
      </c>
      <c r="R219" s="96">
        <f t="shared" si="420"/>
        <v>0.54220958091504268</v>
      </c>
      <c r="S219">
        <f t="shared" si="421"/>
        <v>10</v>
      </c>
      <c r="T219">
        <f t="shared" si="422"/>
        <v>6.9171648115607595E-2</v>
      </c>
      <c r="U219">
        <f t="shared" si="423"/>
        <v>4.8887179487256305E-4</v>
      </c>
      <c r="V219">
        <f t="shared" si="424"/>
        <v>1.7642227455687946E-2</v>
      </c>
      <c r="W219">
        <f t="shared" si="425"/>
        <v>4.4288714882589835</v>
      </c>
      <c r="X219">
        <f t="shared" si="426"/>
        <v>1.9562844588732472E-2</v>
      </c>
      <c r="AB219" s="119">
        <f t="shared" si="427"/>
        <v>2390.4285714285716</v>
      </c>
      <c r="AC219" s="120">
        <f t="shared" si="428"/>
        <v>16.857142857142858</v>
      </c>
      <c r="AD219" s="67">
        <f t="shared" si="429"/>
        <v>77.422285714285707</v>
      </c>
      <c r="AE219" s="41">
        <f t="shared" si="430"/>
        <v>0.21772985260796082</v>
      </c>
      <c r="AF219" s="47">
        <v>280.57142857142856</v>
      </c>
      <c r="AG219" s="67">
        <f t="shared" si="431"/>
        <v>34.354285714285716</v>
      </c>
      <c r="AH219" s="41">
        <f t="shared" si="432"/>
        <v>0.49068529607451761</v>
      </c>
      <c r="AI219" s="36"/>
      <c r="AJ219" s="68">
        <f t="shared" si="433"/>
        <v>613.14285714285711</v>
      </c>
      <c r="AK219" s="68">
        <f t="shared" si="434"/>
        <v>409.8</v>
      </c>
    </row>
    <row r="220" spans="1:37" ht="13.8" x14ac:dyDescent="0.25">
      <c r="A220" s="95">
        <v>44107</v>
      </c>
      <c r="B220" s="81">
        <v>80605</v>
      </c>
      <c r="C220" s="81">
        <v>711</v>
      </c>
      <c r="D220" s="81">
        <v>39073</v>
      </c>
      <c r="E220" s="81"/>
      <c r="F220" s="81">
        <f t="shared" si="409"/>
        <v>2554</v>
      </c>
      <c r="G220" s="81">
        <f t="shared" si="410"/>
        <v>12</v>
      </c>
      <c r="H220" s="81">
        <f t="shared" si="411"/>
        <v>4041</v>
      </c>
      <c r="I220" s="81">
        <f t="shared" si="412"/>
        <v>40821</v>
      </c>
      <c r="J220" s="82">
        <f t="shared" si="413"/>
        <v>6.0792796752206779E-2</v>
      </c>
      <c r="K220" s="82">
        <f t="shared" si="414"/>
        <v>2.8355387523629487E-4</v>
      </c>
      <c r="L220" s="82">
        <f t="shared" si="415"/>
        <v>9.5486767485822313E-2</v>
      </c>
      <c r="M220" s="81">
        <f t="shared" si="416"/>
        <v>0.63477699446172975</v>
      </c>
      <c r="N220" s="84">
        <f t="shared" si="417"/>
        <v>8.8207927547918862E-3</v>
      </c>
      <c r="O220" s="84" t="e">
        <f>VLOOKUP(A220,[1]List4!$C$3:$E$203,3,0)</f>
        <v>#N/A</v>
      </c>
      <c r="P220" s="85">
        <f t="shared" si="418"/>
        <v>0.48474660380869672</v>
      </c>
      <c r="Q220" s="87">
        <f t="shared" si="419"/>
        <v>8.8207927547918862E-3</v>
      </c>
      <c r="R220" s="96">
        <f t="shared" si="420"/>
        <v>0.50643260343651142</v>
      </c>
      <c r="S220">
        <f t="shared" si="421"/>
        <v>10</v>
      </c>
      <c r="T220">
        <f t="shared" si="422"/>
        <v>6.8391675314275979E-2</v>
      </c>
      <c r="U220">
        <f t="shared" si="423"/>
        <v>4.817556813348432E-4</v>
      </c>
      <c r="V220">
        <f t="shared" si="424"/>
        <v>3.0349767563375912E-2</v>
      </c>
      <c r="W220">
        <f t="shared" si="425"/>
        <v>3.1413434909166518</v>
      </c>
      <c r="X220">
        <f t="shared" si="426"/>
        <v>1.7871506133118841E-2</v>
      </c>
      <c r="AB220" s="119">
        <f t="shared" si="427"/>
        <v>2473</v>
      </c>
      <c r="AC220" s="120">
        <f t="shared" si="428"/>
        <v>17.142857142857142</v>
      </c>
      <c r="AD220" s="67">
        <f t="shared" si="429"/>
        <v>78.345142857142861</v>
      </c>
      <c r="AE220" s="41">
        <f t="shared" si="430"/>
        <v>0.2188119967324075</v>
      </c>
      <c r="AF220" s="47">
        <v>307.85714285714283</v>
      </c>
      <c r="AG220" s="67">
        <f t="shared" si="431"/>
        <v>35.048571428571428</v>
      </c>
      <c r="AH220" s="41">
        <f t="shared" si="432"/>
        <v>0.48911714355588165</v>
      </c>
      <c r="AI220" s="36"/>
      <c r="AJ220" s="68">
        <f t="shared" si="433"/>
        <v>1162.4285714285713</v>
      </c>
      <c r="AK220" s="68">
        <f t="shared" si="434"/>
        <v>475.99999999999994</v>
      </c>
    </row>
    <row r="221" spans="1:37" ht="13.8" x14ac:dyDescent="0.25">
      <c r="A221" s="95">
        <v>44108</v>
      </c>
      <c r="B221" s="81">
        <v>82446</v>
      </c>
      <c r="C221" s="81">
        <v>727</v>
      </c>
      <c r="D221" s="81">
        <v>44149</v>
      </c>
      <c r="E221" s="81"/>
      <c r="F221" s="81">
        <f t="shared" ref="F221:F241" si="435">B221-B220</f>
        <v>1841</v>
      </c>
      <c r="G221" s="81">
        <f t="shared" ref="G221:G241" si="436">C221-C220</f>
        <v>16</v>
      </c>
      <c r="H221" s="81">
        <f t="shared" ref="H221:H241" si="437">D221-D220</f>
        <v>5076</v>
      </c>
      <c r="I221" s="81">
        <f t="shared" ref="I221:I241" si="438">B221-C221-D221</f>
        <v>37570</v>
      </c>
      <c r="J221" s="82">
        <f t="shared" ref="J221:J241" si="439">F221/I220*$B$2/($B$2-B220)</f>
        <v>4.5441366930008213E-2</v>
      </c>
      <c r="K221" s="82">
        <f t="shared" ref="K221:K241" si="440">G221/I220</f>
        <v>3.919551211386296E-4</v>
      </c>
      <c r="L221" s="82">
        <f t="shared" ref="L221:L241" si="441">H221/I220</f>
        <v>0.12434776218123025</v>
      </c>
      <c r="M221" s="81">
        <f t="shared" ref="M221:M241" si="442">J221/(K221+L221)</f>
        <v>0.36428948143163103</v>
      </c>
      <c r="N221" s="84">
        <f t="shared" ref="N221:N241" si="443">C221/B221</f>
        <v>8.8178929238531892E-3</v>
      </c>
      <c r="O221" s="84" t="e">
        <f>VLOOKUP(A221,[1]List4!$C$3:$E$203,3,0)</f>
        <v>#N/A</v>
      </c>
      <c r="P221" s="85">
        <f t="shared" ref="P221:P241" si="444">D221/B221</f>
        <v>0.53548989641704869</v>
      </c>
      <c r="Q221" s="87">
        <f t="shared" ref="Q221:Q241" si="445">N221</f>
        <v>8.8178929238531892E-3</v>
      </c>
      <c r="R221" s="96">
        <f t="shared" ref="R221:R241" si="446">IF(P221="","",1-SUM(P221:Q221))</f>
        <v>0.45569221065909815</v>
      </c>
      <c r="S221">
        <f t="shared" ref="S221:S241" si="447">MONTH(A221)</f>
        <v>10</v>
      </c>
      <c r="T221">
        <f t="shared" ref="T221:T241" si="448">AVERAGE(J215:J221)</f>
        <v>6.8988830980981922E-2</v>
      </c>
      <c r="U221">
        <f t="shared" ref="U221:U241" si="449">AVERAGE(K215:K221)</f>
        <v>4.7029382439080361E-4</v>
      </c>
      <c r="V221">
        <f t="shared" ref="V221:V241" si="450">AVERAGE(L215:L221)</f>
        <v>4.6620719724923355E-2</v>
      </c>
      <c r="W221">
        <f t="shared" ref="W221:W241" si="451">AVERAGE(M215:M221)</f>
        <v>2.6537607223867794</v>
      </c>
      <c r="X221">
        <f t="shared" ref="X221:X241" si="452">C221/SUM(C221:D221)</f>
        <v>1.6200196095908725E-2</v>
      </c>
      <c r="AB221" s="119">
        <f t="shared" ref="AB221:AB241" si="453">AVERAGE(F215:F221)</f>
        <v>2549.8571428571427</v>
      </c>
      <c r="AC221" s="120">
        <f t="shared" ref="AC221:AC241" si="454">AVERAGE(G215:G221)</f>
        <v>17.285714285714285</v>
      </c>
      <c r="AD221" s="67">
        <f t="shared" ref="AD221:AD241" si="455">INDEX(AB200:AB221,$AE$3)*$AD$2</f>
        <v>77.188857142857145</v>
      </c>
      <c r="AE221" s="41">
        <f t="shared" ref="AE221:AE241" si="456">AC221/AD221</f>
        <v>0.22394053915998235</v>
      </c>
      <c r="AF221" s="47">
        <v>325.85714285714283</v>
      </c>
      <c r="AG221" s="67">
        <f t="shared" ref="AG221:AG241" si="457">INDEX(AF200:AF221,$AI$3)*$AH$2</f>
        <v>36.308571428571426</v>
      </c>
      <c r="AH221" s="41">
        <f t="shared" ref="AH221:AH241" si="458">AC221/AG221</f>
        <v>0.47607806106389677</v>
      </c>
      <c r="AI221" s="36"/>
      <c r="AJ221" s="68">
        <f t="shared" ref="AJ221:AJ241" si="459">AVERAGE(H215:H221)</f>
        <v>1840.1428571428571</v>
      </c>
      <c r="AK221" s="68">
        <f t="shared" ref="AK221:AK241" si="460">INDEX(AB179:AB221,$AK$2)*$AJ$1</f>
        <v>526.29999999999995</v>
      </c>
    </row>
    <row r="222" spans="1:37" ht="13.8" x14ac:dyDescent="0.25">
      <c r="A222" s="95">
        <v>44109</v>
      </c>
      <c r="B222" s="81">
        <v>85566</v>
      </c>
      <c r="C222" s="81">
        <v>758</v>
      </c>
      <c r="D222" s="81">
        <v>46636</v>
      </c>
      <c r="E222" s="81"/>
      <c r="F222" s="81">
        <f t="shared" si="435"/>
        <v>3120</v>
      </c>
      <c r="G222" s="81">
        <f t="shared" si="436"/>
        <v>31</v>
      </c>
      <c r="H222" s="81">
        <f t="shared" si="437"/>
        <v>2487</v>
      </c>
      <c r="I222" s="81">
        <f t="shared" si="438"/>
        <v>38172</v>
      </c>
      <c r="J222" s="82">
        <f t="shared" si="439"/>
        <v>8.3689287417630681E-2</v>
      </c>
      <c r="K222" s="82">
        <f t="shared" si="440"/>
        <v>8.2512643066276286E-4</v>
      </c>
      <c r="L222" s="82">
        <f t="shared" si="441"/>
        <v>6.6196433324461013E-2</v>
      </c>
      <c r="M222" s="81">
        <f t="shared" si="442"/>
        <v>1.2486920287054744</v>
      </c>
      <c r="N222" s="84">
        <f t="shared" si="443"/>
        <v>8.8586588130799612E-3</v>
      </c>
      <c r="O222" s="84" t="e">
        <f>VLOOKUP(A222,[1]List4!$C$3:$E$203,3,0)</f>
        <v>#N/A</v>
      </c>
      <c r="P222" s="85">
        <f t="shared" si="444"/>
        <v>0.54502956781899348</v>
      </c>
      <c r="Q222" s="87">
        <f t="shared" si="445"/>
        <v>8.8586588130799612E-3</v>
      </c>
      <c r="R222" s="96">
        <f t="shared" si="446"/>
        <v>0.44611177336792651</v>
      </c>
      <c r="S222">
        <f t="shared" si="447"/>
        <v>10</v>
      </c>
      <c r="T222">
        <f t="shared" si="448"/>
        <v>7.5296147692320389E-2</v>
      </c>
      <c r="U222">
        <f t="shared" si="449"/>
        <v>5.3578123687297028E-4</v>
      </c>
      <c r="V222">
        <f t="shared" si="450"/>
        <v>5.3759193265492618E-2</v>
      </c>
      <c r="W222">
        <f t="shared" si="451"/>
        <v>2.491760062727701</v>
      </c>
      <c r="X222">
        <f t="shared" si="452"/>
        <v>1.5993585685951807E-2</v>
      </c>
      <c r="AB222" s="119">
        <f t="shared" si="453"/>
        <v>2811.8571428571427</v>
      </c>
      <c r="AC222" s="120">
        <f t="shared" si="454"/>
        <v>20</v>
      </c>
      <c r="AD222" s="67">
        <f t="shared" si="455"/>
        <v>81.732571428571418</v>
      </c>
      <c r="AE222" s="41">
        <f t="shared" si="456"/>
        <v>0.24470048660439625</v>
      </c>
      <c r="AF222" s="47">
        <v>376.14285714285717</v>
      </c>
      <c r="AG222" s="67">
        <f t="shared" si="457"/>
        <v>37.26</v>
      </c>
      <c r="AH222" s="41">
        <f t="shared" si="458"/>
        <v>0.53676865271068175</v>
      </c>
      <c r="AI222" s="36"/>
      <c r="AJ222" s="68">
        <f t="shared" si="459"/>
        <v>2119.5714285714284</v>
      </c>
      <c r="AK222" s="68">
        <f t="shared" si="460"/>
        <v>596.09999999999991</v>
      </c>
    </row>
    <row r="223" spans="1:37" ht="13.8" x14ac:dyDescent="0.25">
      <c r="A223" s="95">
        <v>44110</v>
      </c>
      <c r="B223" s="81">
        <v>90022</v>
      </c>
      <c r="C223" s="81">
        <v>794</v>
      </c>
      <c r="D223" s="81">
        <v>48788</v>
      </c>
      <c r="E223" s="81"/>
      <c r="F223" s="81">
        <f t="shared" si="435"/>
        <v>4456</v>
      </c>
      <c r="G223" s="81">
        <f t="shared" si="436"/>
        <v>36</v>
      </c>
      <c r="H223" s="81">
        <f t="shared" si="437"/>
        <v>2152</v>
      </c>
      <c r="I223" s="81">
        <f t="shared" si="438"/>
        <v>40440</v>
      </c>
      <c r="J223" s="82">
        <f t="shared" si="439"/>
        <v>0.11767501644643391</v>
      </c>
      <c r="K223" s="82">
        <f t="shared" si="440"/>
        <v>9.430996541967935E-4</v>
      </c>
      <c r="L223" s="82">
        <f t="shared" si="441"/>
        <v>5.6376401550874984E-2</v>
      </c>
      <c r="M223" s="81">
        <f t="shared" si="442"/>
        <v>2.052966511788517</v>
      </c>
      <c r="N223" s="84">
        <f t="shared" si="443"/>
        <v>8.8200662060385245E-3</v>
      </c>
      <c r="O223" s="84" t="e">
        <f>VLOOKUP(A223,[1]List4!$C$3:$E$203,3,0)</f>
        <v>#N/A</v>
      </c>
      <c r="P223" s="85">
        <f t="shared" si="444"/>
        <v>0.54195641065517319</v>
      </c>
      <c r="Q223" s="87">
        <f t="shared" si="445"/>
        <v>8.8200662060385245E-3</v>
      </c>
      <c r="R223" s="96">
        <f t="shared" si="446"/>
        <v>0.44922352313878833</v>
      </c>
      <c r="S223">
        <f t="shared" si="447"/>
        <v>10</v>
      </c>
      <c r="T223">
        <f t="shared" si="448"/>
        <v>8.3688372171517075E-2</v>
      </c>
      <c r="U223">
        <f t="shared" si="449"/>
        <v>5.9367271320011632E-4</v>
      </c>
      <c r="V223">
        <f t="shared" si="450"/>
        <v>5.7714989144899365E-2</v>
      </c>
      <c r="W223">
        <f t="shared" si="451"/>
        <v>2.4969701765282255</v>
      </c>
      <c r="X223">
        <f t="shared" si="452"/>
        <v>1.6013876003388328E-2</v>
      </c>
      <c r="AB223" s="119">
        <f t="shared" si="453"/>
        <v>3168.4285714285716</v>
      </c>
      <c r="AC223" s="120">
        <f t="shared" si="454"/>
        <v>22.571428571428573</v>
      </c>
      <c r="AD223" s="67">
        <f t="shared" si="455"/>
        <v>81.363428571428571</v>
      </c>
      <c r="AE223" s="41">
        <f t="shared" si="456"/>
        <v>0.27741491438765048</v>
      </c>
      <c r="AF223" s="47">
        <v>419.28571428571428</v>
      </c>
      <c r="AG223" s="67">
        <f t="shared" si="457"/>
        <v>41.58</v>
      </c>
      <c r="AH223" s="41">
        <f t="shared" si="458"/>
        <v>0.54284339998625719</v>
      </c>
      <c r="AI223" s="36"/>
      <c r="AJ223" s="68">
        <f t="shared" si="459"/>
        <v>2289.8571428571427</v>
      </c>
      <c r="AK223" s="68">
        <f t="shared" si="460"/>
        <v>661.1</v>
      </c>
    </row>
    <row r="224" spans="1:37" ht="13.8" x14ac:dyDescent="0.25">
      <c r="A224" s="95">
        <v>44111</v>
      </c>
      <c r="B224" s="81">
        <v>95360</v>
      </c>
      <c r="C224" s="81">
        <v>829</v>
      </c>
      <c r="D224" s="81">
        <v>50767</v>
      </c>
      <c r="E224" s="81"/>
      <c r="F224" s="81">
        <f t="shared" si="435"/>
        <v>5338</v>
      </c>
      <c r="G224" s="81">
        <f t="shared" si="436"/>
        <v>35</v>
      </c>
      <c r="H224" s="81">
        <f t="shared" si="437"/>
        <v>1979</v>
      </c>
      <c r="I224" s="81">
        <f t="shared" si="438"/>
        <v>43764</v>
      </c>
      <c r="J224" s="82">
        <f t="shared" si="439"/>
        <v>0.13311703219422977</v>
      </c>
      <c r="K224" s="82">
        <f t="shared" si="440"/>
        <v>8.6547972304648862E-4</v>
      </c>
      <c r="L224" s="82">
        <f t="shared" si="441"/>
        <v>4.8936696340257171E-2</v>
      </c>
      <c r="M224" s="81">
        <f t="shared" si="442"/>
        <v>2.6729159791135313</v>
      </c>
      <c r="N224" s="84">
        <f t="shared" si="443"/>
        <v>8.6933724832214763E-3</v>
      </c>
      <c r="O224" s="84" t="e">
        <f>VLOOKUP(A224,[1]List4!$C$3:$E$203,3,0)</f>
        <v>#N/A</v>
      </c>
      <c r="P224" s="85">
        <f t="shared" si="444"/>
        <v>0.5323720637583893</v>
      </c>
      <c r="Q224" s="87">
        <f t="shared" si="445"/>
        <v>8.6933724832214763E-3</v>
      </c>
      <c r="R224" s="96">
        <f t="shared" si="446"/>
        <v>0.45893456375838926</v>
      </c>
      <c r="S224">
        <f t="shared" si="447"/>
        <v>10</v>
      </c>
      <c r="T224">
        <f t="shared" si="448"/>
        <v>9.0518538337048135E-2</v>
      </c>
      <c r="U224">
        <f t="shared" si="449"/>
        <v>6.3851896386159137E-4</v>
      </c>
      <c r="V224">
        <f t="shared" si="450"/>
        <v>6.1869372213081537E-2</v>
      </c>
      <c r="W224">
        <f t="shared" si="451"/>
        <v>2.2816568980851213</v>
      </c>
      <c r="X224">
        <f t="shared" si="452"/>
        <v>1.606713698736336E-2</v>
      </c>
      <c r="AB224" s="119">
        <f t="shared" si="453"/>
        <v>3513.8571428571427</v>
      </c>
      <c r="AC224" s="120">
        <f t="shared" si="454"/>
        <v>24.857142857142858</v>
      </c>
      <c r="AD224" s="67">
        <f t="shared" si="455"/>
        <v>83.095142857142861</v>
      </c>
      <c r="AE224" s="41">
        <f t="shared" si="456"/>
        <v>0.29914074400085272</v>
      </c>
      <c r="AF224" s="47">
        <v>462.42857142857144</v>
      </c>
      <c r="AG224" s="67">
        <f t="shared" si="457"/>
        <v>45.951428571428565</v>
      </c>
      <c r="AH224" s="41">
        <f t="shared" si="458"/>
        <v>0.54094385375862719</v>
      </c>
      <c r="AI224" s="36"/>
      <c r="AJ224" s="68">
        <f t="shared" si="459"/>
        <v>2474.8571428571427</v>
      </c>
      <c r="AK224" s="68">
        <f t="shared" si="460"/>
        <v>764.9</v>
      </c>
    </row>
    <row r="225" spans="1:37" ht="13.8" x14ac:dyDescent="0.25">
      <c r="A225" s="95">
        <v>44112</v>
      </c>
      <c r="B225" s="81">
        <v>100757</v>
      </c>
      <c r="C225" s="81">
        <v>869</v>
      </c>
      <c r="D225" s="81">
        <v>51160</v>
      </c>
      <c r="E225" s="81"/>
      <c r="F225" s="81">
        <f t="shared" si="435"/>
        <v>5397</v>
      </c>
      <c r="G225" s="81">
        <f t="shared" si="436"/>
        <v>40</v>
      </c>
      <c r="H225" s="81">
        <f t="shared" si="437"/>
        <v>393</v>
      </c>
      <c r="I225" s="81">
        <f t="shared" si="438"/>
        <v>48728</v>
      </c>
      <c r="J225" s="82">
        <f t="shared" si="439"/>
        <v>0.12442853312987975</v>
      </c>
      <c r="K225" s="82">
        <f t="shared" si="440"/>
        <v>9.1399323645005028E-4</v>
      </c>
      <c r="L225" s="82">
        <f t="shared" si="441"/>
        <v>8.9799835481217446E-3</v>
      </c>
      <c r="M225" s="81">
        <f t="shared" si="442"/>
        <v>12.576190124471264</v>
      </c>
      <c r="N225" s="84">
        <f t="shared" si="443"/>
        <v>8.624710938197843E-3</v>
      </c>
      <c r="O225" s="84" t="e">
        <f>VLOOKUP(A225,[1]List4!$C$3:$E$203,3,0)</f>
        <v>#N/A</v>
      </c>
      <c r="P225" s="85">
        <f t="shared" si="444"/>
        <v>0.50775628492313185</v>
      </c>
      <c r="Q225" s="87">
        <f t="shared" si="445"/>
        <v>8.624710938197843E-3</v>
      </c>
      <c r="R225" s="96">
        <f t="shared" si="446"/>
        <v>0.48361900413867032</v>
      </c>
      <c r="S225">
        <f t="shared" si="447"/>
        <v>10</v>
      </c>
      <c r="T225">
        <f t="shared" si="448"/>
        <v>9.4597727051810424E-2</v>
      </c>
      <c r="U225">
        <f t="shared" si="449"/>
        <v>6.7947496321652738E-4</v>
      </c>
      <c r="V225">
        <f t="shared" si="450"/>
        <v>6.0257290222829586E-2</v>
      </c>
      <c r="W225">
        <f t="shared" si="451"/>
        <v>3.4226739901636845</v>
      </c>
      <c r="X225">
        <f t="shared" si="452"/>
        <v>1.6702223759826249E-2</v>
      </c>
      <c r="AB225" s="119">
        <f t="shared" si="453"/>
        <v>3786</v>
      </c>
      <c r="AC225" s="120">
        <f t="shared" si="454"/>
        <v>27.285714285714285</v>
      </c>
      <c r="AD225" s="67">
        <f t="shared" si="455"/>
        <v>82.074571428571417</v>
      </c>
      <c r="AE225" s="41">
        <f t="shared" si="456"/>
        <v>0.33245028040701663</v>
      </c>
      <c r="AF225" s="47">
        <v>495.71428571428572</v>
      </c>
      <c r="AG225" s="67">
        <f t="shared" si="457"/>
        <v>50.502857142857138</v>
      </c>
      <c r="AH225" s="41">
        <f t="shared" si="458"/>
        <v>0.54028060647205256</v>
      </c>
      <c r="AI225" s="36"/>
      <c r="AJ225" s="68">
        <f t="shared" si="459"/>
        <v>2424.8571428571427</v>
      </c>
      <c r="AK225" s="68">
        <f t="shared" si="460"/>
        <v>803.19999999999993</v>
      </c>
    </row>
    <row r="226" spans="1:37" ht="13.8" x14ac:dyDescent="0.25">
      <c r="A226" s="95">
        <v>44113</v>
      </c>
      <c r="B226" s="81">
        <v>109374</v>
      </c>
      <c r="C226" s="81">
        <v>905</v>
      </c>
      <c r="D226" s="81">
        <v>53173</v>
      </c>
      <c r="E226" s="81"/>
      <c r="F226" s="81">
        <f t="shared" si="435"/>
        <v>8617</v>
      </c>
      <c r="G226" s="81">
        <f t="shared" si="436"/>
        <v>36</v>
      </c>
      <c r="H226" s="81">
        <f t="shared" si="437"/>
        <v>2013</v>
      </c>
      <c r="I226" s="81">
        <f t="shared" si="438"/>
        <v>55296</v>
      </c>
      <c r="J226" s="82">
        <f t="shared" si="439"/>
        <v>0.17851839471855621</v>
      </c>
      <c r="K226" s="82">
        <f t="shared" si="440"/>
        <v>7.3879494335905437E-4</v>
      </c>
      <c r="L226" s="82">
        <f t="shared" si="441"/>
        <v>4.1310950582827119E-2</v>
      </c>
      <c r="M226" s="81">
        <f t="shared" si="442"/>
        <v>4.2454096329164512</v>
      </c>
      <c r="N226" s="84">
        <f t="shared" si="443"/>
        <v>8.2743613655896289E-3</v>
      </c>
      <c r="O226" s="84" t="e">
        <f>VLOOKUP(A226,[1]List4!$C$3:$E$203,3,0)</f>
        <v>#N/A</v>
      </c>
      <c r="P226" s="85">
        <f t="shared" si="444"/>
        <v>0.48615758772651635</v>
      </c>
      <c r="Q226" s="87">
        <f t="shared" si="445"/>
        <v>8.2743613655896289E-3</v>
      </c>
      <c r="R226" s="96">
        <f t="shared" si="446"/>
        <v>0.50556805090789403</v>
      </c>
      <c r="S226">
        <f t="shared" si="447"/>
        <v>10</v>
      </c>
      <c r="T226">
        <f t="shared" si="448"/>
        <v>0.10623748965556364</v>
      </c>
      <c r="U226">
        <f t="shared" si="449"/>
        <v>7.0885756915572485E-4</v>
      </c>
      <c r="V226">
        <f t="shared" si="450"/>
        <v>6.3090713573370663E-2</v>
      </c>
      <c r="W226">
        <f t="shared" si="451"/>
        <v>3.3993201075555142</v>
      </c>
      <c r="X226">
        <f t="shared" si="452"/>
        <v>1.6735086356743964E-2</v>
      </c>
      <c r="AB226" s="119">
        <f t="shared" si="453"/>
        <v>4474.7142857142853</v>
      </c>
      <c r="AC226" s="120">
        <f t="shared" si="454"/>
        <v>29.428571428571427</v>
      </c>
      <c r="AD226" s="67">
        <f t="shared" si="455"/>
        <v>79.718571428571423</v>
      </c>
      <c r="AE226" s="41">
        <f t="shared" si="456"/>
        <v>0.3691557801551888</v>
      </c>
      <c r="AF226" s="47">
        <v>573.85714285714289</v>
      </c>
      <c r="AG226" s="67">
        <f t="shared" si="457"/>
        <v>55.414285714285711</v>
      </c>
      <c r="AH226" s="41">
        <f t="shared" si="458"/>
        <v>0.53106470739881417</v>
      </c>
      <c r="AI226" s="36"/>
      <c r="AJ226" s="68">
        <f t="shared" si="459"/>
        <v>2591.5714285714284</v>
      </c>
      <c r="AK226" s="68">
        <f t="shared" si="460"/>
        <v>850.59999999999991</v>
      </c>
    </row>
    <row r="227" spans="1:37" ht="13.8" x14ac:dyDescent="0.25">
      <c r="A227" s="95">
        <v>44114</v>
      </c>
      <c r="B227" s="81">
        <v>114005</v>
      </c>
      <c r="C227" s="81">
        <v>948</v>
      </c>
      <c r="D227" s="81">
        <v>54909</v>
      </c>
      <c r="E227" s="81"/>
      <c r="F227" s="81">
        <f t="shared" si="435"/>
        <v>4631</v>
      </c>
      <c r="G227" s="81">
        <f t="shared" si="436"/>
        <v>43</v>
      </c>
      <c r="H227" s="81">
        <f t="shared" si="437"/>
        <v>1736</v>
      </c>
      <c r="I227" s="81">
        <f t="shared" si="438"/>
        <v>58148</v>
      </c>
      <c r="J227" s="82">
        <f t="shared" si="439"/>
        <v>8.4613458979308429E-2</v>
      </c>
      <c r="K227" s="82">
        <f t="shared" si="440"/>
        <v>7.7763310185185184E-4</v>
      </c>
      <c r="L227" s="82">
        <f t="shared" si="441"/>
        <v>3.1394675925925923E-2</v>
      </c>
      <c r="M227" s="81">
        <f t="shared" si="442"/>
        <v>2.6300088969757387</v>
      </c>
      <c r="N227" s="84">
        <f t="shared" si="443"/>
        <v>8.3154247620718397E-3</v>
      </c>
      <c r="O227" s="84" t="e">
        <f>VLOOKUP(A227,[1]List4!$C$3:$E$203,3,0)</f>
        <v>#N/A</v>
      </c>
      <c r="P227" s="85">
        <f t="shared" si="444"/>
        <v>0.48163677031709135</v>
      </c>
      <c r="Q227" s="87">
        <f t="shared" si="445"/>
        <v>8.3154247620718397E-3</v>
      </c>
      <c r="R227" s="96">
        <f t="shared" si="446"/>
        <v>0.51004780492083679</v>
      </c>
      <c r="S227">
        <f t="shared" si="447"/>
        <v>10</v>
      </c>
      <c r="T227">
        <f t="shared" si="448"/>
        <v>0.10964044140229243</v>
      </c>
      <c r="U227">
        <f t="shared" si="449"/>
        <v>7.7944031581509018E-4</v>
      </c>
      <c r="V227">
        <f t="shared" si="450"/>
        <v>5.393470049338546E-2</v>
      </c>
      <c r="W227">
        <f t="shared" si="451"/>
        <v>3.6843532364860865</v>
      </c>
      <c r="X227">
        <f t="shared" si="452"/>
        <v>1.6971910414093131E-2</v>
      </c>
      <c r="AB227" s="119">
        <f t="shared" si="453"/>
        <v>4771.4285714285716</v>
      </c>
      <c r="AC227" s="120">
        <f t="shared" si="454"/>
        <v>33.857142857142854</v>
      </c>
      <c r="AD227" s="67">
        <f t="shared" si="455"/>
        <v>83.051714285714283</v>
      </c>
      <c r="AE227" s="41">
        <f t="shared" si="456"/>
        <v>0.40766338357168164</v>
      </c>
      <c r="AF227" s="47">
        <v>600.14285714285711</v>
      </c>
      <c r="AG227" s="67">
        <f t="shared" si="457"/>
        <v>58.654285714285706</v>
      </c>
      <c r="AH227" s="41">
        <f t="shared" si="458"/>
        <v>0.5772322080958644</v>
      </c>
      <c r="AI227" s="36"/>
      <c r="AJ227" s="68">
        <f t="shared" si="459"/>
        <v>2262.2857142857142</v>
      </c>
      <c r="AK227" s="68">
        <f t="shared" si="460"/>
        <v>901.89999999999986</v>
      </c>
    </row>
    <row r="228" spans="1:37" ht="13.8" x14ac:dyDescent="0.25">
      <c r="A228" s="95">
        <v>44115</v>
      </c>
      <c r="B228" s="81">
        <v>117110</v>
      </c>
      <c r="C228" s="81">
        <v>987</v>
      </c>
      <c r="D228" s="81">
        <v>54980</v>
      </c>
      <c r="E228" s="81"/>
      <c r="F228" s="81">
        <f t="shared" si="435"/>
        <v>3105</v>
      </c>
      <c r="G228" s="81">
        <f t="shared" si="436"/>
        <v>39</v>
      </c>
      <c r="H228" s="81">
        <f t="shared" si="437"/>
        <v>71</v>
      </c>
      <c r="I228" s="81">
        <f t="shared" si="438"/>
        <v>61143</v>
      </c>
      <c r="J228" s="82">
        <f t="shared" si="439"/>
        <v>5.3972805535156883E-2</v>
      </c>
      <c r="K228" s="82">
        <f t="shared" si="440"/>
        <v>6.7070234573846045E-4</v>
      </c>
      <c r="L228" s="82">
        <f t="shared" si="441"/>
        <v>1.2210222191648896E-3</v>
      </c>
      <c r="M228" s="81">
        <f t="shared" si="442"/>
        <v>28.531006329620933</v>
      </c>
      <c r="N228" s="84">
        <f t="shared" si="443"/>
        <v>8.4279736999402274E-3</v>
      </c>
      <c r="O228" s="84" t="e">
        <f>VLOOKUP(A228,[1]List4!$C$3:$E$203,3,0)</f>
        <v>#N/A</v>
      </c>
      <c r="P228" s="85">
        <f t="shared" si="444"/>
        <v>0.46947314490649816</v>
      </c>
      <c r="Q228" s="87">
        <f t="shared" si="445"/>
        <v>8.4279736999402274E-3</v>
      </c>
      <c r="R228" s="96">
        <f t="shared" si="446"/>
        <v>0.52209888139356164</v>
      </c>
      <c r="S228">
        <f t="shared" si="447"/>
        <v>10</v>
      </c>
      <c r="T228">
        <f t="shared" si="448"/>
        <v>0.11085921834588509</v>
      </c>
      <c r="U228">
        <f t="shared" si="449"/>
        <v>8.1926134790078029E-4</v>
      </c>
      <c r="V228">
        <f t="shared" si="450"/>
        <v>3.6345166213090405E-2</v>
      </c>
      <c r="W228">
        <f t="shared" si="451"/>
        <v>7.7081699290845576</v>
      </c>
      <c r="X228">
        <f t="shared" si="452"/>
        <v>1.7635392284739222E-2</v>
      </c>
      <c r="AB228" s="119">
        <f t="shared" si="453"/>
        <v>4952</v>
      </c>
      <c r="AC228" s="120">
        <f t="shared" si="454"/>
        <v>37.142857142857146</v>
      </c>
      <c r="AD228" s="67">
        <f t="shared" si="455"/>
        <v>86.21114285714286</v>
      </c>
      <c r="AE228" s="41">
        <f t="shared" si="456"/>
        <v>0.43083592111062874</v>
      </c>
      <c r="AF228" s="47">
        <v>629</v>
      </c>
      <c r="AG228" s="67">
        <f t="shared" si="457"/>
        <v>67.705714285714294</v>
      </c>
      <c r="AH228" s="41">
        <f t="shared" si="458"/>
        <v>0.54859264885850523</v>
      </c>
      <c r="AI228" s="36"/>
      <c r="AJ228" s="68">
        <f t="shared" si="459"/>
        <v>1547.2857142857142</v>
      </c>
      <c r="AK228" s="68">
        <f t="shared" si="460"/>
        <v>999.59999999999991</v>
      </c>
    </row>
    <row r="229" spans="1:37" ht="13.8" x14ac:dyDescent="0.25">
      <c r="A229" s="95">
        <v>44116</v>
      </c>
      <c r="B229" s="81">
        <v>121421</v>
      </c>
      <c r="C229" s="81">
        <v>1051</v>
      </c>
      <c r="D229" s="81">
        <v>58200</v>
      </c>
      <c r="E229" s="81"/>
      <c r="F229" s="81">
        <f t="shared" si="435"/>
        <v>4311</v>
      </c>
      <c r="G229" s="81">
        <f t="shared" si="436"/>
        <v>64</v>
      </c>
      <c r="H229" s="81">
        <f t="shared" si="437"/>
        <v>3220</v>
      </c>
      <c r="I229" s="81">
        <f t="shared" si="438"/>
        <v>62170</v>
      </c>
      <c r="J229" s="82">
        <f t="shared" si="439"/>
        <v>7.1286410049775789E-2</v>
      </c>
      <c r="K229" s="82">
        <f t="shared" si="440"/>
        <v>1.0467265263398918E-3</v>
      </c>
      <c r="L229" s="82">
        <f t="shared" si="441"/>
        <v>5.2663428356475805E-2</v>
      </c>
      <c r="M229" s="81">
        <f t="shared" si="442"/>
        <v>1.32724268260458</v>
      </c>
      <c r="N229" s="84">
        <f t="shared" si="443"/>
        <v>8.6558338343449646E-3</v>
      </c>
      <c r="O229" s="84" t="e">
        <f>VLOOKUP(A229,[1]List4!$C$3:$E$203,3,0)</f>
        <v>#N/A</v>
      </c>
      <c r="P229" s="85">
        <f t="shared" si="444"/>
        <v>0.47932400490854138</v>
      </c>
      <c r="Q229" s="87">
        <f t="shared" si="445"/>
        <v>8.6558338343449646E-3</v>
      </c>
      <c r="R229" s="96">
        <f t="shared" si="446"/>
        <v>0.51202016125711358</v>
      </c>
      <c r="S229">
        <f t="shared" si="447"/>
        <v>10</v>
      </c>
      <c r="T229">
        <f t="shared" si="448"/>
        <v>0.10908737872190581</v>
      </c>
      <c r="U229">
        <f t="shared" si="449"/>
        <v>8.5091850442608433E-4</v>
      </c>
      <c r="V229">
        <f t="shared" si="450"/>
        <v>3.441187978909252E-2</v>
      </c>
      <c r="W229">
        <f t="shared" si="451"/>
        <v>7.7193914510701447</v>
      </c>
      <c r="X229">
        <f t="shared" si="452"/>
        <v>1.7738097247303842E-2</v>
      </c>
      <c r="AB229" s="119">
        <f t="shared" si="453"/>
        <v>5122.1428571428569</v>
      </c>
      <c r="AC229" s="120">
        <f t="shared" si="454"/>
        <v>41.857142857142854</v>
      </c>
      <c r="AD229" s="67">
        <f t="shared" si="455"/>
        <v>90.836285714285722</v>
      </c>
      <c r="AE229" s="41">
        <f t="shared" si="456"/>
        <v>0.46079760448153184</v>
      </c>
      <c r="AF229" s="47">
        <v>645.28571428571433</v>
      </c>
      <c r="AG229" s="67">
        <f t="shared" si="457"/>
        <v>75.471428571428561</v>
      </c>
      <c r="AH229" s="41">
        <f t="shared" si="458"/>
        <v>0.55460912360401293</v>
      </c>
      <c r="AI229" s="36"/>
      <c r="AJ229" s="68">
        <f t="shared" si="459"/>
        <v>1652</v>
      </c>
      <c r="AK229" s="68">
        <f t="shared" si="460"/>
        <v>1174.1999999999998</v>
      </c>
    </row>
    <row r="230" spans="1:37" ht="13.8" x14ac:dyDescent="0.25">
      <c r="A230" s="95">
        <v>44117</v>
      </c>
      <c r="B230" s="81">
        <v>129747</v>
      </c>
      <c r="C230" s="81">
        <v>1106</v>
      </c>
      <c r="D230" s="81">
        <v>59901</v>
      </c>
      <c r="E230" s="81"/>
      <c r="F230" s="81">
        <f t="shared" si="435"/>
        <v>8326</v>
      </c>
      <c r="G230" s="81">
        <f t="shared" si="436"/>
        <v>55</v>
      </c>
      <c r="H230" s="81">
        <f t="shared" si="437"/>
        <v>1701</v>
      </c>
      <c r="I230" s="81">
        <f t="shared" si="438"/>
        <v>68740</v>
      </c>
      <c r="J230" s="82">
        <f t="shared" si="439"/>
        <v>0.13545898051469249</v>
      </c>
      <c r="K230" s="82">
        <f t="shared" si="440"/>
        <v>8.8467106321376871E-4</v>
      </c>
      <c r="L230" s="82">
        <f t="shared" si="441"/>
        <v>2.7360463245938556E-2</v>
      </c>
      <c r="M230" s="81">
        <f t="shared" si="442"/>
        <v>4.7958341791562829</v>
      </c>
      <c r="N230" s="84">
        <f t="shared" si="443"/>
        <v>8.5242818716425046E-3</v>
      </c>
      <c r="O230" s="84" t="e">
        <f>VLOOKUP(A230,[1]List4!$C$3:$E$203,3,0)</f>
        <v>#N/A</v>
      </c>
      <c r="P230" s="85">
        <f t="shared" si="444"/>
        <v>0.46167541446044996</v>
      </c>
      <c r="Q230" s="87">
        <f t="shared" si="445"/>
        <v>8.5242818716425046E-3</v>
      </c>
      <c r="R230" s="96">
        <f t="shared" si="446"/>
        <v>0.52980030366790754</v>
      </c>
      <c r="S230">
        <f t="shared" si="447"/>
        <v>10</v>
      </c>
      <c r="T230">
        <f t="shared" si="448"/>
        <v>0.11162794501737135</v>
      </c>
      <c r="U230">
        <f t="shared" si="449"/>
        <v>8.4257156285708079E-4</v>
      </c>
      <c r="V230">
        <f t="shared" si="450"/>
        <v>3.0266745745530173E-2</v>
      </c>
      <c r="W230">
        <f t="shared" si="451"/>
        <v>8.1112296892655387</v>
      </c>
      <c r="X230">
        <f t="shared" si="452"/>
        <v>1.8129067156227974E-2</v>
      </c>
      <c r="AB230" s="119">
        <f t="shared" si="453"/>
        <v>5675</v>
      </c>
      <c r="AC230" s="120">
        <f t="shared" si="454"/>
        <v>44.571428571428569</v>
      </c>
      <c r="AD230" s="67">
        <f t="shared" si="455"/>
        <v>93.974000000000004</v>
      </c>
      <c r="AE230" s="41">
        <f t="shared" si="456"/>
        <v>0.47429532180633543</v>
      </c>
      <c r="AF230" s="47">
        <v>716.14285714285711</v>
      </c>
      <c r="AG230" s="67">
        <f t="shared" si="457"/>
        <v>83.237142857142857</v>
      </c>
      <c r="AH230" s="41">
        <f t="shared" si="458"/>
        <v>0.53547523427041499</v>
      </c>
      <c r="AI230" s="36"/>
      <c r="AJ230" s="68">
        <f t="shared" si="459"/>
        <v>1587.5714285714287</v>
      </c>
      <c r="AK230" s="68">
        <f t="shared" si="460"/>
        <v>1240.2</v>
      </c>
    </row>
    <row r="231" spans="1:37" ht="13.8" x14ac:dyDescent="0.25">
      <c r="A231" s="95">
        <v>44118</v>
      </c>
      <c r="B231" s="81">
        <v>139290</v>
      </c>
      <c r="C231" s="81">
        <v>1172</v>
      </c>
      <c r="D231" s="81">
        <v>60901</v>
      </c>
      <c r="E231" s="81"/>
      <c r="F231" s="81">
        <f t="shared" si="435"/>
        <v>9543</v>
      </c>
      <c r="G231" s="81">
        <f t="shared" si="436"/>
        <v>66</v>
      </c>
      <c r="H231" s="81">
        <f t="shared" si="437"/>
        <v>1000</v>
      </c>
      <c r="I231" s="81">
        <f t="shared" si="438"/>
        <v>77217</v>
      </c>
      <c r="J231" s="82">
        <f t="shared" si="439"/>
        <v>0.14053008882040108</v>
      </c>
      <c r="K231" s="82">
        <f t="shared" si="440"/>
        <v>9.6013965667733484E-4</v>
      </c>
      <c r="L231" s="82">
        <f t="shared" si="441"/>
        <v>1.4547570555717195E-2</v>
      </c>
      <c r="M231" s="81">
        <f t="shared" si="442"/>
        <v>9.0619496299384341</v>
      </c>
      <c r="N231" s="84">
        <f t="shared" si="443"/>
        <v>8.4141000789719287E-3</v>
      </c>
      <c r="O231" s="84" t="e">
        <f>VLOOKUP(A231,[1]List4!$C$3:$E$203,3,0)</f>
        <v>#N/A</v>
      </c>
      <c r="P231" s="85">
        <f t="shared" si="444"/>
        <v>0.43722449565654392</v>
      </c>
      <c r="Q231" s="87">
        <f t="shared" si="445"/>
        <v>8.4141000789719287E-3</v>
      </c>
      <c r="R231" s="96">
        <f t="shared" si="446"/>
        <v>0.55436140426448421</v>
      </c>
      <c r="S231">
        <f t="shared" si="447"/>
        <v>10</v>
      </c>
      <c r="T231">
        <f t="shared" si="448"/>
        <v>0.11268695310682439</v>
      </c>
      <c r="U231">
        <f t="shared" si="449"/>
        <v>8.5609441051863033E-4</v>
      </c>
      <c r="V231">
        <f t="shared" si="450"/>
        <v>2.5354013490595888E-2</v>
      </c>
      <c r="W231">
        <f t="shared" si="451"/>
        <v>9.0239487822405255</v>
      </c>
      <c r="X231">
        <f t="shared" si="452"/>
        <v>1.8880994957549982E-2</v>
      </c>
      <c r="AB231" s="119">
        <f t="shared" si="453"/>
        <v>6275.7142857142853</v>
      </c>
      <c r="AC231" s="120">
        <f t="shared" si="454"/>
        <v>49</v>
      </c>
      <c r="AD231" s="67">
        <f t="shared" si="455"/>
        <v>96.894571428571425</v>
      </c>
      <c r="AE231" s="41">
        <f t="shared" si="456"/>
        <v>0.50570428536465262</v>
      </c>
      <c r="AF231" s="47">
        <v>786</v>
      </c>
      <c r="AG231" s="67">
        <f t="shared" si="457"/>
        <v>89.228571428571428</v>
      </c>
      <c r="AH231" s="41">
        <f t="shared" si="458"/>
        <v>0.54915145693243672</v>
      </c>
      <c r="AI231" s="36"/>
      <c r="AJ231" s="68">
        <f t="shared" si="459"/>
        <v>1447.7142857142858</v>
      </c>
      <c r="AK231" s="68">
        <f t="shared" si="460"/>
        <v>1290.5</v>
      </c>
    </row>
    <row r="232" spans="1:37" ht="13.8" x14ac:dyDescent="0.25">
      <c r="A232" s="95">
        <v>44119</v>
      </c>
      <c r="B232" s="81">
        <v>149010</v>
      </c>
      <c r="C232" s="81">
        <v>1230</v>
      </c>
      <c r="D232" s="81">
        <v>63350</v>
      </c>
      <c r="E232" s="81"/>
      <c r="F232" s="81">
        <f t="shared" si="435"/>
        <v>9720</v>
      </c>
      <c r="G232" s="81">
        <f t="shared" si="436"/>
        <v>58</v>
      </c>
      <c r="H232" s="81">
        <f t="shared" si="437"/>
        <v>2449</v>
      </c>
      <c r="I232" s="81">
        <f t="shared" si="438"/>
        <v>84430</v>
      </c>
      <c r="J232" s="82">
        <f t="shared" si="439"/>
        <v>0.12753788106278094</v>
      </c>
      <c r="K232" s="82">
        <f t="shared" si="440"/>
        <v>7.5112993252781127E-4</v>
      </c>
      <c r="L232" s="82">
        <f t="shared" si="441"/>
        <v>3.1715813875182929E-2</v>
      </c>
      <c r="M232" s="81">
        <f t="shared" si="442"/>
        <v>3.9282379585260294</v>
      </c>
      <c r="N232" s="84">
        <f t="shared" si="443"/>
        <v>8.2544795651298564E-3</v>
      </c>
      <c r="O232" s="84" t="e">
        <f>VLOOKUP(A232,[1]List4!$C$3:$E$203,3,0)</f>
        <v>#N/A</v>
      </c>
      <c r="P232" s="85">
        <f t="shared" si="444"/>
        <v>0.42513925239916783</v>
      </c>
      <c r="Q232" s="87">
        <f t="shared" si="445"/>
        <v>8.2544795651298564E-3</v>
      </c>
      <c r="R232" s="96">
        <f t="shared" si="446"/>
        <v>0.56660626803570224</v>
      </c>
      <c r="S232">
        <f t="shared" si="447"/>
        <v>10</v>
      </c>
      <c r="T232">
        <f t="shared" si="448"/>
        <v>0.11313114566866742</v>
      </c>
      <c r="U232">
        <f t="shared" si="449"/>
        <v>8.328282242440248E-4</v>
      </c>
      <c r="V232">
        <f t="shared" si="450"/>
        <v>2.8601989251604631E-2</v>
      </c>
      <c r="W232">
        <f t="shared" si="451"/>
        <v>7.7885270442483483</v>
      </c>
      <c r="X232">
        <f t="shared" si="452"/>
        <v>1.9046144317126045E-2</v>
      </c>
      <c r="AB232" s="119">
        <f t="shared" si="453"/>
        <v>6893.2857142857147</v>
      </c>
      <c r="AC232" s="120">
        <f t="shared" si="454"/>
        <v>51.571428571428569</v>
      </c>
      <c r="AD232" s="67">
        <f t="shared" si="455"/>
        <v>106.85057142857141</v>
      </c>
      <c r="AE232" s="41">
        <f t="shared" si="456"/>
        <v>0.48265000254026325</v>
      </c>
      <c r="AF232" s="47">
        <v>846.85714285714289</v>
      </c>
      <c r="AG232" s="67">
        <f t="shared" si="457"/>
        <v>103.29428571428572</v>
      </c>
      <c r="AH232" s="41">
        <f t="shared" si="458"/>
        <v>0.49926700412137298</v>
      </c>
      <c r="AI232" s="36"/>
      <c r="AJ232" s="68">
        <f t="shared" si="459"/>
        <v>1741.4285714285713</v>
      </c>
      <c r="AK232" s="68">
        <f t="shared" si="460"/>
        <v>1310.2</v>
      </c>
    </row>
    <row r="233" spans="1:37" ht="13.8" x14ac:dyDescent="0.25">
      <c r="A233" s="95">
        <v>44120</v>
      </c>
      <c r="B233" s="81">
        <v>160112</v>
      </c>
      <c r="C233" s="81">
        <v>1283</v>
      </c>
      <c r="D233" s="81">
        <v>66093</v>
      </c>
      <c r="E233" s="81"/>
      <c r="F233" s="81">
        <f t="shared" si="435"/>
        <v>11102</v>
      </c>
      <c r="G233" s="81">
        <f t="shared" si="436"/>
        <v>53</v>
      </c>
      <c r="H233" s="81">
        <f t="shared" si="437"/>
        <v>2743</v>
      </c>
      <c r="I233" s="81">
        <f t="shared" si="438"/>
        <v>92736</v>
      </c>
      <c r="J233" s="82">
        <f t="shared" si="439"/>
        <v>0.13334902856039069</v>
      </c>
      <c r="K233" s="82">
        <f t="shared" si="440"/>
        <v>6.277389553476252E-4</v>
      </c>
      <c r="L233" s="82">
        <f t="shared" si="441"/>
        <v>3.2488451972047853E-2</v>
      </c>
      <c r="M233" s="81">
        <f t="shared" si="442"/>
        <v>4.0267018888962038</v>
      </c>
      <c r="N233" s="84">
        <f t="shared" si="443"/>
        <v>8.0131408014389935E-3</v>
      </c>
      <c r="O233" s="84" t="e">
        <f>VLOOKUP(A233,[1]List4!$C$3:$E$203,3,0)</f>
        <v>#N/A</v>
      </c>
      <c r="P233" s="85">
        <f t="shared" si="444"/>
        <v>0.41279229539322476</v>
      </c>
      <c r="Q233" s="87">
        <f t="shared" si="445"/>
        <v>8.0131408014389935E-3</v>
      </c>
      <c r="R233" s="96">
        <f t="shared" si="446"/>
        <v>0.57919456380533618</v>
      </c>
      <c r="S233">
        <f t="shared" si="447"/>
        <v>10</v>
      </c>
      <c r="T233">
        <f t="shared" si="448"/>
        <v>0.10667837907464375</v>
      </c>
      <c r="U233">
        <f t="shared" si="449"/>
        <v>8.1696308309953483E-4</v>
      </c>
      <c r="V233">
        <f t="shared" si="450"/>
        <v>2.7341632307207597E-2</v>
      </c>
      <c r="W233">
        <f t="shared" si="451"/>
        <v>7.7572830808168849</v>
      </c>
      <c r="X233">
        <f t="shared" si="452"/>
        <v>1.9042388981239611E-2</v>
      </c>
      <c r="AB233" s="119">
        <f t="shared" si="453"/>
        <v>7248.2857142857147</v>
      </c>
      <c r="AC233" s="120">
        <f t="shared" si="454"/>
        <v>54</v>
      </c>
      <c r="AD233" s="67">
        <f t="shared" si="455"/>
        <v>120.40028571428572</v>
      </c>
      <c r="AE233" s="41">
        <f t="shared" si="456"/>
        <v>0.44850391906995951</v>
      </c>
      <c r="AF233" s="47">
        <v>886.42857142857144</v>
      </c>
      <c r="AG233" s="67">
        <f t="shared" si="457"/>
        <v>108.02571428571427</v>
      </c>
      <c r="AH233" s="41">
        <f t="shared" si="458"/>
        <v>0.49988098071887654</v>
      </c>
      <c r="AI233" s="36"/>
      <c r="AJ233" s="68">
        <f t="shared" si="459"/>
        <v>1845.7142857142858</v>
      </c>
      <c r="AK233" s="68">
        <f t="shared" si="460"/>
        <v>1354.2</v>
      </c>
    </row>
    <row r="234" spans="1:37" ht="13.8" x14ac:dyDescent="0.25">
      <c r="A234" s="95">
        <v>44121</v>
      </c>
      <c r="B234" s="81">
        <v>168827</v>
      </c>
      <c r="C234" s="81">
        <v>1352</v>
      </c>
      <c r="D234" s="81">
        <v>68945</v>
      </c>
      <c r="E234" s="81"/>
      <c r="F234" s="81">
        <f t="shared" si="435"/>
        <v>8715</v>
      </c>
      <c r="G234" s="81">
        <f t="shared" si="436"/>
        <v>69</v>
      </c>
      <c r="H234" s="81">
        <f t="shared" si="437"/>
        <v>2852</v>
      </c>
      <c r="I234" s="81">
        <f t="shared" si="438"/>
        <v>98530</v>
      </c>
      <c r="J234" s="82">
        <f t="shared" si="439"/>
        <v>9.5402835103679723E-2</v>
      </c>
      <c r="K234" s="82">
        <f t="shared" si="440"/>
        <v>7.4404761904761901E-4</v>
      </c>
      <c r="L234" s="82">
        <f t="shared" si="441"/>
        <v>3.0753968253968252E-2</v>
      </c>
      <c r="M234" s="81">
        <f t="shared" si="442"/>
        <v>3.0288522136853282</v>
      </c>
      <c r="N234" s="84">
        <f t="shared" si="443"/>
        <v>8.008197740882678E-3</v>
      </c>
      <c r="O234" s="84" t="e">
        <f>VLOOKUP(A234,[1]List4!$C$3:$E$203,3,0)</f>
        <v>#N/A</v>
      </c>
      <c r="P234" s="85">
        <f t="shared" si="444"/>
        <v>0.40837662222274873</v>
      </c>
      <c r="Q234" s="87">
        <f t="shared" si="445"/>
        <v>8.008197740882678E-3</v>
      </c>
      <c r="R234" s="96">
        <f t="shared" si="446"/>
        <v>0.58361518003636859</v>
      </c>
      <c r="S234">
        <f t="shared" si="447"/>
        <v>10</v>
      </c>
      <c r="T234">
        <f t="shared" si="448"/>
        <v>0.10821971852098251</v>
      </c>
      <c r="U234">
        <f t="shared" si="449"/>
        <v>8.1216515698464436E-4</v>
      </c>
      <c r="V234">
        <f t="shared" si="450"/>
        <v>2.7250102639785067E-2</v>
      </c>
      <c r="W234">
        <f t="shared" si="451"/>
        <v>7.8142606974896838</v>
      </c>
      <c r="X234">
        <f t="shared" si="452"/>
        <v>1.9232684182824304E-2</v>
      </c>
      <c r="AB234" s="119">
        <f t="shared" si="453"/>
        <v>7831.7142857142853</v>
      </c>
      <c r="AC234" s="120">
        <f t="shared" si="454"/>
        <v>57.714285714285715</v>
      </c>
      <c r="AD234" s="67">
        <f t="shared" si="455"/>
        <v>133.52657142857143</v>
      </c>
      <c r="AE234" s="41">
        <f t="shared" si="456"/>
        <v>0.43223071705364152</v>
      </c>
      <c r="AF234" s="47">
        <v>963</v>
      </c>
      <c r="AG234" s="67">
        <f t="shared" si="457"/>
        <v>113.22</v>
      </c>
      <c r="AH234" s="41">
        <f t="shared" si="458"/>
        <v>0.50975345092992153</v>
      </c>
      <c r="AI234" s="36"/>
      <c r="AJ234" s="68">
        <f t="shared" si="459"/>
        <v>2005.1428571428571</v>
      </c>
      <c r="AK234" s="68">
        <f t="shared" si="460"/>
        <v>1426.1999999999998</v>
      </c>
    </row>
    <row r="235" spans="1:37" ht="13.8" x14ac:dyDescent="0.25">
      <c r="A235" s="95">
        <v>44122</v>
      </c>
      <c r="B235" s="81">
        <v>173885</v>
      </c>
      <c r="C235" s="81">
        <v>1422</v>
      </c>
      <c r="D235" s="81">
        <v>72134</v>
      </c>
      <c r="E235" s="81"/>
      <c r="F235" s="81">
        <f t="shared" si="435"/>
        <v>5058</v>
      </c>
      <c r="G235" s="81">
        <f t="shared" si="436"/>
        <v>70</v>
      </c>
      <c r="H235" s="81">
        <f t="shared" si="437"/>
        <v>3189</v>
      </c>
      <c r="I235" s="81">
        <f t="shared" si="438"/>
        <v>100329</v>
      </c>
      <c r="J235" s="82">
        <f t="shared" si="439"/>
        <v>5.2156871561720601E-2</v>
      </c>
      <c r="K235" s="82">
        <f t="shared" si="440"/>
        <v>7.1044351974018064E-4</v>
      </c>
      <c r="L235" s="82">
        <f t="shared" si="441"/>
        <v>3.23657769207348E-2</v>
      </c>
      <c r="M235" s="81">
        <f t="shared" si="442"/>
        <v>1.576869148504551</v>
      </c>
      <c r="N235" s="84">
        <f t="shared" si="443"/>
        <v>8.1778186732610631E-3</v>
      </c>
      <c r="O235" s="84" t="e">
        <f>VLOOKUP(A235,[1]List4!$C$3:$E$203,3,0)</f>
        <v>#N/A</v>
      </c>
      <c r="P235" s="85">
        <f t="shared" si="444"/>
        <v>0.41483739252954538</v>
      </c>
      <c r="Q235" s="87">
        <f t="shared" si="445"/>
        <v>8.1778186732610631E-3</v>
      </c>
      <c r="R235" s="96">
        <f t="shared" si="446"/>
        <v>0.5769847887971935</v>
      </c>
      <c r="S235">
        <f t="shared" si="447"/>
        <v>10</v>
      </c>
      <c r="T235">
        <f t="shared" si="448"/>
        <v>0.10796029938192019</v>
      </c>
      <c r="U235">
        <f t="shared" si="449"/>
        <v>8.1784246755631869E-4</v>
      </c>
      <c r="V235">
        <f t="shared" si="450"/>
        <v>3.169935331143791E-2</v>
      </c>
      <c r="W235">
        <f t="shared" si="451"/>
        <v>3.9636696716159152</v>
      </c>
      <c r="X235">
        <f t="shared" si="452"/>
        <v>1.9332209473054543E-2</v>
      </c>
      <c r="AB235" s="119">
        <f t="shared" si="453"/>
        <v>8110.7142857142853</v>
      </c>
      <c r="AC235" s="120">
        <f t="shared" si="454"/>
        <v>62.142857142857146</v>
      </c>
      <c r="AD235" s="67">
        <f t="shared" si="455"/>
        <v>143.86799999999999</v>
      </c>
      <c r="AE235" s="41">
        <f t="shared" si="456"/>
        <v>0.43194356731766026</v>
      </c>
      <c r="AF235" s="47">
        <v>1001</v>
      </c>
      <c r="AG235" s="67">
        <f t="shared" si="457"/>
        <v>116.15142857142858</v>
      </c>
      <c r="AH235" s="41">
        <f t="shared" si="458"/>
        <v>0.53501586598774997</v>
      </c>
      <c r="AI235" s="36"/>
      <c r="AJ235" s="68">
        <f t="shared" si="459"/>
        <v>2450.5714285714284</v>
      </c>
      <c r="AK235" s="68">
        <f t="shared" si="460"/>
        <v>1443.2</v>
      </c>
    </row>
    <row r="236" spans="1:37" ht="13.8" x14ac:dyDescent="0.25">
      <c r="A236" s="95">
        <v>44123</v>
      </c>
      <c r="B236" s="81">
        <v>181962</v>
      </c>
      <c r="C236" s="81">
        <v>1513</v>
      </c>
      <c r="D236" s="81">
        <v>74908</v>
      </c>
      <c r="E236" s="81"/>
      <c r="F236" s="81">
        <f t="shared" si="435"/>
        <v>8077</v>
      </c>
      <c r="G236" s="81">
        <f t="shared" si="436"/>
        <v>91</v>
      </c>
      <c r="H236" s="81">
        <f t="shared" si="437"/>
        <v>2774</v>
      </c>
      <c r="I236" s="81">
        <f t="shared" si="438"/>
        <v>105541</v>
      </c>
      <c r="J236" s="82">
        <f t="shared" si="439"/>
        <v>8.1833900162737519E-2</v>
      </c>
      <c r="K236" s="82">
        <f t="shared" si="440"/>
        <v>9.0701591763099403E-4</v>
      </c>
      <c r="L236" s="82">
        <f t="shared" si="441"/>
        <v>2.7649034675916236E-2</v>
      </c>
      <c r="M236" s="81">
        <f t="shared" si="442"/>
        <v>2.8657289247564721</v>
      </c>
      <c r="N236" s="84">
        <f t="shared" si="443"/>
        <v>8.314922895989273E-3</v>
      </c>
      <c r="O236" s="84" t="e">
        <f>VLOOKUP(A236,[1]List4!$C$3:$E$203,3,0)</f>
        <v>#N/A</v>
      </c>
      <c r="P236" s="85">
        <f t="shared" si="444"/>
        <v>0.4116683703190776</v>
      </c>
      <c r="Q236" s="87">
        <f t="shared" si="445"/>
        <v>8.314922895989273E-3</v>
      </c>
      <c r="R236" s="96">
        <f t="shared" si="446"/>
        <v>0.58001670678493311</v>
      </c>
      <c r="S236">
        <f t="shared" si="447"/>
        <v>10</v>
      </c>
      <c r="T236">
        <f t="shared" si="448"/>
        <v>0.10946708368377187</v>
      </c>
      <c r="U236">
        <f t="shared" si="449"/>
        <v>7.9788380916933331E-4</v>
      </c>
      <c r="V236">
        <f t="shared" si="450"/>
        <v>2.8125868499929405E-2</v>
      </c>
      <c r="W236">
        <f t="shared" si="451"/>
        <v>4.1834534204947573</v>
      </c>
      <c r="X236">
        <f t="shared" si="452"/>
        <v>1.9798223001530994E-2</v>
      </c>
      <c r="AB236" s="119">
        <f t="shared" si="453"/>
        <v>8648.7142857142862</v>
      </c>
      <c r="AC236" s="120">
        <f t="shared" si="454"/>
        <v>66</v>
      </c>
      <c r="AD236" s="67">
        <f t="shared" si="455"/>
        <v>170.03914285714285</v>
      </c>
      <c r="AE236" s="41">
        <f t="shared" si="456"/>
        <v>0.388145922703512</v>
      </c>
      <c r="AF236" s="47">
        <v>1071.1428571428571</v>
      </c>
      <c r="AG236" s="67">
        <f t="shared" si="457"/>
        <v>128.90571428571428</v>
      </c>
      <c r="AH236" s="41">
        <f t="shared" si="458"/>
        <v>0.51200212780105059</v>
      </c>
      <c r="AI236" s="36"/>
      <c r="AJ236" s="68">
        <f t="shared" si="459"/>
        <v>2386.8571428571427</v>
      </c>
      <c r="AK236" s="68">
        <f t="shared" si="460"/>
        <v>1421.8999999999999</v>
      </c>
    </row>
    <row r="237" spans="1:37" ht="13.8" x14ac:dyDescent="0.25">
      <c r="A237" s="95">
        <v>44124</v>
      </c>
      <c r="B237" s="81">
        <v>193946</v>
      </c>
      <c r="C237" s="81">
        <v>1619</v>
      </c>
      <c r="D237" s="81">
        <v>79108</v>
      </c>
      <c r="E237" s="81"/>
      <c r="F237" s="81">
        <f t="shared" si="435"/>
        <v>11984</v>
      </c>
      <c r="G237" s="81">
        <f t="shared" si="436"/>
        <v>106</v>
      </c>
      <c r="H237" s="81">
        <f t="shared" si="437"/>
        <v>4200</v>
      </c>
      <c r="I237" s="81">
        <f t="shared" si="438"/>
        <v>113219</v>
      </c>
      <c r="J237" s="82">
        <f t="shared" si="439"/>
        <v>0.11551099818415728</v>
      </c>
      <c r="K237" s="82">
        <f t="shared" si="440"/>
        <v>1.0043490207597048E-3</v>
      </c>
      <c r="L237" s="82">
        <f t="shared" si="441"/>
        <v>3.9794961199912833E-2</v>
      </c>
      <c r="M237" s="81">
        <f t="shared" si="442"/>
        <v>2.8311997815499632</v>
      </c>
      <c r="N237" s="84">
        <f t="shared" si="443"/>
        <v>8.3476844069998862E-3</v>
      </c>
      <c r="O237" s="84" t="e">
        <f>VLOOKUP(A237,[1]List4!$C$3:$E$203,3,0)</f>
        <v>#N/A</v>
      </c>
      <c r="P237" s="85">
        <f t="shared" si="444"/>
        <v>0.40788673135821313</v>
      </c>
      <c r="Q237" s="87">
        <f t="shared" si="445"/>
        <v>8.3476844069998862E-3</v>
      </c>
      <c r="R237" s="96">
        <f t="shared" si="446"/>
        <v>0.58376558423478697</v>
      </c>
      <c r="S237">
        <f t="shared" si="447"/>
        <v>10</v>
      </c>
      <c r="T237">
        <f t="shared" si="448"/>
        <v>0.10661737192226682</v>
      </c>
      <c r="U237">
        <f t="shared" si="449"/>
        <v>8.1498066024732435E-4</v>
      </c>
      <c r="V237">
        <f t="shared" si="450"/>
        <v>2.9902225350497157E-2</v>
      </c>
      <c r="W237">
        <f t="shared" si="451"/>
        <v>3.9027913636938543</v>
      </c>
      <c r="X237">
        <f t="shared" si="452"/>
        <v>2.0055247934396173E-2</v>
      </c>
      <c r="AB237" s="119">
        <f t="shared" si="453"/>
        <v>9171.2857142857138</v>
      </c>
      <c r="AC237" s="120">
        <f t="shared" si="454"/>
        <v>73.285714285714292</v>
      </c>
      <c r="AD237" s="67">
        <f t="shared" si="455"/>
        <v>181.31428571428572</v>
      </c>
      <c r="AE237" s="41">
        <f t="shared" si="456"/>
        <v>0.40419161676646709</v>
      </c>
      <c r="AF237" s="47">
        <v>1146.1428571428571</v>
      </c>
      <c r="AG237" s="67">
        <f t="shared" si="457"/>
        <v>141.47999999999999</v>
      </c>
      <c r="AH237" s="41">
        <f t="shared" si="458"/>
        <v>0.51799345692475474</v>
      </c>
      <c r="AI237" s="36"/>
      <c r="AJ237" s="68">
        <f t="shared" si="459"/>
        <v>2743.8571428571427</v>
      </c>
      <c r="AK237" s="68">
        <f t="shared" si="460"/>
        <v>1505.5999999999997</v>
      </c>
    </row>
    <row r="238" spans="1:37" ht="13.8" x14ac:dyDescent="0.25">
      <c r="A238" s="95">
        <v>44125</v>
      </c>
      <c r="B238" s="81">
        <v>208915</v>
      </c>
      <c r="C238" s="81">
        <v>1739</v>
      </c>
      <c r="D238" s="81">
        <v>83136</v>
      </c>
      <c r="E238" s="81"/>
      <c r="F238" s="81">
        <f t="shared" si="435"/>
        <v>14969</v>
      </c>
      <c r="G238" s="81">
        <f t="shared" si="436"/>
        <v>120</v>
      </c>
      <c r="H238" s="81">
        <f t="shared" si="437"/>
        <v>4028</v>
      </c>
      <c r="I238" s="81">
        <f t="shared" si="438"/>
        <v>124040</v>
      </c>
      <c r="J238" s="82">
        <f t="shared" si="439"/>
        <v>0.1346514080331348</v>
      </c>
      <c r="K238" s="82">
        <f t="shared" si="440"/>
        <v>1.059892774181012E-3</v>
      </c>
      <c r="L238" s="82">
        <f t="shared" si="441"/>
        <v>3.5577067453342638E-2</v>
      </c>
      <c r="M238" s="81">
        <f t="shared" si="442"/>
        <v>3.6752887574984303</v>
      </c>
      <c r="N238" s="84">
        <f t="shared" si="443"/>
        <v>8.3239595050618679E-3</v>
      </c>
      <c r="O238" s="84" t="e">
        <f>VLOOKUP(A238,[1]List4!$C$3:$E$203,3,0)</f>
        <v>#N/A</v>
      </c>
      <c r="P238" s="85">
        <f t="shared" si="444"/>
        <v>0.39794174664337173</v>
      </c>
      <c r="Q238" s="87">
        <f t="shared" si="445"/>
        <v>8.3239595050618679E-3</v>
      </c>
      <c r="R238" s="96">
        <f t="shared" si="446"/>
        <v>0.5937342938515664</v>
      </c>
      <c r="S238">
        <f t="shared" si="447"/>
        <v>10</v>
      </c>
      <c r="T238">
        <f t="shared" si="448"/>
        <v>0.10577756038122879</v>
      </c>
      <c r="U238">
        <f t="shared" si="449"/>
        <v>8.2923110560499246E-4</v>
      </c>
      <c r="V238">
        <f t="shared" si="450"/>
        <v>3.2906439193015072E-2</v>
      </c>
      <c r="W238">
        <f t="shared" si="451"/>
        <v>3.1332683819167113</v>
      </c>
      <c r="X238">
        <f t="shared" si="452"/>
        <v>2.0488954344624447E-2</v>
      </c>
      <c r="AB238" s="119">
        <f t="shared" si="453"/>
        <v>9946.4285714285706</v>
      </c>
      <c r="AC238" s="120">
        <f t="shared" si="454"/>
        <v>81</v>
      </c>
      <c r="AD238" s="67">
        <f t="shared" si="455"/>
        <v>188.17599999999999</v>
      </c>
      <c r="AE238" s="41">
        <f t="shared" si="456"/>
        <v>0.43044809114871185</v>
      </c>
      <c r="AF238" s="47">
        <v>1249.7142857142858</v>
      </c>
      <c r="AG238" s="67">
        <f t="shared" si="457"/>
        <v>152.43428571428572</v>
      </c>
      <c r="AH238" s="41">
        <f t="shared" si="458"/>
        <v>0.53137651821862342</v>
      </c>
      <c r="AI238" s="36"/>
      <c r="AJ238" s="68">
        <f t="shared" si="459"/>
        <v>3176.4285714285716</v>
      </c>
      <c r="AK238" s="68">
        <f t="shared" si="460"/>
        <v>1498.8</v>
      </c>
    </row>
    <row r="239" spans="1:37" ht="13.8" x14ac:dyDescent="0.25">
      <c r="A239" s="95">
        <v>44126</v>
      </c>
      <c r="B239" s="81">
        <v>223065</v>
      </c>
      <c r="C239" s="81">
        <v>1845</v>
      </c>
      <c r="D239" s="81">
        <v>87225</v>
      </c>
      <c r="E239" s="81"/>
      <c r="F239" s="81">
        <f t="shared" si="435"/>
        <v>14150</v>
      </c>
      <c r="G239" s="81">
        <f t="shared" si="436"/>
        <v>106</v>
      </c>
      <c r="H239" s="81">
        <f t="shared" si="437"/>
        <v>4089</v>
      </c>
      <c r="I239" s="81">
        <f t="shared" si="438"/>
        <v>133995</v>
      </c>
      <c r="J239" s="82">
        <f t="shared" si="439"/>
        <v>0.11634582444113251</v>
      </c>
      <c r="K239" s="82">
        <f t="shared" si="440"/>
        <v>8.5456304417929696E-4</v>
      </c>
      <c r="L239" s="82">
        <f t="shared" si="441"/>
        <v>3.296517252499194E-2</v>
      </c>
      <c r="M239" s="81">
        <f t="shared" si="442"/>
        <v>3.4401754621401852</v>
      </c>
      <c r="N239" s="84">
        <f t="shared" si="443"/>
        <v>8.271131732902965E-3</v>
      </c>
      <c r="O239" s="84" t="e">
        <f>VLOOKUP(A239,[1]List4!$C$3:$E$203,3,0)</f>
        <v>#N/A</v>
      </c>
      <c r="P239" s="85">
        <f t="shared" si="444"/>
        <v>0.39102952054333939</v>
      </c>
      <c r="Q239" s="87">
        <f t="shared" si="445"/>
        <v>8.271131732902965E-3</v>
      </c>
      <c r="R239" s="96">
        <f t="shared" si="446"/>
        <v>0.60069934772375766</v>
      </c>
      <c r="S239">
        <f t="shared" si="447"/>
        <v>10</v>
      </c>
      <c r="T239">
        <f t="shared" si="448"/>
        <v>0.10417869514956472</v>
      </c>
      <c r="U239">
        <f t="shared" si="449"/>
        <v>8.4400726441234751E-4</v>
      </c>
      <c r="V239">
        <f t="shared" si="450"/>
        <v>3.308491900013065E-2</v>
      </c>
      <c r="W239">
        <f t="shared" si="451"/>
        <v>3.0635451681473045</v>
      </c>
      <c r="X239">
        <f t="shared" si="452"/>
        <v>2.0714045133041429E-2</v>
      </c>
      <c r="AB239" s="119">
        <f t="shared" si="453"/>
        <v>10579.285714285714</v>
      </c>
      <c r="AC239" s="120">
        <f t="shared" si="454"/>
        <v>87.857142857142861</v>
      </c>
      <c r="AD239" s="67">
        <f t="shared" si="455"/>
        <v>194.64142857142855</v>
      </c>
      <c r="AE239" s="41">
        <f t="shared" si="456"/>
        <v>0.4513794596657591</v>
      </c>
      <c r="AF239" s="47">
        <v>1343</v>
      </c>
      <c r="AG239" s="67">
        <f t="shared" si="457"/>
        <v>159.55714285714285</v>
      </c>
      <c r="AH239" s="41">
        <f t="shared" si="458"/>
        <v>0.55063121138866511</v>
      </c>
      <c r="AI239" s="36"/>
      <c r="AJ239" s="68">
        <f t="shared" si="459"/>
        <v>3410.7142857142858</v>
      </c>
      <c r="AK239" s="68">
        <f t="shared" si="460"/>
        <v>1530.7</v>
      </c>
    </row>
    <row r="240" spans="1:37" ht="13.8" x14ac:dyDescent="0.25">
      <c r="A240" s="95">
        <v>44127</v>
      </c>
      <c r="B240" s="81">
        <v>238323</v>
      </c>
      <c r="C240" s="81">
        <v>1971</v>
      </c>
      <c r="D240" s="81">
        <v>91651</v>
      </c>
      <c r="E240" s="81"/>
      <c r="F240" s="81">
        <f t="shared" si="435"/>
        <v>15258</v>
      </c>
      <c r="G240" s="81">
        <f t="shared" si="436"/>
        <v>126</v>
      </c>
      <c r="H240" s="81">
        <f t="shared" si="437"/>
        <v>4426</v>
      </c>
      <c r="I240" s="81">
        <f t="shared" si="438"/>
        <v>144701</v>
      </c>
      <c r="J240" s="82">
        <f t="shared" si="439"/>
        <v>0.11629225480291891</v>
      </c>
      <c r="K240" s="82">
        <f t="shared" si="440"/>
        <v>9.4033359453710955E-4</v>
      </c>
      <c r="L240" s="82">
        <f t="shared" si="441"/>
        <v>3.3031083249374975E-2</v>
      </c>
      <c r="M240" s="81">
        <f t="shared" si="442"/>
        <v>3.4232382869765203</v>
      </c>
      <c r="N240" s="84">
        <f t="shared" si="443"/>
        <v>8.2702886418851724E-3</v>
      </c>
      <c r="O240" s="84" t="e">
        <f>VLOOKUP(A240,[1]List4!$C$3:$E$203,3,0)</f>
        <v>#N/A</v>
      </c>
      <c r="P240" s="85">
        <f t="shared" si="444"/>
        <v>0.38456632385460071</v>
      </c>
      <c r="Q240" s="87">
        <f t="shared" si="445"/>
        <v>8.2702886418851724E-3</v>
      </c>
      <c r="R240" s="96">
        <f t="shared" si="446"/>
        <v>0.60716338750351406</v>
      </c>
      <c r="S240">
        <f t="shared" si="447"/>
        <v>10</v>
      </c>
      <c r="T240">
        <f t="shared" si="448"/>
        <v>0.10174201318421162</v>
      </c>
      <c r="U240">
        <f t="shared" si="449"/>
        <v>8.886636414394167E-4</v>
      </c>
      <c r="V240">
        <f t="shared" si="450"/>
        <v>3.3162437754034525E-2</v>
      </c>
      <c r="W240">
        <f t="shared" si="451"/>
        <v>2.9773360821587787</v>
      </c>
      <c r="X240">
        <f t="shared" si="452"/>
        <v>2.1052744013159302E-2</v>
      </c>
      <c r="AB240" s="119">
        <f t="shared" si="453"/>
        <v>11173</v>
      </c>
      <c r="AC240" s="120">
        <f t="shared" si="454"/>
        <v>98.285714285714292</v>
      </c>
      <c r="AD240" s="67">
        <f t="shared" si="455"/>
        <v>215.65</v>
      </c>
      <c r="AE240" s="41">
        <f t="shared" si="456"/>
        <v>0.45576496306846415</v>
      </c>
      <c r="AF240" s="47">
        <v>1444.2857142857142</v>
      </c>
      <c r="AG240" s="67">
        <f t="shared" si="457"/>
        <v>173.34</v>
      </c>
      <c r="AH240" s="41">
        <f t="shared" si="458"/>
        <v>0.56701115891147047</v>
      </c>
      <c r="AI240" s="36"/>
      <c r="AJ240" s="68">
        <f t="shared" si="459"/>
        <v>3651.1428571428573</v>
      </c>
      <c r="AK240" s="68">
        <f t="shared" si="460"/>
        <v>1511.8999999999999</v>
      </c>
    </row>
    <row r="241" spans="1:37" ht="13.8" x14ac:dyDescent="0.25">
      <c r="A241" s="95">
        <v>44128</v>
      </c>
      <c r="B241" s="81">
        <v>250797</v>
      </c>
      <c r="C241" s="81">
        <v>2077</v>
      </c>
      <c r="D241" s="81">
        <v>94902</v>
      </c>
      <c r="E241" s="81"/>
      <c r="F241" s="81">
        <f t="shared" si="435"/>
        <v>12474</v>
      </c>
      <c r="G241" s="81">
        <f t="shared" si="436"/>
        <v>106</v>
      </c>
      <c r="H241" s="81">
        <f t="shared" si="437"/>
        <v>3251</v>
      </c>
      <c r="I241" s="81">
        <f t="shared" si="438"/>
        <v>153818</v>
      </c>
      <c r="J241" s="82">
        <f t="shared" si="439"/>
        <v>8.816747040346172E-2</v>
      </c>
      <c r="K241" s="82">
        <f t="shared" si="440"/>
        <v>7.3254504115382755E-4</v>
      </c>
      <c r="L241" s="82">
        <f t="shared" si="441"/>
        <v>2.2467018196142389E-2</v>
      </c>
      <c r="M241" s="81">
        <f t="shared" si="442"/>
        <v>3.8003935462768288</v>
      </c>
      <c r="N241" s="84">
        <f t="shared" si="443"/>
        <v>8.2815982647320343E-3</v>
      </c>
      <c r="O241" s="84" t="e">
        <f>VLOOKUP(A241,[1]List4!$C$3:$E$203,3,0)</f>
        <v>#N/A</v>
      </c>
      <c r="P241" s="85">
        <f t="shared" si="444"/>
        <v>0.37840165552219523</v>
      </c>
      <c r="Q241" s="87">
        <f t="shared" si="445"/>
        <v>8.2815982647320343E-3</v>
      </c>
      <c r="R241" s="96">
        <f t="shared" si="446"/>
        <v>0.61331674621307275</v>
      </c>
      <c r="S241">
        <f t="shared" si="447"/>
        <v>10</v>
      </c>
      <c r="T241">
        <f t="shared" si="448"/>
        <v>0.10070838965560905</v>
      </c>
      <c r="U241">
        <f t="shared" si="449"/>
        <v>8.8702041602601797E-4</v>
      </c>
      <c r="V241">
        <f t="shared" si="450"/>
        <v>3.1978587745773682E-2</v>
      </c>
      <c r="W241">
        <f t="shared" si="451"/>
        <v>3.0875562725289933</v>
      </c>
      <c r="X241">
        <f t="shared" si="452"/>
        <v>2.1417007805813629E-2</v>
      </c>
      <c r="AB241" s="119">
        <f t="shared" si="453"/>
        <v>11710</v>
      </c>
      <c r="AC241" s="120">
        <f t="shared" si="454"/>
        <v>103.57142857142857</v>
      </c>
      <c r="AD241" s="67">
        <f t="shared" si="455"/>
        <v>238.47714285714284</v>
      </c>
      <c r="AE241" s="41">
        <f t="shared" si="456"/>
        <v>0.43430337738267821</v>
      </c>
      <c r="AF241" s="47">
        <v>1515</v>
      </c>
      <c r="AG241" s="67">
        <f t="shared" si="457"/>
        <v>180.18</v>
      </c>
      <c r="AH241" s="41">
        <f t="shared" si="458"/>
        <v>0.57482200339343192</v>
      </c>
      <c r="AI241" s="36"/>
      <c r="AJ241" s="68">
        <f t="shared" si="459"/>
        <v>3708.1428571428573</v>
      </c>
      <c r="AK241" s="68">
        <f t="shared" si="460"/>
        <v>1468.4999999999998</v>
      </c>
    </row>
    <row r="242" spans="1:37" ht="13.8" x14ac:dyDescent="0.25">
      <c r="A242" s="95">
        <v>44129</v>
      </c>
      <c r="B242" s="81">
        <v>258097</v>
      </c>
      <c r="C242" s="81">
        <v>2201</v>
      </c>
      <c r="D242" s="81">
        <v>97381</v>
      </c>
      <c r="E242" s="81"/>
      <c r="F242" s="81">
        <f t="shared" ref="F242:F255" si="461">B242-B241</f>
        <v>7300</v>
      </c>
      <c r="G242" s="81">
        <f t="shared" ref="G242:G255" si="462">C242-C241</f>
        <v>124</v>
      </c>
      <c r="H242" s="81">
        <f t="shared" ref="H242:H255" si="463">D242-D241</f>
        <v>2479</v>
      </c>
      <c r="I242" s="81">
        <f t="shared" ref="I242:I255" si="464">B242-C242-D242</f>
        <v>158515</v>
      </c>
      <c r="J242" s="82">
        <f t="shared" ref="J242:J255" si="465">F242/I241*$B$2/($B$2-B241)</f>
        <v>4.8596788438644796E-2</v>
      </c>
      <c r="K242" s="82">
        <f t="shared" ref="K242:K255" si="466">G242/I241</f>
        <v>8.0614752499707446E-4</v>
      </c>
      <c r="L242" s="82">
        <f t="shared" ref="L242:L255" si="467">H242/I241</f>
        <v>1.6116449310223772E-2</v>
      </c>
      <c r="M242" s="81">
        <f t="shared" ref="M242:M255" si="468">J242/(K242+L242)</f>
        <v>2.8717098747812004</v>
      </c>
      <c r="N242" s="84">
        <f t="shared" ref="N242:N255" si="469">C242/B242</f>
        <v>8.5278015629782593E-3</v>
      </c>
      <c r="O242" s="84" t="e">
        <f>VLOOKUP(A242,[1]List4!$C$3:$E$203,3,0)</f>
        <v>#N/A</v>
      </c>
      <c r="P242" s="85">
        <f t="shared" ref="P242:P255" si="470">D242/B242</f>
        <v>0.37730388187386915</v>
      </c>
      <c r="Q242" s="87">
        <f t="shared" ref="Q242:Q255" si="471">N242</f>
        <v>8.5278015629782593E-3</v>
      </c>
      <c r="R242" s="96">
        <f t="shared" ref="R242:R255" si="472">IF(P242="","",1-SUM(P242:Q242))</f>
        <v>0.61416831656315263</v>
      </c>
      <c r="S242">
        <f t="shared" ref="S242:S255" si="473">MONTH(A242)</f>
        <v>10</v>
      </c>
      <c r="T242">
        <f t="shared" ref="T242:T255" si="474">AVERAGE(J236:J242)</f>
        <v>0.1001998063523125</v>
      </c>
      <c r="U242">
        <f t="shared" ref="U242:U255" si="475">AVERAGE(K236:K242)</f>
        <v>9.006924167770027E-4</v>
      </c>
      <c r="V242">
        <f t="shared" ref="V242:V255" si="476">AVERAGE(L236:L242)</f>
        <v>2.9657255229986395E-2</v>
      </c>
      <c r="W242">
        <f t="shared" ref="W242:W255" si="477">AVERAGE(M236:M242)</f>
        <v>3.2725335191399432</v>
      </c>
      <c r="X242">
        <f t="shared" ref="X242:X255" si="478">C242/SUM(C242:D242)</f>
        <v>2.2102387981763772E-2</v>
      </c>
      <c r="AB242" s="119">
        <f t="shared" ref="AB242:AB255" si="479">AVERAGE(F236:F242)</f>
        <v>12030.285714285714</v>
      </c>
      <c r="AC242" s="120">
        <f t="shared" ref="AC242:AC255" si="480">AVERAGE(G236:G242)</f>
        <v>111.28571428571429</v>
      </c>
      <c r="AD242" s="67">
        <f t="shared" ref="AD242:AD255" si="481">INDEX(AB221:AB242,$AE$3)*$AD$2</f>
        <v>261.94485714285713</v>
      </c>
      <c r="AE242" s="41">
        <f t="shared" ref="AE242:AE255" si="482">AC242/AD242</f>
        <v>0.42484405114707896</v>
      </c>
      <c r="AF242" s="47">
        <v>1515</v>
      </c>
      <c r="AG242" s="67">
        <f t="shared" ref="AG242:AG255" si="483">INDEX(AF221:AF242,$AI$3)*$AH$2</f>
        <v>192.80571428571426</v>
      </c>
      <c r="AH242" s="41">
        <f t="shared" ref="AH242:AH255" si="484">AC242/AG242</f>
        <v>0.57719095462493708</v>
      </c>
      <c r="AI242" s="36"/>
      <c r="AJ242" s="68">
        <f t="shared" ref="AJ242:AJ255" si="485">AVERAGE(H236:H242)</f>
        <v>3606.7142857142858</v>
      </c>
      <c r="AK242" s="68">
        <f t="shared" ref="AK242:AK255" si="486">INDEX(AB200:AB242,$AK$2)*$AJ$1</f>
        <v>1529.8999999999999</v>
      </c>
    </row>
    <row r="243" spans="1:37" ht="13.8" x14ac:dyDescent="0.25">
      <c r="A243" s="95">
        <v>44130</v>
      </c>
      <c r="B243" s="81">
        <v>268370</v>
      </c>
      <c r="C243" s="81">
        <v>2365</v>
      </c>
      <c r="D243" s="81">
        <v>103220</v>
      </c>
      <c r="E243" s="81"/>
      <c r="F243" s="81">
        <f t="shared" si="461"/>
        <v>10273</v>
      </c>
      <c r="G243" s="81">
        <f t="shared" si="462"/>
        <v>164</v>
      </c>
      <c r="H243" s="81">
        <f t="shared" si="463"/>
        <v>5839</v>
      </c>
      <c r="I243" s="81">
        <f t="shared" si="464"/>
        <v>162785</v>
      </c>
      <c r="J243" s="82">
        <f t="shared" si="465"/>
        <v>6.6408251226863321E-2</v>
      </c>
      <c r="K243" s="82">
        <f t="shared" si="466"/>
        <v>1.0346024035580229E-3</v>
      </c>
      <c r="L243" s="82">
        <f t="shared" si="467"/>
        <v>3.6835630697410339E-2</v>
      </c>
      <c r="M243" s="81">
        <f t="shared" si="468"/>
        <v>1.7535738702692387</v>
      </c>
      <c r="N243" s="84">
        <f t="shared" si="469"/>
        <v>8.8124604091366389E-3</v>
      </c>
      <c r="O243" s="84" t="e">
        <f>VLOOKUP(A243,[1]List4!$C$3:$E$203,3,0)</f>
        <v>#N/A</v>
      </c>
      <c r="P243" s="85">
        <f t="shared" si="470"/>
        <v>0.38461825092223423</v>
      </c>
      <c r="Q243" s="87">
        <f t="shared" si="471"/>
        <v>8.8124604091366389E-3</v>
      </c>
      <c r="R243" s="96">
        <f t="shared" si="472"/>
        <v>0.60656928866862914</v>
      </c>
      <c r="S243">
        <f t="shared" si="473"/>
        <v>10</v>
      </c>
      <c r="T243">
        <f t="shared" si="474"/>
        <v>9.7996142218616189E-2</v>
      </c>
      <c r="U243">
        <f t="shared" si="475"/>
        <v>9.1891905762372125E-4</v>
      </c>
      <c r="V243">
        <f t="shared" si="476"/>
        <v>3.0969626090199841E-2</v>
      </c>
      <c r="W243">
        <f t="shared" si="477"/>
        <v>3.1136542256417665</v>
      </c>
      <c r="X243">
        <f t="shared" si="478"/>
        <v>2.2399015011602026E-2</v>
      </c>
      <c r="AB243" s="119">
        <f t="shared" si="479"/>
        <v>12344</v>
      </c>
      <c r="AC243" s="120">
        <f t="shared" si="480"/>
        <v>121.71428571428571</v>
      </c>
      <c r="AD243" s="67">
        <f t="shared" si="481"/>
        <v>275.43485714285714</v>
      </c>
      <c r="AE243" s="41">
        <f t="shared" si="482"/>
        <v>0.44189862886946563</v>
      </c>
      <c r="AF243" s="47">
        <v>1515</v>
      </c>
      <c r="AG243" s="67">
        <f t="shared" si="483"/>
        <v>206.30571428571426</v>
      </c>
      <c r="AH243" s="41">
        <f t="shared" si="484"/>
        <v>0.58997050147492625</v>
      </c>
      <c r="AI243" s="36"/>
      <c r="AJ243" s="68">
        <f t="shared" si="485"/>
        <v>4044.5714285714284</v>
      </c>
      <c r="AK243" s="68">
        <f t="shared" si="486"/>
        <v>1588.1</v>
      </c>
    </row>
    <row r="244" spans="1:37" ht="13.8" x14ac:dyDescent="0.25">
      <c r="A244" s="95">
        <v>44131</v>
      </c>
      <c r="B244" s="81">
        <v>284033</v>
      </c>
      <c r="C244" s="81">
        <v>2547</v>
      </c>
      <c r="D244" s="81">
        <v>111443</v>
      </c>
      <c r="E244" s="81"/>
      <c r="F244" s="81">
        <f t="shared" si="461"/>
        <v>15663</v>
      </c>
      <c r="G244" s="81">
        <f t="shared" si="462"/>
        <v>182</v>
      </c>
      <c r="H244" s="81">
        <f t="shared" si="463"/>
        <v>8223</v>
      </c>
      <c r="I244" s="81">
        <f t="shared" si="464"/>
        <v>170043</v>
      </c>
      <c r="J244" s="82">
        <f t="shared" si="465"/>
        <v>9.8692192494326647E-2</v>
      </c>
      <c r="K244" s="82">
        <f t="shared" si="466"/>
        <v>1.1180391313695979E-3</v>
      </c>
      <c r="L244" s="82">
        <f t="shared" si="467"/>
        <v>5.0514482292594524E-2</v>
      </c>
      <c r="M244" s="81">
        <f t="shared" si="468"/>
        <v>1.9114346883032676</v>
      </c>
      <c r="N244" s="84">
        <f t="shared" si="469"/>
        <v>8.9672678878862672E-3</v>
      </c>
      <c r="O244" s="84" t="e">
        <f>VLOOKUP(A244,[1]List4!$C$3:$E$203,3,0)</f>
        <v>#N/A</v>
      </c>
      <c r="P244" s="85">
        <f t="shared" si="470"/>
        <v>0.39235933852756544</v>
      </c>
      <c r="Q244" s="87">
        <f t="shared" si="471"/>
        <v>8.9672678878862672E-3</v>
      </c>
      <c r="R244" s="96">
        <f t="shared" si="472"/>
        <v>0.5986733935845483</v>
      </c>
      <c r="S244">
        <f t="shared" si="473"/>
        <v>10</v>
      </c>
      <c r="T244">
        <f t="shared" si="474"/>
        <v>9.5593455691497534E-2</v>
      </c>
      <c r="U244">
        <f t="shared" si="475"/>
        <v>9.3516050199656301E-4</v>
      </c>
      <c r="V244">
        <f t="shared" si="476"/>
        <v>3.2500986246297228E-2</v>
      </c>
      <c r="W244">
        <f t="shared" si="477"/>
        <v>2.9822592123208098</v>
      </c>
      <c r="X244">
        <f t="shared" si="478"/>
        <v>2.2344065268883235E-2</v>
      </c>
      <c r="AB244" s="119">
        <f t="shared" si="479"/>
        <v>12869.571428571429</v>
      </c>
      <c r="AC244" s="120">
        <f t="shared" si="480"/>
        <v>132.57142857142858</v>
      </c>
      <c r="AD244" s="67">
        <f t="shared" si="481"/>
        <v>297.60514285714282</v>
      </c>
      <c r="AE244" s="41">
        <f t="shared" si="482"/>
        <v>0.44546081192913339</v>
      </c>
      <c r="AF244" s="47">
        <v>1515</v>
      </c>
      <c r="AG244" s="67">
        <f t="shared" si="483"/>
        <v>224.94857142857143</v>
      </c>
      <c r="AH244" s="41">
        <f t="shared" si="484"/>
        <v>0.58934105573337403</v>
      </c>
      <c r="AI244" s="36"/>
      <c r="AJ244" s="68">
        <f t="shared" si="485"/>
        <v>4619.2857142857147</v>
      </c>
      <c r="AK244" s="68">
        <f t="shared" si="486"/>
        <v>1673.3</v>
      </c>
    </row>
    <row r="245" spans="1:37" ht="13.8" x14ac:dyDescent="0.25">
      <c r="A245" s="95">
        <v>44132</v>
      </c>
      <c r="B245" s="81">
        <v>297013</v>
      </c>
      <c r="C245" s="81">
        <v>2675</v>
      </c>
      <c r="D245" s="81">
        <v>119373</v>
      </c>
      <c r="E245" s="81"/>
      <c r="F245" s="81">
        <f t="shared" si="461"/>
        <v>12980</v>
      </c>
      <c r="G245" s="81">
        <f t="shared" si="462"/>
        <v>128</v>
      </c>
      <c r="H245" s="81">
        <f t="shared" si="463"/>
        <v>7930</v>
      </c>
      <c r="I245" s="81">
        <f t="shared" si="464"/>
        <v>174965</v>
      </c>
      <c r="J245" s="82">
        <f t="shared" si="465"/>
        <v>7.8413381842788676E-2</v>
      </c>
      <c r="K245" s="82">
        <f t="shared" si="466"/>
        <v>7.5275077480402015E-4</v>
      </c>
      <c r="L245" s="82">
        <f t="shared" si="467"/>
        <v>4.6635262845280315E-2</v>
      </c>
      <c r="M245" s="81">
        <f t="shared" si="468"/>
        <v>1.654709194427068</v>
      </c>
      <c r="N245" s="84">
        <f t="shared" si="469"/>
        <v>9.0063397898408493E-3</v>
      </c>
      <c r="O245" s="84" t="e">
        <f>VLOOKUP(A245,[1]List4!$C$3:$E$203,3,0)</f>
        <v>#N/A</v>
      </c>
      <c r="P245" s="85">
        <f t="shared" si="470"/>
        <v>0.40191170083464361</v>
      </c>
      <c r="Q245" s="87">
        <f t="shared" si="471"/>
        <v>9.0063397898408493E-3</v>
      </c>
      <c r="R245" s="96">
        <f t="shared" si="472"/>
        <v>0.58908195937551555</v>
      </c>
      <c r="S245">
        <f t="shared" si="473"/>
        <v>10</v>
      </c>
      <c r="T245">
        <f t="shared" si="474"/>
        <v>8.7559451950019504E-2</v>
      </c>
      <c r="U245">
        <f t="shared" si="475"/>
        <v>8.9128307351413563E-4</v>
      </c>
      <c r="V245">
        <f t="shared" si="476"/>
        <v>3.4080728445145467E-2</v>
      </c>
      <c r="W245">
        <f t="shared" si="477"/>
        <v>2.6936049890249012</v>
      </c>
      <c r="X245">
        <f t="shared" si="478"/>
        <v>2.1917606187729418E-2</v>
      </c>
      <c r="AB245" s="119">
        <f t="shared" si="479"/>
        <v>12585.428571428571</v>
      </c>
      <c r="AC245" s="120">
        <f t="shared" si="480"/>
        <v>133.71428571428572</v>
      </c>
      <c r="AD245" s="67">
        <f t="shared" si="481"/>
        <v>308.20714285714286</v>
      </c>
      <c r="AE245" s="41">
        <f t="shared" si="482"/>
        <v>0.43384551206285199</v>
      </c>
      <c r="AF245" s="47">
        <v>1515</v>
      </c>
      <c r="AG245" s="67">
        <f t="shared" si="483"/>
        <v>241.73999999999998</v>
      </c>
      <c r="AH245" s="41">
        <f t="shared" si="484"/>
        <v>0.5531326454632487</v>
      </c>
      <c r="AI245" s="36"/>
      <c r="AJ245" s="68">
        <f t="shared" si="485"/>
        <v>5176.7142857142853</v>
      </c>
      <c r="AK245" s="68">
        <f t="shared" si="486"/>
        <v>1731.1</v>
      </c>
    </row>
    <row r="246" spans="1:37" ht="13.8" x14ac:dyDescent="0.25">
      <c r="A246" s="95">
        <v>44133</v>
      </c>
      <c r="B246" s="81">
        <v>310068</v>
      </c>
      <c r="C246" s="81">
        <v>2862</v>
      </c>
      <c r="D246" s="81">
        <v>128628</v>
      </c>
      <c r="E246" s="81"/>
      <c r="F246" s="81">
        <f t="shared" si="461"/>
        <v>13055</v>
      </c>
      <c r="G246" s="81">
        <f t="shared" si="462"/>
        <v>187</v>
      </c>
      <c r="H246" s="81">
        <f t="shared" si="463"/>
        <v>9255</v>
      </c>
      <c r="I246" s="81">
        <f t="shared" si="464"/>
        <v>178578</v>
      </c>
      <c r="J246" s="82">
        <f t="shared" si="465"/>
        <v>7.6743396883136E-2</v>
      </c>
      <c r="K246" s="82">
        <f t="shared" si="466"/>
        <v>1.0687851856085503E-3</v>
      </c>
      <c r="L246" s="82">
        <f t="shared" si="467"/>
        <v>5.289629354442317E-2</v>
      </c>
      <c r="M246" s="81">
        <f t="shared" si="468"/>
        <v>1.4220936703725788</v>
      </c>
      <c r="N246" s="84">
        <f t="shared" si="469"/>
        <v>9.2302333681644026E-3</v>
      </c>
      <c r="O246" s="84" t="e">
        <f>VLOOKUP(A246,[1]List4!$C$3:$E$203,3,0)</f>
        <v>#N/A</v>
      </c>
      <c r="P246" s="85">
        <f t="shared" si="470"/>
        <v>0.41483803552769072</v>
      </c>
      <c r="Q246" s="87">
        <f t="shared" si="471"/>
        <v>9.2302333681644026E-3</v>
      </c>
      <c r="R246" s="96">
        <f t="shared" si="472"/>
        <v>0.57593173110414486</v>
      </c>
      <c r="S246">
        <f t="shared" si="473"/>
        <v>10</v>
      </c>
      <c r="T246">
        <f t="shared" si="474"/>
        <v>8.1901962298877154E-2</v>
      </c>
      <c r="U246">
        <f t="shared" si="475"/>
        <v>9.2188623657545748E-4</v>
      </c>
      <c r="V246">
        <f t="shared" si="476"/>
        <v>3.6928031447921353E-2</v>
      </c>
      <c r="W246">
        <f t="shared" si="477"/>
        <v>2.4053075902009575</v>
      </c>
      <c r="X246">
        <f t="shared" si="478"/>
        <v>2.1765913757700206E-2</v>
      </c>
      <c r="AB246" s="119">
        <f t="shared" si="479"/>
        <v>12429</v>
      </c>
      <c r="AC246" s="120">
        <f t="shared" si="480"/>
        <v>145.28571428571428</v>
      </c>
      <c r="AD246" s="67">
        <f t="shared" si="481"/>
        <v>328.65114285714287</v>
      </c>
      <c r="AE246" s="41">
        <f t="shared" si="482"/>
        <v>0.4420666638267759</v>
      </c>
      <c r="AF246" s="47">
        <v>1515</v>
      </c>
      <c r="AG246" s="67">
        <f t="shared" si="483"/>
        <v>259.97142857142853</v>
      </c>
      <c r="AH246" s="41">
        <f t="shared" si="484"/>
        <v>0.55885262116716128</v>
      </c>
      <c r="AI246" s="36"/>
      <c r="AJ246" s="68">
        <f t="shared" si="485"/>
        <v>5914.7142857142853</v>
      </c>
      <c r="AK246" s="68">
        <f t="shared" si="486"/>
        <v>1784.8999999999999</v>
      </c>
    </row>
    <row r="247" spans="1:37" ht="13.8" x14ac:dyDescent="0.25">
      <c r="A247" s="95">
        <v>44134</v>
      </c>
      <c r="B247" s="81">
        <v>323673</v>
      </c>
      <c r="C247" s="81">
        <v>3078</v>
      </c>
      <c r="D247" s="81">
        <v>137575</v>
      </c>
      <c r="E247" s="81"/>
      <c r="F247" s="81">
        <f t="shared" si="461"/>
        <v>13605</v>
      </c>
      <c r="G247" s="81">
        <f t="shared" si="462"/>
        <v>216</v>
      </c>
      <c r="H247" s="81">
        <f t="shared" si="463"/>
        <v>8947</v>
      </c>
      <c r="I247" s="81">
        <f t="shared" si="464"/>
        <v>183020</v>
      </c>
      <c r="J247" s="82">
        <f t="shared" si="465"/>
        <v>7.8456836841100913E-2</v>
      </c>
      <c r="K247" s="82">
        <f t="shared" si="466"/>
        <v>1.2095554883580285E-3</v>
      </c>
      <c r="L247" s="82">
        <f t="shared" si="467"/>
        <v>5.0101356270089263E-2</v>
      </c>
      <c r="M247" s="81">
        <f t="shared" si="468"/>
        <v>1.5290478019655265</v>
      </c>
      <c r="N247" s="84">
        <f t="shared" si="469"/>
        <v>9.5095976494795672E-3</v>
      </c>
      <c r="O247" s="84" t="e">
        <f>VLOOKUP(A247,[1]List4!$C$3:$E$203,3,0)</f>
        <v>#N/A</v>
      </c>
      <c r="P247" s="85">
        <f t="shared" si="470"/>
        <v>0.42504317629212196</v>
      </c>
      <c r="Q247" s="87">
        <f t="shared" si="471"/>
        <v>9.5095976494795672E-3</v>
      </c>
      <c r="R247" s="96">
        <f t="shared" si="472"/>
        <v>0.56544722605839848</v>
      </c>
      <c r="S247">
        <f t="shared" si="473"/>
        <v>10</v>
      </c>
      <c r="T247">
        <f t="shared" si="474"/>
        <v>7.6496902590046018E-2</v>
      </c>
      <c r="U247">
        <f t="shared" si="475"/>
        <v>9.6034650712130312E-4</v>
      </c>
      <c r="V247">
        <f t="shared" si="476"/>
        <v>3.936664187945197E-2</v>
      </c>
      <c r="W247">
        <f t="shared" si="477"/>
        <v>2.1347089494851015</v>
      </c>
      <c r="X247">
        <f t="shared" si="478"/>
        <v>2.1883642723582147E-2</v>
      </c>
      <c r="AB247" s="119">
        <f t="shared" si="479"/>
        <v>12192.857142857143</v>
      </c>
      <c r="AC247" s="120">
        <f t="shared" si="480"/>
        <v>158.14285714285714</v>
      </c>
      <c r="AD247" s="67">
        <f t="shared" si="481"/>
        <v>348.5088571428571</v>
      </c>
      <c r="AE247" s="41">
        <f t="shared" si="482"/>
        <v>0.45376998002100383</v>
      </c>
      <c r="AF247" s="47">
        <v>1515</v>
      </c>
      <c r="AG247" s="67">
        <f t="shared" si="483"/>
        <v>272.7</v>
      </c>
      <c r="AH247" s="41">
        <f t="shared" si="484"/>
        <v>0.57991513437057995</v>
      </c>
      <c r="AI247" s="36"/>
      <c r="AJ247" s="68">
        <f t="shared" si="485"/>
        <v>6560.5714285714284</v>
      </c>
      <c r="AK247" s="68">
        <f t="shared" si="486"/>
        <v>1968.2999999999997</v>
      </c>
    </row>
    <row r="248" spans="1:37" ht="13.8" x14ac:dyDescent="0.25">
      <c r="A248" s="95">
        <v>44135</v>
      </c>
      <c r="B248" s="81">
        <v>335102</v>
      </c>
      <c r="C248" s="81">
        <v>3251</v>
      </c>
      <c r="D248" s="81">
        <v>143359</v>
      </c>
      <c r="E248" s="81"/>
      <c r="F248" s="81">
        <f t="shared" si="461"/>
        <v>11429</v>
      </c>
      <c r="G248" s="81">
        <f t="shared" si="462"/>
        <v>173</v>
      </c>
      <c r="H248" s="81">
        <f t="shared" si="463"/>
        <v>5784</v>
      </c>
      <c r="I248" s="81">
        <f t="shared" si="464"/>
        <v>188492</v>
      </c>
      <c r="J248" s="82">
        <f t="shared" si="465"/>
        <v>6.4392968835051009E-2</v>
      </c>
      <c r="K248" s="82">
        <f t="shared" si="466"/>
        <v>9.4525188503988636E-4</v>
      </c>
      <c r="L248" s="82">
        <f t="shared" si="467"/>
        <v>3.1603103485957816E-2</v>
      </c>
      <c r="M248" s="81">
        <f t="shared" si="468"/>
        <v>1.9783785724678589</v>
      </c>
      <c r="N248" s="84">
        <f t="shared" si="469"/>
        <v>9.701523715167323E-3</v>
      </c>
      <c r="O248" s="84" t="e">
        <f>VLOOKUP(A248,[1]List4!$C$3:$E$203,3,0)</f>
        <v>#N/A</v>
      </c>
      <c r="P248" s="85">
        <f t="shared" si="470"/>
        <v>0.42780705576212613</v>
      </c>
      <c r="Q248" s="87">
        <f t="shared" si="471"/>
        <v>9.701523715167323E-3</v>
      </c>
      <c r="R248" s="96">
        <f t="shared" si="472"/>
        <v>0.56249142052270651</v>
      </c>
      <c r="S248">
        <f t="shared" si="473"/>
        <v>10</v>
      </c>
      <c r="T248">
        <f t="shared" si="474"/>
        <v>7.3100545223130184E-2</v>
      </c>
      <c r="U248">
        <f t="shared" si="475"/>
        <v>9.907331991050258E-4</v>
      </c>
      <c r="V248">
        <f t="shared" si="476"/>
        <v>4.0671796920854167E-2</v>
      </c>
      <c r="W248">
        <f t="shared" si="477"/>
        <v>1.8744210960838199</v>
      </c>
      <c r="X248">
        <f t="shared" si="478"/>
        <v>2.2174476502284973E-2</v>
      </c>
      <c r="AB248" s="119">
        <f t="shared" si="479"/>
        <v>12043.571428571429</v>
      </c>
      <c r="AC248" s="120">
        <f t="shared" si="480"/>
        <v>167.71428571428572</v>
      </c>
      <c r="AD248" s="67">
        <f t="shared" si="481"/>
        <v>377.96428571428567</v>
      </c>
      <c r="AE248" s="41">
        <f t="shared" si="482"/>
        <v>0.44373051119720314</v>
      </c>
      <c r="AF248" s="47">
        <v>1515</v>
      </c>
      <c r="AG248" s="67">
        <f t="shared" si="483"/>
        <v>272.7</v>
      </c>
      <c r="AH248" s="41">
        <f t="shared" si="484"/>
        <v>0.61501388234061505</v>
      </c>
      <c r="AI248" s="36"/>
      <c r="AJ248" s="68">
        <f t="shared" si="485"/>
        <v>6922.4285714285716</v>
      </c>
      <c r="AK248" s="68">
        <f t="shared" si="486"/>
        <v>2217.9</v>
      </c>
    </row>
    <row r="249" spans="1:37" ht="13.8" x14ac:dyDescent="0.25">
      <c r="A249" s="95">
        <v>44136</v>
      </c>
      <c r="B249" s="81">
        <v>341644</v>
      </c>
      <c r="C249" s="81">
        <v>3429</v>
      </c>
      <c r="D249" s="81">
        <v>157418</v>
      </c>
      <c r="E249" s="81"/>
      <c r="F249" s="81">
        <f t="shared" si="461"/>
        <v>6542</v>
      </c>
      <c r="G249" s="81">
        <f t="shared" si="462"/>
        <v>178</v>
      </c>
      <c r="H249" s="81">
        <f t="shared" si="463"/>
        <v>14059</v>
      </c>
      <c r="I249" s="81">
        <f t="shared" si="464"/>
        <v>180797</v>
      </c>
      <c r="J249" s="82">
        <f t="shared" si="465"/>
        <v>3.5828166777521993E-2</v>
      </c>
      <c r="K249" s="82">
        <f t="shared" si="466"/>
        <v>9.4433716019778023E-4</v>
      </c>
      <c r="L249" s="82">
        <f t="shared" si="467"/>
        <v>7.4586719860789852E-2</v>
      </c>
      <c r="M249" s="81">
        <f t="shared" si="468"/>
        <v>0.47435013080204225</v>
      </c>
      <c r="N249" s="84">
        <f t="shared" si="469"/>
        <v>1.0036763414548478E-2</v>
      </c>
      <c r="O249" s="84" t="e">
        <f>VLOOKUP(A249,[1]List4!$C$3:$E$203,3,0)</f>
        <v>#N/A</v>
      </c>
      <c r="P249" s="85">
        <f t="shared" si="470"/>
        <v>0.46076617765861538</v>
      </c>
      <c r="Q249" s="87">
        <f t="shared" si="471"/>
        <v>1.0036763414548478E-2</v>
      </c>
      <c r="R249" s="96">
        <f t="shared" si="472"/>
        <v>0.52919705892683622</v>
      </c>
      <c r="S249">
        <f t="shared" si="473"/>
        <v>11</v>
      </c>
      <c r="T249">
        <f t="shared" si="474"/>
        <v>7.1276456414398365E-2</v>
      </c>
      <c r="U249">
        <f t="shared" si="475"/>
        <v>1.0104745755622694E-3</v>
      </c>
      <c r="V249">
        <f t="shared" si="476"/>
        <v>4.902469271379218E-2</v>
      </c>
      <c r="W249">
        <f t="shared" si="477"/>
        <v>1.531941132658226</v>
      </c>
      <c r="X249">
        <f t="shared" si="478"/>
        <v>2.1318395742537941E-2</v>
      </c>
      <c r="AB249" s="119">
        <f t="shared" si="479"/>
        <v>11935.285714285714</v>
      </c>
      <c r="AC249" s="120">
        <f t="shared" si="480"/>
        <v>175.42857142857142</v>
      </c>
      <c r="AD249" s="67">
        <f t="shared" si="481"/>
        <v>402.01285714285711</v>
      </c>
      <c r="AE249" s="41">
        <f t="shared" si="482"/>
        <v>0.43637552459231937</v>
      </c>
      <c r="AF249" s="47">
        <v>1515</v>
      </c>
      <c r="AG249" s="67">
        <f t="shared" si="483"/>
        <v>272.7</v>
      </c>
      <c r="AH249" s="41">
        <f t="shared" si="484"/>
        <v>0.64330242548064331</v>
      </c>
      <c r="AI249" s="36"/>
      <c r="AJ249" s="68">
        <f t="shared" si="485"/>
        <v>8576.7142857142862</v>
      </c>
      <c r="AK249" s="68">
        <f t="shared" si="486"/>
        <v>2459.6999999999998</v>
      </c>
    </row>
    <row r="250" spans="1:37" ht="13.8" x14ac:dyDescent="0.25">
      <c r="A250" s="95">
        <v>44137</v>
      </c>
      <c r="B250" s="81">
        <v>350896</v>
      </c>
      <c r="C250" s="81">
        <v>3654</v>
      </c>
      <c r="D250" s="81">
        <v>170608</v>
      </c>
      <c r="E250" s="81"/>
      <c r="F250" s="81">
        <f t="shared" si="461"/>
        <v>9252</v>
      </c>
      <c r="G250" s="81">
        <f t="shared" si="462"/>
        <v>225</v>
      </c>
      <c r="H250" s="81">
        <f t="shared" si="463"/>
        <v>13190</v>
      </c>
      <c r="I250" s="81">
        <f t="shared" si="464"/>
        <v>176634</v>
      </c>
      <c r="J250" s="82">
        <f t="shared" si="465"/>
        <v>5.2859778182868883E-2</v>
      </c>
      <c r="K250" s="82">
        <f t="shared" si="466"/>
        <v>1.2444896762667521E-3</v>
      </c>
      <c r="L250" s="82">
        <f t="shared" si="467"/>
        <v>7.295475035537094E-2</v>
      </c>
      <c r="M250" s="81">
        <f t="shared" si="468"/>
        <v>0.71240322893239993</v>
      </c>
      <c r="N250" s="84">
        <f t="shared" si="469"/>
        <v>1.0413341844877114E-2</v>
      </c>
      <c r="O250" s="84" t="e">
        <f>VLOOKUP(A250,[1]List4!$C$3:$E$203,3,0)</f>
        <v>#N/A</v>
      </c>
      <c r="P250" s="85">
        <f t="shared" si="470"/>
        <v>0.48620673931877251</v>
      </c>
      <c r="Q250" s="87">
        <f t="shared" si="471"/>
        <v>1.0413341844877114E-2</v>
      </c>
      <c r="R250" s="96">
        <f t="shared" si="472"/>
        <v>0.50337991883635036</v>
      </c>
      <c r="S250">
        <f t="shared" si="473"/>
        <v>11</v>
      </c>
      <c r="T250">
        <f t="shared" si="474"/>
        <v>6.9340960265256296E-2</v>
      </c>
      <c r="U250">
        <f t="shared" si="475"/>
        <v>1.0404584716635166E-3</v>
      </c>
      <c r="V250">
        <f t="shared" si="476"/>
        <v>5.4184566950643699E-2</v>
      </c>
      <c r="W250">
        <f t="shared" si="477"/>
        <v>1.383202469610106</v>
      </c>
      <c r="X250">
        <f t="shared" si="478"/>
        <v>2.096842685152242E-2</v>
      </c>
      <c r="AB250" s="119">
        <f t="shared" si="479"/>
        <v>11789.428571428571</v>
      </c>
      <c r="AC250" s="120">
        <f t="shared" si="480"/>
        <v>184.14285714285714</v>
      </c>
      <c r="AD250" s="67">
        <f t="shared" si="481"/>
        <v>424.57400000000001</v>
      </c>
      <c r="AE250" s="41">
        <f t="shared" si="482"/>
        <v>0.43371204346676229</v>
      </c>
      <c r="AF250" s="47">
        <v>1515</v>
      </c>
      <c r="AG250" s="67">
        <f t="shared" si="483"/>
        <v>272.7</v>
      </c>
      <c r="AH250" s="41">
        <f t="shared" si="484"/>
        <v>0.67525800199067532</v>
      </c>
      <c r="AI250" s="36"/>
      <c r="AJ250" s="68">
        <f t="shared" si="485"/>
        <v>9626.8571428571431</v>
      </c>
      <c r="AK250" s="68">
        <f t="shared" si="486"/>
        <v>2650.2</v>
      </c>
    </row>
    <row r="251" spans="1:37" ht="13.8" x14ac:dyDescent="0.25">
      <c r="A251" s="95">
        <v>44138</v>
      </c>
      <c r="B251" s="81">
        <v>362985</v>
      </c>
      <c r="C251" s="81">
        <v>3913</v>
      </c>
      <c r="D251" s="81">
        <v>185180</v>
      </c>
      <c r="E251" s="81"/>
      <c r="F251" s="81">
        <f t="shared" si="461"/>
        <v>12089</v>
      </c>
      <c r="G251" s="81">
        <f t="shared" si="462"/>
        <v>259</v>
      </c>
      <c r="H251" s="81">
        <f t="shared" si="463"/>
        <v>14572</v>
      </c>
      <c r="I251" s="81">
        <f t="shared" si="464"/>
        <v>173892</v>
      </c>
      <c r="J251" s="82">
        <f t="shared" si="465"/>
        <v>7.0759499290779099E-2</v>
      </c>
      <c r="K251" s="82">
        <f t="shared" si="466"/>
        <v>1.4663088646579934E-3</v>
      </c>
      <c r="L251" s="82">
        <f t="shared" si="467"/>
        <v>8.2498273265622701E-2</v>
      </c>
      <c r="M251" s="81">
        <f t="shared" si="468"/>
        <v>0.84273032147039817</v>
      </c>
      <c r="N251" s="84">
        <f t="shared" si="469"/>
        <v>1.0780059782084659E-2</v>
      </c>
      <c r="O251" s="84" t="e">
        <f>VLOOKUP(A251,[1]List4!$C$3:$E$203,3,0)</f>
        <v>#N/A</v>
      </c>
      <c r="P251" s="85">
        <f t="shared" si="470"/>
        <v>0.51015882198988938</v>
      </c>
      <c r="Q251" s="87">
        <f t="shared" si="471"/>
        <v>1.0780059782084659E-2</v>
      </c>
      <c r="R251" s="96">
        <f t="shared" si="472"/>
        <v>0.47906111822802599</v>
      </c>
      <c r="S251">
        <f t="shared" si="473"/>
        <v>11</v>
      </c>
      <c r="T251">
        <f t="shared" si="474"/>
        <v>6.5350575521892371E-2</v>
      </c>
      <c r="U251">
        <f t="shared" si="475"/>
        <v>1.0902112907047159E-3</v>
      </c>
      <c r="V251">
        <f t="shared" si="476"/>
        <v>5.8753679946790587E-2</v>
      </c>
      <c r="W251">
        <f t="shared" si="477"/>
        <v>1.2305304172054103</v>
      </c>
      <c r="X251">
        <f t="shared" si="478"/>
        <v>2.0693521177410058E-2</v>
      </c>
      <c r="AB251" s="119">
        <f t="shared" si="479"/>
        <v>11278.857142857143</v>
      </c>
      <c r="AC251" s="120">
        <f t="shared" si="480"/>
        <v>195.14285714285714</v>
      </c>
      <c r="AD251" s="67">
        <f t="shared" si="481"/>
        <v>444.97999999999996</v>
      </c>
      <c r="AE251" s="41">
        <f t="shared" si="482"/>
        <v>0.43854298427537675</v>
      </c>
      <c r="AF251" s="47">
        <v>1515</v>
      </c>
      <c r="AG251" s="67">
        <f t="shared" si="483"/>
        <v>272.7</v>
      </c>
      <c r="AH251" s="41">
        <f t="shared" si="484"/>
        <v>0.71559536906071564</v>
      </c>
      <c r="AI251" s="36"/>
      <c r="AJ251" s="68">
        <f t="shared" si="485"/>
        <v>10533.857142857143</v>
      </c>
      <c r="AK251" s="68">
        <f t="shared" si="486"/>
        <v>3132.2999999999997</v>
      </c>
    </row>
    <row r="252" spans="1:37" ht="13.8" x14ac:dyDescent="0.25">
      <c r="A252" s="95">
        <v>44139</v>
      </c>
      <c r="B252" s="81">
        <v>378716</v>
      </c>
      <c r="C252" s="81">
        <v>4133</v>
      </c>
      <c r="D252" s="81">
        <v>199763</v>
      </c>
      <c r="E252" s="81"/>
      <c r="F252" s="81">
        <f t="shared" si="461"/>
        <v>15731</v>
      </c>
      <c r="G252" s="81">
        <f t="shared" si="462"/>
        <v>220</v>
      </c>
      <c r="H252" s="81">
        <f t="shared" si="463"/>
        <v>14583</v>
      </c>
      <c r="I252" s="81">
        <f t="shared" si="464"/>
        <v>174820</v>
      </c>
      <c r="J252" s="82">
        <f t="shared" si="465"/>
        <v>9.3638095156866552E-2</v>
      </c>
      <c r="K252" s="82">
        <f t="shared" si="466"/>
        <v>1.2651530835231064E-3</v>
      </c>
      <c r="L252" s="82">
        <f t="shared" si="467"/>
        <v>8.386239735007936E-2</v>
      </c>
      <c r="M252" s="81">
        <f t="shared" si="468"/>
        <v>1.0999740351967735</v>
      </c>
      <c r="N252" s="84">
        <f t="shared" si="469"/>
        <v>1.0913190887102736E-2</v>
      </c>
      <c r="O252" s="84" t="e">
        <f>VLOOKUP(A252,[1]List4!$C$3:$E$203,3,0)</f>
        <v>#N/A</v>
      </c>
      <c r="P252" s="85">
        <f t="shared" si="470"/>
        <v>0.52747441354471425</v>
      </c>
      <c r="Q252" s="87">
        <f t="shared" si="471"/>
        <v>1.0913190887102736E-2</v>
      </c>
      <c r="R252" s="96">
        <f t="shared" si="472"/>
        <v>0.46161239556818301</v>
      </c>
      <c r="S252">
        <f t="shared" si="473"/>
        <v>11</v>
      </c>
      <c r="T252">
        <f t="shared" si="474"/>
        <v>6.7525534566760637E-2</v>
      </c>
      <c r="U252">
        <f t="shared" si="475"/>
        <v>1.163411620521728E-3</v>
      </c>
      <c r="V252">
        <f t="shared" si="476"/>
        <v>6.4071842018904729E-2</v>
      </c>
      <c r="W252">
        <f t="shared" si="477"/>
        <v>1.1512825373153686</v>
      </c>
      <c r="X252">
        <f t="shared" si="478"/>
        <v>2.0270137717267628E-2</v>
      </c>
      <c r="AB252" s="119">
        <f t="shared" si="479"/>
        <v>11671.857142857143</v>
      </c>
      <c r="AC252" s="120">
        <f t="shared" si="480"/>
        <v>208.28571428571428</v>
      </c>
      <c r="AD252" s="67">
        <f t="shared" si="481"/>
        <v>457.15085714285709</v>
      </c>
      <c r="AE252" s="41">
        <f t="shared" si="482"/>
        <v>0.45561702670203275</v>
      </c>
      <c r="AF252" s="47">
        <v>1515</v>
      </c>
      <c r="AG252" s="67">
        <f t="shared" si="483"/>
        <v>272.7</v>
      </c>
      <c r="AH252" s="41">
        <f t="shared" si="484"/>
        <v>0.76379066478076374</v>
      </c>
      <c r="AI252" s="36"/>
      <c r="AJ252" s="68">
        <f t="shared" si="485"/>
        <v>11484.285714285714</v>
      </c>
      <c r="AK252" s="68">
        <f t="shared" si="486"/>
        <v>3340</v>
      </c>
    </row>
    <row r="253" spans="1:37" ht="13.8" x14ac:dyDescent="0.25">
      <c r="A253" s="95">
        <v>44140</v>
      </c>
      <c r="B253" s="81">
        <v>391945</v>
      </c>
      <c r="C253" s="81">
        <v>4330</v>
      </c>
      <c r="D253" s="81">
        <v>214272</v>
      </c>
      <c r="E253" s="81"/>
      <c r="F253" s="81">
        <f t="shared" si="461"/>
        <v>13229</v>
      </c>
      <c r="G253" s="81">
        <f t="shared" si="462"/>
        <v>197</v>
      </c>
      <c r="H253" s="81">
        <f t="shared" si="463"/>
        <v>14509</v>
      </c>
      <c r="I253" s="81">
        <f t="shared" si="464"/>
        <v>173343</v>
      </c>
      <c r="J253" s="82">
        <f t="shared" si="465"/>
        <v>7.8446321965853522E-2</v>
      </c>
      <c r="K253" s="82">
        <f t="shared" si="466"/>
        <v>1.1268733554513214E-3</v>
      </c>
      <c r="L253" s="82">
        <f t="shared" si="467"/>
        <v>8.299393662052397E-2</v>
      </c>
      <c r="M253" s="81">
        <f t="shared" si="468"/>
        <v>0.93254358806409032</v>
      </c>
      <c r="N253" s="84">
        <f t="shared" si="469"/>
        <v>1.1047468394800291E-2</v>
      </c>
      <c r="O253" s="84" t="e">
        <f>VLOOKUP(A253,[1]List4!$C$3:$E$203,3,0)</f>
        <v>#N/A</v>
      </c>
      <c r="P253" s="85">
        <f t="shared" si="470"/>
        <v>0.54668894870453766</v>
      </c>
      <c r="Q253" s="87">
        <f t="shared" si="471"/>
        <v>1.1047468394800291E-2</v>
      </c>
      <c r="R253" s="96">
        <f t="shared" si="472"/>
        <v>0.44226358290066203</v>
      </c>
      <c r="S253">
        <f t="shared" si="473"/>
        <v>11</v>
      </c>
      <c r="T253">
        <f t="shared" si="474"/>
        <v>6.7768809578577421E-2</v>
      </c>
      <c r="U253">
        <f t="shared" si="475"/>
        <v>1.1717099304992668E-3</v>
      </c>
      <c r="V253">
        <f t="shared" si="476"/>
        <v>6.8371505315490563E-2</v>
      </c>
      <c r="W253">
        <f t="shared" si="477"/>
        <v>1.0813468112712987</v>
      </c>
      <c r="X253">
        <f t="shared" si="478"/>
        <v>1.9807687029395889E-2</v>
      </c>
      <c r="AB253" s="119">
        <f t="shared" si="479"/>
        <v>11696.714285714286</v>
      </c>
      <c r="AC253" s="120">
        <f t="shared" si="480"/>
        <v>209.71428571428572</v>
      </c>
      <c r="AD253" s="67">
        <f t="shared" si="481"/>
        <v>469.072</v>
      </c>
      <c r="AE253" s="41">
        <f t="shared" si="482"/>
        <v>0.44708335972790048</v>
      </c>
      <c r="AF253" s="47">
        <v>1515</v>
      </c>
      <c r="AG253" s="67">
        <f t="shared" si="483"/>
        <v>272.7</v>
      </c>
      <c r="AH253" s="41">
        <f t="shared" si="484"/>
        <v>0.76902928388076908</v>
      </c>
      <c r="AI253" s="36"/>
      <c r="AJ253" s="68">
        <f t="shared" si="485"/>
        <v>12234.857142857143</v>
      </c>
      <c r="AK253" s="68">
        <f t="shared" si="486"/>
        <v>3466.3999999999996</v>
      </c>
    </row>
    <row r="254" spans="1:37" ht="13.8" x14ac:dyDescent="0.25">
      <c r="A254" s="95">
        <v>44141</v>
      </c>
      <c r="B254" s="81">
        <v>403497</v>
      </c>
      <c r="C254" s="81">
        <v>4484</v>
      </c>
      <c r="D254" s="81">
        <v>214882</v>
      </c>
      <c r="E254" s="81"/>
      <c r="F254" s="81">
        <f t="shared" si="461"/>
        <v>11552</v>
      </c>
      <c r="G254" s="81">
        <f t="shared" si="462"/>
        <v>154</v>
      </c>
      <c r="H254" s="81">
        <f t="shared" si="463"/>
        <v>610</v>
      </c>
      <c r="I254" s="81">
        <f t="shared" si="464"/>
        <v>184131</v>
      </c>
      <c r="J254" s="82">
        <f t="shared" si="465"/>
        <v>6.9174188622578597E-2</v>
      </c>
      <c r="K254" s="82">
        <f t="shared" si="466"/>
        <v>8.8841199240811573E-4</v>
      </c>
      <c r="L254" s="82">
        <f t="shared" si="467"/>
        <v>3.5190345153827958E-3</v>
      </c>
      <c r="M254" s="81">
        <f t="shared" si="468"/>
        <v>15.694844736130422</v>
      </c>
      <c r="N254" s="84">
        <f t="shared" si="469"/>
        <v>1.111284594433168E-2</v>
      </c>
      <c r="O254" s="84" t="e">
        <f>VLOOKUP(A254,[1]List4!$C$3:$E$203,3,0)</f>
        <v>#N/A</v>
      </c>
      <c r="P254" s="85">
        <f t="shared" si="470"/>
        <v>0.53254918871763601</v>
      </c>
      <c r="Q254" s="87">
        <f t="shared" si="471"/>
        <v>1.111284594433168E-2</v>
      </c>
      <c r="R254" s="96">
        <f t="shared" si="472"/>
        <v>0.45633796533803228</v>
      </c>
      <c r="S254">
        <f t="shared" si="473"/>
        <v>11</v>
      </c>
      <c r="T254">
        <f t="shared" si="474"/>
        <v>6.644271697593139E-2</v>
      </c>
      <c r="U254">
        <f t="shared" si="475"/>
        <v>1.1258322882207079E-3</v>
      </c>
      <c r="V254">
        <f t="shared" si="476"/>
        <v>6.1716887921961061E-2</v>
      </c>
      <c r="W254">
        <f t="shared" si="477"/>
        <v>3.105032087580569</v>
      </c>
      <c r="X254">
        <f t="shared" si="478"/>
        <v>2.0440724633717166E-2</v>
      </c>
      <c r="AB254" s="119">
        <f t="shared" si="479"/>
        <v>11403.428571428571</v>
      </c>
      <c r="AC254" s="120">
        <f t="shared" si="480"/>
        <v>200.85714285714286</v>
      </c>
      <c r="AD254" s="67">
        <f t="shared" si="481"/>
        <v>489.04371428571432</v>
      </c>
      <c r="AE254" s="41">
        <f t="shared" si="482"/>
        <v>0.41071408749320099</v>
      </c>
      <c r="AF254" s="47">
        <v>1515</v>
      </c>
      <c r="AG254" s="67">
        <f t="shared" si="483"/>
        <v>272.7</v>
      </c>
      <c r="AH254" s="41">
        <f t="shared" si="484"/>
        <v>0.73654984546073654</v>
      </c>
      <c r="AI254" s="36"/>
      <c r="AJ254" s="68">
        <f t="shared" si="485"/>
        <v>11043.857142857143</v>
      </c>
      <c r="AK254" s="68">
        <f t="shared" si="486"/>
        <v>3585.4999999999995</v>
      </c>
    </row>
    <row r="255" spans="1:37" ht="13.8" x14ac:dyDescent="0.25">
      <c r="A255" s="95">
        <v>44142</v>
      </c>
      <c r="B255" s="81">
        <v>411220</v>
      </c>
      <c r="C255" s="81">
        <v>4681</v>
      </c>
      <c r="D255" s="81">
        <v>237757</v>
      </c>
      <c r="E255" s="81"/>
      <c r="F255" s="81">
        <f t="shared" si="461"/>
        <v>7723</v>
      </c>
      <c r="G255" s="81">
        <f t="shared" si="462"/>
        <v>197</v>
      </c>
      <c r="H255" s="81">
        <f t="shared" si="463"/>
        <v>22875</v>
      </c>
      <c r="I255" s="81">
        <f t="shared" si="464"/>
        <v>168782</v>
      </c>
      <c r="J255" s="82">
        <f t="shared" si="465"/>
        <v>4.3585183396188477E-2</v>
      </c>
      <c r="K255" s="82">
        <f t="shared" si="466"/>
        <v>1.0698904584236224E-3</v>
      </c>
      <c r="L255" s="82">
        <f t="shared" si="467"/>
        <v>0.12423220424589015</v>
      </c>
      <c r="M255" s="81">
        <f t="shared" si="468"/>
        <v>0.34784082021166696</v>
      </c>
      <c r="N255" s="84">
        <f t="shared" si="469"/>
        <v>1.1383201206167015E-2</v>
      </c>
      <c r="O255" s="84" t="e">
        <f>VLOOKUP(A255,[1]List4!$C$3:$E$203,3,0)</f>
        <v>#N/A</v>
      </c>
      <c r="P255" s="85">
        <f t="shared" si="470"/>
        <v>0.57817469967414037</v>
      </c>
      <c r="Q255" s="87">
        <f t="shared" si="471"/>
        <v>1.1383201206167015E-2</v>
      </c>
      <c r="R255" s="96">
        <f t="shared" si="472"/>
        <v>0.41044209911969265</v>
      </c>
      <c r="S255">
        <f t="shared" si="473"/>
        <v>11</v>
      </c>
      <c r="T255">
        <f t="shared" si="474"/>
        <v>6.3470176198951025E-2</v>
      </c>
      <c r="U255">
        <f t="shared" si="475"/>
        <v>1.1436377987040988E-3</v>
      </c>
      <c r="V255">
        <f t="shared" si="476"/>
        <v>7.4949616601951402E-2</v>
      </c>
      <c r="W255">
        <f t="shared" si="477"/>
        <v>2.8720981229725417</v>
      </c>
      <c r="X255">
        <f t="shared" si="478"/>
        <v>1.9308029269338965E-2</v>
      </c>
      <c r="AB255" s="119">
        <f t="shared" si="479"/>
        <v>10874</v>
      </c>
      <c r="AC255" s="120">
        <f t="shared" si="480"/>
        <v>204.28571428571428</v>
      </c>
      <c r="AD255" s="67">
        <f t="shared" si="481"/>
        <v>478.24628571428565</v>
      </c>
      <c r="AE255" s="41">
        <f t="shared" si="482"/>
        <v>0.42715588262353771</v>
      </c>
      <c r="AF255" s="47">
        <v>1515</v>
      </c>
      <c r="AG255" s="67">
        <f t="shared" si="483"/>
        <v>272.7</v>
      </c>
      <c r="AH255" s="41">
        <f t="shared" si="484"/>
        <v>0.74912253130074913</v>
      </c>
      <c r="AI255" s="36"/>
      <c r="AJ255" s="68">
        <f t="shared" si="485"/>
        <v>13485.428571428571</v>
      </c>
      <c r="AK255" s="68">
        <f t="shared" si="486"/>
        <v>3972.4999999999995</v>
      </c>
    </row>
    <row r="256" spans="1:37" ht="13.8" x14ac:dyDescent="0.25">
      <c r="A256" s="95"/>
      <c r="B256" s="81"/>
      <c r="C256" s="81"/>
      <c r="D256" s="81"/>
      <c r="E256" s="81"/>
      <c r="F256" s="81"/>
      <c r="G256" s="81"/>
      <c r="H256" s="81"/>
      <c r="I256" s="81"/>
      <c r="J256" s="82"/>
      <c r="K256" s="82"/>
      <c r="L256" s="82"/>
      <c r="M256" s="81"/>
      <c r="N256" s="84"/>
      <c r="O256" s="84"/>
      <c r="P256" s="85"/>
      <c r="Q256" s="87"/>
      <c r="R256" s="96"/>
      <c r="AB256" s="119"/>
      <c r="AC256" s="120"/>
    </row>
    <row r="257" spans="1:29" ht="13.8" x14ac:dyDescent="0.25">
      <c r="A257" s="95"/>
      <c r="B257" s="81"/>
      <c r="C257" s="81"/>
      <c r="D257" s="81"/>
      <c r="E257" s="81"/>
      <c r="F257" s="81"/>
      <c r="G257" s="81"/>
      <c r="H257" s="81"/>
      <c r="I257" s="81"/>
      <c r="J257" s="82"/>
      <c r="K257" s="82"/>
      <c r="L257" s="82"/>
      <c r="M257" s="81"/>
      <c r="N257" s="84"/>
      <c r="O257" s="84"/>
      <c r="P257" s="85"/>
      <c r="Q257" s="87"/>
      <c r="R257" s="96"/>
      <c r="AB257" s="119"/>
      <c r="AC257" s="120"/>
    </row>
    <row r="258" spans="1:29" ht="13.8" x14ac:dyDescent="0.25">
      <c r="A258" s="95"/>
      <c r="B258" s="81"/>
      <c r="C258" s="81"/>
      <c r="D258" s="81"/>
      <c r="E258" s="81"/>
      <c r="F258" s="81"/>
      <c r="G258" s="81"/>
      <c r="H258" s="81"/>
      <c r="I258" s="81"/>
      <c r="J258" s="82"/>
      <c r="K258" s="82"/>
      <c r="L258" s="82"/>
      <c r="M258" s="81"/>
      <c r="N258" s="84"/>
      <c r="O258" s="84"/>
      <c r="P258" s="85"/>
      <c r="Q258" s="87"/>
      <c r="R258" s="96"/>
      <c r="AB258" s="119"/>
      <c r="AC258" s="120"/>
    </row>
    <row r="259" spans="1:29" ht="13.8" x14ac:dyDescent="0.25">
      <c r="A259" s="95"/>
      <c r="B259" s="81"/>
      <c r="C259" s="81"/>
      <c r="D259" s="81"/>
      <c r="E259" s="81"/>
      <c r="F259" s="81"/>
      <c r="G259" s="81"/>
      <c r="H259" s="81"/>
      <c r="I259" s="81"/>
      <c r="J259" s="82"/>
      <c r="K259" s="82"/>
      <c r="L259" s="82"/>
      <c r="M259" s="81"/>
      <c r="N259" s="84"/>
      <c r="O259" s="84"/>
      <c r="P259" s="85"/>
      <c r="Q259" s="87"/>
      <c r="R259" s="96"/>
      <c r="AB259" s="119"/>
      <c r="AC259" s="120"/>
    </row>
    <row r="260" spans="1:29" ht="13.8" x14ac:dyDescent="0.25">
      <c r="A260" s="95"/>
      <c r="B260" s="81"/>
      <c r="C260" s="81"/>
      <c r="D260" s="81"/>
      <c r="E260" s="81"/>
      <c r="F260" s="81"/>
      <c r="G260" s="81"/>
      <c r="H260" s="81"/>
      <c r="I260" s="81"/>
      <c r="J260" s="82"/>
      <c r="K260" s="82"/>
      <c r="L260" s="82"/>
      <c r="M260" s="81"/>
      <c r="N260" s="84"/>
      <c r="O260" s="84"/>
      <c r="P260" s="85"/>
      <c r="Q260" s="87"/>
      <c r="R260" s="96"/>
      <c r="AB260" s="119"/>
      <c r="AC260" s="120"/>
    </row>
    <row r="261" spans="1:29" ht="13.8" x14ac:dyDescent="0.25">
      <c r="A261" s="95"/>
      <c r="B261" s="81"/>
      <c r="C261" s="81"/>
      <c r="D261" s="81"/>
      <c r="E261" s="81"/>
      <c r="F261" s="81"/>
      <c r="G261" s="81"/>
      <c r="H261" s="81"/>
      <c r="I261" s="81"/>
      <c r="J261" s="82"/>
      <c r="K261" s="82"/>
      <c r="L261" s="82"/>
      <c r="M261" s="81"/>
      <c r="N261" s="84"/>
      <c r="O261" s="84"/>
      <c r="P261" s="85"/>
      <c r="Q261" s="87"/>
      <c r="R261" s="96"/>
      <c r="AB261" s="119"/>
      <c r="AC261" s="120"/>
    </row>
    <row r="262" spans="1:29" ht="13.8" x14ac:dyDescent="0.25">
      <c r="A262" s="95"/>
      <c r="B262" s="81"/>
      <c r="C262" s="81"/>
      <c r="D262" s="81"/>
      <c r="E262" s="81"/>
      <c r="F262" s="81"/>
      <c r="G262" s="81"/>
      <c r="H262" s="81"/>
      <c r="I262" s="81"/>
      <c r="J262" s="82"/>
      <c r="K262" s="82"/>
      <c r="L262" s="82"/>
      <c r="M262" s="81"/>
      <c r="N262" s="84"/>
      <c r="O262" s="84"/>
      <c r="P262" s="85"/>
      <c r="Q262" s="87"/>
      <c r="R262" s="96"/>
      <c r="AB262" s="119"/>
      <c r="AC262" s="120"/>
    </row>
    <row r="263" spans="1:29" ht="13.8" x14ac:dyDescent="0.25">
      <c r="A263" s="95"/>
      <c r="B263" s="81"/>
      <c r="C263" s="81"/>
      <c r="D263" s="81"/>
      <c r="E263" s="81"/>
      <c r="F263" s="81"/>
      <c r="G263" s="81"/>
      <c r="H263" s="81"/>
      <c r="I263" s="81"/>
      <c r="J263" s="82"/>
      <c r="K263" s="82"/>
      <c r="L263" s="82"/>
      <c r="M263" s="81"/>
      <c r="N263" s="84"/>
      <c r="O263" s="84"/>
      <c r="P263" s="85"/>
      <c r="Q263" s="87"/>
      <c r="R263" s="96"/>
      <c r="AB263" s="119"/>
      <c r="AC263" s="120"/>
    </row>
    <row r="264" spans="1:29" ht="13.8" x14ac:dyDescent="0.25">
      <c r="A264" s="95"/>
      <c r="B264" s="81"/>
      <c r="C264" s="81"/>
      <c r="D264" s="81"/>
      <c r="E264" s="81"/>
      <c r="F264" s="81"/>
      <c r="G264" s="81"/>
      <c r="H264" s="81"/>
      <c r="I264" s="81"/>
      <c r="J264" s="82"/>
      <c r="K264" s="82"/>
      <c r="L264" s="82"/>
      <c r="M264" s="81"/>
      <c r="N264" s="84"/>
      <c r="O264" s="84"/>
      <c r="P264" s="85"/>
      <c r="Q264" s="87"/>
      <c r="R264" s="96"/>
      <c r="AB264" s="119"/>
      <c r="AC264" s="120"/>
    </row>
    <row r="265" spans="1:29" ht="13.8" x14ac:dyDescent="0.25">
      <c r="A265" s="95"/>
      <c r="B265" s="81"/>
      <c r="C265" s="81"/>
      <c r="D265" s="81"/>
      <c r="E265" s="81"/>
      <c r="F265" s="81"/>
      <c r="G265" s="81"/>
      <c r="H265" s="81"/>
      <c r="I265" s="81"/>
      <c r="J265" s="82"/>
      <c r="K265" s="82"/>
      <c r="L265" s="82"/>
      <c r="M265" s="81"/>
      <c r="N265" s="84"/>
      <c r="O265" s="84"/>
      <c r="P265" s="85"/>
      <c r="Q265" s="87"/>
      <c r="R265" s="96"/>
      <c r="AB265" s="119"/>
      <c r="AC265" s="120"/>
    </row>
    <row r="266" spans="1:29" ht="13.8" x14ac:dyDescent="0.25">
      <c r="A266" s="95"/>
      <c r="B266" s="81"/>
      <c r="C266" s="81"/>
      <c r="D266" s="81"/>
      <c r="E266" s="81"/>
      <c r="F266" s="81"/>
      <c r="G266" s="81"/>
      <c r="H266" s="81"/>
      <c r="I266" s="81"/>
      <c r="J266" s="82"/>
      <c r="K266" s="82"/>
      <c r="L266" s="82"/>
      <c r="M266" s="81"/>
      <c r="N266" s="84"/>
      <c r="O266" s="84"/>
      <c r="P266" s="85"/>
      <c r="Q266" s="87"/>
      <c r="R266" s="96"/>
      <c r="AB266" s="119"/>
      <c r="AC266" s="120"/>
    </row>
    <row r="267" spans="1:29" ht="13.8" x14ac:dyDescent="0.25">
      <c r="A267" s="95"/>
      <c r="B267" s="81"/>
      <c r="C267" s="81"/>
      <c r="D267" s="81"/>
      <c r="E267" s="81"/>
      <c r="F267" s="81"/>
      <c r="G267" s="81"/>
      <c r="H267" s="81"/>
      <c r="I267" s="81"/>
      <c r="J267" s="82"/>
      <c r="K267" s="82"/>
      <c r="L267" s="82"/>
      <c r="M267" s="81"/>
      <c r="N267" s="84"/>
      <c r="O267" s="84"/>
      <c r="P267" s="85"/>
      <c r="Q267" s="87"/>
      <c r="R267" s="96"/>
      <c r="AB267" s="119"/>
      <c r="AC267" s="120"/>
    </row>
    <row r="268" spans="1:29" ht="13.8" x14ac:dyDescent="0.25">
      <c r="A268" s="95"/>
      <c r="B268" s="81"/>
      <c r="C268" s="81"/>
      <c r="D268" s="81"/>
      <c r="E268" s="81"/>
      <c r="F268" s="81"/>
      <c r="G268" s="81"/>
      <c r="H268" s="81"/>
      <c r="I268" s="81"/>
      <c r="J268" s="82"/>
      <c r="K268" s="82"/>
      <c r="L268" s="82"/>
      <c r="M268" s="81"/>
      <c r="N268" s="84"/>
      <c r="O268" s="84"/>
      <c r="P268" s="85"/>
      <c r="Q268" s="87"/>
      <c r="R268" s="96"/>
      <c r="AB268" s="119"/>
      <c r="AC268" s="120"/>
    </row>
    <row r="269" spans="1:29" ht="13.8" x14ac:dyDescent="0.25">
      <c r="A269" s="95"/>
      <c r="B269" s="81"/>
      <c r="C269" s="81"/>
      <c r="D269" s="81"/>
      <c r="E269" s="81"/>
      <c r="F269" s="81"/>
      <c r="G269" s="81"/>
      <c r="H269" s="81"/>
      <c r="I269" s="81"/>
      <c r="J269" s="82"/>
      <c r="K269" s="82"/>
      <c r="L269" s="82"/>
      <c r="M269" s="81"/>
      <c r="N269" s="84"/>
      <c r="O269" s="84"/>
      <c r="P269" s="85"/>
      <c r="Q269" s="87"/>
      <c r="R269" s="96"/>
      <c r="AB269" s="119"/>
      <c r="AC269" s="120"/>
    </row>
    <row r="270" spans="1:29" ht="13.8" x14ac:dyDescent="0.25">
      <c r="A270" s="95"/>
      <c r="B270" s="81"/>
      <c r="C270" s="81"/>
      <c r="D270" s="81"/>
      <c r="E270" s="81"/>
      <c r="F270" s="81"/>
      <c r="G270" s="81"/>
      <c r="H270" s="81"/>
      <c r="I270" s="81"/>
      <c r="J270" s="82"/>
      <c r="K270" s="82"/>
      <c r="L270" s="82"/>
      <c r="M270" s="81"/>
      <c r="N270" s="84"/>
      <c r="O270" s="84"/>
      <c r="P270" s="85"/>
      <c r="Q270" s="87"/>
      <c r="R270" s="96"/>
      <c r="AB270" s="119"/>
      <c r="AC270" s="120"/>
    </row>
    <row r="271" spans="1:29" ht="13.8" x14ac:dyDescent="0.25">
      <c r="A271" s="95"/>
      <c r="B271" s="81"/>
      <c r="C271" s="81"/>
      <c r="D271" s="81"/>
      <c r="E271" s="81"/>
      <c r="F271" s="81"/>
      <c r="G271" s="81"/>
      <c r="H271" s="81"/>
      <c r="I271" s="81"/>
      <c r="J271" s="82"/>
      <c r="K271" s="82"/>
      <c r="L271" s="82"/>
      <c r="M271" s="81"/>
      <c r="N271" s="84"/>
      <c r="O271" s="84"/>
      <c r="P271" s="85"/>
      <c r="Q271" s="87"/>
      <c r="R271" s="96"/>
      <c r="AB271" s="119"/>
      <c r="AC271" s="120"/>
    </row>
    <row r="272" spans="1:29" ht="13.8" x14ac:dyDescent="0.25">
      <c r="A272" s="95"/>
      <c r="B272" s="81"/>
      <c r="C272" s="81"/>
      <c r="D272" s="81"/>
      <c r="E272" s="81"/>
      <c r="F272" s="81"/>
      <c r="G272" s="81"/>
      <c r="H272" s="81"/>
      <c r="I272" s="81"/>
      <c r="J272" s="82"/>
      <c r="K272" s="82"/>
      <c r="L272" s="82"/>
      <c r="M272" s="81"/>
      <c r="N272" s="84"/>
      <c r="O272" s="84"/>
      <c r="P272" s="85"/>
      <c r="Q272" s="87"/>
      <c r="R272" s="96"/>
      <c r="AB272" s="119"/>
      <c r="AC272" s="120"/>
    </row>
    <row r="273" spans="1:29" ht="13.8" x14ac:dyDescent="0.25">
      <c r="A273" s="95"/>
      <c r="B273" s="81"/>
      <c r="C273" s="81"/>
      <c r="D273" s="81"/>
      <c r="E273" s="81"/>
      <c r="F273" s="81"/>
      <c r="G273" s="81"/>
      <c r="H273" s="81"/>
      <c r="I273" s="81"/>
      <c r="J273" s="82"/>
      <c r="K273" s="82"/>
      <c r="L273" s="82"/>
      <c r="M273" s="81"/>
      <c r="N273" s="84"/>
      <c r="O273" s="84"/>
      <c r="P273" s="85"/>
      <c r="Q273" s="87"/>
      <c r="R273" s="96"/>
      <c r="AB273" s="119"/>
      <c r="AC273" s="120"/>
    </row>
    <row r="274" spans="1:29" ht="13.8" x14ac:dyDescent="0.25">
      <c r="A274" s="95"/>
      <c r="B274" s="81"/>
      <c r="C274" s="81"/>
      <c r="D274" s="81"/>
      <c r="E274" s="81"/>
      <c r="F274" s="81"/>
      <c r="G274" s="81"/>
      <c r="H274" s="81"/>
      <c r="I274" s="81"/>
      <c r="J274" s="82"/>
      <c r="K274" s="82"/>
      <c r="L274" s="82"/>
      <c r="M274" s="81"/>
      <c r="N274" s="84"/>
      <c r="O274" s="84"/>
      <c r="P274" s="85"/>
      <c r="Q274" s="87"/>
      <c r="R274" s="96"/>
      <c r="AB274" s="119"/>
      <c r="AC274" s="120"/>
    </row>
    <row r="275" spans="1:29" ht="13.8" x14ac:dyDescent="0.25">
      <c r="A275" s="95"/>
      <c r="B275" s="81"/>
      <c r="C275" s="81"/>
      <c r="D275" s="81"/>
      <c r="E275" s="81"/>
      <c r="F275" s="81"/>
      <c r="G275" s="81"/>
      <c r="H275" s="81"/>
      <c r="I275" s="81"/>
      <c r="J275" s="82"/>
      <c r="K275" s="82"/>
      <c r="L275" s="82"/>
      <c r="M275" s="81"/>
      <c r="N275" s="84"/>
      <c r="O275" s="84"/>
      <c r="P275" s="85"/>
      <c r="Q275" s="87"/>
      <c r="R275" s="96"/>
      <c r="AB275" s="119"/>
      <c r="AC275" s="120"/>
    </row>
    <row r="276" spans="1:29" ht="13.8" x14ac:dyDescent="0.25">
      <c r="A276" s="95"/>
      <c r="B276" s="81"/>
      <c r="C276" s="81"/>
      <c r="D276" s="81"/>
      <c r="E276" s="81"/>
      <c r="F276" s="81"/>
      <c r="G276" s="81"/>
      <c r="H276" s="81"/>
      <c r="I276" s="81"/>
      <c r="J276" s="82"/>
      <c r="K276" s="82"/>
      <c r="L276" s="82"/>
      <c r="M276" s="81"/>
      <c r="N276" s="84"/>
      <c r="O276" s="84"/>
      <c r="P276" s="85"/>
      <c r="Q276" s="87"/>
      <c r="R276" s="96"/>
      <c r="AB276" s="119"/>
      <c r="AC276" s="120"/>
    </row>
    <row r="277" spans="1:29" ht="13.8" x14ac:dyDescent="0.25">
      <c r="A277" s="95"/>
      <c r="B277" s="81"/>
      <c r="C277" s="81"/>
      <c r="D277" s="81"/>
      <c r="E277" s="81"/>
      <c r="F277" s="81"/>
      <c r="G277" s="81"/>
      <c r="H277" s="81"/>
      <c r="I277" s="81"/>
      <c r="J277" s="82"/>
      <c r="K277" s="82"/>
      <c r="L277" s="82"/>
      <c r="M277" s="81"/>
      <c r="N277" s="84"/>
      <c r="O277" s="84"/>
      <c r="P277" s="85"/>
      <c r="Q277" s="87"/>
      <c r="R277" s="96"/>
      <c r="AB277" s="119"/>
      <c r="AC277" s="120"/>
    </row>
    <row r="278" spans="1:29" ht="13.8" x14ac:dyDescent="0.25">
      <c r="A278" s="95"/>
      <c r="B278" s="81"/>
      <c r="C278" s="81"/>
      <c r="D278" s="81"/>
      <c r="E278" s="81"/>
      <c r="F278" s="81"/>
      <c r="G278" s="81"/>
      <c r="H278" s="81"/>
      <c r="I278" s="81"/>
      <c r="J278" s="82"/>
      <c r="K278" s="82"/>
      <c r="L278" s="82"/>
      <c r="M278" s="81"/>
      <c r="N278" s="84"/>
      <c r="O278" s="84"/>
      <c r="P278" s="85"/>
      <c r="Q278" s="87"/>
      <c r="R278" s="96"/>
      <c r="AB278" s="119"/>
      <c r="AC278" s="120"/>
    </row>
    <row r="279" spans="1:29" ht="13.8" x14ac:dyDescent="0.25">
      <c r="A279" s="95"/>
      <c r="B279" s="81"/>
      <c r="C279" s="81"/>
      <c r="D279" s="81"/>
      <c r="E279" s="81"/>
      <c r="F279" s="81"/>
      <c r="G279" s="81"/>
      <c r="H279" s="81"/>
      <c r="I279" s="81"/>
      <c r="J279" s="82"/>
      <c r="K279" s="82"/>
      <c r="L279" s="82"/>
      <c r="M279" s="81"/>
      <c r="N279" s="84"/>
      <c r="O279" s="84"/>
      <c r="P279" s="85"/>
      <c r="Q279" s="87"/>
      <c r="R279" s="96"/>
      <c r="AB279" s="119"/>
      <c r="AC279" s="120"/>
    </row>
    <row r="280" spans="1:29" ht="13.8" x14ac:dyDescent="0.25">
      <c r="A280" s="95"/>
      <c r="B280" s="81"/>
      <c r="C280" s="81"/>
      <c r="D280" s="81"/>
      <c r="E280" s="81"/>
      <c r="F280" s="81"/>
      <c r="G280" s="81"/>
      <c r="H280" s="81"/>
      <c r="I280" s="81"/>
      <c r="J280" s="82"/>
      <c r="K280" s="82"/>
      <c r="L280" s="82"/>
      <c r="M280" s="81"/>
      <c r="N280" s="84"/>
      <c r="O280" s="84"/>
      <c r="P280" s="85"/>
      <c r="Q280" s="87"/>
      <c r="R280" s="96"/>
      <c r="AB280" s="119"/>
      <c r="AC280" s="120"/>
    </row>
    <row r="281" spans="1:29" ht="13.8" x14ac:dyDescent="0.25">
      <c r="A281" s="95"/>
      <c r="B281" s="81"/>
      <c r="C281" s="81"/>
      <c r="D281" s="81"/>
      <c r="E281" s="81"/>
      <c r="F281" s="81"/>
      <c r="G281" s="81"/>
      <c r="H281" s="81"/>
      <c r="I281" s="81"/>
      <c r="J281" s="82"/>
      <c r="K281" s="82"/>
      <c r="L281" s="82"/>
      <c r="M281" s="81"/>
      <c r="N281" s="84"/>
      <c r="O281" s="84"/>
      <c r="P281" s="85"/>
      <c r="Q281" s="87"/>
      <c r="R281" s="96"/>
      <c r="AB281" s="119"/>
      <c r="AC281" s="120"/>
    </row>
    <row r="282" spans="1:29" ht="13.8" x14ac:dyDescent="0.25">
      <c r="A282" s="95"/>
      <c r="B282" s="81"/>
      <c r="C282" s="81"/>
      <c r="D282" s="81"/>
      <c r="E282" s="81"/>
      <c r="F282" s="81"/>
      <c r="G282" s="81"/>
      <c r="H282" s="81"/>
      <c r="I282" s="81"/>
      <c r="J282" s="82"/>
      <c r="K282" s="82"/>
      <c r="L282" s="82"/>
      <c r="M282" s="81"/>
      <c r="N282" s="84"/>
      <c r="O282" s="84"/>
      <c r="P282" s="85"/>
      <c r="Q282" s="87"/>
      <c r="R282" s="96"/>
      <c r="AB282" s="119"/>
      <c r="AC282" s="120"/>
    </row>
    <row r="283" spans="1:29" ht="13.8" x14ac:dyDescent="0.25">
      <c r="A283" s="95"/>
      <c r="B283" s="81"/>
      <c r="C283" s="81"/>
      <c r="D283" s="81"/>
      <c r="E283" s="81"/>
      <c r="F283" s="81"/>
      <c r="G283" s="81"/>
      <c r="H283" s="81"/>
      <c r="I283" s="81"/>
      <c r="J283" s="82"/>
      <c r="K283" s="82"/>
      <c r="L283" s="82"/>
      <c r="M283" s="81"/>
      <c r="N283" s="84"/>
      <c r="O283" s="84"/>
      <c r="P283" s="85"/>
      <c r="Q283" s="87"/>
      <c r="R283" s="96"/>
      <c r="AB283" s="119"/>
      <c r="AC283" s="120"/>
    </row>
    <row r="284" spans="1:29" ht="14.4" thickBot="1" x14ac:dyDescent="0.3">
      <c r="A284" s="99"/>
      <c r="B284" s="100"/>
      <c r="C284" s="100"/>
      <c r="D284" s="100"/>
      <c r="E284" s="100"/>
      <c r="F284" s="100"/>
      <c r="G284" s="100"/>
      <c r="H284" s="100"/>
      <c r="I284" s="100"/>
      <c r="J284" s="101"/>
      <c r="K284" s="101"/>
      <c r="L284" s="101"/>
      <c r="M284" s="100"/>
      <c r="N284" s="102"/>
      <c r="O284" s="102"/>
      <c r="P284" s="103"/>
      <c r="Q284" s="104"/>
      <c r="R284" s="105"/>
      <c r="AB284" s="121"/>
      <c r="AC284" s="122"/>
    </row>
  </sheetData>
  <sortState ref="C140:E159">
    <sortCondition ref="C140:C159"/>
  </sortState>
  <hyperlinks>
    <hyperlink ref="D2" r:id="rId1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workbookViewId="0">
      <pane xSplit="1" ySplit="3" topLeftCell="AB183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cols>
    <col min="30" max="30" width="16.44140625" customWidth="1"/>
  </cols>
  <sheetData>
    <row r="1" spans="1:41" ht="27.6" x14ac:dyDescent="0.25">
      <c r="A1" s="2" t="s">
        <v>68</v>
      </c>
      <c r="B1" s="49">
        <f>B105/B2</f>
        <v>4.1607914493712013E-3</v>
      </c>
      <c r="C1" s="49">
        <f>C105/B2</f>
        <v>2.5766863117963364E-4</v>
      </c>
      <c r="D1" t="s">
        <v>175</v>
      </c>
      <c r="AC1" s="36">
        <f>SUM(AC4:AC182)</f>
        <v>147037.57142857139</v>
      </c>
      <c r="AD1" s="36">
        <f>SUM(AD4:AD182)</f>
        <v>263977.05</v>
      </c>
      <c r="AE1" s="71" t="s">
        <v>195</v>
      </c>
    </row>
    <row r="2" spans="1:41" ht="14.4" thickBot="1" x14ac:dyDescent="0.3">
      <c r="A2" t="s">
        <v>70</v>
      </c>
      <c r="B2" s="24">
        <v>331002651</v>
      </c>
      <c r="D2" s="23" t="s">
        <v>71</v>
      </c>
      <c r="E2" s="23"/>
      <c r="N2" s="41">
        <f>N134/'Country Statistics'!$M$30</f>
        <v>3.1800050265079993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69">
        <v>7.0000000000000007E-2</v>
      </c>
      <c r="AE2" s="67"/>
    </row>
    <row r="3" spans="1:4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6</v>
      </c>
      <c r="AE3" s="68">
        <f>COUNT(AB11:AB32)-AD3</f>
        <v>16</v>
      </c>
      <c r="AL3" s="2" t="s">
        <v>211</v>
      </c>
      <c r="AM3" t="s">
        <v>208</v>
      </c>
      <c r="AN3" t="s">
        <v>209</v>
      </c>
      <c r="AO3"/>
    </row>
    <row r="4" spans="1:41" ht="13.8" x14ac:dyDescent="0.25">
      <c r="A4" s="106">
        <v>43862</v>
      </c>
      <c r="B4" s="107">
        <v>8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8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  <c r="AD4" s="67"/>
      <c r="AE4" s="67"/>
    </row>
    <row r="5" spans="1:41" ht="13.8" x14ac:dyDescent="0.25">
      <c r="A5" s="95">
        <v>43863</v>
      </c>
      <c r="B5" s="81">
        <v>8</v>
      </c>
      <c r="C5" s="81">
        <v>0</v>
      </c>
      <c r="D5" s="81">
        <v>0</v>
      </c>
      <c r="E5" s="81"/>
      <c r="F5" s="81">
        <f t="shared" ref="F5:F36" si="0">B5-B4</f>
        <v>0</v>
      </c>
      <c r="G5" s="81">
        <f t="shared" ref="G5:G36" si="1">C5-C4</f>
        <v>0</v>
      </c>
      <c r="H5" s="81">
        <f t="shared" ref="H5:H36" si="2">D5-D4</f>
        <v>0</v>
      </c>
      <c r="I5" s="81">
        <f t="shared" ref="I5:I63" si="3">B5-C5-D5</f>
        <v>8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  <c r="AD5" s="67"/>
      <c r="AE5" s="67"/>
      <c r="AL5">
        <f>IF(E5="",AL4,E5)</f>
        <v>0</v>
      </c>
    </row>
    <row r="6" spans="1:41" ht="13.8" x14ac:dyDescent="0.25">
      <c r="A6" s="95">
        <v>43864</v>
      </c>
      <c r="B6" s="81">
        <v>11</v>
      </c>
      <c r="C6" s="81">
        <v>0</v>
      </c>
      <c r="D6" s="81">
        <v>0</v>
      </c>
      <c r="E6" s="81"/>
      <c r="F6" s="81">
        <f t="shared" si="0"/>
        <v>3</v>
      </c>
      <c r="G6" s="81">
        <f t="shared" si="1"/>
        <v>0</v>
      </c>
      <c r="H6" s="81">
        <f t="shared" si="2"/>
        <v>0</v>
      </c>
      <c r="I6" s="81">
        <f t="shared" si="3"/>
        <v>11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  <c r="AD6" s="67"/>
      <c r="AE6" s="67"/>
      <c r="AL6">
        <f t="shared" ref="AL6:AL69" si="5">IF(E6="",AL5,E6)</f>
        <v>0</v>
      </c>
    </row>
    <row r="7" spans="1:41" ht="13.8" x14ac:dyDescent="0.25">
      <c r="A7" s="95">
        <v>43865</v>
      </c>
      <c r="B7" s="81">
        <v>11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11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  <c r="AD7" s="67"/>
      <c r="AE7" s="67"/>
      <c r="AL7">
        <f t="shared" si="5"/>
        <v>0</v>
      </c>
    </row>
    <row r="8" spans="1:41" ht="13.8" x14ac:dyDescent="0.25">
      <c r="A8" s="95">
        <v>43866</v>
      </c>
      <c r="B8" s="81">
        <v>11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11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  <c r="AD8" s="67"/>
      <c r="AE8" s="67"/>
      <c r="AL8">
        <f t="shared" si="5"/>
        <v>0</v>
      </c>
    </row>
    <row r="9" spans="1:41" ht="13.8" x14ac:dyDescent="0.25">
      <c r="A9" s="95">
        <v>43867</v>
      </c>
      <c r="B9" s="81">
        <v>12</v>
      </c>
      <c r="C9" s="81">
        <v>0</v>
      </c>
      <c r="D9" s="81">
        <v>0</v>
      </c>
      <c r="E9" s="81"/>
      <c r="F9" s="81">
        <f t="shared" si="0"/>
        <v>1</v>
      </c>
      <c r="G9" s="81">
        <f t="shared" si="1"/>
        <v>0</v>
      </c>
      <c r="H9" s="81">
        <f t="shared" si="2"/>
        <v>0</v>
      </c>
      <c r="I9" s="81">
        <f t="shared" si="3"/>
        <v>12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  <c r="AD9" s="67"/>
      <c r="AE9" s="67"/>
      <c r="AL9">
        <f t="shared" si="5"/>
        <v>0</v>
      </c>
    </row>
    <row r="10" spans="1:41" ht="13.8" x14ac:dyDescent="0.25">
      <c r="A10" s="95">
        <v>43868</v>
      </c>
      <c r="B10" s="81">
        <v>12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12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  <c r="AD10" s="67"/>
      <c r="AE10" s="67"/>
      <c r="AL10">
        <f t="shared" si="5"/>
        <v>0</v>
      </c>
    </row>
    <row r="11" spans="1:41" ht="13.8" x14ac:dyDescent="0.25">
      <c r="A11" s="95">
        <v>43869</v>
      </c>
      <c r="B11" s="81">
        <v>12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12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0.5714285714285714</v>
      </c>
      <c r="AC11" s="120">
        <f>AVERAGE(G5:G11)</f>
        <v>0</v>
      </c>
      <c r="AD11" s="67"/>
      <c r="AE11" s="67"/>
      <c r="AL11">
        <f t="shared" si="5"/>
        <v>0</v>
      </c>
    </row>
    <row r="12" spans="1:41" ht="13.8" x14ac:dyDescent="0.25">
      <c r="A12" s="95">
        <v>43870</v>
      </c>
      <c r="B12" s="81">
        <v>12</v>
      </c>
      <c r="C12" s="81">
        <v>0</v>
      </c>
      <c r="D12" s="81">
        <v>3</v>
      </c>
      <c r="E12" s="81"/>
      <c r="F12" s="81">
        <f t="shared" si="0"/>
        <v>0</v>
      </c>
      <c r="G12" s="81">
        <f t="shared" si="1"/>
        <v>0</v>
      </c>
      <c r="H12" s="81">
        <f t="shared" si="2"/>
        <v>3</v>
      </c>
      <c r="I12" s="81">
        <f t="shared" si="3"/>
        <v>9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6">AVERAGE(F6:F12)</f>
        <v>0.5714285714285714</v>
      </c>
      <c r="AC12" s="120">
        <f t="shared" si="6"/>
        <v>0</v>
      </c>
      <c r="AD12" s="67"/>
      <c r="AE12" s="67"/>
      <c r="AL12">
        <f t="shared" si="5"/>
        <v>0</v>
      </c>
      <c r="AO12" s="48"/>
    </row>
    <row r="13" spans="1:41" ht="13.8" x14ac:dyDescent="0.25">
      <c r="A13" s="95">
        <v>43871</v>
      </c>
      <c r="B13" s="81">
        <v>12</v>
      </c>
      <c r="C13" s="81">
        <v>0</v>
      </c>
      <c r="D13" s="81">
        <v>3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9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6"/>
        <v>0.14285714285714285</v>
      </c>
      <c r="AC13" s="120">
        <f t="shared" si="6"/>
        <v>0</v>
      </c>
      <c r="AD13" s="67"/>
      <c r="AE13" s="67"/>
      <c r="AL13">
        <f t="shared" si="5"/>
        <v>0</v>
      </c>
      <c r="AO13" s="48"/>
    </row>
    <row r="14" spans="1:41" ht="13.8" x14ac:dyDescent="0.25">
      <c r="A14" s="95">
        <v>43872</v>
      </c>
      <c r="B14" s="81">
        <v>13</v>
      </c>
      <c r="C14" s="81">
        <v>0</v>
      </c>
      <c r="D14" s="81">
        <v>3</v>
      </c>
      <c r="E14" s="81"/>
      <c r="F14" s="81">
        <f t="shared" si="0"/>
        <v>1</v>
      </c>
      <c r="G14" s="81">
        <f t="shared" si="1"/>
        <v>0</v>
      </c>
      <c r="H14" s="81">
        <f t="shared" si="2"/>
        <v>0</v>
      </c>
      <c r="I14" s="81">
        <f t="shared" si="3"/>
        <v>10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6"/>
        <v>0.2857142857142857</v>
      </c>
      <c r="AC14" s="120">
        <f t="shared" si="6"/>
        <v>0</v>
      </c>
      <c r="AD14" s="67"/>
      <c r="AE14" s="67"/>
      <c r="AL14">
        <f t="shared" si="5"/>
        <v>0</v>
      </c>
      <c r="AO14" s="48"/>
    </row>
    <row r="15" spans="1:41" ht="13.8" x14ac:dyDescent="0.25">
      <c r="A15" s="95">
        <v>43873</v>
      </c>
      <c r="B15" s="81">
        <v>13</v>
      </c>
      <c r="C15" s="81">
        <v>0</v>
      </c>
      <c r="D15" s="81">
        <v>3</v>
      </c>
      <c r="E15" s="81"/>
      <c r="F15" s="81">
        <f t="shared" si="0"/>
        <v>0</v>
      </c>
      <c r="G15" s="81">
        <f t="shared" si="1"/>
        <v>0</v>
      </c>
      <c r="H15" s="81">
        <f t="shared" si="2"/>
        <v>0</v>
      </c>
      <c r="I15" s="81">
        <f t="shared" si="3"/>
        <v>10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6"/>
        <v>0.2857142857142857</v>
      </c>
      <c r="AC15" s="120">
        <f t="shared" si="6"/>
        <v>0</v>
      </c>
      <c r="AD15" s="67"/>
      <c r="AE15" s="67"/>
      <c r="AL15">
        <f t="shared" si="5"/>
        <v>0</v>
      </c>
      <c r="AO15" s="48"/>
    </row>
    <row r="16" spans="1:41" ht="13.8" x14ac:dyDescent="0.25">
      <c r="A16" s="95">
        <v>43874</v>
      </c>
      <c r="B16" s="81">
        <v>14</v>
      </c>
      <c r="C16" s="81">
        <v>0</v>
      </c>
      <c r="D16" s="81">
        <v>3</v>
      </c>
      <c r="E16" s="81"/>
      <c r="F16" s="81">
        <f t="shared" si="0"/>
        <v>1</v>
      </c>
      <c r="G16" s="81">
        <f t="shared" si="1"/>
        <v>0</v>
      </c>
      <c r="H16" s="81">
        <f t="shared" si="2"/>
        <v>0</v>
      </c>
      <c r="I16" s="81">
        <f t="shared" si="3"/>
        <v>11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6"/>
        <v>0.2857142857142857</v>
      </c>
      <c r="AC16" s="120">
        <f t="shared" si="6"/>
        <v>0</v>
      </c>
      <c r="AD16" s="67"/>
      <c r="AE16" s="67"/>
      <c r="AL16">
        <f t="shared" si="5"/>
        <v>0</v>
      </c>
      <c r="AO16" s="48"/>
    </row>
    <row r="17" spans="1:41" ht="13.8" x14ac:dyDescent="0.25">
      <c r="A17" s="95">
        <v>43875</v>
      </c>
      <c r="B17" s="81">
        <v>14</v>
      </c>
      <c r="C17" s="81">
        <v>0</v>
      </c>
      <c r="D17" s="81">
        <v>3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11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6"/>
        <v>0.2857142857142857</v>
      </c>
      <c r="AC17" s="120">
        <f t="shared" si="6"/>
        <v>0</v>
      </c>
      <c r="AD17" s="67"/>
      <c r="AE17" s="67"/>
      <c r="AL17">
        <f t="shared" si="5"/>
        <v>0</v>
      </c>
      <c r="AO17" s="48"/>
    </row>
    <row r="18" spans="1:41" ht="13.8" x14ac:dyDescent="0.25">
      <c r="A18" s="95">
        <v>43876</v>
      </c>
      <c r="B18" s="81">
        <v>14</v>
      </c>
      <c r="C18" s="81">
        <v>0</v>
      </c>
      <c r="D18" s="81">
        <v>3</v>
      </c>
      <c r="E18" s="81"/>
      <c r="F18" s="81">
        <f t="shared" si="0"/>
        <v>0</v>
      </c>
      <c r="G18" s="81">
        <f t="shared" si="1"/>
        <v>0</v>
      </c>
      <c r="H18" s="81">
        <f t="shared" si="2"/>
        <v>0</v>
      </c>
      <c r="I18" s="81">
        <f t="shared" si="3"/>
        <v>11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6"/>
        <v>0.2857142857142857</v>
      </c>
      <c r="AC18" s="120">
        <f t="shared" si="6"/>
        <v>0</v>
      </c>
      <c r="AD18" s="67"/>
      <c r="AE18" s="67"/>
      <c r="AL18">
        <f t="shared" si="5"/>
        <v>0</v>
      </c>
      <c r="AO18" s="48"/>
    </row>
    <row r="19" spans="1:41" ht="13.8" x14ac:dyDescent="0.25">
      <c r="A19" s="95">
        <v>43877</v>
      </c>
      <c r="B19" s="81">
        <v>14</v>
      </c>
      <c r="C19" s="81">
        <v>0</v>
      </c>
      <c r="D19" s="81">
        <v>3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11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6"/>
        <v>0.2857142857142857</v>
      </c>
      <c r="AC19" s="120">
        <f t="shared" si="6"/>
        <v>0</v>
      </c>
      <c r="AD19" s="67"/>
      <c r="AE19" s="67"/>
      <c r="AL19">
        <f t="shared" si="5"/>
        <v>0</v>
      </c>
      <c r="AO19" s="48"/>
    </row>
    <row r="20" spans="1:41" ht="13.8" x14ac:dyDescent="0.25">
      <c r="A20" s="95">
        <v>43878</v>
      </c>
      <c r="B20" s="81">
        <v>14</v>
      </c>
      <c r="C20" s="81">
        <v>0</v>
      </c>
      <c r="D20" s="81">
        <v>3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11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6"/>
        <v>0.2857142857142857</v>
      </c>
      <c r="AC20" s="120">
        <f t="shared" si="6"/>
        <v>0</v>
      </c>
      <c r="AD20" s="67"/>
      <c r="AE20" s="67"/>
      <c r="AL20">
        <f t="shared" si="5"/>
        <v>0</v>
      </c>
      <c r="AO20" s="48"/>
    </row>
    <row r="21" spans="1:41" ht="13.8" x14ac:dyDescent="0.25">
      <c r="A21" s="95">
        <v>43879</v>
      </c>
      <c r="B21" s="81">
        <v>14</v>
      </c>
      <c r="C21" s="81">
        <v>0</v>
      </c>
      <c r="D21" s="81">
        <v>3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11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6"/>
        <v>0.14285714285714285</v>
      </c>
      <c r="AC21" s="120">
        <f t="shared" si="6"/>
        <v>0</v>
      </c>
      <c r="AD21" s="67"/>
      <c r="AL21">
        <f t="shared" si="5"/>
        <v>0</v>
      </c>
      <c r="AO21" s="48"/>
    </row>
    <row r="22" spans="1:41" ht="13.8" x14ac:dyDescent="0.25">
      <c r="A22" s="95">
        <v>43880</v>
      </c>
      <c r="B22" s="81">
        <v>14</v>
      </c>
      <c r="C22" s="81">
        <v>0</v>
      </c>
      <c r="D22" s="81">
        <v>3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11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6"/>
        <v>0.14285714285714285</v>
      </c>
      <c r="AC22" s="120">
        <f t="shared" si="6"/>
        <v>0</v>
      </c>
      <c r="AD22" s="67"/>
      <c r="AL22">
        <f t="shared" si="5"/>
        <v>0</v>
      </c>
      <c r="AO22" s="48"/>
    </row>
    <row r="23" spans="1:41" ht="13.8" x14ac:dyDescent="0.25">
      <c r="A23" s="95">
        <v>43881</v>
      </c>
      <c r="B23" s="81">
        <v>14</v>
      </c>
      <c r="C23" s="81">
        <v>0</v>
      </c>
      <c r="D23" s="81">
        <v>3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11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6"/>
        <v>0</v>
      </c>
      <c r="AC23" s="120">
        <f t="shared" si="6"/>
        <v>0</v>
      </c>
      <c r="AD23" s="67"/>
      <c r="AL23">
        <f t="shared" si="5"/>
        <v>0</v>
      </c>
      <c r="AO23" s="48"/>
    </row>
    <row r="24" spans="1:41" ht="13.8" x14ac:dyDescent="0.25">
      <c r="A24" s="95">
        <v>43882</v>
      </c>
      <c r="B24" s="81">
        <v>16</v>
      </c>
      <c r="C24" s="81">
        <v>0</v>
      </c>
      <c r="D24" s="81">
        <v>5</v>
      </c>
      <c r="E24" s="81"/>
      <c r="F24" s="81">
        <f t="shared" si="0"/>
        <v>2</v>
      </c>
      <c r="G24" s="81">
        <f t="shared" si="1"/>
        <v>0</v>
      </c>
      <c r="H24" s="81">
        <f t="shared" si="2"/>
        <v>2</v>
      </c>
      <c r="I24" s="81">
        <f t="shared" si="3"/>
        <v>11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6"/>
        <v>0.2857142857142857</v>
      </c>
      <c r="AC24" s="120">
        <f t="shared" si="6"/>
        <v>0</v>
      </c>
      <c r="AD24" s="67"/>
      <c r="AL24">
        <f t="shared" si="5"/>
        <v>0</v>
      </c>
      <c r="AO24" s="48"/>
    </row>
    <row r="25" spans="1:41" ht="13.8" x14ac:dyDescent="0.25">
      <c r="A25" s="95">
        <v>43883</v>
      </c>
      <c r="B25" s="81">
        <v>16</v>
      </c>
      <c r="C25" s="81">
        <v>0</v>
      </c>
      <c r="D25" s="81">
        <v>5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11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6"/>
        <v>0.2857142857142857</v>
      </c>
      <c r="AC25" s="120">
        <f t="shared" si="6"/>
        <v>0</v>
      </c>
      <c r="AD25" s="67"/>
      <c r="AL25">
        <f t="shared" si="5"/>
        <v>0</v>
      </c>
      <c r="AO25" s="48"/>
    </row>
    <row r="26" spans="1:41" ht="13.8" x14ac:dyDescent="0.25">
      <c r="A26" s="95">
        <v>43884</v>
      </c>
      <c r="B26" s="81">
        <v>16</v>
      </c>
      <c r="C26" s="81">
        <v>0</v>
      </c>
      <c r="D26" s="81">
        <v>5</v>
      </c>
      <c r="E26" s="81"/>
      <c r="F26" s="81">
        <f t="shared" si="0"/>
        <v>0</v>
      </c>
      <c r="G26" s="81">
        <f t="shared" si="1"/>
        <v>0</v>
      </c>
      <c r="H26" s="81">
        <f t="shared" si="2"/>
        <v>0</v>
      </c>
      <c r="I26" s="81">
        <f t="shared" si="3"/>
        <v>11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6"/>
        <v>0.2857142857142857</v>
      </c>
      <c r="AC26" s="120">
        <f t="shared" si="6"/>
        <v>0</v>
      </c>
      <c r="AD26" s="67"/>
      <c r="AL26">
        <f t="shared" si="5"/>
        <v>0</v>
      </c>
      <c r="AO26" s="48"/>
    </row>
    <row r="27" spans="1:41" ht="13.8" x14ac:dyDescent="0.25">
      <c r="A27" s="95">
        <v>43885</v>
      </c>
      <c r="B27" s="81">
        <v>16</v>
      </c>
      <c r="C27" s="81">
        <v>0</v>
      </c>
      <c r="D27" s="81">
        <v>5</v>
      </c>
      <c r="E27" s="81"/>
      <c r="F27" s="81">
        <f t="shared" si="0"/>
        <v>0</v>
      </c>
      <c r="G27" s="81">
        <f t="shared" si="1"/>
        <v>0</v>
      </c>
      <c r="H27" s="81">
        <f t="shared" si="2"/>
        <v>0</v>
      </c>
      <c r="I27" s="81">
        <f t="shared" si="3"/>
        <v>11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6"/>
        <v>0.2857142857142857</v>
      </c>
      <c r="AC27" s="120">
        <f t="shared" si="6"/>
        <v>0</v>
      </c>
      <c r="AD27" s="67"/>
      <c r="AL27">
        <f t="shared" si="5"/>
        <v>0</v>
      </c>
      <c r="AO27" s="48"/>
    </row>
    <row r="28" spans="1:41" ht="13.8" x14ac:dyDescent="0.25">
      <c r="A28" s="95">
        <v>43886</v>
      </c>
      <c r="B28" s="81">
        <v>16</v>
      </c>
      <c r="C28" s="81">
        <v>0</v>
      </c>
      <c r="D28" s="81">
        <v>6</v>
      </c>
      <c r="E28" s="81"/>
      <c r="F28" s="81">
        <f t="shared" si="0"/>
        <v>0</v>
      </c>
      <c r="G28" s="81">
        <f t="shared" si="1"/>
        <v>0</v>
      </c>
      <c r="H28" s="81">
        <f t="shared" si="2"/>
        <v>1</v>
      </c>
      <c r="I28" s="81">
        <f t="shared" si="3"/>
        <v>10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7">AVERAGE(F22:F28)</f>
        <v>0.2857142857142857</v>
      </c>
      <c r="AC28" s="120">
        <f t="shared" si="7"/>
        <v>0</v>
      </c>
      <c r="AD28" s="67"/>
      <c r="AL28">
        <f t="shared" si="5"/>
        <v>0</v>
      </c>
      <c r="AO28" s="48"/>
    </row>
    <row r="29" spans="1:41" ht="13.8" x14ac:dyDescent="0.25">
      <c r="A29" s="95">
        <v>43887</v>
      </c>
      <c r="B29" s="81">
        <v>16</v>
      </c>
      <c r="C29" s="81">
        <v>0</v>
      </c>
      <c r="D29" s="81">
        <v>6</v>
      </c>
      <c r="E29" s="81"/>
      <c r="F29" s="81">
        <f t="shared" si="0"/>
        <v>0</v>
      </c>
      <c r="G29" s="81">
        <f t="shared" si="1"/>
        <v>0</v>
      </c>
      <c r="H29" s="81">
        <f t="shared" si="2"/>
        <v>0</v>
      </c>
      <c r="I29" s="81">
        <f t="shared" si="3"/>
        <v>10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7"/>
        <v>0.2857142857142857</v>
      </c>
      <c r="AC29" s="120">
        <f t="shared" si="7"/>
        <v>0</v>
      </c>
      <c r="AD29" s="67"/>
      <c r="AL29">
        <f t="shared" si="5"/>
        <v>0</v>
      </c>
      <c r="AO29" s="48"/>
    </row>
    <row r="30" spans="1:41" ht="13.8" x14ac:dyDescent="0.25">
      <c r="A30" s="95">
        <v>43888</v>
      </c>
      <c r="B30" s="81">
        <v>17</v>
      </c>
      <c r="C30" s="81">
        <v>0</v>
      </c>
      <c r="D30" s="81">
        <v>6</v>
      </c>
      <c r="E30" s="81"/>
      <c r="F30" s="81">
        <f t="shared" si="0"/>
        <v>1</v>
      </c>
      <c r="G30" s="81">
        <f t="shared" si="1"/>
        <v>0</v>
      </c>
      <c r="H30" s="81">
        <f t="shared" si="2"/>
        <v>0</v>
      </c>
      <c r="I30" s="81">
        <f t="shared" si="3"/>
        <v>11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7"/>
        <v>0.42857142857142855</v>
      </c>
      <c r="AC30" s="120">
        <f t="shared" si="7"/>
        <v>0</v>
      </c>
      <c r="AD30" s="67"/>
      <c r="AL30">
        <f t="shared" si="5"/>
        <v>0</v>
      </c>
      <c r="AO30" s="48"/>
    </row>
    <row r="31" spans="1:41" ht="13.8" x14ac:dyDescent="0.25">
      <c r="A31" s="95">
        <v>43889</v>
      </c>
      <c r="B31" s="81">
        <v>17</v>
      </c>
      <c r="C31" s="81">
        <v>0</v>
      </c>
      <c r="D31" s="81">
        <v>7</v>
      </c>
      <c r="E31" s="81"/>
      <c r="F31" s="81">
        <f t="shared" si="0"/>
        <v>0</v>
      </c>
      <c r="G31" s="81">
        <f t="shared" si="1"/>
        <v>0</v>
      </c>
      <c r="H31" s="81">
        <f t="shared" si="2"/>
        <v>1</v>
      </c>
      <c r="I31" s="81">
        <f t="shared" si="3"/>
        <v>10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7"/>
        <v>0.14285714285714285</v>
      </c>
      <c r="AC31" s="120">
        <f t="shared" si="7"/>
        <v>0</v>
      </c>
      <c r="AD31" s="67"/>
      <c r="AL31">
        <f t="shared" si="5"/>
        <v>0</v>
      </c>
      <c r="AO31" s="48"/>
    </row>
    <row r="32" spans="1:41" ht="13.8" x14ac:dyDescent="0.25">
      <c r="A32" s="95">
        <v>43890</v>
      </c>
      <c r="B32" s="81">
        <v>25</v>
      </c>
      <c r="C32" s="81">
        <v>1</v>
      </c>
      <c r="D32" s="81">
        <v>7</v>
      </c>
      <c r="E32" s="81"/>
      <c r="F32" s="81">
        <f t="shared" si="0"/>
        <v>8</v>
      </c>
      <c r="G32" s="81">
        <f t="shared" si="1"/>
        <v>1</v>
      </c>
      <c r="H32" s="81">
        <f t="shared" si="2"/>
        <v>0</v>
      </c>
      <c r="I32" s="81">
        <f t="shared" si="3"/>
        <v>17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7"/>
        <v>1.2857142857142858</v>
      </c>
      <c r="AC32" s="120">
        <f t="shared" si="7"/>
        <v>0.14285714285714285</v>
      </c>
      <c r="AD32" s="67">
        <f>INDEX(AB11:AB32,$AE$3)*$AD$2</f>
        <v>0.02</v>
      </c>
      <c r="AE32" s="41">
        <f>AC32/AD32</f>
        <v>7.1428571428571423</v>
      </c>
      <c r="AL32">
        <f t="shared" si="5"/>
        <v>0</v>
      </c>
      <c r="AO32" s="48"/>
    </row>
    <row r="33" spans="1:41" ht="13.8" x14ac:dyDescent="0.25">
      <c r="A33" s="95">
        <v>43891</v>
      </c>
      <c r="B33" s="81">
        <v>32</v>
      </c>
      <c r="C33" s="81">
        <v>1</v>
      </c>
      <c r="D33" s="81">
        <v>7</v>
      </c>
      <c r="E33" s="81">
        <v>132</v>
      </c>
      <c r="F33" s="81">
        <f t="shared" si="0"/>
        <v>7</v>
      </c>
      <c r="G33" s="81">
        <f t="shared" si="1"/>
        <v>0</v>
      </c>
      <c r="H33" s="81">
        <f t="shared" si="2"/>
        <v>0</v>
      </c>
      <c r="I33" s="81">
        <f t="shared" si="3"/>
        <v>24</v>
      </c>
      <c r="J33" s="82">
        <f t="shared" ref="J33:J35" si="8">F33/I32*$B$2/($B$2-B32)</f>
        <v>0.41176473698215948</v>
      </c>
      <c r="K33" s="82">
        <f t="shared" ref="K33:K35" si="9">G33/I32</f>
        <v>0</v>
      </c>
      <c r="L33" s="82">
        <f t="shared" ref="L33:L35" si="10">H33/I32</f>
        <v>0</v>
      </c>
      <c r="M33" s="81">
        <v>0</v>
      </c>
      <c r="N33" s="84">
        <f t="shared" ref="N33:N35" si="11">C33/B33</f>
        <v>3.125E-2</v>
      </c>
      <c r="O33" s="84"/>
      <c r="P33" s="85">
        <f>D33/B33</f>
        <v>0.21875</v>
      </c>
      <c r="Q33" s="87">
        <f>N33</f>
        <v>3.125E-2</v>
      </c>
      <c r="R33" s="96">
        <f t="shared" ref="R33" si="12">IF(P33="","",1-SUM(P33:Q33))</f>
        <v>0.75</v>
      </c>
      <c r="AB33" s="119">
        <f t="shared" si="7"/>
        <v>2.2857142857142856</v>
      </c>
      <c r="AC33" s="120">
        <f t="shared" si="7"/>
        <v>0.14285714285714285</v>
      </c>
      <c r="AD33" s="67">
        <f t="shared" ref="AD33:AD96" si="13">INDEX(AB12:AB33,$AE$3)*$AD$2</f>
        <v>0.02</v>
      </c>
      <c r="AE33" s="41">
        <f t="shared" ref="AE33:AE96" si="14">AC33/AD33</f>
        <v>7.1428571428571423</v>
      </c>
      <c r="AL33">
        <f t="shared" si="5"/>
        <v>132</v>
      </c>
      <c r="AO33" s="48"/>
    </row>
    <row r="34" spans="1:41" ht="13.8" x14ac:dyDescent="0.25">
      <c r="A34" s="95">
        <v>43892</v>
      </c>
      <c r="B34" s="81">
        <v>55</v>
      </c>
      <c r="C34" s="81">
        <v>6</v>
      </c>
      <c r="D34" s="81">
        <v>7</v>
      </c>
      <c r="E34" s="81">
        <v>474</v>
      </c>
      <c r="F34" s="81">
        <f t="shared" si="0"/>
        <v>23</v>
      </c>
      <c r="G34" s="81">
        <f t="shared" si="1"/>
        <v>5</v>
      </c>
      <c r="H34" s="81">
        <f t="shared" si="2"/>
        <v>0</v>
      </c>
      <c r="I34" s="81">
        <f t="shared" si="3"/>
        <v>42</v>
      </c>
      <c r="J34" s="82">
        <f t="shared" si="8"/>
        <v>0.95833342598114002</v>
      </c>
      <c r="K34" s="82">
        <f t="shared" si="9"/>
        <v>0.20833333333333334</v>
      </c>
      <c r="L34" s="82">
        <f t="shared" si="10"/>
        <v>0</v>
      </c>
      <c r="M34" s="81">
        <f t="shared" ref="M34:M35" si="15">J34/(K34+L34)</f>
        <v>4.6000004447094716</v>
      </c>
      <c r="N34" s="84">
        <f t="shared" si="11"/>
        <v>0.10909090909090909</v>
      </c>
      <c r="O34" s="84"/>
      <c r="P34" s="85">
        <f t="shared" ref="P34:P97" si="16">D34/B34</f>
        <v>0.12727272727272726</v>
      </c>
      <c r="Q34" s="87">
        <f t="shared" ref="Q34:Q97" si="17">N34</f>
        <v>0.10909090909090909</v>
      </c>
      <c r="R34" s="96">
        <f t="shared" ref="R34:R97" si="18">IF(P34="","",1-SUM(P34:Q34))</f>
        <v>0.76363636363636367</v>
      </c>
      <c r="AB34" s="119">
        <f t="shared" si="7"/>
        <v>5.5714285714285712</v>
      </c>
      <c r="AC34" s="120">
        <f t="shared" si="7"/>
        <v>0.8571428571428571</v>
      </c>
      <c r="AD34" s="67">
        <f t="shared" si="13"/>
        <v>0.02</v>
      </c>
      <c r="AE34" s="41">
        <f t="shared" si="14"/>
        <v>42.857142857142854</v>
      </c>
      <c r="AL34">
        <f t="shared" si="5"/>
        <v>474</v>
      </c>
      <c r="AO34" s="48"/>
    </row>
    <row r="35" spans="1:41" ht="13.8" x14ac:dyDescent="0.25">
      <c r="A35" s="95">
        <v>43893</v>
      </c>
      <c r="B35" s="81">
        <v>74</v>
      </c>
      <c r="C35" s="81">
        <v>7</v>
      </c>
      <c r="D35" s="81">
        <v>7</v>
      </c>
      <c r="E35" s="81">
        <v>1230</v>
      </c>
      <c r="F35" s="81">
        <f t="shared" si="0"/>
        <v>19</v>
      </c>
      <c r="G35" s="81">
        <f t="shared" si="1"/>
        <v>1</v>
      </c>
      <c r="H35" s="81">
        <f t="shared" si="2"/>
        <v>0</v>
      </c>
      <c r="I35" s="81">
        <f t="shared" si="3"/>
        <v>60</v>
      </c>
      <c r="J35" s="82">
        <f t="shared" si="8"/>
        <v>0.45238102754940329</v>
      </c>
      <c r="K35" s="82">
        <f t="shared" si="9"/>
        <v>2.3809523809523808E-2</v>
      </c>
      <c r="L35" s="82">
        <f t="shared" si="10"/>
        <v>0</v>
      </c>
      <c r="M35" s="83">
        <f t="shared" si="15"/>
        <v>19.000003157074939</v>
      </c>
      <c r="N35" s="84">
        <f t="shared" si="11"/>
        <v>9.45945945945946E-2</v>
      </c>
      <c r="O35" s="84"/>
      <c r="P35" s="85">
        <f t="shared" si="16"/>
        <v>9.45945945945946E-2</v>
      </c>
      <c r="Q35" s="87">
        <f t="shared" si="17"/>
        <v>9.45945945945946E-2</v>
      </c>
      <c r="R35" s="96">
        <f t="shared" si="18"/>
        <v>0.81081081081081074</v>
      </c>
      <c r="AB35" s="119">
        <f t="shared" si="7"/>
        <v>8.2857142857142865</v>
      </c>
      <c r="AC35" s="120">
        <f t="shared" si="7"/>
        <v>1</v>
      </c>
      <c r="AD35" s="67">
        <f t="shared" si="13"/>
        <v>0.02</v>
      </c>
      <c r="AE35" s="41">
        <f t="shared" si="14"/>
        <v>50</v>
      </c>
      <c r="AL35">
        <f t="shared" si="5"/>
        <v>1230</v>
      </c>
      <c r="AM35">
        <f>AL35-AL34</f>
        <v>756</v>
      </c>
      <c r="AO35" s="48"/>
    </row>
    <row r="36" spans="1:41" ht="13.8" x14ac:dyDescent="0.25">
      <c r="A36" s="95">
        <v>43894</v>
      </c>
      <c r="B36" s="81">
        <v>107</v>
      </c>
      <c r="C36" s="81">
        <v>11</v>
      </c>
      <c r="D36" s="81">
        <v>7</v>
      </c>
      <c r="E36" s="81">
        <v>2085</v>
      </c>
      <c r="F36" s="81">
        <f t="shared" si="0"/>
        <v>33</v>
      </c>
      <c r="G36" s="81">
        <f t="shared" si="1"/>
        <v>4</v>
      </c>
      <c r="H36" s="81">
        <f t="shared" si="2"/>
        <v>0</v>
      </c>
      <c r="I36" s="81">
        <f t="shared" si="3"/>
        <v>89</v>
      </c>
      <c r="J36" s="82">
        <f t="shared" ref="J36:J72" si="19">F36/I35*$B$2/($B$2-B35)</f>
        <v>0.55000012295976786</v>
      </c>
      <c r="K36" s="82">
        <f t="shared" ref="K36:K69" si="20">G36/I35</f>
        <v>6.6666666666666666E-2</v>
      </c>
      <c r="L36" s="82">
        <f t="shared" ref="L36:L69" si="21">H36/I35</f>
        <v>0</v>
      </c>
      <c r="M36" s="81">
        <f t="shared" ref="M36:M65" si="22">J36/(K36+L36)</f>
        <v>8.2500018443965182</v>
      </c>
      <c r="N36" s="84">
        <f t="shared" ref="N36:N82" si="23">C36/B36</f>
        <v>0.10280373831775701</v>
      </c>
      <c r="O36" s="84"/>
      <c r="P36" s="85">
        <f t="shared" si="16"/>
        <v>6.5420560747663545E-2</v>
      </c>
      <c r="Q36" s="87">
        <f t="shared" si="17"/>
        <v>0.10280373831775701</v>
      </c>
      <c r="R36" s="96">
        <f t="shared" si="18"/>
        <v>0.83177570093457942</v>
      </c>
      <c r="AB36" s="119">
        <f t="shared" si="7"/>
        <v>13</v>
      </c>
      <c r="AC36" s="120">
        <f t="shared" si="7"/>
        <v>1.5714285714285714</v>
      </c>
      <c r="AD36" s="67">
        <f t="shared" si="13"/>
        <v>3.0000000000000002E-2</v>
      </c>
      <c r="AE36" s="41">
        <f t="shared" si="14"/>
        <v>52.380952380952372</v>
      </c>
      <c r="AL36">
        <f t="shared" si="5"/>
        <v>2085</v>
      </c>
      <c r="AM36">
        <f t="shared" ref="AM36:AM99" si="24">AL36-AL35</f>
        <v>855</v>
      </c>
      <c r="AO36" s="48"/>
    </row>
    <row r="37" spans="1:41" ht="13.8" x14ac:dyDescent="0.25">
      <c r="A37" s="95">
        <v>43895</v>
      </c>
      <c r="B37" s="81">
        <v>184</v>
      </c>
      <c r="C37" s="81">
        <v>12</v>
      </c>
      <c r="D37" s="81">
        <v>7</v>
      </c>
      <c r="E37" s="81">
        <v>3208</v>
      </c>
      <c r="F37" s="81">
        <f t="shared" ref="F37:F61" si="25">B37-B36</f>
        <v>77</v>
      </c>
      <c r="G37" s="81">
        <f t="shared" ref="G37:G61" si="26">C37-C36</f>
        <v>1</v>
      </c>
      <c r="H37" s="81">
        <f t="shared" ref="H37:H61" si="27">D37-D36</f>
        <v>0</v>
      </c>
      <c r="I37" s="81">
        <f t="shared" si="3"/>
        <v>165</v>
      </c>
      <c r="J37" s="82">
        <f t="shared" si="19"/>
        <v>0.86516881900053211</v>
      </c>
      <c r="K37" s="82">
        <f t="shared" si="20"/>
        <v>1.1235955056179775E-2</v>
      </c>
      <c r="L37" s="82">
        <f t="shared" si="21"/>
        <v>0</v>
      </c>
      <c r="M37" s="83">
        <f t="shared" si="22"/>
        <v>77.00002489104736</v>
      </c>
      <c r="N37" s="84">
        <f t="shared" si="23"/>
        <v>6.5217391304347824E-2</v>
      </c>
      <c r="O37" s="84"/>
      <c r="P37" s="85">
        <f t="shared" si="16"/>
        <v>3.8043478260869568E-2</v>
      </c>
      <c r="Q37" s="87">
        <f t="shared" si="17"/>
        <v>6.5217391304347824E-2</v>
      </c>
      <c r="R37" s="96">
        <f t="shared" si="18"/>
        <v>0.89673913043478259</v>
      </c>
      <c r="AB37" s="119">
        <f t="shared" si="7"/>
        <v>23.857142857142858</v>
      </c>
      <c r="AC37" s="120">
        <f t="shared" si="7"/>
        <v>1.7142857142857142</v>
      </c>
      <c r="AD37" s="67">
        <f t="shared" si="13"/>
        <v>0.01</v>
      </c>
      <c r="AE37" s="41">
        <f t="shared" si="14"/>
        <v>171.42857142857142</v>
      </c>
      <c r="AL37">
        <f t="shared" si="5"/>
        <v>3208</v>
      </c>
      <c r="AM37">
        <f t="shared" si="24"/>
        <v>1123</v>
      </c>
      <c r="AO37" s="48"/>
    </row>
    <row r="38" spans="1:41" ht="13.8" x14ac:dyDescent="0.25">
      <c r="A38" s="95">
        <v>43896</v>
      </c>
      <c r="B38" s="81">
        <v>237</v>
      </c>
      <c r="C38" s="81">
        <v>14</v>
      </c>
      <c r="D38" s="81">
        <v>7</v>
      </c>
      <c r="E38" s="81">
        <v>4597</v>
      </c>
      <c r="F38" s="81">
        <f t="shared" si="25"/>
        <v>53</v>
      </c>
      <c r="G38" s="81">
        <f t="shared" si="26"/>
        <v>2</v>
      </c>
      <c r="H38" s="81">
        <f t="shared" si="27"/>
        <v>0</v>
      </c>
      <c r="I38" s="81">
        <f t="shared" si="3"/>
        <v>216</v>
      </c>
      <c r="J38" s="82">
        <f t="shared" si="19"/>
        <v>0.32121229976979432</v>
      </c>
      <c r="K38" s="82">
        <f t="shared" si="20"/>
        <v>1.2121212121212121E-2</v>
      </c>
      <c r="L38" s="82">
        <f t="shared" si="21"/>
        <v>0</v>
      </c>
      <c r="M38" s="81">
        <f t="shared" si="22"/>
        <v>26.500014731008033</v>
      </c>
      <c r="N38" s="84">
        <f t="shared" si="23"/>
        <v>5.9071729957805907E-2</v>
      </c>
      <c r="O38" s="84"/>
      <c r="P38" s="85">
        <f t="shared" si="16"/>
        <v>2.9535864978902954E-2</v>
      </c>
      <c r="Q38" s="87">
        <f t="shared" si="17"/>
        <v>5.9071729957805907E-2</v>
      </c>
      <c r="R38" s="96">
        <f t="shared" si="18"/>
        <v>0.91139240506329111</v>
      </c>
      <c r="AB38" s="119">
        <f t="shared" si="7"/>
        <v>31.428571428571427</v>
      </c>
      <c r="AC38" s="120">
        <f t="shared" si="7"/>
        <v>2</v>
      </c>
      <c r="AD38" s="67">
        <f t="shared" si="13"/>
        <v>9.0000000000000011E-2</v>
      </c>
      <c r="AE38" s="41">
        <f t="shared" si="14"/>
        <v>22.222222222222218</v>
      </c>
      <c r="AL38">
        <f t="shared" si="5"/>
        <v>4597</v>
      </c>
      <c r="AM38">
        <f t="shared" si="24"/>
        <v>1389</v>
      </c>
      <c r="AO38" s="48"/>
    </row>
    <row r="39" spans="1:41" ht="13.8" x14ac:dyDescent="0.25">
      <c r="A39" s="95">
        <v>43897</v>
      </c>
      <c r="B39" s="81">
        <v>403</v>
      </c>
      <c r="C39" s="81">
        <v>17</v>
      </c>
      <c r="D39" s="81">
        <v>7</v>
      </c>
      <c r="E39" s="81">
        <v>5985</v>
      </c>
      <c r="F39" s="81">
        <f t="shared" si="25"/>
        <v>166</v>
      </c>
      <c r="G39" s="81">
        <f t="shared" si="26"/>
        <v>3</v>
      </c>
      <c r="H39" s="81">
        <f t="shared" si="27"/>
        <v>0</v>
      </c>
      <c r="I39" s="81">
        <f t="shared" si="3"/>
        <v>379</v>
      </c>
      <c r="J39" s="82">
        <f t="shared" si="19"/>
        <v>0.76851906878305187</v>
      </c>
      <c r="K39" s="82">
        <f t="shared" si="20"/>
        <v>1.3888888888888888E-2</v>
      </c>
      <c r="L39" s="82">
        <f t="shared" si="21"/>
        <v>0</v>
      </c>
      <c r="M39" s="81">
        <f t="shared" si="22"/>
        <v>55.33337295237974</v>
      </c>
      <c r="N39" s="84">
        <f t="shared" si="23"/>
        <v>4.2183622828784122E-2</v>
      </c>
      <c r="O39" s="84"/>
      <c r="P39" s="85">
        <f t="shared" si="16"/>
        <v>1.7369727047146403E-2</v>
      </c>
      <c r="Q39" s="87">
        <f t="shared" si="17"/>
        <v>4.2183622828784122E-2</v>
      </c>
      <c r="R39" s="96">
        <f t="shared" si="18"/>
        <v>0.94044665012406947</v>
      </c>
      <c r="AB39" s="119">
        <f t="shared" si="7"/>
        <v>54</v>
      </c>
      <c r="AC39" s="120">
        <f t="shared" si="7"/>
        <v>2.2857142857142856</v>
      </c>
      <c r="AD39" s="67">
        <f t="shared" si="13"/>
        <v>0.16</v>
      </c>
      <c r="AE39" s="41">
        <f t="shared" si="14"/>
        <v>14.285714285714285</v>
      </c>
      <c r="AL39">
        <f t="shared" si="5"/>
        <v>5985</v>
      </c>
      <c r="AM39">
        <f t="shared" si="24"/>
        <v>1388</v>
      </c>
      <c r="AO39" s="48"/>
    </row>
    <row r="40" spans="1:41" ht="13.8" x14ac:dyDescent="0.25">
      <c r="A40" s="95">
        <v>43898</v>
      </c>
      <c r="B40" s="81">
        <v>519</v>
      </c>
      <c r="C40" s="81">
        <v>21</v>
      </c>
      <c r="D40" s="81">
        <v>7</v>
      </c>
      <c r="E40" s="81">
        <v>7399</v>
      </c>
      <c r="F40" s="81">
        <f t="shared" si="25"/>
        <v>116</v>
      </c>
      <c r="G40" s="81">
        <f t="shared" si="26"/>
        <v>4</v>
      </c>
      <c r="H40" s="81">
        <f t="shared" si="27"/>
        <v>0</v>
      </c>
      <c r="I40" s="81">
        <f t="shared" si="3"/>
        <v>491</v>
      </c>
      <c r="J40" s="82">
        <f t="shared" si="19"/>
        <v>0.30606897422604012</v>
      </c>
      <c r="K40" s="82">
        <f t="shared" si="20"/>
        <v>1.0554089709762533E-2</v>
      </c>
      <c r="L40" s="82">
        <f t="shared" si="21"/>
        <v>0</v>
      </c>
      <c r="M40" s="81">
        <f t="shared" si="22"/>
        <v>29.000035307917305</v>
      </c>
      <c r="N40" s="84">
        <f t="shared" si="23"/>
        <v>4.046242774566474E-2</v>
      </c>
      <c r="O40" s="84"/>
      <c r="P40" s="85">
        <f t="shared" si="16"/>
        <v>1.348747591522158E-2</v>
      </c>
      <c r="Q40" s="87">
        <f t="shared" si="17"/>
        <v>4.046242774566474E-2</v>
      </c>
      <c r="R40" s="96">
        <f t="shared" si="18"/>
        <v>0.94605009633911363</v>
      </c>
      <c r="AB40" s="119">
        <f t="shared" si="7"/>
        <v>69.571428571428569</v>
      </c>
      <c r="AC40" s="120">
        <f t="shared" si="7"/>
        <v>2.8571428571428572</v>
      </c>
      <c r="AD40" s="67">
        <f t="shared" si="13"/>
        <v>0.39</v>
      </c>
      <c r="AE40" s="41">
        <f t="shared" si="14"/>
        <v>7.3260073260073257</v>
      </c>
      <c r="AL40">
        <f t="shared" si="5"/>
        <v>7399</v>
      </c>
      <c r="AM40">
        <f t="shared" si="24"/>
        <v>1414</v>
      </c>
      <c r="AO40" s="48"/>
    </row>
    <row r="41" spans="1:41" ht="13.8" x14ac:dyDescent="0.25">
      <c r="A41" s="95">
        <v>43899</v>
      </c>
      <c r="B41" s="81">
        <v>594</v>
      </c>
      <c r="C41" s="81">
        <v>22</v>
      </c>
      <c r="D41" s="81">
        <v>7</v>
      </c>
      <c r="E41" s="81">
        <v>9476</v>
      </c>
      <c r="F41" s="81">
        <f t="shared" si="25"/>
        <v>75</v>
      </c>
      <c r="G41" s="81">
        <f t="shared" si="26"/>
        <v>1</v>
      </c>
      <c r="H41" s="81">
        <f t="shared" si="27"/>
        <v>0</v>
      </c>
      <c r="I41" s="81">
        <f t="shared" si="3"/>
        <v>565</v>
      </c>
      <c r="J41" s="82">
        <f t="shared" si="19"/>
        <v>0.15274973034099767</v>
      </c>
      <c r="K41" s="82">
        <f t="shared" si="20"/>
        <v>2.0366598778004071E-3</v>
      </c>
      <c r="L41" s="82">
        <f t="shared" si="21"/>
        <v>0</v>
      </c>
      <c r="M41" s="81">
        <f t="shared" si="22"/>
        <v>75.000117597429863</v>
      </c>
      <c r="N41" s="84">
        <f t="shared" si="23"/>
        <v>3.7037037037037035E-2</v>
      </c>
      <c r="O41" s="84"/>
      <c r="P41" s="85">
        <f t="shared" si="16"/>
        <v>1.1784511784511785E-2</v>
      </c>
      <c r="Q41" s="87">
        <f t="shared" si="17"/>
        <v>3.7037037037037035E-2</v>
      </c>
      <c r="R41" s="96">
        <f t="shared" si="18"/>
        <v>0.95117845117845112</v>
      </c>
      <c r="AB41" s="119">
        <f t="shared" si="7"/>
        <v>77</v>
      </c>
      <c r="AC41" s="120">
        <f t="shared" si="7"/>
        <v>2.2857142857142856</v>
      </c>
      <c r="AD41" s="67">
        <f t="shared" si="13"/>
        <v>0.58000000000000007</v>
      </c>
      <c r="AE41" s="41">
        <f t="shared" si="14"/>
        <v>3.9408866995073883</v>
      </c>
      <c r="AL41">
        <f t="shared" si="5"/>
        <v>9476</v>
      </c>
      <c r="AM41">
        <f t="shared" si="24"/>
        <v>2077</v>
      </c>
      <c r="AO41" s="48"/>
    </row>
    <row r="42" spans="1:41" ht="13.8" x14ac:dyDescent="0.25">
      <c r="A42" s="95">
        <v>43900</v>
      </c>
      <c r="B42" s="81">
        <v>782</v>
      </c>
      <c r="C42" s="81">
        <v>28</v>
      </c>
      <c r="D42" s="81">
        <v>8</v>
      </c>
      <c r="E42" s="81">
        <v>12159</v>
      </c>
      <c r="F42" s="81">
        <f t="shared" si="25"/>
        <v>188</v>
      </c>
      <c r="G42" s="81">
        <f t="shared" si="26"/>
        <v>6</v>
      </c>
      <c r="H42" s="81">
        <f t="shared" si="27"/>
        <v>1</v>
      </c>
      <c r="I42" s="81">
        <f t="shared" si="3"/>
        <v>746</v>
      </c>
      <c r="J42" s="82">
        <f t="shared" si="19"/>
        <v>0.33274395995672018</v>
      </c>
      <c r="K42" s="82">
        <f t="shared" si="20"/>
        <v>1.0619469026548672E-2</v>
      </c>
      <c r="L42" s="82">
        <f t="shared" si="21"/>
        <v>1.7699115044247787E-3</v>
      </c>
      <c r="M42" s="81">
        <f t="shared" si="22"/>
        <v>26.857191053649558</v>
      </c>
      <c r="N42" s="84">
        <f t="shared" si="23"/>
        <v>3.5805626598465472E-2</v>
      </c>
      <c r="O42" s="84"/>
      <c r="P42" s="85">
        <f t="shared" si="16"/>
        <v>1.0230179028132993E-2</v>
      </c>
      <c r="Q42" s="87">
        <f t="shared" si="17"/>
        <v>3.5805626598465472E-2</v>
      </c>
      <c r="R42" s="96">
        <f t="shared" si="18"/>
        <v>0.95396419437340152</v>
      </c>
      <c r="AB42" s="119">
        <f t="shared" si="7"/>
        <v>101.14285714285714</v>
      </c>
      <c r="AC42" s="120">
        <f t="shared" si="7"/>
        <v>3</v>
      </c>
      <c r="AD42" s="67">
        <f t="shared" si="13"/>
        <v>0.91000000000000014</v>
      </c>
      <c r="AE42" s="41">
        <f t="shared" si="14"/>
        <v>3.2967032967032961</v>
      </c>
      <c r="AL42">
        <f t="shared" si="5"/>
        <v>12159</v>
      </c>
      <c r="AM42">
        <f t="shared" si="24"/>
        <v>2683</v>
      </c>
      <c r="AN42">
        <f>AVERAGE(AM36:AM42)</f>
        <v>1561.2857142857142</v>
      </c>
      <c r="AO42" s="3">
        <f t="shared" ref="AO42:AO105" si="28">AN42/$B$2</f>
        <v>4.7168374922946289E-6</v>
      </c>
    </row>
    <row r="43" spans="1:41" ht="13.8" x14ac:dyDescent="0.25">
      <c r="A43" s="95">
        <v>43901</v>
      </c>
      <c r="B43" s="81">
        <v>1147</v>
      </c>
      <c r="C43" s="81">
        <v>33</v>
      </c>
      <c r="D43" s="81">
        <v>8</v>
      </c>
      <c r="E43" s="81">
        <v>16019</v>
      </c>
      <c r="F43" s="81">
        <f t="shared" si="25"/>
        <v>365</v>
      </c>
      <c r="G43" s="81">
        <f t="shared" si="26"/>
        <v>5</v>
      </c>
      <c r="H43" s="81">
        <f t="shared" si="27"/>
        <v>0</v>
      </c>
      <c r="I43" s="81">
        <f t="shared" si="3"/>
        <v>1106</v>
      </c>
      <c r="J43" s="82">
        <f t="shared" si="19"/>
        <v>0.48927729533701725</v>
      </c>
      <c r="K43" s="82">
        <f t="shared" si="20"/>
        <v>6.7024128686327079E-3</v>
      </c>
      <c r="L43" s="82">
        <f t="shared" si="21"/>
        <v>0</v>
      </c>
      <c r="M43" s="81">
        <f t="shared" si="22"/>
        <v>73.000172464282969</v>
      </c>
      <c r="N43" s="84">
        <f t="shared" si="23"/>
        <v>2.8770706190061029E-2</v>
      </c>
      <c r="O43" s="84"/>
      <c r="P43" s="85">
        <f t="shared" si="16"/>
        <v>6.9747166521360072E-3</v>
      </c>
      <c r="Q43" s="87">
        <f t="shared" si="17"/>
        <v>2.8770706190061029E-2</v>
      </c>
      <c r="R43" s="96">
        <f t="shared" si="18"/>
        <v>0.96425457715780294</v>
      </c>
      <c r="AB43" s="119">
        <f t="shared" si="7"/>
        <v>148.57142857142858</v>
      </c>
      <c r="AC43" s="120">
        <f t="shared" si="7"/>
        <v>3.1428571428571428</v>
      </c>
      <c r="AD43" s="67">
        <f t="shared" si="13"/>
        <v>1.6700000000000002</v>
      </c>
      <c r="AE43" s="41">
        <f t="shared" si="14"/>
        <v>1.8819503849443968</v>
      </c>
      <c r="AL43">
        <f t="shared" si="5"/>
        <v>16019</v>
      </c>
      <c r="AM43">
        <f t="shared" si="24"/>
        <v>3860</v>
      </c>
      <c r="AN43">
        <f t="shared" ref="AN43:AN106" si="29">AVERAGE(AM37:AM43)</f>
        <v>1990.5714285714287</v>
      </c>
      <c r="AO43" s="3">
        <f t="shared" si="28"/>
        <v>6.0137627978436604E-6</v>
      </c>
    </row>
    <row r="44" spans="1:41" ht="13.8" x14ac:dyDescent="0.25">
      <c r="A44" s="95">
        <v>43902</v>
      </c>
      <c r="B44" s="81">
        <v>1586</v>
      </c>
      <c r="C44" s="81">
        <v>43</v>
      </c>
      <c r="D44" s="81">
        <v>12</v>
      </c>
      <c r="E44" s="81">
        <v>23060</v>
      </c>
      <c r="F44" s="81">
        <f t="shared" si="25"/>
        <v>439</v>
      </c>
      <c r="G44" s="81">
        <f t="shared" si="26"/>
        <v>10</v>
      </c>
      <c r="H44" s="81">
        <f t="shared" si="27"/>
        <v>4</v>
      </c>
      <c r="I44" s="81">
        <f t="shared" si="3"/>
        <v>1531</v>
      </c>
      <c r="J44" s="82">
        <f t="shared" si="19"/>
        <v>0.39692723439495653</v>
      </c>
      <c r="K44" s="82">
        <f t="shared" si="20"/>
        <v>9.0415913200723331E-3</v>
      </c>
      <c r="L44" s="82">
        <f t="shared" si="21"/>
        <v>3.616636528028933E-3</v>
      </c>
      <c r="M44" s="81">
        <f t="shared" si="22"/>
        <v>31.357251517201565</v>
      </c>
      <c r="N44" s="84">
        <f t="shared" si="23"/>
        <v>2.7112232030264818E-2</v>
      </c>
      <c r="O44" s="84"/>
      <c r="P44" s="85">
        <f t="shared" si="16"/>
        <v>7.5662042875157629E-3</v>
      </c>
      <c r="Q44" s="87">
        <f t="shared" si="17"/>
        <v>2.7112232030264818E-2</v>
      </c>
      <c r="R44" s="96">
        <f t="shared" si="18"/>
        <v>0.96532156368221944</v>
      </c>
      <c r="AB44" s="119">
        <f t="shared" ref="AB44:AC59" si="30">AVERAGE(F38:F44)</f>
        <v>200.28571428571428</v>
      </c>
      <c r="AC44" s="120">
        <f t="shared" si="30"/>
        <v>4.4285714285714288</v>
      </c>
      <c r="AD44" s="67">
        <f t="shared" si="13"/>
        <v>2.2000000000000002</v>
      </c>
      <c r="AE44" s="41">
        <f t="shared" si="14"/>
        <v>2.0129870129870131</v>
      </c>
      <c r="AL44">
        <f t="shared" si="5"/>
        <v>23060</v>
      </c>
      <c r="AM44">
        <f t="shared" si="24"/>
        <v>7041</v>
      </c>
      <c r="AN44">
        <f t="shared" si="29"/>
        <v>2836</v>
      </c>
      <c r="AO44" s="3">
        <f t="shared" si="28"/>
        <v>8.5679072099032827E-6</v>
      </c>
    </row>
    <row r="45" spans="1:41" ht="13.8" x14ac:dyDescent="0.25">
      <c r="A45" s="95">
        <v>43903</v>
      </c>
      <c r="B45" s="81">
        <v>2219</v>
      </c>
      <c r="C45" s="81">
        <v>51</v>
      </c>
      <c r="D45" s="81">
        <v>12</v>
      </c>
      <c r="E45" s="81">
        <v>33043</v>
      </c>
      <c r="F45" s="81">
        <f t="shared" si="25"/>
        <v>633</v>
      </c>
      <c r="G45" s="81">
        <f t="shared" si="26"/>
        <v>8</v>
      </c>
      <c r="H45" s="81">
        <f t="shared" si="27"/>
        <v>0</v>
      </c>
      <c r="I45" s="81">
        <f t="shared" si="3"/>
        <v>2156</v>
      </c>
      <c r="J45" s="82">
        <f t="shared" si="19"/>
        <v>0.41345723908266385</v>
      </c>
      <c r="K45" s="82">
        <f t="shared" si="20"/>
        <v>5.2253429131286742E-3</v>
      </c>
      <c r="L45" s="82">
        <f t="shared" si="21"/>
        <v>0</v>
      </c>
      <c r="M45" s="81">
        <f t="shared" si="22"/>
        <v>79.125379129444795</v>
      </c>
      <c r="N45" s="84">
        <f t="shared" si="23"/>
        <v>2.298332582244254E-2</v>
      </c>
      <c r="O45" s="84"/>
      <c r="P45" s="85">
        <f t="shared" si="16"/>
        <v>5.4078413699864807E-3</v>
      </c>
      <c r="Q45" s="87">
        <f t="shared" si="17"/>
        <v>2.298332582244254E-2</v>
      </c>
      <c r="R45" s="96">
        <f t="shared" si="18"/>
        <v>0.97160883280757093</v>
      </c>
      <c r="AB45" s="119">
        <f t="shared" si="30"/>
        <v>283.14285714285717</v>
      </c>
      <c r="AC45" s="120">
        <f t="shared" si="30"/>
        <v>5.2857142857142856</v>
      </c>
      <c r="AD45" s="67">
        <f t="shared" si="13"/>
        <v>3.7800000000000002</v>
      </c>
      <c r="AE45" s="41">
        <f t="shared" si="14"/>
        <v>1.3983371126228268</v>
      </c>
      <c r="AL45">
        <f t="shared" si="5"/>
        <v>33043</v>
      </c>
      <c r="AM45">
        <f t="shared" si="24"/>
        <v>9983</v>
      </c>
      <c r="AN45">
        <f t="shared" si="29"/>
        <v>4063.7142857142858</v>
      </c>
      <c r="AO45" s="3">
        <f t="shared" si="28"/>
        <v>1.2276984107037516E-5</v>
      </c>
    </row>
    <row r="46" spans="1:41" ht="13.8" x14ac:dyDescent="0.25">
      <c r="A46" s="97">
        <v>43904</v>
      </c>
      <c r="B46" s="88">
        <v>2978</v>
      </c>
      <c r="C46" s="88">
        <v>58</v>
      </c>
      <c r="D46" s="88">
        <v>12</v>
      </c>
      <c r="E46" s="88">
        <v>43621</v>
      </c>
      <c r="F46" s="88">
        <f t="shared" si="25"/>
        <v>759</v>
      </c>
      <c r="G46" s="88">
        <f t="shared" si="26"/>
        <v>7</v>
      </c>
      <c r="H46" s="88">
        <f t="shared" si="27"/>
        <v>0</v>
      </c>
      <c r="I46" s="88">
        <f t="shared" si="3"/>
        <v>2908</v>
      </c>
      <c r="J46" s="82">
        <f t="shared" si="19"/>
        <v>0.35204317637955745</v>
      </c>
      <c r="K46" s="89">
        <f t="shared" si="20"/>
        <v>3.246753246753247E-3</v>
      </c>
      <c r="L46" s="89">
        <f t="shared" si="21"/>
        <v>0</v>
      </c>
      <c r="M46" s="88">
        <f t="shared" si="22"/>
        <v>108.42929832490368</v>
      </c>
      <c r="N46" s="84">
        <f t="shared" si="23"/>
        <v>1.9476158495634655E-2</v>
      </c>
      <c r="O46" s="84"/>
      <c r="P46" s="85">
        <f t="shared" si="16"/>
        <v>4.0295500335795834E-3</v>
      </c>
      <c r="Q46" s="87">
        <f t="shared" si="17"/>
        <v>1.9476158495634655E-2</v>
      </c>
      <c r="R46" s="96">
        <f t="shared" si="18"/>
        <v>0.97649429147078581</v>
      </c>
      <c r="AB46" s="119">
        <f t="shared" si="30"/>
        <v>367.85714285714283</v>
      </c>
      <c r="AC46" s="120">
        <f t="shared" si="30"/>
        <v>5.8571428571428568</v>
      </c>
      <c r="AD46" s="67">
        <f t="shared" si="13"/>
        <v>4.87</v>
      </c>
      <c r="AE46" s="41">
        <f t="shared" si="14"/>
        <v>1.2026987386330301</v>
      </c>
      <c r="AL46">
        <f t="shared" si="5"/>
        <v>43621</v>
      </c>
      <c r="AM46">
        <f t="shared" si="24"/>
        <v>10578</v>
      </c>
      <c r="AN46">
        <f t="shared" si="29"/>
        <v>5376.5714285714284</v>
      </c>
      <c r="AO46" s="3">
        <f t="shared" si="28"/>
        <v>1.624328811968164E-5</v>
      </c>
    </row>
    <row r="47" spans="1:41" ht="13.8" x14ac:dyDescent="0.25">
      <c r="A47" s="98">
        <v>43905</v>
      </c>
      <c r="B47" s="90">
        <v>3212</v>
      </c>
      <c r="C47" s="90">
        <v>70</v>
      </c>
      <c r="D47" s="90">
        <v>12</v>
      </c>
      <c r="E47" s="90">
        <v>55608</v>
      </c>
      <c r="F47" s="90">
        <f t="shared" si="25"/>
        <v>234</v>
      </c>
      <c r="G47" s="90">
        <f t="shared" si="26"/>
        <v>12</v>
      </c>
      <c r="H47" s="90">
        <f t="shared" si="27"/>
        <v>0</v>
      </c>
      <c r="I47" s="90">
        <f t="shared" si="3"/>
        <v>3130</v>
      </c>
      <c r="J47" s="91">
        <f t="shared" si="19"/>
        <v>8.0468399344955713E-2</v>
      </c>
      <c r="K47" s="91">
        <f t="shared" si="20"/>
        <v>4.1265474552957355E-3</v>
      </c>
      <c r="L47" s="91">
        <f t="shared" si="21"/>
        <v>0</v>
      </c>
      <c r="M47" s="90">
        <f t="shared" si="22"/>
        <v>19.500175441260936</v>
      </c>
      <c r="N47" s="92">
        <f t="shared" si="23"/>
        <v>2.1793275217932753E-2</v>
      </c>
      <c r="O47" s="92"/>
      <c r="P47" s="85">
        <f t="shared" si="16"/>
        <v>3.7359900373599006E-3</v>
      </c>
      <c r="Q47" s="87">
        <f t="shared" si="17"/>
        <v>2.1793275217932753E-2</v>
      </c>
      <c r="R47" s="96">
        <f t="shared" si="18"/>
        <v>0.97447073474470736</v>
      </c>
      <c r="AB47" s="119">
        <f t="shared" si="30"/>
        <v>384.71428571428572</v>
      </c>
      <c r="AC47" s="120">
        <f t="shared" si="30"/>
        <v>7</v>
      </c>
      <c r="AD47" s="67">
        <f t="shared" si="13"/>
        <v>5.3900000000000006</v>
      </c>
      <c r="AE47" s="41">
        <f t="shared" si="14"/>
        <v>1.2987012987012985</v>
      </c>
      <c r="AL47">
        <f t="shared" si="5"/>
        <v>55608</v>
      </c>
      <c r="AM47">
        <f t="shared" si="24"/>
        <v>11987</v>
      </c>
      <c r="AN47">
        <f t="shared" si="29"/>
        <v>6887</v>
      </c>
      <c r="AO47" s="3">
        <f t="shared" si="28"/>
        <v>2.080647988526231E-5</v>
      </c>
    </row>
    <row r="48" spans="1:41" ht="13.8" x14ac:dyDescent="0.25">
      <c r="A48" s="97">
        <v>43906</v>
      </c>
      <c r="B48" s="88">
        <v>4679</v>
      </c>
      <c r="C48" s="88">
        <v>97</v>
      </c>
      <c r="D48" s="88">
        <v>17</v>
      </c>
      <c r="E48" s="88">
        <v>78613</v>
      </c>
      <c r="F48" s="88">
        <f t="shared" si="25"/>
        <v>1467</v>
      </c>
      <c r="G48" s="88">
        <f t="shared" si="26"/>
        <v>27</v>
      </c>
      <c r="H48" s="88">
        <f t="shared" si="27"/>
        <v>5</v>
      </c>
      <c r="I48" s="88">
        <f t="shared" si="3"/>
        <v>4565</v>
      </c>
      <c r="J48" s="82">
        <f t="shared" si="19"/>
        <v>0.46869464398906047</v>
      </c>
      <c r="K48" s="89">
        <f t="shared" si="20"/>
        <v>8.626198083067093E-3</v>
      </c>
      <c r="L48" s="89">
        <f t="shared" si="21"/>
        <v>1.5974440894568689E-3</v>
      </c>
      <c r="M48" s="88">
        <f t="shared" si="22"/>
        <v>45.844194865179979</v>
      </c>
      <c r="N48" s="84">
        <f t="shared" si="23"/>
        <v>2.0730925411412696E-2</v>
      </c>
      <c r="O48" s="84"/>
      <c r="P48" s="85">
        <f t="shared" si="16"/>
        <v>3.6332549690104724E-3</v>
      </c>
      <c r="Q48" s="87">
        <f t="shared" si="17"/>
        <v>2.0730925411412696E-2</v>
      </c>
      <c r="R48" s="96">
        <f t="shared" si="18"/>
        <v>0.97563581961957679</v>
      </c>
      <c r="AB48" s="119">
        <f t="shared" si="30"/>
        <v>583.57142857142856</v>
      </c>
      <c r="AC48" s="120">
        <f t="shared" si="30"/>
        <v>10.714285714285714</v>
      </c>
      <c r="AD48" s="67">
        <f t="shared" si="13"/>
        <v>7.08</v>
      </c>
      <c r="AE48" s="41">
        <f t="shared" si="14"/>
        <v>1.5133171912832928</v>
      </c>
      <c r="AL48">
        <f t="shared" si="5"/>
        <v>78613</v>
      </c>
      <c r="AM48">
        <f t="shared" si="24"/>
        <v>23005</v>
      </c>
      <c r="AN48">
        <f t="shared" si="29"/>
        <v>9876.7142857142862</v>
      </c>
      <c r="AO48" s="3">
        <f t="shared" si="28"/>
        <v>2.9838776988267344E-5</v>
      </c>
    </row>
    <row r="49" spans="1:41" ht="13.8" x14ac:dyDescent="0.25">
      <c r="A49" s="97">
        <v>43907</v>
      </c>
      <c r="B49" s="88">
        <v>6512</v>
      </c>
      <c r="C49" s="88">
        <v>132</v>
      </c>
      <c r="D49" s="88">
        <v>17</v>
      </c>
      <c r="E49" s="88">
        <v>114838</v>
      </c>
      <c r="F49" s="88">
        <f t="shared" si="25"/>
        <v>1833</v>
      </c>
      <c r="G49" s="88">
        <f t="shared" si="26"/>
        <v>35</v>
      </c>
      <c r="H49" s="88">
        <f t="shared" si="27"/>
        <v>0</v>
      </c>
      <c r="I49" s="88">
        <f t="shared" si="3"/>
        <v>6363</v>
      </c>
      <c r="J49" s="82">
        <f t="shared" si="19"/>
        <v>0.40153908244428299</v>
      </c>
      <c r="K49" s="89">
        <f t="shared" si="20"/>
        <v>7.6670317634173054E-3</v>
      </c>
      <c r="L49" s="89">
        <f t="shared" si="21"/>
        <v>0</v>
      </c>
      <c r="M49" s="88">
        <f t="shared" si="22"/>
        <v>52.372168895947198</v>
      </c>
      <c r="N49" s="84">
        <f t="shared" si="23"/>
        <v>2.0270270270270271E-2</v>
      </c>
      <c r="O49" s="84"/>
      <c r="P49" s="85">
        <f t="shared" si="16"/>
        <v>2.6105651105651105E-3</v>
      </c>
      <c r="Q49" s="87">
        <f t="shared" si="17"/>
        <v>2.0270270270270271E-2</v>
      </c>
      <c r="R49" s="96">
        <f t="shared" si="18"/>
        <v>0.97711916461916459</v>
      </c>
      <c r="AB49" s="119">
        <f t="shared" si="30"/>
        <v>818.57142857142856</v>
      </c>
      <c r="AC49" s="120">
        <f t="shared" si="30"/>
        <v>14.857142857142858</v>
      </c>
      <c r="AD49" s="67">
        <f t="shared" si="13"/>
        <v>10.400000000000002</v>
      </c>
      <c r="AE49" s="41">
        <f t="shared" si="14"/>
        <v>1.4285714285714284</v>
      </c>
      <c r="AL49">
        <f t="shared" si="5"/>
        <v>114838</v>
      </c>
      <c r="AM49">
        <f t="shared" si="24"/>
        <v>36225</v>
      </c>
      <c r="AN49">
        <f t="shared" si="29"/>
        <v>14668.428571428571</v>
      </c>
      <c r="AO49" s="3">
        <f t="shared" si="28"/>
        <v>4.4315139250738421E-5</v>
      </c>
    </row>
    <row r="50" spans="1:41" ht="13.8" x14ac:dyDescent="0.25">
      <c r="A50" s="97">
        <v>43908</v>
      </c>
      <c r="B50" s="88">
        <v>9169</v>
      </c>
      <c r="C50" s="88">
        <v>191</v>
      </c>
      <c r="D50" s="93">
        <v>105</v>
      </c>
      <c r="E50" s="93">
        <v>161823</v>
      </c>
      <c r="F50" s="88">
        <f t="shared" si="25"/>
        <v>2657</v>
      </c>
      <c r="G50" s="88">
        <f t="shared" si="26"/>
        <v>59</v>
      </c>
      <c r="H50" s="88">
        <f t="shared" si="27"/>
        <v>88</v>
      </c>
      <c r="I50" s="88">
        <f t="shared" si="3"/>
        <v>8873</v>
      </c>
      <c r="J50" s="82">
        <f t="shared" si="19"/>
        <v>0.41757854371730285</v>
      </c>
      <c r="K50" s="89">
        <f t="shared" si="20"/>
        <v>9.2723558070092731E-3</v>
      </c>
      <c r="L50" s="89">
        <f t="shared" si="21"/>
        <v>1.3829954424013829E-2</v>
      </c>
      <c r="M50" s="88">
        <f t="shared" si="22"/>
        <v>18.075185535191821</v>
      </c>
      <c r="N50" s="84">
        <f t="shared" si="23"/>
        <v>2.0831061184425782E-2</v>
      </c>
      <c r="O50" s="84"/>
      <c r="P50" s="85">
        <f t="shared" si="16"/>
        <v>1.1451630494056059E-2</v>
      </c>
      <c r="Q50" s="87">
        <f t="shared" si="17"/>
        <v>2.0831061184425782E-2</v>
      </c>
      <c r="R50" s="96">
        <f t="shared" si="18"/>
        <v>0.96771730832151814</v>
      </c>
      <c r="AB50" s="119">
        <f t="shared" si="30"/>
        <v>1146</v>
      </c>
      <c r="AC50" s="120">
        <f t="shared" si="30"/>
        <v>22.571428571428573</v>
      </c>
      <c r="AD50" s="67">
        <f t="shared" si="13"/>
        <v>14.020000000000001</v>
      </c>
      <c r="AE50" s="41">
        <f t="shared" si="14"/>
        <v>1.6099449765640921</v>
      </c>
      <c r="AL50">
        <f t="shared" si="5"/>
        <v>161823</v>
      </c>
      <c r="AM50">
        <f t="shared" si="24"/>
        <v>46985</v>
      </c>
      <c r="AN50">
        <f t="shared" si="29"/>
        <v>20829.142857142859</v>
      </c>
      <c r="AO50" s="3">
        <f t="shared" si="28"/>
        <v>6.2927420050006973E-5</v>
      </c>
    </row>
    <row r="51" spans="1:41" ht="13.8" x14ac:dyDescent="0.25">
      <c r="A51" s="97">
        <v>43909</v>
      </c>
      <c r="B51" s="88">
        <v>13663</v>
      </c>
      <c r="C51" s="88">
        <v>265</v>
      </c>
      <c r="D51" s="93">
        <v>121</v>
      </c>
      <c r="E51" s="93">
        <v>218471</v>
      </c>
      <c r="F51" s="88">
        <f t="shared" si="25"/>
        <v>4494</v>
      </c>
      <c r="G51" s="88">
        <f t="shared" si="26"/>
        <v>74</v>
      </c>
      <c r="H51" s="88">
        <f t="shared" si="27"/>
        <v>16</v>
      </c>
      <c r="I51" s="88">
        <f t="shared" si="3"/>
        <v>13277</v>
      </c>
      <c r="J51" s="82">
        <f t="shared" si="19"/>
        <v>0.50649436383687096</v>
      </c>
      <c r="K51" s="89">
        <f t="shared" si="20"/>
        <v>8.3399075848078433E-3</v>
      </c>
      <c r="L51" s="89">
        <f t="shared" si="21"/>
        <v>1.8032232615800743E-3</v>
      </c>
      <c r="M51" s="88">
        <f t="shared" si="22"/>
        <v>49.934716559161735</v>
      </c>
      <c r="N51" s="84">
        <f t="shared" si="23"/>
        <v>1.9395447559101223E-2</v>
      </c>
      <c r="O51" s="84"/>
      <c r="P51" s="85">
        <f t="shared" si="16"/>
        <v>8.8560345458537654E-3</v>
      </c>
      <c r="Q51" s="87">
        <f t="shared" si="17"/>
        <v>1.9395447559101223E-2</v>
      </c>
      <c r="R51" s="96">
        <f t="shared" si="18"/>
        <v>0.97174851789504502</v>
      </c>
      <c r="AB51" s="119">
        <f t="shared" si="30"/>
        <v>1725.2857142857142</v>
      </c>
      <c r="AC51" s="120">
        <f t="shared" si="30"/>
        <v>31.714285714285715</v>
      </c>
      <c r="AD51" s="67">
        <f t="shared" si="13"/>
        <v>19.820000000000004</v>
      </c>
      <c r="AE51" s="41">
        <f t="shared" si="14"/>
        <v>1.6001153236269279</v>
      </c>
      <c r="AL51">
        <f t="shared" si="5"/>
        <v>218471</v>
      </c>
      <c r="AM51">
        <f t="shared" si="24"/>
        <v>56648</v>
      </c>
      <c r="AN51">
        <f t="shared" si="29"/>
        <v>27915.857142857141</v>
      </c>
      <c r="AO51" s="3">
        <f t="shared" si="28"/>
        <v>8.4337261525005552E-5</v>
      </c>
    </row>
    <row r="52" spans="1:41" ht="13.8" x14ac:dyDescent="0.25">
      <c r="A52" s="97">
        <v>43910</v>
      </c>
      <c r="B52" s="88">
        <v>20030</v>
      </c>
      <c r="C52" s="88">
        <v>364</v>
      </c>
      <c r="D52" s="93">
        <v>147</v>
      </c>
      <c r="E52" s="93">
        <v>286781</v>
      </c>
      <c r="F52" s="88">
        <f t="shared" si="25"/>
        <v>6367</v>
      </c>
      <c r="G52" s="88">
        <f t="shared" si="26"/>
        <v>99</v>
      </c>
      <c r="H52" s="88">
        <f t="shared" si="27"/>
        <v>26</v>
      </c>
      <c r="I52" s="88">
        <f t="shared" si="3"/>
        <v>19519</v>
      </c>
      <c r="J52" s="82">
        <f t="shared" si="19"/>
        <v>0.47957089895485933</v>
      </c>
      <c r="K52" s="89">
        <f>G52/I51</f>
        <v>7.4565037282518639E-3</v>
      </c>
      <c r="L52" s="89">
        <f t="shared" si="21"/>
        <v>1.9582737064095805E-3</v>
      </c>
      <c r="M52" s="88">
        <f t="shared" si="22"/>
        <v>50.938102603389339</v>
      </c>
      <c r="N52" s="84">
        <f t="shared" si="23"/>
        <v>1.8172740888667001E-2</v>
      </c>
      <c r="O52" s="84"/>
      <c r="P52" s="85">
        <f t="shared" si="16"/>
        <v>7.3389915127309033E-3</v>
      </c>
      <c r="Q52" s="87">
        <f t="shared" si="17"/>
        <v>1.8172740888667001E-2</v>
      </c>
      <c r="R52" s="96">
        <f t="shared" si="18"/>
        <v>0.97448826759860208</v>
      </c>
      <c r="AB52" s="119">
        <f t="shared" si="30"/>
        <v>2544.4285714285716</v>
      </c>
      <c r="AC52" s="120">
        <f t="shared" si="30"/>
        <v>44.714285714285715</v>
      </c>
      <c r="AD52" s="67">
        <f t="shared" si="13"/>
        <v>25.75</v>
      </c>
      <c r="AE52" s="41">
        <f t="shared" si="14"/>
        <v>1.7364771151178919</v>
      </c>
      <c r="AL52">
        <f t="shared" si="5"/>
        <v>286781</v>
      </c>
      <c r="AM52">
        <f t="shared" si="24"/>
        <v>68310</v>
      </c>
      <c r="AN52">
        <f t="shared" si="29"/>
        <v>36248.285714285717</v>
      </c>
      <c r="AO52" s="3">
        <f t="shared" si="28"/>
        <v>1.0951056012625626E-4</v>
      </c>
    </row>
    <row r="53" spans="1:41" ht="13.8" x14ac:dyDescent="0.25">
      <c r="A53" s="97">
        <v>43911</v>
      </c>
      <c r="B53" s="88">
        <v>26025</v>
      </c>
      <c r="C53" s="88">
        <v>464</v>
      </c>
      <c r="D53" s="93">
        <v>176</v>
      </c>
      <c r="E53" s="93">
        <v>355448</v>
      </c>
      <c r="F53" s="88">
        <f t="shared" si="25"/>
        <v>5995</v>
      </c>
      <c r="G53" s="88">
        <f t="shared" si="26"/>
        <v>100</v>
      </c>
      <c r="H53" s="88">
        <f t="shared" si="27"/>
        <v>29</v>
      </c>
      <c r="I53" s="88">
        <f t="shared" si="3"/>
        <v>25385</v>
      </c>
      <c r="J53" s="82">
        <f t="shared" si="19"/>
        <v>0.30715522301611575</v>
      </c>
      <c r="K53" s="89">
        <f t="shared" si="20"/>
        <v>5.1232132793688203E-3</v>
      </c>
      <c r="L53" s="89">
        <f t="shared" si="21"/>
        <v>1.4857318510169578E-3</v>
      </c>
      <c r="M53" s="88">
        <f t="shared" si="22"/>
        <v>46.475680605050876</v>
      </c>
      <c r="N53" s="84">
        <f t="shared" si="23"/>
        <v>1.782901056676273E-2</v>
      </c>
      <c r="O53" s="84"/>
      <c r="P53" s="85">
        <f t="shared" si="16"/>
        <v>6.7627281460134487E-3</v>
      </c>
      <c r="Q53" s="87">
        <f t="shared" si="17"/>
        <v>1.782901056676273E-2</v>
      </c>
      <c r="R53" s="96">
        <f t="shared" si="18"/>
        <v>0.9754082612872238</v>
      </c>
      <c r="AB53" s="119">
        <f t="shared" si="30"/>
        <v>3292.4285714285716</v>
      </c>
      <c r="AC53" s="120">
        <f t="shared" si="30"/>
        <v>58</v>
      </c>
      <c r="AD53" s="67">
        <f t="shared" si="13"/>
        <v>26.930000000000003</v>
      </c>
      <c r="AE53" s="41">
        <f t="shared" si="14"/>
        <v>2.1537318975120683</v>
      </c>
      <c r="AL53">
        <f t="shared" si="5"/>
        <v>355448</v>
      </c>
      <c r="AM53">
        <f t="shared" si="24"/>
        <v>68667</v>
      </c>
      <c r="AN53">
        <f t="shared" si="29"/>
        <v>44546.714285714283</v>
      </c>
      <c r="AO53" s="3">
        <f t="shared" si="28"/>
        <v>1.3458114051695098E-4</v>
      </c>
    </row>
    <row r="54" spans="1:41" ht="13.8" x14ac:dyDescent="0.25">
      <c r="A54" s="95">
        <v>43912</v>
      </c>
      <c r="B54" s="81">
        <v>34832</v>
      </c>
      <c r="C54" s="81">
        <v>574</v>
      </c>
      <c r="D54" s="81">
        <v>178</v>
      </c>
      <c r="E54" s="81">
        <v>418687</v>
      </c>
      <c r="F54" s="81">
        <f t="shared" si="25"/>
        <v>8807</v>
      </c>
      <c r="G54" s="81">
        <f t="shared" si="26"/>
        <v>110</v>
      </c>
      <c r="H54" s="88">
        <f t="shared" si="27"/>
        <v>2</v>
      </c>
      <c r="I54" s="81">
        <f t="shared" si="3"/>
        <v>34080</v>
      </c>
      <c r="J54" s="82">
        <f t="shared" si="19"/>
        <v>0.34696444761090756</v>
      </c>
      <c r="K54" s="82">
        <f t="shared" si="20"/>
        <v>4.3332676777624582E-3</v>
      </c>
      <c r="L54" s="82">
        <f t="shared" si="21"/>
        <v>7.8786685050226507E-5</v>
      </c>
      <c r="M54" s="81">
        <f t="shared" si="22"/>
        <v>78.640111630382933</v>
      </c>
      <c r="N54" s="84">
        <f t="shared" si="23"/>
        <v>1.647909967845659E-2</v>
      </c>
      <c r="O54" s="84"/>
      <c r="P54" s="85">
        <f t="shared" si="16"/>
        <v>5.1102434542949016E-3</v>
      </c>
      <c r="Q54" s="87">
        <f t="shared" si="17"/>
        <v>1.647909967845659E-2</v>
      </c>
      <c r="R54" s="96">
        <f t="shared" si="18"/>
        <v>0.97841065686724848</v>
      </c>
      <c r="AB54" s="119">
        <f t="shared" si="30"/>
        <v>4517.1428571428569</v>
      </c>
      <c r="AC54" s="120">
        <f t="shared" si="30"/>
        <v>72</v>
      </c>
      <c r="AD54" s="67">
        <f t="shared" si="13"/>
        <v>40.85</v>
      </c>
      <c r="AE54" s="41">
        <f t="shared" si="14"/>
        <v>1.7625458996328029</v>
      </c>
      <c r="AL54">
        <f t="shared" si="5"/>
        <v>418687</v>
      </c>
      <c r="AM54">
        <f t="shared" si="24"/>
        <v>63239</v>
      </c>
      <c r="AN54">
        <f t="shared" si="29"/>
        <v>51868.428571428572</v>
      </c>
      <c r="AO54" s="3">
        <f t="shared" si="28"/>
        <v>1.5670094609432169E-4</v>
      </c>
    </row>
    <row r="55" spans="1:41" ht="13.8" x14ac:dyDescent="0.25">
      <c r="A55" s="95">
        <v>43913</v>
      </c>
      <c r="B55" s="81">
        <v>46052</v>
      </c>
      <c r="C55" s="81">
        <v>763</v>
      </c>
      <c r="D55" s="81">
        <v>178</v>
      </c>
      <c r="E55" s="81">
        <v>489876</v>
      </c>
      <c r="F55" s="81">
        <f t="shared" si="25"/>
        <v>11220</v>
      </c>
      <c r="G55" s="81">
        <f t="shared" si="26"/>
        <v>189</v>
      </c>
      <c r="H55" s="88">
        <f t="shared" si="27"/>
        <v>0</v>
      </c>
      <c r="I55" s="81">
        <f t="shared" si="3"/>
        <v>45111</v>
      </c>
      <c r="J55" s="82">
        <f t="shared" si="19"/>
        <v>0.32926000073047657</v>
      </c>
      <c r="K55" s="82">
        <f t="shared" si="20"/>
        <v>5.5457746478873244E-3</v>
      </c>
      <c r="L55" s="82">
        <f t="shared" si="21"/>
        <v>0</v>
      </c>
      <c r="M55" s="83">
        <f t="shared" si="22"/>
        <v>59.371327115844657</v>
      </c>
      <c r="N55" s="84">
        <f t="shared" si="23"/>
        <v>1.6568227221401895E-2</v>
      </c>
      <c r="O55" s="84"/>
      <c r="P55" s="85">
        <f t="shared" si="16"/>
        <v>3.865195865543299E-3</v>
      </c>
      <c r="Q55" s="87">
        <f t="shared" si="17"/>
        <v>1.6568227221401895E-2</v>
      </c>
      <c r="R55" s="96">
        <f t="shared" si="18"/>
        <v>0.97956657691305482</v>
      </c>
      <c r="AB55" s="119">
        <f t="shared" si="30"/>
        <v>5910.4285714285716</v>
      </c>
      <c r="AC55" s="120">
        <f t="shared" si="30"/>
        <v>95.142857142857139</v>
      </c>
      <c r="AD55" s="67">
        <f t="shared" si="13"/>
        <v>57.300000000000004</v>
      </c>
      <c r="AE55" s="41">
        <f t="shared" si="14"/>
        <v>1.6604338070306655</v>
      </c>
      <c r="AL55">
        <f t="shared" si="5"/>
        <v>489876</v>
      </c>
      <c r="AM55">
        <f t="shared" si="24"/>
        <v>71189</v>
      </c>
      <c r="AN55">
        <f t="shared" si="29"/>
        <v>58751.857142857145</v>
      </c>
      <c r="AO55" s="3">
        <f t="shared" si="28"/>
        <v>1.7749663625158443E-4</v>
      </c>
    </row>
    <row r="56" spans="1:41" ht="13.8" x14ac:dyDescent="0.25">
      <c r="A56" s="95">
        <v>43914</v>
      </c>
      <c r="B56" s="81">
        <v>56629</v>
      </c>
      <c r="C56" s="81">
        <v>1002</v>
      </c>
      <c r="D56" s="81">
        <v>348</v>
      </c>
      <c r="E56" s="81">
        <v>582149</v>
      </c>
      <c r="F56" s="81">
        <f t="shared" si="25"/>
        <v>10577</v>
      </c>
      <c r="G56" s="81">
        <f t="shared" si="26"/>
        <v>239</v>
      </c>
      <c r="H56" s="88">
        <f t="shared" si="27"/>
        <v>170</v>
      </c>
      <c r="I56" s="81">
        <f t="shared" si="3"/>
        <v>55279</v>
      </c>
      <c r="J56" s="82">
        <f t="shared" si="19"/>
        <v>0.23449872026847313</v>
      </c>
      <c r="K56" s="82">
        <f t="shared" si="20"/>
        <v>5.2980426060162712E-3</v>
      </c>
      <c r="L56" s="82">
        <f t="shared" si="21"/>
        <v>3.7684821883797745E-3</v>
      </c>
      <c r="M56" s="81">
        <f t="shared" si="22"/>
        <v>25.864234156555238</v>
      </c>
      <c r="N56" s="84">
        <f t="shared" si="23"/>
        <v>1.7694114323050028E-2</v>
      </c>
      <c r="O56" s="84"/>
      <c r="P56" s="85">
        <f t="shared" si="16"/>
        <v>6.1452612618976147E-3</v>
      </c>
      <c r="Q56" s="87">
        <f t="shared" si="17"/>
        <v>1.7694114323050028E-2</v>
      </c>
      <c r="R56" s="96">
        <f t="shared" si="18"/>
        <v>0.97616062441505236</v>
      </c>
      <c r="AB56" s="119">
        <f t="shared" si="30"/>
        <v>7159.5714285714284</v>
      </c>
      <c r="AC56" s="120">
        <f t="shared" si="30"/>
        <v>124.28571428571429</v>
      </c>
      <c r="AD56" s="67">
        <f t="shared" si="13"/>
        <v>80.220000000000013</v>
      </c>
      <c r="AE56" s="41">
        <f t="shared" si="14"/>
        <v>1.5493108238059621</v>
      </c>
      <c r="AL56">
        <f t="shared" si="5"/>
        <v>582149</v>
      </c>
      <c r="AM56">
        <f t="shared" si="24"/>
        <v>92273</v>
      </c>
      <c r="AN56">
        <f t="shared" si="29"/>
        <v>66758.71428571429</v>
      </c>
      <c r="AO56" s="3">
        <f t="shared" si="28"/>
        <v>2.0168634324839376E-4</v>
      </c>
    </row>
    <row r="57" spans="1:41" ht="13.8" x14ac:dyDescent="0.25">
      <c r="A57" s="95">
        <v>43915</v>
      </c>
      <c r="B57" s="81">
        <v>68663</v>
      </c>
      <c r="C57" s="81">
        <v>1326</v>
      </c>
      <c r="D57" s="81">
        <v>361</v>
      </c>
      <c r="E57" s="81">
        <v>683494</v>
      </c>
      <c r="F57" s="81">
        <f t="shared" si="25"/>
        <v>12034</v>
      </c>
      <c r="G57" s="81">
        <f t="shared" si="26"/>
        <v>324</v>
      </c>
      <c r="H57" s="81">
        <f t="shared" si="27"/>
        <v>13</v>
      </c>
      <c r="I57" s="81">
        <f t="shared" si="3"/>
        <v>66976</v>
      </c>
      <c r="J57" s="82">
        <f t="shared" si="19"/>
        <v>0.21773293959336723</v>
      </c>
      <c r="K57" s="82">
        <f t="shared" si="20"/>
        <v>5.8611769388013536E-3</v>
      </c>
      <c r="L57" s="82">
        <f t="shared" si="21"/>
        <v>2.3517067964326418E-4</v>
      </c>
      <c r="M57" s="81">
        <f t="shared" si="22"/>
        <v>35.715309103209933</v>
      </c>
      <c r="N57" s="84">
        <f t="shared" si="23"/>
        <v>1.9311710819509779E-2</v>
      </c>
      <c r="O57" s="84"/>
      <c r="P57" s="85">
        <f t="shared" si="16"/>
        <v>5.2575622970158602E-3</v>
      </c>
      <c r="Q57" s="87">
        <f t="shared" si="17"/>
        <v>1.9311710819509779E-2</v>
      </c>
      <c r="R57" s="96">
        <f t="shared" si="18"/>
        <v>0.97543072688347432</v>
      </c>
      <c r="AB57" s="119">
        <f t="shared" si="30"/>
        <v>8499.1428571428569</v>
      </c>
      <c r="AC57" s="120">
        <f t="shared" si="30"/>
        <v>162.14285714285714</v>
      </c>
      <c r="AD57" s="67">
        <f t="shared" si="13"/>
        <v>120.77000000000001</v>
      </c>
      <c r="AE57" s="41">
        <f t="shared" si="14"/>
        <v>1.342575615987887</v>
      </c>
      <c r="AL57">
        <f t="shared" si="5"/>
        <v>683494</v>
      </c>
      <c r="AM57">
        <f t="shared" si="24"/>
        <v>101345</v>
      </c>
      <c r="AN57">
        <f t="shared" si="29"/>
        <v>74524.428571428565</v>
      </c>
      <c r="AO57" s="3">
        <f t="shared" si="28"/>
        <v>2.2514752781067172E-4</v>
      </c>
    </row>
    <row r="58" spans="1:41" ht="13.8" x14ac:dyDescent="0.25">
      <c r="A58" s="95">
        <v>43916</v>
      </c>
      <c r="B58" s="81">
        <v>86556</v>
      </c>
      <c r="C58" s="81">
        <v>1734</v>
      </c>
      <c r="D58" s="81">
        <v>681</v>
      </c>
      <c r="E58" s="81">
        <v>796744</v>
      </c>
      <c r="F58" s="81">
        <f t="shared" si="25"/>
        <v>17893</v>
      </c>
      <c r="G58" s="81">
        <f t="shared" si="26"/>
        <v>408</v>
      </c>
      <c r="H58" s="81">
        <f t="shared" si="27"/>
        <v>320</v>
      </c>
      <c r="I58" s="81">
        <f t="shared" si="3"/>
        <v>84141</v>
      </c>
      <c r="J58" s="82">
        <f t="shared" si="19"/>
        <v>0.26721082900992621</v>
      </c>
      <c r="K58" s="82">
        <f t="shared" si="20"/>
        <v>6.091734352603918E-3</v>
      </c>
      <c r="L58" s="82">
        <f t="shared" si="21"/>
        <v>4.7778308647873869E-3</v>
      </c>
      <c r="M58" s="81">
        <f t="shared" si="22"/>
        <v>24.583396268913212</v>
      </c>
      <c r="N58" s="84">
        <f t="shared" si="23"/>
        <v>2.0033273256619993E-2</v>
      </c>
      <c r="O58" s="84"/>
      <c r="P58" s="85">
        <f t="shared" si="16"/>
        <v>7.8677388049355323E-3</v>
      </c>
      <c r="Q58" s="87">
        <f t="shared" si="17"/>
        <v>2.0033273256619993E-2</v>
      </c>
      <c r="R58" s="96">
        <f t="shared" si="18"/>
        <v>0.97209898793844451</v>
      </c>
      <c r="AB58" s="119">
        <f t="shared" si="30"/>
        <v>10413.285714285714</v>
      </c>
      <c r="AC58" s="120">
        <f t="shared" si="30"/>
        <v>209.85714285714286</v>
      </c>
      <c r="AD58" s="67">
        <f t="shared" si="13"/>
        <v>178.11</v>
      </c>
      <c r="AE58" s="41">
        <f t="shared" si="14"/>
        <v>1.178244584005069</v>
      </c>
      <c r="AL58">
        <f t="shared" si="5"/>
        <v>796744</v>
      </c>
      <c r="AM58">
        <f t="shared" si="24"/>
        <v>113250</v>
      </c>
      <c r="AN58">
        <f t="shared" si="29"/>
        <v>82610.428571428565</v>
      </c>
      <c r="AO58" s="3">
        <f t="shared" si="28"/>
        <v>2.4957633517995166E-4</v>
      </c>
    </row>
    <row r="59" spans="1:41" ht="13.8" x14ac:dyDescent="0.25">
      <c r="A59" s="95">
        <v>43917</v>
      </c>
      <c r="B59" s="81">
        <v>105196</v>
      </c>
      <c r="C59" s="81">
        <v>2254</v>
      </c>
      <c r="D59" s="81">
        <v>869</v>
      </c>
      <c r="E59" s="81">
        <v>915647</v>
      </c>
      <c r="F59" s="81">
        <f t="shared" si="25"/>
        <v>18640</v>
      </c>
      <c r="G59" s="81">
        <f t="shared" si="26"/>
        <v>520</v>
      </c>
      <c r="H59" s="81">
        <f t="shared" si="27"/>
        <v>188</v>
      </c>
      <c r="I59" s="81">
        <f t="shared" si="3"/>
        <v>102073</v>
      </c>
      <c r="J59" s="82">
        <f t="shared" si="19"/>
        <v>0.22159084831114165</v>
      </c>
      <c r="K59" s="82">
        <f t="shared" si="20"/>
        <v>6.1801024470828731E-3</v>
      </c>
      <c r="L59" s="82">
        <f t="shared" si="21"/>
        <v>2.2343447308684232E-3</v>
      </c>
      <c r="M59" s="81">
        <f t="shared" si="22"/>
        <v>26.334570010943175</v>
      </c>
      <c r="N59" s="84">
        <f t="shared" si="23"/>
        <v>2.1426670215597552E-2</v>
      </c>
      <c r="O59" s="84"/>
      <c r="P59" s="85">
        <f t="shared" si="16"/>
        <v>8.2607703714970143E-3</v>
      </c>
      <c r="Q59" s="87">
        <f t="shared" si="17"/>
        <v>2.1426670215597552E-2</v>
      </c>
      <c r="R59" s="96">
        <f t="shared" si="18"/>
        <v>0.9703125594129054</v>
      </c>
      <c r="AB59" s="119">
        <f t="shared" si="30"/>
        <v>12166.571428571429</v>
      </c>
      <c r="AC59" s="120">
        <f t="shared" si="30"/>
        <v>270</v>
      </c>
      <c r="AD59" s="67">
        <f t="shared" si="13"/>
        <v>230.47000000000003</v>
      </c>
      <c r="AE59" s="41">
        <f t="shared" si="14"/>
        <v>1.1715190697270792</v>
      </c>
      <c r="AL59">
        <f t="shared" si="5"/>
        <v>915647</v>
      </c>
      <c r="AM59">
        <f t="shared" si="24"/>
        <v>118903</v>
      </c>
      <c r="AN59">
        <f t="shared" si="29"/>
        <v>89838</v>
      </c>
      <c r="AO59" s="3">
        <f t="shared" si="28"/>
        <v>2.7141172352725357E-4</v>
      </c>
    </row>
    <row r="60" spans="1:41" ht="13.8" x14ac:dyDescent="0.25">
      <c r="A60" s="95">
        <v>43918</v>
      </c>
      <c r="B60" s="81">
        <v>124793</v>
      </c>
      <c r="C60" s="81">
        <v>2886</v>
      </c>
      <c r="D60" s="81">
        <v>1072</v>
      </c>
      <c r="E60" s="81">
        <v>1023646</v>
      </c>
      <c r="F60" s="81">
        <f t="shared" si="25"/>
        <v>19597</v>
      </c>
      <c r="G60" s="81">
        <f t="shared" si="26"/>
        <v>632</v>
      </c>
      <c r="H60" s="81">
        <f t="shared" si="27"/>
        <v>203</v>
      </c>
      <c r="I60" s="81">
        <f t="shared" si="3"/>
        <v>120835</v>
      </c>
      <c r="J60" s="82">
        <f t="shared" si="19"/>
        <v>0.19205108212134522</v>
      </c>
      <c r="K60" s="82">
        <f t="shared" si="20"/>
        <v>6.1916471544874747E-3</v>
      </c>
      <c r="L60" s="82">
        <f t="shared" si="21"/>
        <v>1.9887727410774643E-3</v>
      </c>
      <c r="M60" s="81">
        <f t="shared" si="22"/>
        <v>23.476922281882718</v>
      </c>
      <c r="N60" s="84">
        <f t="shared" si="23"/>
        <v>2.3126297148077214E-2</v>
      </c>
      <c r="O60" s="84"/>
      <c r="P60" s="85">
        <f t="shared" si="16"/>
        <v>8.5902254132843997E-3</v>
      </c>
      <c r="Q60" s="87">
        <f t="shared" si="17"/>
        <v>2.3126297148077214E-2</v>
      </c>
      <c r="R60" s="96">
        <f t="shared" si="18"/>
        <v>0.96828347743863841</v>
      </c>
      <c r="AB60" s="119">
        <f t="shared" ref="AB60:AC75" si="31">AVERAGE(F54:F60)</f>
        <v>14109.714285714286</v>
      </c>
      <c r="AC60" s="120">
        <f t="shared" si="31"/>
        <v>346</v>
      </c>
      <c r="AD60" s="67">
        <f t="shared" si="13"/>
        <v>316.2</v>
      </c>
      <c r="AE60" s="41">
        <f t="shared" si="14"/>
        <v>1.0942441492726123</v>
      </c>
      <c r="AL60">
        <f t="shared" si="5"/>
        <v>1023646</v>
      </c>
      <c r="AM60">
        <f t="shared" si="24"/>
        <v>107999</v>
      </c>
      <c r="AN60">
        <f t="shared" si="29"/>
        <v>95456.857142857145</v>
      </c>
      <c r="AO60" s="3">
        <f t="shared" si="28"/>
        <v>2.8838698679442646E-4</v>
      </c>
    </row>
    <row r="61" spans="1:41" ht="13.8" x14ac:dyDescent="0.25">
      <c r="A61" s="95">
        <v>43919</v>
      </c>
      <c r="B61" s="81">
        <v>143724</v>
      </c>
      <c r="C61" s="81">
        <v>3472</v>
      </c>
      <c r="D61" s="81">
        <v>2665</v>
      </c>
      <c r="E61" s="81">
        <v>1122245</v>
      </c>
      <c r="F61" s="81">
        <f t="shared" si="25"/>
        <v>18931</v>
      </c>
      <c r="G61" s="81">
        <f t="shared" si="26"/>
        <v>586</v>
      </c>
      <c r="H61" s="81">
        <f t="shared" si="27"/>
        <v>1593</v>
      </c>
      <c r="I61" s="81">
        <f t="shared" si="3"/>
        <v>137587</v>
      </c>
      <c r="J61" s="82">
        <f t="shared" si="19"/>
        <v>0.1567272724365612</v>
      </c>
      <c r="K61" s="82">
        <f t="shared" si="20"/>
        <v>4.8495882815409444E-3</v>
      </c>
      <c r="L61" s="82">
        <f t="shared" si="21"/>
        <v>1.3183266437704308E-2</v>
      </c>
      <c r="M61" s="81">
        <f t="shared" si="22"/>
        <v>8.6912069595557018</v>
      </c>
      <c r="N61" s="84">
        <f t="shared" si="23"/>
        <v>2.4157412819014221E-2</v>
      </c>
      <c r="O61" s="84"/>
      <c r="P61" s="85">
        <f t="shared" si="16"/>
        <v>1.8542484205838969E-2</v>
      </c>
      <c r="Q61" s="87">
        <f t="shared" si="17"/>
        <v>2.4157412819014221E-2</v>
      </c>
      <c r="R61" s="96">
        <f t="shared" si="18"/>
        <v>0.95730010297514678</v>
      </c>
      <c r="AB61" s="119">
        <f t="shared" si="31"/>
        <v>15556</v>
      </c>
      <c r="AC61" s="120">
        <f t="shared" si="31"/>
        <v>414</v>
      </c>
      <c r="AD61" s="67">
        <f t="shared" si="13"/>
        <v>413.73000000000008</v>
      </c>
      <c r="AE61" s="41">
        <f t="shared" si="14"/>
        <v>1.0006525995214268</v>
      </c>
      <c r="AL61">
        <f t="shared" si="5"/>
        <v>1122245</v>
      </c>
      <c r="AM61">
        <f t="shared" si="24"/>
        <v>98599</v>
      </c>
      <c r="AN61">
        <f t="shared" si="29"/>
        <v>100508.28571428571</v>
      </c>
      <c r="AO61" s="3">
        <f t="shared" si="28"/>
        <v>3.0364797807702669E-4</v>
      </c>
    </row>
    <row r="62" spans="1:41" ht="13.8" x14ac:dyDescent="0.25">
      <c r="A62" s="95">
        <v>43920</v>
      </c>
      <c r="B62" s="81">
        <v>165733</v>
      </c>
      <c r="C62" s="81">
        <v>4164</v>
      </c>
      <c r="D62" s="81">
        <v>5644</v>
      </c>
      <c r="E62" s="81">
        <v>1231110</v>
      </c>
      <c r="F62" s="81">
        <f t="shared" ref="F62:F64" si="32">B62-B61</f>
        <v>22009</v>
      </c>
      <c r="G62" s="81">
        <f t="shared" ref="G62:G64" si="33">C62-C61</f>
        <v>692</v>
      </c>
      <c r="H62" s="81">
        <f t="shared" ref="H62:H64" si="34">D62-D61</f>
        <v>2979</v>
      </c>
      <c r="I62" s="81">
        <f t="shared" si="3"/>
        <v>155925</v>
      </c>
      <c r="J62" s="82">
        <f t="shared" si="19"/>
        <v>0.16003372873336247</v>
      </c>
      <c r="K62" s="82">
        <f t="shared" si="20"/>
        <v>5.0295449424727625E-3</v>
      </c>
      <c r="L62" s="82">
        <f t="shared" si="21"/>
        <v>2.165175488963347E-2</v>
      </c>
      <c r="M62" s="81">
        <f t="shared" si="22"/>
        <v>5.9979734773187525</v>
      </c>
      <c r="N62" s="84">
        <f t="shared" si="23"/>
        <v>2.5124748843018591E-2</v>
      </c>
      <c r="O62" s="84"/>
      <c r="P62" s="85">
        <f t="shared" si="16"/>
        <v>3.4054774848702431E-2</v>
      </c>
      <c r="Q62" s="87">
        <f t="shared" si="17"/>
        <v>2.5124748843018591E-2</v>
      </c>
      <c r="R62" s="96">
        <f t="shared" si="18"/>
        <v>0.94082047630827903</v>
      </c>
      <c r="AB62" s="119">
        <f t="shared" si="31"/>
        <v>17097.285714285714</v>
      </c>
      <c r="AC62" s="120">
        <f t="shared" si="31"/>
        <v>485.85714285714283</v>
      </c>
      <c r="AD62" s="67">
        <f t="shared" si="13"/>
        <v>501.17</v>
      </c>
      <c r="AE62" s="41">
        <f t="shared" si="14"/>
        <v>0.96944578258304137</v>
      </c>
      <c r="AL62">
        <f t="shared" si="5"/>
        <v>1231110</v>
      </c>
      <c r="AM62">
        <f t="shared" si="24"/>
        <v>108865</v>
      </c>
      <c r="AN62">
        <f t="shared" si="29"/>
        <v>105890.57142857143</v>
      </c>
      <c r="AO62" s="3">
        <f t="shared" si="28"/>
        <v>3.1990852976150765E-4</v>
      </c>
    </row>
    <row r="63" spans="1:41" ht="13.8" x14ac:dyDescent="0.25">
      <c r="A63" s="95">
        <v>43921</v>
      </c>
      <c r="B63" s="81">
        <v>192101</v>
      </c>
      <c r="C63" s="81">
        <v>5252</v>
      </c>
      <c r="D63" s="81">
        <v>7024</v>
      </c>
      <c r="E63" s="81">
        <v>1357988</v>
      </c>
      <c r="F63" s="81">
        <f t="shared" si="32"/>
        <v>26368</v>
      </c>
      <c r="G63" s="81">
        <f t="shared" si="33"/>
        <v>1088</v>
      </c>
      <c r="H63" s="81">
        <f t="shared" si="34"/>
        <v>1380</v>
      </c>
      <c r="I63" s="81">
        <f t="shared" si="3"/>
        <v>179825</v>
      </c>
      <c r="J63" s="82">
        <f t="shared" si="19"/>
        <v>0.16919165668879702</v>
      </c>
      <c r="K63" s="82">
        <f t="shared" si="20"/>
        <v>6.9777136443803112E-3</v>
      </c>
      <c r="L63" s="82">
        <f t="shared" si="21"/>
        <v>8.8504088504088498E-3</v>
      </c>
      <c r="M63" s="81">
        <f t="shared" si="22"/>
        <v>10.689306754133174</v>
      </c>
      <c r="N63" s="84">
        <f t="shared" si="23"/>
        <v>2.7339784800703797E-2</v>
      </c>
      <c r="O63" s="84"/>
      <c r="P63" s="85">
        <f t="shared" si="16"/>
        <v>3.6564099093705914E-2</v>
      </c>
      <c r="Q63" s="87">
        <f t="shared" si="17"/>
        <v>2.7339784800703797E-2</v>
      </c>
      <c r="R63" s="96">
        <f t="shared" si="18"/>
        <v>0.93609611610559029</v>
      </c>
      <c r="AB63" s="119">
        <f t="shared" si="31"/>
        <v>19353.142857142859</v>
      </c>
      <c r="AC63" s="120">
        <f t="shared" si="31"/>
        <v>607.14285714285711</v>
      </c>
      <c r="AD63" s="67">
        <f t="shared" si="13"/>
        <v>594.94000000000005</v>
      </c>
      <c r="AE63" s="41">
        <f t="shared" si="14"/>
        <v>1.0205110719448298</v>
      </c>
      <c r="AL63">
        <f t="shared" si="5"/>
        <v>1357988</v>
      </c>
      <c r="AM63">
        <f t="shared" si="24"/>
        <v>126878</v>
      </c>
      <c r="AN63">
        <f t="shared" si="29"/>
        <v>110834.14285714286</v>
      </c>
      <c r="AO63" s="3">
        <f t="shared" si="28"/>
        <v>3.348436712585207E-4</v>
      </c>
    </row>
    <row r="64" spans="1:41" ht="13.8" x14ac:dyDescent="0.25">
      <c r="A64" s="95">
        <v>43922</v>
      </c>
      <c r="B64" s="81">
        <v>217920</v>
      </c>
      <c r="C64" s="81">
        <v>6422</v>
      </c>
      <c r="D64" s="94">
        <v>8474</v>
      </c>
      <c r="E64" s="94">
        <v>1492788</v>
      </c>
      <c r="F64" s="81">
        <f t="shared" si="32"/>
        <v>25819</v>
      </c>
      <c r="G64" s="81">
        <f t="shared" si="33"/>
        <v>1170</v>
      </c>
      <c r="H64" s="81">
        <f t="shared" si="34"/>
        <v>1450</v>
      </c>
      <c r="I64" s="81">
        <f>B64-D64-C64</f>
        <v>203024</v>
      </c>
      <c r="J64" s="82">
        <f t="shared" si="19"/>
        <v>0.14366185480177524</v>
      </c>
      <c r="K64" s="82">
        <f t="shared" si="20"/>
        <v>6.506325594327819E-3</v>
      </c>
      <c r="L64" s="82">
        <f t="shared" si="21"/>
        <v>8.0633949673293483E-3</v>
      </c>
      <c r="M64" s="81">
        <f t="shared" si="22"/>
        <v>9.8603026869195549</v>
      </c>
      <c r="N64" s="84">
        <f t="shared" si="23"/>
        <v>2.9469530102790013E-2</v>
      </c>
      <c r="O64" s="84"/>
      <c r="P64" s="85">
        <f t="shared" si="16"/>
        <v>3.8885829662261381E-2</v>
      </c>
      <c r="Q64" s="87">
        <f t="shared" si="17"/>
        <v>2.9469530102790013E-2</v>
      </c>
      <c r="R64" s="96">
        <f t="shared" si="18"/>
        <v>0.93164464023494864</v>
      </c>
      <c r="AB64" s="119">
        <f t="shared" si="31"/>
        <v>21322.428571428572</v>
      </c>
      <c r="AC64" s="120">
        <f t="shared" si="31"/>
        <v>728</v>
      </c>
      <c r="AD64" s="67">
        <f t="shared" si="13"/>
        <v>728.93000000000006</v>
      </c>
      <c r="AE64" s="41">
        <f t="shared" si="14"/>
        <v>0.99872415732649222</v>
      </c>
      <c r="AL64">
        <f t="shared" si="5"/>
        <v>1492788</v>
      </c>
      <c r="AM64">
        <f t="shared" si="24"/>
        <v>134800</v>
      </c>
      <c r="AN64">
        <f t="shared" si="29"/>
        <v>115613.42857142857</v>
      </c>
      <c r="AO64" s="3">
        <f t="shared" si="28"/>
        <v>3.4928248526755321E-4</v>
      </c>
    </row>
    <row r="65" spans="1:41" ht="13.8" x14ac:dyDescent="0.25">
      <c r="A65" s="95">
        <v>43923</v>
      </c>
      <c r="B65" s="81">
        <v>248309</v>
      </c>
      <c r="C65" s="81">
        <v>7924</v>
      </c>
      <c r="D65" s="94">
        <v>9001</v>
      </c>
      <c r="E65" s="94">
        <v>1634162</v>
      </c>
      <c r="F65" s="81">
        <f t="shared" ref="F65" si="35">B65-B64</f>
        <v>30389</v>
      </c>
      <c r="G65" s="81">
        <f t="shared" ref="G65" si="36">C65-C64</f>
        <v>1502</v>
      </c>
      <c r="H65" s="81">
        <f t="shared" ref="H65" si="37">D65-D64</f>
        <v>527</v>
      </c>
      <c r="I65" s="81">
        <f>B65-D65-C65</f>
        <v>231384</v>
      </c>
      <c r="J65" s="82">
        <f t="shared" si="19"/>
        <v>0.14978042095070562</v>
      </c>
      <c r="K65" s="82">
        <f t="shared" si="20"/>
        <v>7.3981401213649616E-3</v>
      </c>
      <c r="L65" s="82">
        <f t="shared" si="21"/>
        <v>2.595752226337773E-3</v>
      </c>
      <c r="M65" s="81">
        <f t="shared" si="22"/>
        <v>14.987195753127677</v>
      </c>
      <c r="N65" s="84">
        <f t="shared" si="23"/>
        <v>3.1911851765340768E-2</v>
      </c>
      <c r="O65" s="84"/>
      <c r="P65" s="85">
        <f t="shared" si="16"/>
        <v>3.6249189517899072E-2</v>
      </c>
      <c r="Q65" s="87">
        <f t="shared" si="17"/>
        <v>3.1911851765340768E-2</v>
      </c>
      <c r="R65" s="96">
        <f t="shared" si="18"/>
        <v>0.93183895871676015</v>
      </c>
      <c r="AB65" s="119">
        <f t="shared" si="31"/>
        <v>23107.571428571428</v>
      </c>
      <c r="AC65" s="120">
        <f t="shared" si="31"/>
        <v>884.28571428571433</v>
      </c>
      <c r="AD65" s="67">
        <f t="shared" si="13"/>
        <v>851.66000000000008</v>
      </c>
      <c r="AE65" s="41">
        <f t="shared" si="14"/>
        <v>1.0383083792660384</v>
      </c>
      <c r="AL65">
        <f t="shared" si="5"/>
        <v>1634162</v>
      </c>
      <c r="AM65">
        <f t="shared" si="24"/>
        <v>141374</v>
      </c>
      <c r="AN65">
        <f t="shared" si="29"/>
        <v>119631.14285714286</v>
      </c>
      <c r="AO65" s="3">
        <f t="shared" si="28"/>
        <v>3.6142049767795624E-4</v>
      </c>
    </row>
    <row r="66" spans="1:41" ht="13.8" x14ac:dyDescent="0.25">
      <c r="A66" s="95">
        <v>43924</v>
      </c>
      <c r="B66" s="81">
        <v>280306</v>
      </c>
      <c r="C66" s="81">
        <v>9313</v>
      </c>
      <c r="D66" s="94">
        <v>9707</v>
      </c>
      <c r="E66" s="94">
        <v>1784516</v>
      </c>
      <c r="F66" s="81">
        <f t="shared" ref="F66:F67" si="38">B66-B65</f>
        <v>31997</v>
      </c>
      <c r="G66" s="81">
        <f t="shared" ref="G66:G67" si="39">C66-C65</f>
        <v>1389</v>
      </c>
      <c r="H66" s="81">
        <f t="shared" ref="H66:H67" si="40">D66-D65</f>
        <v>706</v>
      </c>
      <c r="I66" s="81">
        <f t="shared" ref="I66:I67" si="41">B66-D66-C66</f>
        <v>261286</v>
      </c>
      <c r="J66" s="82">
        <f t="shared" si="19"/>
        <v>0.13838909034871666</v>
      </c>
      <c r="K66" s="82">
        <f t="shared" si="20"/>
        <v>6.0030079867233691E-3</v>
      </c>
      <c r="L66" s="82">
        <f t="shared" si="21"/>
        <v>3.0512049234173496E-3</v>
      </c>
      <c r="M66" s="81">
        <f t="shared" ref="M66:M67" si="42">J66/(K66+L66)</f>
        <v>15.284497031621697</v>
      </c>
      <c r="N66" s="84">
        <f t="shared" si="23"/>
        <v>3.32244047576577E-2</v>
      </c>
      <c r="O66" s="84"/>
      <c r="P66" s="85">
        <f t="shared" si="16"/>
        <v>3.4630011487445864E-2</v>
      </c>
      <c r="Q66" s="87">
        <f t="shared" si="17"/>
        <v>3.32244047576577E-2</v>
      </c>
      <c r="R66" s="96">
        <f t="shared" si="18"/>
        <v>0.93214558375489642</v>
      </c>
      <c r="AB66" s="119">
        <f t="shared" si="31"/>
        <v>25015.714285714286</v>
      </c>
      <c r="AC66" s="120">
        <f t="shared" si="31"/>
        <v>1008.4285714285714</v>
      </c>
      <c r="AD66" s="67">
        <f t="shared" si="13"/>
        <v>987.68000000000018</v>
      </c>
      <c r="AE66" s="41">
        <f t="shared" si="14"/>
        <v>1.0210073823794865</v>
      </c>
      <c r="AL66">
        <f t="shared" si="5"/>
        <v>1784516</v>
      </c>
      <c r="AM66">
        <f t="shared" si="24"/>
        <v>150354</v>
      </c>
      <c r="AN66">
        <f t="shared" si="29"/>
        <v>124124.14285714286</v>
      </c>
      <c r="AO66" s="3">
        <f t="shared" si="28"/>
        <v>3.7499440709054278E-4</v>
      </c>
    </row>
    <row r="67" spans="1:41" ht="13.8" x14ac:dyDescent="0.25">
      <c r="A67" s="95">
        <v>43925</v>
      </c>
      <c r="B67" s="81">
        <v>313304</v>
      </c>
      <c r="C67" s="81">
        <v>10843</v>
      </c>
      <c r="D67" s="94">
        <v>14652</v>
      </c>
      <c r="E67" s="94">
        <v>1919294</v>
      </c>
      <c r="F67" s="81">
        <f t="shared" si="38"/>
        <v>32998</v>
      </c>
      <c r="G67" s="81">
        <f t="shared" si="39"/>
        <v>1530</v>
      </c>
      <c r="H67" s="81">
        <f t="shared" si="40"/>
        <v>4945</v>
      </c>
      <c r="I67" s="81">
        <f t="shared" si="41"/>
        <v>287809</v>
      </c>
      <c r="J67" s="82">
        <f t="shared" si="19"/>
        <v>0.12639776980794432</v>
      </c>
      <c r="K67" s="82">
        <f t="shared" si="20"/>
        <v>5.8556524268426171E-3</v>
      </c>
      <c r="L67" s="82">
        <f t="shared" si="21"/>
        <v>1.8925621732507673E-2</v>
      </c>
      <c r="M67" s="81">
        <f t="shared" si="42"/>
        <v>5.1005355493495816</v>
      </c>
      <c r="N67" s="84">
        <f t="shared" si="23"/>
        <v>3.4608559099149706E-2</v>
      </c>
      <c r="O67" s="84"/>
      <c r="P67" s="85">
        <f t="shared" si="16"/>
        <v>4.6766080228787373E-2</v>
      </c>
      <c r="Q67" s="87">
        <f t="shared" si="17"/>
        <v>3.4608559099149706E-2</v>
      </c>
      <c r="R67" s="96">
        <f t="shared" si="18"/>
        <v>0.91862536067206291</v>
      </c>
      <c r="AB67" s="119">
        <f t="shared" si="31"/>
        <v>26930.142857142859</v>
      </c>
      <c r="AC67" s="120">
        <f t="shared" si="31"/>
        <v>1136.7142857142858</v>
      </c>
      <c r="AD67" s="67">
        <f t="shared" si="13"/>
        <v>1088.92</v>
      </c>
      <c r="AE67" s="41">
        <f t="shared" si="14"/>
        <v>1.0438914573286244</v>
      </c>
      <c r="AL67">
        <f t="shared" si="5"/>
        <v>1919294</v>
      </c>
      <c r="AM67">
        <f t="shared" si="24"/>
        <v>134778</v>
      </c>
      <c r="AN67">
        <f t="shared" si="29"/>
        <v>127949.71428571429</v>
      </c>
      <c r="AO67" s="3">
        <f t="shared" si="28"/>
        <v>3.8655193213456859E-4</v>
      </c>
    </row>
    <row r="68" spans="1:41" ht="13.8" x14ac:dyDescent="0.25">
      <c r="A68" s="95">
        <v>43926</v>
      </c>
      <c r="B68" s="81">
        <v>341489</v>
      </c>
      <c r="C68" s="81">
        <v>12426</v>
      </c>
      <c r="D68" s="94">
        <v>17448</v>
      </c>
      <c r="E68" s="94">
        <v>2047785</v>
      </c>
      <c r="F68" s="81">
        <f t="shared" ref="F68" si="43">B68-B67</f>
        <v>28185</v>
      </c>
      <c r="G68" s="81">
        <f t="shared" ref="G68" si="44">C68-C67</f>
        <v>1583</v>
      </c>
      <c r="H68" s="81">
        <f t="shared" ref="H68" si="45">D68-D67</f>
        <v>2796</v>
      </c>
      <c r="I68" s="81">
        <f t="shared" ref="I68" si="46">B68-D68-C68</f>
        <v>311615</v>
      </c>
      <c r="J68" s="82">
        <f t="shared" si="19"/>
        <v>9.8022310729110967E-2</v>
      </c>
      <c r="K68" s="82">
        <f t="shared" si="20"/>
        <v>5.5001754635886991E-3</v>
      </c>
      <c r="L68" s="82">
        <f t="shared" si="21"/>
        <v>9.7147761188843985E-3</v>
      </c>
      <c r="M68" s="81">
        <f t="shared" ref="M68" si="47">J68/(K68+L68)</f>
        <v>6.4424990245797442</v>
      </c>
      <c r="N68" s="84">
        <f t="shared" si="23"/>
        <v>3.638770209289318E-2</v>
      </c>
      <c r="O68" s="84"/>
      <c r="P68" s="85">
        <f t="shared" si="16"/>
        <v>5.1093885893835525E-2</v>
      </c>
      <c r="Q68" s="87">
        <f t="shared" si="17"/>
        <v>3.638770209289318E-2</v>
      </c>
      <c r="R68" s="96">
        <f t="shared" si="18"/>
        <v>0.91251841201327133</v>
      </c>
      <c r="AB68" s="119">
        <f t="shared" si="31"/>
        <v>28252.142857142859</v>
      </c>
      <c r="AC68" s="120">
        <f t="shared" si="31"/>
        <v>1279.1428571428571</v>
      </c>
      <c r="AD68" s="67">
        <f t="shared" si="13"/>
        <v>1196.8100000000002</v>
      </c>
      <c r="AE68" s="41">
        <f t="shared" si="14"/>
        <v>1.0687935905806745</v>
      </c>
      <c r="AL68">
        <f t="shared" si="5"/>
        <v>2047785</v>
      </c>
      <c r="AM68">
        <f t="shared" si="24"/>
        <v>128491</v>
      </c>
      <c r="AN68">
        <f t="shared" si="29"/>
        <v>132220</v>
      </c>
      <c r="AO68" s="3">
        <f t="shared" si="28"/>
        <v>3.9945299410910158E-4</v>
      </c>
    </row>
    <row r="69" spans="1:41" ht="13.8" x14ac:dyDescent="0.25">
      <c r="A69" s="95">
        <v>43927</v>
      </c>
      <c r="B69" s="81">
        <v>371675</v>
      </c>
      <c r="C69" s="81">
        <v>14196</v>
      </c>
      <c r="D69" s="81">
        <v>19581</v>
      </c>
      <c r="E69" s="81">
        <v>2178730</v>
      </c>
      <c r="F69" s="81">
        <f t="shared" ref="F69" si="48">B69-B68</f>
        <v>30186</v>
      </c>
      <c r="G69" s="81">
        <f t="shared" ref="G69" si="49">C69-C68</f>
        <v>1770</v>
      </c>
      <c r="H69" s="81">
        <f t="shared" ref="H69" si="50">D69-D68</f>
        <v>2133</v>
      </c>
      <c r="I69" s="81">
        <f t="shared" ref="I69" si="51">B69-D69-C69</f>
        <v>337898</v>
      </c>
      <c r="J69" s="82">
        <f t="shared" si="19"/>
        <v>9.6969576148288147E-2</v>
      </c>
      <c r="K69" s="82">
        <f t="shared" si="20"/>
        <v>5.6800860035620881E-3</v>
      </c>
      <c r="L69" s="82">
        <f t="shared" si="21"/>
        <v>6.8449849975129569E-3</v>
      </c>
      <c r="M69" s="81">
        <f t="shared" ref="M69" si="52">J69/(K69+L69)</f>
        <v>7.7420380403404589</v>
      </c>
      <c r="N69" s="84">
        <f t="shared" si="23"/>
        <v>3.8194659312571468E-2</v>
      </c>
      <c r="O69" s="84"/>
      <c r="P69" s="85">
        <f t="shared" si="16"/>
        <v>5.2683123696778099E-2</v>
      </c>
      <c r="Q69" s="87">
        <f t="shared" si="17"/>
        <v>3.8194659312571468E-2</v>
      </c>
      <c r="R69" s="96">
        <f t="shared" si="18"/>
        <v>0.90912221699065043</v>
      </c>
      <c r="AB69" s="119">
        <f t="shared" si="31"/>
        <v>29420.285714285714</v>
      </c>
      <c r="AC69" s="120">
        <f t="shared" si="31"/>
        <v>1433.1428571428571</v>
      </c>
      <c r="AD69" s="67">
        <f t="shared" si="13"/>
        <v>1354.7200000000003</v>
      </c>
      <c r="AE69" s="41">
        <f t="shared" si="14"/>
        <v>1.0578886095598035</v>
      </c>
      <c r="AL69">
        <f t="shared" si="5"/>
        <v>2178730</v>
      </c>
      <c r="AM69">
        <f t="shared" si="24"/>
        <v>130945</v>
      </c>
      <c r="AN69">
        <f t="shared" si="29"/>
        <v>135374.28571428571</v>
      </c>
      <c r="AO69" s="3">
        <f t="shared" si="28"/>
        <v>4.0898248187832702E-4</v>
      </c>
    </row>
    <row r="70" spans="1:41" ht="13.8" x14ac:dyDescent="0.25">
      <c r="A70" s="95">
        <v>43928</v>
      </c>
      <c r="B70" s="81">
        <v>403073</v>
      </c>
      <c r="C70" s="81">
        <v>16767</v>
      </c>
      <c r="D70" s="81">
        <v>21763</v>
      </c>
      <c r="E70" s="81">
        <v>2329546</v>
      </c>
      <c r="F70" s="81">
        <f t="shared" ref="F70" si="53">B70-B69</f>
        <v>31398</v>
      </c>
      <c r="G70" s="81">
        <f t="shared" ref="G70" si="54">C70-C69</f>
        <v>2571</v>
      </c>
      <c r="H70" s="81">
        <f t="shared" ref="H70" si="55">D70-D69</f>
        <v>2182</v>
      </c>
      <c r="I70" s="81">
        <f t="shared" ref="I70" si="56">B70-D70-C70</f>
        <v>364543</v>
      </c>
      <c r="J70" s="82">
        <f t="shared" si="19"/>
        <v>9.3025989203040546E-2</v>
      </c>
      <c r="K70" s="82">
        <f t="shared" ref="K70" si="57">G70/I69</f>
        <v>7.6088050240013258E-3</v>
      </c>
      <c r="L70" s="82">
        <f t="shared" ref="L70" si="58">H70/I69</f>
        <v>6.457570035928002E-3</v>
      </c>
      <c r="M70" s="81">
        <f t="shared" ref="M70" si="59">J70/(K70+L70)</f>
        <v>6.6133590784197338</v>
      </c>
      <c r="N70" s="84">
        <f t="shared" si="23"/>
        <v>4.1597923949259812E-2</v>
      </c>
      <c r="O70" s="84"/>
      <c r="P70" s="85">
        <f t="shared" si="16"/>
        <v>5.3992701073999005E-2</v>
      </c>
      <c r="Q70" s="87">
        <f t="shared" si="17"/>
        <v>4.1597923949259812E-2</v>
      </c>
      <c r="R70" s="96">
        <f t="shared" si="18"/>
        <v>0.90440937497674123</v>
      </c>
      <c r="AB70" s="119">
        <f t="shared" si="31"/>
        <v>30138.857142857141</v>
      </c>
      <c r="AC70" s="120">
        <f t="shared" si="31"/>
        <v>1645</v>
      </c>
      <c r="AD70" s="67">
        <f t="shared" si="13"/>
        <v>1492.5700000000002</v>
      </c>
      <c r="AE70" s="41">
        <f t="shared" si="14"/>
        <v>1.1021258634435904</v>
      </c>
      <c r="AL70">
        <f t="shared" ref="AL70:AL133" si="60">IF(E70="",AL69,E70)</f>
        <v>2329546</v>
      </c>
      <c r="AM70">
        <f t="shared" si="24"/>
        <v>150816</v>
      </c>
      <c r="AN70">
        <f t="shared" si="29"/>
        <v>138794</v>
      </c>
      <c r="AO70" s="3">
        <f t="shared" si="28"/>
        <v>4.1931386223248104E-4</v>
      </c>
    </row>
    <row r="71" spans="1:41" ht="13.8" x14ac:dyDescent="0.25">
      <c r="A71" s="95">
        <v>43929</v>
      </c>
      <c r="B71" s="81">
        <v>435089</v>
      </c>
      <c r="C71" s="81">
        <v>18913</v>
      </c>
      <c r="D71" s="81">
        <v>23559</v>
      </c>
      <c r="E71" s="81">
        <v>2675641</v>
      </c>
      <c r="F71" s="81">
        <f t="shared" ref="F71" si="61">B71-B70</f>
        <v>32016</v>
      </c>
      <c r="G71" s="81">
        <f t="shared" ref="G71" si="62">C71-C70</f>
        <v>2146</v>
      </c>
      <c r="H71" s="81">
        <f t="shared" ref="H71" si="63">D71-D70</f>
        <v>1796</v>
      </c>
      <c r="I71" s="81">
        <f t="shared" ref="I71" si="64">B71-D71-C71</f>
        <v>392617</v>
      </c>
      <c r="J71" s="82">
        <f t="shared" si="19"/>
        <v>8.7932108112680735E-2</v>
      </c>
      <c r="K71" s="82">
        <f t="shared" ref="K71" si="65">G71/I70</f>
        <v>5.8868226793546991E-3</v>
      </c>
      <c r="L71" s="82">
        <f t="shared" ref="L71" si="66">H71/I70</f>
        <v>4.9267164641756938E-3</v>
      </c>
      <c r="M71" s="81">
        <f t="shared" ref="M71" si="67">J71/(K71+L71)</f>
        <v>8.1316678051042555</v>
      </c>
      <c r="N71" s="84">
        <f t="shared" si="23"/>
        <v>4.3469267207398944E-2</v>
      </c>
      <c r="O71" s="84"/>
      <c r="P71" s="85">
        <f t="shared" si="16"/>
        <v>5.414754222699264E-2</v>
      </c>
      <c r="Q71" s="87">
        <f t="shared" si="17"/>
        <v>4.3469267207398944E-2</v>
      </c>
      <c r="R71" s="96">
        <f t="shared" si="18"/>
        <v>0.90238319056560845</v>
      </c>
      <c r="AB71" s="119">
        <f t="shared" si="31"/>
        <v>31024.142857142859</v>
      </c>
      <c r="AC71" s="120">
        <f t="shared" si="31"/>
        <v>1784.4285714285713</v>
      </c>
      <c r="AD71" s="67">
        <f t="shared" si="13"/>
        <v>1617.53</v>
      </c>
      <c r="AE71" s="41">
        <f t="shared" si="14"/>
        <v>1.1031811288993536</v>
      </c>
      <c r="AL71">
        <f t="shared" si="60"/>
        <v>2675641</v>
      </c>
      <c r="AM71">
        <f t="shared" si="24"/>
        <v>346095</v>
      </c>
      <c r="AN71">
        <f t="shared" si="29"/>
        <v>168979</v>
      </c>
      <c r="AO71" s="3">
        <f t="shared" si="28"/>
        <v>5.1050648533929716E-4</v>
      </c>
    </row>
    <row r="72" spans="1:41" ht="13.8" x14ac:dyDescent="0.25">
      <c r="A72" s="95">
        <v>43930</v>
      </c>
      <c r="B72" s="81">
        <v>469738</v>
      </c>
      <c r="C72" s="81">
        <v>21141</v>
      </c>
      <c r="D72" s="81">
        <v>25410</v>
      </c>
      <c r="E72" s="81">
        <v>2841876</v>
      </c>
      <c r="F72" s="81">
        <f t="shared" ref="F72" si="68">B72-B71</f>
        <v>34649</v>
      </c>
      <c r="G72" s="81">
        <f t="shared" ref="G72" si="69">C72-C71</f>
        <v>2228</v>
      </c>
      <c r="H72" s="81">
        <f t="shared" ref="H72" si="70">D72-D71</f>
        <v>1851</v>
      </c>
      <c r="I72" s="81">
        <f t="shared" ref="I72" si="71">B72-D72-C72</f>
        <v>423187</v>
      </c>
      <c r="J72" s="82">
        <f t="shared" si="19"/>
        <v>8.8367555637941936E-2</v>
      </c>
      <c r="K72" s="82">
        <f t="shared" ref="K72" si="72">G72/I71</f>
        <v>5.6747415420116808E-3</v>
      </c>
      <c r="L72" s="82">
        <f t="shared" ref="L72" si="73">H72/I71</f>
        <v>4.7145182200465088E-3</v>
      </c>
      <c r="M72" s="81">
        <f t="shared" ref="M72" si="74">J72/(K72+L72)</f>
        <v>8.5056642784755692</v>
      </c>
      <c r="N72" s="84">
        <f t="shared" si="23"/>
        <v>4.5005939481157581E-2</v>
      </c>
      <c r="O72" s="84"/>
      <c r="P72" s="85">
        <f t="shared" si="16"/>
        <v>5.4093984306145128E-2</v>
      </c>
      <c r="Q72" s="87">
        <f t="shared" si="17"/>
        <v>4.5005939481157581E-2</v>
      </c>
      <c r="R72" s="96">
        <f t="shared" si="18"/>
        <v>0.9009000762126973</v>
      </c>
      <c r="AB72" s="119">
        <f t="shared" si="31"/>
        <v>31632.714285714286</v>
      </c>
      <c r="AC72" s="120">
        <f t="shared" si="31"/>
        <v>1888.1428571428571</v>
      </c>
      <c r="AD72" s="67">
        <f t="shared" si="13"/>
        <v>1751.1000000000001</v>
      </c>
      <c r="AE72" s="41">
        <f t="shared" si="14"/>
        <v>1.0782610114458666</v>
      </c>
      <c r="AL72">
        <f t="shared" si="60"/>
        <v>2841876</v>
      </c>
      <c r="AM72">
        <f t="shared" si="24"/>
        <v>166235</v>
      </c>
      <c r="AN72">
        <f t="shared" si="29"/>
        <v>172530.57142857142</v>
      </c>
      <c r="AO72" s="3">
        <f t="shared" si="28"/>
        <v>5.2123622245119549E-4</v>
      </c>
    </row>
    <row r="73" spans="1:41" ht="13.8" x14ac:dyDescent="0.25">
      <c r="A73" s="95">
        <v>43931</v>
      </c>
      <c r="B73" s="81">
        <v>503274</v>
      </c>
      <c r="C73" s="81">
        <v>23359</v>
      </c>
      <c r="D73" s="81">
        <v>28790</v>
      </c>
      <c r="E73" s="81">
        <v>3014672</v>
      </c>
      <c r="F73" s="81">
        <f t="shared" ref="F73" si="75">B73-B72</f>
        <v>33536</v>
      </c>
      <c r="G73" s="81">
        <f t="shared" ref="G73" si="76">C73-C72</f>
        <v>2218</v>
      </c>
      <c r="H73" s="81">
        <f t="shared" ref="H73" si="77">D73-D72</f>
        <v>3380</v>
      </c>
      <c r="I73" s="81">
        <f t="shared" ref="I73" si="78">B73-D73-C73</f>
        <v>451125</v>
      </c>
      <c r="J73" s="82">
        <f t="shared" ref="J73" si="79">F73/I72*$B$2/($B$2-B72)</f>
        <v>7.9358911788758799E-2</v>
      </c>
      <c r="K73" s="82">
        <f t="shared" ref="K73" si="80">G73/I72</f>
        <v>5.2411817943367823E-3</v>
      </c>
      <c r="L73" s="82">
        <f t="shared" ref="L73" si="81">H73/I72</f>
        <v>7.9870128335700289E-3</v>
      </c>
      <c r="M73" s="81">
        <f t="shared" ref="M73" si="82">J73/(K73+L73)</f>
        <v>5.9992246879509592</v>
      </c>
      <c r="N73" s="84">
        <f t="shared" si="23"/>
        <v>4.6414080600229696E-2</v>
      </c>
      <c r="O73" s="84"/>
      <c r="P73" s="85">
        <f t="shared" si="16"/>
        <v>5.7205418916931927E-2</v>
      </c>
      <c r="Q73" s="87">
        <f t="shared" si="17"/>
        <v>4.6414080600229696E-2</v>
      </c>
      <c r="R73" s="96">
        <f t="shared" si="18"/>
        <v>0.89638050048283835</v>
      </c>
      <c r="AB73" s="119">
        <f t="shared" si="31"/>
        <v>31852.571428571428</v>
      </c>
      <c r="AC73" s="120">
        <f t="shared" si="31"/>
        <v>2006.5714285714287</v>
      </c>
      <c r="AD73" s="67">
        <f t="shared" si="13"/>
        <v>1885.1100000000004</v>
      </c>
      <c r="AE73" s="41">
        <f t="shared" si="14"/>
        <v>1.0644320111672148</v>
      </c>
      <c r="AL73">
        <f t="shared" si="60"/>
        <v>3014672</v>
      </c>
      <c r="AM73">
        <f t="shared" si="24"/>
        <v>172796</v>
      </c>
      <c r="AN73">
        <f t="shared" si="29"/>
        <v>175736.57142857142</v>
      </c>
      <c r="AO73" s="3">
        <f t="shared" si="28"/>
        <v>5.3092194548185487E-4</v>
      </c>
    </row>
    <row r="74" spans="1:41" ht="13.8" x14ac:dyDescent="0.25">
      <c r="A74" s="95">
        <v>43932</v>
      </c>
      <c r="B74" s="81">
        <v>532632</v>
      </c>
      <c r="C74" s="81">
        <v>25488</v>
      </c>
      <c r="D74" s="81">
        <v>31270</v>
      </c>
      <c r="E74" s="81">
        <v>3221324</v>
      </c>
      <c r="F74" s="81">
        <f t="shared" ref="F74" si="83">B74-B73</f>
        <v>29358</v>
      </c>
      <c r="G74" s="81">
        <f t="shared" ref="G74" si="84">C74-C73</f>
        <v>2129</v>
      </c>
      <c r="H74" s="81">
        <f t="shared" ref="H74" si="85">D74-D73</f>
        <v>2480</v>
      </c>
      <c r="I74" s="81">
        <f t="shared" ref="I74" si="86">B74-D74-C74</f>
        <v>475874</v>
      </c>
      <c r="J74" s="82">
        <f t="shared" ref="J74" si="87">F74/I73*$B$2/($B$2-B73)</f>
        <v>6.5176404397937648E-2</v>
      </c>
      <c r="K74" s="82">
        <f t="shared" ref="K74" si="88">G74/I73</f>
        <v>4.7193128290385147E-3</v>
      </c>
      <c r="L74" s="82">
        <f t="shared" ref="L74" si="89">H74/I73</f>
        <v>5.4973676918814076E-3</v>
      </c>
      <c r="M74" s="81">
        <f t="shared" ref="M74" si="90">J74/(K74+L74)</f>
        <v>6.3794110292947757</v>
      </c>
      <c r="N74" s="84">
        <f t="shared" si="23"/>
        <v>4.7852926598476994E-2</v>
      </c>
      <c r="O74" s="84"/>
      <c r="P74" s="85">
        <f t="shared" si="16"/>
        <v>5.870845161387224E-2</v>
      </c>
      <c r="Q74" s="87">
        <f t="shared" si="17"/>
        <v>4.7852926598476994E-2</v>
      </c>
      <c r="R74" s="96">
        <f t="shared" si="18"/>
        <v>0.89343862178765077</v>
      </c>
      <c r="AB74" s="119">
        <f t="shared" si="31"/>
        <v>31332.571428571428</v>
      </c>
      <c r="AC74" s="120">
        <f t="shared" si="31"/>
        <v>2092.1428571428573</v>
      </c>
      <c r="AD74" s="67">
        <f t="shared" si="13"/>
        <v>1977.6500000000003</v>
      </c>
      <c r="AE74" s="41">
        <f t="shared" si="14"/>
        <v>1.0578933871730878</v>
      </c>
      <c r="AL74">
        <f t="shared" si="60"/>
        <v>3221324</v>
      </c>
      <c r="AM74">
        <f t="shared" si="24"/>
        <v>206652</v>
      </c>
      <c r="AN74">
        <f t="shared" si="29"/>
        <v>186004.28571428571</v>
      </c>
      <c r="AO74" s="3">
        <f t="shared" si="28"/>
        <v>5.6194198189151573E-4</v>
      </c>
    </row>
    <row r="75" spans="1:41" ht="13.8" x14ac:dyDescent="0.25">
      <c r="A75" s="95">
        <v>43933</v>
      </c>
      <c r="B75" s="81">
        <v>559591</v>
      </c>
      <c r="C75" s="81">
        <v>27294</v>
      </c>
      <c r="D75" s="81">
        <v>32988</v>
      </c>
      <c r="E75" s="81">
        <v>3340989</v>
      </c>
      <c r="F75" s="81">
        <f t="shared" ref="F75" si="91">B75-B74</f>
        <v>26959</v>
      </c>
      <c r="G75" s="81">
        <f t="shared" ref="G75" si="92">C75-C74</f>
        <v>1806</v>
      </c>
      <c r="H75" s="81">
        <f t="shared" ref="H75" si="93">D75-D74</f>
        <v>1718</v>
      </c>
      <c r="I75" s="81">
        <f t="shared" ref="I75" si="94">B75-D75-C75</f>
        <v>499309</v>
      </c>
      <c r="J75" s="82">
        <f t="shared" ref="J75" si="95">F75/I74*$B$2/($B$2-B74)</f>
        <v>5.6742858233866697E-2</v>
      </c>
      <c r="K75" s="82">
        <f t="shared" ref="K75" si="96">G75/I74</f>
        <v>3.7951222382395342E-3</v>
      </c>
      <c r="L75" s="82">
        <f t="shared" ref="L75" si="97">H75/I74</f>
        <v>3.6101993384803541E-3</v>
      </c>
      <c r="M75" s="81">
        <f t="shared" ref="M75" si="98">J75/(K75+L75)</f>
        <v>7.662443507146163</v>
      </c>
      <c r="N75" s="84">
        <f t="shared" si="23"/>
        <v>4.8774908817332659E-2</v>
      </c>
      <c r="O75" s="84"/>
      <c r="P75" s="85">
        <f t="shared" si="16"/>
        <v>5.8950197554999993E-2</v>
      </c>
      <c r="Q75" s="87">
        <f t="shared" si="17"/>
        <v>4.8774908817332659E-2</v>
      </c>
      <c r="R75" s="96">
        <f t="shared" si="18"/>
        <v>0.89227489362766732</v>
      </c>
      <c r="AB75" s="119">
        <f t="shared" si="31"/>
        <v>31157.428571428572</v>
      </c>
      <c r="AC75" s="120">
        <f t="shared" si="31"/>
        <v>2124</v>
      </c>
      <c r="AD75" s="67">
        <f t="shared" si="13"/>
        <v>2059.42</v>
      </c>
      <c r="AE75" s="41">
        <f t="shared" si="14"/>
        <v>1.0313583436113081</v>
      </c>
      <c r="AL75">
        <f t="shared" si="60"/>
        <v>3340989</v>
      </c>
      <c r="AM75">
        <f t="shared" si="24"/>
        <v>119665</v>
      </c>
      <c r="AN75">
        <f t="shared" si="29"/>
        <v>184743.42857142858</v>
      </c>
      <c r="AO75" s="3">
        <f t="shared" si="28"/>
        <v>5.581327763185455E-4</v>
      </c>
    </row>
    <row r="76" spans="1:41" ht="13.8" x14ac:dyDescent="0.25">
      <c r="A76" s="95">
        <v>43934</v>
      </c>
      <c r="B76" s="81">
        <v>585382</v>
      </c>
      <c r="C76" s="81">
        <v>29240</v>
      </c>
      <c r="D76" s="81">
        <v>43482</v>
      </c>
      <c r="E76" s="81">
        <v>3449531</v>
      </c>
      <c r="F76" s="81">
        <f t="shared" ref="F76" si="99">B76-B75</f>
        <v>25791</v>
      </c>
      <c r="G76" s="81">
        <f t="shared" ref="G76" si="100">C76-C75</f>
        <v>1946</v>
      </c>
      <c r="H76" s="81">
        <f t="shared" ref="H76" si="101">D76-D75</f>
        <v>10494</v>
      </c>
      <c r="I76" s="81">
        <f t="shared" ref="I76" si="102">B76-D76-C76</f>
        <v>512660</v>
      </c>
      <c r="J76" s="82">
        <f t="shared" ref="J76" si="103">F76/I75*$B$2/($B$2-B75)</f>
        <v>5.1740857746731615E-2</v>
      </c>
      <c r="K76" s="82">
        <f t="shared" ref="K76" si="104">G76/I75</f>
        <v>3.8973861877114172E-3</v>
      </c>
      <c r="L76" s="82">
        <f t="shared" ref="L76" si="105">H76/I75</f>
        <v>2.1017045556959719E-2</v>
      </c>
      <c r="M76" s="81">
        <f t="shared" ref="M76" si="106">J76/(K76+L76)</f>
        <v>2.0767424389600331</v>
      </c>
      <c r="N76" s="84">
        <f t="shared" si="23"/>
        <v>4.9950288871198636E-2</v>
      </c>
      <c r="O76" s="84"/>
      <c r="P76" s="85">
        <f t="shared" si="16"/>
        <v>7.4279701118244154E-2</v>
      </c>
      <c r="Q76" s="87">
        <f t="shared" si="17"/>
        <v>4.9950288871198636E-2</v>
      </c>
      <c r="R76" s="96">
        <f t="shared" si="18"/>
        <v>0.87577001001055721</v>
      </c>
      <c r="AB76" s="119">
        <f t="shared" ref="AB76:AC91" si="107">AVERAGE(F70:F76)</f>
        <v>30529.571428571428</v>
      </c>
      <c r="AC76" s="120">
        <f t="shared" si="107"/>
        <v>2149.1428571428573</v>
      </c>
      <c r="AD76" s="67">
        <f t="shared" si="13"/>
        <v>2109.7200000000003</v>
      </c>
      <c r="AE76" s="41">
        <f t="shared" si="14"/>
        <v>1.0186862982494631</v>
      </c>
      <c r="AL76">
        <f t="shared" si="60"/>
        <v>3449531</v>
      </c>
      <c r="AM76">
        <f t="shared" si="24"/>
        <v>108542</v>
      </c>
      <c r="AN76">
        <f t="shared" si="29"/>
        <v>181543</v>
      </c>
      <c r="AO76" s="3">
        <f t="shared" si="28"/>
        <v>5.4846388526356548E-4</v>
      </c>
    </row>
    <row r="77" spans="1:41" ht="13.8" x14ac:dyDescent="0.25">
      <c r="A77" s="95">
        <v>43935</v>
      </c>
      <c r="B77" s="81">
        <v>613973</v>
      </c>
      <c r="C77" s="81">
        <v>31692</v>
      </c>
      <c r="D77" s="81">
        <v>47763</v>
      </c>
      <c r="E77" s="81">
        <v>3598684</v>
      </c>
      <c r="F77" s="81">
        <f t="shared" ref="F77" si="108">B77-B76</f>
        <v>28591</v>
      </c>
      <c r="G77" s="81">
        <f t="shared" ref="G77" si="109">C77-C76</f>
        <v>2452</v>
      </c>
      <c r="H77" s="81">
        <f t="shared" ref="H77" si="110">D77-D76</f>
        <v>4281</v>
      </c>
      <c r="I77" s="81">
        <f t="shared" ref="I77" si="111">B77-D77-C77</f>
        <v>534518</v>
      </c>
      <c r="J77" s="82">
        <f t="shared" ref="J77" si="112">F77/I76*$B$2/($B$2-B76)</f>
        <v>5.5868710438345938E-2</v>
      </c>
      <c r="K77" s="82">
        <f t="shared" ref="K77" si="113">G77/I76</f>
        <v>4.782897046775641E-3</v>
      </c>
      <c r="L77" s="82">
        <f t="shared" ref="L77" si="114">H77/I76</f>
        <v>8.3505637264463771E-3</v>
      </c>
      <c r="M77" s="81">
        <f t="shared" ref="M77" si="115">J77/(K77+L77)</f>
        <v>4.2539214456145</v>
      </c>
      <c r="N77" s="84">
        <f t="shared" si="23"/>
        <v>5.1617905021882071E-2</v>
      </c>
      <c r="O77" s="84"/>
      <c r="P77" s="85">
        <f t="shared" si="16"/>
        <v>7.7793323159161723E-2</v>
      </c>
      <c r="Q77" s="87">
        <f t="shared" si="17"/>
        <v>5.1617905021882071E-2</v>
      </c>
      <c r="R77" s="96">
        <f t="shared" si="18"/>
        <v>0.87058877181895622</v>
      </c>
      <c r="AB77" s="119">
        <f t="shared" si="107"/>
        <v>30128.571428571428</v>
      </c>
      <c r="AC77" s="120">
        <f t="shared" si="107"/>
        <v>2132.1428571428573</v>
      </c>
      <c r="AD77" s="67">
        <f t="shared" si="13"/>
        <v>2171.6900000000005</v>
      </c>
      <c r="AE77" s="41">
        <f t="shared" si="14"/>
        <v>0.9817896924251881</v>
      </c>
      <c r="AL77">
        <f t="shared" si="60"/>
        <v>3598684</v>
      </c>
      <c r="AM77">
        <f t="shared" si="24"/>
        <v>149153</v>
      </c>
      <c r="AN77">
        <f t="shared" si="29"/>
        <v>181305.42857142858</v>
      </c>
      <c r="AO77" s="3">
        <f t="shared" si="28"/>
        <v>5.4774615255703373E-4</v>
      </c>
    </row>
    <row r="78" spans="1:41" ht="13.8" x14ac:dyDescent="0.25">
      <c r="A78" s="95">
        <v>43936</v>
      </c>
      <c r="B78" s="81">
        <v>643981</v>
      </c>
      <c r="C78" s="81">
        <v>34301</v>
      </c>
      <c r="D78" s="81">
        <v>52096</v>
      </c>
      <c r="E78" s="81">
        <v>3779212</v>
      </c>
      <c r="F78" s="81">
        <f t="shared" ref="F78" si="116">B78-B77</f>
        <v>30008</v>
      </c>
      <c r="G78" s="81">
        <f t="shared" ref="G78" si="117">C78-C77</f>
        <v>2609</v>
      </c>
      <c r="H78" s="81">
        <f t="shared" ref="H78" si="118">D78-D77</f>
        <v>4333</v>
      </c>
      <c r="I78" s="81">
        <f t="shared" ref="I78" si="119">B78-D78-C78</f>
        <v>557584</v>
      </c>
      <c r="J78" s="82">
        <f t="shared" ref="J78" si="120">F78/I77*$B$2/($B$2-B77)</f>
        <v>5.6244625870139391E-2</v>
      </c>
      <c r="K78" s="82">
        <f t="shared" ref="K78" si="121">G78/I77</f>
        <v>4.8810330054366736E-3</v>
      </c>
      <c r="L78" s="82">
        <f t="shared" ref="L78" si="122">H78/I77</f>
        <v>8.1063687284619046E-3</v>
      </c>
      <c r="M78" s="81">
        <f t="shared" ref="M78" si="123">J78/(K78+L78)</f>
        <v>4.3307065587518245</v>
      </c>
      <c r="N78" s="84">
        <f t="shared" si="23"/>
        <v>5.3263993813482076E-2</v>
      </c>
      <c r="O78" s="84"/>
      <c r="P78" s="85">
        <f t="shared" si="16"/>
        <v>8.0896796644621502E-2</v>
      </c>
      <c r="Q78" s="87">
        <f t="shared" si="17"/>
        <v>5.3263993813482076E-2</v>
      </c>
      <c r="R78" s="96">
        <f t="shared" si="18"/>
        <v>0.86583920954189642</v>
      </c>
      <c r="AB78" s="119">
        <f t="shared" si="107"/>
        <v>29841.714285714286</v>
      </c>
      <c r="AC78" s="120">
        <f t="shared" si="107"/>
        <v>2198.2857142857142</v>
      </c>
      <c r="AD78" s="67">
        <f t="shared" si="13"/>
        <v>2214.2900000000004</v>
      </c>
      <c r="AE78" s="41">
        <f t="shared" si="14"/>
        <v>0.9927722720536668</v>
      </c>
      <c r="AL78">
        <f t="shared" si="60"/>
        <v>3779212</v>
      </c>
      <c r="AM78">
        <f t="shared" si="24"/>
        <v>180528</v>
      </c>
      <c r="AN78">
        <f t="shared" si="29"/>
        <v>157653</v>
      </c>
      <c r="AO78" s="3">
        <f t="shared" si="28"/>
        <v>4.7628923672880189E-4</v>
      </c>
    </row>
    <row r="79" spans="1:41" ht="13.8" x14ac:dyDescent="0.25">
      <c r="A79" s="95">
        <v>43937</v>
      </c>
      <c r="B79" s="81">
        <v>675504</v>
      </c>
      <c r="C79" s="81">
        <v>36477</v>
      </c>
      <c r="D79" s="81">
        <v>54703</v>
      </c>
      <c r="E79" s="81">
        <v>3956756</v>
      </c>
      <c r="F79" s="81">
        <f t="shared" ref="F79" si="124">B79-B78</f>
        <v>31523</v>
      </c>
      <c r="G79" s="81">
        <f t="shared" ref="G79" si="125">C79-C78</f>
        <v>2176</v>
      </c>
      <c r="H79" s="81">
        <f t="shared" ref="H79" si="126">D79-D78</f>
        <v>2607</v>
      </c>
      <c r="I79" s="81">
        <f t="shared" ref="I79" si="127">B79-D79-C79</f>
        <v>584324</v>
      </c>
      <c r="J79" s="82">
        <f t="shared" ref="J79" si="128">F79/I78*$B$2/($B$2-B78)</f>
        <v>5.664518531653636E-2</v>
      </c>
      <c r="K79" s="82">
        <f t="shared" ref="K79" si="129">G79/I78</f>
        <v>3.9025510057677406E-3</v>
      </c>
      <c r="L79" s="82">
        <f t="shared" ref="L79" si="130">H79/I78</f>
        <v>4.6755287095755979E-3</v>
      </c>
      <c r="M79" s="81">
        <f t="shared" ref="M79" si="131">J79/(K79+L79)</f>
        <v>6.6034808717406666</v>
      </c>
      <c r="N79" s="84">
        <f t="shared" si="23"/>
        <v>5.3999680238755066E-2</v>
      </c>
      <c r="O79" s="84"/>
      <c r="P79" s="85">
        <f t="shared" si="16"/>
        <v>8.0981015656457989E-2</v>
      </c>
      <c r="Q79" s="87">
        <f t="shared" si="17"/>
        <v>5.3999680238755066E-2</v>
      </c>
      <c r="R79" s="96">
        <f t="shared" si="18"/>
        <v>0.86501930410478689</v>
      </c>
      <c r="AB79" s="119">
        <f t="shared" si="107"/>
        <v>29395.142857142859</v>
      </c>
      <c r="AC79" s="120">
        <f t="shared" si="107"/>
        <v>2190.8571428571427</v>
      </c>
      <c r="AD79" s="67">
        <f t="shared" si="13"/>
        <v>2229.6800000000003</v>
      </c>
      <c r="AE79" s="41">
        <f t="shared" si="14"/>
        <v>0.98258814845948406</v>
      </c>
      <c r="AL79">
        <f t="shared" si="60"/>
        <v>3956756</v>
      </c>
      <c r="AM79">
        <f t="shared" si="24"/>
        <v>177544</v>
      </c>
      <c r="AN79">
        <f t="shared" si="29"/>
        <v>159268.57142857142</v>
      </c>
      <c r="AO79" s="3">
        <f t="shared" si="28"/>
        <v>4.8117007808669006E-4</v>
      </c>
    </row>
    <row r="80" spans="1:41" ht="13.8" x14ac:dyDescent="0.25">
      <c r="A80" s="95">
        <v>43938</v>
      </c>
      <c r="B80" s="94">
        <v>708310</v>
      </c>
      <c r="C80" s="94">
        <v>38570</v>
      </c>
      <c r="D80" s="94">
        <v>58545</v>
      </c>
      <c r="E80" s="94">
        <v>4132886</v>
      </c>
      <c r="F80" s="81">
        <f t="shared" ref="F80" si="132">B80-B79</f>
        <v>32806</v>
      </c>
      <c r="G80" s="81">
        <f t="shared" ref="G80" si="133">C80-C79</f>
        <v>2093</v>
      </c>
      <c r="H80" s="81">
        <f t="shared" ref="H80" si="134">D80-D79</f>
        <v>3842</v>
      </c>
      <c r="I80" s="81">
        <f t="shared" ref="I80" si="135">B80-D80-C80</f>
        <v>611195</v>
      </c>
      <c r="J80" s="82">
        <f t="shared" ref="J80" si="136">F80/I79*$B$2/($B$2-B79)</f>
        <v>5.6258320347519909E-2</v>
      </c>
      <c r="K80" s="82">
        <f t="shared" ref="K80" si="137">G80/I79</f>
        <v>3.581916881729999E-3</v>
      </c>
      <c r="L80" s="82">
        <f t="shared" ref="L80" si="138">H80/I79</f>
        <v>6.575119283137437E-3</v>
      </c>
      <c r="M80" s="81">
        <f t="shared" ref="M80" si="139">J80/(K80+L80)</f>
        <v>5.5388520267471311</v>
      </c>
      <c r="N80" s="84">
        <f t="shared" si="23"/>
        <v>5.4453558470161367E-2</v>
      </c>
      <c r="O80" s="84"/>
      <c r="P80" s="85">
        <f t="shared" si="16"/>
        <v>8.2654487441939262E-2</v>
      </c>
      <c r="Q80" s="87">
        <f t="shared" si="17"/>
        <v>5.4453558470161367E-2</v>
      </c>
      <c r="R80" s="96">
        <f t="shared" si="18"/>
        <v>0.86289195408789943</v>
      </c>
      <c r="AB80" s="119">
        <f t="shared" si="107"/>
        <v>29290.857142857141</v>
      </c>
      <c r="AC80" s="120">
        <f t="shared" si="107"/>
        <v>2173</v>
      </c>
      <c r="AD80" s="67">
        <f t="shared" si="13"/>
        <v>2193.2800000000002</v>
      </c>
      <c r="AE80" s="41">
        <f t="shared" si="14"/>
        <v>0.99075357455500423</v>
      </c>
      <c r="AL80">
        <f t="shared" si="60"/>
        <v>4132886</v>
      </c>
      <c r="AM80">
        <f t="shared" si="24"/>
        <v>176130</v>
      </c>
      <c r="AN80">
        <f t="shared" si="29"/>
        <v>159744.85714285713</v>
      </c>
      <c r="AO80" s="3">
        <f t="shared" si="28"/>
        <v>4.8260899621271349E-4</v>
      </c>
    </row>
    <row r="81" spans="1:41" ht="13.8" x14ac:dyDescent="0.25">
      <c r="A81" s="95">
        <v>43939</v>
      </c>
      <c r="B81" s="81">
        <v>736161</v>
      </c>
      <c r="C81" s="81">
        <v>40530</v>
      </c>
      <c r="D81" s="81">
        <v>64840</v>
      </c>
      <c r="E81" s="81">
        <v>4307264</v>
      </c>
      <c r="F81" s="81">
        <f t="shared" ref="F81" si="140">B81-B80</f>
        <v>27851</v>
      </c>
      <c r="G81" s="81">
        <f t="shared" ref="G81" si="141">C81-C80</f>
        <v>1960</v>
      </c>
      <c r="H81" s="81">
        <f t="shared" ref="H81" si="142">D81-D80</f>
        <v>6295</v>
      </c>
      <c r="I81" s="81">
        <f t="shared" ref="I81" si="143">B81-D81-C81</f>
        <v>630791</v>
      </c>
      <c r="J81" s="82">
        <f t="shared" ref="J81" si="144">F81/I80*$B$2/($B$2-B80)</f>
        <v>4.5665828328931748E-2</v>
      </c>
      <c r="K81" s="82">
        <f t="shared" ref="K81" si="145">G81/I80</f>
        <v>3.2068325166272628E-3</v>
      </c>
      <c r="L81" s="82">
        <f t="shared" ref="L81" si="146">H81/I80</f>
        <v>1.0299495251106438E-2</v>
      </c>
      <c r="M81" s="81">
        <f t="shared" ref="M81" si="147">J81/(K81+L81)</f>
        <v>3.3810691635979939</v>
      </c>
      <c r="N81" s="84">
        <f t="shared" si="23"/>
        <v>5.5055891306385427E-2</v>
      </c>
      <c r="O81" s="84"/>
      <c r="P81" s="85">
        <f t="shared" si="16"/>
        <v>8.8078558902196666E-2</v>
      </c>
      <c r="Q81" s="87">
        <f t="shared" si="17"/>
        <v>5.5055891306385427E-2</v>
      </c>
      <c r="R81" s="96">
        <f t="shared" si="18"/>
        <v>0.85686554979141794</v>
      </c>
      <c r="AB81" s="119">
        <f t="shared" si="107"/>
        <v>29075.571428571428</v>
      </c>
      <c r="AC81" s="120">
        <f t="shared" si="107"/>
        <v>2148.8571428571427</v>
      </c>
      <c r="AD81" s="67">
        <f t="shared" si="13"/>
        <v>2181.0200000000004</v>
      </c>
      <c r="AE81" s="41">
        <f t="shared" si="14"/>
        <v>0.98525329564017861</v>
      </c>
      <c r="AL81">
        <f t="shared" si="60"/>
        <v>4307264</v>
      </c>
      <c r="AM81">
        <f t="shared" si="24"/>
        <v>174378</v>
      </c>
      <c r="AN81">
        <f t="shared" si="29"/>
        <v>155134.28571428571</v>
      </c>
      <c r="AO81" s="3">
        <f t="shared" si="28"/>
        <v>4.6867988895438092E-4</v>
      </c>
    </row>
    <row r="82" spans="1:41" ht="13.8" x14ac:dyDescent="0.25">
      <c r="A82" s="95">
        <v>43940</v>
      </c>
      <c r="B82" s="81">
        <v>761842</v>
      </c>
      <c r="C82" s="81">
        <v>42461</v>
      </c>
      <c r="D82" s="81">
        <v>70337</v>
      </c>
      <c r="E82" s="81">
        <v>4441164</v>
      </c>
      <c r="F82" s="81">
        <f t="shared" ref="F82" si="148">B82-B81</f>
        <v>25681</v>
      </c>
      <c r="G82" s="81">
        <f t="shared" ref="G82" si="149">C82-C81</f>
        <v>1931</v>
      </c>
      <c r="H82" s="81">
        <f t="shared" ref="H82" si="150">D82-D81</f>
        <v>5497</v>
      </c>
      <c r="I82" s="81">
        <f t="shared" ref="I82" si="151">B82-D82-C82</f>
        <v>649044</v>
      </c>
      <c r="J82" s="82">
        <f t="shared" ref="J82" si="152">F82/I81*$B$2/($B$2-B81)</f>
        <v>4.0803122928579932E-2</v>
      </c>
      <c r="K82" s="82">
        <f t="shared" ref="K82" si="153">G82/I81</f>
        <v>3.061235813446926E-3</v>
      </c>
      <c r="L82" s="82">
        <f t="shared" ref="L82" si="154">H82/I81</f>
        <v>8.714455342577811E-3</v>
      </c>
      <c r="M82" s="81">
        <f t="shared" ref="M82" si="155">J82/(K82+L82)</f>
        <v>3.4650299832043441</v>
      </c>
      <c r="N82" s="84">
        <f t="shared" si="23"/>
        <v>5.5734653642093769E-2</v>
      </c>
      <c r="O82" s="84"/>
      <c r="P82" s="85">
        <f t="shared" si="16"/>
        <v>9.2324917765100906E-2</v>
      </c>
      <c r="Q82" s="87">
        <f t="shared" si="17"/>
        <v>5.5734653642093769E-2</v>
      </c>
      <c r="R82" s="96">
        <f t="shared" si="18"/>
        <v>0.85194042859280539</v>
      </c>
      <c r="AB82" s="119">
        <f t="shared" si="107"/>
        <v>28893</v>
      </c>
      <c r="AC82" s="120">
        <f t="shared" si="107"/>
        <v>2166.7142857142858</v>
      </c>
      <c r="AD82" s="67">
        <f t="shared" si="13"/>
        <v>2137.0700000000002</v>
      </c>
      <c r="AE82" s="41">
        <f t="shared" si="14"/>
        <v>1.0138714621955696</v>
      </c>
      <c r="AL82">
        <f t="shared" si="60"/>
        <v>4441164</v>
      </c>
      <c r="AM82">
        <f t="shared" si="24"/>
        <v>133900</v>
      </c>
      <c r="AN82">
        <f t="shared" si="29"/>
        <v>157167.85714285713</v>
      </c>
      <c r="AO82" s="3">
        <f t="shared" si="28"/>
        <v>4.7482356007733946E-4</v>
      </c>
    </row>
    <row r="83" spans="1:41" ht="13.8" x14ac:dyDescent="0.25">
      <c r="A83" s="95">
        <v>43941</v>
      </c>
      <c r="B83" s="81">
        <v>790264</v>
      </c>
      <c r="C83" s="81">
        <v>44647</v>
      </c>
      <c r="D83" s="81">
        <v>72329</v>
      </c>
      <c r="E83" s="81">
        <v>4597425</v>
      </c>
      <c r="F83" s="81">
        <f t="shared" ref="F83:F84" si="156">B83-B82</f>
        <v>28422</v>
      </c>
      <c r="G83" s="81">
        <f t="shared" ref="G83:G84" si="157">C83-C82</f>
        <v>2186</v>
      </c>
      <c r="H83" s="81">
        <f t="shared" ref="H83:H84" si="158">D83-D82</f>
        <v>1992</v>
      </c>
      <c r="I83" s="81">
        <f t="shared" ref="I83:I84" si="159">B83-D83-C83</f>
        <v>673288</v>
      </c>
      <c r="J83" s="82">
        <f t="shared" ref="J83:J84" si="160">F83/I82*$B$2/($B$2-B82)</f>
        <v>4.3891581352719942E-2</v>
      </c>
      <c r="K83" s="82">
        <f t="shared" ref="K83:K84" si="161">G83/I82</f>
        <v>3.3680305187321659E-3</v>
      </c>
      <c r="L83" s="82">
        <f t="shared" ref="L83:L84" si="162">H83/I82</f>
        <v>3.0691293656516351E-3</v>
      </c>
      <c r="M83" s="81">
        <f t="shared" ref="M83:M84" si="163">J83/(K83+L83)</f>
        <v>6.8184699682850081</v>
      </c>
      <c r="N83" s="84">
        <f t="shared" ref="N83:N87" si="164">C83/B83</f>
        <v>5.649631009384206E-2</v>
      </c>
      <c r="O83" s="84"/>
      <c r="P83" s="85">
        <f t="shared" si="16"/>
        <v>9.1525110595952738E-2</v>
      </c>
      <c r="Q83" s="87">
        <f t="shared" si="17"/>
        <v>5.649631009384206E-2</v>
      </c>
      <c r="R83" s="96">
        <f t="shared" si="18"/>
        <v>0.85197857931020526</v>
      </c>
      <c r="AB83" s="119">
        <f t="shared" si="107"/>
        <v>29268.857142857141</v>
      </c>
      <c r="AC83" s="120">
        <f t="shared" si="107"/>
        <v>2201</v>
      </c>
      <c r="AD83" s="67">
        <f t="shared" si="13"/>
        <v>2109</v>
      </c>
      <c r="AE83" s="41">
        <f t="shared" si="14"/>
        <v>1.0436225699383594</v>
      </c>
      <c r="AL83">
        <f t="shared" si="60"/>
        <v>4597425</v>
      </c>
      <c r="AM83">
        <f t="shared" si="24"/>
        <v>156261</v>
      </c>
      <c r="AN83">
        <f t="shared" si="29"/>
        <v>163984.85714285713</v>
      </c>
      <c r="AO83" s="3">
        <f t="shared" si="28"/>
        <v>4.9541856129381012E-4</v>
      </c>
    </row>
    <row r="84" spans="1:41" ht="13.8" x14ac:dyDescent="0.25">
      <c r="A84" s="95">
        <v>43942</v>
      </c>
      <c r="B84" s="81">
        <v>816302</v>
      </c>
      <c r="C84" s="81">
        <v>47195</v>
      </c>
      <c r="D84" s="81">
        <v>75204</v>
      </c>
      <c r="E84" s="81">
        <v>4814062</v>
      </c>
      <c r="F84" s="81">
        <f t="shared" si="156"/>
        <v>26038</v>
      </c>
      <c r="G84" s="81">
        <f t="shared" si="157"/>
        <v>2548</v>
      </c>
      <c r="H84" s="81">
        <f t="shared" si="158"/>
        <v>2875</v>
      </c>
      <c r="I84" s="81">
        <f t="shared" si="159"/>
        <v>693903</v>
      </c>
      <c r="J84" s="82">
        <f t="shared" si="160"/>
        <v>3.8765452702500459E-2</v>
      </c>
      <c r="K84" s="82">
        <f t="shared" si="161"/>
        <v>3.7844132080179656E-3</v>
      </c>
      <c r="L84" s="82">
        <f t="shared" si="162"/>
        <v>4.2700894713703494E-3</v>
      </c>
      <c r="M84" s="81">
        <f t="shared" si="163"/>
        <v>4.8128921481027351</v>
      </c>
      <c r="N84" s="84">
        <f t="shared" si="164"/>
        <v>5.7815612359151392E-2</v>
      </c>
      <c r="O84" s="84"/>
      <c r="P84" s="85">
        <f t="shared" si="16"/>
        <v>9.2127668436436522E-2</v>
      </c>
      <c r="Q84" s="87">
        <f t="shared" si="17"/>
        <v>5.7815612359151392E-2</v>
      </c>
      <c r="R84" s="96">
        <f t="shared" si="18"/>
        <v>0.85005671920441206</v>
      </c>
      <c r="AB84" s="119">
        <f t="shared" si="107"/>
        <v>28904.142857142859</v>
      </c>
      <c r="AC84" s="120">
        <f t="shared" si="107"/>
        <v>2214.7142857142858</v>
      </c>
      <c r="AD84" s="67">
        <f t="shared" si="13"/>
        <v>2088.92</v>
      </c>
      <c r="AE84" s="41">
        <f t="shared" si="14"/>
        <v>1.0602197718027908</v>
      </c>
      <c r="AL84">
        <f t="shared" si="60"/>
        <v>4814062</v>
      </c>
      <c r="AM84">
        <f t="shared" si="24"/>
        <v>216637</v>
      </c>
      <c r="AN84">
        <f t="shared" si="29"/>
        <v>173625.42857142858</v>
      </c>
      <c r="AO84" s="3">
        <f t="shared" si="28"/>
        <v>5.245439214667455E-4</v>
      </c>
    </row>
    <row r="85" spans="1:41" ht="13.8" x14ac:dyDescent="0.25">
      <c r="A85" s="95">
        <v>43943</v>
      </c>
      <c r="B85" s="81">
        <v>845599</v>
      </c>
      <c r="C85" s="81">
        <v>49629</v>
      </c>
      <c r="D85" s="81">
        <v>77366</v>
      </c>
      <c r="E85" s="81">
        <v>5037180</v>
      </c>
      <c r="F85" s="81">
        <f t="shared" ref="F85" si="165">B85-B84</f>
        <v>29297</v>
      </c>
      <c r="G85" s="81">
        <f t="shared" ref="G85" si="166">C85-C84</f>
        <v>2434</v>
      </c>
      <c r="H85" s="81">
        <f t="shared" ref="H85" si="167">D85-D84</f>
        <v>2162</v>
      </c>
      <c r="I85" s="81">
        <f t="shared" ref="I85" si="168">B85-D85-C85</f>
        <v>718604</v>
      </c>
      <c r="J85" s="82">
        <f t="shared" ref="J85" si="169">F85/I84*$B$2/($B$2-B84)</f>
        <v>4.2324978277452151E-2</v>
      </c>
      <c r="K85" s="82">
        <f t="shared" ref="K85" si="170">G85/I84</f>
        <v>3.5076948795436827E-3</v>
      </c>
      <c r="L85" s="82">
        <f t="shared" ref="L85" si="171">H85/I84</f>
        <v>3.1157092561928685E-3</v>
      </c>
      <c r="M85" s="81">
        <f t="shared" ref="M85" si="172">J85/(K85+L85)</f>
        <v>6.390215274512375</v>
      </c>
      <c r="N85" s="84">
        <f t="shared" si="164"/>
        <v>5.8690939795340347E-2</v>
      </c>
      <c r="O85" s="84"/>
      <c r="P85" s="85">
        <f t="shared" si="16"/>
        <v>9.1492539608017509E-2</v>
      </c>
      <c r="Q85" s="87">
        <f t="shared" si="17"/>
        <v>5.8690939795340347E-2</v>
      </c>
      <c r="R85" s="96">
        <f t="shared" si="18"/>
        <v>0.84981652059664214</v>
      </c>
      <c r="AB85" s="119">
        <f t="shared" si="107"/>
        <v>28802.571428571428</v>
      </c>
      <c r="AC85" s="120">
        <f t="shared" si="107"/>
        <v>2189.7142857142858</v>
      </c>
      <c r="AD85" s="67">
        <f t="shared" si="13"/>
        <v>2057.6600000000003</v>
      </c>
      <c r="AE85" s="41">
        <f t="shared" si="14"/>
        <v>1.0641769221903936</v>
      </c>
      <c r="AL85">
        <f t="shared" si="60"/>
        <v>5037180</v>
      </c>
      <c r="AM85">
        <f t="shared" si="24"/>
        <v>223118</v>
      </c>
      <c r="AN85">
        <f t="shared" si="29"/>
        <v>179709.71428571429</v>
      </c>
      <c r="AO85" s="3">
        <f t="shared" si="28"/>
        <v>5.429253020868231E-4</v>
      </c>
    </row>
    <row r="86" spans="1:41" ht="13.8" x14ac:dyDescent="0.25">
      <c r="A86" s="95">
        <v>43944</v>
      </c>
      <c r="B86" s="81">
        <v>879030</v>
      </c>
      <c r="C86" s="81">
        <v>52101</v>
      </c>
      <c r="D86" s="94">
        <v>80203</v>
      </c>
      <c r="E86" s="94">
        <v>5253645</v>
      </c>
      <c r="F86" s="81">
        <f t="shared" ref="F86" si="173">B86-B85</f>
        <v>33431</v>
      </c>
      <c r="G86" s="81">
        <f t="shared" ref="G86" si="174">C86-C85</f>
        <v>2472</v>
      </c>
      <c r="H86" s="81">
        <f t="shared" ref="H86" si="175">D86-D85</f>
        <v>2837</v>
      </c>
      <c r="I86" s="81">
        <f t="shared" ref="I86" si="176">B86-D86-C86</f>
        <v>746726</v>
      </c>
      <c r="J86" s="82">
        <f t="shared" ref="J86" si="177">F86/I85*$B$2/($B$2-B85)</f>
        <v>4.664129834233563E-2</v>
      </c>
      <c r="K86" s="82">
        <f t="shared" ref="K86" si="178">G86/I85</f>
        <v>3.4400031171549282E-3</v>
      </c>
      <c r="L86" s="82">
        <f t="shared" ref="L86" si="179">H86/I85</f>
        <v>3.9479323800034509E-3</v>
      </c>
      <c r="M86" s="81">
        <f t="shared" ref="M86" si="180">J86/(K86+L86)</f>
        <v>6.3131707579573844</v>
      </c>
      <c r="N86" s="84">
        <f t="shared" si="164"/>
        <v>5.9271014641138528E-2</v>
      </c>
      <c r="O86" s="84"/>
      <c r="P86" s="85">
        <f t="shared" si="16"/>
        <v>9.1240344470609649E-2</v>
      </c>
      <c r="Q86" s="87">
        <f t="shared" si="17"/>
        <v>5.9271014641138528E-2</v>
      </c>
      <c r="R86" s="96">
        <f t="shared" si="18"/>
        <v>0.84948864088825182</v>
      </c>
      <c r="AB86" s="119">
        <f t="shared" si="107"/>
        <v>29075.142857142859</v>
      </c>
      <c r="AC86" s="120">
        <f t="shared" si="107"/>
        <v>2232</v>
      </c>
      <c r="AD86" s="67">
        <f t="shared" si="13"/>
        <v>2050.36</v>
      </c>
      <c r="AE86" s="41">
        <f t="shared" si="14"/>
        <v>1.0885893208997444</v>
      </c>
      <c r="AL86">
        <f t="shared" si="60"/>
        <v>5253645</v>
      </c>
      <c r="AM86">
        <f t="shared" si="24"/>
        <v>216465</v>
      </c>
      <c r="AN86">
        <f t="shared" si="29"/>
        <v>185269.85714285713</v>
      </c>
      <c r="AO86" s="3">
        <f t="shared" si="28"/>
        <v>5.5972318222568293E-4</v>
      </c>
    </row>
    <row r="87" spans="1:41" ht="13.8" x14ac:dyDescent="0.25">
      <c r="A87" s="95">
        <v>43945</v>
      </c>
      <c r="B87" s="81">
        <v>912596</v>
      </c>
      <c r="C87" s="81">
        <v>54255</v>
      </c>
      <c r="D87" s="81">
        <v>99079</v>
      </c>
      <c r="E87" s="81">
        <v>5499844</v>
      </c>
      <c r="F87" s="81">
        <f t="shared" ref="F87" si="181">B87-B86</f>
        <v>33566</v>
      </c>
      <c r="G87" s="81">
        <f t="shared" ref="G87" si="182">C87-C86</f>
        <v>2154</v>
      </c>
      <c r="H87" s="81">
        <f t="shared" ref="H87" si="183">D87-D86</f>
        <v>18876</v>
      </c>
      <c r="I87" s="81">
        <f t="shared" ref="I87" si="184">B87-D87-C87</f>
        <v>759262</v>
      </c>
      <c r="J87" s="82">
        <f t="shared" ref="J87" si="185">F87/I86*$B$2/($B$2-B86)</f>
        <v>4.5070584375164612E-2</v>
      </c>
      <c r="K87" s="82">
        <f t="shared" ref="K87" si="186">G87/I86</f>
        <v>2.8845922065121612E-3</v>
      </c>
      <c r="L87" s="82">
        <f t="shared" ref="L87" si="187">H87/I86</f>
        <v>2.5278348416956153E-2</v>
      </c>
      <c r="M87" s="81">
        <f t="shared" ref="M87" si="188">J87/(K87+L87)</f>
        <v>1.6003507935391903</v>
      </c>
      <c r="N87" s="84">
        <f t="shared" si="164"/>
        <v>5.9451279646196127E-2</v>
      </c>
      <c r="O87" s="84"/>
      <c r="P87" s="85">
        <f t="shared" si="16"/>
        <v>0.10856830404691671</v>
      </c>
      <c r="Q87" s="87">
        <f t="shared" si="17"/>
        <v>5.9451279646196127E-2</v>
      </c>
      <c r="R87" s="96">
        <f t="shared" si="18"/>
        <v>0.83198041630688713</v>
      </c>
      <c r="AB87" s="119">
        <f t="shared" si="107"/>
        <v>29183.714285714286</v>
      </c>
      <c r="AC87" s="120">
        <f t="shared" si="107"/>
        <v>2240.7142857142858</v>
      </c>
      <c r="AD87" s="67">
        <f t="shared" si="13"/>
        <v>2035.2900000000002</v>
      </c>
      <c r="AE87" s="41">
        <f t="shared" si="14"/>
        <v>1.1009312116279673</v>
      </c>
      <c r="AL87">
        <f t="shared" si="60"/>
        <v>5499844</v>
      </c>
      <c r="AM87">
        <f t="shared" si="24"/>
        <v>246199</v>
      </c>
      <c r="AN87">
        <f t="shared" si="29"/>
        <v>195279.71428571429</v>
      </c>
      <c r="AO87" s="3">
        <f t="shared" si="28"/>
        <v>5.8996420027377457E-4</v>
      </c>
    </row>
    <row r="88" spans="1:41" ht="13.8" x14ac:dyDescent="0.25">
      <c r="A88" s="95">
        <v>43946</v>
      </c>
      <c r="B88" s="81">
        <v>944397</v>
      </c>
      <c r="C88" s="81">
        <v>55953</v>
      </c>
      <c r="D88" s="81">
        <v>100372</v>
      </c>
      <c r="E88" s="81">
        <v>5714393</v>
      </c>
      <c r="F88" s="81">
        <f t="shared" ref="F88" si="189">B88-B87</f>
        <v>31801</v>
      </c>
      <c r="G88" s="81">
        <f t="shared" ref="G88" si="190">C88-C87</f>
        <v>1698</v>
      </c>
      <c r="H88" s="81">
        <f t="shared" ref="H88" si="191">D88-D87</f>
        <v>1293</v>
      </c>
      <c r="I88" s="81">
        <f t="shared" ref="I88" si="192">B88-D88-C88</f>
        <v>788072</v>
      </c>
      <c r="J88" s="82">
        <f t="shared" ref="J88" si="193">F88/I87*$B$2/($B$2-B87)</f>
        <v>4.1999889157815579E-2</v>
      </c>
      <c r="K88" s="82">
        <f t="shared" ref="K88" si="194">G88/I87</f>
        <v>2.2363821711082602E-3</v>
      </c>
      <c r="L88" s="82">
        <f t="shared" ref="L88" si="195">H88/I87</f>
        <v>1.7029694624516964E-3</v>
      </c>
      <c r="M88" s="81">
        <f t="shared" ref="M88" si="196">J88/(K88+L88)</f>
        <v>10.661624821712261</v>
      </c>
      <c r="N88" s="84">
        <f t="shared" ref="N88" si="197">C88/B88</f>
        <v>5.9247329248186938E-2</v>
      </c>
      <c r="O88" s="84"/>
      <c r="P88" s="85">
        <f t="shared" si="16"/>
        <v>0.10628157438026592</v>
      </c>
      <c r="Q88" s="87">
        <f t="shared" si="17"/>
        <v>5.9247329248186938E-2</v>
      </c>
      <c r="R88" s="96">
        <f t="shared" si="18"/>
        <v>0.83447109637154715</v>
      </c>
      <c r="AB88" s="119">
        <f t="shared" si="107"/>
        <v>29748</v>
      </c>
      <c r="AC88" s="120">
        <f t="shared" si="107"/>
        <v>2203.2857142857142</v>
      </c>
      <c r="AD88" s="67">
        <f t="shared" si="13"/>
        <v>2022.5100000000002</v>
      </c>
      <c r="AE88" s="41">
        <f t="shared" si="14"/>
        <v>1.0893818642606039</v>
      </c>
      <c r="AL88">
        <f t="shared" si="60"/>
        <v>5714393</v>
      </c>
      <c r="AM88">
        <f t="shared" si="24"/>
        <v>214549</v>
      </c>
      <c r="AN88">
        <f t="shared" si="29"/>
        <v>201018.42857142858</v>
      </c>
      <c r="AO88" s="3">
        <f t="shared" si="28"/>
        <v>6.0730156681261321E-4</v>
      </c>
    </row>
    <row r="89" spans="1:41" ht="13.8" x14ac:dyDescent="0.25">
      <c r="A89" s="95">
        <v>43947</v>
      </c>
      <c r="B89" s="81">
        <v>971497</v>
      </c>
      <c r="C89" s="81">
        <v>57282</v>
      </c>
      <c r="D89" s="81">
        <v>106988</v>
      </c>
      <c r="E89" s="81">
        <v>5913557</v>
      </c>
      <c r="F89" s="81">
        <f t="shared" ref="F89" si="198">B89-B88</f>
        <v>27100</v>
      </c>
      <c r="G89" s="81">
        <f t="shared" ref="G89" si="199">C89-C88</f>
        <v>1329</v>
      </c>
      <c r="H89" s="81">
        <f t="shared" ref="H89" si="200">D89-D88</f>
        <v>6616</v>
      </c>
      <c r="I89" s="81">
        <f t="shared" ref="I89" si="201">B89-D89-C89</f>
        <v>807227</v>
      </c>
      <c r="J89" s="82">
        <f t="shared" ref="J89" si="202">F89/I88*$B$2/($B$2-B88)</f>
        <v>3.4486114642066565E-2</v>
      </c>
      <c r="K89" s="82">
        <f t="shared" ref="K89" si="203">G89/I88</f>
        <v>1.6863941365763534E-3</v>
      </c>
      <c r="L89" s="82">
        <f t="shared" ref="L89" si="204">H89/I88</f>
        <v>8.3951720147397695E-3</v>
      </c>
      <c r="M89" s="81">
        <f t="shared" ref="M89" si="205">J89/(K89+L89)</f>
        <v>3.4207100488612565</v>
      </c>
      <c r="N89" s="84">
        <f t="shared" ref="N89" si="206">C89/B89</f>
        <v>5.8962611310173885E-2</v>
      </c>
      <c r="O89" s="84"/>
      <c r="P89" s="85">
        <f t="shared" si="16"/>
        <v>0.11012694841054578</v>
      </c>
      <c r="Q89" s="87">
        <f t="shared" si="17"/>
        <v>5.8962611310173885E-2</v>
      </c>
      <c r="R89" s="96">
        <f t="shared" si="18"/>
        <v>0.8309104402792804</v>
      </c>
      <c r="AB89" s="119">
        <f t="shared" si="107"/>
        <v>29950.714285714286</v>
      </c>
      <c r="AC89" s="120">
        <f t="shared" si="107"/>
        <v>2117.2857142857142</v>
      </c>
      <c r="AD89" s="67">
        <f t="shared" si="13"/>
        <v>2048.8200000000002</v>
      </c>
      <c r="AE89" s="41">
        <f t="shared" si="14"/>
        <v>1.0334171446421423</v>
      </c>
      <c r="AL89">
        <f t="shared" si="60"/>
        <v>5913557</v>
      </c>
      <c r="AM89">
        <f t="shared" si="24"/>
        <v>199164</v>
      </c>
      <c r="AN89">
        <f t="shared" si="29"/>
        <v>210341.85714285713</v>
      </c>
      <c r="AO89" s="3">
        <f t="shared" si="28"/>
        <v>6.3546879913918618E-4</v>
      </c>
    </row>
    <row r="90" spans="1:41" ht="13.8" x14ac:dyDescent="0.25">
      <c r="A90" s="95">
        <v>43948</v>
      </c>
      <c r="B90" s="81">
        <v>994670</v>
      </c>
      <c r="C90" s="81">
        <v>58748</v>
      </c>
      <c r="D90" s="81">
        <v>111424</v>
      </c>
      <c r="E90" s="81">
        <v>6129751</v>
      </c>
      <c r="F90" s="81">
        <f t="shared" ref="F90" si="207">B90-B89</f>
        <v>23173</v>
      </c>
      <c r="G90" s="81">
        <f t="shared" ref="G90" si="208">C90-C89</f>
        <v>1466</v>
      </c>
      <c r="H90" s="81">
        <f t="shared" ref="H90" si="209">D90-D89</f>
        <v>4436</v>
      </c>
      <c r="I90" s="81">
        <f t="shared" ref="I90" si="210">B90-D90-C90</f>
        <v>824498</v>
      </c>
      <c r="J90" s="82">
        <f t="shared" ref="J90" si="211">F90/I89*$B$2/($B$2-B89)</f>
        <v>2.8791422062402809E-2</v>
      </c>
      <c r="K90" s="82">
        <f t="shared" ref="K90" si="212">G90/I89</f>
        <v>1.8160938620734935E-3</v>
      </c>
      <c r="L90" s="82">
        <f t="shared" ref="L90" si="213">H90/I89</f>
        <v>5.4953563248008302E-3</v>
      </c>
      <c r="M90" s="81">
        <f t="shared" ref="M90" si="214">J90/(K90+L90)</f>
        <v>3.9378538219531061</v>
      </c>
      <c r="N90" s="84">
        <f t="shared" ref="N90" si="215">C90/B90</f>
        <v>5.9062804749313844E-2</v>
      </c>
      <c r="O90" s="84"/>
      <c r="P90" s="85">
        <f t="shared" si="16"/>
        <v>0.1120210723154413</v>
      </c>
      <c r="Q90" s="87">
        <f t="shared" si="17"/>
        <v>5.9062804749313844E-2</v>
      </c>
      <c r="R90" s="96">
        <f t="shared" si="18"/>
        <v>0.82891612293524486</v>
      </c>
      <c r="AB90" s="119">
        <f t="shared" si="107"/>
        <v>29200.857142857141</v>
      </c>
      <c r="AC90" s="120">
        <f t="shared" si="107"/>
        <v>2014.4285714285713</v>
      </c>
      <c r="AD90" s="67">
        <f t="shared" si="13"/>
        <v>2023.2900000000002</v>
      </c>
      <c r="AE90" s="41">
        <f t="shared" si="14"/>
        <v>0.99562028746673548</v>
      </c>
      <c r="AL90">
        <f t="shared" si="60"/>
        <v>6129751</v>
      </c>
      <c r="AM90">
        <f t="shared" si="24"/>
        <v>216194</v>
      </c>
      <c r="AN90">
        <f t="shared" si="29"/>
        <v>218903.71428571429</v>
      </c>
      <c r="AO90" s="3">
        <f t="shared" si="28"/>
        <v>6.6133522986712965E-4</v>
      </c>
    </row>
    <row r="91" spans="1:41" ht="13.8" x14ac:dyDescent="0.25">
      <c r="A91" s="95">
        <v>43949</v>
      </c>
      <c r="B91" s="81">
        <v>1019344</v>
      </c>
      <c r="C91" s="81">
        <v>60989</v>
      </c>
      <c r="D91" s="81">
        <v>115936</v>
      </c>
      <c r="E91" s="81">
        <v>6375540</v>
      </c>
      <c r="F91" s="81">
        <f t="shared" ref="F91" si="216">B91-B90</f>
        <v>24674</v>
      </c>
      <c r="G91" s="81">
        <f t="shared" ref="G91" si="217">C91-C90</f>
        <v>2241</v>
      </c>
      <c r="H91" s="81">
        <f t="shared" ref="H91" si="218">D91-D90</f>
        <v>4512</v>
      </c>
      <c r="I91" s="81">
        <f t="shared" ref="I91" si="219">B91-D91-C91</f>
        <v>842419</v>
      </c>
      <c r="J91" s="82">
        <f t="shared" ref="J91" si="220">F91/I90*$B$2/($B$2-B90)</f>
        <v>3.0016287942327042E-2</v>
      </c>
      <c r="K91" s="82">
        <f t="shared" ref="K91" si="221">G91/I90</f>
        <v>2.7180175088356794E-3</v>
      </c>
      <c r="L91" s="82">
        <f t="shared" ref="L91" si="222">H91/I90</f>
        <v>5.4724207942287309E-3</v>
      </c>
      <c r="M91" s="81">
        <f t="shared" ref="M91" si="223">J91/(K91+L91)</f>
        <v>3.6647962943688377</v>
      </c>
      <c r="N91" s="84">
        <f t="shared" ref="N91" si="224">C91/B91</f>
        <v>5.9831617196942348E-2</v>
      </c>
      <c r="O91" s="84"/>
      <c r="P91" s="85">
        <f t="shared" si="16"/>
        <v>0.11373589288797502</v>
      </c>
      <c r="Q91" s="87">
        <f t="shared" si="17"/>
        <v>5.9831617196942348E-2</v>
      </c>
      <c r="R91" s="96">
        <f t="shared" si="18"/>
        <v>0.82643248991508267</v>
      </c>
      <c r="AB91" s="119">
        <f t="shared" si="107"/>
        <v>29006</v>
      </c>
      <c r="AC91" s="120">
        <f t="shared" si="107"/>
        <v>1970.5714285714287</v>
      </c>
      <c r="AD91" s="67">
        <f t="shared" si="13"/>
        <v>2016.18</v>
      </c>
      <c r="AE91" s="41">
        <f t="shared" si="14"/>
        <v>0.97737872043737595</v>
      </c>
      <c r="AL91">
        <f t="shared" si="60"/>
        <v>6375540</v>
      </c>
      <c r="AM91">
        <f t="shared" si="24"/>
        <v>245789</v>
      </c>
      <c r="AN91">
        <f t="shared" si="29"/>
        <v>223068.28571428571</v>
      </c>
      <c r="AO91" s="3">
        <f t="shared" si="28"/>
        <v>6.739169158928752E-4</v>
      </c>
    </row>
    <row r="92" spans="1:41" ht="13.8" x14ac:dyDescent="0.25">
      <c r="A92" s="95">
        <v>43950</v>
      </c>
      <c r="B92" s="81">
        <v>1047189</v>
      </c>
      <c r="C92" s="81">
        <v>63510</v>
      </c>
      <c r="D92" s="81">
        <v>120720</v>
      </c>
      <c r="E92" s="81">
        <v>6665195</v>
      </c>
      <c r="F92" s="81">
        <f t="shared" ref="F92" si="225">B92-B91</f>
        <v>27845</v>
      </c>
      <c r="G92" s="81">
        <f t="shared" ref="G92" si="226">C92-C91</f>
        <v>2521</v>
      </c>
      <c r="H92" s="81">
        <f t="shared" ref="H92" si="227">D92-D91</f>
        <v>4784</v>
      </c>
      <c r="I92" s="81">
        <f t="shared" ref="I92" si="228">B92-D92-C92</f>
        <v>862959</v>
      </c>
      <c r="J92" s="82">
        <f t="shared" ref="J92" si="229">F92/I91*$B$2/($B$2-B91)</f>
        <v>3.3155728161669645E-2</v>
      </c>
      <c r="K92" s="82">
        <f t="shared" ref="K92" si="230">G92/I91</f>
        <v>2.9925725796782834E-3</v>
      </c>
      <c r="L92" s="82">
        <f t="shared" ref="L92" si="231">H92/I91</f>
        <v>5.6788842606826295E-3</v>
      </c>
      <c r="M92" s="81">
        <f t="shared" ref="M92" si="232">J92/(K92+L92)</f>
        <v>3.8235476197434055</v>
      </c>
      <c r="N92" s="84">
        <f t="shared" ref="N92" si="233">C92/B92</f>
        <v>6.064807785414094E-2</v>
      </c>
      <c r="O92" s="84"/>
      <c r="P92" s="85">
        <f t="shared" si="16"/>
        <v>0.11528004973314272</v>
      </c>
      <c r="Q92" s="87">
        <f t="shared" si="17"/>
        <v>6.064807785414094E-2</v>
      </c>
      <c r="R92" s="96">
        <f t="shared" si="18"/>
        <v>0.82407187241271629</v>
      </c>
      <c r="AB92" s="119">
        <f t="shared" ref="AB92:AC107" si="234">AVERAGE(F86:F92)</f>
        <v>28798.571428571428</v>
      </c>
      <c r="AC92" s="120">
        <f t="shared" si="234"/>
        <v>1983</v>
      </c>
      <c r="AD92" s="67">
        <f t="shared" si="13"/>
        <v>2035.2600000000002</v>
      </c>
      <c r="AE92" s="41">
        <f t="shared" si="14"/>
        <v>0.97432269095840329</v>
      </c>
      <c r="AL92">
        <f t="shared" si="60"/>
        <v>6665195</v>
      </c>
      <c r="AM92">
        <f t="shared" si="24"/>
        <v>289655</v>
      </c>
      <c r="AN92">
        <f t="shared" si="29"/>
        <v>232573.57142857142</v>
      </c>
      <c r="AO92" s="3">
        <f t="shared" si="28"/>
        <v>7.0263356116918657E-4</v>
      </c>
    </row>
    <row r="93" spans="1:41" ht="13.8" x14ac:dyDescent="0.25">
      <c r="A93" s="95">
        <v>43951</v>
      </c>
      <c r="B93" s="81">
        <v>1076694</v>
      </c>
      <c r="C93" s="81">
        <v>65930</v>
      </c>
      <c r="D93" s="81">
        <v>153947</v>
      </c>
      <c r="E93" s="81">
        <v>6973074</v>
      </c>
      <c r="F93" s="81">
        <f t="shared" ref="F93" si="235">B93-B92</f>
        <v>29505</v>
      </c>
      <c r="G93" s="81">
        <f t="shared" ref="G93" si="236">C93-C92</f>
        <v>2420</v>
      </c>
      <c r="H93" s="81">
        <f t="shared" ref="H93" si="237">D93-D92</f>
        <v>33227</v>
      </c>
      <c r="I93" s="81">
        <f t="shared" ref="I93" si="238">B93-D93-C93</f>
        <v>856817</v>
      </c>
      <c r="J93" s="82">
        <f t="shared" ref="J93" si="239">F93/I92*$B$2/($B$2-B92)</f>
        <v>3.4299011719688022E-2</v>
      </c>
      <c r="K93" s="82">
        <f t="shared" ref="K93" si="240">G93/I92</f>
        <v>2.8043047236311343E-3</v>
      </c>
      <c r="L93" s="82">
        <f t="shared" ref="L93" si="241">H93/I92</f>
        <v>3.8503567376897398E-2</v>
      </c>
      <c r="M93" s="81">
        <f t="shared" ref="M93" si="242">J93/(K93+L93)</f>
        <v>0.8303262786380412</v>
      </c>
      <c r="N93" s="84">
        <f t="shared" ref="N93" si="243">C93/B93</f>
        <v>6.1233739576889996E-2</v>
      </c>
      <c r="O93" s="84"/>
      <c r="P93" s="85">
        <f t="shared" si="16"/>
        <v>0.14298119985808411</v>
      </c>
      <c r="Q93" s="87">
        <f t="shared" si="17"/>
        <v>6.1233739576889996E-2</v>
      </c>
      <c r="R93" s="96">
        <f t="shared" si="18"/>
        <v>0.79578506056502585</v>
      </c>
      <c r="AB93" s="119">
        <f t="shared" si="234"/>
        <v>28237.714285714286</v>
      </c>
      <c r="AC93" s="120">
        <f t="shared" si="234"/>
        <v>1975.5714285714287</v>
      </c>
      <c r="AD93" s="67">
        <f t="shared" si="13"/>
        <v>2042.8600000000001</v>
      </c>
      <c r="AE93" s="41">
        <f t="shared" si="14"/>
        <v>0.96706158452925239</v>
      </c>
      <c r="AL93">
        <f t="shared" si="60"/>
        <v>6973074</v>
      </c>
      <c r="AM93">
        <f t="shared" si="24"/>
        <v>307879</v>
      </c>
      <c r="AN93">
        <f t="shared" si="29"/>
        <v>245632.71428571429</v>
      </c>
      <c r="AO93" s="3">
        <f t="shared" si="28"/>
        <v>7.4208684898331614E-4</v>
      </c>
    </row>
    <row r="94" spans="1:41" ht="13.8" x14ac:dyDescent="0.25">
      <c r="A94" s="95">
        <v>43952</v>
      </c>
      <c r="B94" s="81">
        <v>1110914</v>
      </c>
      <c r="C94" s="81">
        <v>67808</v>
      </c>
      <c r="D94" s="81">
        <v>164015</v>
      </c>
      <c r="E94" s="81">
        <v>7265793</v>
      </c>
      <c r="F94" s="81">
        <f t="shared" ref="F94" si="244">B94-B93</f>
        <v>34220</v>
      </c>
      <c r="G94" s="81">
        <f t="shared" ref="G94" si="245">C94-C93</f>
        <v>1878</v>
      </c>
      <c r="H94" s="81">
        <f t="shared" ref="H94" si="246">D94-D93</f>
        <v>10068</v>
      </c>
      <c r="I94" s="81">
        <f t="shared" ref="I94" si="247">B94-D94-C94</f>
        <v>879091</v>
      </c>
      <c r="J94" s="82">
        <f t="shared" ref="J94" si="248">F94/I93*$B$2/($B$2-B93)</f>
        <v>4.0068853631413333E-2</v>
      </c>
      <c r="K94" s="82">
        <f t="shared" ref="K94" si="249">G94/I93</f>
        <v>2.1918332619450826E-3</v>
      </c>
      <c r="L94" s="82">
        <f t="shared" ref="L94" si="250">H94/I93</f>
        <v>1.175046713592284E-2</v>
      </c>
      <c r="M94" s="81">
        <f t="shared" ref="M94" si="251">J94/(K94+L94)</f>
        <v>2.8739054881890742</v>
      </c>
      <c r="N94" s="84">
        <f t="shared" ref="N94" si="252">C94/B94</f>
        <v>6.1038028146193135E-2</v>
      </c>
      <c r="O94" s="84"/>
      <c r="P94" s="85">
        <f t="shared" si="16"/>
        <v>0.1476396912812333</v>
      </c>
      <c r="Q94" s="87">
        <f t="shared" si="17"/>
        <v>6.1038028146193135E-2</v>
      </c>
      <c r="R94" s="96">
        <f t="shared" si="18"/>
        <v>0.79132228057257359</v>
      </c>
      <c r="AB94" s="119">
        <f t="shared" si="234"/>
        <v>28331.142857142859</v>
      </c>
      <c r="AC94" s="120">
        <f t="shared" si="234"/>
        <v>1936.1428571428571</v>
      </c>
      <c r="AD94" s="67">
        <f t="shared" si="13"/>
        <v>2082.36</v>
      </c>
      <c r="AE94" s="41">
        <f t="shared" si="14"/>
        <v>0.92978296603030075</v>
      </c>
      <c r="AL94">
        <f t="shared" si="60"/>
        <v>7265793</v>
      </c>
      <c r="AM94">
        <f t="shared" si="24"/>
        <v>292719</v>
      </c>
      <c r="AN94">
        <f t="shared" si="29"/>
        <v>252278.42857142858</v>
      </c>
      <c r="AO94" s="3">
        <f t="shared" si="28"/>
        <v>7.6216437484492709E-4</v>
      </c>
    </row>
    <row r="95" spans="1:41" ht="13.8" x14ac:dyDescent="0.25">
      <c r="A95" s="95">
        <v>43953</v>
      </c>
      <c r="B95" s="81">
        <v>1138916</v>
      </c>
      <c r="C95" s="81">
        <v>69495</v>
      </c>
      <c r="D95" s="81">
        <v>175382</v>
      </c>
      <c r="E95" s="81">
        <v>7545041</v>
      </c>
      <c r="F95" s="81">
        <f t="shared" ref="F95" si="253">B95-B94</f>
        <v>28002</v>
      </c>
      <c r="G95" s="81">
        <f t="shared" ref="G95" si="254">C95-C94</f>
        <v>1687</v>
      </c>
      <c r="H95" s="81">
        <f t="shared" ref="H95" si="255">D95-D94</f>
        <v>11367</v>
      </c>
      <c r="I95" s="81">
        <f t="shared" ref="I95" si="256">B95-D95-C95</f>
        <v>894039</v>
      </c>
      <c r="J95" s="82">
        <f t="shared" ref="J95" si="257">F95/I94*$B$2/($B$2-B94)</f>
        <v>3.1960624143018111E-2</v>
      </c>
      <c r="K95" s="82">
        <f t="shared" ref="K95" si="258">G95/I94</f>
        <v>1.9190277229547339E-3</v>
      </c>
      <c r="L95" s="82">
        <f t="shared" ref="L95" si="259">H95/I94</f>
        <v>1.2930401972037025E-2</v>
      </c>
      <c r="M95" s="81">
        <f t="shared" ref="M95" si="260">J95/(K95+L95)</f>
        <v>2.1523132402719423</v>
      </c>
      <c r="N95" s="84">
        <f t="shared" ref="N95" si="261">C95/B95</f>
        <v>6.1018547460918976E-2</v>
      </c>
      <c r="O95" s="84"/>
      <c r="P95" s="85">
        <f t="shared" si="16"/>
        <v>0.15399028549954519</v>
      </c>
      <c r="Q95" s="87">
        <f t="shared" si="17"/>
        <v>6.1018547460918976E-2</v>
      </c>
      <c r="R95" s="96">
        <f t="shared" si="18"/>
        <v>0.78499116703953586</v>
      </c>
      <c r="AB95" s="119">
        <f t="shared" si="234"/>
        <v>27788.428571428572</v>
      </c>
      <c r="AC95" s="120">
        <f t="shared" si="234"/>
        <v>1934.5714285714287</v>
      </c>
      <c r="AD95" s="67">
        <f t="shared" si="13"/>
        <v>2096.5500000000002</v>
      </c>
      <c r="AE95" s="41">
        <f t="shared" si="14"/>
        <v>0.92274042048671789</v>
      </c>
      <c r="AL95">
        <f t="shared" si="60"/>
        <v>7545041</v>
      </c>
      <c r="AM95">
        <f t="shared" si="24"/>
        <v>279248</v>
      </c>
      <c r="AN95">
        <f t="shared" si="29"/>
        <v>261521.14285714287</v>
      </c>
      <c r="AO95" s="3">
        <f t="shared" si="28"/>
        <v>7.9008775931870977E-4</v>
      </c>
    </row>
    <row r="96" spans="1:41" ht="13.8" x14ac:dyDescent="0.25">
      <c r="A96" s="95">
        <v>43954</v>
      </c>
      <c r="B96" s="81">
        <v>1163418</v>
      </c>
      <c r="C96" s="81">
        <v>70591</v>
      </c>
      <c r="D96" s="81">
        <v>180152</v>
      </c>
      <c r="E96" s="81">
        <v>7732990</v>
      </c>
      <c r="F96" s="81">
        <f t="shared" ref="F96" si="262">B96-B95</f>
        <v>24502</v>
      </c>
      <c r="G96" s="81">
        <f t="shared" ref="G96" si="263">C96-C95</f>
        <v>1096</v>
      </c>
      <c r="H96" s="81">
        <f t="shared" ref="H96" si="264">D96-D95</f>
        <v>4770</v>
      </c>
      <c r="I96" s="81">
        <f t="shared" ref="I96" si="265">B96-D96-C96</f>
        <v>912675</v>
      </c>
      <c r="J96" s="82">
        <f t="shared" ref="J96" si="266">F96/I95*$B$2/($B$2-B95)</f>
        <v>2.7500587468576948E-2</v>
      </c>
      <c r="K96" s="82">
        <f t="shared" ref="K96" si="267">G96/I95</f>
        <v>1.2258973042563021E-3</v>
      </c>
      <c r="L96" s="82">
        <f t="shared" ref="L96" si="268">H96/I95</f>
        <v>5.3353377201665695E-3</v>
      </c>
      <c r="M96" s="81">
        <f t="shared" ref="M96" si="269">J96/(K96+L96)</f>
        <v>4.1913736310635983</v>
      </c>
      <c r="N96" s="84">
        <f t="shared" ref="N96" si="270">C96/B96</f>
        <v>6.0675526766819837E-2</v>
      </c>
      <c r="O96" s="84"/>
      <c r="P96" s="85">
        <f t="shared" si="16"/>
        <v>0.15484718304169268</v>
      </c>
      <c r="Q96" s="87">
        <f t="shared" si="17"/>
        <v>6.0675526766819837E-2</v>
      </c>
      <c r="R96" s="96">
        <f t="shared" si="18"/>
        <v>0.78447729019148749</v>
      </c>
      <c r="AB96" s="119">
        <f t="shared" si="234"/>
        <v>27417.285714285714</v>
      </c>
      <c r="AC96" s="120">
        <f t="shared" si="234"/>
        <v>1901.2857142857142</v>
      </c>
      <c r="AD96" s="67">
        <f t="shared" si="13"/>
        <v>2044.0600000000002</v>
      </c>
      <c r="AE96" s="41">
        <f t="shared" si="14"/>
        <v>0.93015161701990845</v>
      </c>
      <c r="AL96">
        <f t="shared" si="60"/>
        <v>7732990</v>
      </c>
      <c r="AM96">
        <f t="shared" si="24"/>
        <v>187949</v>
      </c>
      <c r="AN96">
        <f t="shared" si="29"/>
        <v>259919</v>
      </c>
      <c r="AO96" s="3">
        <f t="shared" si="28"/>
        <v>7.8524748733809987E-4</v>
      </c>
    </row>
    <row r="97" spans="1:41" ht="13.8" x14ac:dyDescent="0.25">
      <c r="A97" s="95">
        <v>43955</v>
      </c>
      <c r="B97" s="81">
        <v>1186820</v>
      </c>
      <c r="C97" s="81">
        <v>71903</v>
      </c>
      <c r="D97" s="81">
        <v>187180</v>
      </c>
      <c r="E97" s="81">
        <v>7943325</v>
      </c>
      <c r="F97" s="81">
        <f t="shared" ref="F97" si="271">B97-B96</f>
        <v>23402</v>
      </c>
      <c r="G97" s="81">
        <f t="shared" ref="G97" si="272">C97-C96</f>
        <v>1312</v>
      </c>
      <c r="H97" s="81">
        <f t="shared" ref="H97" si="273">D97-D96</f>
        <v>7028</v>
      </c>
      <c r="I97" s="81">
        <f t="shared" ref="I97" si="274">B97-D97-C97</f>
        <v>927737</v>
      </c>
      <c r="J97" s="82">
        <f t="shared" ref="J97" si="275">F97/I96*$B$2/($B$2-B96)</f>
        <v>2.5731551951151604E-2</v>
      </c>
      <c r="K97" s="82">
        <f t="shared" ref="K97" si="276">G97/I96</f>
        <v>1.4375325280083272E-3</v>
      </c>
      <c r="L97" s="82">
        <f t="shared" ref="L97" si="277">H97/I96</f>
        <v>7.7004410113128991E-3</v>
      </c>
      <c r="M97" s="81">
        <f t="shared" ref="M97" si="278">J97/(K97+L97)</f>
        <v>2.8158925871723364</v>
      </c>
      <c r="N97" s="84">
        <f t="shared" ref="N97" si="279">C97/B97</f>
        <v>6.0584587384776123E-2</v>
      </c>
      <c r="O97" s="84"/>
      <c r="P97" s="85">
        <f t="shared" si="16"/>
        <v>0.15771557607724845</v>
      </c>
      <c r="Q97" s="87">
        <f t="shared" si="17"/>
        <v>6.0584587384776123E-2</v>
      </c>
      <c r="R97" s="96">
        <f t="shared" si="18"/>
        <v>0.78169983653797548</v>
      </c>
      <c r="AB97" s="119">
        <f t="shared" si="234"/>
        <v>27450</v>
      </c>
      <c r="AC97" s="120">
        <f t="shared" si="234"/>
        <v>1879.2857142857142</v>
      </c>
      <c r="AD97" s="67">
        <f t="shared" ref="AD97:AD160" si="280">INDEX(AB76:AB97,$AE$3)*$AD$2</f>
        <v>2030.4200000000003</v>
      </c>
      <c r="AE97" s="41">
        <f t="shared" ref="AE97:AE160" si="281">AC97/AD97</f>
        <v>0.9255650132907054</v>
      </c>
      <c r="AL97">
        <f t="shared" si="60"/>
        <v>7943325</v>
      </c>
      <c r="AM97">
        <f t="shared" si="24"/>
        <v>210335</v>
      </c>
      <c r="AN97">
        <f t="shared" si="29"/>
        <v>259082</v>
      </c>
      <c r="AO97" s="3">
        <f t="shared" si="28"/>
        <v>7.8271880668411931E-4</v>
      </c>
    </row>
    <row r="98" spans="1:41" ht="13.8" x14ac:dyDescent="0.25">
      <c r="A98" s="95">
        <v>43956</v>
      </c>
      <c r="B98" s="81">
        <v>1211383</v>
      </c>
      <c r="C98" s="81">
        <v>74207</v>
      </c>
      <c r="D98" s="81">
        <v>189791</v>
      </c>
      <c r="E98" s="81">
        <v>8292764</v>
      </c>
      <c r="F98" s="81">
        <f t="shared" ref="F98" si="282">B98-B97</f>
        <v>24563</v>
      </c>
      <c r="G98" s="81">
        <f t="shared" ref="G98" si="283">C98-C97</f>
        <v>2304</v>
      </c>
      <c r="H98" s="81">
        <f t="shared" ref="H98" si="284">D98-D97</f>
        <v>2611</v>
      </c>
      <c r="I98" s="81">
        <f t="shared" ref="I98" si="285">B98-D98-C98</f>
        <v>947385</v>
      </c>
      <c r="J98" s="82">
        <f t="shared" ref="J98" si="286">F98/I97*$B$2/($B$2-B97)</f>
        <v>2.6571526517864336E-2</v>
      </c>
      <c r="K98" s="82">
        <f t="shared" ref="K98" si="287">G98/I97</f>
        <v>2.4834624467925718E-3</v>
      </c>
      <c r="L98" s="82">
        <f t="shared" ref="L98" si="288">H98/I97</f>
        <v>2.8143751946941862E-3</v>
      </c>
      <c r="M98" s="81">
        <f t="shared" ref="M98" si="289">J98/(K98+L98)</f>
        <v>5.0155418712317204</v>
      </c>
      <c r="N98" s="84">
        <f t="shared" ref="N98" si="290">C98/B98</f>
        <v>6.1258082703818696E-2</v>
      </c>
      <c r="O98" s="84"/>
      <c r="P98" s="85">
        <f t="shared" ref="P98:P134" si="291">D98/B98</f>
        <v>0.1566729927694214</v>
      </c>
      <c r="Q98" s="87">
        <f t="shared" ref="Q98:Q134" si="292">N98</f>
        <v>6.1258082703818696E-2</v>
      </c>
      <c r="R98" s="96">
        <f t="shared" ref="R98:R134" si="293">IF(P98="","",1-SUM(P98:Q98))</f>
        <v>0.78206892452675991</v>
      </c>
      <c r="AB98" s="119">
        <f t="shared" si="234"/>
        <v>27434.142857142859</v>
      </c>
      <c r="AC98" s="120">
        <f t="shared" si="234"/>
        <v>1888.2857142857142</v>
      </c>
      <c r="AD98" s="67">
        <f t="shared" si="280"/>
        <v>2015.9</v>
      </c>
      <c r="AE98" s="41">
        <f t="shared" si="281"/>
        <v>0.93669612296528304</v>
      </c>
      <c r="AL98">
        <f t="shared" si="60"/>
        <v>8292764</v>
      </c>
      <c r="AM98">
        <f t="shared" si="24"/>
        <v>349439</v>
      </c>
      <c r="AN98">
        <f t="shared" si="29"/>
        <v>273889.14285714284</v>
      </c>
      <c r="AO98" s="3">
        <f t="shared" si="28"/>
        <v>8.2745301897036122E-4</v>
      </c>
    </row>
    <row r="99" spans="1:41" ht="13.8" x14ac:dyDescent="0.25">
      <c r="A99" s="95">
        <v>43957</v>
      </c>
      <c r="B99" s="81">
        <v>1236530</v>
      </c>
      <c r="C99" s="81">
        <v>76556</v>
      </c>
      <c r="D99" s="81">
        <v>189910</v>
      </c>
      <c r="E99" s="81">
        <v>8603698</v>
      </c>
      <c r="F99" s="81">
        <f t="shared" ref="F99" si="294">B99-B98</f>
        <v>25147</v>
      </c>
      <c r="G99" s="81">
        <f t="shared" ref="G99" si="295">C99-C98</f>
        <v>2349</v>
      </c>
      <c r="H99" s="81">
        <f t="shared" ref="H99" si="296">D99-D98</f>
        <v>119</v>
      </c>
      <c r="I99" s="81">
        <f t="shared" ref="I99" si="297">B99-D99-C99</f>
        <v>970064</v>
      </c>
      <c r="J99" s="82">
        <f t="shared" ref="J99" si="298">F99/I98*$B$2/($B$2-B98)</f>
        <v>2.664109045542597E-2</v>
      </c>
      <c r="K99" s="82">
        <f t="shared" ref="K99" si="299">G99/I98</f>
        <v>2.4794566095093337E-3</v>
      </c>
      <c r="L99" s="82">
        <f t="shared" ref="L99" si="300">H99/I98</f>
        <v>1.256089129551344E-4</v>
      </c>
      <c r="M99" s="81">
        <f t="shared" ref="M99" si="301">J99/(K99+L99)</f>
        <v>10.226648898344299</v>
      </c>
      <c r="N99" s="84">
        <f t="shared" ref="N99" si="302">C99/B99</f>
        <v>6.191196331670077E-2</v>
      </c>
      <c r="O99" s="84"/>
      <c r="P99" s="85">
        <f t="shared" si="291"/>
        <v>0.15358301052137838</v>
      </c>
      <c r="Q99" s="87">
        <f t="shared" si="292"/>
        <v>6.191196331670077E-2</v>
      </c>
      <c r="R99" s="96">
        <f t="shared" si="293"/>
        <v>0.78450502616192086</v>
      </c>
      <c r="AB99" s="119">
        <f t="shared" si="234"/>
        <v>27048.714285714286</v>
      </c>
      <c r="AC99" s="120">
        <f t="shared" si="234"/>
        <v>1863.7142857142858</v>
      </c>
      <c r="AD99" s="67">
        <f t="shared" si="280"/>
        <v>1976.6400000000003</v>
      </c>
      <c r="AE99" s="41">
        <f t="shared" si="281"/>
        <v>0.94286986285529251</v>
      </c>
      <c r="AL99">
        <f t="shared" si="60"/>
        <v>8603698</v>
      </c>
      <c r="AM99">
        <f t="shared" si="24"/>
        <v>310934</v>
      </c>
      <c r="AN99">
        <f t="shared" si="29"/>
        <v>276929</v>
      </c>
      <c r="AO99" s="3">
        <f t="shared" si="28"/>
        <v>8.3663680385448035E-4</v>
      </c>
    </row>
    <row r="100" spans="1:41" ht="13.8" x14ac:dyDescent="0.25">
      <c r="A100" s="95">
        <v>43958</v>
      </c>
      <c r="B100" s="81">
        <v>1264321</v>
      </c>
      <c r="C100" s="81">
        <v>78484</v>
      </c>
      <c r="D100" s="81">
        <v>195036</v>
      </c>
      <c r="E100" s="81">
        <v>8970043</v>
      </c>
      <c r="F100" s="81">
        <f t="shared" ref="F100:F134" si="303">B100-B99</f>
        <v>27791</v>
      </c>
      <c r="G100" s="81">
        <f t="shared" ref="G100:G134" si="304">C100-C99</f>
        <v>1928</v>
      </c>
      <c r="H100" s="81">
        <f t="shared" ref="H100:H134" si="305">D100-D99</f>
        <v>5126</v>
      </c>
      <c r="I100" s="81">
        <f t="shared" ref="I100:I134" si="306">B100-D100-C100</f>
        <v>990801</v>
      </c>
      <c r="J100" s="82">
        <f t="shared" ref="J100:J134" si="307">F100/I99*$B$2/($B$2-B99)</f>
        <v>2.8756049514603112E-2</v>
      </c>
      <c r="K100" s="82">
        <f t="shared" ref="K100:K134" si="308">G100/I99</f>
        <v>1.9874977321083969E-3</v>
      </c>
      <c r="L100" s="82">
        <f t="shared" ref="L100:L134" si="309">H100/I99</f>
        <v>5.2841874350558317E-3</v>
      </c>
      <c r="M100" s="81">
        <f t="shared" ref="M100:M134" si="310">J100/(K100+L100)</f>
        <v>3.9545234500048134</v>
      </c>
      <c r="N100" s="84">
        <f t="shared" ref="N100:N134" si="311">C100/B100</f>
        <v>6.2076007596172177E-2</v>
      </c>
      <c r="O100" s="84"/>
      <c r="P100" s="85">
        <f t="shared" si="291"/>
        <v>0.15426145733559751</v>
      </c>
      <c r="Q100" s="87">
        <f t="shared" si="292"/>
        <v>6.2076007596172177E-2</v>
      </c>
      <c r="R100" s="96">
        <f t="shared" si="293"/>
        <v>0.78366253506823025</v>
      </c>
      <c r="AB100" s="119">
        <f t="shared" si="234"/>
        <v>26803.857142857141</v>
      </c>
      <c r="AC100" s="120">
        <f t="shared" si="234"/>
        <v>1793.4285714285713</v>
      </c>
      <c r="AD100" s="67">
        <f t="shared" si="280"/>
        <v>1983.1800000000003</v>
      </c>
      <c r="AE100" s="41">
        <f t="shared" si="281"/>
        <v>0.90431961366520996</v>
      </c>
      <c r="AL100">
        <f t="shared" si="60"/>
        <v>8970043</v>
      </c>
      <c r="AM100">
        <f t="shared" ref="AM100:AM163" si="312">AL100-AL99</f>
        <v>366345</v>
      </c>
      <c r="AN100">
        <f t="shared" si="29"/>
        <v>285281.28571428574</v>
      </c>
      <c r="AO100" s="3">
        <f t="shared" si="28"/>
        <v>8.6187009334340867E-4</v>
      </c>
    </row>
    <row r="101" spans="1:41" ht="13.8" x14ac:dyDescent="0.25">
      <c r="A101" s="95">
        <v>43959</v>
      </c>
      <c r="B101" s="81">
        <v>1291203</v>
      </c>
      <c r="C101" s="81">
        <v>80231</v>
      </c>
      <c r="D101" s="81">
        <v>198993</v>
      </c>
      <c r="E101" s="81">
        <v>9366998</v>
      </c>
      <c r="F101" s="81">
        <f t="shared" si="303"/>
        <v>26882</v>
      </c>
      <c r="G101" s="81">
        <f t="shared" si="304"/>
        <v>1747</v>
      </c>
      <c r="H101" s="81">
        <f t="shared" si="305"/>
        <v>3957</v>
      </c>
      <c r="I101" s="81">
        <f t="shared" si="306"/>
        <v>1011979</v>
      </c>
      <c r="J101" s="82">
        <f t="shared" si="307"/>
        <v>2.7235614504243305E-2</v>
      </c>
      <c r="K101" s="82">
        <f t="shared" si="308"/>
        <v>1.7632198594874249E-3</v>
      </c>
      <c r="L101" s="82">
        <f t="shared" si="309"/>
        <v>3.9937383995373443E-3</v>
      </c>
      <c r="M101" s="81">
        <f t="shared" si="310"/>
        <v>4.7309035915881434</v>
      </c>
      <c r="N101" s="84">
        <f t="shared" si="311"/>
        <v>6.2136627625555392E-2</v>
      </c>
      <c r="O101" s="84"/>
      <c r="P101" s="85">
        <f t="shared" si="291"/>
        <v>0.15411441887913829</v>
      </c>
      <c r="Q101" s="87">
        <f t="shared" si="292"/>
        <v>6.2136627625555392E-2</v>
      </c>
      <c r="R101" s="96">
        <f t="shared" si="293"/>
        <v>0.78374895349530638</v>
      </c>
      <c r="AB101" s="119">
        <f t="shared" si="234"/>
        <v>25755.571428571428</v>
      </c>
      <c r="AC101" s="120">
        <f>AVERAGE(G95:G101)</f>
        <v>1774.7142857142858</v>
      </c>
      <c r="AD101" s="67">
        <f t="shared" si="280"/>
        <v>1945.1900000000003</v>
      </c>
      <c r="AE101" s="41">
        <f t="shared" si="281"/>
        <v>0.91236037904486733</v>
      </c>
      <c r="AL101">
        <f t="shared" si="60"/>
        <v>9366998</v>
      </c>
      <c r="AM101">
        <f t="shared" si="312"/>
        <v>396955</v>
      </c>
      <c r="AN101">
        <f t="shared" si="29"/>
        <v>300172.14285714284</v>
      </c>
      <c r="AO101" s="3">
        <f t="shared" si="28"/>
        <v>9.0685721685396063E-4</v>
      </c>
    </row>
    <row r="102" spans="1:41" ht="13.8" x14ac:dyDescent="0.25">
      <c r="A102" s="95">
        <v>43960</v>
      </c>
      <c r="B102" s="81">
        <v>1316172</v>
      </c>
      <c r="C102" s="81">
        <v>81781</v>
      </c>
      <c r="D102" s="81">
        <v>212534</v>
      </c>
      <c r="E102" s="81">
        <v>9682943</v>
      </c>
      <c r="F102" s="81">
        <f t="shared" si="303"/>
        <v>24969</v>
      </c>
      <c r="G102" s="81">
        <f t="shared" si="304"/>
        <v>1550</v>
      </c>
      <c r="H102" s="81">
        <f t="shared" si="305"/>
        <v>13541</v>
      </c>
      <c r="I102" s="81">
        <f t="shared" si="306"/>
        <v>1021857</v>
      </c>
      <c r="J102" s="82">
        <f t="shared" si="307"/>
        <v>2.4770062042179259E-2</v>
      </c>
      <c r="K102" s="82">
        <f t="shared" si="308"/>
        <v>1.5316523366591599E-3</v>
      </c>
      <c r="L102" s="82">
        <f t="shared" si="309"/>
        <v>1.338071244561399E-2</v>
      </c>
      <c r="M102" s="81">
        <f t="shared" si="310"/>
        <v>1.6610418537792409</v>
      </c>
      <c r="N102" s="84">
        <f t="shared" si="311"/>
        <v>6.2135495968612002E-2</v>
      </c>
      <c r="O102" s="84"/>
      <c r="P102" s="85">
        <f t="shared" si="291"/>
        <v>0.16147889485568756</v>
      </c>
      <c r="Q102" s="87">
        <f t="shared" si="292"/>
        <v>6.2135495968612002E-2</v>
      </c>
      <c r="R102" s="96">
        <f t="shared" si="293"/>
        <v>0.77638560917570043</v>
      </c>
      <c r="AB102" s="119">
        <f t="shared" si="234"/>
        <v>25322.285714285714</v>
      </c>
      <c r="AC102" s="120">
        <f t="shared" si="234"/>
        <v>1755.1428571428571</v>
      </c>
      <c r="AD102" s="67">
        <f t="shared" si="280"/>
        <v>1919.21</v>
      </c>
      <c r="AE102" s="41">
        <f t="shared" si="281"/>
        <v>0.91451318883439392</v>
      </c>
      <c r="AL102">
        <f t="shared" si="60"/>
        <v>9682943</v>
      </c>
      <c r="AM102">
        <f t="shared" si="312"/>
        <v>315945</v>
      </c>
      <c r="AN102">
        <f t="shared" si="29"/>
        <v>305414.57142857142</v>
      </c>
      <c r="AO102" s="3">
        <f t="shared" si="28"/>
        <v>9.2269524278997819E-4</v>
      </c>
    </row>
    <row r="103" spans="1:41" ht="13.8" x14ac:dyDescent="0.25">
      <c r="A103" s="95">
        <v>43961</v>
      </c>
      <c r="B103" s="81">
        <v>1335028</v>
      </c>
      <c r="C103" s="81">
        <v>82670</v>
      </c>
      <c r="D103" s="81">
        <v>216169</v>
      </c>
      <c r="E103" s="81">
        <v>9897861</v>
      </c>
      <c r="F103" s="81">
        <f t="shared" si="303"/>
        <v>18856</v>
      </c>
      <c r="G103" s="81">
        <f t="shared" si="304"/>
        <v>889</v>
      </c>
      <c r="H103" s="81">
        <f t="shared" si="305"/>
        <v>3635</v>
      </c>
      <c r="I103" s="81">
        <f t="shared" si="306"/>
        <v>1036189</v>
      </c>
      <c r="J103" s="82">
        <f t="shared" si="307"/>
        <v>1.852634643412833E-2</v>
      </c>
      <c r="K103" s="82">
        <f t="shared" si="308"/>
        <v>8.6998474346214783E-4</v>
      </c>
      <c r="L103" s="82">
        <f t="shared" si="309"/>
        <v>3.5572492041450027E-3</v>
      </c>
      <c r="M103" s="81">
        <f t="shared" si="310"/>
        <v>4.1846323581209264</v>
      </c>
      <c r="N103" s="84">
        <f t="shared" si="311"/>
        <v>6.1923794856737088E-2</v>
      </c>
      <c r="O103" s="84"/>
      <c r="P103" s="85">
        <f t="shared" si="291"/>
        <v>0.16192094847448893</v>
      </c>
      <c r="Q103" s="87">
        <f t="shared" si="292"/>
        <v>6.1923794856737088E-2</v>
      </c>
      <c r="R103" s="96">
        <f t="shared" si="293"/>
        <v>0.77615525666877394</v>
      </c>
      <c r="AB103" s="119">
        <f t="shared" si="234"/>
        <v>24515.714285714286</v>
      </c>
      <c r="AC103" s="120">
        <f t="shared" si="234"/>
        <v>1725.5714285714287</v>
      </c>
      <c r="AD103" s="67">
        <f t="shared" si="280"/>
        <v>1921.5000000000002</v>
      </c>
      <c r="AE103" s="41">
        <f t="shared" si="281"/>
        <v>0.89803353035203148</v>
      </c>
      <c r="AL103">
        <f t="shared" si="60"/>
        <v>9897861</v>
      </c>
      <c r="AM103">
        <f t="shared" si="312"/>
        <v>214918</v>
      </c>
      <c r="AN103">
        <f t="shared" si="29"/>
        <v>309267.28571428574</v>
      </c>
      <c r="AO103" s="3">
        <f t="shared" si="28"/>
        <v>9.3433476976680085E-4</v>
      </c>
    </row>
    <row r="104" spans="1:41" ht="13.8" x14ac:dyDescent="0.25">
      <c r="A104" s="95">
        <v>43962</v>
      </c>
      <c r="B104" s="81">
        <v>1354477</v>
      </c>
      <c r="C104" s="81">
        <v>83676</v>
      </c>
      <c r="D104" s="81">
        <v>232733</v>
      </c>
      <c r="E104" s="81">
        <v>10248043</v>
      </c>
      <c r="F104" s="81">
        <f t="shared" si="303"/>
        <v>19449</v>
      </c>
      <c r="G104" s="81">
        <f t="shared" si="304"/>
        <v>1006</v>
      </c>
      <c r="H104" s="81">
        <f t="shared" si="305"/>
        <v>16564</v>
      </c>
      <c r="I104" s="81">
        <f t="shared" si="306"/>
        <v>1038068</v>
      </c>
      <c r="J104" s="82">
        <f t="shared" si="307"/>
        <v>1.8845752101223603E-2</v>
      </c>
      <c r="K104" s="82">
        <f t="shared" si="308"/>
        <v>9.7086535371442852E-4</v>
      </c>
      <c r="L104" s="82">
        <f t="shared" si="309"/>
        <v>1.5985500714637967E-2</v>
      </c>
      <c r="M104" s="81">
        <f t="shared" si="310"/>
        <v>1.1114263531027198</v>
      </c>
      <c r="N104" s="84">
        <f t="shared" si="311"/>
        <v>6.1777350224477785E-2</v>
      </c>
      <c r="O104" s="84"/>
      <c r="P104" s="85">
        <f t="shared" si="291"/>
        <v>0.17182499222947306</v>
      </c>
      <c r="Q104" s="87">
        <f t="shared" si="292"/>
        <v>6.1777350224477785E-2</v>
      </c>
      <c r="R104" s="96">
        <f t="shared" si="293"/>
        <v>0.76639765754604916</v>
      </c>
      <c r="AB104" s="119">
        <f t="shared" si="234"/>
        <v>23951</v>
      </c>
      <c r="AC104" s="120">
        <f t="shared" si="234"/>
        <v>1681.8571428571429</v>
      </c>
      <c r="AD104" s="67">
        <f t="shared" si="280"/>
        <v>1920.3900000000003</v>
      </c>
      <c r="AE104" s="41">
        <f t="shared" si="281"/>
        <v>0.87578936718955136</v>
      </c>
      <c r="AL104">
        <f t="shared" si="60"/>
        <v>10248043</v>
      </c>
      <c r="AM104">
        <f t="shared" si="312"/>
        <v>350182</v>
      </c>
      <c r="AN104">
        <f t="shared" si="29"/>
        <v>329245.42857142858</v>
      </c>
      <c r="AO104" s="3">
        <f t="shared" si="28"/>
        <v>9.9469121342906893E-4</v>
      </c>
    </row>
    <row r="105" spans="1:41" ht="13.8" x14ac:dyDescent="0.25">
      <c r="A105" s="95">
        <v>43963</v>
      </c>
      <c r="B105" s="81">
        <v>1377233</v>
      </c>
      <c r="C105" s="81">
        <v>85289</v>
      </c>
      <c r="D105" s="81">
        <v>230287</v>
      </c>
      <c r="E105" s="81">
        <v>10653071</v>
      </c>
      <c r="F105" s="81">
        <f t="shared" si="303"/>
        <v>22756</v>
      </c>
      <c r="G105" s="81">
        <f t="shared" si="304"/>
        <v>1613</v>
      </c>
      <c r="H105" s="81">
        <f t="shared" si="305"/>
        <v>-2446</v>
      </c>
      <c r="I105" s="81">
        <f t="shared" si="306"/>
        <v>1061657</v>
      </c>
      <c r="J105" s="82">
        <f t="shared" si="307"/>
        <v>2.2011564883594733E-2</v>
      </c>
      <c r="K105" s="82">
        <f t="shared" si="308"/>
        <v>1.5538481101430735E-3</v>
      </c>
      <c r="L105" s="82">
        <f t="shared" si="309"/>
        <v>-2.3563003579726953E-3</v>
      </c>
      <c r="M105" s="81">
        <f t="shared" si="310"/>
        <v>-27.43037351210495</v>
      </c>
      <c r="N105" s="84">
        <f t="shared" si="311"/>
        <v>6.1927792900692911E-2</v>
      </c>
      <c r="O105" s="84"/>
      <c r="P105" s="85">
        <f t="shared" si="291"/>
        <v>0.16720990565866486</v>
      </c>
      <c r="Q105" s="87">
        <f t="shared" si="292"/>
        <v>6.1927792900692911E-2</v>
      </c>
      <c r="R105" s="96">
        <f t="shared" si="293"/>
        <v>0.77086230144064216</v>
      </c>
      <c r="AB105" s="119">
        <f t="shared" si="234"/>
        <v>23692.857142857141</v>
      </c>
      <c r="AC105" s="120">
        <f t="shared" si="234"/>
        <v>1583.1428571428571</v>
      </c>
      <c r="AD105" s="67">
        <f t="shared" si="280"/>
        <v>1893.4100000000003</v>
      </c>
      <c r="AE105" s="41">
        <f t="shared" si="281"/>
        <v>0.83613314450798126</v>
      </c>
      <c r="AL105">
        <f t="shared" si="60"/>
        <v>10653071</v>
      </c>
      <c r="AM105">
        <f t="shared" si="312"/>
        <v>405028</v>
      </c>
      <c r="AN105">
        <f t="shared" si="29"/>
        <v>337186.71428571426</v>
      </c>
      <c r="AO105" s="3">
        <f t="shared" si="28"/>
        <v>1.0186828210198059E-3</v>
      </c>
    </row>
    <row r="106" spans="1:41" ht="13.8" x14ac:dyDescent="0.25">
      <c r="A106" s="95">
        <v>43964</v>
      </c>
      <c r="B106" s="81">
        <v>1398200</v>
      </c>
      <c r="C106" s="81">
        <v>87035</v>
      </c>
      <c r="D106" s="81">
        <v>243430</v>
      </c>
      <c r="E106" s="81">
        <v>11074643</v>
      </c>
      <c r="F106" s="81">
        <f t="shared" si="303"/>
        <v>20967</v>
      </c>
      <c r="G106" s="81">
        <f t="shared" si="304"/>
        <v>1746</v>
      </c>
      <c r="H106" s="81">
        <f t="shared" si="305"/>
        <v>13143</v>
      </c>
      <c r="I106" s="81">
        <f t="shared" si="306"/>
        <v>1067735</v>
      </c>
      <c r="J106" s="82">
        <f t="shared" si="307"/>
        <v>1.9831832517965348E-2</v>
      </c>
      <c r="K106" s="82">
        <f t="shared" si="308"/>
        <v>1.6445989618115832E-3</v>
      </c>
      <c r="L106" s="82">
        <f t="shared" si="309"/>
        <v>1.2379704556179632E-2</v>
      </c>
      <c r="M106" s="81">
        <f t="shared" si="310"/>
        <v>1.4141046286201584</v>
      </c>
      <c r="N106" s="84">
        <f t="shared" si="311"/>
        <v>6.2247890144471463E-2</v>
      </c>
      <c r="O106" s="84"/>
      <c r="P106" s="85">
        <f t="shared" si="291"/>
        <v>0.17410241739379201</v>
      </c>
      <c r="Q106" s="87">
        <f t="shared" si="292"/>
        <v>6.2247890144471463E-2</v>
      </c>
      <c r="R106" s="96">
        <f t="shared" si="293"/>
        <v>0.76364969246173653</v>
      </c>
      <c r="AB106" s="119">
        <f t="shared" si="234"/>
        <v>23095.714285714286</v>
      </c>
      <c r="AC106" s="120">
        <f t="shared" si="234"/>
        <v>1497</v>
      </c>
      <c r="AD106" s="67">
        <f t="shared" si="280"/>
        <v>1876.27</v>
      </c>
      <c r="AE106" s="41">
        <f t="shared" si="281"/>
        <v>0.79785958310904082</v>
      </c>
      <c r="AL106">
        <f t="shared" si="60"/>
        <v>11074643</v>
      </c>
      <c r="AM106">
        <f t="shared" si="312"/>
        <v>421572</v>
      </c>
      <c r="AN106">
        <f t="shared" si="29"/>
        <v>352992.14285714284</v>
      </c>
      <c r="AO106" s="3">
        <f t="shared" ref="AO106:AO169" si="313">AN106/$B$2</f>
        <v>1.0664329780764893E-3</v>
      </c>
    </row>
    <row r="107" spans="1:41" ht="13.8" x14ac:dyDescent="0.25">
      <c r="A107" s="95">
        <v>43965</v>
      </c>
      <c r="B107" s="81">
        <v>1425513</v>
      </c>
      <c r="C107" s="81">
        <v>88812</v>
      </c>
      <c r="D107" s="81">
        <v>246414</v>
      </c>
      <c r="E107" s="81">
        <v>11505016</v>
      </c>
      <c r="F107" s="81">
        <f t="shared" si="303"/>
        <v>27313</v>
      </c>
      <c r="G107" s="81">
        <f t="shared" si="304"/>
        <v>1777</v>
      </c>
      <c r="H107" s="81">
        <f t="shared" si="305"/>
        <v>2984</v>
      </c>
      <c r="I107" s="81">
        <f t="shared" si="306"/>
        <v>1090287</v>
      </c>
      <c r="J107" s="82">
        <f t="shared" si="307"/>
        <v>2.568883030982777E-2</v>
      </c>
      <c r="K107" s="82">
        <f t="shared" si="308"/>
        <v>1.6642706289481941E-3</v>
      </c>
      <c r="L107" s="82">
        <f t="shared" si="309"/>
        <v>2.7947009323474456E-3</v>
      </c>
      <c r="M107" s="81">
        <f t="shared" si="310"/>
        <v>5.7611558981020705</v>
      </c>
      <c r="N107" s="84">
        <f t="shared" si="311"/>
        <v>6.2301781884837246E-2</v>
      </c>
      <c r="O107" s="84"/>
      <c r="P107" s="85">
        <f t="shared" si="291"/>
        <v>0.17285987570790304</v>
      </c>
      <c r="Q107" s="87">
        <f t="shared" si="292"/>
        <v>6.2301781884837246E-2</v>
      </c>
      <c r="R107" s="96">
        <f t="shared" si="293"/>
        <v>0.76483834240725979</v>
      </c>
      <c r="AB107" s="119">
        <f t="shared" si="234"/>
        <v>23027.428571428572</v>
      </c>
      <c r="AC107" s="120">
        <f t="shared" si="234"/>
        <v>1475.4285714285713</v>
      </c>
      <c r="AD107" s="67">
        <f t="shared" si="280"/>
        <v>1802.89</v>
      </c>
      <c r="AE107" s="41">
        <f t="shared" si="281"/>
        <v>0.81836860342481865</v>
      </c>
      <c r="AL107">
        <f t="shared" si="60"/>
        <v>11505016</v>
      </c>
      <c r="AM107">
        <f t="shared" si="312"/>
        <v>430373</v>
      </c>
      <c r="AN107">
        <f t="shared" ref="AN107:AN170" si="314">AVERAGE(AM101:AM107)</f>
        <v>362139</v>
      </c>
      <c r="AO107" s="3">
        <f t="shared" si="313"/>
        <v>1.0940667662507635E-3</v>
      </c>
    </row>
    <row r="108" spans="1:41" ht="13.8" x14ac:dyDescent="0.25">
      <c r="A108" s="95">
        <v>43966</v>
      </c>
      <c r="B108" s="81">
        <v>1450808</v>
      </c>
      <c r="C108" s="81">
        <v>90482</v>
      </c>
      <c r="D108" s="81">
        <v>250747</v>
      </c>
      <c r="E108" s="81">
        <v>11931340</v>
      </c>
      <c r="F108" s="81">
        <f t="shared" si="303"/>
        <v>25295</v>
      </c>
      <c r="G108" s="81">
        <f t="shared" si="304"/>
        <v>1670</v>
      </c>
      <c r="H108" s="81">
        <f t="shared" si="305"/>
        <v>4333</v>
      </c>
      <c r="I108" s="81">
        <f t="shared" si="306"/>
        <v>1109579</v>
      </c>
      <c r="J108" s="82">
        <f t="shared" si="307"/>
        <v>2.3300661134761189E-2</v>
      </c>
      <c r="K108" s="82">
        <f t="shared" si="308"/>
        <v>1.5317067891298347E-3</v>
      </c>
      <c r="L108" s="82">
        <f t="shared" si="309"/>
        <v>3.9741829444907622E-3</v>
      </c>
      <c r="M108" s="81">
        <f t="shared" si="310"/>
        <v>4.2319520117666789</v>
      </c>
      <c r="N108" s="84">
        <f t="shared" si="311"/>
        <v>6.2366626045624228E-2</v>
      </c>
      <c r="O108" s="84"/>
      <c r="P108" s="85">
        <f t="shared" si="291"/>
        <v>0.1728326560096167</v>
      </c>
      <c r="Q108" s="87">
        <f t="shared" si="292"/>
        <v>6.2366626045624228E-2</v>
      </c>
      <c r="R108" s="96">
        <f t="shared" si="293"/>
        <v>0.76480071794475912</v>
      </c>
      <c r="AB108" s="119">
        <f t="shared" ref="AB108:AC123" si="315">AVERAGE(F102:F108)</f>
        <v>22800.714285714286</v>
      </c>
      <c r="AC108" s="120">
        <f t="shared" si="315"/>
        <v>1464.4285714285713</v>
      </c>
      <c r="AD108" s="67">
        <f t="shared" si="280"/>
        <v>1772.5600000000002</v>
      </c>
      <c r="AE108" s="41">
        <f t="shared" si="281"/>
        <v>0.82616586825189064</v>
      </c>
      <c r="AL108">
        <f t="shared" si="60"/>
        <v>11931340</v>
      </c>
      <c r="AM108">
        <f t="shared" si="312"/>
        <v>426324</v>
      </c>
      <c r="AN108">
        <f t="shared" si="314"/>
        <v>366334.57142857142</v>
      </c>
      <c r="AO108" s="3">
        <f t="shared" si="313"/>
        <v>1.1067421071155451E-3</v>
      </c>
    </row>
    <row r="109" spans="1:41" ht="13.8" x14ac:dyDescent="0.25">
      <c r="A109" s="95">
        <v>43967</v>
      </c>
      <c r="B109" s="81">
        <v>1474826</v>
      </c>
      <c r="C109" s="81">
        <v>91756</v>
      </c>
      <c r="D109" s="81">
        <v>268376</v>
      </c>
      <c r="E109" s="81">
        <v>12293929</v>
      </c>
      <c r="F109" s="81">
        <f t="shared" si="303"/>
        <v>24018</v>
      </c>
      <c r="G109" s="81">
        <f t="shared" si="304"/>
        <v>1274</v>
      </c>
      <c r="H109" s="81">
        <f t="shared" si="305"/>
        <v>17629</v>
      </c>
      <c r="I109" s="81">
        <f t="shared" si="306"/>
        <v>1114694</v>
      </c>
      <c r="J109" s="82">
        <f t="shared" si="307"/>
        <v>2.1741341571047016E-2</v>
      </c>
      <c r="K109" s="82">
        <f t="shared" si="308"/>
        <v>1.1481832298556479E-3</v>
      </c>
      <c r="L109" s="82">
        <f t="shared" si="309"/>
        <v>1.5888007974195619E-2</v>
      </c>
      <c r="M109" s="81">
        <f t="shared" si="310"/>
        <v>1.2761855810750027</v>
      </c>
      <c r="N109" s="84">
        <f t="shared" si="311"/>
        <v>6.2214796864172452E-2</v>
      </c>
      <c r="O109" s="84"/>
      <c r="P109" s="85">
        <f t="shared" si="291"/>
        <v>0.18197129695299649</v>
      </c>
      <c r="Q109" s="87">
        <f t="shared" si="292"/>
        <v>6.2214796864172452E-2</v>
      </c>
      <c r="R109" s="96">
        <f t="shared" si="293"/>
        <v>0.75581390618283106</v>
      </c>
      <c r="AB109" s="119">
        <f t="shared" si="315"/>
        <v>22664.857142857141</v>
      </c>
      <c r="AC109" s="120">
        <f t="shared" si="315"/>
        <v>1425</v>
      </c>
      <c r="AD109" s="67">
        <f t="shared" si="280"/>
        <v>1716.1000000000001</v>
      </c>
      <c r="AE109" s="41">
        <f t="shared" si="281"/>
        <v>0.83037119049006458</v>
      </c>
      <c r="AL109">
        <f t="shared" si="60"/>
        <v>12293929</v>
      </c>
      <c r="AM109">
        <f t="shared" si="312"/>
        <v>362589</v>
      </c>
      <c r="AN109">
        <f t="shared" si="314"/>
        <v>372998</v>
      </c>
      <c r="AO109" s="3">
        <f t="shared" si="313"/>
        <v>1.1268731500280341E-3</v>
      </c>
    </row>
    <row r="110" spans="1:41" ht="13.8" x14ac:dyDescent="0.25">
      <c r="A110" s="95">
        <v>43968</v>
      </c>
      <c r="B110" s="81">
        <v>1492945</v>
      </c>
      <c r="C110" s="81">
        <v>92504</v>
      </c>
      <c r="D110" s="81">
        <v>272265</v>
      </c>
      <c r="E110" s="81">
        <v>12596388</v>
      </c>
      <c r="F110" s="81">
        <f t="shared" si="303"/>
        <v>18119</v>
      </c>
      <c r="G110" s="81">
        <f t="shared" si="304"/>
        <v>748</v>
      </c>
      <c r="H110" s="81">
        <f t="shared" si="305"/>
        <v>3889</v>
      </c>
      <c r="I110" s="81">
        <f t="shared" si="306"/>
        <v>1128176</v>
      </c>
      <c r="J110" s="82">
        <f t="shared" si="307"/>
        <v>1.6327434180310445E-2</v>
      </c>
      <c r="K110" s="82">
        <f t="shared" si="308"/>
        <v>6.7103617674446983E-4</v>
      </c>
      <c r="L110" s="82">
        <f t="shared" si="309"/>
        <v>3.4888498547583462E-3</v>
      </c>
      <c r="M110" s="81">
        <f t="shared" si="310"/>
        <v>3.9249715152441174</v>
      </c>
      <c r="N110" s="84">
        <f t="shared" si="311"/>
        <v>6.1960755419657121E-2</v>
      </c>
      <c r="O110" s="84"/>
      <c r="P110" s="85">
        <f t="shared" si="291"/>
        <v>0.18236773625284253</v>
      </c>
      <c r="Q110" s="87">
        <f t="shared" si="292"/>
        <v>6.1960755419657121E-2</v>
      </c>
      <c r="R110" s="96">
        <f t="shared" si="293"/>
        <v>0.7556715083275003</v>
      </c>
      <c r="AB110" s="119">
        <f t="shared" si="315"/>
        <v>22559.571428571428</v>
      </c>
      <c r="AC110" s="120">
        <f t="shared" si="315"/>
        <v>1404.8571428571429</v>
      </c>
      <c r="AD110" s="67">
        <f t="shared" si="280"/>
        <v>1676.5700000000002</v>
      </c>
      <c r="AE110" s="41">
        <f t="shared" si="281"/>
        <v>0.83793527431431003</v>
      </c>
      <c r="AL110">
        <f t="shared" si="60"/>
        <v>12596388</v>
      </c>
      <c r="AM110">
        <f t="shared" si="312"/>
        <v>302459</v>
      </c>
      <c r="AN110">
        <f t="shared" si="314"/>
        <v>385503.85714285716</v>
      </c>
      <c r="AO110" s="3">
        <f t="shared" si="313"/>
        <v>1.1646548931804692E-3</v>
      </c>
    </row>
    <row r="111" spans="1:41" ht="13.8" x14ac:dyDescent="0.25">
      <c r="A111" s="95">
        <v>43969</v>
      </c>
      <c r="B111" s="81">
        <v>1514960</v>
      </c>
      <c r="C111" s="81">
        <v>93669</v>
      </c>
      <c r="D111" s="81">
        <v>283178</v>
      </c>
      <c r="E111" s="81">
        <v>12924742</v>
      </c>
      <c r="F111" s="81">
        <f t="shared" si="303"/>
        <v>22015</v>
      </c>
      <c r="G111" s="81">
        <f t="shared" si="304"/>
        <v>1165</v>
      </c>
      <c r="H111" s="81">
        <f t="shared" si="305"/>
        <v>10913</v>
      </c>
      <c r="I111" s="81">
        <f t="shared" si="306"/>
        <v>1138113</v>
      </c>
      <c r="J111" s="82">
        <f t="shared" si="307"/>
        <v>1.9602212530628632E-2</v>
      </c>
      <c r="K111" s="82">
        <f t="shared" si="308"/>
        <v>1.0326402972585837E-3</v>
      </c>
      <c r="L111" s="82">
        <f t="shared" si="309"/>
        <v>9.6731361064231105E-3</v>
      </c>
      <c r="M111" s="81">
        <f t="shared" si="310"/>
        <v>1.8309940158929037</v>
      </c>
      <c r="N111" s="84">
        <f t="shared" si="311"/>
        <v>6.1829355230501135E-2</v>
      </c>
      <c r="O111" s="84"/>
      <c r="P111" s="85">
        <f t="shared" si="291"/>
        <v>0.18692110682790306</v>
      </c>
      <c r="Q111" s="87">
        <f t="shared" si="292"/>
        <v>6.1829355230501135E-2</v>
      </c>
      <c r="R111" s="96">
        <f t="shared" si="293"/>
        <v>0.75124953794159577</v>
      </c>
      <c r="AB111" s="119">
        <f t="shared" si="315"/>
        <v>22926.142857142859</v>
      </c>
      <c r="AC111" s="120">
        <f t="shared" si="315"/>
        <v>1427.5714285714287</v>
      </c>
      <c r="AD111" s="67">
        <f t="shared" si="280"/>
        <v>1658.5</v>
      </c>
      <c r="AE111" s="41">
        <f t="shared" si="281"/>
        <v>0.86076058400447919</v>
      </c>
      <c r="AL111">
        <f t="shared" si="60"/>
        <v>12924742</v>
      </c>
      <c r="AM111">
        <f t="shared" si="312"/>
        <v>328354</v>
      </c>
      <c r="AN111">
        <f t="shared" si="314"/>
        <v>382385.57142857142</v>
      </c>
      <c r="AO111" s="3">
        <f t="shared" si="313"/>
        <v>1.1552341658694794E-3</v>
      </c>
    </row>
    <row r="112" spans="1:41" ht="13.8" x14ac:dyDescent="0.25">
      <c r="A112" s="95">
        <v>43970</v>
      </c>
      <c r="B112" s="81">
        <v>1535992</v>
      </c>
      <c r="C112" s="81">
        <v>95195</v>
      </c>
      <c r="D112" s="81">
        <v>289392</v>
      </c>
      <c r="E112" s="81">
        <v>13376848</v>
      </c>
      <c r="F112" s="81">
        <f t="shared" si="303"/>
        <v>21032</v>
      </c>
      <c r="G112" s="81">
        <f t="shared" si="304"/>
        <v>1526</v>
      </c>
      <c r="H112" s="81">
        <f t="shared" si="305"/>
        <v>6214</v>
      </c>
      <c r="I112" s="81">
        <f t="shared" si="306"/>
        <v>1151405</v>
      </c>
      <c r="J112" s="82">
        <f t="shared" si="307"/>
        <v>1.8564679938005535E-2</v>
      </c>
      <c r="K112" s="82">
        <f t="shared" si="308"/>
        <v>1.3408158943795563E-3</v>
      </c>
      <c r="L112" s="82">
        <f t="shared" si="309"/>
        <v>5.4599147887775638E-3</v>
      </c>
      <c r="M112" s="81">
        <f t="shared" si="310"/>
        <v>2.7298066638608911</v>
      </c>
      <c r="N112" s="84">
        <f t="shared" si="311"/>
        <v>6.1976234251220057E-2</v>
      </c>
      <c r="O112" s="84"/>
      <c r="P112" s="85">
        <f t="shared" si="291"/>
        <v>0.18840723128766296</v>
      </c>
      <c r="Q112" s="87">
        <f t="shared" si="292"/>
        <v>6.1976234251220057E-2</v>
      </c>
      <c r="R112" s="96">
        <f t="shared" si="293"/>
        <v>0.74961653446111698</v>
      </c>
      <c r="AB112" s="119">
        <f t="shared" si="315"/>
        <v>22679.857142857141</v>
      </c>
      <c r="AC112" s="120">
        <f t="shared" si="315"/>
        <v>1415.1428571428571</v>
      </c>
      <c r="AD112" s="67">
        <f t="shared" si="280"/>
        <v>1616.7000000000003</v>
      </c>
      <c r="AE112" s="41">
        <f t="shared" si="281"/>
        <v>0.87532804920075269</v>
      </c>
      <c r="AL112">
        <f t="shared" si="60"/>
        <v>13376848</v>
      </c>
      <c r="AM112">
        <f t="shared" si="312"/>
        <v>452106</v>
      </c>
      <c r="AN112">
        <f t="shared" si="314"/>
        <v>389111</v>
      </c>
      <c r="AO112" s="3">
        <f t="shared" si="313"/>
        <v>1.175552518460041E-3</v>
      </c>
    </row>
    <row r="113" spans="1:41" ht="13.8" x14ac:dyDescent="0.25">
      <c r="A113" s="95">
        <v>43971</v>
      </c>
      <c r="B113" s="81">
        <v>1559501</v>
      </c>
      <c r="C113" s="81">
        <v>96715</v>
      </c>
      <c r="D113" s="81">
        <v>294312</v>
      </c>
      <c r="E113" s="81">
        <v>13787234</v>
      </c>
      <c r="F113" s="81">
        <f t="shared" si="303"/>
        <v>23509</v>
      </c>
      <c r="G113" s="81">
        <f t="shared" si="304"/>
        <v>1520</v>
      </c>
      <c r="H113" s="81">
        <f t="shared" si="305"/>
        <v>4920</v>
      </c>
      <c r="I113" s="81">
        <f t="shared" si="306"/>
        <v>1168474</v>
      </c>
      <c r="J113" s="82">
        <f t="shared" si="307"/>
        <v>2.0512851927407944E-2</v>
      </c>
      <c r="K113" s="82">
        <f t="shared" si="308"/>
        <v>1.3201262805007795E-3</v>
      </c>
      <c r="L113" s="82">
        <f t="shared" si="309"/>
        <v>4.2730403289893649E-3</v>
      </c>
      <c r="M113" s="81">
        <f t="shared" si="310"/>
        <v>3.6674845145150847</v>
      </c>
      <c r="N113" s="84">
        <f t="shared" si="311"/>
        <v>6.2016632243262426E-2</v>
      </c>
      <c r="O113" s="84"/>
      <c r="P113" s="85">
        <f t="shared" si="291"/>
        <v>0.18872190527611077</v>
      </c>
      <c r="Q113" s="87">
        <f t="shared" si="292"/>
        <v>6.2016632243262426E-2</v>
      </c>
      <c r="R113" s="96">
        <f t="shared" si="293"/>
        <v>0.74926146248062686</v>
      </c>
      <c r="AB113" s="119">
        <f t="shared" si="315"/>
        <v>23043</v>
      </c>
      <c r="AC113" s="120">
        <f t="shared" si="315"/>
        <v>1382.8571428571429</v>
      </c>
      <c r="AD113" s="67">
        <f t="shared" si="280"/>
        <v>1611.9200000000003</v>
      </c>
      <c r="AE113" s="41">
        <f t="shared" si="281"/>
        <v>0.85789440099827696</v>
      </c>
      <c r="AL113">
        <f t="shared" si="60"/>
        <v>13787234</v>
      </c>
      <c r="AM113">
        <f t="shared" si="312"/>
        <v>410386</v>
      </c>
      <c r="AN113">
        <f t="shared" si="314"/>
        <v>387513</v>
      </c>
      <c r="AO113" s="3">
        <f t="shared" si="313"/>
        <v>1.1707247625639106E-3</v>
      </c>
    </row>
    <row r="114" spans="1:41" ht="13.8" x14ac:dyDescent="0.25">
      <c r="A114" s="95">
        <v>43972</v>
      </c>
      <c r="B114" s="81">
        <v>1585166</v>
      </c>
      <c r="C114" s="81">
        <v>97922</v>
      </c>
      <c r="D114" s="81">
        <v>298418</v>
      </c>
      <c r="E114" s="81">
        <v>14294011</v>
      </c>
      <c r="F114" s="81">
        <f t="shared" si="303"/>
        <v>25665</v>
      </c>
      <c r="G114" s="81">
        <f t="shared" si="304"/>
        <v>1207</v>
      </c>
      <c r="H114" s="81">
        <f t="shared" si="305"/>
        <v>4106</v>
      </c>
      <c r="I114" s="81">
        <f t="shared" si="306"/>
        <v>1188826</v>
      </c>
      <c r="J114" s="82">
        <f t="shared" si="307"/>
        <v>2.2068519842047503E-2</v>
      </c>
      <c r="K114" s="82">
        <f t="shared" si="308"/>
        <v>1.0329712086019885E-3</v>
      </c>
      <c r="L114" s="82">
        <f t="shared" si="309"/>
        <v>3.5139849068100788E-3</v>
      </c>
      <c r="M114" s="81">
        <f t="shared" si="310"/>
        <v>4.8534710434625659</v>
      </c>
      <c r="N114" s="84">
        <f t="shared" si="311"/>
        <v>6.1773971937323917E-2</v>
      </c>
      <c r="O114" s="84"/>
      <c r="P114" s="85">
        <f t="shared" si="291"/>
        <v>0.188256624227368</v>
      </c>
      <c r="Q114" s="87">
        <f t="shared" si="292"/>
        <v>6.1773971937323917E-2</v>
      </c>
      <c r="R114" s="96">
        <f t="shared" si="293"/>
        <v>0.74996940383530808</v>
      </c>
      <c r="AB114" s="119">
        <f t="shared" si="315"/>
        <v>22807.571428571428</v>
      </c>
      <c r="AC114" s="120">
        <f t="shared" si="315"/>
        <v>1301.4285714285713</v>
      </c>
      <c r="AD114" s="67">
        <f t="shared" si="280"/>
        <v>1596.0500000000002</v>
      </c>
      <c r="AE114" s="41">
        <f t="shared" si="281"/>
        <v>0.81540589043486811</v>
      </c>
      <c r="AL114">
        <f t="shared" si="60"/>
        <v>14294011</v>
      </c>
      <c r="AM114">
        <f t="shared" si="312"/>
        <v>506777</v>
      </c>
      <c r="AN114">
        <f t="shared" si="314"/>
        <v>398427.85714285716</v>
      </c>
      <c r="AO114" s="3">
        <f t="shared" si="313"/>
        <v>1.2036998976870949E-3</v>
      </c>
    </row>
    <row r="115" spans="1:41" ht="13.8" x14ac:dyDescent="0.25">
      <c r="A115" s="95">
        <v>43973</v>
      </c>
      <c r="B115" s="81">
        <v>1608604</v>
      </c>
      <c r="C115" s="81">
        <v>99166</v>
      </c>
      <c r="D115" s="81">
        <v>350135</v>
      </c>
      <c r="E115" s="81">
        <v>14784362</v>
      </c>
      <c r="F115" s="81">
        <f t="shared" si="303"/>
        <v>23438</v>
      </c>
      <c r="G115" s="81">
        <f t="shared" si="304"/>
        <v>1244</v>
      </c>
      <c r="H115" s="81">
        <f t="shared" si="305"/>
        <v>51717</v>
      </c>
      <c r="I115" s="81">
        <f t="shared" si="306"/>
        <v>1159303</v>
      </c>
      <c r="J115" s="82">
        <f t="shared" si="307"/>
        <v>1.9810118806934424E-2</v>
      </c>
      <c r="K115" s="82">
        <f t="shared" si="308"/>
        <v>1.0464104923681009E-3</v>
      </c>
      <c r="L115" s="82">
        <f t="shared" si="309"/>
        <v>4.3502581538425303E-2</v>
      </c>
      <c r="M115" s="81">
        <f t="shared" si="310"/>
        <v>0.44468163933408777</v>
      </c>
      <c r="N115" s="84">
        <f t="shared" si="311"/>
        <v>6.1647241956379571E-2</v>
      </c>
      <c r="O115" s="84"/>
      <c r="P115" s="85">
        <f t="shared" si="291"/>
        <v>0.2176638874452631</v>
      </c>
      <c r="Q115" s="87">
        <f t="shared" si="292"/>
        <v>6.1647241956379571E-2</v>
      </c>
      <c r="R115" s="96">
        <f t="shared" si="293"/>
        <v>0.7206888705983574</v>
      </c>
      <c r="AB115" s="119">
        <f t="shared" si="315"/>
        <v>22542.285714285714</v>
      </c>
      <c r="AC115" s="120">
        <f t="shared" si="315"/>
        <v>1240.5714285714287</v>
      </c>
      <c r="AD115" s="67">
        <f t="shared" si="280"/>
        <v>1586.54</v>
      </c>
      <c r="AE115" s="41">
        <f t="shared" si="281"/>
        <v>0.7819351724957635</v>
      </c>
      <c r="AL115">
        <f t="shared" si="60"/>
        <v>14784362</v>
      </c>
      <c r="AM115">
        <f t="shared" si="312"/>
        <v>490351</v>
      </c>
      <c r="AN115">
        <f t="shared" si="314"/>
        <v>407574.57142857142</v>
      </c>
      <c r="AO115" s="3">
        <f t="shared" si="313"/>
        <v>1.2313332542722487E-3</v>
      </c>
    </row>
    <row r="116" spans="1:41" ht="13.8" x14ac:dyDescent="0.25">
      <c r="A116" s="95">
        <v>43974</v>
      </c>
      <c r="B116" s="81">
        <v>1629802</v>
      </c>
      <c r="C116" s="81">
        <v>100297</v>
      </c>
      <c r="D116" s="81">
        <v>361239</v>
      </c>
      <c r="E116" s="81">
        <v>15164297</v>
      </c>
      <c r="F116" s="81">
        <f t="shared" si="303"/>
        <v>21198</v>
      </c>
      <c r="G116" s="81">
        <f t="shared" si="304"/>
        <v>1131</v>
      </c>
      <c r="H116" s="81">
        <f t="shared" si="305"/>
        <v>11104</v>
      </c>
      <c r="I116" s="81">
        <f t="shared" si="306"/>
        <v>1168266</v>
      </c>
      <c r="J116" s="82">
        <f t="shared" si="307"/>
        <v>1.8374420629353575E-2</v>
      </c>
      <c r="K116" s="82">
        <f t="shared" si="308"/>
        <v>9.7558619273822292E-4</v>
      </c>
      <c r="L116" s="82">
        <f t="shared" si="309"/>
        <v>9.578168951516558E-3</v>
      </c>
      <c r="M116" s="81">
        <f t="shared" si="310"/>
        <v>1.7410315454737626</v>
      </c>
      <c r="N116" s="84">
        <f t="shared" si="311"/>
        <v>6.1539377175877805E-2</v>
      </c>
      <c r="O116" s="84"/>
      <c r="P116" s="85">
        <f t="shared" si="291"/>
        <v>0.22164594226783377</v>
      </c>
      <c r="Q116" s="87">
        <f t="shared" si="292"/>
        <v>6.1539377175877805E-2</v>
      </c>
      <c r="R116" s="96">
        <f t="shared" si="293"/>
        <v>0.7168146805562885</v>
      </c>
      <c r="AB116" s="119">
        <f t="shared" si="315"/>
        <v>22139.428571428572</v>
      </c>
      <c r="AC116" s="120">
        <f t="shared" si="315"/>
        <v>1220.1428571428571</v>
      </c>
      <c r="AD116" s="67">
        <f t="shared" si="280"/>
        <v>1579.17</v>
      </c>
      <c r="AE116" s="41">
        <f t="shared" si="281"/>
        <v>0.77264819946101881</v>
      </c>
      <c r="AL116">
        <f t="shared" si="60"/>
        <v>15164297</v>
      </c>
      <c r="AM116">
        <f t="shared" si="312"/>
        <v>379935</v>
      </c>
      <c r="AN116">
        <f t="shared" si="314"/>
        <v>410052.57142857142</v>
      </c>
      <c r="AO116" s="3">
        <f t="shared" si="313"/>
        <v>1.2388195991474746E-3</v>
      </c>
    </row>
    <row r="117" spans="1:41" ht="13.8" x14ac:dyDescent="0.25">
      <c r="A117" s="95">
        <v>43975</v>
      </c>
      <c r="B117" s="81">
        <v>1649916</v>
      </c>
      <c r="C117" s="81">
        <v>100908</v>
      </c>
      <c r="D117" s="81">
        <v>366736</v>
      </c>
      <c r="E117" s="81">
        <v>15458978</v>
      </c>
      <c r="F117" s="81">
        <f t="shared" si="303"/>
        <v>20114</v>
      </c>
      <c r="G117" s="81">
        <f t="shared" si="304"/>
        <v>611</v>
      </c>
      <c r="H117" s="81">
        <f t="shared" si="305"/>
        <v>5497</v>
      </c>
      <c r="I117" s="81">
        <f t="shared" si="306"/>
        <v>1182272</v>
      </c>
      <c r="J117" s="82">
        <f t="shared" si="307"/>
        <v>1.7302162392925795E-2</v>
      </c>
      <c r="K117" s="82">
        <f t="shared" si="308"/>
        <v>5.2299733108726956E-4</v>
      </c>
      <c r="L117" s="82">
        <f t="shared" si="309"/>
        <v>4.705264040894796E-3</v>
      </c>
      <c r="M117" s="81">
        <f t="shared" si="310"/>
        <v>3.3093529879066548</v>
      </c>
      <c r="N117" s="84">
        <f t="shared" si="311"/>
        <v>6.1159477209748861E-2</v>
      </c>
      <c r="O117" s="84"/>
      <c r="P117" s="85">
        <f t="shared" si="291"/>
        <v>0.2222755582708453</v>
      </c>
      <c r="Q117" s="87">
        <f t="shared" si="292"/>
        <v>6.1159477209748861E-2</v>
      </c>
      <c r="R117" s="96">
        <f t="shared" si="293"/>
        <v>0.71656496451940588</v>
      </c>
      <c r="AB117" s="119">
        <f t="shared" si="315"/>
        <v>22424.428571428572</v>
      </c>
      <c r="AC117" s="120">
        <f t="shared" si="315"/>
        <v>1200.5714285714287</v>
      </c>
      <c r="AD117" s="67">
        <f t="shared" si="280"/>
        <v>1604.8300000000002</v>
      </c>
      <c r="AE117" s="41">
        <f t="shared" si="281"/>
        <v>0.74809881954563939</v>
      </c>
      <c r="AL117">
        <f t="shared" si="60"/>
        <v>15458978</v>
      </c>
      <c r="AM117">
        <f t="shared" si="312"/>
        <v>294681</v>
      </c>
      <c r="AN117">
        <f t="shared" si="314"/>
        <v>408941.42857142858</v>
      </c>
      <c r="AO117" s="3">
        <f t="shared" si="313"/>
        <v>1.2354626989722465E-3</v>
      </c>
    </row>
    <row r="118" spans="1:41" ht="13.8" x14ac:dyDescent="0.25">
      <c r="A118" s="95">
        <v>43976</v>
      </c>
      <c r="B118" s="81">
        <v>1668248</v>
      </c>
      <c r="C118" s="81">
        <v>101456</v>
      </c>
      <c r="D118" s="81">
        <v>379157</v>
      </c>
      <c r="E118" s="81">
        <v>15853767</v>
      </c>
      <c r="F118" s="81">
        <f t="shared" si="303"/>
        <v>18332</v>
      </c>
      <c r="G118" s="81">
        <f t="shared" si="304"/>
        <v>548</v>
      </c>
      <c r="H118" s="81">
        <f t="shared" si="305"/>
        <v>12421</v>
      </c>
      <c r="I118" s="81">
        <f t="shared" si="306"/>
        <v>1187635</v>
      </c>
      <c r="J118" s="82">
        <f t="shared" si="307"/>
        <v>1.5583415204436863E-2</v>
      </c>
      <c r="K118" s="82">
        <f t="shared" si="308"/>
        <v>4.6351431819412117E-4</v>
      </c>
      <c r="L118" s="82">
        <f t="shared" si="309"/>
        <v>1.050604260271748E-2</v>
      </c>
      <c r="M118" s="81">
        <f t="shared" si="310"/>
        <v>1.4206057105852399</v>
      </c>
      <c r="N118" s="84">
        <f t="shared" si="311"/>
        <v>6.0815897876095162E-2</v>
      </c>
      <c r="O118" s="84"/>
      <c r="P118" s="85">
        <f t="shared" si="291"/>
        <v>0.22727855810407085</v>
      </c>
      <c r="Q118" s="87">
        <f t="shared" si="292"/>
        <v>6.0815897876095162E-2</v>
      </c>
      <c r="R118" s="96">
        <f t="shared" si="293"/>
        <v>0.71190554401983397</v>
      </c>
      <c r="AB118" s="119">
        <f t="shared" si="315"/>
        <v>21898.285714285714</v>
      </c>
      <c r="AC118" s="120">
        <f t="shared" si="315"/>
        <v>1112.4285714285713</v>
      </c>
      <c r="AD118" s="67">
        <f t="shared" si="280"/>
        <v>1587.5900000000001</v>
      </c>
      <c r="AE118" s="41">
        <f t="shared" si="281"/>
        <v>0.70070268232262189</v>
      </c>
      <c r="AL118">
        <f t="shared" si="60"/>
        <v>15853767</v>
      </c>
      <c r="AM118">
        <f t="shared" si="312"/>
        <v>394789</v>
      </c>
      <c r="AN118">
        <f t="shared" si="314"/>
        <v>418432.14285714284</v>
      </c>
      <c r="AO118" s="3">
        <f t="shared" si="313"/>
        <v>1.2641353221583196E-3</v>
      </c>
    </row>
    <row r="119" spans="1:41" ht="13.8" x14ac:dyDescent="0.25">
      <c r="A119" s="95">
        <v>43977</v>
      </c>
      <c r="B119" s="81">
        <v>1687774</v>
      </c>
      <c r="C119" s="81">
        <v>102107</v>
      </c>
      <c r="D119" s="81">
        <v>384902</v>
      </c>
      <c r="E119" s="81">
        <v>16311451</v>
      </c>
      <c r="F119" s="81">
        <f t="shared" si="303"/>
        <v>19526</v>
      </c>
      <c r="G119" s="81">
        <f t="shared" si="304"/>
        <v>651</v>
      </c>
      <c r="H119" s="81">
        <f t="shared" si="305"/>
        <v>5745</v>
      </c>
      <c r="I119" s="81">
        <f t="shared" si="306"/>
        <v>1200765</v>
      </c>
      <c r="J119" s="82">
        <f t="shared" si="307"/>
        <v>1.6524360788154592E-2</v>
      </c>
      <c r="K119" s="82">
        <f t="shared" si="308"/>
        <v>5.4814821051922514E-4</v>
      </c>
      <c r="L119" s="82">
        <f t="shared" si="309"/>
        <v>4.8373448071166647E-3</v>
      </c>
      <c r="M119" s="81">
        <f t="shared" si="310"/>
        <v>3.0683097599499654</v>
      </c>
      <c r="N119" s="84">
        <f t="shared" si="311"/>
        <v>6.0498028764514683E-2</v>
      </c>
      <c r="O119" s="84"/>
      <c r="P119" s="85">
        <f t="shared" si="291"/>
        <v>0.22805304501669063</v>
      </c>
      <c r="Q119" s="87">
        <f t="shared" si="292"/>
        <v>6.0498028764514683E-2</v>
      </c>
      <c r="R119" s="96">
        <f t="shared" si="293"/>
        <v>0.71144892621879463</v>
      </c>
      <c r="AB119" s="119">
        <f t="shared" si="315"/>
        <v>21683.142857142859</v>
      </c>
      <c r="AC119" s="120">
        <f t="shared" si="315"/>
        <v>987.42857142857144</v>
      </c>
      <c r="AD119" s="67">
        <f t="shared" si="280"/>
        <v>1613.0100000000002</v>
      </c>
      <c r="AE119" s="41">
        <f t="shared" si="281"/>
        <v>0.61216518895020566</v>
      </c>
      <c r="AL119">
        <f t="shared" si="60"/>
        <v>16311451</v>
      </c>
      <c r="AM119">
        <f t="shared" si="312"/>
        <v>457684</v>
      </c>
      <c r="AN119">
        <f t="shared" si="314"/>
        <v>419229</v>
      </c>
      <c r="AO119" s="3">
        <f t="shared" si="313"/>
        <v>1.2665427262695851E-3</v>
      </c>
    </row>
    <row r="120" spans="1:41" ht="13.8" x14ac:dyDescent="0.25">
      <c r="A120" s="95">
        <v>43978</v>
      </c>
      <c r="B120" s="81">
        <v>1706364</v>
      </c>
      <c r="C120" s="81">
        <v>103625</v>
      </c>
      <c r="D120" s="81">
        <v>391508</v>
      </c>
      <c r="E120" s="81">
        <v>16823985</v>
      </c>
      <c r="F120" s="81">
        <f t="shared" si="303"/>
        <v>18590</v>
      </c>
      <c r="G120" s="81">
        <f t="shared" si="304"/>
        <v>1518</v>
      </c>
      <c r="H120" s="81">
        <f t="shared" si="305"/>
        <v>6606</v>
      </c>
      <c r="I120" s="81">
        <f t="shared" si="306"/>
        <v>1211231</v>
      </c>
      <c r="J120" s="82">
        <f t="shared" si="307"/>
        <v>1.5561142888229318E-2</v>
      </c>
      <c r="K120" s="82">
        <f t="shared" si="308"/>
        <v>1.2641940762763738E-3</v>
      </c>
      <c r="L120" s="82">
        <f t="shared" si="309"/>
        <v>5.5014927983410575E-3</v>
      </c>
      <c r="M120" s="81">
        <f t="shared" si="310"/>
        <v>2.3000093230163317</v>
      </c>
      <c r="N120" s="84">
        <f t="shared" si="311"/>
        <v>6.0728543265094671E-2</v>
      </c>
      <c r="O120" s="84"/>
      <c r="P120" s="85">
        <f t="shared" si="291"/>
        <v>0.22943990848377016</v>
      </c>
      <c r="Q120" s="87">
        <f t="shared" si="292"/>
        <v>6.0728543265094671E-2</v>
      </c>
      <c r="R120" s="96">
        <f t="shared" si="293"/>
        <v>0.70983154825113515</v>
      </c>
      <c r="AB120" s="119">
        <f>AVERAGE(F114:F120)</f>
        <v>20980.428571428572</v>
      </c>
      <c r="AC120" s="120">
        <f t="shared" si="315"/>
        <v>987.14285714285711</v>
      </c>
      <c r="AD120" s="67">
        <f t="shared" si="280"/>
        <v>1596.53</v>
      </c>
      <c r="AE120" s="41">
        <f t="shared" si="281"/>
        <v>0.61830523519311076</v>
      </c>
      <c r="AL120">
        <f t="shared" si="60"/>
        <v>16823985</v>
      </c>
      <c r="AM120">
        <f t="shared" si="312"/>
        <v>512534</v>
      </c>
      <c r="AN120">
        <f t="shared" si="314"/>
        <v>433821.57142857142</v>
      </c>
      <c r="AO120" s="3">
        <f t="shared" si="313"/>
        <v>1.3106286916976125E-3</v>
      </c>
    </row>
    <row r="121" spans="1:41" ht="13.8" x14ac:dyDescent="0.25">
      <c r="A121" s="95">
        <v>43979</v>
      </c>
      <c r="B121" s="81">
        <v>1729313</v>
      </c>
      <c r="C121" s="81">
        <v>104803</v>
      </c>
      <c r="D121" s="81">
        <v>399991</v>
      </c>
      <c r="E121" s="81">
        <v>17349863</v>
      </c>
      <c r="F121" s="81">
        <f t="shared" si="303"/>
        <v>22949</v>
      </c>
      <c r="G121" s="81">
        <f t="shared" si="304"/>
        <v>1178</v>
      </c>
      <c r="H121" s="81">
        <f t="shared" si="305"/>
        <v>8483</v>
      </c>
      <c r="I121" s="81">
        <f t="shared" si="306"/>
        <v>1224519</v>
      </c>
      <c r="J121" s="82">
        <f t="shared" si="307"/>
        <v>1.9045019718042022E-2</v>
      </c>
      <c r="K121" s="82">
        <f t="shared" si="308"/>
        <v>9.7256427551804738E-4</v>
      </c>
      <c r="L121" s="82">
        <f t="shared" si="309"/>
        <v>7.0036186326142575E-3</v>
      </c>
      <c r="M121" s="81">
        <f t="shared" si="310"/>
        <v>2.387736080954741</v>
      </c>
      <c r="N121" s="84">
        <f t="shared" si="311"/>
        <v>6.0603835164600044E-2</v>
      </c>
      <c r="O121" s="84"/>
      <c r="P121" s="85">
        <f t="shared" si="291"/>
        <v>0.23130052223050426</v>
      </c>
      <c r="Q121" s="87">
        <f t="shared" si="292"/>
        <v>6.0603835164600044E-2</v>
      </c>
      <c r="R121" s="96">
        <f t="shared" si="293"/>
        <v>0.70809564260489566</v>
      </c>
      <c r="AB121" s="119">
        <f t="shared" si="315"/>
        <v>20592.428571428572</v>
      </c>
      <c r="AC121" s="120">
        <f t="shared" si="315"/>
        <v>983</v>
      </c>
      <c r="AD121" s="67">
        <f t="shared" si="280"/>
        <v>1577.96</v>
      </c>
      <c r="AE121" s="41">
        <f t="shared" si="281"/>
        <v>0.62295622195746403</v>
      </c>
      <c r="AL121">
        <f t="shared" si="60"/>
        <v>17349863</v>
      </c>
      <c r="AM121">
        <f t="shared" si="312"/>
        <v>525878</v>
      </c>
      <c r="AN121">
        <f t="shared" si="314"/>
        <v>436550.28571428574</v>
      </c>
      <c r="AO121" s="3">
        <f t="shared" si="313"/>
        <v>1.3188724754784086E-3</v>
      </c>
    </row>
    <row r="122" spans="1:41" ht="13.8" x14ac:dyDescent="0.25">
      <c r="A122" s="95">
        <v>43980</v>
      </c>
      <c r="B122" s="81">
        <v>1753665</v>
      </c>
      <c r="C122" s="81">
        <v>105963</v>
      </c>
      <c r="D122" s="81">
        <v>406446</v>
      </c>
      <c r="E122" s="81">
        <v>17859048</v>
      </c>
      <c r="F122" s="81">
        <f t="shared" si="303"/>
        <v>24352</v>
      </c>
      <c r="G122" s="81">
        <f t="shared" si="304"/>
        <v>1160</v>
      </c>
      <c r="H122" s="81">
        <f t="shared" si="305"/>
        <v>6455</v>
      </c>
      <c r="I122" s="81">
        <f t="shared" si="306"/>
        <v>1241256</v>
      </c>
      <c r="J122" s="82">
        <f t="shared" si="307"/>
        <v>1.999143699938823E-2</v>
      </c>
      <c r="K122" s="82">
        <f t="shared" si="308"/>
        <v>9.4731073997218502E-4</v>
      </c>
      <c r="L122" s="82">
        <f t="shared" si="309"/>
        <v>5.2714576090693568E-3</v>
      </c>
      <c r="M122" s="81">
        <f t="shared" si="310"/>
        <v>3.214693951812722</v>
      </c>
      <c r="N122" s="84">
        <f t="shared" si="311"/>
        <v>6.042374113642001E-2</v>
      </c>
      <c r="O122" s="84"/>
      <c r="P122" s="85">
        <f t="shared" si="291"/>
        <v>0.23176946566191375</v>
      </c>
      <c r="Q122" s="87">
        <f t="shared" si="292"/>
        <v>6.042374113642001E-2</v>
      </c>
      <c r="R122" s="96">
        <f t="shared" si="293"/>
        <v>0.70780679320166628</v>
      </c>
      <c r="AB122" s="119">
        <f t="shared" si="315"/>
        <v>20723</v>
      </c>
      <c r="AC122" s="120">
        <f t="shared" si="315"/>
        <v>971</v>
      </c>
      <c r="AD122" s="67">
        <f t="shared" si="280"/>
        <v>1549.7600000000002</v>
      </c>
      <c r="AE122" s="41">
        <f t="shared" si="281"/>
        <v>0.62654862688416257</v>
      </c>
      <c r="AL122">
        <f t="shared" si="60"/>
        <v>17859048</v>
      </c>
      <c r="AM122">
        <f t="shared" si="312"/>
        <v>509185</v>
      </c>
      <c r="AN122">
        <f t="shared" si="314"/>
        <v>439240.85714285716</v>
      </c>
      <c r="AO122" s="3">
        <f t="shared" si="313"/>
        <v>1.3270010249641691E-3</v>
      </c>
    </row>
    <row r="123" spans="1:41" ht="13.8" x14ac:dyDescent="0.25">
      <c r="A123" s="95">
        <v>43981</v>
      </c>
      <c r="B123" s="81">
        <v>1777509</v>
      </c>
      <c r="C123" s="81">
        <v>106926</v>
      </c>
      <c r="D123" s="81">
        <v>416461</v>
      </c>
      <c r="E123" s="81">
        <v>18324289</v>
      </c>
      <c r="F123" s="81">
        <f t="shared" si="303"/>
        <v>23844</v>
      </c>
      <c r="G123" s="81">
        <f t="shared" si="304"/>
        <v>963</v>
      </c>
      <c r="H123" s="81">
        <f t="shared" si="305"/>
        <v>10015</v>
      </c>
      <c r="I123" s="81">
        <f t="shared" si="306"/>
        <v>1254122</v>
      </c>
      <c r="J123" s="82">
        <f t="shared" si="307"/>
        <v>1.9311889966650144E-2</v>
      </c>
      <c r="K123" s="82">
        <f t="shared" si="308"/>
        <v>7.7582706548850523E-4</v>
      </c>
      <c r="L123" s="82">
        <f t="shared" si="309"/>
        <v>8.0684403539640487E-3</v>
      </c>
      <c r="M123" s="81">
        <f t="shared" si="310"/>
        <v>2.1835488515616954</v>
      </c>
      <c r="N123" s="84">
        <f t="shared" si="311"/>
        <v>6.0154969679478414E-2</v>
      </c>
      <c r="O123" s="84"/>
      <c r="P123" s="85">
        <f t="shared" si="291"/>
        <v>0.23429473493523803</v>
      </c>
      <c r="Q123" s="87">
        <f t="shared" si="292"/>
        <v>6.0154969679478414E-2</v>
      </c>
      <c r="R123" s="96">
        <f t="shared" si="293"/>
        <v>0.70555029538528358</v>
      </c>
      <c r="AB123" s="119">
        <f t="shared" si="315"/>
        <v>21101</v>
      </c>
      <c r="AC123" s="120">
        <f t="shared" si="315"/>
        <v>947</v>
      </c>
      <c r="AD123" s="67">
        <f t="shared" si="280"/>
        <v>1569.7100000000003</v>
      </c>
      <c r="AE123" s="41">
        <f t="shared" si="281"/>
        <v>0.60329615024431249</v>
      </c>
      <c r="AL123">
        <f t="shared" si="60"/>
        <v>18324289</v>
      </c>
      <c r="AM123">
        <f t="shared" si="312"/>
        <v>465241</v>
      </c>
      <c r="AN123">
        <f t="shared" si="314"/>
        <v>451427.42857142858</v>
      </c>
      <c r="AO123" s="3">
        <f t="shared" si="313"/>
        <v>1.3638181664334423E-3</v>
      </c>
    </row>
    <row r="124" spans="1:41" ht="13.8" x14ac:dyDescent="0.25">
      <c r="A124" s="95">
        <v>43982</v>
      </c>
      <c r="B124" s="81">
        <v>1796684</v>
      </c>
      <c r="C124" s="81">
        <v>107614</v>
      </c>
      <c r="D124" s="81">
        <v>444758</v>
      </c>
      <c r="E124" s="81">
        <v>18693067</v>
      </c>
      <c r="F124" s="81">
        <f t="shared" si="303"/>
        <v>19175</v>
      </c>
      <c r="G124" s="81">
        <f t="shared" si="304"/>
        <v>688</v>
      </c>
      <c r="H124" s="81">
        <f t="shared" si="305"/>
        <v>28297</v>
      </c>
      <c r="I124" s="81">
        <f t="shared" si="306"/>
        <v>1244312</v>
      </c>
      <c r="J124" s="82">
        <f t="shared" si="307"/>
        <v>1.5372130568666464E-2</v>
      </c>
      <c r="K124" s="82">
        <f t="shared" si="308"/>
        <v>5.4859096642910336E-4</v>
      </c>
      <c r="L124" s="82">
        <f t="shared" si="309"/>
        <v>2.2563195606169095E-2</v>
      </c>
      <c r="M124" s="81">
        <f t="shared" si="310"/>
        <v>0.66512082570423059</v>
      </c>
      <c r="N124" s="84">
        <f t="shared" si="311"/>
        <v>5.989589710822827E-2</v>
      </c>
      <c r="O124" s="84"/>
      <c r="P124" s="85">
        <f t="shared" si="291"/>
        <v>0.24754380848273819</v>
      </c>
      <c r="Q124" s="87">
        <f t="shared" si="292"/>
        <v>5.989589710822827E-2</v>
      </c>
      <c r="R124" s="96">
        <f t="shared" si="293"/>
        <v>0.69256029440903355</v>
      </c>
      <c r="AB124" s="119">
        <f t="shared" ref="AB124:AC133" si="316">AVERAGE(F118:F124)</f>
        <v>20966.857142857141</v>
      </c>
      <c r="AC124" s="120">
        <f t="shared" si="316"/>
        <v>958</v>
      </c>
      <c r="AD124" s="67">
        <f t="shared" si="280"/>
        <v>1532.88</v>
      </c>
      <c r="AE124" s="41">
        <f t="shared" si="281"/>
        <v>0.6249673816606649</v>
      </c>
      <c r="AL124">
        <f t="shared" si="60"/>
        <v>18693067</v>
      </c>
      <c r="AM124">
        <f t="shared" si="312"/>
        <v>368778</v>
      </c>
      <c r="AN124">
        <f t="shared" si="314"/>
        <v>462012.71428571426</v>
      </c>
      <c r="AO124" s="3">
        <f t="shared" si="313"/>
        <v>1.3957976254568253E-3</v>
      </c>
    </row>
    <row r="125" spans="1:41" ht="13.8" x14ac:dyDescent="0.25">
      <c r="A125" s="95">
        <v>43983</v>
      </c>
      <c r="B125" s="81">
        <v>1814048</v>
      </c>
      <c r="C125" s="81">
        <v>108388</v>
      </c>
      <c r="D125" s="81">
        <v>458231</v>
      </c>
      <c r="E125" s="81">
        <v>19119661</v>
      </c>
      <c r="F125" s="81">
        <f t="shared" si="303"/>
        <v>17364</v>
      </c>
      <c r="G125" s="81">
        <f t="shared" si="304"/>
        <v>774</v>
      </c>
      <c r="H125" s="81">
        <f t="shared" si="305"/>
        <v>13473</v>
      </c>
      <c r="I125" s="81">
        <f t="shared" si="306"/>
        <v>1247429</v>
      </c>
      <c r="J125" s="82">
        <f t="shared" si="307"/>
        <v>1.4030859035549964E-2</v>
      </c>
      <c r="K125" s="82">
        <f t="shared" si="308"/>
        <v>6.2203048753045858E-4</v>
      </c>
      <c r="L125" s="82">
        <f t="shared" si="309"/>
        <v>1.0827670230617401E-2</v>
      </c>
      <c r="M125" s="81">
        <f t="shared" si="310"/>
        <v>1.2254345664521127</v>
      </c>
      <c r="N125" s="84">
        <f t="shared" si="311"/>
        <v>5.9749245885445147E-2</v>
      </c>
      <c r="O125" s="84"/>
      <c r="P125" s="85">
        <f t="shared" si="291"/>
        <v>0.25260136446224135</v>
      </c>
      <c r="Q125" s="87">
        <f t="shared" si="292"/>
        <v>5.9749245885445147E-2</v>
      </c>
      <c r="R125" s="96">
        <f t="shared" si="293"/>
        <v>0.68764938965231348</v>
      </c>
      <c r="AB125" s="119">
        <f t="shared" si="316"/>
        <v>20828.571428571428</v>
      </c>
      <c r="AC125" s="120">
        <f t="shared" si="316"/>
        <v>990.28571428571433</v>
      </c>
      <c r="AD125" s="67">
        <f t="shared" si="280"/>
        <v>1517.8200000000002</v>
      </c>
      <c r="AE125" s="41">
        <f t="shared" si="281"/>
        <v>0.65243949498999498</v>
      </c>
      <c r="AL125">
        <f t="shared" si="60"/>
        <v>19119661</v>
      </c>
      <c r="AM125">
        <f t="shared" si="312"/>
        <v>426594</v>
      </c>
      <c r="AN125">
        <f t="shared" si="314"/>
        <v>466556.28571428574</v>
      </c>
      <c r="AO125" s="3">
        <f t="shared" si="313"/>
        <v>1.4095243174178859E-3</v>
      </c>
    </row>
    <row r="126" spans="1:41" ht="13.8" x14ac:dyDescent="0.25">
      <c r="A126" s="95">
        <v>43984</v>
      </c>
      <c r="B126" s="81">
        <v>1835422</v>
      </c>
      <c r="C126" s="81">
        <v>109444</v>
      </c>
      <c r="D126" s="81">
        <v>463868</v>
      </c>
      <c r="E126" s="81">
        <v>19578911</v>
      </c>
      <c r="F126" s="81">
        <f t="shared" si="303"/>
        <v>21374</v>
      </c>
      <c r="G126" s="81">
        <f t="shared" si="304"/>
        <v>1056</v>
      </c>
      <c r="H126" s="81">
        <f t="shared" si="305"/>
        <v>5637</v>
      </c>
      <c r="I126" s="81">
        <f t="shared" si="306"/>
        <v>1262110</v>
      </c>
      <c r="J126" s="82">
        <f t="shared" si="307"/>
        <v>1.7228864285162654E-2</v>
      </c>
      <c r="K126" s="82">
        <f t="shared" si="308"/>
        <v>8.4654116586996135E-4</v>
      </c>
      <c r="L126" s="82">
        <f t="shared" si="309"/>
        <v>4.5188944621297085E-3</v>
      </c>
      <c r="M126" s="81">
        <f t="shared" si="310"/>
        <v>3.2110839603131875</v>
      </c>
      <c r="N126" s="84">
        <f t="shared" si="311"/>
        <v>5.9628793814174616E-2</v>
      </c>
      <c r="O126" s="84"/>
      <c r="P126" s="85">
        <f t="shared" si="291"/>
        <v>0.25273097957853835</v>
      </c>
      <c r="Q126" s="87">
        <f t="shared" si="292"/>
        <v>5.9628793814174616E-2</v>
      </c>
      <c r="R126" s="96">
        <f t="shared" si="293"/>
        <v>0.68764022660728696</v>
      </c>
      <c r="AB126" s="119">
        <f t="shared" si="316"/>
        <v>21092.571428571428</v>
      </c>
      <c r="AC126" s="120">
        <f t="shared" si="316"/>
        <v>1048.1428571428571</v>
      </c>
      <c r="AD126" s="67">
        <f t="shared" si="280"/>
        <v>1468.63</v>
      </c>
      <c r="AE126" s="41">
        <f t="shared" si="281"/>
        <v>0.7136874891176519</v>
      </c>
      <c r="AL126">
        <f t="shared" si="60"/>
        <v>19578911</v>
      </c>
      <c r="AM126">
        <f t="shared" si="312"/>
        <v>459250</v>
      </c>
      <c r="AN126">
        <f t="shared" si="314"/>
        <v>466780</v>
      </c>
      <c r="AO126" s="3">
        <f t="shared" si="313"/>
        <v>1.4102001859797794E-3</v>
      </c>
    </row>
    <row r="127" spans="1:41" ht="13.8" x14ac:dyDescent="0.25">
      <c r="A127" s="95">
        <v>43985</v>
      </c>
      <c r="B127" s="81">
        <v>1855400</v>
      </c>
      <c r="C127" s="81">
        <v>110441</v>
      </c>
      <c r="D127" s="81">
        <v>479258</v>
      </c>
      <c r="E127" s="81">
        <v>20195021</v>
      </c>
      <c r="F127" s="81">
        <f t="shared" si="303"/>
        <v>19978</v>
      </c>
      <c r="G127" s="81">
        <f t="shared" si="304"/>
        <v>997</v>
      </c>
      <c r="H127" s="81">
        <f t="shared" si="305"/>
        <v>15390</v>
      </c>
      <c r="I127" s="81">
        <f t="shared" si="306"/>
        <v>1265701</v>
      </c>
      <c r="J127" s="82">
        <f t="shared" si="307"/>
        <v>1.5917310258095771E-2</v>
      </c>
      <c r="K127" s="82">
        <f t="shared" si="308"/>
        <v>7.8994699352671319E-4</v>
      </c>
      <c r="L127" s="82">
        <f t="shared" si="309"/>
        <v>1.2193865827859696E-2</v>
      </c>
      <c r="M127" s="81">
        <f t="shared" si="310"/>
        <v>1.2259349758860836</v>
      </c>
      <c r="N127" s="84">
        <f t="shared" si="311"/>
        <v>5.9524091840034495E-2</v>
      </c>
      <c r="O127" s="84"/>
      <c r="P127" s="85">
        <f t="shared" si="291"/>
        <v>0.25830440875282956</v>
      </c>
      <c r="Q127" s="87">
        <f t="shared" si="292"/>
        <v>5.9524091840034495E-2</v>
      </c>
      <c r="R127" s="96">
        <f t="shared" si="293"/>
        <v>0.68217149940713595</v>
      </c>
      <c r="AB127" s="119">
        <f t="shared" si="316"/>
        <v>21290.857142857141</v>
      </c>
      <c r="AC127" s="120">
        <f t="shared" si="316"/>
        <v>973.71428571428567</v>
      </c>
      <c r="AD127" s="67">
        <f t="shared" si="280"/>
        <v>1441.4700000000003</v>
      </c>
      <c r="AE127" s="41">
        <f t="shared" si="281"/>
        <v>0.6755009023526577</v>
      </c>
      <c r="AL127">
        <f t="shared" si="60"/>
        <v>20195021</v>
      </c>
      <c r="AM127">
        <f t="shared" si="312"/>
        <v>616110</v>
      </c>
      <c r="AN127">
        <f t="shared" si="314"/>
        <v>481576.57142857142</v>
      </c>
      <c r="AO127" s="3">
        <f t="shared" si="313"/>
        <v>1.4549024606711426E-3</v>
      </c>
    </row>
    <row r="128" spans="1:41" ht="13.8" x14ac:dyDescent="0.25">
      <c r="A128" s="95">
        <v>43986</v>
      </c>
      <c r="B128" s="81">
        <v>1877139</v>
      </c>
      <c r="C128" s="81">
        <v>111450</v>
      </c>
      <c r="D128" s="81">
        <v>485002</v>
      </c>
      <c r="E128" s="81">
        <v>20791097</v>
      </c>
      <c r="F128" s="81">
        <f t="shared" si="303"/>
        <v>21739</v>
      </c>
      <c r="G128" s="81">
        <f t="shared" si="304"/>
        <v>1009</v>
      </c>
      <c r="H128" s="81">
        <f t="shared" si="305"/>
        <v>5744</v>
      </c>
      <c r="I128" s="81">
        <f t="shared" si="306"/>
        <v>1280687</v>
      </c>
      <c r="J128" s="82">
        <f t="shared" si="307"/>
        <v>1.7272280373723081E-2</v>
      </c>
      <c r="K128" s="82">
        <f t="shared" si="308"/>
        <v>7.9718669733215032E-4</v>
      </c>
      <c r="L128" s="82">
        <f t="shared" si="309"/>
        <v>4.5381966198968001E-3</v>
      </c>
      <c r="M128" s="81">
        <f t="shared" si="310"/>
        <v>3.2373082394938071</v>
      </c>
      <c r="N128" s="84">
        <f t="shared" si="311"/>
        <v>5.9372268116532657E-2</v>
      </c>
      <c r="O128" s="84"/>
      <c r="P128" s="85">
        <f t="shared" si="291"/>
        <v>0.25837298143611104</v>
      </c>
      <c r="Q128" s="87">
        <f t="shared" si="292"/>
        <v>5.9372268116532657E-2</v>
      </c>
      <c r="R128" s="96">
        <f t="shared" si="293"/>
        <v>0.68225475044735628</v>
      </c>
      <c r="AB128" s="119">
        <f t="shared" si="316"/>
        <v>21118</v>
      </c>
      <c r="AC128" s="120">
        <f t="shared" si="316"/>
        <v>949.57142857142856</v>
      </c>
      <c r="AD128" s="67">
        <f t="shared" si="280"/>
        <v>1450.6100000000001</v>
      </c>
      <c r="AE128" s="41">
        <f t="shared" si="281"/>
        <v>0.65460146322680013</v>
      </c>
      <c r="AL128">
        <f t="shared" si="60"/>
        <v>20791097</v>
      </c>
      <c r="AM128">
        <f t="shared" si="312"/>
        <v>596076</v>
      </c>
      <c r="AN128">
        <f t="shared" si="314"/>
        <v>491604.85714285716</v>
      </c>
      <c r="AO128" s="3">
        <f t="shared" si="313"/>
        <v>1.485199153715712E-3</v>
      </c>
    </row>
    <row r="129" spans="1:41" ht="13.8" x14ac:dyDescent="0.25">
      <c r="A129" s="95">
        <v>43987</v>
      </c>
      <c r="B129" s="81">
        <v>1902308</v>
      </c>
      <c r="C129" s="81">
        <v>112348</v>
      </c>
      <c r="D129" s="81">
        <v>491706</v>
      </c>
      <c r="E129" s="81">
        <v>21338998</v>
      </c>
      <c r="F129" s="81">
        <f t="shared" si="303"/>
        <v>25169</v>
      </c>
      <c r="G129" s="81">
        <f t="shared" si="304"/>
        <v>898</v>
      </c>
      <c r="H129" s="81">
        <f t="shared" si="305"/>
        <v>6704</v>
      </c>
      <c r="I129" s="81">
        <f t="shared" si="306"/>
        <v>1298254</v>
      </c>
      <c r="J129" s="82">
        <f t="shared" si="307"/>
        <v>1.9764820930423099E-2</v>
      </c>
      <c r="K129" s="82">
        <f t="shared" si="308"/>
        <v>7.0118616024055836E-4</v>
      </c>
      <c r="L129" s="82">
        <f t="shared" si="309"/>
        <v>5.2346904434885343E-3</v>
      </c>
      <c r="M129" s="81">
        <f t="shared" si="310"/>
        <v>3.3297223392424056</v>
      </c>
      <c r="N129" s="84">
        <f t="shared" si="311"/>
        <v>5.9058785433273683E-2</v>
      </c>
      <c r="O129" s="84"/>
      <c r="P129" s="85">
        <f t="shared" si="291"/>
        <v>0.25847864804227288</v>
      </c>
      <c r="Q129" s="87">
        <f t="shared" si="292"/>
        <v>5.9058785433273683E-2</v>
      </c>
      <c r="R129" s="96">
        <f t="shared" si="293"/>
        <v>0.68246256652445347</v>
      </c>
      <c r="AB129" s="119">
        <f t="shared" si="316"/>
        <v>21234.714285714286</v>
      </c>
      <c r="AC129" s="120">
        <f t="shared" si="316"/>
        <v>912.14285714285711</v>
      </c>
      <c r="AD129" s="67">
        <f t="shared" si="280"/>
        <v>1477.0700000000002</v>
      </c>
      <c r="AE129" s="41">
        <f t="shared" si="281"/>
        <v>0.61753529429401244</v>
      </c>
      <c r="AL129">
        <f t="shared" si="60"/>
        <v>21338998</v>
      </c>
      <c r="AM129">
        <f t="shared" si="312"/>
        <v>547901</v>
      </c>
      <c r="AN129">
        <f t="shared" si="314"/>
        <v>497135.71428571426</v>
      </c>
      <c r="AO129" s="3">
        <f t="shared" si="313"/>
        <v>1.5019085580849751E-3</v>
      </c>
    </row>
    <row r="130" spans="1:41" ht="13.8" x14ac:dyDescent="0.25">
      <c r="A130" s="95">
        <v>43988</v>
      </c>
      <c r="B130" s="81">
        <v>1924146</v>
      </c>
      <c r="C130" s="81">
        <v>113054</v>
      </c>
      <c r="D130" s="81">
        <v>500849</v>
      </c>
      <c r="E130" s="81">
        <v>21841460</v>
      </c>
      <c r="F130" s="81">
        <f t="shared" si="303"/>
        <v>21838</v>
      </c>
      <c r="G130" s="81">
        <f t="shared" si="304"/>
        <v>706</v>
      </c>
      <c r="H130" s="81">
        <f t="shared" si="305"/>
        <v>9143</v>
      </c>
      <c r="I130" s="81">
        <f t="shared" si="306"/>
        <v>1310243</v>
      </c>
      <c r="J130" s="82">
        <f t="shared" si="307"/>
        <v>1.6918284717534482E-2</v>
      </c>
      <c r="K130" s="82">
        <f t="shared" si="308"/>
        <v>5.4380729810961489E-4</v>
      </c>
      <c r="L130" s="82">
        <f t="shared" si="309"/>
        <v>7.0425355901079451E-3</v>
      </c>
      <c r="M130" s="81">
        <f t="shared" si="310"/>
        <v>2.2300975538306438</v>
      </c>
      <c r="N130" s="84">
        <f t="shared" si="311"/>
        <v>5.8755416688754385E-2</v>
      </c>
      <c r="O130" s="84"/>
      <c r="P130" s="85">
        <f t="shared" si="291"/>
        <v>0.26029677581638816</v>
      </c>
      <c r="Q130" s="87">
        <f t="shared" si="292"/>
        <v>5.8755416688754385E-2</v>
      </c>
      <c r="R130" s="96">
        <f t="shared" si="293"/>
        <v>0.68094780749485739</v>
      </c>
      <c r="AB130" s="119">
        <f t="shared" si="316"/>
        <v>20948.142857142859</v>
      </c>
      <c r="AC130" s="120">
        <f t="shared" si="316"/>
        <v>875.42857142857144</v>
      </c>
      <c r="AD130" s="67">
        <f t="shared" si="280"/>
        <v>1467.68</v>
      </c>
      <c r="AE130" s="41">
        <f t="shared" si="281"/>
        <v>0.59647100964009281</v>
      </c>
      <c r="AL130">
        <f t="shared" si="60"/>
        <v>21841460</v>
      </c>
      <c r="AM130">
        <f t="shared" si="312"/>
        <v>502462</v>
      </c>
      <c r="AN130">
        <f t="shared" si="314"/>
        <v>502453</v>
      </c>
      <c r="AO130" s="3">
        <f t="shared" si="313"/>
        <v>1.517972736719864E-3</v>
      </c>
    </row>
    <row r="131" spans="1:41" ht="13.8" x14ac:dyDescent="0.25">
      <c r="A131" s="95">
        <v>43989</v>
      </c>
      <c r="B131" s="81">
        <v>1941934</v>
      </c>
      <c r="C131" s="81">
        <v>113492</v>
      </c>
      <c r="D131" s="81">
        <v>506367</v>
      </c>
      <c r="E131" s="81">
        <v>22192633</v>
      </c>
      <c r="F131" s="81">
        <f t="shared" si="303"/>
        <v>17788</v>
      </c>
      <c r="G131" s="81">
        <f t="shared" si="304"/>
        <v>438</v>
      </c>
      <c r="H131" s="81">
        <f t="shared" si="305"/>
        <v>5518</v>
      </c>
      <c r="I131" s="81">
        <f t="shared" si="306"/>
        <v>1322075</v>
      </c>
      <c r="J131" s="82">
        <f t="shared" si="307"/>
        <v>1.3655488128753678E-2</v>
      </c>
      <c r="K131" s="82">
        <f t="shared" si="308"/>
        <v>3.3428913567941213E-4</v>
      </c>
      <c r="L131" s="82">
        <f t="shared" si="309"/>
        <v>4.2114325357967951E-3</v>
      </c>
      <c r="M131" s="81">
        <f t="shared" si="310"/>
        <v>3.0040308482677309</v>
      </c>
      <c r="N131" s="84">
        <f t="shared" si="311"/>
        <v>5.8442768909756977E-2</v>
      </c>
      <c r="O131" s="84"/>
      <c r="P131" s="85">
        <f t="shared" si="291"/>
        <v>0.26075397001133921</v>
      </c>
      <c r="Q131" s="87">
        <f t="shared" si="292"/>
        <v>5.8442768909756977E-2</v>
      </c>
      <c r="R131" s="96">
        <f t="shared" si="293"/>
        <v>0.68080326107890388</v>
      </c>
      <c r="AB131" s="119">
        <f t="shared" si="316"/>
        <v>20750</v>
      </c>
      <c r="AC131" s="120">
        <f t="shared" si="316"/>
        <v>839.71428571428567</v>
      </c>
      <c r="AD131" s="67">
        <f t="shared" si="280"/>
        <v>1458</v>
      </c>
      <c r="AE131" s="41">
        <f t="shared" si="281"/>
        <v>0.57593572408387217</v>
      </c>
      <c r="AL131">
        <f t="shared" si="60"/>
        <v>22192633</v>
      </c>
      <c r="AM131">
        <f t="shared" si="312"/>
        <v>351173</v>
      </c>
      <c r="AN131">
        <f t="shared" si="314"/>
        <v>499938</v>
      </c>
      <c r="AO131" s="3">
        <f t="shared" si="313"/>
        <v>1.5103746102625626E-3</v>
      </c>
    </row>
    <row r="132" spans="1:41" ht="13.8" x14ac:dyDescent="0.25">
      <c r="A132" s="95">
        <v>43990</v>
      </c>
      <c r="B132" s="81">
        <v>1959462</v>
      </c>
      <c r="C132" s="81">
        <v>113984</v>
      </c>
      <c r="D132" s="81">
        <v>518522</v>
      </c>
      <c r="E132" s="81">
        <v>22870474</v>
      </c>
      <c r="F132" s="81">
        <f t="shared" si="303"/>
        <v>17528</v>
      </c>
      <c r="G132" s="81">
        <f t="shared" si="304"/>
        <v>492</v>
      </c>
      <c r="H132" s="81">
        <f t="shared" si="305"/>
        <v>12155</v>
      </c>
      <c r="I132" s="81">
        <f t="shared" si="306"/>
        <v>1326956</v>
      </c>
      <c r="J132" s="82">
        <f t="shared" si="307"/>
        <v>1.3336187843135202E-2</v>
      </c>
      <c r="K132" s="82">
        <f t="shared" si="308"/>
        <v>3.7214227634589566E-4</v>
      </c>
      <c r="L132" s="82">
        <f t="shared" si="309"/>
        <v>9.1938808312690273E-3</v>
      </c>
      <c r="M132" s="81">
        <f t="shared" si="310"/>
        <v>1.3941203876581776</v>
      </c>
      <c r="N132" s="84">
        <f t="shared" si="311"/>
        <v>5.8171069405785876E-2</v>
      </c>
      <c r="O132" s="84"/>
      <c r="P132" s="85">
        <f t="shared" si="291"/>
        <v>0.26462467759007319</v>
      </c>
      <c r="Q132" s="87">
        <f t="shared" si="292"/>
        <v>5.8171069405785876E-2</v>
      </c>
      <c r="R132" s="96">
        <f t="shared" si="293"/>
        <v>0.67720425300414089</v>
      </c>
      <c r="AB132" s="119">
        <f t="shared" si="316"/>
        <v>20773.428571428572</v>
      </c>
      <c r="AC132" s="120">
        <f t="shared" si="316"/>
        <v>799.42857142857144</v>
      </c>
      <c r="AD132" s="67">
        <f t="shared" si="280"/>
        <v>1476.48</v>
      </c>
      <c r="AE132" s="41">
        <f t="shared" si="281"/>
        <v>0.54144219456313081</v>
      </c>
      <c r="AL132">
        <f t="shared" si="60"/>
        <v>22870474</v>
      </c>
      <c r="AM132">
        <f t="shared" si="312"/>
        <v>677841</v>
      </c>
      <c r="AN132">
        <f t="shared" si="314"/>
        <v>535830.42857142852</v>
      </c>
      <c r="AO132" s="3">
        <f t="shared" si="313"/>
        <v>1.6188100818909409E-3</v>
      </c>
    </row>
    <row r="133" spans="1:41" ht="13.8" x14ac:dyDescent="0.25">
      <c r="A133" s="95">
        <v>43991</v>
      </c>
      <c r="B133" s="81">
        <v>1977834</v>
      </c>
      <c r="C133" s="81">
        <v>114925</v>
      </c>
      <c r="D133" s="81">
        <v>524855</v>
      </c>
      <c r="E133" s="81">
        <v>23453122</v>
      </c>
      <c r="F133" s="81">
        <f t="shared" si="303"/>
        <v>18372</v>
      </c>
      <c r="G133" s="81">
        <f t="shared" si="304"/>
        <v>941</v>
      </c>
      <c r="H133" s="81">
        <f t="shared" si="305"/>
        <v>6333</v>
      </c>
      <c r="I133" s="81">
        <f t="shared" si="306"/>
        <v>1338054</v>
      </c>
      <c r="J133" s="82">
        <f t="shared" si="307"/>
        <v>1.3927670403321542E-2</v>
      </c>
      <c r="K133" s="82">
        <f t="shared" si="308"/>
        <v>7.0914182535065213E-4</v>
      </c>
      <c r="L133" s="82">
        <f t="shared" si="309"/>
        <v>4.7725772369242086E-3</v>
      </c>
      <c r="M133" s="81">
        <f t="shared" si="310"/>
        <v>2.5407486675432964</v>
      </c>
      <c r="N133" s="84">
        <f t="shared" si="311"/>
        <v>5.8106494276061592E-2</v>
      </c>
      <c r="O133" s="84"/>
      <c r="P133" s="85">
        <f t="shared" si="291"/>
        <v>0.26536857997182778</v>
      </c>
      <c r="Q133" s="87">
        <f t="shared" si="292"/>
        <v>5.8106494276061592E-2</v>
      </c>
      <c r="R133" s="96">
        <f t="shared" si="293"/>
        <v>0.67652492575211065</v>
      </c>
      <c r="AB133" s="119">
        <f t="shared" si="316"/>
        <v>20344.571428571428</v>
      </c>
      <c r="AC133" s="120">
        <f t="shared" si="316"/>
        <v>783</v>
      </c>
      <c r="AD133" s="67">
        <f t="shared" si="280"/>
        <v>1490.3600000000001</v>
      </c>
      <c r="AE133" s="41">
        <f t="shared" si="281"/>
        <v>0.52537641912021249</v>
      </c>
      <c r="AL133">
        <f t="shared" si="60"/>
        <v>23453122</v>
      </c>
      <c r="AM133">
        <f t="shared" si="312"/>
        <v>582648</v>
      </c>
      <c r="AN133">
        <f t="shared" si="314"/>
        <v>553458.71428571432</v>
      </c>
      <c r="AO133" s="3">
        <f t="shared" si="313"/>
        <v>1.672067316118608E-3</v>
      </c>
    </row>
    <row r="134" spans="1:41" ht="13.8" x14ac:dyDescent="0.25">
      <c r="A134" s="95">
        <v>43992</v>
      </c>
      <c r="B134" s="81">
        <v>1998661</v>
      </c>
      <c r="C134" s="81">
        <v>115822</v>
      </c>
      <c r="D134" s="81">
        <v>533504</v>
      </c>
      <c r="E134" s="81">
        <v>24088803</v>
      </c>
      <c r="F134" s="81">
        <f t="shared" si="303"/>
        <v>20827</v>
      </c>
      <c r="G134" s="81">
        <f t="shared" si="304"/>
        <v>897</v>
      </c>
      <c r="H134" s="81">
        <f t="shared" si="305"/>
        <v>8649</v>
      </c>
      <c r="I134" s="81">
        <f t="shared" si="306"/>
        <v>1349335</v>
      </c>
      <c r="J134" s="82">
        <f t="shared" si="307"/>
        <v>1.5658706796339402E-2</v>
      </c>
      <c r="K134" s="82">
        <f t="shared" si="308"/>
        <v>6.7037653188884751E-4</v>
      </c>
      <c r="L134" s="82">
        <f t="shared" si="309"/>
        <v>6.4638646870754093E-3</v>
      </c>
      <c r="M134" s="81">
        <f t="shared" si="310"/>
        <v>2.1948664638245465</v>
      </c>
      <c r="N134" s="84">
        <f t="shared" si="311"/>
        <v>5.7949797389352173E-2</v>
      </c>
      <c r="O134" s="84"/>
      <c r="P134" s="85">
        <f t="shared" si="291"/>
        <v>0.26693071011041891</v>
      </c>
      <c r="Q134" s="87">
        <f t="shared" si="292"/>
        <v>5.7949797389352173E-2</v>
      </c>
      <c r="R134" s="96">
        <f t="shared" si="293"/>
        <v>0.67511949250022885</v>
      </c>
      <c r="AB134" s="119">
        <f t="shared" ref="AB134:AB162" si="317">AVERAGE(F128:F134)</f>
        <v>20465.857142857141</v>
      </c>
      <c r="AC134" s="120">
        <f t="shared" ref="AC134:AC162" si="318">AVERAGE(G128:G134)</f>
        <v>768.71428571428567</v>
      </c>
      <c r="AD134" s="67">
        <f t="shared" si="280"/>
        <v>1478.2600000000002</v>
      </c>
      <c r="AE134" s="41">
        <f t="shared" si="281"/>
        <v>0.52001291093196433</v>
      </c>
      <c r="AL134">
        <f t="shared" ref="AL134:AL197" si="319">IF(E134="",AL133,E134)</f>
        <v>24088803</v>
      </c>
      <c r="AM134">
        <f t="shared" si="312"/>
        <v>635681</v>
      </c>
      <c r="AN134">
        <f t="shared" si="314"/>
        <v>556254.57142857148</v>
      </c>
      <c r="AO134" s="3">
        <f t="shared" si="313"/>
        <v>1.6805139467857963E-3</v>
      </c>
    </row>
    <row r="135" spans="1:41" ht="13.8" x14ac:dyDescent="0.25">
      <c r="A135" s="95">
        <v>43993</v>
      </c>
      <c r="B135" s="81">
        <v>2021868</v>
      </c>
      <c r="C135" s="81">
        <v>116682</v>
      </c>
      <c r="D135" s="81">
        <v>540292</v>
      </c>
      <c r="E135" s="81">
        <v>24612671</v>
      </c>
      <c r="F135" s="81">
        <f t="shared" ref="F135:F147" si="320">B135-B134</f>
        <v>23207</v>
      </c>
      <c r="G135" s="81">
        <f t="shared" ref="G135:G147" si="321">C135-C134</f>
        <v>860</v>
      </c>
      <c r="H135" s="81">
        <f t="shared" ref="H135:H147" si="322">D135-D134</f>
        <v>6788</v>
      </c>
      <c r="I135" s="81">
        <f t="shared" ref="I135:I147" si="323">B135-D135-C135</f>
        <v>1364894</v>
      </c>
      <c r="J135" s="82">
        <f t="shared" ref="J135:J147" si="324">F135/I134*$B$2/($B$2-B134)</f>
        <v>1.7303323361294805E-2</v>
      </c>
      <c r="K135" s="82">
        <f t="shared" ref="K135:K147" si="325">G135/I134</f>
        <v>6.3735099141428928E-4</v>
      </c>
      <c r="L135" s="82">
        <f t="shared" ref="L135:L147" si="326">H135/I134</f>
        <v>5.0306261973490649E-3</v>
      </c>
      <c r="M135" s="81">
        <f t="shared" ref="M135:M147" si="327">J135/(K135+L135)</f>
        <v>3.0528216301925633</v>
      </c>
      <c r="N135" s="84">
        <f t="shared" ref="N135:N147" si="328">C135/B135</f>
        <v>5.7709998872329943E-2</v>
      </c>
      <c r="O135" s="84"/>
      <c r="P135" s="85">
        <f t="shared" ref="P135:P147" si="329">D135/B135</f>
        <v>0.26722417091521306</v>
      </c>
      <c r="Q135" s="87">
        <f t="shared" ref="Q135:Q147" si="330">N135</f>
        <v>5.7709998872329943E-2</v>
      </c>
      <c r="R135" s="96">
        <f t="shared" ref="R135:R147" si="331">IF(P135="","",1-SUM(P135:Q135))</f>
        <v>0.67506583021245703</v>
      </c>
      <c r="AB135" s="119">
        <f t="shared" si="317"/>
        <v>20675.571428571428</v>
      </c>
      <c r="AC135" s="120">
        <f t="shared" si="318"/>
        <v>747.42857142857144</v>
      </c>
      <c r="AD135" s="67">
        <f t="shared" si="280"/>
        <v>1486.4300000000003</v>
      </c>
      <c r="AE135" s="41">
        <f t="shared" si="281"/>
        <v>0.50283469213388543</v>
      </c>
      <c r="AL135">
        <f t="shared" si="319"/>
        <v>24612671</v>
      </c>
      <c r="AM135">
        <f t="shared" si="312"/>
        <v>523868</v>
      </c>
      <c r="AN135">
        <f t="shared" si="314"/>
        <v>545939.14285714284</v>
      </c>
      <c r="AO135" s="3">
        <f t="shared" si="313"/>
        <v>1.6493497596100609E-3</v>
      </c>
    </row>
    <row r="136" spans="1:41" ht="13.8" x14ac:dyDescent="0.25">
      <c r="A136" s="95">
        <v>43994</v>
      </c>
      <c r="B136" s="81">
        <v>2046739</v>
      </c>
      <c r="C136" s="81">
        <v>117500</v>
      </c>
      <c r="D136" s="81">
        <v>547386</v>
      </c>
      <c r="E136" s="81">
        <v>25145128</v>
      </c>
      <c r="F136" s="81">
        <f t="shared" si="320"/>
        <v>24871</v>
      </c>
      <c r="G136" s="81">
        <f t="shared" si="321"/>
        <v>818</v>
      </c>
      <c r="H136" s="81">
        <f t="shared" si="322"/>
        <v>7094</v>
      </c>
      <c r="I136" s="81">
        <f t="shared" si="323"/>
        <v>1381853</v>
      </c>
      <c r="J136" s="82">
        <f t="shared" si="324"/>
        <v>1.833391717256657E-2</v>
      </c>
      <c r="K136" s="82">
        <f t="shared" si="325"/>
        <v>5.9931393939749163E-4</v>
      </c>
      <c r="L136" s="82">
        <f t="shared" si="326"/>
        <v>5.1974732103738461E-3</v>
      </c>
      <c r="M136" s="81">
        <f t="shared" si="327"/>
        <v>3.1627721872261216</v>
      </c>
      <c r="N136" s="84">
        <f t="shared" si="328"/>
        <v>5.7408394524167468E-2</v>
      </c>
      <c r="O136" s="84"/>
      <c r="P136" s="85">
        <f t="shared" si="329"/>
        <v>0.26744299102132707</v>
      </c>
      <c r="Q136" s="87">
        <f t="shared" si="330"/>
        <v>5.7408394524167468E-2</v>
      </c>
      <c r="R136" s="96">
        <f t="shared" si="331"/>
        <v>0.67514861445450547</v>
      </c>
      <c r="AB136" s="119">
        <f t="shared" si="317"/>
        <v>20633</v>
      </c>
      <c r="AC136" s="120">
        <f t="shared" si="318"/>
        <v>736</v>
      </c>
      <c r="AD136" s="67">
        <f t="shared" si="280"/>
        <v>1466.3700000000003</v>
      </c>
      <c r="AE136" s="41">
        <f t="shared" si="281"/>
        <v>0.50191970648608453</v>
      </c>
      <c r="AL136">
        <f t="shared" si="319"/>
        <v>25145128</v>
      </c>
      <c r="AM136">
        <f t="shared" si="312"/>
        <v>532457</v>
      </c>
      <c r="AN136">
        <f t="shared" si="314"/>
        <v>543732.85714285716</v>
      </c>
      <c r="AO136" s="3">
        <f t="shared" si="313"/>
        <v>1.6426842972410429E-3</v>
      </c>
    </row>
    <row r="137" spans="1:41" ht="13.8" x14ac:dyDescent="0.25">
      <c r="A137" s="95">
        <v>43995</v>
      </c>
      <c r="B137" s="81">
        <v>2072004</v>
      </c>
      <c r="C137" s="81">
        <v>118270</v>
      </c>
      <c r="D137" s="81">
        <v>556606</v>
      </c>
      <c r="E137" s="81">
        <v>25755342</v>
      </c>
      <c r="F137" s="81">
        <f t="shared" si="320"/>
        <v>25265</v>
      </c>
      <c r="G137" s="81">
        <f t="shared" si="321"/>
        <v>770</v>
      </c>
      <c r="H137" s="81">
        <f t="shared" si="322"/>
        <v>9220</v>
      </c>
      <c r="I137" s="81">
        <f t="shared" si="323"/>
        <v>1397128</v>
      </c>
      <c r="J137" s="82">
        <f t="shared" si="324"/>
        <v>1.8397178957634548E-2</v>
      </c>
      <c r="K137" s="82">
        <f t="shared" si="325"/>
        <v>5.5722280155703972E-4</v>
      </c>
      <c r="L137" s="82">
        <f t="shared" si="326"/>
        <v>6.6722002991635148E-3</v>
      </c>
      <c r="M137" s="81">
        <f t="shared" si="327"/>
        <v>2.5447644578722892</v>
      </c>
      <c r="N137" s="84">
        <f t="shared" si="328"/>
        <v>5.7080005637054752E-2</v>
      </c>
      <c r="O137" s="84"/>
      <c r="P137" s="85">
        <f t="shared" si="329"/>
        <v>0.26863172078818381</v>
      </c>
      <c r="Q137" s="87">
        <f t="shared" si="330"/>
        <v>5.7080005637054752E-2</v>
      </c>
      <c r="R137" s="96">
        <f t="shared" si="331"/>
        <v>0.67428827357476151</v>
      </c>
      <c r="AB137" s="119">
        <f t="shared" si="317"/>
        <v>21122.571428571428</v>
      </c>
      <c r="AC137" s="120">
        <f t="shared" si="318"/>
        <v>745.14285714285711</v>
      </c>
      <c r="AD137" s="67">
        <f t="shared" si="280"/>
        <v>1452.5000000000002</v>
      </c>
      <c r="AE137" s="41">
        <f t="shared" si="281"/>
        <v>0.51300713056306846</v>
      </c>
      <c r="AL137">
        <f t="shared" si="319"/>
        <v>25755342</v>
      </c>
      <c r="AM137">
        <f t="shared" si="312"/>
        <v>610214</v>
      </c>
      <c r="AN137">
        <f t="shared" si="314"/>
        <v>559126</v>
      </c>
      <c r="AO137" s="3">
        <f t="shared" si="313"/>
        <v>1.6891888880974551E-3</v>
      </c>
    </row>
    <row r="138" spans="1:41" ht="13.8" x14ac:dyDescent="0.25">
      <c r="A138" s="95">
        <v>43996</v>
      </c>
      <c r="B138" s="81">
        <v>2091381</v>
      </c>
      <c r="C138" s="81">
        <v>118578</v>
      </c>
      <c r="D138" s="81">
        <v>561816</v>
      </c>
      <c r="E138" s="81">
        <v>26106429</v>
      </c>
      <c r="F138" s="81">
        <f t="shared" si="320"/>
        <v>19377</v>
      </c>
      <c r="G138" s="81">
        <f t="shared" si="321"/>
        <v>308</v>
      </c>
      <c r="H138" s="81">
        <f t="shared" si="322"/>
        <v>5210</v>
      </c>
      <c r="I138" s="81">
        <f t="shared" si="323"/>
        <v>1410987</v>
      </c>
      <c r="J138" s="82">
        <f t="shared" si="324"/>
        <v>1.3956530710190273E-2</v>
      </c>
      <c r="K138" s="82">
        <f t="shared" si="325"/>
        <v>2.2045224202793157E-4</v>
      </c>
      <c r="L138" s="82">
        <f t="shared" si="326"/>
        <v>3.7290785096283233E-3</v>
      </c>
      <c r="M138" s="81">
        <f t="shared" si="327"/>
        <v>3.5337187093270592</v>
      </c>
      <c r="N138" s="84">
        <f t="shared" si="328"/>
        <v>5.6698420804243706E-2</v>
      </c>
      <c r="O138" s="84"/>
      <c r="P138" s="85">
        <f t="shared" si="329"/>
        <v>0.26863397917452631</v>
      </c>
      <c r="Q138" s="87">
        <f t="shared" si="330"/>
        <v>5.6698420804243706E-2</v>
      </c>
      <c r="R138" s="96">
        <f t="shared" si="331"/>
        <v>0.67466760002122994</v>
      </c>
      <c r="AB138" s="119">
        <f t="shared" si="317"/>
        <v>21349.571428571428</v>
      </c>
      <c r="AC138" s="120">
        <f t="shared" si="318"/>
        <v>726.57142857142856</v>
      </c>
      <c r="AD138" s="67">
        <f t="shared" si="280"/>
        <v>1454.14</v>
      </c>
      <c r="AE138" s="41">
        <f t="shared" si="281"/>
        <v>0.49965713656967592</v>
      </c>
      <c r="AL138">
        <f t="shared" si="319"/>
        <v>26106429</v>
      </c>
      <c r="AM138">
        <f t="shared" si="312"/>
        <v>351087</v>
      </c>
      <c r="AN138">
        <f t="shared" si="314"/>
        <v>559113.71428571432</v>
      </c>
      <c r="AO138" s="3">
        <f t="shared" si="313"/>
        <v>1.6891517714331366E-3</v>
      </c>
    </row>
    <row r="139" spans="1:41" ht="13.8" x14ac:dyDescent="0.25">
      <c r="A139" s="95">
        <v>43997</v>
      </c>
      <c r="B139" s="81">
        <v>2111306</v>
      </c>
      <c r="C139" s="81">
        <v>118954</v>
      </c>
      <c r="D139" s="81">
        <v>576334</v>
      </c>
      <c r="E139" s="81">
        <v>26670378</v>
      </c>
      <c r="F139" s="81">
        <f t="shared" si="320"/>
        <v>19925</v>
      </c>
      <c r="G139" s="81">
        <f t="shared" si="321"/>
        <v>376</v>
      </c>
      <c r="H139" s="81">
        <f t="shared" si="322"/>
        <v>14518</v>
      </c>
      <c r="I139" s="81">
        <f t="shared" si="323"/>
        <v>1416018</v>
      </c>
      <c r="J139" s="82">
        <f t="shared" si="324"/>
        <v>1.4211111110962824E-2</v>
      </c>
      <c r="K139" s="82">
        <f t="shared" si="325"/>
        <v>2.6648013057526396E-4</v>
      </c>
      <c r="L139" s="82">
        <f t="shared" si="326"/>
        <v>1.0289251424711921E-2</v>
      </c>
      <c r="M139" s="81">
        <f t="shared" si="327"/>
        <v>1.3462933418238285</v>
      </c>
      <c r="N139" s="84">
        <f t="shared" si="328"/>
        <v>5.6341430375322195E-2</v>
      </c>
      <c r="O139" s="84"/>
      <c r="P139" s="85">
        <f t="shared" si="329"/>
        <v>0.27297511587614492</v>
      </c>
      <c r="Q139" s="87">
        <f t="shared" si="330"/>
        <v>5.6341430375322195E-2</v>
      </c>
      <c r="R139" s="96">
        <f t="shared" si="331"/>
        <v>0.67068345374853289</v>
      </c>
      <c r="AB139" s="119">
        <f t="shared" si="317"/>
        <v>21692</v>
      </c>
      <c r="AC139" s="120">
        <f t="shared" si="318"/>
        <v>710</v>
      </c>
      <c r="AD139" s="67">
        <f t="shared" si="280"/>
        <v>1424.1200000000001</v>
      </c>
      <c r="AE139" s="41">
        <f t="shared" si="281"/>
        <v>0.49855349268320082</v>
      </c>
      <c r="AL139">
        <f t="shared" si="319"/>
        <v>26670378</v>
      </c>
      <c r="AM139">
        <f t="shared" si="312"/>
        <v>563949</v>
      </c>
      <c r="AN139">
        <f t="shared" si="314"/>
        <v>542843.42857142852</v>
      </c>
      <c r="AO139" s="3">
        <f t="shared" si="313"/>
        <v>1.6399972233800283E-3</v>
      </c>
    </row>
    <row r="140" spans="1:41" ht="13.8" x14ac:dyDescent="0.25">
      <c r="A140" s="95">
        <v>43998</v>
      </c>
      <c r="B140" s="81">
        <v>2135103</v>
      </c>
      <c r="C140" s="81">
        <v>119778</v>
      </c>
      <c r="D140" s="81">
        <v>583503</v>
      </c>
      <c r="E140" s="81">
        <v>27310400</v>
      </c>
      <c r="F140" s="81">
        <f t="shared" si="320"/>
        <v>23797</v>
      </c>
      <c r="G140" s="81">
        <f t="shared" si="321"/>
        <v>824</v>
      </c>
      <c r="H140" s="81">
        <f t="shared" si="322"/>
        <v>7169</v>
      </c>
      <c r="I140" s="81">
        <f t="shared" si="323"/>
        <v>1431822</v>
      </c>
      <c r="J140" s="82">
        <f t="shared" si="324"/>
        <v>1.6913460121281657E-2</v>
      </c>
      <c r="K140" s="82">
        <f t="shared" si="325"/>
        <v>5.8191350674920801E-4</v>
      </c>
      <c r="L140" s="82">
        <f t="shared" si="326"/>
        <v>5.0627887498605247E-3</v>
      </c>
      <c r="M140" s="81">
        <f t="shared" si="327"/>
        <v>2.9963422962613544</v>
      </c>
      <c r="N140" s="84">
        <f t="shared" si="328"/>
        <v>5.6099401293520736E-2</v>
      </c>
      <c r="O140" s="84"/>
      <c r="P140" s="85">
        <f t="shared" si="329"/>
        <v>0.27329032838228412</v>
      </c>
      <c r="Q140" s="87">
        <f t="shared" si="330"/>
        <v>5.6099401293520736E-2</v>
      </c>
      <c r="R140" s="96">
        <f t="shared" si="331"/>
        <v>0.67061027032419518</v>
      </c>
      <c r="AB140" s="119">
        <f t="shared" si="317"/>
        <v>22467</v>
      </c>
      <c r="AC140" s="120">
        <f t="shared" si="318"/>
        <v>693.28571428571433</v>
      </c>
      <c r="AD140" s="67">
        <f t="shared" si="280"/>
        <v>1432.6100000000001</v>
      </c>
      <c r="AE140" s="41">
        <f t="shared" si="281"/>
        <v>0.48393192444958105</v>
      </c>
      <c r="AL140">
        <f t="shared" si="319"/>
        <v>27310400</v>
      </c>
      <c r="AM140">
        <f t="shared" si="312"/>
        <v>640022</v>
      </c>
      <c r="AN140">
        <f t="shared" si="314"/>
        <v>551039.71428571432</v>
      </c>
      <c r="AO140" s="3">
        <f t="shared" si="313"/>
        <v>1.6647592175499353E-3</v>
      </c>
    </row>
    <row r="141" spans="1:41" ht="13.8" x14ac:dyDescent="0.25">
      <c r="A141" s="95">
        <v>43999</v>
      </c>
      <c r="B141" s="81">
        <v>2161012</v>
      </c>
      <c r="C141" s="81">
        <v>120511</v>
      </c>
      <c r="D141" s="81">
        <v>592191</v>
      </c>
      <c r="E141" s="81">
        <v>28005094</v>
      </c>
      <c r="F141" s="81">
        <f t="shared" si="320"/>
        <v>25909</v>
      </c>
      <c r="G141" s="81">
        <f t="shared" si="321"/>
        <v>733</v>
      </c>
      <c r="H141" s="81">
        <f t="shared" si="322"/>
        <v>8688</v>
      </c>
      <c r="I141" s="81">
        <f t="shared" si="323"/>
        <v>1448310</v>
      </c>
      <c r="J141" s="82">
        <f t="shared" si="324"/>
        <v>1.8212605130214575E-2</v>
      </c>
      <c r="K141" s="82">
        <f t="shared" si="325"/>
        <v>5.1193514277612722E-4</v>
      </c>
      <c r="L141" s="82">
        <f t="shared" si="326"/>
        <v>6.067793343027276E-3</v>
      </c>
      <c r="M141" s="81">
        <f t="shared" si="327"/>
        <v>2.7679873370930994</v>
      </c>
      <c r="N141" s="84">
        <f t="shared" si="328"/>
        <v>5.5766002224883524E-2</v>
      </c>
      <c r="O141" s="84"/>
      <c r="P141" s="85">
        <f t="shared" si="329"/>
        <v>0.27403410994478511</v>
      </c>
      <c r="Q141" s="87">
        <f t="shared" si="330"/>
        <v>5.5766002224883524E-2</v>
      </c>
      <c r="R141" s="96">
        <f t="shared" si="331"/>
        <v>0.67019988783033135</v>
      </c>
      <c r="AB141" s="119">
        <f t="shared" si="317"/>
        <v>23193</v>
      </c>
      <c r="AC141" s="120">
        <f t="shared" si="318"/>
        <v>669.85714285714289</v>
      </c>
      <c r="AD141" s="67">
        <f t="shared" si="280"/>
        <v>1447.29</v>
      </c>
      <c r="AE141" s="41">
        <f t="shared" si="281"/>
        <v>0.4628354668775041</v>
      </c>
      <c r="AL141">
        <f t="shared" si="319"/>
        <v>28005094</v>
      </c>
      <c r="AM141">
        <f t="shared" si="312"/>
        <v>694694</v>
      </c>
      <c r="AN141">
        <f t="shared" si="314"/>
        <v>559470.14285714284</v>
      </c>
      <c r="AO141" s="3">
        <f t="shared" si="313"/>
        <v>1.6902285862874942E-3</v>
      </c>
    </row>
    <row r="142" spans="1:41" ht="13.8" x14ac:dyDescent="0.25">
      <c r="A142" s="95">
        <v>44000</v>
      </c>
      <c r="B142" s="81">
        <v>2189204</v>
      </c>
      <c r="C142" s="81">
        <v>121222</v>
      </c>
      <c r="D142" s="81">
        <v>599115</v>
      </c>
      <c r="E142" s="81">
        <v>28696728</v>
      </c>
      <c r="F142" s="81">
        <f t="shared" si="320"/>
        <v>28192</v>
      </c>
      <c r="G142" s="81">
        <f t="shared" si="321"/>
        <v>711</v>
      </c>
      <c r="H142" s="81">
        <f t="shared" si="322"/>
        <v>6924</v>
      </c>
      <c r="I142" s="81">
        <f t="shared" si="323"/>
        <v>1468867</v>
      </c>
      <c r="J142" s="82">
        <f t="shared" si="324"/>
        <v>1.959336483813625E-2</v>
      </c>
      <c r="K142" s="82">
        <f t="shared" si="325"/>
        <v>4.9091699981357578E-4</v>
      </c>
      <c r="L142" s="82">
        <f t="shared" si="326"/>
        <v>4.7807444538807298E-3</v>
      </c>
      <c r="M142" s="81">
        <f t="shared" si="327"/>
        <v>3.7167342801206433</v>
      </c>
      <c r="N142" s="84">
        <f t="shared" si="328"/>
        <v>5.5372637725858348E-2</v>
      </c>
      <c r="O142" s="84"/>
      <c r="P142" s="85">
        <f t="shared" si="329"/>
        <v>0.27366796333279125</v>
      </c>
      <c r="Q142" s="87">
        <f t="shared" si="330"/>
        <v>5.5372637725858348E-2</v>
      </c>
      <c r="R142" s="96">
        <f t="shared" si="331"/>
        <v>0.67095939894135037</v>
      </c>
      <c r="AB142" s="119">
        <f t="shared" si="317"/>
        <v>23905.142857142859</v>
      </c>
      <c r="AC142" s="120">
        <f t="shared" si="318"/>
        <v>648.57142857142856</v>
      </c>
      <c r="AD142" s="67">
        <f t="shared" si="280"/>
        <v>1444.3100000000002</v>
      </c>
      <c r="AE142" s="41">
        <f t="shared" si="281"/>
        <v>0.44905278546255895</v>
      </c>
      <c r="AL142">
        <f t="shared" si="319"/>
        <v>28696728</v>
      </c>
      <c r="AM142">
        <f t="shared" si="312"/>
        <v>691634</v>
      </c>
      <c r="AN142">
        <f t="shared" si="314"/>
        <v>583436.71428571432</v>
      </c>
      <c r="AO142" s="3">
        <f t="shared" si="313"/>
        <v>1.7626345665905689E-3</v>
      </c>
    </row>
    <row r="143" spans="1:41" ht="13.8" x14ac:dyDescent="0.25">
      <c r="A143" s="95">
        <v>44001</v>
      </c>
      <c r="B143" s="81">
        <v>2220529</v>
      </c>
      <c r="C143" s="81">
        <v>121892</v>
      </c>
      <c r="D143" s="81">
        <v>606715</v>
      </c>
      <c r="E143" s="81">
        <v>29511180</v>
      </c>
      <c r="F143" s="81">
        <f t="shared" si="320"/>
        <v>31325</v>
      </c>
      <c r="G143" s="81">
        <f t="shared" si="321"/>
        <v>670</v>
      </c>
      <c r="H143" s="81">
        <f t="shared" si="322"/>
        <v>7600</v>
      </c>
      <c r="I143" s="81">
        <f t="shared" si="323"/>
        <v>1491922</v>
      </c>
      <c r="J143" s="82">
        <f t="shared" si="324"/>
        <v>2.1467946673900638E-2</v>
      </c>
      <c r="K143" s="82">
        <f t="shared" si="325"/>
        <v>4.5613387733538843E-4</v>
      </c>
      <c r="L143" s="82">
        <f t="shared" si="326"/>
        <v>5.1740559220133609E-3</v>
      </c>
      <c r="M143" s="81">
        <f t="shared" si="327"/>
        <v>3.8130058557499891</v>
      </c>
      <c r="N143" s="84">
        <f t="shared" si="328"/>
        <v>5.4893225893469531E-2</v>
      </c>
      <c r="O143" s="84"/>
      <c r="P143" s="85">
        <f t="shared" si="329"/>
        <v>0.2732299375509169</v>
      </c>
      <c r="Q143" s="87">
        <f t="shared" si="330"/>
        <v>5.4893225893469531E-2</v>
      </c>
      <c r="R143" s="96">
        <f t="shared" si="331"/>
        <v>0.67187683655561359</v>
      </c>
      <c r="AB143" s="119">
        <f t="shared" si="317"/>
        <v>24827.142857142859</v>
      </c>
      <c r="AC143" s="120">
        <f t="shared" si="318"/>
        <v>627.42857142857144</v>
      </c>
      <c r="AD143" s="67">
        <f t="shared" si="280"/>
        <v>1478.5800000000002</v>
      </c>
      <c r="AE143" s="41">
        <f t="shared" si="281"/>
        <v>0.42434536611381962</v>
      </c>
      <c r="AL143">
        <f t="shared" si="319"/>
        <v>29511180</v>
      </c>
      <c r="AM143">
        <f t="shared" si="312"/>
        <v>814452</v>
      </c>
      <c r="AN143">
        <f t="shared" si="314"/>
        <v>623721.71428571432</v>
      </c>
      <c r="AO143" s="3">
        <f t="shared" si="313"/>
        <v>1.8843405404801858E-3</v>
      </c>
    </row>
    <row r="144" spans="1:41" ht="13.8" x14ac:dyDescent="0.25">
      <c r="A144" s="95">
        <v>44002</v>
      </c>
      <c r="B144" s="81">
        <v>2252785</v>
      </c>
      <c r="C144" s="81">
        <v>122510</v>
      </c>
      <c r="D144" s="81">
        <v>617460</v>
      </c>
      <c r="E144" s="81">
        <v>30117255</v>
      </c>
      <c r="F144" s="81">
        <f t="shared" si="320"/>
        <v>32256</v>
      </c>
      <c r="G144" s="81">
        <f t="shared" si="321"/>
        <v>618</v>
      </c>
      <c r="H144" s="81">
        <f t="shared" si="322"/>
        <v>10745</v>
      </c>
      <c r="I144" s="81">
        <f t="shared" si="323"/>
        <v>1512815</v>
      </c>
      <c r="J144" s="82">
        <f t="shared" si="324"/>
        <v>2.1766453341841931E-2</v>
      </c>
      <c r="K144" s="82">
        <f t="shared" si="325"/>
        <v>4.1423077077756078E-4</v>
      </c>
      <c r="L144" s="82">
        <f t="shared" si="326"/>
        <v>7.2021191456389808E-3</v>
      </c>
      <c r="M144" s="81">
        <f t="shared" si="327"/>
        <v>2.8578588931327555</v>
      </c>
      <c r="N144" s="84">
        <f t="shared" si="328"/>
        <v>5.4381576581875327E-2</v>
      </c>
      <c r="O144" s="84"/>
      <c r="P144" s="85">
        <f t="shared" si="329"/>
        <v>0.27408740736466197</v>
      </c>
      <c r="Q144" s="87">
        <f t="shared" si="330"/>
        <v>5.4381576581875327E-2</v>
      </c>
      <c r="R144" s="96">
        <f t="shared" si="331"/>
        <v>0.67153101605346266</v>
      </c>
      <c r="AB144" s="119">
        <f t="shared" si="317"/>
        <v>25825.857142857141</v>
      </c>
      <c r="AC144" s="120">
        <f t="shared" si="318"/>
        <v>605.71428571428567</v>
      </c>
      <c r="AD144" s="67">
        <f t="shared" si="280"/>
        <v>1494.47</v>
      </c>
      <c r="AE144" s="41">
        <f t="shared" si="281"/>
        <v>0.40530374361096955</v>
      </c>
      <c r="AL144">
        <f t="shared" si="319"/>
        <v>30117255</v>
      </c>
      <c r="AM144">
        <f t="shared" si="312"/>
        <v>606075</v>
      </c>
      <c r="AN144">
        <f t="shared" si="314"/>
        <v>623130.42857142852</v>
      </c>
      <c r="AO144" s="3">
        <f t="shared" si="313"/>
        <v>1.8825541931125757E-3</v>
      </c>
    </row>
    <row r="145" spans="1:41" ht="13.8" x14ac:dyDescent="0.25">
      <c r="A145" s="95">
        <v>44003</v>
      </c>
      <c r="B145" s="81">
        <v>2278894</v>
      </c>
      <c r="C145" s="81">
        <v>122795</v>
      </c>
      <c r="D145" s="81">
        <v>622133</v>
      </c>
      <c r="E145" s="81">
        <v>30561707</v>
      </c>
      <c r="F145" s="81">
        <f t="shared" si="320"/>
        <v>26109</v>
      </c>
      <c r="G145" s="81">
        <f t="shared" si="321"/>
        <v>285</v>
      </c>
      <c r="H145" s="81">
        <f t="shared" si="322"/>
        <v>4673</v>
      </c>
      <c r="I145" s="81">
        <f t="shared" si="323"/>
        <v>1533966</v>
      </c>
      <c r="J145" s="82">
        <f t="shared" si="324"/>
        <v>1.7376820054361138E-2</v>
      </c>
      <c r="K145" s="82">
        <f t="shared" si="325"/>
        <v>1.8839051701629081E-4</v>
      </c>
      <c r="L145" s="82">
        <f t="shared" si="326"/>
        <v>3.0889434597092176E-3</v>
      </c>
      <c r="M145" s="81">
        <f t="shared" si="327"/>
        <v>5.3021206193098722</v>
      </c>
      <c r="N145" s="84">
        <f t="shared" si="328"/>
        <v>5.3883594410270949E-2</v>
      </c>
      <c r="O145" s="84"/>
      <c r="P145" s="85">
        <f t="shared" si="329"/>
        <v>0.27299777874705888</v>
      </c>
      <c r="Q145" s="87">
        <f t="shared" si="330"/>
        <v>5.3883594410270949E-2</v>
      </c>
      <c r="R145" s="96">
        <f t="shared" si="331"/>
        <v>0.6731186268426701</v>
      </c>
      <c r="AB145" s="119">
        <f t="shared" si="317"/>
        <v>26787.571428571428</v>
      </c>
      <c r="AC145" s="120">
        <f t="shared" si="318"/>
        <v>602.42857142857144</v>
      </c>
      <c r="AD145" s="67">
        <f t="shared" si="280"/>
        <v>1518.44</v>
      </c>
      <c r="AE145" s="41">
        <f t="shared" si="281"/>
        <v>0.39674176880783663</v>
      </c>
      <c r="AL145">
        <f t="shared" si="319"/>
        <v>30561707</v>
      </c>
      <c r="AM145">
        <f t="shared" si="312"/>
        <v>444452</v>
      </c>
      <c r="AN145">
        <f t="shared" si="314"/>
        <v>636468.28571428568</v>
      </c>
      <c r="AO145" s="3">
        <f t="shared" si="313"/>
        <v>1.9228495112997921E-3</v>
      </c>
    </row>
    <row r="146" spans="1:41" ht="13.8" x14ac:dyDescent="0.25">
      <c r="A146" s="95">
        <v>44004</v>
      </c>
      <c r="B146" s="81">
        <v>2309382</v>
      </c>
      <c r="C146" s="81">
        <v>123175</v>
      </c>
      <c r="D146" s="81">
        <v>640198</v>
      </c>
      <c r="E146" s="81">
        <v>31142109</v>
      </c>
      <c r="F146" s="81">
        <f t="shared" si="320"/>
        <v>30488</v>
      </c>
      <c r="G146" s="81">
        <f t="shared" si="321"/>
        <v>380</v>
      </c>
      <c r="H146" s="81">
        <f t="shared" si="322"/>
        <v>18065</v>
      </c>
      <c r="I146" s="81">
        <f t="shared" si="323"/>
        <v>1546009</v>
      </c>
      <c r="J146" s="82">
        <f t="shared" si="324"/>
        <v>2.0013063911052842E-2</v>
      </c>
      <c r="K146" s="82">
        <f t="shared" si="325"/>
        <v>2.4772387393201675E-4</v>
      </c>
      <c r="L146" s="82">
        <f t="shared" si="326"/>
        <v>1.1776662585741796E-2</v>
      </c>
      <c r="M146" s="81">
        <f t="shared" si="327"/>
        <v>1.6643729788767734</v>
      </c>
      <c r="N146" s="84">
        <f t="shared" si="328"/>
        <v>5.3336780142912696E-2</v>
      </c>
      <c r="O146" s="84"/>
      <c r="P146" s="85">
        <f t="shared" si="329"/>
        <v>0.27721615566415603</v>
      </c>
      <c r="Q146" s="87">
        <f t="shared" si="330"/>
        <v>5.3336780142912696E-2</v>
      </c>
      <c r="R146" s="96">
        <f t="shared" si="331"/>
        <v>0.66944706419293132</v>
      </c>
      <c r="AB146" s="119">
        <f t="shared" si="317"/>
        <v>28296.571428571428</v>
      </c>
      <c r="AC146" s="120">
        <f t="shared" si="318"/>
        <v>603</v>
      </c>
      <c r="AD146" s="67">
        <f t="shared" si="280"/>
        <v>1572.69</v>
      </c>
      <c r="AE146" s="41">
        <f t="shared" si="281"/>
        <v>0.38341949144459492</v>
      </c>
      <c r="AL146">
        <f t="shared" si="319"/>
        <v>31142109</v>
      </c>
      <c r="AM146">
        <f t="shared" si="312"/>
        <v>580402</v>
      </c>
      <c r="AN146">
        <f t="shared" si="314"/>
        <v>638818.71428571432</v>
      </c>
      <c r="AO146" s="3">
        <f t="shared" si="313"/>
        <v>1.9299504470908734E-3</v>
      </c>
    </row>
    <row r="147" spans="1:41" ht="13.8" x14ac:dyDescent="0.25">
      <c r="A147" s="95">
        <v>44005</v>
      </c>
      <c r="B147" s="81">
        <v>2345179</v>
      </c>
      <c r="C147" s="81">
        <v>124019</v>
      </c>
      <c r="D147" s="81">
        <v>647548</v>
      </c>
      <c r="E147" s="81">
        <v>31923186</v>
      </c>
      <c r="F147" s="81">
        <f t="shared" si="320"/>
        <v>35797</v>
      </c>
      <c r="G147" s="81">
        <f t="shared" si="321"/>
        <v>844</v>
      </c>
      <c r="H147" s="81">
        <f t="shared" si="322"/>
        <v>7350</v>
      </c>
      <c r="I147" s="81">
        <f t="shared" si="323"/>
        <v>1573612</v>
      </c>
      <c r="J147" s="82">
        <f t="shared" si="324"/>
        <v>2.3317139732434277E-2</v>
      </c>
      <c r="K147" s="82">
        <f t="shared" si="325"/>
        <v>5.4592178958854699E-4</v>
      </c>
      <c r="L147" s="82">
        <f t="shared" si="326"/>
        <v>4.7541767221277497E-3</v>
      </c>
      <c r="M147" s="81">
        <f t="shared" si="327"/>
        <v>4.3993785551136178</v>
      </c>
      <c r="N147" s="84">
        <f t="shared" si="328"/>
        <v>5.2882530501936101E-2</v>
      </c>
      <c r="O147" s="84"/>
      <c r="P147" s="85">
        <f t="shared" si="329"/>
        <v>0.27611879519644345</v>
      </c>
      <c r="Q147" s="87">
        <f t="shared" si="330"/>
        <v>5.2882530501936101E-2</v>
      </c>
      <c r="R147" s="96">
        <f t="shared" si="331"/>
        <v>0.67099867430162052</v>
      </c>
      <c r="AB147" s="119">
        <f t="shared" si="317"/>
        <v>30010.857142857141</v>
      </c>
      <c r="AC147" s="120">
        <f t="shared" si="318"/>
        <v>605.85714285714289</v>
      </c>
      <c r="AD147" s="67">
        <f t="shared" si="280"/>
        <v>1623.5100000000002</v>
      </c>
      <c r="AE147" s="41">
        <f t="shared" si="281"/>
        <v>0.37317733974976613</v>
      </c>
      <c r="AL147">
        <f t="shared" si="319"/>
        <v>31923186</v>
      </c>
      <c r="AM147">
        <f t="shared" si="312"/>
        <v>781077</v>
      </c>
      <c r="AN147">
        <f t="shared" si="314"/>
        <v>658969.42857142852</v>
      </c>
      <c r="AO147" s="3">
        <f t="shared" si="313"/>
        <v>1.9908282504100807E-3</v>
      </c>
    </row>
    <row r="148" spans="1:41" ht="13.8" x14ac:dyDescent="0.25">
      <c r="A148" s="95">
        <v>44006</v>
      </c>
      <c r="B148" s="81">
        <v>2379638</v>
      </c>
      <c r="C148" s="81">
        <v>124776</v>
      </c>
      <c r="D148" s="81">
        <v>656161</v>
      </c>
      <c r="E148" s="81">
        <v>32640405</v>
      </c>
      <c r="F148" s="81">
        <f t="shared" ref="F148:F162" si="332">B148-B147</f>
        <v>34459</v>
      </c>
      <c r="G148" s="81">
        <f t="shared" ref="G148:G162" si="333">C148-C147</f>
        <v>757</v>
      </c>
      <c r="H148" s="81">
        <f t="shared" ref="H148:H162" si="334">D148-D147</f>
        <v>8613</v>
      </c>
      <c r="I148" s="81">
        <f t="shared" ref="I148:I162" si="335">B148-D148-C148</f>
        <v>1598701</v>
      </c>
      <c r="J148" s="82">
        <f t="shared" ref="J148:J162" si="336">F148/I147*$B$2/($B$2-B147)</f>
        <v>2.2054284516614123E-2</v>
      </c>
      <c r="K148" s="82">
        <f t="shared" ref="K148:K162" si="337">G148/I147</f>
        <v>4.8105886330302512E-4</v>
      </c>
      <c r="L148" s="82">
        <f t="shared" ref="L148:L162" si="338">H148/I147</f>
        <v>5.4733949664847494E-3</v>
      </c>
      <c r="M148" s="81">
        <f t="shared" ref="M148:M162" si="339">J148/(K148+L148)</f>
        <v>3.7038299644352386</v>
      </c>
      <c r="N148" s="84">
        <f t="shared" ref="N148:N162" si="340">C148/B148</f>
        <v>5.2434866143505864E-2</v>
      </c>
      <c r="O148" s="84"/>
      <c r="P148" s="85">
        <f t="shared" ref="P148:P162" si="341">D148/B148</f>
        <v>0.27573983942095392</v>
      </c>
      <c r="Q148" s="87">
        <f t="shared" ref="Q148:Q162" si="342">N148</f>
        <v>5.2434866143505864E-2</v>
      </c>
      <c r="R148" s="96">
        <f t="shared" ref="R148:R162" si="343">IF(P148="","",1-SUM(P148:Q148))</f>
        <v>0.67182529443554029</v>
      </c>
      <c r="AB148" s="119">
        <f t="shared" si="317"/>
        <v>31232.285714285714</v>
      </c>
      <c r="AC148" s="120">
        <f t="shared" si="318"/>
        <v>609.28571428571433</v>
      </c>
      <c r="AD148" s="67">
        <f t="shared" si="280"/>
        <v>1673.3600000000004</v>
      </c>
      <c r="AE148" s="41">
        <f t="shared" si="281"/>
        <v>0.36410916616012945</v>
      </c>
      <c r="AL148">
        <f t="shared" si="319"/>
        <v>32640405</v>
      </c>
      <c r="AM148">
        <f t="shared" si="312"/>
        <v>717219</v>
      </c>
      <c r="AN148">
        <f t="shared" si="314"/>
        <v>662187.28571428568</v>
      </c>
      <c r="AO148" s="3">
        <f t="shared" si="313"/>
        <v>2.0005497953376988E-3</v>
      </c>
    </row>
    <row r="149" spans="1:41" ht="13.8" x14ac:dyDescent="0.25">
      <c r="A149" s="95">
        <v>44007</v>
      </c>
      <c r="B149" s="81">
        <v>2420194</v>
      </c>
      <c r="C149" s="81">
        <v>125327</v>
      </c>
      <c r="D149" s="81">
        <v>663562</v>
      </c>
      <c r="E149" s="81">
        <v>33371303</v>
      </c>
      <c r="F149" s="81">
        <f t="shared" si="332"/>
        <v>40556</v>
      </c>
      <c r="G149" s="81">
        <f t="shared" si="333"/>
        <v>551</v>
      </c>
      <c r="H149" s="81">
        <f t="shared" si="334"/>
        <v>7401</v>
      </c>
      <c r="I149" s="81">
        <f t="shared" si="335"/>
        <v>1631305</v>
      </c>
      <c r="J149" s="82">
        <f t="shared" si="336"/>
        <v>2.5551792183952694E-2</v>
      </c>
      <c r="K149" s="82">
        <f t="shared" si="337"/>
        <v>3.4465481662925089E-4</v>
      </c>
      <c r="L149" s="82">
        <f t="shared" si="338"/>
        <v>4.6293834807134039E-3</v>
      </c>
      <c r="M149" s="81">
        <f t="shared" si="339"/>
        <v>5.1370316544614383</v>
      </c>
      <c r="N149" s="84">
        <f t="shared" si="340"/>
        <v>5.1783865260388216E-2</v>
      </c>
      <c r="O149" s="84"/>
      <c r="P149" s="85">
        <f t="shared" si="341"/>
        <v>0.27417719405964974</v>
      </c>
      <c r="Q149" s="87">
        <f t="shared" si="342"/>
        <v>5.1783865260388216E-2</v>
      </c>
      <c r="R149" s="96">
        <f t="shared" si="343"/>
        <v>0.67403894067996206</v>
      </c>
      <c r="AB149" s="119">
        <f t="shared" si="317"/>
        <v>32998.571428571428</v>
      </c>
      <c r="AC149" s="120">
        <f t="shared" si="318"/>
        <v>586.42857142857144</v>
      </c>
      <c r="AD149" s="67">
        <f t="shared" si="280"/>
        <v>1737.9000000000003</v>
      </c>
      <c r="AE149" s="41">
        <f t="shared" si="281"/>
        <v>0.33743516394992307</v>
      </c>
      <c r="AL149">
        <f t="shared" si="319"/>
        <v>33371303</v>
      </c>
      <c r="AM149">
        <f t="shared" si="312"/>
        <v>730898</v>
      </c>
      <c r="AN149">
        <f t="shared" si="314"/>
        <v>667796.42857142852</v>
      </c>
      <c r="AO149" s="3">
        <f t="shared" si="313"/>
        <v>2.0174957105447127E-3</v>
      </c>
    </row>
    <row r="150" spans="1:41" ht="13.8" x14ac:dyDescent="0.25">
      <c r="A150" s="95">
        <v>44008</v>
      </c>
      <c r="B150" s="81">
        <v>2465517</v>
      </c>
      <c r="C150" s="81">
        <v>125944</v>
      </c>
      <c r="D150" s="81">
        <v>670809</v>
      </c>
      <c r="E150" s="81">
        <v>34137710</v>
      </c>
      <c r="F150" s="81">
        <f t="shared" si="332"/>
        <v>45323</v>
      </c>
      <c r="G150" s="81">
        <f t="shared" si="333"/>
        <v>617</v>
      </c>
      <c r="H150" s="81">
        <f t="shared" si="334"/>
        <v>7247</v>
      </c>
      <c r="I150" s="81">
        <f t="shared" si="335"/>
        <v>1668764</v>
      </c>
      <c r="J150" s="82">
        <f t="shared" si="336"/>
        <v>2.7987917221607084E-2</v>
      </c>
      <c r="K150" s="82">
        <f t="shared" si="337"/>
        <v>3.782247954858227E-4</v>
      </c>
      <c r="L150" s="82">
        <f t="shared" si="338"/>
        <v>4.4424555800417461E-3</v>
      </c>
      <c r="M150" s="81">
        <f t="shared" si="339"/>
        <v>5.8058023020337917</v>
      </c>
      <c r="N150" s="84">
        <f t="shared" si="340"/>
        <v>5.108218681923507E-2</v>
      </c>
      <c r="O150" s="84"/>
      <c r="P150" s="85">
        <f t="shared" si="341"/>
        <v>0.27207640425922841</v>
      </c>
      <c r="Q150" s="87">
        <f t="shared" si="342"/>
        <v>5.108218681923507E-2</v>
      </c>
      <c r="R150" s="96">
        <f t="shared" si="343"/>
        <v>0.67684140892153655</v>
      </c>
      <c r="AB150" s="119">
        <f t="shared" si="317"/>
        <v>34998.285714285717</v>
      </c>
      <c r="AC150" s="120">
        <f t="shared" si="318"/>
        <v>578.85714285714289</v>
      </c>
      <c r="AD150" s="67">
        <f t="shared" si="280"/>
        <v>1807.8100000000002</v>
      </c>
      <c r="AE150" s="41">
        <f t="shared" si="281"/>
        <v>0.32019799805131227</v>
      </c>
      <c r="AL150">
        <f t="shared" si="319"/>
        <v>34137710</v>
      </c>
      <c r="AM150">
        <f t="shared" si="312"/>
        <v>766407</v>
      </c>
      <c r="AN150">
        <f t="shared" si="314"/>
        <v>660932.85714285716</v>
      </c>
      <c r="AO150" s="3">
        <f t="shared" si="313"/>
        <v>1.9967600112751277E-3</v>
      </c>
    </row>
    <row r="151" spans="1:41" ht="13.8" x14ac:dyDescent="0.25">
      <c r="A151" s="95">
        <v>44009</v>
      </c>
      <c r="B151" s="81">
        <v>2507875</v>
      </c>
      <c r="C151" s="81">
        <v>126448</v>
      </c>
      <c r="D151" s="81">
        <v>679308</v>
      </c>
      <c r="E151" s="81">
        <v>34794521</v>
      </c>
      <c r="F151" s="81">
        <f t="shared" si="332"/>
        <v>42358</v>
      </c>
      <c r="G151" s="81">
        <f t="shared" si="333"/>
        <v>504</v>
      </c>
      <c r="H151" s="81">
        <f t="shared" si="334"/>
        <v>8499</v>
      </c>
      <c r="I151" s="81">
        <f t="shared" si="335"/>
        <v>1702119</v>
      </c>
      <c r="J151" s="82">
        <f t="shared" si="336"/>
        <v>2.5573344649293894E-2</v>
      </c>
      <c r="K151" s="82">
        <f t="shared" si="337"/>
        <v>3.0201993810988252E-4</v>
      </c>
      <c r="L151" s="82">
        <f t="shared" si="338"/>
        <v>5.0929909801505783E-3</v>
      </c>
      <c r="M151" s="81">
        <f t="shared" si="339"/>
        <v>4.7401840398016519</v>
      </c>
      <c r="N151" s="84">
        <f t="shared" si="340"/>
        <v>5.0420375816179037E-2</v>
      </c>
      <c r="O151" s="84"/>
      <c r="P151" s="85">
        <f t="shared" si="341"/>
        <v>0.27086995962717442</v>
      </c>
      <c r="Q151" s="87">
        <f t="shared" si="342"/>
        <v>5.0420375816179037E-2</v>
      </c>
      <c r="R151" s="96">
        <f t="shared" si="343"/>
        <v>0.67870966455664661</v>
      </c>
      <c r="AB151" s="119">
        <f t="shared" si="317"/>
        <v>36441.428571428572</v>
      </c>
      <c r="AC151" s="120">
        <f t="shared" si="318"/>
        <v>562.57142857142856</v>
      </c>
      <c r="AD151" s="67">
        <f t="shared" si="280"/>
        <v>1875.13</v>
      </c>
      <c r="AE151" s="41">
        <f t="shared" si="281"/>
        <v>0.30001729403904182</v>
      </c>
      <c r="AL151">
        <f t="shared" si="319"/>
        <v>34794521</v>
      </c>
      <c r="AM151">
        <f t="shared" si="312"/>
        <v>656811</v>
      </c>
      <c r="AN151">
        <f t="shared" si="314"/>
        <v>668180.85714285716</v>
      </c>
      <c r="AO151" s="3">
        <f t="shared" si="313"/>
        <v>2.0186571168665872E-3</v>
      </c>
    </row>
    <row r="152" spans="1:41" ht="13.8" x14ac:dyDescent="0.25">
      <c r="A152" s="95">
        <v>44010</v>
      </c>
      <c r="B152" s="81">
        <v>2547230</v>
      </c>
      <c r="C152" s="81">
        <v>126721</v>
      </c>
      <c r="D152" s="81">
        <v>685164</v>
      </c>
      <c r="E152" s="81">
        <v>35277712</v>
      </c>
      <c r="F152" s="81">
        <f t="shared" si="332"/>
        <v>39355</v>
      </c>
      <c r="G152" s="81">
        <f t="shared" si="333"/>
        <v>273</v>
      </c>
      <c r="H152" s="81">
        <f t="shared" si="334"/>
        <v>5856</v>
      </c>
      <c r="I152" s="81">
        <f t="shared" si="335"/>
        <v>1735345</v>
      </c>
      <c r="J152" s="82">
        <f t="shared" si="336"/>
        <v>2.3297697485907095E-2</v>
      </c>
      <c r="K152" s="82">
        <f t="shared" si="337"/>
        <v>1.6038831597555754E-4</v>
      </c>
      <c r="L152" s="82">
        <f t="shared" si="338"/>
        <v>3.4404175031240471E-3</v>
      </c>
      <c r="M152" s="81">
        <f t="shared" si="339"/>
        <v>6.4701343689043398</v>
      </c>
      <c r="N152" s="84">
        <f t="shared" si="340"/>
        <v>4.9748550386105692E-2</v>
      </c>
      <c r="O152" s="84"/>
      <c r="P152" s="85">
        <f t="shared" si="341"/>
        <v>0.26898395511987533</v>
      </c>
      <c r="Q152" s="87">
        <f t="shared" si="342"/>
        <v>4.9748550386105692E-2</v>
      </c>
      <c r="R152" s="96">
        <f t="shared" si="343"/>
        <v>0.68126749449401891</v>
      </c>
      <c r="AB152" s="119">
        <f t="shared" si="317"/>
        <v>38333.714285714283</v>
      </c>
      <c r="AC152" s="120">
        <f t="shared" si="318"/>
        <v>560.85714285714289</v>
      </c>
      <c r="AD152" s="67">
        <f t="shared" si="280"/>
        <v>1980.7600000000002</v>
      </c>
      <c r="AE152" s="41">
        <f t="shared" si="281"/>
        <v>0.28315249846379309</v>
      </c>
      <c r="AL152">
        <f t="shared" si="319"/>
        <v>35277712</v>
      </c>
      <c r="AM152">
        <f t="shared" si="312"/>
        <v>483191</v>
      </c>
      <c r="AN152">
        <f t="shared" si="314"/>
        <v>673715</v>
      </c>
      <c r="AO152" s="3">
        <f t="shared" si="313"/>
        <v>2.03537644778561E-3</v>
      </c>
    </row>
    <row r="153" spans="1:41" ht="13.8" x14ac:dyDescent="0.25">
      <c r="A153" s="95">
        <v>44011</v>
      </c>
      <c r="B153" s="81">
        <v>2587919</v>
      </c>
      <c r="C153" s="81">
        <v>127098</v>
      </c>
      <c r="D153" s="81">
        <v>705203</v>
      </c>
      <c r="E153" s="81">
        <v>36033297</v>
      </c>
      <c r="F153" s="81">
        <f t="shared" si="332"/>
        <v>40689</v>
      </c>
      <c r="G153" s="81">
        <f t="shared" si="333"/>
        <v>377</v>
      </c>
      <c r="H153" s="81">
        <f t="shared" si="334"/>
        <v>20039</v>
      </c>
      <c r="I153" s="81">
        <f t="shared" si="335"/>
        <v>1755618</v>
      </c>
      <c r="J153" s="82">
        <f t="shared" si="336"/>
        <v>2.3629048060220051E-2</v>
      </c>
      <c r="K153" s="82">
        <f t="shared" si="337"/>
        <v>2.1724786713881101E-4</v>
      </c>
      <c r="L153" s="82">
        <f t="shared" si="338"/>
        <v>1.154755970714757E-2</v>
      </c>
      <c r="M153" s="81">
        <f t="shared" si="339"/>
        <v>2.0084517244348827</v>
      </c>
      <c r="N153" s="84">
        <f t="shared" si="340"/>
        <v>4.9112047169946202E-2</v>
      </c>
      <c r="O153" s="84"/>
      <c r="P153" s="85">
        <f t="shared" si="341"/>
        <v>0.27249809596049951</v>
      </c>
      <c r="Q153" s="87">
        <f t="shared" si="342"/>
        <v>4.9112047169946202E-2</v>
      </c>
      <c r="R153" s="96">
        <f t="shared" si="343"/>
        <v>0.67838985686955433</v>
      </c>
      <c r="AB153" s="119">
        <f t="shared" si="317"/>
        <v>39791</v>
      </c>
      <c r="AC153" s="120">
        <f t="shared" si="318"/>
        <v>560.42857142857144</v>
      </c>
      <c r="AD153" s="67">
        <f t="shared" si="280"/>
        <v>2100.7600000000002</v>
      </c>
      <c r="AE153" s="41">
        <f t="shared" si="281"/>
        <v>0.26677420144546327</v>
      </c>
      <c r="AL153">
        <f t="shared" si="319"/>
        <v>36033297</v>
      </c>
      <c r="AM153">
        <f t="shared" si="312"/>
        <v>755585</v>
      </c>
      <c r="AN153">
        <f t="shared" si="314"/>
        <v>698741.14285714284</v>
      </c>
      <c r="AO153" s="3">
        <f t="shared" si="313"/>
        <v>2.1109835245915988E-3</v>
      </c>
    </row>
    <row r="154" spans="1:41" ht="13.8" x14ac:dyDescent="0.25">
      <c r="A154" s="95">
        <v>44012</v>
      </c>
      <c r="B154" s="81">
        <v>2634093</v>
      </c>
      <c r="C154" s="81">
        <v>127753</v>
      </c>
      <c r="D154" s="81">
        <v>720631</v>
      </c>
      <c r="E154" s="81">
        <v>36892197</v>
      </c>
      <c r="F154" s="81">
        <f t="shared" si="332"/>
        <v>46174</v>
      </c>
      <c r="G154" s="81">
        <f t="shared" si="333"/>
        <v>655</v>
      </c>
      <c r="H154" s="81">
        <f t="shared" si="334"/>
        <v>15428</v>
      </c>
      <c r="I154" s="81">
        <f t="shared" si="335"/>
        <v>1785709</v>
      </c>
      <c r="J154" s="82">
        <f t="shared" si="336"/>
        <v>2.6507960532512077E-2</v>
      </c>
      <c r="K154" s="82">
        <f t="shared" si="337"/>
        <v>3.7308799522447366E-4</v>
      </c>
      <c r="L154" s="82">
        <f t="shared" si="338"/>
        <v>8.7877886875163055E-3</v>
      </c>
      <c r="M154" s="81">
        <f t="shared" si="339"/>
        <v>2.8936052138386983</v>
      </c>
      <c r="N154" s="84">
        <f t="shared" si="340"/>
        <v>4.8499806195149528E-2</v>
      </c>
      <c r="O154" s="84"/>
      <c r="P154" s="85">
        <f t="shared" si="341"/>
        <v>0.27357841959262635</v>
      </c>
      <c r="Q154" s="87">
        <f t="shared" si="342"/>
        <v>4.8499806195149528E-2</v>
      </c>
      <c r="R154" s="96">
        <f t="shared" si="343"/>
        <v>0.6779217742122241</v>
      </c>
      <c r="AB154" s="119">
        <f t="shared" si="317"/>
        <v>41273.428571428572</v>
      </c>
      <c r="AC154" s="120">
        <f t="shared" si="318"/>
        <v>533.42857142857144</v>
      </c>
      <c r="AD154" s="67">
        <f t="shared" si="280"/>
        <v>2186.2600000000002</v>
      </c>
      <c r="AE154" s="41">
        <f t="shared" si="281"/>
        <v>0.24399136947507222</v>
      </c>
      <c r="AL154">
        <f t="shared" si="319"/>
        <v>36892197</v>
      </c>
      <c r="AM154">
        <f t="shared" si="312"/>
        <v>858900</v>
      </c>
      <c r="AN154">
        <f t="shared" si="314"/>
        <v>709858.71428571432</v>
      </c>
      <c r="AO154" s="3">
        <f t="shared" si="313"/>
        <v>2.1445710846760388E-3</v>
      </c>
    </row>
    <row r="155" spans="1:41" ht="13.8" x14ac:dyDescent="0.25">
      <c r="A155" s="95">
        <v>44013</v>
      </c>
      <c r="B155" s="81">
        <v>2685417</v>
      </c>
      <c r="C155" s="81">
        <v>128441</v>
      </c>
      <c r="D155" s="81">
        <v>729994</v>
      </c>
      <c r="E155" s="81">
        <v>37804355</v>
      </c>
      <c r="F155" s="81">
        <f t="shared" si="332"/>
        <v>51324</v>
      </c>
      <c r="G155" s="81">
        <f t="shared" si="333"/>
        <v>688</v>
      </c>
      <c r="H155" s="81">
        <f t="shared" si="334"/>
        <v>9363</v>
      </c>
      <c r="I155" s="81">
        <f t="shared" si="335"/>
        <v>1826982</v>
      </c>
      <c r="J155" s="82">
        <f t="shared" si="336"/>
        <v>2.8972082624243157E-2</v>
      </c>
      <c r="K155" s="82">
        <f t="shared" si="337"/>
        <v>3.8528114043217567E-4</v>
      </c>
      <c r="L155" s="82">
        <f t="shared" si="338"/>
        <v>5.2432955201547398E-3</v>
      </c>
      <c r="M155" s="81">
        <f t="shared" si="339"/>
        <v>5.1473195394343465</v>
      </c>
      <c r="N155" s="84">
        <f t="shared" si="340"/>
        <v>4.7829070866833717E-2</v>
      </c>
      <c r="O155" s="84"/>
      <c r="P155" s="85">
        <f t="shared" si="341"/>
        <v>0.27183636656802279</v>
      </c>
      <c r="Q155" s="87">
        <f t="shared" si="342"/>
        <v>4.7829070866833717E-2</v>
      </c>
      <c r="R155" s="96">
        <f t="shared" si="343"/>
        <v>0.68033456256514346</v>
      </c>
      <c r="AB155" s="119">
        <f t="shared" si="317"/>
        <v>43682.714285714283</v>
      </c>
      <c r="AC155" s="120">
        <f t="shared" si="318"/>
        <v>523.57142857142856</v>
      </c>
      <c r="AD155" s="67">
        <f t="shared" si="280"/>
        <v>2309.9</v>
      </c>
      <c r="AE155" s="41">
        <f t="shared" si="281"/>
        <v>0.22666411038202022</v>
      </c>
      <c r="AL155">
        <f t="shared" si="319"/>
        <v>37804355</v>
      </c>
      <c r="AM155">
        <f t="shared" si="312"/>
        <v>912158</v>
      </c>
      <c r="AN155">
        <f t="shared" si="314"/>
        <v>737707.14285714284</v>
      </c>
      <c r="AO155" s="3">
        <f t="shared" si="313"/>
        <v>2.2287046361364124E-3</v>
      </c>
    </row>
    <row r="156" spans="1:41" ht="13.8" x14ac:dyDescent="0.25">
      <c r="A156" s="95">
        <v>44014</v>
      </c>
      <c r="B156" s="81">
        <v>2740538</v>
      </c>
      <c r="C156" s="81">
        <v>129165</v>
      </c>
      <c r="D156" s="81">
        <v>781970</v>
      </c>
      <c r="E156" s="81">
        <v>38537308</v>
      </c>
      <c r="F156" s="81">
        <f t="shared" si="332"/>
        <v>55121</v>
      </c>
      <c r="G156" s="81">
        <f t="shared" si="333"/>
        <v>724</v>
      </c>
      <c r="H156" s="81">
        <f t="shared" si="334"/>
        <v>51976</v>
      </c>
      <c r="I156" s="81">
        <f t="shared" si="335"/>
        <v>1829403</v>
      </c>
      <c r="J156" s="82">
        <f t="shared" si="336"/>
        <v>3.041729649468072E-2</v>
      </c>
      <c r="K156" s="82">
        <f t="shared" si="337"/>
        <v>3.9628195570618651E-4</v>
      </c>
      <c r="L156" s="82">
        <f t="shared" si="338"/>
        <v>2.844910349417783E-2</v>
      </c>
      <c r="M156" s="81">
        <f t="shared" si="339"/>
        <v>1.0544943678262766</v>
      </c>
      <c r="N156" s="84">
        <f t="shared" si="340"/>
        <v>4.7131256709449024E-2</v>
      </c>
      <c r="O156" s="84"/>
      <c r="P156" s="85">
        <f t="shared" si="341"/>
        <v>0.28533448541855649</v>
      </c>
      <c r="Q156" s="87">
        <f t="shared" si="342"/>
        <v>4.7131256709449024E-2</v>
      </c>
      <c r="R156" s="96">
        <f t="shared" si="343"/>
        <v>0.6675342578719945</v>
      </c>
      <c r="AB156" s="119">
        <f t="shared" si="317"/>
        <v>45763.428571428572</v>
      </c>
      <c r="AC156" s="120">
        <f t="shared" si="318"/>
        <v>548.28571428571433</v>
      </c>
      <c r="AD156" s="67">
        <f t="shared" si="280"/>
        <v>2449.8800000000006</v>
      </c>
      <c r="AE156" s="41">
        <f t="shared" si="281"/>
        <v>0.22380104914759671</v>
      </c>
      <c r="AL156">
        <f t="shared" si="319"/>
        <v>38537308</v>
      </c>
      <c r="AM156">
        <f t="shared" si="312"/>
        <v>732953</v>
      </c>
      <c r="AN156">
        <f t="shared" si="314"/>
        <v>738000.71428571432</v>
      </c>
      <c r="AO156" s="3">
        <f t="shared" si="313"/>
        <v>2.2295915517779774E-3</v>
      </c>
    </row>
    <row r="157" spans="1:41" ht="13.8" x14ac:dyDescent="0.25">
      <c r="A157" s="95">
        <v>44015</v>
      </c>
      <c r="B157" s="81">
        <v>2793100</v>
      </c>
      <c r="C157" s="81">
        <v>129824</v>
      </c>
      <c r="D157" s="81">
        <v>790404</v>
      </c>
      <c r="E157" s="81">
        <v>39286038</v>
      </c>
      <c r="F157" s="81">
        <f t="shared" si="332"/>
        <v>52562</v>
      </c>
      <c r="G157" s="81">
        <f t="shared" si="333"/>
        <v>659</v>
      </c>
      <c r="H157" s="81">
        <f t="shared" si="334"/>
        <v>8434</v>
      </c>
      <c r="I157" s="81">
        <f t="shared" si="335"/>
        <v>1872872</v>
      </c>
      <c r="J157" s="82">
        <f t="shared" si="336"/>
        <v>2.897164842412216E-2</v>
      </c>
      <c r="K157" s="82">
        <f t="shared" si="337"/>
        <v>3.6022680623132248E-4</v>
      </c>
      <c r="L157" s="82">
        <f t="shared" si="338"/>
        <v>4.6102471680652107E-3</v>
      </c>
      <c r="M157" s="81">
        <f t="shared" si="339"/>
        <v>5.8287496472049218</v>
      </c>
      <c r="N157" s="84">
        <f t="shared" si="340"/>
        <v>4.6480254913894958E-2</v>
      </c>
      <c r="O157" s="84"/>
      <c r="P157" s="85">
        <f t="shared" si="341"/>
        <v>0.28298449751172533</v>
      </c>
      <c r="Q157" s="87">
        <f t="shared" si="342"/>
        <v>4.6480254913894958E-2</v>
      </c>
      <c r="R157" s="96">
        <f t="shared" si="343"/>
        <v>0.67053524757437977</v>
      </c>
      <c r="AB157" s="119">
        <f t="shared" si="317"/>
        <v>46797.571428571428</v>
      </c>
      <c r="AC157" s="120">
        <f t="shared" si="318"/>
        <v>554.28571428571433</v>
      </c>
      <c r="AD157" s="67">
        <f t="shared" si="280"/>
        <v>2550.9</v>
      </c>
      <c r="AE157" s="41">
        <f t="shared" si="281"/>
        <v>0.21729025610008793</v>
      </c>
      <c r="AL157">
        <f t="shared" si="319"/>
        <v>39286038</v>
      </c>
      <c r="AM157">
        <f t="shared" si="312"/>
        <v>748730</v>
      </c>
      <c r="AN157">
        <f t="shared" si="314"/>
        <v>735475.42857142852</v>
      </c>
      <c r="AO157" s="3">
        <f t="shared" si="313"/>
        <v>2.2219623509040372E-3</v>
      </c>
    </row>
    <row r="158" spans="1:41" ht="13.8" x14ac:dyDescent="0.25">
      <c r="A158" s="95">
        <v>44016</v>
      </c>
      <c r="B158" s="81">
        <v>2838848</v>
      </c>
      <c r="C158" s="81">
        <v>130089</v>
      </c>
      <c r="D158" s="81">
        <v>894325</v>
      </c>
      <c r="E158" s="81">
        <v>39809006</v>
      </c>
      <c r="F158" s="81">
        <f t="shared" si="332"/>
        <v>45748</v>
      </c>
      <c r="G158" s="81">
        <f t="shared" si="333"/>
        <v>265</v>
      </c>
      <c r="H158" s="81">
        <f t="shared" si="334"/>
        <v>103921</v>
      </c>
      <c r="I158" s="81">
        <f t="shared" si="335"/>
        <v>1814434</v>
      </c>
      <c r="J158" s="82">
        <f t="shared" si="336"/>
        <v>2.4634529534539706E-2</v>
      </c>
      <c r="K158" s="82">
        <f t="shared" si="337"/>
        <v>1.4149391949903678E-4</v>
      </c>
      <c r="L158" s="82">
        <f t="shared" si="338"/>
        <v>5.5487507955695854E-2</v>
      </c>
      <c r="M158" s="81">
        <f t="shared" si="339"/>
        <v>0.44283608736694419</v>
      </c>
      <c r="N158" s="84">
        <f t="shared" si="340"/>
        <v>4.5824573911671211E-2</v>
      </c>
      <c r="O158" s="84"/>
      <c r="P158" s="85">
        <f t="shared" si="341"/>
        <v>0.31503095621886062</v>
      </c>
      <c r="Q158" s="87">
        <f t="shared" si="342"/>
        <v>4.5824573911671211E-2</v>
      </c>
      <c r="R158" s="96">
        <f t="shared" si="343"/>
        <v>0.63914446986946816</v>
      </c>
      <c r="AB158" s="119">
        <f t="shared" si="317"/>
        <v>47281.857142857145</v>
      </c>
      <c r="AC158" s="120">
        <f t="shared" si="318"/>
        <v>520.14285714285711</v>
      </c>
      <c r="AD158" s="67">
        <f t="shared" si="280"/>
        <v>2683.36</v>
      </c>
      <c r="AE158" s="41">
        <f t="shared" si="281"/>
        <v>0.19384013220099319</v>
      </c>
      <c r="AL158">
        <f t="shared" si="319"/>
        <v>39809006</v>
      </c>
      <c r="AM158">
        <f t="shared" si="312"/>
        <v>522968</v>
      </c>
      <c r="AN158">
        <f t="shared" si="314"/>
        <v>716355</v>
      </c>
      <c r="AO158" s="3">
        <f t="shared" si="313"/>
        <v>2.1641971683181473E-3</v>
      </c>
    </row>
    <row r="159" spans="1:41" ht="13.8" x14ac:dyDescent="0.25">
      <c r="A159" s="95">
        <v>44017</v>
      </c>
      <c r="B159" s="81">
        <v>2888831</v>
      </c>
      <c r="C159" s="81">
        <v>130377</v>
      </c>
      <c r="D159" s="81">
        <v>906763</v>
      </c>
      <c r="E159" s="81">
        <v>40248636</v>
      </c>
      <c r="F159" s="81">
        <f t="shared" si="332"/>
        <v>49983</v>
      </c>
      <c r="G159" s="81">
        <f t="shared" si="333"/>
        <v>288</v>
      </c>
      <c r="H159" s="81">
        <f t="shared" si="334"/>
        <v>12438</v>
      </c>
      <c r="I159" s="81">
        <f t="shared" si="335"/>
        <v>1851691</v>
      </c>
      <c r="J159" s="82">
        <f t="shared" si="336"/>
        <v>2.7785738224547843E-2</v>
      </c>
      <c r="K159" s="82">
        <f t="shared" si="337"/>
        <v>1.5872718434509054E-4</v>
      </c>
      <c r="L159" s="82">
        <f t="shared" si="338"/>
        <v>6.8550302739035975E-3</v>
      </c>
      <c r="M159" s="81">
        <f t="shared" si="339"/>
        <v>3.9616052294294546</v>
      </c>
      <c r="N159" s="84">
        <f t="shared" si="340"/>
        <v>4.513140436391052E-2</v>
      </c>
      <c r="O159" s="84"/>
      <c r="P159" s="85">
        <f t="shared" si="341"/>
        <v>0.31388578978832615</v>
      </c>
      <c r="Q159" s="87">
        <f t="shared" si="342"/>
        <v>4.513140436391052E-2</v>
      </c>
      <c r="R159" s="96">
        <f t="shared" si="343"/>
        <v>0.64098280584776335</v>
      </c>
      <c r="AB159" s="119">
        <f t="shared" si="317"/>
        <v>48800.142857142855</v>
      </c>
      <c r="AC159" s="120">
        <f t="shared" si="318"/>
        <v>522.28571428571433</v>
      </c>
      <c r="AD159" s="67">
        <f t="shared" si="280"/>
        <v>2785.3700000000003</v>
      </c>
      <c r="AE159" s="41">
        <f t="shared" si="281"/>
        <v>0.18751035384373144</v>
      </c>
      <c r="AL159">
        <f t="shared" si="319"/>
        <v>40248636</v>
      </c>
      <c r="AM159">
        <f t="shared" si="312"/>
        <v>439630</v>
      </c>
      <c r="AN159">
        <f t="shared" si="314"/>
        <v>710132</v>
      </c>
      <c r="AO159" s="3">
        <f t="shared" si="313"/>
        <v>2.145396714662566E-3</v>
      </c>
    </row>
    <row r="160" spans="1:41" ht="13.8" x14ac:dyDescent="0.25">
      <c r="A160" s="95">
        <v>44018</v>
      </c>
      <c r="B160" s="81">
        <v>2933481</v>
      </c>
      <c r="C160" s="81">
        <v>130732</v>
      </c>
      <c r="D160" s="81">
        <v>924148</v>
      </c>
      <c r="E160" s="81">
        <v>41134424</v>
      </c>
      <c r="F160" s="81">
        <f t="shared" si="332"/>
        <v>44650</v>
      </c>
      <c r="G160" s="81">
        <f t="shared" si="333"/>
        <v>355</v>
      </c>
      <c r="H160" s="81">
        <f t="shared" si="334"/>
        <v>17385</v>
      </c>
      <c r="I160" s="81">
        <f t="shared" si="335"/>
        <v>1878601</v>
      </c>
      <c r="J160" s="82">
        <f t="shared" si="336"/>
        <v>2.4325394740135869E-2</v>
      </c>
      <c r="K160" s="82">
        <f t="shared" si="337"/>
        <v>1.9171665250843688E-4</v>
      </c>
      <c r="L160" s="82">
        <f t="shared" si="338"/>
        <v>9.3887155038286634E-3</v>
      </c>
      <c r="M160" s="81">
        <f t="shared" si="339"/>
        <v>2.5390707165590145</v>
      </c>
      <c r="N160" s="84">
        <f t="shared" si="340"/>
        <v>4.4565483805758414E-2</v>
      </c>
      <c r="O160" s="84"/>
      <c r="P160" s="85">
        <f t="shared" si="341"/>
        <v>0.31503459541752615</v>
      </c>
      <c r="Q160" s="87">
        <f t="shared" si="342"/>
        <v>4.4565483805758414E-2</v>
      </c>
      <c r="R160" s="96">
        <f t="shared" si="343"/>
        <v>0.64039992077671548</v>
      </c>
      <c r="AB160" s="119">
        <f t="shared" si="317"/>
        <v>49366</v>
      </c>
      <c r="AC160" s="120">
        <f t="shared" si="318"/>
        <v>519.14285714285711</v>
      </c>
      <c r="AD160" s="67">
        <f t="shared" si="280"/>
        <v>2889.1400000000003</v>
      </c>
      <c r="AE160" s="41">
        <f t="shared" si="281"/>
        <v>0.17968767769746605</v>
      </c>
      <c r="AL160">
        <f t="shared" si="319"/>
        <v>41134424</v>
      </c>
      <c r="AM160">
        <f t="shared" si="312"/>
        <v>885788</v>
      </c>
      <c r="AN160">
        <f t="shared" si="314"/>
        <v>728732.42857142852</v>
      </c>
      <c r="AO160" s="3">
        <f t="shared" si="313"/>
        <v>2.2015909128517176E-3</v>
      </c>
    </row>
    <row r="161" spans="1:41" ht="13.8" x14ac:dyDescent="0.25">
      <c r="A161" s="95">
        <v>44019</v>
      </c>
      <c r="B161" s="81">
        <v>2993643</v>
      </c>
      <c r="C161" s="81">
        <v>131945</v>
      </c>
      <c r="D161" s="81">
        <v>936476</v>
      </c>
      <c r="E161" s="81">
        <v>41982845</v>
      </c>
      <c r="F161" s="81">
        <f t="shared" si="332"/>
        <v>60162</v>
      </c>
      <c r="G161" s="81">
        <f t="shared" si="333"/>
        <v>1213</v>
      </c>
      <c r="H161" s="81">
        <f t="shared" si="334"/>
        <v>12328</v>
      </c>
      <c r="I161" s="81">
        <f t="shared" si="335"/>
        <v>1925222</v>
      </c>
      <c r="J161" s="82">
        <f t="shared" si="336"/>
        <v>3.2311250652378928E-2</v>
      </c>
      <c r="K161" s="82">
        <f t="shared" si="337"/>
        <v>6.4569325790841167E-4</v>
      </c>
      <c r="L161" s="82">
        <f t="shared" si="338"/>
        <v>6.5623301595176412E-3</v>
      </c>
      <c r="M161" s="81">
        <f t="shared" si="339"/>
        <v>4.4826783684225466</v>
      </c>
      <c r="N161" s="84">
        <f t="shared" si="340"/>
        <v>4.4075061722456552E-2</v>
      </c>
      <c r="O161" s="84"/>
      <c r="P161" s="85">
        <f t="shared" si="341"/>
        <v>0.31282153550039199</v>
      </c>
      <c r="Q161" s="87">
        <f t="shared" si="342"/>
        <v>4.4075061722456552E-2</v>
      </c>
      <c r="R161" s="96">
        <f t="shared" si="343"/>
        <v>0.64310340277715139</v>
      </c>
      <c r="AB161" s="119">
        <f t="shared" si="317"/>
        <v>51364.285714285717</v>
      </c>
      <c r="AC161" s="120">
        <f t="shared" si="318"/>
        <v>598.85714285714289</v>
      </c>
      <c r="AD161" s="67">
        <f t="shared" ref="AD161:AD162" si="344">INDEX(AB140:AB161,$AE$3)*$AD$2</f>
        <v>3057.79</v>
      </c>
      <c r="AE161" s="41">
        <f t="shared" ref="AE161:AE162" si="345">AC161/AD161</f>
        <v>0.19584639326348208</v>
      </c>
      <c r="AL161">
        <f t="shared" si="319"/>
        <v>41982845</v>
      </c>
      <c r="AM161">
        <f t="shared" si="312"/>
        <v>848421</v>
      </c>
      <c r="AN161">
        <f t="shared" si="314"/>
        <v>727235.42857142852</v>
      </c>
      <c r="AO161" s="3">
        <f t="shared" si="313"/>
        <v>2.1970682904634154E-3</v>
      </c>
    </row>
    <row r="162" spans="1:41" ht="13.8" x14ac:dyDescent="0.25">
      <c r="A162" s="95">
        <v>44020</v>
      </c>
      <c r="B162" s="81">
        <v>3052825</v>
      </c>
      <c r="C162" s="81">
        <v>132806</v>
      </c>
      <c r="D162" s="81">
        <v>953462</v>
      </c>
      <c r="E162" s="81">
        <v>42902629</v>
      </c>
      <c r="F162" s="81">
        <f t="shared" si="332"/>
        <v>59182</v>
      </c>
      <c r="G162" s="81">
        <f t="shared" si="333"/>
        <v>861</v>
      </c>
      <c r="H162" s="81">
        <f t="shared" si="334"/>
        <v>16986</v>
      </c>
      <c r="I162" s="81">
        <f t="shared" si="335"/>
        <v>1966557</v>
      </c>
      <c r="J162" s="82">
        <f t="shared" si="336"/>
        <v>3.1020909242865168E-2</v>
      </c>
      <c r="K162" s="82">
        <f t="shared" si="337"/>
        <v>4.4722115163861625E-4</v>
      </c>
      <c r="L162" s="82">
        <f t="shared" si="338"/>
        <v>8.822878608285175E-3</v>
      </c>
      <c r="M162" s="81">
        <f t="shared" si="339"/>
        <v>3.3463403896659027</v>
      </c>
      <c r="N162" s="84">
        <f t="shared" si="340"/>
        <v>4.3502657374726687E-2</v>
      </c>
      <c r="O162" s="84"/>
      <c r="P162" s="85">
        <f t="shared" si="341"/>
        <v>0.31232121068190938</v>
      </c>
      <c r="Q162" s="87">
        <f t="shared" si="342"/>
        <v>4.3502657374726687E-2</v>
      </c>
      <c r="R162" s="96">
        <f t="shared" si="343"/>
        <v>0.64417613194336387</v>
      </c>
      <c r="AB162" s="119">
        <f t="shared" si="317"/>
        <v>52486.857142857145</v>
      </c>
      <c r="AC162" s="120">
        <f t="shared" si="318"/>
        <v>623.57142857142856</v>
      </c>
      <c r="AD162" s="67">
        <f t="shared" si="344"/>
        <v>3203.4400000000005</v>
      </c>
      <c r="AE162" s="41">
        <f t="shared" si="345"/>
        <v>0.19465681535206791</v>
      </c>
      <c r="AL162">
        <f t="shared" si="319"/>
        <v>42902629</v>
      </c>
      <c r="AM162">
        <f t="shared" si="312"/>
        <v>919784</v>
      </c>
      <c r="AN162">
        <f t="shared" si="314"/>
        <v>728324.85714285716</v>
      </c>
      <c r="AO162" s="3">
        <f t="shared" si="313"/>
        <v>2.2003595890924062E-3</v>
      </c>
    </row>
    <row r="163" spans="1:41" ht="13.8" x14ac:dyDescent="0.25">
      <c r="A163" s="95">
        <v>44021</v>
      </c>
      <c r="B163" s="81">
        <v>3116103</v>
      </c>
      <c r="C163" s="81">
        <v>133806</v>
      </c>
      <c r="D163" s="81">
        <v>969111</v>
      </c>
      <c r="E163" s="81">
        <v>43830366</v>
      </c>
      <c r="F163" s="81">
        <f t="shared" ref="F163:F169" si="346">B163-B162</f>
        <v>63278</v>
      </c>
      <c r="G163" s="81">
        <f t="shared" ref="G163:G169" si="347">C163-C162</f>
        <v>1000</v>
      </c>
      <c r="H163" s="81">
        <f t="shared" ref="H163:H169" si="348">D163-D162</f>
        <v>15649</v>
      </c>
      <c r="I163" s="81">
        <f t="shared" ref="I163:I169" si="349">B163-D163-C163</f>
        <v>2013186</v>
      </c>
      <c r="J163" s="82">
        <f t="shared" ref="J163:J169" si="350">F163/I162*$B$2/($B$2-B162)</f>
        <v>3.2476578781315026E-2</v>
      </c>
      <c r="K163" s="82">
        <f t="shared" ref="K163:K169" si="351">G163/I162</f>
        <v>5.0850293177365311E-4</v>
      </c>
      <c r="L163" s="82">
        <f t="shared" ref="L163:L169" si="352">H163/I162</f>
        <v>7.9575623793258984E-3</v>
      </c>
      <c r="M163" s="81">
        <f t="shared" ref="M163:M169" si="353">J163/(K163+L163)</f>
        <v>3.8360888544925542</v>
      </c>
      <c r="N163" s="84">
        <f t="shared" ref="N163:N169" si="354">C163/B163</f>
        <v>4.2940172388396661E-2</v>
      </c>
      <c r="O163" s="84"/>
      <c r="P163" s="85">
        <f t="shared" ref="P163:P169" si="355">D163/B163</f>
        <v>0.31100095215081147</v>
      </c>
      <c r="Q163" s="87">
        <f t="shared" ref="Q163:Q169" si="356">N163</f>
        <v>4.2940172388396661E-2</v>
      </c>
      <c r="R163" s="96">
        <f t="shared" ref="R163:R169" si="357">IF(P163="","",1-SUM(P163:Q163))</f>
        <v>0.64605887546079188</v>
      </c>
      <c r="AB163" s="119">
        <f t="shared" ref="AB163:AB169" si="358">AVERAGE(F157:F163)</f>
        <v>53652.142857142855</v>
      </c>
      <c r="AC163" s="120">
        <f t="shared" ref="AC163:AC169" si="359">AVERAGE(G157:G163)</f>
        <v>663</v>
      </c>
      <c r="AD163" s="67">
        <f t="shared" ref="AD163:AD169" si="360">INDEX(AB142:AB163,$AE$3)*$AD$2</f>
        <v>3275.8300000000004</v>
      </c>
      <c r="AE163" s="41">
        <f t="shared" ref="AE163:AE169" si="361">AC163/AD163</f>
        <v>0.20239145499003303</v>
      </c>
      <c r="AL163">
        <f t="shared" si="319"/>
        <v>43830366</v>
      </c>
      <c r="AM163">
        <f t="shared" si="312"/>
        <v>927737</v>
      </c>
      <c r="AN163">
        <f t="shared" si="314"/>
        <v>756151.14285714284</v>
      </c>
      <c r="AO163" s="3">
        <f t="shared" si="313"/>
        <v>2.2844262442391823E-3</v>
      </c>
    </row>
    <row r="164" spans="1:41" ht="13.8" x14ac:dyDescent="0.25">
      <c r="A164" s="95">
        <v>44022</v>
      </c>
      <c r="B164" s="81">
        <v>3183821</v>
      </c>
      <c r="C164" s="81">
        <v>134628</v>
      </c>
      <c r="D164" s="81">
        <v>983185</v>
      </c>
      <c r="E164" s="81">
        <v>44758884</v>
      </c>
      <c r="F164" s="81">
        <f t="shared" si="346"/>
        <v>67718</v>
      </c>
      <c r="G164" s="81">
        <f t="shared" si="347"/>
        <v>822</v>
      </c>
      <c r="H164" s="81">
        <f t="shared" si="348"/>
        <v>14074</v>
      </c>
      <c r="I164" s="81">
        <f t="shared" si="349"/>
        <v>2066008</v>
      </c>
      <c r="J164" s="82">
        <f t="shared" si="350"/>
        <v>3.3956904562177953E-2</v>
      </c>
      <c r="K164" s="82">
        <f t="shared" si="351"/>
        <v>4.0830802518992281E-4</v>
      </c>
      <c r="L164" s="82">
        <f t="shared" si="352"/>
        <v>6.9909089373758806E-3</v>
      </c>
      <c r="M164" s="81">
        <f t="shared" si="353"/>
        <v>4.5892565029479586</v>
      </c>
      <c r="N164" s="84">
        <f t="shared" si="354"/>
        <v>4.2285040522064526E-2</v>
      </c>
      <c r="O164" s="84"/>
      <c r="P164" s="85">
        <f t="shared" si="355"/>
        <v>0.30880661946761456</v>
      </c>
      <c r="Q164" s="87">
        <f t="shared" si="356"/>
        <v>4.2285040522064526E-2</v>
      </c>
      <c r="R164" s="96">
        <f t="shared" si="357"/>
        <v>0.64890834001032094</v>
      </c>
      <c r="AB164" s="119">
        <f t="shared" si="358"/>
        <v>55817.285714285717</v>
      </c>
      <c r="AC164" s="120">
        <f t="shared" si="359"/>
        <v>686.28571428571433</v>
      </c>
      <c r="AD164" s="67">
        <f t="shared" si="360"/>
        <v>3309.7300000000005</v>
      </c>
      <c r="AE164" s="41">
        <f t="shared" si="361"/>
        <v>0.20735398787384898</v>
      </c>
      <c r="AL164">
        <f t="shared" si="319"/>
        <v>44758884</v>
      </c>
      <c r="AM164">
        <f t="shared" ref="AM164:AM224" si="362">AL164-AL163</f>
        <v>928518</v>
      </c>
      <c r="AN164">
        <f t="shared" si="314"/>
        <v>781835.14285714284</v>
      </c>
      <c r="AO164" s="3">
        <f t="shared" si="313"/>
        <v>2.3620207889426931E-3</v>
      </c>
    </row>
    <row r="165" spans="1:41" ht="13.8" x14ac:dyDescent="0.25">
      <c r="A165" s="95">
        <v>44023</v>
      </c>
      <c r="B165" s="81">
        <v>3243987</v>
      </c>
      <c r="C165" s="81">
        <v>135325</v>
      </c>
      <c r="D165" s="81">
        <v>995576</v>
      </c>
      <c r="E165" s="81">
        <v>45576628</v>
      </c>
      <c r="F165" s="81">
        <f t="shared" si="346"/>
        <v>60166</v>
      </c>
      <c r="G165" s="81">
        <f t="shared" si="347"/>
        <v>697</v>
      </c>
      <c r="H165" s="81">
        <f t="shared" si="348"/>
        <v>12391</v>
      </c>
      <c r="I165" s="81">
        <f t="shared" si="349"/>
        <v>2113086</v>
      </c>
      <c r="J165" s="82">
        <f t="shared" si="350"/>
        <v>2.9404697544010022E-2</v>
      </c>
      <c r="K165" s="82">
        <f t="shared" si="351"/>
        <v>3.3736558619327709E-4</v>
      </c>
      <c r="L165" s="82">
        <f t="shared" si="352"/>
        <v>5.9975566406325629E-3</v>
      </c>
      <c r="M165" s="81">
        <f t="shared" si="353"/>
        <v>4.6416824849866334</v>
      </c>
      <c r="N165" s="84">
        <f t="shared" si="354"/>
        <v>4.1715641893756046E-2</v>
      </c>
      <c r="O165" s="84"/>
      <c r="P165" s="85">
        <f t="shared" si="355"/>
        <v>0.30689888707938717</v>
      </c>
      <c r="Q165" s="87">
        <f t="shared" si="356"/>
        <v>4.1715641893756046E-2</v>
      </c>
      <c r="R165" s="96">
        <f t="shared" si="357"/>
        <v>0.65138547102685673</v>
      </c>
      <c r="AB165" s="119">
        <f t="shared" si="358"/>
        <v>57877</v>
      </c>
      <c r="AC165" s="120">
        <f t="shared" si="359"/>
        <v>748</v>
      </c>
      <c r="AD165" s="67">
        <f t="shared" si="360"/>
        <v>3416.01</v>
      </c>
      <c r="AE165" s="41">
        <f t="shared" si="361"/>
        <v>0.21896891402542731</v>
      </c>
      <c r="AL165">
        <f t="shared" si="319"/>
        <v>45576628</v>
      </c>
      <c r="AM165">
        <f t="shared" si="362"/>
        <v>817744</v>
      </c>
      <c r="AN165">
        <f t="shared" si="314"/>
        <v>823946</v>
      </c>
      <c r="AO165" s="3">
        <f t="shared" si="313"/>
        <v>2.4892429033748133E-3</v>
      </c>
    </row>
    <row r="166" spans="1:41" ht="13.8" x14ac:dyDescent="0.25">
      <c r="A166" s="95">
        <v>44024</v>
      </c>
      <c r="B166" s="81">
        <v>3302888</v>
      </c>
      <c r="C166" s="81">
        <v>135784</v>
      </c>
      <c r="D166" s="81">
        <v>1006326</v>
      </c>
      <c r="E166" s="81">
        <v>46289713</v>
      </c>
      <c r="F166" s="81">
        <f t="shared" si="346"/>
        <v>58901</v>
      </c>
      <c r="G166" s="81">
        <f t="shared" si="347"/>
        <v>459</v>
      </c>
      <c r="H166" s="81">
        <f t="shared" si="348"/>
        <v>10750</v>
      </c>
      <c r="I166" s="81">
        <f t="shared" si="349"/>
        <v>2160778</v>
      </c>
      <c r="J166" s="82">
        <f t="shared" si="350"/>
        <v>2.8150284399653829E-2</v>
      </c>
      <c r="K166" s="82">
        <f t="shared" si="351"/>
        <v>2.172178510481826E-4</v>
      </c>
      <c r="L166" s="82">
        <f t="shared" si="352"/>
        <v>5.0873461846796583E-3</v>
      </c>
      <c r="M166" s="81">
        <f t="shared" si="353"/>
        <v>5.306804519665171</v>
      </c>
      <c r="N166" s="84">
        <f t="shared" si="354"/>
        <v>4.1110688585262352E-2</v>
      </c>
      <c r="O166" s="84"/>
      <c r="P166" s="85">
        <f t="shared" si="355"/>
        <v>0.3046806310114058</v>
      </c>
      <c r="Q166" s="87">
        <f t="shared" si="356"/>
        <v>4.1110688585262352E-2</v>
      </c>
      <c r="R166" s="96">
        <f t="shared" si="357"/>
        <v>0.6542086804033318</v>
      </c>
      <c r="AB166" s="119">
        <f t="shared" si="358"/>
        <v>59151</v>
      </c>
      <c r="AC166" s="120">
        <f t="shared" si="359"/>
        <v>772.42857142857144</v>
      </c>
      <c r="AD166" s="67">
        <f t="shared" si="360"/>
        <v>3455.6200000000003</v>
      </c>
      <c r="AE166" s="41">
        <f t="shared" si="361"/>
        <v>0.22352821532129441</v>
      </c>
      <c r="AL166">
        <f t="shared" si="319"/>
        <v>46289713</v>
      </c>
      <c r="AM166">
        <f t="shared" si="362"/>
        <v>713085</v>
      </c>
      <c r="AN166">
        <f t="shared" si="314"/>
        <v>863011</v>
      </c>
      <c r="AO166" s="3">
        <f t="shared" si="313"/>
        <v>2.6072631061797749E-3</v>
      </c>
    </row>
    <row r="167" spans="1:41" ht="13.8" x14ac:dyDescent="0.25">
      <c r="A167" s="95">
        <v>44025</v>
      </c>
      <c r="B167" s="81">
        <v>3362369</v>
      </c>
      <c r="C167" s="81">
        <v>136143</v>
      </c>
      <c r="D167" s="81">
        <v>1031939</v>
      </c>
      <c r="E167" s="81">
        <v>47113940</v>
      </c>
      <c r="F167" s="81">
        <f t="shared" si="346"/>
        <v>59481</v>
      </c>
      <c r="G167" s="81">
        <f t="shared" si="347"/>
        <v>359</v>
      </c>
      <c r="H167" s="81">
        <f t="shared" si="348"/>
        <v>25613</v>
      </c>
      <c r="I167" s="81">
        <f t="shared" si="349"/>
        <v>2194287</v>
      </c>
      <c r="J167" s="82">
        <f t="shared" si="350"/>
        <v>2.7805035676096979E-2</v>
      </c>
      <c r="K167" s="82">
        <f t="shared" si="351"/>
        <v>1.6614386114630934E-4</v>
      </c>
      <c r="L167" s="82">
        <f t="shared" si="352"/>
        <v>1.1853600878942678E-2</v>
      </c>
      <c r="M167" s="81">
        <f t="shared" si="353"/>
        <v>2.3132800469014891</v>
      </c>
      <c r="N167" s="84">
        <f t="shared" si="354"/>
        <v>4.0490201997460722E-2</v>
      </c>
      <c r="O167" s="84"/>
      <c r="P167" s="85">
        <f t="shared" si="355"/>
        <v>0.30690831375140565</v>
      </c>
      <c r="Q167" s="87">
        <f t="shared" si="356"/>
        <v>4.0490201997460722E-2</v>
      </c>
      <c r="R167" s="96">
        <f t="shared" si="357"/>
        <v>0.65260148425113362</v>
      </c>
      <c r="AB167" s="119">
        <f t="shared" si="358"/>
        <v>61269.714285714283</v>
      </c>
      <c r="AC167" s="120">
        <f t="shared" si="359"/>
        <v>773</v>
      </c>
      <c r="AD167" s="67">
        <f t="shared" si="360"/>
        <v>3595.5000000000005</v>
      </c>
      <c r="AE167" s="41">
        <f t="shared" si="361"/>
        <v>0.21499096092337641</v>
      </c>
      <c r="AL167">
        <f t="shared" si="319"/>
        <v>47113940</v>
      </c>
      <c r="AM167">
        <f t="shared" si="362"/>
        <v>824227</v>
      </c>
      <c r="AN167">
        <f t="shared" si="314"/>
        <v>854216.57142857148</v>
      </c>
      <c r="AO167" s="3">
        <f t="shared" si="313"/>
        <v>2.5806940483644992E-3</v>
      </c>
    </row>
    <row r="168" spans="1:41" ht="13.8" x14ac:dyDescent="0.25">
      <c r="A168" s="95">
        <v>44026</v>
      </c>
      <c r="B168" s="81">
        <v>3429346</v>
      </c>
      <c r="C168" s="81">
        <v>137068</v>
      </c>
      <c r="D168" s="81">
        <v>1049098</v>
      </c>
      <c r="E168" s="81">
        <v>48027316</v>
      </c>
      <c r="F168" s="81">
        <f t="shared" si="346"/>
        <v>66977</v>
      </c>
      <c r="G168" s="81">
        <f t="shared" si="347"/>
        <v>925</v>
      </c>
      <c r="H168" s="81">
        <f t="shared" si="348"/>
        <v>17159</v>
      </c>
      <c r="I168" s="81">
        <f t="shared" si="349"/>
        <v>2243180</v>
      </c>
      <c r="J168" s="82">
        <f t="shared" si="350"/>
        <v>3.0836596766731245E-2</v>
      </c>
      <c r="K168" s="82">
        <f t="shared" si="351"/>
        <v>4.2154923216516346E-4</v>
      </c>
      <c r="L168" s="82">
        <f t="shared" si="352"/>
        <v>7.8198521888886915E-3</v>
      </c>
      <c r="M168" s="81">
        <f t="shared" si="353"/>
        <v>3.7416690671024329</v>
      </c>
      <c r="N168" s="84">
        <f t="shared" si="354"/>
        <v>3.9969136972472299E-2</v>
      </c>
      <c r="O168" s="84"/>
      <c r="P168" s="85">
        <f t="shared" si="355"/>
        <v>0.30591780473594676</v>
      </c>
      <c r="Q168" s="87">
        <f t="shared" si="356"/>
        <v>3.9969136972472299E-2</v>
      </c>
      <c r="R168" s="96">
        <f t="shared" si="357"/>
        <v>0.65411305829158095</v>
      </c>
      <c r="AB168" s="119">
        <f t="shared" si="358"/>
        <v>62243.285714285717</v>
      </c>
      <c r="AC168" s="120">
        <f t="shared" si="359"/>
        <v>731.85714285714289</v>
      </c>
      <c r="AD168" s="67">
        <f t="shared" si="360"/>
        <v>3674.0800000000004</v>
      </c>
      <c r="AE168" s="41">
        <f t="shared" si="361"/>
        <v>0.19919466719754136</v>
      </c>
      <c r="AL168">
        <f t="shared" si="319"/>
        <v>48027316</v>
      </c>
      <c r="AM168">
        <f t="shared" si="362"/>
        <v>913376</v>
      </c>
      <c r="AN168">
        <f t="shared" si="314"/>
        <v>863495.85714285716</v>
      </c>
      <c r="AO168" s="3">
        <f t="shared" si="313"/>
        <v>2.6087279196529973E-3</v>
      </c>
    </row>
    <row r="169" spans="1:41" ht="13.8" x14ac:dyDescent="0.25">
      <c r="A169" s="95">
        <v>44027</v>
      </c>
      <c r="B169" s="81">
        <v>3496974</v>
      </c>
      <c r="C169" s="81">
        <v>138034</v>
      </c>
      <c r="D169" s="81">
        <v>1075882</v>
      </c>
      <c r="E169" s="81">
        <v>48892250</v>
      </c>
      <c r="F169" s="81">
        <f t="shared" si="346"/>
        <v>67628</v>
      </c>
      <c r="G169" s="81">
        <f t="shared" si="347"/>
        <v>966</v>
      </c>
      <c r="H169" s="81">
        <f t="shared" si="348"/>
        <v>26784</v>
      </c>
      <c r="I169" s="81">
        <f t="shared" si="349"/>
        <v>2283058</v>
      </c>
      <c r="J169" s="82">
        <f t="shared" si="350"/>
        <v>3.0463892163742467E-2</v>
      </c>
      <c r="K169" s="82">
        <f t="shared" si="351"/>
        <v>4.306386469208891E-4</v>
      </c>
      <c r="L169" s="82">
        <f t="shared" si="352"/>
        <v>1.1940192048787882E-2</v>
      </c>
      <c r="M169" s="81">
        <f t="shared" si="353"/>
        <v>2.4625583287878854</v>
      </c>
      <c r="N169" s="84">
        <f t="shared" si="354"/>
        <v>3.947241243429319E-2</v>
      </c>
      <c r="O169" s="84"/>
      <c r="P169" s="85">
        <f t="shared" si="355"/>
        <v>0.30766085192512155</v>
      </c>
      <c r="Q169" s="87">
        <f t="shared" si="356"/>
        <v>3.947241243429319E-2</v>
      </c>
      <c r="R169" s="96">
        <f t="shared" si="357"/>
        <v>0.65286673564058528</v>
      </c>
      <c r="AB169" s="119">
        <f t="shared" si="358"/>
        <v>63449.857142857145</v>
      </c>
      <c r="AC169" s="120">
        <f t="shared" si="359"/>
        <v>746.85714285714289</v>
      </c>
      <c r="AD169" s="67">
        <f t="shared" si="360"/>
        <v>3755.65</v>
      </c>
      <c r="AE169" s="41">
        <f t="shared" si="361"/>
        <v>0.19886228558495678</v>
      </c>
      <c r="AL169">
        <f t="shared" si="319"/>
        <v>48892250</v>
      </c>
      <c r="AM169">
        <f t="shared" si="362"/>
        <v>864934</v>
      </c>
      <c r="AN169">
        <f t="shared" si="314"/>
        <v>855660.14285714284</v>
      </c>
      <c r="AO169" s="3">
        <f t="shared" si="313"/>
        <v>2.5850552564219277E-3</v>
      </c>
    </row>
    <row r="170" spans="1:41" ht="13.8" x14ac:dyDescent="0.25">
      <c r="A170" s="95">
        <v>44028</v>
      </c>
      <c r="B170" s="81">
        <v>3574352</v>
      </c>
      <c r="C170" s="81">
        <v>138977</v>
      </c>
      <c r="D170" s="81">
        <v>1090645</v>
      </c>
      <c r="E170" s="81">
        <v>49991961</v>
      </c>
      <c r="F170" s="81">
        <f t="shared" ref="F170:F175" si="363">B170-B169</f>
        <v>77378</v>
      </c>
      <c r="G170" s="81">
        <f t="shared" ref="G170:G175" si="364">C170-C169</f>
        <v>943</v>
      </c>
      <c r="H170" s="81">
        <f t="shared" ref="H170:H175" si="365">D170-D169</f>
        <v>14763</v>
      </c>
      <c r="I170" s="81">
        <f t="shared" ref="I170:I175" si="366">B170-D170-C170</f>
        <v>2344730</v>
      </c>
      <c r="J170" s="82">
        <f t="shared" ref="J170:J175" si="367">F170/I169*$B$2/($B$2-B169)</f>
        <v>3.4254149998417603E-2</v>
      </c>
      <c r="K170" s="82">
        <f t="shared" ref="K170:K175" si="368">G170/I169</f>
        <v>4.1304250702347466E-4</v>
      </c>
      <c r="L170" s="82">
        <f t="shared" ref="L170:L175" si="369">H170/I169</f>
        <v>6.4663271804746092E-3</v>
      </c>
      <c r="M170" s="81">
        <f t="shared" ref="M170:M175" si="370">J170/(K170+L170)</f>
        <v>4.9792570474396598</v>
      </c>
      <c r="N170" s="84">
        <f t="shared" ref="N170:N175" si="371">C170/B170</f>
        <v>3.8881732968661174E-2</v>
      </c>
      <c r="O170" s="84"/>
      <c r="P170" s="85">
        <f t="shared" ref="P170:P175" si="372">D170/B170</f>
        <v>0.30513083210607128</v>
      </c>
      <c r="Q170" s="87">
        <f t="shared" ref="Q170:Q175" si="373">N170</f>
        <v>3.8881732968661174E-2</v>
      </c>
      <c r="R170" s="96">
        <f t="shared" ref="R170:R175" si="374">IF(P170="","",1-SUM(P170:Q170))</f>
        <v>0.65598743492526757</v>
      </c>
      <c r="AB170" s="119">
        <f t="shared" ref="AB170:AB175" si="375">AVERAGE(F164:F170)</f>
        <v>65464.142857142855</v>
      </c>
      <c r="AC170" s="120">
        <f t="shared" ref="AC170:AC175" si="376">AVERAGE(G164:G170)</f>
        <v>738.71428571428567</v>
      </c>
      <c r="AD170" s="67">
        <f t="shared" ref="AD170:AD175" si="377">INDEX(AB149:AB170,$AE$3)*$AD$2</f>
        <v>3907.2100000000005</v>
      </c>
      <c r="AE170" s="41">
        <f t="shared" ref="AE170:AE175" si="378">AC170/AD170</f>
        <v>0.18906439267771263</v>
      </c>
      <c r="AL170">
        <f t="shared" si="319"/>
        <v>49991961</v>
      </c>
      <c r="AM170">
        <f t="shared" si="362"/>
        <v>1099711</v>
      </c>
      <c r="AN170">
        <f t="shared" si="314"/>
        <v>880227.85714285716</v>
      </c>
      <c r="AO170" s="3">
        <f t="shared" ref="AO170:AO224" si="379">AN170/$B$2</f>
        <v>2.659277363741891E-3</v>
      </c>
    </row>
    <row r="171" spans="1:41" ht="13.8" x14ac:dyDescent="0.25">
      <c r="A171" s="95">
        <v>44029</v>
      </c>
      <c r="B171" s="81">
        <v>3646373</v>
      </c>
      <c r="C171" s="81">
        <v>139907</v>
      </c>
      <c r="D171" s="81">
        <v>1107204</v>
      </c>
      <c r="E171" s="81">
        <v>50995892</v>
      </c>
      <c r="F171" s="81">
        <f t="shared" si="363"/>
        <v>72021</v>
      </c>
      <c r="G171" s="81">
        <f t="shared" si="364"/>
        <v>930</v>
      </c>
      <c r="H171" s="81">
        <f t="shared" si="365"/>
        <v>16559</v>
      </c>
      <c r="I171" s="81">
        <f t="shared" si="366"/>
        <v>2399262</v>
      </c>
      <c r="J171" s="82">
        <f t="shared" si="367"/>
        <v>3.1051427269468617E-2</v>
      </c>
      <c r="K171" s="82">
        <f t="shared" si="368"/>
        <v>3.9663415403905781E-4</v>
      </c>
      <c r="L171" s="82">
        <f t="shared" si="369"/>
        <v>7.0622203835836112E-3</v>
      </c>
      <c r="M171" s="81">
        <f t="shared" si="370"/>
        <v>4.1630289359906882</v>
      </c>
      <c r="N171" s="84">
        <f t="shared" si="371"/>
        <v>3.8368811967398837E-2</v>
      </c>
      <c r="O171" s="84"/>
      <c r="P171" s="85">
        <f t="shared" si="372"/>
        <v>0.30364529355608982</v>
      </c>
      <c r="Q171" s="87">
        <f t="shared" si="373"/>
        <v>3.8368811967398837E-2</v>
      </c>
      <c r="R171" s="96">
        <f t="shared" si="374"/>
        <v>0.65798589447651135</v>
      </c>
      <c r="AB171" s="119">
        <f t="shared" si="375"/>
        <v>66078.857142857145</v>
      </c>
      <c r="AC171" s="120">
        <f t="shared" si="376"/>
        <v>754.14285714285711</v>
      </c>
      <c r="AD171" s="67">
        <f t="shared" si="377"/>
        <v>4051.3900000000003</v>
      </c>
      <c r="AE171" s="41">
        <f t="shared" si="378"/>
        <v>0.18614422633783886</v>
      </c>
      <c r="AL171">
        <f t="shared" si="319"/>
        <v>50995892</v>
      </c>
      <c r="AM171">
        <f t="shared" si="362"/>
        <v>1003931</v>
      </c>
      <c r="AN171">
        <f t="shared" ref="AN171:AN224" si="380">AVERAGE(AM165:AM171)</f>
        <v>891001.14285714284</v>
      </c>
      <c r="AO171" s="3">
        <f t="shared" si="379"/>
        <v>2.6918247940471715E-3</v>
      </c>
    </row>
    <row r="172" spans="1:41" ht="13.8" x14ac:dyDescent="0.25">
      <c r="A172" s="95">
        <v>44030</v>
      </c>
      <c r="B172" s="81">
        <v>3709136</v>
      </c>
      <c r="C172" s="81">
        <v>140776</v>
      </c>
      <c r="D172" s="81">
        <v>1122720</v>
      </c>
      <c r="E172" s="81">
        <v>51859331</v>
      </c>
      <c r="F172" s="81">
        <f t="shared" si="363"/>
        <v>62763</v>
      </c>
      <c r="G172" s="81">
        <f t="shared" si="364"/>
        <v>869</v>
      </c>
      <c r="H172" s="81">
        <f t="shared" si="365"/>
        <v>15516</v>
      </c>
      <c r="I172" s="81">
        <f t="shared" si="366"/>
        <v>2445640</v>
      </c>
      <c r="J172" s="82">
        <f t="shared" si="367"/>
        <v>2.6450678476458496E-2</v>
      </c>
      <c r="K172" s="82">
        <f t="shared" si="368"/>
        <v>3.621947082061067E-4</v>
      </c>
      <c r="L172" s="82">
        <f t="shared" si="369"/>
        <v>6.466988598994191E-3</v>
      </c>
      <c r="M172" s="81">
        <f t="shared" si="370"/>
        <v>3.8731832616896407</v>
      </c>
      <c r="N172" s="84">
        <f t="shared" si="371"/>
        <v>3.7953852325716825E-2</v>
      </c>
      <c r="O172" s="84"/>
      <c r="P172" s="85">
        <f t="shared" si="372"/>
        <v>0.30269043788095124</v>
      </c>
      <c r="Q172" s="87">
        <f t="shared" si="373"/>
        <v>3.7953852325716825E-2</v>
      </c>
      <c r="R172" s="96">
        <f t="shared" si="374"/>
        <v>0.65935570979333191</v>
      </c>
      <c r="AB172" s="119">
        <f t="shared" si="375"/>
        <v>66449.857142857145</v>
      </c>
      <c r="AC172" s="120">
        <f t="shared" si="376"/>
        <v>778.71428571428567</v>
      </c>
      <c r="AD172" s="67">
        <f t="shared" si="377"/>
        <v>4140.5700000000006</v>
      </c>
      <c r="AE172" s="41">
        <f t="shared" si="378"/>
        <v>0.18806934448983728</v>
      </c>
      <c r="AL172">
        <f t="shared" si="319"/>
        <v>51859331</v>
      </c>
      <c r="AM172">
        <f t="shared" si="362"/>
        <v>863439</v>
      </c>
      <c r="AN172">
        <f t="shared" si="380"/>
        <v>897529</v>
      </c>
      <c r="AO172" s="3">
        <f t="shared" si="379"/>
        <v>2.7115462588847969E-3</v>
      </c>
    </row>
    <row r="173" spans="1:41" ht="13.8" x14ac:dyDescent="0.25">
      <c r="A173" s="95">
        <v>44031</v>
      </c>
      <c r="B173" s="81">
        <v>3770428</v>
      </c>
      <c r="C173" s="81">
        <v>141223</v>
      </c>
      <c r="D173" s="81">
        <v>1131121</v>
      </c>
      <c r="E173" s="81">
        <v>52465555</v>
      </c>
      <c r="F173" s="81">
        <f t="shared" si="363"/>
        <v>61292</v>
      </c>
      <c r="G173" s="81">
        <f t="shared" si="364"/>
        <v>447</v>
      </c>
      <c r="H173" s="81">
        <f t="shared" si="365"/>
        <v>8401</v>
      </c>
      <c r="I173" s="81">
        <f t="shared" si="366"/>
        <v>2498084</v>
      </c>
      <c r="J173" s="82">
        <f t="shared" si="367"/>
        <v>2.5345761024213195E-2</v>
      </c>
      <c r="K173" s="82">
        <f t="shared" si="368"/>
        <v>1.827742431428992E-4</v>
      </c>
      <c r="L173" s="82">
        <f t="shared" si="369"/>
        <v>3.4350926546834366E-3</v>
      </c>
      <c r="M173" s="81">
        <f t="shared" si="370"/>
        <v>7.0057195966610264</v>
      </c>
      <c r="N173" s="84">
        <f t="shared" si="371"/>
        <v>3.7455429463180305E-2</v>
      </c>
      <c r="O173" s="84"/>
      <c r="P173" s="85">
        <f t="shared" si="372"/>
        <v>0.29999803735809305</v>
      </c>
      <c r="Q173" s="87">
        <f t="shared" si="373"/>
        <v>3.7455429463180305E-2</v>
      </c>
      <c r="R173" s="96">
        <f t="shared" si="374"/>
        <v>0.66254653317872658</v>
      </c>
      <c r="AB173" s="119">
        <f t="shared" si="375"/>
        <v>66791.428571428565</v>
      </c>
      <c r="AC173" s="120">
        <f t="shared" si="376"/>
        <v>777</v>
      </c>
      <c r="AD173" s="67">
        <f t="shared" si="377"/>
        <v>4288.88</v>
      </c>
      <c r="AE173" s="41">
        <f t="shared" si="378"/>
        <v>0.18116617858275352</v>
      </c>
      <c r="AL173">
        <f t="shared" si="319"/>
        <v>52465555</v>
      </c>
      <c r="AM173">
        <f t="shared" si="362"/>
        <v>606224</v>
      </c>
      <c r="AN173">
        <f t="shared" si="380"/>
        <v>882263.14285714284</v>
      </c>
      <c r="AO173" s="3">
        <f t="shared" si="379"/>
        <v>2.6654262139342889E-3</v>
      </c>
    </row>
    <row r="174" spans="1:41" ht="13.8" x14ac:dyDescent="0.25">
      <c r="A174" s="95">
        <v>44032</v>
      </c>
      <c r="B174" s="81">
        <v>3832435</v>
      </c>
      <c r="C174" s="81">
        <v>141736</v>
      </c>
      <c r="D174" s="81">
        <v>1160087</v>
      </c>
      <c r="E174" s="81">
        <v>53210063</v>
      </c>
      <c r="F174" s="81">
        <f t="shared" si="363"/>
        <v>62007</v>
      </c>
      <c r="G174" s="81">
        <f t="shared" si="364"/>
        <v>513</v>
      </c>
      <c r="H174" s="81">
        <f t="shared" si="365"/>
        <v>28966</v>
      </c>
      <c r="I174" s="81">
        <f t="shared" si="366"/>
        <v>2530612</v>
      </c>
      <c r="J174" s="82">
        <f t="shared" si="367"/>
        <v>2.5107824919524162E-2</v>
      </c>
      <c r="K174" s="82">
        <f t="shared" si="368"/>
        <v>2.0535738590055419E-4</v>
      </c>
      <c r="L174" s="82">
        <f t="shared" si="369"/>
        <v>1.1595286627671448E-2</v>
      </c>
      <c r="M174" s="81">
        <f t="shared" si="370"/>
        <v>2.1276656503363274</v>
      </c>
      <c r="N174" s="84">
        <f t="shared" si="371"/>
        <v>3.6983275645901363E-2</v>
      </c>
      <c r="O174" s="84"/>
      <c r="P174" s="85">
        <f t="shared" si="372"/>
        <v>0.30270232893708571</v>
      </c>
      <c r="Q174" s="87">
        <f t="shared" si="373"/>
        <v>3.6983275645901363E-2</v>
      </c>
      <c r="R174" s="96">
        <f t="shared" si="374"/>
        <v>0.66031439541701298</v>
      </c>
      <c r="AB174" s="119">
        <f t="shared" si="375"/>
        <v>67152.28571428571</v>
      </c>
      <c r="AC174" s="120">
        <f t="shared" si="376"/>
        <v>799</v>
      </c>
      <c r="AD174" s="67">
        <f t="shared" si="377"/>
        <v>4357.0300000000007</v>
      </c>
      <c r="AE174" s="41">
        <f t="shared" si="378"/>
        <v>0.18338179906954966</v>
      </c>
      <c r="AL174">
        <f t="shared" si="319"/>
        <v>53210063</v>
      </c>
      <c r="AM174">
        <f t="shared" si="362"/>
        <v>744508</v>
      </c>
      <c r="AN174">
        <f t="shared" si="380"/>
        <v>870874.71428571432</v>
      </c>
      <c r="AO174" s="3">
        <f t="shared" si="379"/>
        <v>2.6310203608783615E-3</v>
      </c>
    </row>
    <row r="175" spans="1:41" ht="13.8" x14ac:dyDescent="0.25">
      <c r="A175" s="95">
        <v>44033</v>
      </c>
      <c r="B175" s="81">
        <v>3896880</v>
      </c>
      <c r="C175" s="81">
        <v>142843</v>
      </c>
      <c r="D175" s="81">
        <v>1182018</v>
      </c>
      <c r="E175" s="81">
        <v>54439092</v>
      </c>
      <c r="F175" s="81">
        <f t="shared" si="363"/>
        <v>64445</v>
      </c>
      <c r="G175" s="81">
        <f t="shared" si="364"/>
        <v>1107</v>
      </c>
      <c r="H175" s="81">
        <f t="shared" si="365"/>
        <v>21931</v>
      </c>
      <c r="I175" s="81">
        <f t="shared" si="366"/>
        <v>2572019</v>
      </c>
      <c r="J175" s="82">
        <f t="shared" si="367"/>
        <v>2.5764479682991968E-2</v>
      </c>
      <c r="K175" s="82">
        <f t="shared" si="368"/>
        <v>4.3744359072034751E-4</v>
      </c>
      <c r="L175" s="82">
        <f t="shared" si="369"/>
        <v>8.6662830967370735E-3</v>
      </c>
      <c r="M175" s="81">
        <f t="shared" si="370"/>
        <v>2.830102502801271</v>
      </c>
      <c r="N175" s="84">
        <f t="shared" si="371"/>
        <v>3.6655734844285685E-2</v>
      </c>
      <c r="O175" s="84"/>
      <c r="P175" s="85">
        <f t="shared" si="372"/>
        <v>0.30332419781979431</v>
      </c>
      <c r="Q175" s="87">
        <f t="shared" si="373"/>
        <v>3.6655734844285685E-2</v>
      </c>
      <c r="R175" s="96">
        <f t="shared" si="374"/>
        <v>0.66002006733592</v>
      </c>
      <c r="AB175" s="119">
        <f t="shared" si="375"/>
        <v>66790.571428571435</v>
      </c>
      <c r="AC175" s="120">
        <f t="shared" si="376"/>
        <v>825</v>
      </c>
      <c r="AD175" s="67">
        <f t="shared" si="377"/>
        <v>4441.4900000000007</v>
      </c>
      <c r="AE175" s="41">
        <f t="shared" si="378"/>
        <v>0.18574847629962013</v>
      </c>
      <c r="AL175">
        <f t="shared" si="319"/>
        <v>54439092</v>
      </c>
      <c r="AM175">
        <f t="shared" si="362"/>
        <v>1229029</v>
      </c>
      <c r="AN175">
        <f t="shared" si="380"/>
        <v>915968</v>
      </c>
      <c r="AO175" s="3">
        <f t="shared" si="379"/>
        <v>2.7672527613683672E-3</v>
      </c>
    </row>
    <row r="176" spans="1:41" ht="13.8" x14ac:dyDescent="0.25">
      <c r="A176" s="95">
        <v>44034</v>
      </c>
      <c r="B176" s="81">
        <v>3968203</v>
      </c>
      <c r="C176" s="81">
        <v>144059</v>
      </c>
      <c r="D176" s="81">
        <v>1210849</v>
      </c>
      <c r="E176" s="81">
        <v>55489181</v>
      </c>
      <c r="F176" s="81">
        <f t="shared" ref="F176:F180" si="381">B176-B175</f>
        <v>71323</v>
      </c>
      <c r="G176" s="81">
        <f t="shared" ref="G176:G180" si="382">C176-C175</f>
        <v>1216</v>
      </c>
      <c r="H176" s="81">
        <f t="shared" ref="H176:H180" si="383">D176-D175</f>
        <v>28831</v>
      </c>
      <c r="I176" s="81">
        <f t="shared" ref="I176:I180" si="384">B176-D176-C176</f>
        <v>2613295</v>
      </c>
      <c r="J176" s="82">
        <f t="shared" ref="J176:J180" si="385">F176/I175*$B$2/($B$2-B175)</f>
        <v>2.806071258923654E-2</v>
      </c>
      <c r="K176" s="82">
        <f t="shared" ref="K176:K180" si="386">G176/I175</f>
        <v>4.72780333271255E-4</v>
      </c>
      <c r="L176" s="82">
        <f t="shared" ref="L176:L180" si="387">H176/I175</f>
        <v>1.1209481733999632E-2</v>
      </c>
      <c r="M176" s="81">
        <f t="shared" ref="M176:M180" si="388">J176/(K176+L176)</f>
        <v>2.4019930752839076</v>
      </c>
      <c r="N176" s="84">
        <f t="shared" ref="N176:N180" si="389">C176/B176</f>
        <v>3.6303334280025495E-2</v>
      </c>
      <c r="O176" s="84"/>
      <c r="P176" s="85">
        <f t="shared" ref="P176:P180" si="390">D176/B176</f>
        <v>0.30513786719076619</v>
      </c>
      <c r="Q176" s="87">
        <f t="shared" ref="Q176:Q180" si="391">N176</f>
        <v>3.6303334280025495E-2</v>
      </c>
      <c r="R176" s="96">
        <f t="shared" ref="R176:R180" si="392">IF(P176="","",1-SUM(P176:Q176))</f>
        <v>0.65855879852920829</v>
      </c>
      <c r="AB176" s="119">
        <f t="shared" ref="AB176:AB180" si="393">AVERAGE(F170:F176)</f>
        <v>67318.428571428565</v>
      </c>
      <c r="AC176" s="120">
        <f t="shared" ref="AC176:AC180" si="394">AVERAGE(G170:G176)</f>
        <v>860.71428571428567</v>
      </c>
      <c r="AD176" s="67">
        <f t="shared" ref="AD176:AD180" si="395">INDEX(AB155:AB176,$AE$3)*$AD$2</f>
        <v>4582.4900000000007</v>
      </c>
      <c r="AE176" s="41">
        <f t="shared" ref="AE176:AE180" si="396">AC176/AD176</f>
        <v>0.18782676791750458</v>
      </c>
      <c r="AL176">
        <f t="shared" si="319"/>
        <v>55489181</v>
      </c>
      <c r="AM176">
        <f t="shared" si="362"/>
        <v>1050089</v>
      </c>
      <c r="AN176">
        <f t="shared" si="380"/>
        <v>942418.71428571432</v>
      </c>
      <c r="AO176" s="3">
        <f t="shared" si="379"/>
        <v>2.8471636448788272E-3</v>
      </c>
    </row>
    <row r="177" spans="1:41" ht="13.8" x14ac:dyDescent="0.25">
      <c r="A177" s="95">
        <v>44035</v>
      </c>
      <c r="B177" s="81">
        <v>4037293</v>
      </c>
      <c r="C177" s="81">
        <v>145153</v>
      </c>
      <c r="D177" s="81">
        <v>1233269</v>
      </c>
      <c r="E177" s="81">
        <v>56522882</v>
      </c>
      <c r="F177" s="81">
        <f t="shared" si="381"/>
        <v>69090</v>
      </c>
      <c r="G177" s="81">
        <f t="shared" si="382"/>
        <v>1094</v>
      </c>
      <c r="H177" s="81">
        <f t="shared" si="383"/>
        <v>22420</v>
      </c>
      <c r="I177" s="81">
        <f t="shared" si="384"/>
        <v>2658871</v>
      </c>
      <c r="J177" s="82">
        <f t="shared" si="385"/>
        <v>2.6758682464104681E-2</v>
      </c>
      <c r="K177" s="82">
        <f t="shared" si="386"/>
        <v>4.1862858957752568E-4</v>
      </c>
      <c r="L177" s="82">
        <f t="shared" si="387"/>
        <v>8.5792074756198596E-3</v>
      </c>
      <c r="M177" s="81">
        <f t="shared" si="388"/>
        <v>2.9739019771213928</v>
      </c>
      <c r="N177" s="84">
        <f t="shared" si="389"/>
        <v>3.5953050719875916E-2</v>
      </c>
      <c r="O177" s="84"/>
      <c r="P177" s="85">
        <f t="shared" si="390"/>
        <v>0.30546928350258451</v>
      </c>
      <c r="Q177" s="87">
        <f t="shared" si="391"/>
        <v>3.5953050719875916E-2</v>
      </c>
      <c r="R177" s="96">
        <f t="shared" si="392"/>
        <v>0.65857766577753951</v>
      </c>
      <c r="AB177" s="119">
        <f t="shared" si="393"/>
        <v>66134.428571428565</v>
      </c>
      <c r="AC177" s="120">
        <f t="shared" si="394"/>
        <v>882.28571428571433</v>
      </c>
      <c r="AD177" s="67">
        <f t="shared" si="395"/>
        <v>4625.5200000000004</v>
      </c>
      <c r="AE177" s="41">
        <f t="shared" si="396"/>
        <v>0.19074303306130214</v>
      </c>
      <c r="AL177">
        <f t="shared" si="319"/>
        <v>56522882</v>
      </c>
      <c r="AM177">
        <f t="shared" si="362"/>
        <v>1033701</v>
      </c>
      <c r="AN177">
        <f t="shared" si="380"/>
        <v>932988.71428571432</v>
      </c>
      <c r="AO177" s="3">
        <f t="shared" si="379"/>
        <v>2.8186744470687468E-3</v>
      </c>
    </row>
    <row r="178" spans="1:41" ht="13.8" x14ac:dyDescent="0.25">
      <c r="A178" s="95">
        <v>44036</v>
      </c>
      <c r="B178" s="81">
        <v>4110410</v>
      </c>
      <c r="C178" s="81">
        <v>146285</v>
      </c>
      <c r="D178" s="81">
        <v>1261624</v>
      </c>
      <c r="E178" s="81">
        <v>57416210</v>
      </c>
      <c r="F178" s="81">
        <f t="shared" si="381"/>
        <v>73117</v>
      </c>
      <c r="G178" s="81">
        <f t="shared" si="382"/>
        <v>1132</v>
      </c>
      <c r="H178" s="81">
        <f t="shared" si="383"/>
        <v>28355</v>
      </c>
      <c r="I178" s="81">
        <f t="shared" si="384"/>
        <v>2702501</v>
      </c>
      <c r="J178" s="82">
        <f t="shared" si="385"/>
        <v>2.7838820270133059E-2</v>
      </c>
      <c r="K178" s="82">
        <f t="shared" si="386"/>
        <v>4.2574461115262832E-4</v>
      </c>
      <c r="L178" s="82">
        <f t="shared" si="387"/>
        <v>1.0664300750205632E-2</v>
      </c>
      <c r="M178" s="81">
        <f t="shared" si="388"/>
        <v>2.5102530569562505</v>
      </c>
      <c r="N178" s="84">
        <f t="shared" si="389"/>
        <v>3.5588907189307149E-2</v>
      </c>
      <c r="O178" s="84"/>
      <c r="P178" s="85">
        <f t="shared" si="390"/>
        <v>0.30693385817959767</v>
      </c>
      <c r="Q178" s="87">
        <f t="shared" si="391"/>
        <v>3.5588907189307149E-2</v>
      </c>
      <c r="R178" s="96">
        <f t="shared" si="392"/>
        <v>0.6574772346310952</v>
      </c>
      <c r="AB178" s="119">
        <f t="shared" si="393"/>
        <v>66291</v>
      </c>
      <c r="AC178" s="120">
        <f t="shared" si="394"/>
        <v>911.14285714285711</v>
      </c>
      <c r="AD178" s="67">
        <f t="shared" si="395"/>
        <v>4651.4900000000007</v>
      </c>
      <c r="AE178" s="41">
        <f t="shared" si="396"/>
        <v>0.19588193399165793</v>
      </c>
      <c r="AL178">
        <f t="shared" si="319"/>
        <v>57416210</v>
      </c>
      <c r="AM178">
        <f t="shared" si="362"/>
        <v>893328</v>
      </c>
      <c r="AN178">
        <f t="shared" si="380"/>
        <v>917188.28571428568</v>
      </c>
      <c r="AO178" s="3">
        <f t="shared" si="379"/>
        <v>2.7709393956312626E-3</v>
      </c>
    </row>
    <row r="179" spans="1:41" ht="13.8" x14ac:dyDescent="0.25">
      <c r="A179" s="95">
        <v>44037</v>
      </c>
      <c r="B179" s="81">
        <v>4176892</v>
      </c>
      <c r="C179" s="81">
        <v>147184</v>
      </c>
      <c r="D179" s="81">
        <v>1279414</v>
      </c>
      <c r="E179" s="81">
        <v>58351836</v>
      </c>
      <c r="F179" s="81">
        <f t="shared" si="381"/>
        <v>66482</v>
      </c>
      <c r="G179" s="81">
        <f t="shared" si="382"/>
        <v>899</v>
      </c>
      <c r="H179" s="81">
        <f t="shared" si="383"/>
        <v>17790</v>
      </c>
      <c r="I179" s="81">
        <f t="shared" si="384"/>
        <v>2750294</v>
      </c>
      <c r="J179" s="82">
        <f t="shared" si="385"/>
        <v>2.4909503562214528E-2</v>
      </c>
      <c r="K179" s="82">
        <f t="shared" si="386"/>
        <v>3.3265482602966659E-4</v>
      </c>
      <c r="L179" s="82">
        <f t="shared" si="387"/>
        <v>6.5827912737127575E-3</v>
      </c>
      <c r="M179" s="81">
        <f t="shared" si="388"/>
        <v>3.6020096466578373</v>
      </c>
      <c r="N179" s="84">
        <f t="shared" si="389"/>
        <v>3.5237683904683195E-2</v>
      </c>
      <c r="O179" s="84"/>
      <c r="P179" s="85">
        <f t="shared" si="390"/>
        <v>0.30630765650632097</v>
      </c>
      <c r="Q179" s="87">
        <f t="shared" si="391"/>
        <v>3.5237683904683195E-2</v>
      </c>
      <c r="R179" s="96">
        <f t="shared" si="392"/>
        <v>0.65845465958899585</v>
      </c>
      <c r="AB179" s="119">
        <f t="shared" si="393"/>
        <v>66822.28571428571</v>
      </c>
      <c r="AC179" s="120">
        <f t="shared" si="394"/>
        <v>915.42857142857144</v>
      </c>
      <c r="AD179" s="67">
        <f t="shared" si="395"/>
        <v>4675.3999999999996</v>
      </c>
      <c r="AE179" s="41">
        <f t="shared" si="396"/>
        <v>0.19579684549526705</v>
      </c>
      <c r="AL179">
        <f t="shared" si="319"/>
        <v>58351836</v>
      </c>
      <c r="AM179">
        <f t="shared" si="362"/>
        <v>935626</v>
      </c>
      <c r="AN179">
        <f t="shared" si="380"/>
        <v>927500.71428571432</v>
      </c>
      <c r="AO179" s="3">
        <f t="shared" si="379"/>
        <v>2.8020945194354783E-3</v>
      </c>
    </row>
    <row r="180" spans="1:41" ht="13.8" x14ac:dyDescent="0.25">
      <c r="A180" s="95">
        <v>44038</v>
      </c>
      <c r="B180" s="81">
        <v>4231741</v>
      </c>
      <c r="C180" s="81">
        <v>147656</v>
      </c>
      <c r="D180" s="81">
        <v>1297863</v>
      </c>
      <c r="E180" s="81">
        <v>58995528</v>
      </c>
      <c r="F180" s="81">
        <f t="shared" si="381"/>
        <v>54849</v>
      </c>
      <c r="G180" s="81">
        <f t="shared" si="382"/>
        <v>472</v>
      </c>
      <c r="H180" s="81">
        <f t="shared" si="383"/>
        <v>18449</v>
      </c>
      <c r="I180" s="81">
        <f t="shared" si="384"/>
        <v>2786222</v>
      </c>
      <c r="J180" s="82">
        <f t="shared" si="385"/>
        <v>2.0197833427266592E-2</v>
      </c>
      <c r="K180" s="82">
        <f t="shared" si="386"/>
        <v>1.7161801611027767E-4</v>
      </c>
      <c r="L180" s="82">
        <f t="shared" si="387"/>
        <v>6.7080101254629503E-3</v>
      </c>
      <c r="M180" s="81">
        <f t="shared" si="388"/>
        <v>2.935890285292043</v>
      </c>
      <c r="N180" s="84">
        <f t="shared" si="389"/>
        <v>3.4892494602103481E-2</v>
      </c>
      <c r="O180" s="84"/>
      <c r="P180" s="85">
        <f t="shared" si="390"/>
        <v>0.30669717262942131</v>
      </c>
      <c r="Q180" s="87">
        <f t="shared" si="391"/>
        <v>3.4892494602103481E-2</v>
      </c>
      <c r="R180" s="96">
        <f t="shared" si="392"/>
        <v>0.65841033276847516</v>
      </c>
      <c r="AB180" s="119">
        <f t="shared" si="393"/>
        <v>65901.857142857145</v>
      </c>
      <c r="AC180" s="120">
        <f t="shared" si="394"/>
        <v>919</v>
      </c>
      <c r="AD180" s="67">
        <f t="shared" si="395"/>
        <v>4700.66</v>
      </c>
      <c r="AE180" s="41">
        <f t="shared" si="396"/>
        <v>0.19550446107567873</v>
      </c>
      <c r="AL180">
        <f t="shared" si="319"/>
        <v>58995528</v>
      </c>
      <c r="AM180">
        <f t="shared" si="362"/>
        <v>643692</v>
      </c>
      <c r="AN180">
        <f t="shared" si="380"/>
        <v>932853.28571428568</v>
      </c>
      <c r="AO180" s="3">
        <f t="shared" si="379"/>
        <v>2.8182653005830024E-3</v>
      </c>
    </row>
    <row r="181" spans="1:41" ht="13.8" x14ac:dyDescent="0.25">
      <c r="A181" s="95">
        <v>44039</v>
      </c>
      <c r="B181" s="81">
        <v>4288334</v>
      </c>
      <c r="C181" s="81">
        <v>148776</v>
      </c>
      <c r="D181" s="81">
        <v>1325804</v>
      </c>
      <c r="E181" s="81">
        <v>59720947</v>
      </c>
      <c r="F181" s="81">
        <f t="shared" ref="F181:F193" si="397">B181-B180</f>
        <v>56593</v>
      </c>
      <c r="G181" s="81">
        <f t="shared" ref="G181:G193" si="398">C181-C180</f>
        <v>1120</v>
      </c>
      <c r="H181" s="81">
        <f t="shared" ref="H181:H193" si="399">D181-D180</f>
        <v>27941</v>
      </c>
      <c r="I181" s="81">
        <f t="shared" ref="I181:I193" si="400">B181-D181-C181</f>
        <v>2813754</v>
      </c>
      <c r="J181" s="82">
        <f t="shared" ref="J181:J193" si="401">F181/I180*$B$2/($B$2-B180)</f>
        <v>2.0574774495954476E-2</v>
      </c>
      <c r="K181" s="82">
        <f t="shared" ref="K181:K193" si="402">G181/I180</f>
        <v>4.0197801898054066E-4</v>
      </c>
      <c r="L181" s="82">
        <f t="shared" ref="L181:L193" si="403">H181/I180</f>
        <v>1.0028274846727935E-2</v>
      </c>
      <c r="M181" s="81">
        <f t="shared" ref="M181:M193" si="404">J181/(K181+L181)</f>
        <v>1.9726055313192001</v>
      </c>
      <c r="N181" s="84">
        <f t="shared" ref="N181:N193" si="405">C181/B181</f>
        <v>3.4693193207432069E-2</v>
      </c>
      <c r="O181" s="84"/>
      <c r="P181" s="85">
        <f t="shared" ref="P181:P193" si="406">D181/B181</f>
        <v>0.30916528423392392</v>
      </c>
      <c r="Q181" s="87">
        <f t="shared" ref="Q181:Q193" si="407">N181</f>
        <v>3.4693193207432069E-2</v>
      </c>
      <c r="R181" s="96">
        <f t="shared" ref="R181:R193" si="408">IF(P181="","",1-SUM(P181:Q181))</f>
        <v>0.656141522558644</v>
      </c>
      <c r="AB181" s="119">
        <f t="shared" ref="AB181:AB193" si="409">AVERAGE(F175:F181)</f>
        <v>65128.428571428572</v>
      </c>
      <c r="AC181" s="120">
        <f t="shared" ref="AC181:AC193" si="410">AVERAGE(G175:G181)</f>
        <v>1005.7142857142857</v>
      </c>
      <c r="AD181" s="67">
        <f t="shared" ref="AD181:AD193" si="411">INDEX(AB160:AB181,$AE$3)*$AD$2</f>
        <v>4675.3400000000011</v>
      </c>
      <c r="AE181" s="41">
        <f t="shared" ref="AE181:AE193" si="412">AC181/AD181</f>
        <v>0.2151104060270024</v>
      </c>
      <c r="AL181">
        <f t="shared" si="319"/>
        <v>59720947</v>
      </c>
      <c r="AM181">
        <f t="shared" si="362"/>
        <v>725419</v>
      </c>
      <c r="AN181">
        <f t="shared" si="380"/>
        <v>930126.28571428568</v>
      </c>
      <c r="AO181" s="3">
        <f t="shared" si="379"/>
        <v>2.8100266958716461E-3</v>
      </c>
    </row>
    <row r="182" spans="1:41" ht="13.8" x14ac:dyDescent="0.25">
      <c r="A182" s="95">
        <v>44040</v>
      </c>
      <c r="B182" s="81">
        <v>4354155</v>
      </c>
      <c r="C182" s="81">
        <v>150150</v>
      </c>
      <c r="D182" s="81">
        <v>1355363</v>
      </c>
      <c r="E182" s="81">
        <v>60580815</v>
      </c>
      <c r="F182" s="81">
        <f t="shared" si="397"/>
        <v>65821</v>
      </c>
      <c r="G182" s="81">
        <f t="shared" si="398"/>
        <v>1374</v>
      </c>
      <c r="H182" s="81">
        <f t="shared" si="399"/>
        <v>29559</v>
      </c>
      <c r="I182" s="81">
        <f t="shared" si="400"/>
        <v>2848642</v>
      </c>
      <c r="J182" s="82">
        <f t="shared" si="401"/>
        <v>2.3699634953211722E-2</v>
      </c>
      <c r="K182" s="82">
        <f t="shared" si="402"/>
        <v>4.883156096801639E-4</v>
      </c>
      <c r="L182" s="82">
        <f t="shared" si="403"/>
        <v>1.0505182755848592E-2</v>
      </c>
      <c r="M182" s="81">
        <f t="shared" si="404"/>
        <v>2.1557864626172467</v>
      </c>
      <c r="N182" s="84">
        <f t="shared" si="405"/>
        <v>3.4484302924448026E-2</v>
      </c>
      <c r="O182" s="84"/>
      <c r="P182" s="85">
        <f t="shared" si="406"/>
        <v>0.31128037472253517</v>
      </c>
      <c r="Q182" s="87">
        <f t="shared" si="407"/>
        <v>3.4484302924448026E-2</v>
      </c>
      <c r="R182" s="96">
        <f t="shared" si="408"/>
        <v>0.65423532235301685</v>
      </c>
      <c r="AB182" s="119">
        <f t="shared" si="409"/>
        <v>65325</v>
      </c>
      <c r="AC182" s="120">
        <f t="shared" si="410"/>
        <v>1043.8571428571429</v>
      </c>
      <c r="AD182" s="67">
        <f t="shared" si="411"/>
        <v>4712.29</v>
      </c>
      <c r="AE182" s="41">
        <f t="shared" si="412"/>
        <v>0.22151801838535889</v>
      </c>
      <c r="AL182">
        <f t="shared" si="319"/>
        <v>60580815</v>
      </c>
      <c r="AM182">
        <f t="shared" si="362"/>
        <v>859868</v>
      </c>
      <c r="AN182">
        <f t="shared" si="380"/>
        <v>877389</v>
      </c>
      <c r="AO182" s="3">
        <f t="shared" si="379"/>
        <v>2.6507008247495878E-3</v>
      </c>
    </row>
    <row r="183" spans="1:41" ht="13.8" x14ac:dyDescent="0.25">
      <c r="A183" s="95">
        <v>44041</v>
      </c>
      <c r="B183" s="81">
        <v>4425482</v>
      </c>
      <c r="C183" s="81">
        <v>151582</v>
      </c>
      <c r="D183" s="81">
        <v>1389425</v>
      </c>
      <c r="E183" s="81">
        <v>61430568</v>
      </c>
      <c r="F183" s="81">
        <f t="shared" si="397"/>
        <v>71327</v>
      </c>
      <c r="G183" s="81">
        <f t="shared" si="398"/>
        <v>1432</v>
      </c>
      <c r="H183" s="81">
        <f t="shared" si="399"/>
        <v>34062</v>
      </c>
      <c r="I183" s="81">
        <f t="shared" si="400"/>
        <v>2884475</v>
      </c>
      <c r="J183" s="82">
        <f t="shared" si="401"/>
        <v>2.5372712241314925E-2</v>
      </c>
      <c r="K183" s="82">
        <f t="shared" si="402"/>
        <v>5.0269567042822514E-4</v>
      </c>
      <c r="L183" s="82">
        <f t="shared" si="403"/>
        <v>1.1957276484725003E-2</v>
      </c>
      <c r="M183" s="81">
        <f t="shared" si="404"/>
        <v>2.0363377963747067</v>
      </c>
      <c r="N183" s="84">
        <f t="shared" si="405"/>
        <v>3.4252088247110707E-2</v>
      </c>
      <c r="O183" s="84"/>
      <c r="P183" s="85">
        <f t="shared" si="406"/>
        <v>0.31396015168517238</v>
      </c>
      <c r="Q183" s="87">
        <f t="shared" si="407"/>
        <v>3.4252088247110707E-2</v>
      </c>
      <c r="R183" s="96">
        <f t="shared" si="408"/>
        <v>0.65178776006771688</v>
      </c>
      <c r="AB183" s="119">
        <f t="shared" si="409"/>
        <v>65325.571428571428</v>
      </c>
      <c r="AC183" s="120">
        <f t="shared" si="410"/>
        <v>1074.7142857142858</v>
      </c>
      <c r="AD183" s="67">
        <f t="shared" si="411"/>
        <v>4629.41</v>
      </c>
      <c r="AE183" s="41">
        <f t="shared" si="412"/>
        <v>0.23214929887702446</v>
      </c>
      <c r="AL183">
        <f t="shared" si="319"/>
        <v>61430568</v>
      </c>
      <c r="AM183">
        <f t="shared" si="362"/>
        <v>849753</v>
      </c>
      <c r="AN183">
        <f t="shared" si="380"/>
        <v>848769.57142857148</v>
      </c>
      <c r="AO183" s="3">
        <f t="shared" si="379"/>
        <v>2.5642379868086661E-3</v>
      </c>
    </row>
    <row r="184" spans="1:41" ht="13.8" x14ac:dyDescent="0.25">
      <c r="A184" s="95">
        <v>44042</v>
      </c>
      <c r="B184" s="81">
        <v>4493302</v>
      </c>
      <c r="C184" s="81">
        <v>152791</v>
      </c>
      <c r="D184" s="81">
        <v>1414155</v>
      </c>
      <c r="E184" s="81">
        <v>62416990</v>
      </c>
      <c r="F184" s="81">
        <f t="shared" si="397"/>
        <v>67820</v>
      </c>
      <c r="G184" s="81">
        <f t="shared" si="398"/>
        <v>1209</v>
      </c>
      <c r="H184" s="81">
        <f t="shared" si="399"/>
        <v>24730</v>
      </c>
      <c r="I184" s="81">
        <f t="shared" si="400"/>
        <v>2926356</v>
      </c>
      <c r="J184" s="82">
        <f t="shared" si="401"/>
        <v>2.3830692255377844E-2</v>
      </c>
      <c r="K184" s="82">
        <f t="shared" si="402"/>
        <v>4.1914039816604406E-4</v>
      </c>
      <c r="L184" s="82">
        <f t="shared" si="403"/>
        <v>8.5734839095502648E-3</v>
      </c>
      <c r="M184" s="81">
        <f t="shared" si="404"/>
        <v>2.6500264483338221</v>
      </c>
      <c r="N184" s="84">
        <f t="shared" si="405"/>
        <v>3.4004168871800737E-2</v>
      </c>
      <c r="O184" s="84"/>
      <c r="P184" s="85">
        <f t="shared" si="406"/>
        <v>0.31472511751936549</v>
      </c>
      <c r="Q184" s="87">
        <f t="shared" si="407"/>
        <v>3.4004168871800737E-2</v>
      </c>
      <c r="R184" s="96">
        <f t="shared" si="408"/>
        <v>0.65127071360883382</v>
      </c>
      <c r="AB184" s="119">
        <f t="shared" si="409"/>
        <v>65144.142857142855</v>
      </c>
      <c r="AC184" s="120">
        <f t="shared" si="410"/>
        <v>1091.1428571428571</v>
      </c>
      <c r="AD184" s="67">
        <f t="shared" si="411"/>
        <v>4640.3700000000008</v>
      </c>
      <c r="AE184" s="41">
        <f t="shared" si="412"/>
        <v>0.23514134802674289</v>
      </c>
      <c r="AL184">
        <f t="shared" si="319"/>
        <v>62416990</v>
      </c>
      <c r="AM184">
        <f t="shared" si="362"/>
        <v>986422</v>
      </c>
      <c r="AN184">
        <f t="shared" si="380"/>
        <v>842015.42857142852</v>
      </c>
      <c r="AO184" s="3">
        <f t="shared" si="379"/>
        <v>2.5438328848049877E-3</v>
      </c>
    </row>
    <row r="185" spans="1:41" ht="13.8" x14ac:dyDescent="0.25">
      <c r="A185" s="95">
        <v>44043</v>
      </c>
      <c r="B185" s="81">
        <v>4560455</v>
      </c>
      <c r="C185" s="81">
        <v>154047</v>
      </c>
      <c r="D185" s="81">
        <v>1438160</v>
      </c>
      <c r="E185" s="81">
        <v>63380415</v>
      </c>
      <c r="F185" s="81">
        <f t="shared" si="397"/>
        <v>67153</v>
      </c>
      <c r="G185" s="81">
        <f t="shared" si="398"/>
        <v>1256</v>
      </c>
      <c r="H185" s="81">
        <f t="shared" si="399"/>
        <v>24005</v>
      </c>
      <c r="I185" s="81">
        <f t="shared" si="400"/>
        <v>2968248</v>
      </c>
      <c r="J185" s="82">
        <f t="shared" si="401"/>
        <v>2.326344948304309E-2</v>
      </c>
      <c r="K185" s="82">
        <f t="shared" si="402"/>
        <v>4.2920273541565004E-4</v>
      </c>
      <c r="L185" s="82">
        <f t="shared" si="403"/>
        <v>8.2030347640546803E-3</v>
      </c>
      <c r="M185" s="81">
        <f t="shared" si="404"/>
        <v>2.6949501197656485</v>
      </c>
      <c r="N185" s="84">
        <f t="shared" si="405"/>
        <v>3.3778866363115084E-2</v>
      </c>
      <c r="O185" s="84"/>
      <c r="P185" s="85">
        <f t="shared" si="406"/>
        <v>0.31535449861910708</v>
      </c>
      <c r="Q185" s="87">
        <f t="shared" si="407"/>
        <v>3.3778866363115084E-2</v>
      </c>
      <c r="R185" s="96">
        <f t="shared" si="408"/>
        <v>0.65086663501777786</v>
      </c>
      <c r="AB185" s="119">
        <f t="shared" si="409"/>
        <v>64292.142857142855</v>
      </c>
      <c r="AC185" s="120">
        <f t="shared" si="410"/>
        <v>1108.8571428571429</v>
      </c>
      <c r="AD185" s="67">
        <f t="shared" si="411"/>
        <v>4677.5600000000004</v>
      </c>
      <c r="AE185" s="41">
        <f t="shared" si="412"/>
        <v>0.23705888173687623</v>
      </c>
      <c r="AL185">
        <f t="shared" si="319"/>
        <v>63380415</v>
      </c>
      <c r="AM185">
        <f t="shared" si="362"/>
        <v>963425</v>
      </c>
      <c r="AN185">
        <f t="shared" si="380"/>
        <v>852029.28571428568</v>
      </c>
      <c r="AO185" s="3">
        <f t="shared" si="379"/>
        <v>2.5740859873484389E-3</v>
      </c>
    </row>
    <row r="186" spans="1:41" ht="13.8" x14ac:dyDescent="0.25">
      <c r="A186" s="95">
        <v>44044</v>
      </c>
      <c r="B186" s="81">
        <v>4618362</v>
      </c>
      <c r="C186" s="81">
        <v>155162</v>
      </c>
      <c r="D186" s="81">
        <v>1461885</v>
      </c>
      <c r="E186" s="81">
        <v>64152259</v>
      </c>
      <c r="F186" s="81">
        <f t="shared" si="397"/>
        <v>57907</v>
      </c>
      <c r="G186" s="81">
        <f t="shared" si="398"/>
        <v>1115</v>
      </c>
      <c r="H186" s="81">
        <f t="shared" si="399"/>
        <v>23725</v>
      </c>
      <c r="I186" s="81">
        <f t="shared" si="400"/>
        <v>3001315</v>
      </c>
      <c r="J186" s="82">
        <f t="shared" si="401"/>
        <v>1.9781356205311646E-2</v>
      </c>
      <c r="K186" s="82">
        <f t="shared" si="402"/>
        <v>3.7564246653244606E-4</v>
      </c>
      <c r="L186" s="82">
        <f t="shared" si="403"/>
        <v>7.9929305098495815E-3</v>
      </c>
      <c r="M186" s="81">
        <f t="shared" si="404"/>
        <v>2.3637669482167425</v>
      </c>
      <c r="N186" s="84">
        <f t="shared" si="405"/>
        <v>3.3596760063416421E-2</v>
      </c>
      <c r="O186" s="84"/>
      <c r="P186" s="85">
        <f t="shared" si="406"/>
        <v>0.31653755162544644</v>
      </c>
      <c r="Q186" s="87">
        <f t="shared" si="407"/>
        <v>3.3596760063416421E-2</v>
      </c>
      <c r="R186" s="96">
        <f t="shared" si="408"/>
        <v>0.64986568831113711</v>
      </c>
      <c r="AB186" s="119">
        <f t="shared" si="409"/>
        <v>63067.142857142855</v>
      </c>
      <c r="AC186" s="120">
        <f t="shared" si="410"/>
        <v>1139.7142857142858</v>
      </c>
      <c r="AD186" s="67">
        <f t="shared" si="411"/>
        <v>4613.130000000001</v>
      </c>
      <c r="AE186" s="41">
        <f t="shared" si="412"/>
        <v>0.24705878345381238</v>
      </c>
      <c r="AL186">
        <f t="shared" si="319"/>
        <v>64152259</v>
      </c>
      <c r="AM186">
        <f t="shared" si="362"/>
        <v>771844</v>
      </c>
      <c r="AN186">
        <f t="shared" si="380"/>
        <v>828631.85714285716</v>
      </c>
      <c r="AO186" s="3">
        <f t="shared" si="379"/>
        <v>2.5033994580993769E-3</v>
      </c>
    </row>
    <row r="187" spans="1:41" ht="13.8" x14ac:dyDescent="0.25">
      <c r="A187" s="95">
        <v>44045</v>
      </c>
      <c r="B187" s="81">
        <v>4665695</v>
      </c>
      <c r="C187" s="81">
        <v>155565</v>
      </c>
      <c r="D187" s="81">
        <v>1468689</v>
      </c>
      <c r="E187" s="81">
        <v>64739815</v>
      </c>
      <c r="F187" s="81">
        <f t="shared" si="397"/>
        <v>47333</v>
      </c>
      <c r="G187" s="81">
        <f t="shared" si="398"/>
        <v>403</v>
      </c>
      <c r="H187" s="81">
        <f t="shared" si="399"/>
        <v>6804</v>
      </c>
      <c r="I187" s="81">
        <f t="shared" si="400"/>
        <v>3041441</v>
      </c>
      <c r="J187" s="82">
        <f t="shared" si="401"/>
        <v>1.5993911160803301E-2</v>
      </c>
      <c r="K187" s="82">
        <f t="shared" si="402"/>
        <v>1.3427447635453127E-4</v>
      </c>
      <c r="L187" s="82">
        <f t="shared" si="403"/>
        <v>2.2670062955737736E-3</v>
      </c>
      <c r="M187" s="81">
        <f t="shared" si="404"/>
        <v>6.6605752012746438</v>
      </c>
      <c r="N187" s="84">
        <f t="shared" si="405"/>
        <v>3.3342299485928678E-2</v>
      </c>
      <c r="O187" s="84"/>
      <c r="P187" s="85">
        <f t="shared" si="406"/>
        <v>0.31478461408214636</v>
      </c>
      <c r="Q187" s="87">
        <f t="shared" si="407"/>
        <v>3.3342299485928678E-2</v>
      </c>
      <c r="R187" s="96">
        <f t="shared" si="408"/>
        <v>0.65187308643192499</v>
      </c>
      <c r="AB187" s="119">
        <f t="shared" si="409"/>
        <v>61993.428571428572</v>
      </c>
      <c r="AC187" s="120">
        <f t="shared" si="410"/>
        <v>1129.8571428571429</v>
      </c>
      <c r="AD187" s="67">
        <f t="shared" si="411"/>
        <v>4558.9900000000007</v>
      </c>
      <c r="AE187" s="41">
        <f t="shared" si="412"/>
        <v>0.24783058152291246</v>
      </c>
      <c r="AL187">
        <f t="shared" si="319"/>
        <v>64739815</v>
      </c>
      <c r="AM187">
        <f t="shared" si="362"/>
        <v>587556</v>
      </c>
      <c r="AN187">
        <f t="shared" si="380"/>
        <v>820612.42857142852</v>
      </c>
      <c r="AO187" s="3">
        <f t="shared" si="379"/>
        <v>2.4791717712600086E-3</v>
      </c>
    </row>
    <row r="188" spans="1:41" ht="13.8" x14ac:dyDescent="0.25">
      <c r="A188" s="95">
        <v>44046</v>
      </c>
      <c r="B188" s="81">
        <v>4710542</v>
      </c>
      <c r="C188" s="81">
        <v>156092</v>
      </c>
      <c r="D188" s="81">
        <v>1513446</v>
      </c>
      <c r="E188" s="81">
        <v>65426561</v>
      </c>
      <c r="F188" s="81">
        <f t="shared" si="397"/>
        <v>44847</v>
      </c>
      <c r="G188" s="81">
        <f t="shared" si="398"/>
        <v>527</v>
      </c>
      <c r="H188" s="81">
        <f t="shared" si="399"/>
        <v>44757</v>
      </c>
      <c r="I188" s="81">
        <f t="shared" si="400"/>
        <v>3041004</v>
      </c>
      <c r="J188" s="82">
        <f t="shared" si="401"/>
        <v>1.4956129410900401E-2</v>
      </c>
      <c r="K188" s="82">
        <f t="shared" si="402"/>
        <v>1.732731294146426E-4</v>
      </c>
      <c r="L188" s="82">
        <f t="shared" si="403"/>
        <v>1.4715721922601819E-2</v>
      </c>
      <c r="M188" s="81">
        <f t="shared" si="404"/>
        <v>1.0045089919534125</v>
      </c>
      <c r="N188" s="84">
        <f t="shared" si="405"/>
        <v>3.3136738829629371E-2</v>
      </c>
      <c r="O188" s="84"/>
      <c r="P188" s="85">
        <f t="shared" si="406"/>
        <v>0.32128914252330198</v>
      </c>
      <c r="Q188" s="87">
        <f t="shared" si="407"/>
        <v>3.3136738829629371E-2</v>
      </c>
      <c r="R188" s="96">
        <f t="shared" si="408"/>
        <v>0.64557411864706871</v>
      </c>
      <c r="AB188" s="119">
        <f t="shared" si="409"/>
        <v>60315.428571428572</v>
      </c>
      <c r="AC188" s="120">
        <f t="shared" si="410"/>
        <v>1045.1428571428571</v>
      </c>
      <c r="AD188" s="67">
        <f t="shared" si="411"/>
        <v>4572.75</v>
      </c>
      <c r="AE188" s="41">
        <f t="shared" si="412"/>
        <v>0.22855893218366566</v>
      </c>
      <c r="AL188">
        <f t="shared" si="319"/>
        <v>65426561</v>
      </c>
      <c r="AM188">
        <f t="shared" si="362"/>
        <v>686746</v>
      </c>
      <c r="AN188">
        <f t="shared" si="380"/>
        <v>815087.71428571432</v>
      </c>
      <c r="AO188" s="3">
        <f t="shared" si="379"/>
        <v>2.4624809252229052E-3</v>
      </c>
    </row>
    <row r="189" spans="1:41" ht="13.8" x14ac:dyDescent="0.25">
      <c r="A189" s="95">
        <v>44047</v>
      </c>
      <c r="B189" s="81">
        <v>4768018</v>
      </c>
      <c r="C189" s="81">
        <v>157469</v>
      </c>
      <c r="D189" s="81">
        <v>1528979</v>
      </c>
      <c r="E189" s="81">
        <v>66199790</v>
      </c>
      <c r="F189" s="81">
        <f t="shared" si="397"/>
        <v>57476</v>
      </c>
      <c r="G189" s="81">
        <f t="shared" si="398"/>
        <v>1377</v>
      </c>
      <c r="H189" s="81">
        <f t="shared" si="399"/>
        <v>15533</v>
      </c>
      <c r="I189" s="81">
        <f t="shared" si="400"/>
        <v>3081570</v>
      </c>
      <c r="J189" s="82">
        <f t="shared" si="401"/>
        <v>1.9173193079755634E-2</v>
      </c>
      <c r="K189" s="82">
        <f t="shared" si="402"/>
        <v>4.528109795317599E-4</v>
      </c>
      <c r="L189" s="82">
        <f t="shared" si="403"/>
        <v>5.1078525381748922E-3</v>
      </c>
      <c r="M189" s="81">
        <f t="shared" si="404"/>
        <v>3.4480045445481493</v>
      </c>
      <c r="N189" s="84">
        <f t="shared" si="405"/>
        <v>3.302609176391532E-2</v>
      </c>
      <c r="O189" s="84"/>
      <c r="P189" s="85">
        <f t="shared" si="406"/>
        <v>0.32067391524109179</v>
      </c>
      <c r="Q189" s="87">
        <f t="shared" si="407"/>
        <v>3.302609176391532E-2</v>
      </c>
      <c r="R189" s="96">
        <f t="shared" si="408"/>
        <v>0.64629999299499286</v>
      </c>
      <c r="AB189" s="119">
        <f t="shared" si="409"/>
        <v>59123.285714285717</v>
      </c>
      <c r="AC189" s="120">
        <f t="shared" si="410"/>
        <v>1045.5714285714287</v>
      </c>
      <c r="AD189" s="67">
        <f t="shared" si="411"/>
        <v>4572.79</v>
      </c>
      <c r="AE189" s="41">
        <f t="shared" si="412"/>
        <v>0.22865065497681475</v>
      </c>
      <c r="AL189">
        <f t="shared" si="319"/>
        <v>66199790</v>
      </c>
      <c r="AM189">
        <f t="shared" si="362"/>
        <v>773229</v>
      </c>
      <c r="AN189">
        <f t="shared" si="380"/>
        <v>802710.71428571432</v>
      </c>
      <c r="AO189" s="3">
        <f t="shared" si="379"/>
        <v>2.4250884754566946E-3</v>
      </c>
    </row>
    <row r="190" spans="1:41" ht="13.8" x14ac:dyDescent="0.25">
      <c r="A190" s="95">
        <v>44048</v>
      </c>
      <c r="B190" s="81">
        <v>4821675</v>
      </c>
      <c r="C190" s="81">
        <v>158844</v>
      </c>
      <c r="D190" s="81">
        <v>1577851</v>
      </c>
      <c r="E190" s="81">
        <v>67075999</v>
      </c>
      <c r="F190" s="81">
        <f t="shared" si="397"/>
        <v>53657</v>
      </c>
      <c r="G190" s="81">
        <f t="shared" si="398"/>
        <v>1375</v>
      </c>
      <c r="H190" s="81">
        <f t="shared" si="399"/>
        <v>48872</v>
      </c>
      <c r="I190" s="81">
        <f t="shared" si="400"/>
        <v>3084980</v>
      </c>
      <c r="J190" s="82">
        <f t="shared" si="401"/>
        <v>1.7666713172623794E-2</v>
      </c>
      <c r="K190" s="82">
        <f t="shared" si="402"/>
        <v>4.4620112475134426E-4</v>
      </c>
      <c r="L190" s="82">
        <f t="shared" si="403"/>
        <v>1.585944826825287E-2</v>
      </c>
      <c r="M190" s="81">
        <f t="shared" si="404"/>
        <v>1.0834719149673078</v>
      </c>
      <c r="N190" s="84">
        <f t="shared" si="405"/>
        <v>3.2943738431146855E-2</v>
      </c>
      <c r="O190" s="84"/>
      <c r="P190" s="85">
        <f t="shared" si="406"/>
        <v>0.32724125952080968</v>
      </c>
      <c r="Q190" s="87">
        <f t="shared" si="407"/>
        <v>3.2943738431146855E-2</v>
      </c>
      <c r="R190" s="96">
        <f t="shared" si="408"/>
        <v>0.63981500204804354</v>
      </c>
      <c r="AB190" s="119">
        <f t="shared" si="409"/>
        <v>56599</v>
      </c>
      <c r="AC190" s="120">
        <f t="shared" si="410"/>
        <v>1037.4285714285713</v>
      </c>
      <c r="AD190" s="67">
        <f t="shared" si="411"/>
        <v>4560.09</v>
      </c>
      <c r="AE190" s="41">
        <f t="shared" si="412"/>
        <v>0.22750177549753872</v>
      </c>
      <c r="AL190">
        <f t="shared" si="319"/>
        <v>67075999</v>
      </c>
      <c r="AM190">
        <f t="shared" si="362"/>
        <v>876209</v>
      </c>
      <c r="AN190">
        <f>AVERAGE(AM184:AM190)</f>
        <v>806490.14285714284</v>
      </c>
      <c r="AO190" s="3">
        <f>AN190/$B$2</f>
        <v>2.4365065972149656E-3</v>
      </c>
    </row>
    <row r="191" spans="1:41" ht="13.8" x14ac:dyDescent="0.25">
      <c r="A191" s="95">
        <v>44049</v>
      </c>
      <c r="B191" s="81">
        <v>4881326</v>
      </c>
      <c r="C191" s="81">
        <v>160095</v>
      </c>
      <c r="D191" s="81">
        <v>1598624</v>
      </c>
      <c r="E191" s="81">
        <v>67975994</v>
      </c>
      <c r="F191" s="81">
        <f t="shared" si="397"/>
        <v>59651</v>
      </c>
      <c r="G191" s="81">
        <f t="shared" si="398"/>
        <v>1251</v>
      </c>
      <c r="H191" s="81">
        <f t="shared" si="399"/>
        <v>20773</v>
      </c>
      <c r="I191" s="81">
        <f t="shared" si="400"/>
        <v>3122607</v>
      </c>
      <c r="J191" s="82">
        <f t="shared" si="401"/>
        <v>1.9621771772716814E-2</v>
      </c>
      <c r="K191" s="82">
        <f t="shared" si="402"/>
        <v>4.055131637806404E-4</v>
      </c>
      <c r="L191" s="82">
        <f t="shared" si="403"/>
        <v>6.7335930865029918E-3</v>
      </c>
      <c r="M191" s="81">
        <f t="shared" si="404"/>
        <v>2.7484913495911694</v>
      </c>
      <c r="N191" s="84">
        <f t="shared" si="405"/>
        <v>3.2797440695417596E-2</v>
      </c>
      <c r="O191" s="84"/>
      <c r="P191" s="85">
        <f t="shared" si="406"/>
        <v>0.32749789708779953</v>
      </c>
      <c r="Q191" s="87">
        <f t="shared" si="407"/>
        <v>3.2797440695417596E-2</v>
      </c>
      <c r="R191" s="96">
        <f t="shared" si="408"/>
        <v>0.6397046622167829</v>
      </c>
      <c r="AB191" s="119">
        <f t="shared" si="409"/>
        <v>55432</v>
      </c>
      <c r="AC191" s="120">
        <f t="shared" si="410"/>
        <v>1043.4285714285713</v>
      </c>
      <c r="AD191" s="67">
        <f t="shared" si="411"/>
        <v>4500.4500000000007</v>
      </c>
      <c r="AE191" s="41">
        <f t="shared" si="412"/>
        <v>0.23184983088992683</v>
      </c>
      <c r="AL191">
        <f t="shared" si="319"/>
        <v>67975994</v>
      </c>
      <c r="AM191">
        <f t="shared" si="362"/>
        <v>899995</v>
      </c>
      <c r="AN191">
        <f t="shared" si="380"/>
        <v>794143.42857142852</v>
      </c>
      <c r="AO191" s="3">
        <f t="shared" si="379"/>
        <v>2.3992056443421913E-3</v>
      </c>
    </row>
    <row r="192" spans="1:41" ht="13.8" x14ac:dyDescent="0.25">
      <c r="A192" s="95">
        <v>44050</v>
      </c>
      <c r="B192" s="81">
        <v>4939673</v>
      </c>
      <c r="C192" s="81">
        <v>161337</v>
      </c>
      <c r="D192" s="81">
        <v>1623870</v>
      </c>
      <c r="E192" s="81">
        <v>68886439</v>
      </c>
      <c r="F192" s="81">
        <f t="shared" si="397"/>
        <v>58347</v>
      </c>
      <c r="G192" s="81">
        <f t="shared" si="398"/>
        <v>1242</v>
      </c>
      <c r="H192" s="81">
        <f t="shared" si="399"/>
        <v>25246</v>
      </c>
      <c r="I192" s="81">
        <f t="shared" si="400"/>
        <v>3154466</v>
      </c>
      <c r="J192" s="82">
        <f t="shared" si="401"/>
        <v>1.8965027465970338E-2</v>
      </c>
      <c r="K192" s="82">
        <f t="shared" si="402"/>
        <v>3.9774457688719714E-4</v>
      </c>
      <c r="L192" s="82">
        <f t="shared" si="403"/>
        <v>8.0849111015251045E-3</v>
      </c>
      <c r="M192" s="81">
        <f t="shared" si="404"/>
        <v>2.2357417517529155</v>
      </c>
      <c r="N192" s="84">
        <f t="shared" si="405"/>
        <v>3.2661473745326866E-2</v>
      </c>
      <c r="O192" s="84"/>
      <c r="P192" s="85">
        <f t="shared" si="406"/>
        <v>0.32874038423191171</v>
      </c>
      <c r="Q192" s="87">
        <f t="shared" si="407"/>
        <v>3.2661473745326866E-2</v>
      </c>
      <c r="R192" s="96">
        <f t="shared" si="408"/>
        <v>0.63859814202276144</v>
      </c>
      <c r="AB192" s="119">
        <f t="shared" si="409"/>
        <v>54174</v>
      </c>
      <c r="AC192" s="120">
        <f t="shared" si="410"/>
        <v>1041.4285714285713</v>
      </c>
      <c r="AD192" s="67">
        <f t="shared" si="411"/>
        <v>4414.7000000000007</v>
      </c>
      <c r="AE192" s="41">
        <f t="shared" si="412"/>
        <v>0.23590019059699893</v>
      </c>
      <c r="AL192">
        <f t="shared" si="319"/>
        <v>68886439</v>
      </c>
      <c r="AM192">
        <f t="shared" si="362"/>
        <v>910445</v>
      </c>
      <c r="AN192">
        <f t="shared" si="380"/>
        <v>786574.85714285716</v>
      </c>
      <c r="AO192" s="3">
        <f t="shared" si="379"/>
        <v>2.3763400527654901E-3</v>
      </c>
    </row>
    <row r="193" spans="1:41" ht="13.8" x14ac:dyDescent="0.25">
      <c r="A193" s="95">
        <v>44051</v>
      </c>
      <c r="B193" s="81">
        <v>4995373</v>
      </c>
      <c r="C193" s="81">
        <v>162419</v>
      </c>
      <c r="D193" s="81">
        <v>1643118</v>
      </c>
      <c r="E193" s="81">
        <v>69708019</v>
      </c>
      <c r="F193" s="81">
        <f t="shared" si="397"/>
        <v>55700</v>
      </c>
      <c r="G193" s="81">
        <f t="shared" si="398"/>
        <v>1082</v>
      </c>
      <c r="H193" s="81">
        <f t="shared" si="399"/>
        <v>19248</v>
      </c>
      <c r="I193" s="81">
        <f t="shared" si="400"/>
        <v>3189836</v>
      </c>
      <c r="J193" s="82">
        <f t="shared" si="401"/>
        <v>1.7925006660581423E-2</v>
      </c>
      <c r="K193" s="82">
        <f t="shared" si="402"/>
        <v>3.4300575755135732E-4</v>
      </c>
      <c r="L193" s="82">
        <f t="shared" si="403"/>
        <v>6.1018251583627786E-3</v>
      </c>
      <c r="M193" s="81">
        <f t="shared" si="404"/>
        <v>2.7812997570377589</v>
      </c>
      <c r="N193" s="84">
        <f t="shared" si="405"/>
        <v>3.2513888352281202E-2</v>
      </c>
      <c r="O193" s="84"/>
      <c r="P193" s="85">
        <f t="shared" si="406"/>
        <v>0.32892798996191075</v>
      </c>
      <c r="Q193" s="87">
        <f t="shared" si="407"/>
        <v>3.2513888352281202E-2</v>
      </c>
      <c r="R193" s="96">
        <f t="shared" si="408"/>
        <v>0.63855812168580806</v>
      </c>
      <c r="AB193" s="119">
        <f t="shared" si="409"/>
        <v>53858.714285714283</v>
      </c>
      <c r="AC193" s="120">
        <f t="shared" si="410"/>
        <v>1036.7142857142858</v>
      </c>
      <c r="AD193" s="67">
        <f t="shared" si="411"/>
        <v>4339.5400000000009</v>
      </c>
      <c r="AE193" s="41">
        <f t="shared" si="412"/>
        <v>0.23889958053486904</v>
      </c>
      <c r="AL193">
        <f t="shared" si="319"/>
        <v>69708019</v>
      </c>
      <c r="AM193">
        <f t="shared" si="362"/>
        <v>821580</v>
      </c>
      <c r="AN193">
        <f t="shared" si="380"/>
        <v>793680</v>
      </c>
      <c r="AO193" s="3">
        <f t="shared" si="379"/>
        <v>2.3978055692369668E-3</v>
      </c>
    </row>
    <row r="194" spans="1:41" ht="13.8" x14ac:dyDescent="0.25">
      <c r="A194" s="95">
        <v>44052</v>
      </c>
      <c r="B194" s="81">
        <v>5041498</v>
      </c>
      <c r="C194" s="81">
        <v>162930</v>
      </c>
      <c r="D194" s="81">
        <v>1656864</v>
      </c>
      <c r="E194" s="81">
        <v>70428019</v>
      </c>
      <c r="F194" s="81">
        <f t="shared" ref="F194:F197" si="413">B194-B193</f>
        <v>46125</v>
      </c>
      <c r="G194" s="81">
        <f t="shared" ref="G194:G197" si="414">C194-C193</f>
        <v>511</v>
      </c>
      <c r="H194" s="81">
        <f t="shared" ref="H194:H197" si="415">D194-D193</f>
        <v>13746</v>
      </c>
      <c r="I194" s="81">
        <f t="shared" ref="I194:I197" si="416">B194-D194-C194</f>
        <v>3221704</v>
      </c>
      <c r="J194" s="82">
        <f t="shared" ref="J194:J197" si="417">F194/I193*$B$2/($B$2-B193)</f>
        <v>1.4681559869495207E-2</v>
      </c>
      <c r="K194" s="82">
        <f t="shared" ref="K194:K197" si="418">G194/I193</f>
        <v>1.6019632357274795E-4</v>
      </c>
      <c r="L194" s="82">
        <f t="shared" ref="L194:L197" si="419">H194/I193</f>
        <v>4.3093124536810043E-3</v>
      </c>
      <c r="M194" s="81">
        <f t="shared" ref="M194:M197" si="420">J194/(K194+L194)</f>
        <v>3.2848262753644604</v>
      </c>
      <c r="N194" s="84">
        <f t="shared" ref="N194:N197" si="421">C194/B194</f>
        <v>3.2317775391361853E-2</v>
      </c>
      <c r="O194" s="84"/>
      <c r="P194" s="85">
        <f t="shared" ref="P194:P197" si="422">D194/B194</f>
        <v>0.3286451764931772</v>
      </c>
      <c r="Q194" s="87">
        <f t="shared" ref="Q194:Q197" si="423">N194</f>
        <v>3.2317775391361853E-2</v>
      </c>
      <c r="R194" s="96">
        <f t="shared" ref="R194:R197" si="424">IF(P194="","",1-SUM(P194:Q194))</f>
        <v>0.63903704811546092</v>
      </c>
      <c r="AB194" s="119">
        <f t="shared" ref="AB194:AB197" si="425">AVERAGE(F188:F194)</f>
        <v>53686.142857142855</v>
      </c>
      <c r="AC194" s="120">
        <f t="shared" ref="AC194:AC197" si="426">AVERAGE(G188:G194)</f>
        <v>1052.1428571428571</v>
      </c>
      <c r="AD194" s="67">
        <f t="shared" ref="AD194:AD197" si="427">INDEX(AB173:AB194,$AE$3)*$AD$2</f>
        <v>4222.0800000000008</v>
      </c>
      <c r="AE194" s="41">
        <f t="shared" ref="AE194:AE197" si="428">AC194/AD194</f>
        <v>0.2492001234327291</v>
      </c>
      <c r="AL194">
        <f t="shared" si="319"/>
        <v>70428019</v>
      </c>
      <c r="AM194">
        <f t="shared" si="362"/>
        <v>720000</v>
      </c>
      <c r="AN194">
        <f t="shared" si="380"/>
        <v>812600.57142857148</v>
      </c>
      <c r="AO194" s="3">
        <f t="shared" si="379"/>
        <v>2.4549669586440004E-3</v>
      </c>
    </row>
    <row r="195" spans="1:41" ht="13.8" x14ac:dyDescent="0.25">
      <c r="A195" s="95">
        <v>44053</v>
      </c>
      <c r="B195" s="81">
        <v>5091264</v>
      </c>
      <c r="C195" s="81">
        <v>163456</v>
      </c>
      <c r="D195" s="81">
        <v>1670755</v>
      </c>
      <c r="E195" s="81">
        <v>71213570</v>
      </c>
      <c r="F195" s="81">
        <f t="shared" si="413"/>
        <v>49766</v>
      </c>
      <c r="G195" s="81">
        <f t="shared" si="414"/>
        <v>526</v>
      </c>
      <c r="H195" s="81">
        <f t="shared" si="415"/>
        <v>13891</v>
      </c>
      <c r="I195" s="81">
        <f t="shared" si="416"/>
        <v>3257053</v>
      </c>
      <c r="J195" s="82">
        <f t="shared" si="417"/>
        <v>1.5686018599504841E-2</v>
      </c>
      <c r="K195" s="82">
        <f t="shared" si="418"/>
        <v>1.632676372503495E-4</v>
      </c>
      <c r="L195" s="82">
        <f t="shared" si="419"/>
        <v>4.3116934392482984E-3</v>
      </c>
      <c r="M195" s="81">
        <f t="shared" si="420"/>
        <v>3.5052860419018619</v>
      </c>
      <c r="N195" s="84">
        <f t="shared" si="421"/>
        <v>3.2105190381013435E-2</v>
      </c>
      <c r="O195" s="84"/>
      <c r="P195" s="85">
        <f t="shared" si="422"/>
        <v>0.32816114033764504</v>
      </c>
      <c r="Q195" s="87">
        <f t="shared" si="423"/>
        <v>3.2105190381013435E-2</v>
      </c>
      <c r="R195" s="96">
        <f t="shared" si="424"/>
        <v>0.63973366928134157</v>
      </c>
      <c r="AB195" s="119">
        <f t="shared" si="425"/>
        <v>54388.857142857145</v>
      </c>
      <c r="AC195" s="120">
        <f t="shared" si="426"/>
        <v>1052</v>
      </c>
      <c r="AD195" s="67">
        <f t="shared" si="427"/>
        <v>4138.630000000001</v>
      </c>
      <c r="AE195" s="41">
        <f t="shared" si="428"/>
        <v>0.25419039633888502</v>
      </c>
      <c r="AL195">
        <f t="shared" si="319"/>
        <v>71213570</v>
      </c>
      <c r="AM195">
        <f t="shared" si="362"/>
        <v>785551</v>
      </c>
      <c r="AN195">
        <f t="shared" si="380"/>
        <v>826715.57142857148</v>
      </c>
      <c r="AO195" s="3">
        <f t="shared" si="379"/>
        <v>2.4976101216439245E-3</v>
      </c>
    </row>
    <row r="196" spans="1:41" ht="13.8" x14ac:dyDescent="0.25">
      <c r="A196" s="95">
        <v>44054</v>
      </c>
      <c r="B196" s="81">
        <v>5138178</v>
      </c>
      <c r="C196" s="81">
        <v>164519</v>
      </c>
      <c r="D196" s="81">
        <v>1714960</v>
      </c>
      <c r="E196" s="81">
        <v>72161009</v>
      </c>
      <c r="F196" s="81">
        <f t="shared" si="413"/>
        <v>46914</v>
      </c>
      <c r="G196" s="81">
        <f t="shared" si="414"/>
        <v>1063</v>
      </c>
      <c r="H196" s="81">
        <f t="shared" si="415"/>
        <v>44205</v>
      </c>
      <c r="I196" s="81">
        <f t="shared" si="416"/>
        <v>3258699</v>
      </c>
      <c r="J196" s="82">
        <f t="shared" si="417"/>
        <v>1.4628829406064895E-2</v>
      </c>
      <c r="K196" s="82">
        <f t="shared" si="418"/>
        <v>3.263686528895907E-4</v>
      </c>
      <c r="L196" s="82">
        <f t="shared" si="419"/>
        <v>1.3572084949185659E-2</v>
      </c>
      <c r="M196" s="81">
        <f t="shared" si="420"/>
        <v>1.0525508682405207</v>
      </c>
      <c r="N196" s="84">
        <f t="shared" si="421"/>
        <v>3.2018937452147435E-2</v>
      </c>
      <c r="O196" s="84"/>
      <c r="P196" s="85">
        <f t="shared" si="422"/>
        <v>0.33376811780362609</v>
      </c>
      <c r="Q196" s="87">
        <f t="shared" si="423"/>
        <v>3.2018937452147435E-2</v>
      </c>
      <c r="R196" s="96">
        <f t="shared" si="424"/>
        <v>0.6342129447442264</v>
      </c>
      <c r="AB196" s="119">
        <f t="shared" si="425"/>
        <v>52880</v>
      </c>
      <c r="AC196" s="120">
        <f t="shared" si="426"/>
        <v>1007.1428571428571</v>
      </c>
      <c r="AD196" s="67">
        <f t="shared" si="427"/>
        <v>3961.9300000000003</v>
      </c>
      <c r="AE196" s="41">
        <f t="shared" si="428"/>
        <v>0.25420511143378532</v>
      </c>
      <c r="AL196">
        <f t="shared" si="319"/>
        <v>72161009</v>
      </c>
      <c r="AM196">
        <f t="shared" si="362"/>
        <v>947439</v>
      </c>
      <c r="AN196">
        <f t="shared" si="380"/>
        <v>851602.71428571432</v>
      </c>
      <c r="AO196" s="3">
        <f t="shared" si="379"/>
        <v>2.5727972622361698E-3</v>
      </c>
    </row>
    <row r="197" spans="1:41" ht="13.8" x14ac:dyDescent="0.25">
      <c r="A197" s="95">
        <v>44055</v>
      </c>
      <c r="B197" s="81">
        <v>5195189</v>
      </c>
      <c r="C197" s="81">
        <v>166022</v>
      </c>
      <c r="D197" s="81">
        <v>1753760</v>
      </c>
      <c r="E197" s="81">
        <v>73113711</v>
      </c>
      <c r="F197" s="81">
        <f t="shared" si="413"/>
        <v>57011</v>
      </c>
      <c r="G197" s="81">
        <f t="shared" si="414"/>
        <v>1503</v>
      </c>
      <c r="H197" s="81">
        <f t="shared" si="415"/>
        <v>38800</v>
      </c>
      <c r="I197" s="81">
        <f t="shared" si="416"/>
        <v>3275407</v>
      </c>
      <c r="J197" s="82">
        <f t="shared" si="417"/>
        <v>1.7770877326715333E-2</v>
      </c>
      <c r="K197" s="82">
        <f t="shared" si="418"/>
        <v>4.6122701114770036E-4</v>
      </c>
      <c r="L197" s="82">
        <f t="shared" si="419"/>
        <v>1.1906592170679157E-2</v>
      </c>
      <c r="M197" s="81">
        <f t="shared" si="420"/>
        <v>1.4368642575909965</v>
      </c>
      <c r="N197" s="84">
        <f t="shared" si="421"/>
        <v>3.1956873946260664E-2</v>
      </c>
      <c r="O197" s="84"/>
      <c r="P197" s="85">
        <f t="shared" si="422"/>
        <v>0.33757385919934768</v>
      </c>
      <c r="Q197" s="87">
        <f t="shared" si="423"/>
        <v>3.1956873946260664E-2</v>
      </c>
      <c r="R197" s="96">
        <f t="shared" si="424"/>
        <v>0.63046926685439164</v>
      </c>
      <c r="AB197" s="119">
        <f t="shared" si="425"/>
        <v>53359.142857142855</v>
      </c>
      <c r="AC197" s="120">
        <f t="shared" si="426"/>
        <v>1025.4285714285713</v>
      </c>
      <c r="AD197" s="67">
        <f t="shared" si="427"/>
        <v>3880.2400000000002</v>
      </c>
      <c r="AE197" s="41">
        <f t="shared" si="428"/>
        <v>0.26426936772688575</v>
      </c>
      <c r="AL197">
        <f t="shared" si="319"/>
        <v>73113711</v>
      </c>
      <c r="AM197">
        <f t="shared" si="362"/>
        <v>952702</v>
      </c>
      <c r="AN197">
        <f t="shared" si="380"/>
        <v>862530.28571428568</v>
      </c>
      <c r="AO197" s="3">
        <f t="shared" si="379"/>
        <v>2.605810808791032E-3</v>
      </c>
    </row>
    <row r="198" spans="1:41" ht="13.8" x14ac:dyDescent="0.25">
      <c r="A198" s="95">
        <v>44056</v>
      </c>
      <c r="B198" s="81">
        <v>5247183</v>
      </c>
      <c r="C198" s="81">
        <v>167091</v>
      </c>
      <c r="D198" s="81">
        <v>1774648</v>
      </c>
      <c r="E198" s="81">
        <v>74154799</v>
      </c>
      <c r="F198" s="81">
        <f t="shared" ref="F198:F207" si="429">B198-B197</f>
        <v>51994</v>
      </c>
      <c r="G198" s="81">
        <f t="shared" ref="G198:G207" si="430">C198-C197</f>
        <v>1069</v>
      </c>
      <c r="H198" s="81">
        <f t="shared" ref="H198:H207" si="431">D198-D197</f>
        <v>20888</v>
      </c>
      <c r="I198" s="81">
        <f t="shared" ref="I198:I207" si="432">B198-D198-C198</f>
        <v>3305444</v>
      </c>
      <c r="J198" s="82">
        <f t="shared" ref="J198:J207" si="433">F198/I197*$B$2/($B$2-B197)</f>
        <v>1.6127178849685658E-2</v>
      </c>
      <c r="K198" s="82">
        <f t="shared" ref="K198:K207" si="434">G198/I197</f>
        <v>3.2637165396544614E-4</v>
      </c>
      <c r="L198" s="82">
        <f t="shared" ref="L198:L207" si="435">H198/I197</f>
        <v>6.3772227390367061E-3</v>
      </c>
      <c r="M198" s="81">
        <f t="shared" ref="M198:M207" si="436">J198/(K198+L198)</f>
        <v>2.4057509903225553</v>
      </c>
      <c r="N198" s="84">
        <f t="shared" ref="N198:N207" si="437">C198/B198</f>
        <v>3.1843943693215956E-2</v>
      </c>
      <c r="O198" s="84"/>
      <c r="P198" s="85">
        <f t="shared" ref="P198:P207" si="438">D198/B198</f>
        <v>0.33820966411882336</v>
      </c>
      <c r="Q198" s="87">
        <f t="shared" ref="Q198:Q207" si="439">N198</f>
        <v>3.1843943693215956E-2</v>
      </c>
      <c r="R198" s="96">
        <f t="shared" ref="R198:R207" si="440">IF(P198="","",1-SUM(P198:Q198))</f>
        <v>0.62994639218796067</v>
      </c>
      <c r="AB198" s="119">
        <f t="shared" ref="AB198:AB207" si="441">AVERAGE(F192:F198)</f>
        <v>52265.285714285717</v>
      </c>
      <c r="AC198" s="120">
        <f t="shared" ref="AC198:AC207" si="442">AVERAGE(G192:G198)</f>
        <v>999.42857142857144</v>
      </c>
      <c r="AD198" s="67">
        <f t="shared" ref="AD198:AD207" si="443">INDEX(AB177:AB198,$AE$3)*$AD$2</f>
        <v>3792.1800000000003</v>
      </c>
      <c r="AE198" s="41">
        <f t="shared" ref="AE198:AE207" si="444">AC198/AD198</f>
        <v>0.26354987670115115</v>
      </c>
      <c r="AL198">
        <f t="shared" ref="AL198:AL224" si="445">IF(E198="",AL197,E198)</f>
        <v>74154799</v>
      </c>
      <c r="AM198">
        <f t="shared" si="362"/>
        <v>1041088</v>
      </c>
      <c r="AN198">
        <f t="shared" si="380"/>
        <v>882686.42857142852</v>
      </c>
      <c r="AO198" s="3">
        <f t="shared" si="379"/>
        <v>2.6667050124967989E-3</v>
      </c>
    </row>
    <row r="199" spans="1:41" ht="13.8" x14ac:dyDescent="0.25">
      <c r="A199" s="95">
        <v>44057</v>
      </c>
      <c r="B199" s="81">
        <v>5311779</v>
      </c>
      <c r="C199" s="81">
        <v>168427</v>
      </c>
      <c r="D199" s="81">
        <v>1796326</v>
      </c>
      <c r="E199" s="81">
        <v>75127588</v>
      </c>
      <c r="F199" s="81">
        <f t="shared" si="429"/>
        <v>64596</v>
      </c>
      <c r="G199" s="81">
        <f t="shared" si="430"/>
        <v>1336</v>
      </c>
      <c r="H199" s="81">
        <f t="shared" si="431"/>
        <v>21678</v>
      </c>
      <c r="I199" s="81">
        <f t="shared" si="432"/>
        <v>3347026</v>
      </c>
      <c r="J199" s="82">
        <f t="shared" si="433"/>
        <v>1.9857088880940264E-2</v>
      </c>
      <c r="K199" s="82">
        <f t="shared" si="434"/>
        <v>4.0418170751039802E-4</v>
      </c>
      <c r="L199" s="82">
        <f t="shared" si="435"/>
        <v>6.5582717480616821E-3</v>
      </c>
      <c r="M199" s="81">
        <f t="shared" si="436"/>
        <v>2.8520246501681892</v>
      </c>
      <c r="N199" s="84">
        <f t="shared" si="437"/>
        <v>3.1708209245904243E-2</v>
      </c>
      <c r="O199" s="84"/>
      <c r="P199" s="85">
        <f t="shared" si="438"/>
        <v>0.33817784964321745</v>
      </c>
      <c r="Q199" s="87">
        <f t="shared" si="439"/>
        <v>3.1708209245904243E-2</v>
      </c>
      <c r="R199" s="96">
        <f t="shared" si="440"/>
        <v>0.63011394111087826</v>
      </c>
      <c r="AB199" s="119">
        <f t="shared" si="441"/>
        <v>53158</v>
      </c>
      <c r="AC199" s="120">
        <f t="shared" si="442"/>
        <v>1012.8571428571429</v>
      </c>
      <c r="AD199" s="67">
        <f t="shared" si="443"/>
        <v>3770.11</v>
      </c>
      <c r="AE199" s="41">
        <f t="shared" si="444"/>
        <v>0.26865453338420969</v>
      </c>
      <c r="AL199">
        <f t="shared" si="445"/>
        <v>75127588</v>
      </c>
      <c r="AM199">
        <f t="shared" si="362"/>
        <v>972789</v>
      </c>
      <c r="AN199">
        <f t="shared" si="380"/>
        <v>891592.71428571432</v>
      </c>
      <c r="AO199" s="3">
        <f t="shared" si="379"/>
        <v>2.6936120045930215E-3</v>
      </c>
    </row>
    <row r="200" spans="1:41" ht="13.8" x14ac:dyDescent="0.25">
      <c r="A200" s="95">
        <v>44058</v>
      </c>
      <c r="B200" s="81">
        <v>5359206</v>
      </c>
      <c r="C200" s="81">
        <v>169463</v>
      </c>
      <c r="D200" s="81">
        <v>1818527</v>
      </c>
      <c r="E200" s="81">
        <v>75970935</v>
      </c>
      <c r="F200" s="81">
        <f t="shared" si="429"/>
        <v>47427</v>
      </c>
      <c r="G200" s="81">
        <f t="shared" si="430"/>
        <v>1036</v>
      </c>
      <c r="H200" s="81">
        <f t="shared" si="431"/>
        <v>22201</v>
      </c>
      <c r="I200" s="81">
        <f t="shared" si="432"/>
        <v>3371216</v>
      </c>
      <c r="J200" s="82">
        <f t="shared" si="433"/>
        <v>1.4400993463774912E-2</v>
      </c>
      <c r="K200" s="82">
        <f t="shared" si="434"/>
        <v>3.0952851875067598E-4</v>
      </c>
      <c r="L200" s="82">
        <f t="shared" si="435"/>
        <v>6.6330527459302676E-3</v>
      </c>
      <c r="M200" s="81">
        <f t="shared" si="436"/>
        <v>2.0742995889781248</v>
      </c>
      <c r="N200" s="84">
        <f t="shared" si="437"/>
        <v>3.1620915486361229E-2</v>
      </c>
      <c r="O200" s="84"/>
      <c r="P200" s="85">
        <f t="shared" si="438"/>
        <v>0.33932769145280101</v>
      </c>
      <c r="Q200" s="87">
        <f t="shared" si="439"/>
        <v>3.1620915486361229E-2</v>
      </c>
      <c r="R200" s="96">
        <f t="shared" si="440"/>
        <v>0.62905139306083779</v>
      </c>
      <c r="AB200" s="119">
        <f t="shared" si="441"/>
        <v>51976.142857142855</v>
      </c>
      <c r="AC200" s="120">
        <f t="shared" si="442"/>
        <v>1006.2857142857143</v>
      </c>
      <c r="AD200" s="67">
        <f t="shared" si="443"/>
        <v>3758.03</v>
      </c>
      <c r="AE200" s="41">
        <f t="shared" si="444"/>
        <v>0.26776947344372298</v>
      </c>
      <c r="AL200">
        <f t="shared" si="445"/>
        <v>75970935</v>
      </c>
      <c r="AM200">
        <f t="shared" si="362"/>
        <v>843347</v>
      </c>
      <c r="AN200">
        <f t="shared" si="380"/>
        <v>894702.28571428568</v>
      </c>
      <c r="AO200" s="3">
        <f t="shared" si="379"/>
        <v>2.7030064049676922E-3</v>
      </c>
    </row>
    <row r="201" spans="1:41" ht="13.8" x14ac:dyDescent="0.25">
      <c r="A201" s="95">
        <v>44059</v>
      </c>
      <c r="B201" s="81">
        <v>5400620</v>
      </c>
      <c r="C201" s="81">
        <v>170034</v>
      </c>
      <c r="D201" s="81">
        <v>1833067</v>
      </c>
      <c r="E201" s="81">
        <v>76595275</v>
      </c>
      <c r="F201" s="81">
        <f t="shared" si="429"/>
        <v>41414</v>
      </c>
      <c r="G201" s="81">
        <f t="shared" si="430"/>
        <v>571</v>
      </c>
      <c r="H201" s="81">
        <f t="shared" si="431"/>
        <v>14540</v>
      </c>
      <c r="I201" s="81">
        <f t="shared" si="432"/>
        <v>3397519</v>
      </c>
      <c r="J201" s="82">
        <f t="shared" si="433"/>
        <v>1.2486759043623513E-2</v>
      </c>
      <c r="K201" s="82">
        <f t="shared" si="434"/>
        <v>1.6937508602237294E-4</v>
      </c>
      <c r="L201" s="82">
        <f t="shared" si="435"/>
        <v>4.3129838016905475E-3</v>
      </c>
      <c r="M201" s="81">
        <f t="shared" si="436"/>
        <v>2.7857561958843413</v>
      </c>
      <c r="N201" s="84">
        <f t="shared" si="437"/>
        <v>3.1484162929441437E-2</v>
      </c>
      <c r="O201" s="84"/>
      <c r="P201" s="85">
        <f t="shared" si="438"/>
        <v>0.33941788165062531</v>
      </c>
      <c r="Q201" s="87">
        <f t="shared" si="439"/>
        <v>3.1484162929441437E-2</v>
      </c>
      <c r="R201" s="96">
        <f t="shared" si="440"/>
        <v>0.62909795541993319</v>
      </c>
      <c r="AB201" s="119">
        <f t="shared" si="441"/>
        <v>51303.142857142855</v>
      </c>
      <c r="AC201" s="120">
        <f t="shared" si="442"/>
        <v>1014.8571428571429</v>
      </c>
      <c r="AD201" s="67">
        <f t="shared" si="443"/>
        <v>3807.2200000000007</v>
      </c>
      <c r="AE201" s="41">
        <f t="shared" si="444"/>
        <v>0.26656120288744617</v>
      </c>
      <c r="AL201">
        <f t="shared" si="445"/>
        <v>76595275</v>
      </c>
      <c r="AM201">
        <f t="shared" si="362"/>
        <v>624340</v>
      </c>
      <c r="AN201">
        <f t="shared" si="380"/>
        <v>881036.57142857148</v>
      </c>
      <c r="AO201" s="3">
        <f t="shared" si="379"/>
        <v>2.6617205897501149E-3</v>
      </c>
    </row>
    <row r="202" spans="1:41" ht="13.8" x14ac:dyDescent="0.25">
      <c r="A202" s="95">
        <v>44060</v>
      </c>
      <c r="B202" s="81">
        <v>5436559</v>
      </c>
      <c r="C202" s="81">
        <v>170478</v>
      </c>
      <c r="D202" s="81">
        <v>1865580</v>
      </c>
      <c r="E202" s="81">
        <v>77264934</v>
      </c>
      <c r="F202" s="81">
        <f t="shared" si="429"/>
        <v>35939</v>
      </c>
      <c r="G202" s="81">
        <f t="shared" si="430"/>
        <v>444</v>
      </c>
      <c r="H202" s="81">
        <f t="shared" si="431"/>
        <v>32513</v>
      </c>
      <c r="I202" s="81">
        <f t="shared" si="432"/>
        <v>3400501</v>
      </c>
      <c r="J202" s="82">
        <f t="shared" si="433"/>
        <v>1.0753465879711878E-2</v>
      </c>
      <c r="K202" s="82">
        <f t="shared" si="434"/>
        <v>1.3068359588276033E-4</v>
      </c>
      <c r="L202" s="82">
        <f t="shared" si="435"/>
        <v>9.5696300741806E-3</v>
      </c>
      <c r="M202" s="81">
        <f t="shared" si="436"/>
        <v>1.1085688819423134</v>
      </c>
      <c r="N202" s="84">
        <f t="shared" si="437"/>
        <v>3.1357702546776368E-2</v>
      </c>
      <c r="O202" s="84"/>
      <c r="P202" s="85">
        <f t="shared" si="438"/>
        <v>0.34315455787383159</v>
      </c>
      <c r="Q202" s="87">
        <f t="shared" si="439"/>
        <v>3.1357702546776368E-2</v>
      </c>
      <c r="R202" s="96">
        <f t="shared" si="440"/>
        <v>0.62548773957939208</v>
      </c>
      <c r="AB202" s="119">
        <f t="shared" si="441"/>
        <v>49327.857142857145</v>
      </c>
      <c r="AC202" s="120">
        <f t="shared" si="442"/>
        <v>1003.1428571428571</v>
      </c>
      <c r="AD202" s="67">
        <f t="shared" si="443"/>
        <v>3701.6000000000004</v>
      </c>
      <c r="AE202" s="41">
        <f t="shared" si="444"/>
        <v>0.27100250084905364</v>
      </c>
      <c r="AL202">
        <f t="shared" si="445"/>
        <v>77264934</v>
      </c>
      <c r="AM202">
        <f t="shared" si="362"/>
        <v>669659</v>
      </c>
      <c r="AN202">
        <f t="shared" si="380"/>
        <v>864480.57142857148</v>
      </c>
      <c r="AO202" s="3">
        <f t="shared" si="379"/>
        <v>2.6117028634570407E-3</v>
      </c>
    </row>
    <row r="203" spans="1:41" ht="13.8" x14ac:dyDescent="0.25">
      <c r="A203" s="95">
        <v>44061</v>
      </c>
      <c r="B203" s="81">
        <v>5481922</v>
      </c>
      <c r="C203" s="81">
        <v>171802</v>
      </c>
      <c r="D203" s="81">
        <v>1898159</v>
      </c>
      <c r="E203" s="81">
        <v>78105050</v>
      </c>
      <c r="F203" s="81">
        <f t="shared" si="429"/>
        <v>45363</v>
      </c>
      <c r="G203" s="81">
        <f t="shared" si="430"/>
        <v>1324</v>
      </c>
      <c r="H203" s="81">
        <f t="shared" si="431"/>
        <v>32579</v>
      </c>
      <c r="I203" s="81">
        <f t="shared" si="432"/>
        <v>3411961</v>
      </c>
      <c r="J203" s="82">
        <f t="shared" si="433"/>
        <v>1.3562856502351365E-2</v>
      </c>
      <c r="K203" s="82">
        <f t="shared" si="434"/>
        <v>3.8935439219103303E-4</v>
      </c>
      <c r="L203" s="82">
        <f t="shared" si="435"/>
        <v>9.5806470870027673E-3</v>
      </c>
      <c r="M203" s="81">
        <f t="shared" si="436"/>
        <v>1.3603665486565297</v>
      </c>
      <c r="N203" s="84">
        <f t="shared" si="437"/>
        <v>3.1339738142936002E-2</v>
      </c>
      <c r="O203" s="84"/>
      <c r="P203" s="85">
        <f t="shared" si="438"/>
        <v>0.34625793654123499</v>
      </c>
      <c r="Q203" s="87">
        <f t="shared" si="439"/>
        <v>3.1339738142936002E-2</v>
      </c>
      <c r="R203" s="96">
        <f t="shared" si="440"/>
        <v>0.62240232531582906</v>
      </c>
      <c r="AB203" s="119">
        <f t="shared" si="441"/>
        <v>49106.285714285717</v>
      </c>
      <c r="AC203" s="120">
        <f t="shared" si="442"/>
        <v>1040.4285714285713</v>
      </c>
      <c r="AD203" s="67">
        <f t="shared" si="443"/>
        <v>3735.1400000000003</v>
      </c>
      <c r="AE203" s="41">
        <f t="shared" si="444"/>
        <v>0.27855142549638601</v>
      </c>
      <c r="AL203">
        <f t="shared" si="445"/>
        <v>78105050</v>
      </c>
      <c r="AM203">
        <f t="shared" si="362"/>
        <v>840116</v>
      </c>
      <c r="AN203">
        <f t="shared" si="380"/>
        <v>849148.71428571432</v>
      </c>
      <c r="AO203" s="3">
        <f t="shared" si="379"/>
        <v>2.5653834243331008E-3</v>
      </c>
    </row>
    <row r="204" spans="1:41" ht="13.8" x14ac:dyDescent="0.25">
      <c r="A204" s="95">
        <v>44062</v>
      </c>
      <c r="B204" s="81">
        <v>5529262</v>
      </c>
      <c r="C204" s="81">
        <v>173152</v>
      </c>
      <c r="D204" s="81">
        <v>1925049</v>
      </c>
      <c r="E204" s="81">
        <v>79060757</v>
      </c>
      <c r="F204" s="81">
        <f t="shared" si="429"/>
        <v>47340</v>
      </c>
      <c r="G204" s="81">
        <f t="shared" si="430"/>
        <v>1350</v>
      </c>
      <c r="H204" s="81">
        <f t="shared" si="431"/>
        <v>26890</v>
      </c>
      <c r="I204" s="81">
        <f t="shared" si="432"/>
        <v>3431061</v>
      </c>
      <c r="J204" s="82">
        <f t="shared" si="433"/>
        <v>1.4108375752084989E-2</v>
      </c>
      <c r="K204" s="82">
        <f t="shared" si="434"/>
        <v>3.9566689068251367E-4</v>
      </c>
      <c r="L204" s="82">
        <f t="shared" si="435"/>
        <v>7.8810982892242899E-3</v>
      </c>
      <c r="M204" s="81">
        <f t="shared" si="436"/>
        <v>1.7045760566380899</v>
      </c>
      <c r="N204" s="84">
        <f t="shared" si="437"/>
        <v>3.1315571589843272E-2</v>
      </c>
      <c r="O204" s="84"/>
      <c r="P204" s="85">
        <f t="shared" si="438"/>
        <v>0.34815658943273081</v>
      </c>
      <c r="Q204" s="87">
        <f t="shared" si="439"/>
        <v>3.1315571589843272E-2</v>
      </c>
      <c r="R204" s="96">
        <f t="shared" si="440"/>
        <v>0.62052783897742592</v>
      </c>
      <c r="AB204" s="119">
        <f t="shared" si="441"/>
        <v>47724.714285714283</v>
      </c>
      <c r="AC204" s="120">
        <f t="shared" si="442"/>
        <v>1018.5714285714286</v>
      </c>
      <c r="AD204" s="67">
        <f t="shared" si="443"/>
        <v>3658.5700000000006</v>
      </c>
      <c r="AE204" s="41">
        <f t="shared" si="444"/>
        <v>0.27840698102576372</v>
      </c>
      <c r="AL204">
        <f t="shared" si="445"/>
        <v>79060757</v>
      </c>
      <c r="AM204">
        <f t="shared" si="362"/>
        <v>955707</v>
      </c>
      <c r="AN204">
        <f t="shared" si="380"/>
        <v>849578</v>
      </c>
      <c r="AO204" s="3">
        <f t="shared" si="379"/>
        <v>2.5666803496386501E-3</v>
      </c>
    </row>
    <row r="205" spans="1:41" ht="13.8" x14ac:dyDescent="0.25">
      <c r="A205" s="95">
        <v>44063</v>
      </c>
      <c r="B205" s="81">
        <v>5573346</v>
      </c>
      <c r="C205" s="81">
        <v>174231</v>
      </c>
      <c r="D205" s="81">
        <v>1947035</v>
      </c>
      <c r="E205" s="81">
        <v>80002822</v>
      </c>
      <c r="F205" s="81">
        <f t="shared" si="429"/>
        <v>44084</v>
      </c>
      <c r="G205" s="81">
        <f t="shared" si="430"/>
        <v>1079</v>
      </c>
      <c r="H205" s="81">
        <f t="shared" si="431"/>
        <v>21986</v>
      </c>
      <c r="I205" s="81">
        <f t="shared" si="432"/>
        <v>3452080</v>
      </c>
      <c r="J205" s="82">
        <f t="shared" si="433"/>
        <v>1.3066778834494648E-2</v>
      </c>
      <c r="K205" s="82">
        <f t="shared" si="434"/>
        <v>3.1447998155672543E-4</v>
      </c>
      <c r="L205" s="82">
        <f t="shared" si="435"/>
        <v>6.4079303748898666E-3</v>
      </c>
      <c r="M205" s="81">
        <f t="shared" si="436"/>
        <v>1.9437639390704549</v>
      </c>
      <c r="N205" s="84">
        <f t="shared" si="437"/>
        <v>3.1261472013400925E-2</v>
      </c>
      <c r="O205" s="84"/>
      <c r="P205" s="85">
        <f t="shared" si="438"/>
        <v>0.34934759119566594</v>
      </c>
      <c r="Q205" s="87">
        <f t="shared" si="439"/>
        <v>3.1261472013400925E-2</v>
      </c>
      <c r="R205" s="96">
        <f t="shared" si="440"/>
        <v>0.61939093679093316</v>
      </c>
      <c r="AB205" s="119">
        <f t="shared" si="441"/>
        <v>46594.714285714283</v>
      </c>
      <c r="AC205" s="120">
        <f t="shared" si="442"/>
        <v>1020</v>
      </c>
      <c r="AD205" s="67">
        <f t="shared" si="443"/>
        <v>3721.0600000000004</v>
      </c>
      <c r="AE205" s="41">
        <f t="shared" si="444"/>
        <v>0.27411544022402218</v>
      </c>
      <c r="AL205">
        <f t="shared" si="445"/>
        <v>80002822</v>
      </c>
      <c r="AM205">
        <f t="shared" si="362"/>
        <v>942065</v>
      </c>
      <c r="AN205">
        <f t="shared" si="380"/>
        <v>835431.85714285716</v>
      </c>
      <c r="AO205" s="3">
        <f t="shared" si="379"/>
        <v>2.5239431002105693E-3</v>
      </c>
    </row>
    <row r="206" spans="1:41" ht="13.8" x14ac:dyDescent="0.25">
      <c r="A206" s="95">
        <v>44064</v>
      </c>
      <c r="B206" s="81">
        <v>5621569</v>
      </c>
      <c r="C206" s="81">
        <v>175336</v>
      </c>
      <c r="D206" s="81">
        <v>1965056</v>
      </c>
      <c r="E206" s="81">
        <v>80923547</v>
      </c>
      <c r="F206" s="81">
        <f t="shared" si="429"/>
        <v>48223</v>
      </c>
      <c r="G206" s="81">
        <f t="shared" si="430"/>
        <v>1105</v>
      </c>
      <c r="H206" s="81">
        <f t="shared" si="431"/>
        <v>18021</v>
      </c>
      <c r="I206" s="81">
        <f t="shared" si="432"/>
        <v>3481177</v>
      </c>
      <c r="J206" s="82">
        <f t="shared" si="433"/>
        <v>1.4208498521740344E-2</v>
      </c>
      <c r="K206" s="82">
        <f t="shared" si="434"/>
        <v>3.2009686913397141E-4</v>
      </c>
      <c r="L206" s="82">
        <f t="shared" si="435"/>
        <v>5.2203309309170123E-3</v>
      </c>
      <c r="M206" s="81">
        <f t="shared" si="436"/>
        <v>2.5645128922372376</v>
      </c>
      <c r="N206" s="84">
        <f t="shared" si="437"/>
        <v>3.1189868878243779E-2</v>
      </c>
      <c r="O206" s="84"/>
      <c r="P206" s="85">
        <f t="shared" si="438"/>
        <v>0.34955650281976436</v>
      </c>
      <c r="Q206" s="87">
        <f t="shared" si="439"/>
        <v>3.1189868878243779E-2</v>
      </c>
      <c r="R206" s="96">
        <f t="shared" si="440"/>
        <v>0.61925362830199182</v>
      </c>
      <c r="AB206" s="119">
        <f t="shared" si="441"/>
        <v>44255.714285714283</v>
      </c>
      <c r="AC206" s="120">
        <f t="shared" si="442"/>
        <v>987</v>
      </c>
      <c r="AD206" s="67">
        <f t="shared" si="443"/>
        <v>3638.3300000000004</v>
      </c>
      <c r="AE206" s="41">
        <f t="shared" si="444"/>
        <v>0.27127830625589211</v>
      </c>
      <c r="AL206">
        <f t="shared" si="445"/>
        <v>80923547</v>
      </c>
      <c r="AM206">
        <f t="shared" si="362"/>
        <v>920725</v>
      </c>
      <c r="AN206">
        <f t="shared" si="380"/>
        <v>827994.14285714284</v>
      </c>
      <c r="AO206" s="3">
        <f t="shared" si="379"/>
        <v>2.5014728442677723E-3</v>
      </c>
    </row>
    <row r="207" spans="1:41" ht="13.8" x14ac:dyDescent="0.25">
      <c r="A207" s="95">
        <v>44065</v>
      </c>
      <c r="B207" s="81">
        <v>5665984</v>
      </c>
      <c r="C207" s="81">
        <v>176326</v>
      </c>
      <c r="D207" s="81">
        <v>1985484</v>
      </c>
      <c r="E207" s="81">
        <v>81701760</v>
      </c>
      <c r="F207" s="81">
        <f t="shared" si="429"/>
        <v>44415</v>
      </c>
      <c r="G207" s="81">
        <f t="shared" si="430"/>
        <v>990</v>
      </c>
      <c r="H207" s="81">
        <f t="shared" si="431"/>
        <v>20428</v>
      </c>
      <c r="I207" s="81">
        <f t="shared" si="432"/>
        <v>3504174</v>
      </c>
      <c r="J207" s="82">
        <f t="shared" si="433"/>
        <v>1.2979044875126662E-2</v>
      </c>
      <c r="K207" s="82">
        <f t="shared" si="434"/>
        <v>2.8438657385131523E-4</v>
      </c>
      <c r="L207" s="82">
        <f t="shared" si="435"/>
        <v>5.8681302329643102E-3</v>
      </c>
      <c r="M207" s="81">
        <f t="shared" si="436"/>
        <v>2.109550494969596</v>
      </c>
      <c r="N207" s="84">
        <f t="shared" si="437"/>
        <v>3.1120101998170134E-2</v>
      </c>
      <c r="O207" s="84"/>
      <c r="P207" s="85">
        <f t="shared" si="438"/>
        <v>0.35042174492550632</v>
      </c>
      <c r="Q207" s="87">
        <f t="shared" si="439"/>
        <v>3.1120101998170134E-2</v>
      </c>
      <c r="R207" s="96">
        <f t="shared" si="440"/>
        <v>0.61845815307632357</v>
      </c>
      <c r="AB207" s="119">
        <f t="shared" si="441"/>
        <v>43825.428571428572</v>
      </c>
      <c r="AC207" s="120">
        <f t="shared" si="442"/>
        <v>980.42857142857144</v>
      </c>
      <c r="AD207" s="67">
        <f t="shared" si="443"/>
        <v>3591.2200000000003</v>
      </c>
      <c r="AE207" s="41">
        <f t="shared" si="444"/>
        <v>0.27300710383339682</v>
      </c>
      <c r="AL207">
        <f t="shared" si="445"/>
        <v>81701760</v>
      </c>
      <c r="AM207">
        <f t="shared" si="362"/>
        <v>778213</v>
      </c>
      <c r="AN207">
        <f t="shared" si="380"/>
        <v>818689.28571428568</v>
      </c>
      <c r="AO207" s="3">
        <f t="shared" si="379"/>
        <v>2.473361718526797E-3</v>
      </c>
    </row>
    <row r="208" spans="1:41" ht="13.8" x14ac:dyDescent="0.25">
      <c r="A208" s="95">
        <v>44066</v>
      </c>
      <c r="B208" s="81">
        <v>5700413</v>
      </c>
      <c r="C208" s="81">
        <v>176776</v>
      </c>
      <c r="D208" s="81">
        <v>1997761</v>
      </c>
      <c r="E208" s="81">
        <v>82310086</v>
      </c>
      <c r="F208" s="81">
        <f t="shared" ref="F208:F214" si="446">B208-B207</f>
        <v>34429</v>
      </c>
      <c r="G208" s="81">
        <f t="shared" ref="G208:G214" si="447">C208-C207</f>
        <v>450</v>
      </c>
      <c r="H208" s="81">
        <f t="shared" ref="H208:H214" si="448">D208-D207</f>
        <v>12277</v>
      </c>
      <c r="I208" s="81">
        <f t="shared" ref="I208:I214" si="449">B208-D208-C208</f>
        <v>3525876</v>
      </c>
      <c r="J208" s="82">
        <f t="shared" ref="J208:J214" si="450">F208/I207*$B$2/($B$2-B207)</f>
        <v>9.9962522015834034E-3</v>
      </c>
      <c r="K208" s="82">
        <f t="shared" ref="K208:K214" si="451">G208/I207</f>
        <v>1.2841828059907985E-4</v>
      </c>
      <c r="L208" s="82">
        <f t="shared" ref="L208:L214" si="452">H208/I207</f>
        <v>3.5035360686997848E-3</v>
      </c>
      <c r="M208" s="81">
        <f t="shared" ref="M208:M214" si="453">J208/(K208+L208)</f>
        <v>2.752306675746941</v>
      </c>
      <c r="N208" s="84">
        <f t="shared" ref="N208:N214" si="454">C208/B208</f>
        <v>3.1011086389705449E-2</v>
      </c>
      <c r="O208" s="84"/>
      <c r="P208" s="85">
        <f t="shared" ref="P208:P214" si="455">D208/B208</f>
        <v>0.35045899305892397</v>
      </c>
      <c r="Q208" s="87">
        <f t="shared" ref="Q208:Q214" si="456">N208</f>
        <v>3.1011086389705449E-2</v>
      </c>
      <c r="R208" s="96">
        <f t="shared" ref="R208:R214" si="457">IF(P208="","",1-SUM(P208:Q208))</f>
        <v>0.61852992055137057</v>
      </c>
      <c r="AB208" s="119">
        <f t="shared" ref="AB208:AB214" si="458">AVERAGE(F202:F208)</f>
        <v>42827.571428571428</v>
      </c>
      <c r="AC208" s="120">
        <f t="shared" ref="AC208:AC214" si="459">AVERAGE(G202:G208)</f>
        <v>963.14285714285711</v>
      </c>
      <c r="AD208" s="67">
        <f t="shared" ref="AD208:AD214" si="460">INDEX(AB187:AB208,$AE$3)*$AD$2</f>
        <v>3452.9500000000003</v>
      </c>
      <c r="AE208" s="41">
        <f t="shared" ref="AE208:AE214" si="461">AC208/AD208</f>
        <v>0.27893333443659973</v>
      </c>
      <c r="AL208">
        <f t="shared" si="445"/>
        <v>82310086</v>
      </c>
      <c r="AM208">
        <f t="shared" si="362"/>
        <v>608326</v>
      </c>
      <c r="AN208">
        <f t="shared" si="380"/>
        <v>816401.57142857148</v>
      </c>
      <c r="AO208" s="3">
        <f t="shared" si="379"/>
        <v>2.4664502503593888E-3</v>
      </c>
    </row>
    <row r="209" spans="1:41" ht="13.8" x14ac:dyDescent="0.25">
      <c r="A209" s="95">
        <v>44067</v>
      </c>
      <c r="B209" s="81">
        <v>5738270</v>
      </c>
      <c r="C209" s="81">
        <v>177213</v>
      </c>
      <c r="D209" s="81">
        <v>2020774</v>
      </c>
      <c r="E209" s="81">
        <v>82943249</v>
      </c>
      <c r="F209" s="81">
        <f t="shared" si="446"/>
        <v>37857</v>
      </c>
      <c r="G209" s="81">
        <f t="shared" si="447"/>
        <v>437</v>
      </c>
      <c r="H209" s="81">
        <f t="shared" si="448"/>
        <v>23013</v>
      </c>
      <c r="I209" s="81">
        <f t="shared" si="449"/>
        <v>3540283</v>
      </c>
      <c r="J209" s="82">
        <f t="shared" si="450"/>
        <v>1.0925053723578033E-2</v>
      </c>
      <c r="K209" s="82">
        <f t="shared" si="451"/>
        <v>1.2394083059075249E-4</v>
      </c>
      <c r="L209" s="82">
        <f t="shared" si="452"/>
        <v>6.526888637036583E-3</v>
      </c>
      <c r="M209" s="81">
        <f t="shared" si="453"/>
        <v>1.6426603293251352</v>
      </c>
      <c r="N209" s="84">
        <f t="shared" si="454"/>
        <v>3.0882652785595658E-2</v>
      </c>
      <c r="O209" s="84"/>
      <c r="P209" s="85">
        <f t="shared" si="455"/>
        <v>0.35215735753110256</v>
      </c>
      <c r="Q209" s="87">
        <f t="shared" si="456"/>
        <v>3.0882652785595658E-2</v>
      </c>
      <c r="R209" s="96">
        <f t="shared" si="457"/>
        <v>0.61695998968330179</v>
      </c>
      <c r="AB209" s="119">
        <f t="shared" si="458"/>
        <v>43101.571428571428</v>
      </c>
      <c r="AC209" s="120">
        <f t="shared" si="459"/>
        <v>962.14285714285711</v>
      </c>
      <c r="AD209" s="67">
        <f t="shared" si="460"/>
        <v>3437.4400000000005</v>
      </c>
      <c r="AE209" s="41">
        <f t="shared" si="461"/>
        <v>0.27990098944064679</v>
      </c>
      <c r="AL209">
        <f t="shared" si="445"/>
        <v>82943249</v>
      </c>
      <c r="AM209">
        <f t="shared" si="362"/>
        <v>633163</v>
      </c>
      <c r="AN209">
        <f t="shared" si="380"/>
        <v>811187.85714285716</v>
      </c>
      <c r="AO209" s="3">
        <f t="shared" si="379"/>
        <v>2.4506989738364879E-3</v>
      </c>
    </row>
    <row r="210" spans="1:41" ht="13.8" x14ac:dyDescent="0.25">
      <c r="A210" s="95">
        <v>44068</v>
      </c>
      <c r="B210" s="81">
        <v>5776502</v>
      </c>
      <c r="C210" s="81">
        <v>178449</v>
      </c>
      <c r="D210" s="81">
        <v>2053699</v>
      </c>
      <c r="E210" s="81">
        <v>83796066</v>
      </c>
      <c r="F210" s="81">
        <f t="shared" si="446"/>
        <v>38232</v>
      </c>
      <c r="G210" s="81">
        <f t="shared" si="447"/>
        <v>1236</v>
      </c>
      <c r="H210" s="81">
        <f t="shared" si="448"/>
        <v>32925</v>
      </c>
      <c r="I210" s="81">
        <f t="shared" si="449"/>
        <v>3544354</v>
      </c>
      <c r="J210" s="82">
        <f t="shared" si="450"/>
        <v>1.0989653580672975E-2</v>
      </c>
      <c r="K210" s="82">
        <f t="shared" si="451"/>
        <v>3.4912463212686672E-4</v>
      </c>
      <c r="L210" s="82">
        <f t="shared" si="452"/>
        <v>9.3001039747387434E-3</v>
      </c>
      <c r="M210" s="81">
        <f t="shared" si="453"/>
        <v>1.1389152468471548</v>
      </c>
      <c r="N210" s="84">
        <f t="shared" si="454"/>
        <v>3.0892225087085574E-2</v>
      </c>
      <c r="O210" s="84"/>
      <c r="P210" s="85">
        <f t="shared" si="455"/>
        <v>0.35552640681159636</v>
      </c>
      <c r="Q210" s="87">
        <f t="shared" si="456"/>
        <v>3.0892225087085574E-2</v>
      </c>
      <c r="R210" s="96">
        <f t="shared" si="457"/>
        <v>0.61358136810131803</v>
      </c>
      <c r="AB210" s="119">
        <f t="shared" si="458"/>
        <v>42082.857142857145</v>
      </c>
      <c r="AC210" s="120">
        <f t="shared" si="459"/>
        <v>949.57142857142856</v>
      </c>
      <c r="AD210" s="67">
        <f t="shared" si="460"/>
        <v>3340.73</v>
      </c>
      <c r="AE210" s="41">
        <f t="shared" si="461"/>
        <v>0.28424069846154243</v>
      </c>
      <c r="AL210">
        <f t="shared" si="445"/>
        <v>83796066</v>
      </c>
      <c r="AM210">
        <f t="shared" si="362"/>
        <v>852817</v>
      </c>
      <c r="AN210">
        <f t="shared" si="380"/>
        <v>813002.28571428568</v>
      </c>
      <c r="AO210" s="3">
        <f t="shared" si="379"/>
        <v>2.4561805872493924E-3</v>
      </c>
    </row>
    <row r="211" spans="1:41" ht="13.8" x14ac:dyDescent="0.25">
      <c r="A211" s="95">
        <v>44069</v>
      </c>
      <c r="B211" s="81">
        <v>5821595</v>
      </c>
      <c r="C211" s="81">
        <v>179674</v>
      </c>
      <c r="D211" s="81">
        <v>2084465</v>
      </c>
      <c r="E211" s="81">
        <v>84698360</v>
      </c>
      <c r="F211" s="81">
        <f t="shared" si="446"/>
        <v>45093</v>
      </c>
      <c r="G211" s="81">
        <f t="shared" si="447"/>
        <v>1225</v>
      </c>
      <c r="H211" s="81">
        <f t="shared" si="448"/>
        <v>30766</v>
      </c>
      <c r="I211" s="81">
        <f t="shared" si="449"/>
        <v>3557456</v>
      </c>
      <c r="J211" s="82">
        <f t="shared" si="450"/>
        <v>1.2948458028787125E-2</v>
      </c>
      <c r="K211" s="82">
        <f t="shared" si="451"/>
        <v>3.4562010453809074E-4</v>
      </c>
      <c r="L211" s="82">
        <f t="shared" si="452"/>
        <v>8.680284192831754E-3</v>
      </c>
      <c r="M211" s="81">
        <f t="shared" si="453"/>
        <v>1.4345884470058379</v>
      </c>
      <c r="N211" s="84">
        <f t="shared" si="454"/>
        <v>3.0863363047412263E-2</v>
      </c>
      <c r="O211" s="84"/>
      <c r="P211" s="85">
        <f t="shared" si="455"/>
        <v>0.35805737087516393</v>
      </c>
      <c r="Q211" s="87">
        <f t="shared" si="456"/>
        <v>3.0863363047412263E-2</v>
      </c>
      <c r="R211" s="96">
        <f t="shared" si="457"/>
        <v>0.6110792660774238</v>
      </c>
      <c r="AB211" s="119">
        <f t="shared" si="458"/>
        <v>41761.857142857145</v>
      </c>
      <c r="AC211" s="120">
        <f t="shared" si="459"/>
        <v>931.71428571428567</v>
      </c>
      <c r="AD211" s="67">
        <f t="shared" si="460"/>
        <v>3261.63</v>
      </c>
      <c r="AE211" s="41">
        <f t="shared" si="461"/>
        <v>0.28565909858392446</v>
      </c>
      <c r="AL211">
        <f t="shared" si="445"/>
        <v>84698360</v>
      </c>
      <c r="AM211">
        <f t="shared" si="362"/>
        <v>902294</v>
      </c>
      <c r="AN211">
        <f t="shared" si="380"/>
        <v>805371.85714285716</v>
      </c>
      <c r="AO211" s="3">
        <f t="shared" si="379"/>
        <v>2.4331281175837384E-3</v>
      </c>
    </row>
    <row r="212" spans="1:41" ht="13.8" x14ac:dyDescent="0.25">
      <c r="A212" s="95">
        <v>44070</v>
      </c>
      <c r="B212" s="81">
        <v>5867476</v>
      </c>
      <c r="C212" s="81">
        <v>180785</v>
      </c>
      <c r="D212" s="81">
        <v>2101326</v>
      </c>
      <c r="E212" s="81">
        <v>85518534</v>
      </c>
      <c r="F212" s="81">
        <f t="shared" si="446"/>
        <v>45881</v>
      </c>
      <c r="G212" s="81">
        <f t="shared" si="447"/>
        <v>1111</v>
      </c>
      <c r="H212" s="81">
        <f t="shared" si="448"/>
        <v>16861</v>
      </c>
      <c r="I212" s="81">
        <f t="shared" si="449"/>
        <v>3585365</v>
      </c>
      <c r="J212" s="82">
        <f t="shared" si="450"/>
        <v>1.3128030369959558E-2</v>
      </c>
      <c r="K212" s="82">
        <f t="shared" si="451"/>
        <v>3.1230182467471135E-4</v>
      </c>
      <c r="L212" s="82">
        <f t="shared" si="452"/>
        <v>4.7396229215484319E-3</v>
      </c>
      <c r="M212" s="81">
        <f t="shared" si="453"/>
        <v>2.5986195419427363</v>
      </c>
      <c r="N212" s="84">
        <f t="shared" si="454"/>
        <v>3.0811374430845563E-2</v>
      </c>
      <c r="O212" s="84"/>
      <c r="P212" s="85">
        <f t="shared" si="455"/>
        <v>0.35813116236010167</v>
      </c>
      <c r="Q212" s="87">
        <f t="shared" si="456"/>
        <v>3.0811374430845563E-2</v>
      </c>
      <c r="R212" s="96">
        <f t="shared" si="457"/>
        <v>0.61105746320905274</v>
      </c>
      <c r="AB212" s="119">
        <f t="shared" si="458"/>
        <v>42018.571428571428</v>
      </c>
      <c r="AC212" s="120">
        <f t="shared" si="459"/>
        <v>936.28571428571433</v>
      </c>
      <c r="AD212" s="67">
        <f t="shared" si="460"/>
        <v>3097.9</v>
      </c>
      <c r="AE212" s="41">
        <f t="shared" si="461"/>
        <v>0.30223238783876638</v>
      </c>
      <c r="AL212">
        <f t="shared" si="445"/>
        <v>85518534</v>
      </c>
      <c r="AM212">
        <f t="shared" si="362"/>
        <v>820174</v>
      </c>
      <c r="AN212">
        <f t="shared" si="380"/>
        <v>787958.85714285716</v>
      </c>
      <c r="AO212" s="3">
        <f t="shared" si="379"/>
        <v>2.3805212881598857E-3</v>
      </c>
    </row>
    <row r="213" spans="1:41" ht="13.8" x14ac:dyDescent="0.25">
      <c r="A213" s="95">
        <v>44071</v>
      </c>
      <c r="B213" s="81">
        <v>5913687</v>
      </c>
      <c r="C213" s="81">
        <v>181756</v>
      </c>
      <c r="D213" s="81">
        <v>2118367</v>
      </c>
      <c r="E213" s="81">
        <v>86631155</v>
      </c>
      <c r="F213" s="81">
        <f t="shared" si="446"/>
        <v>46211</v>
      </c>
      <c r="G213" s="81">
        <f t="shared" si="447"/>
        <v>971</v>
      </c>
      <c r="H213" s="81">
        <f t="shared" si="448"/>
        <v>17041</v>
      </c>
      <c r="I213" s="81">
        <f t="shared" si="449"/>
        <v>3613564</v>
      </c>
      <c r="J213" s="82">
        <f t="shared" si="450"/>
        <v>1.3121379836885739E-2</v>
      </c>
      <c r="K213" s="82">
        <f t="shared" si="451"/>
        <v>2.7082319373341349E-4</v>
      </c>
      <c r="L213" s="82">
        <f t="shared" si="452"/>
        <v>4.7529331044398552E-3</v>
      </c>
      <c r="M213" s="81">
        <f t="shared" si="453"/>
        <v>2.6118663123959487</v>
      </c>
      <c r="N213" s="84">
        <f t="shared" si="454"/>
        <v>3.0734802163185165E-2</v>
      </c>
      <c r="O213" s="84"/>
      <c r="P213" s="85">
        <f t="shared" si="455"/>
        <v>0.35821425787330308</v>
      </c>
      <c r="Q213" s="87">
        <f t="shared" si="456"/>
        <v>3.0734802163185165E-2</v>
      </c>
      <c r="R213" s="96">
        <f t="shared" si="457"/>
        <v>0.61105093996351179</v>
      </c>
      <c r="AB213" s="119">
        <f t="shared" si="458"/>
        <v>41731.142857142855</v>
      </c>
      <c r="AC213" s="120">
        <f t="shared" si="459"/>
        <v>917.14285714285711</v>
      </c>
      <c r="AD213" s="67">
        <f t="shared" si="460"/>
        <v>3067.78</v>
      </c>
      <c r="AE213" s="41">
        <f t="shared" si="461"/>
        <v>0.29895978758022318</v>
      </c>
      <c r="AL213">
        <f t="shared" si="445"/>
        <v>86631155</v>
      </c>
      <c r="AM213">
        <f t="shared" si="362"/>
        <v>1112621</v>
      </c>
      <c r="AN213">
        <f t="shared" si="380"/>
        <v>815372.57142857148</v>
      </c>
      <c r="AO213" s="3">
        <f t="shared" si="379"/>
        <v>2.4633415139281513E-3</v>
      </c>
    </row>
    <row r="214" spans="1:41" ht="13.8" x14ac:dyDescent="0.25">
      <c r="A214" s="95">
        <v>44072</v>
      </c>
      <c r="B214" s="81">
        <v>5959715</v>
      </c>
      <c r="C214" s="81">
        <v>182714</v>
      </c>
      <c r="D214" s="81">
        <v>2140614</v>
      </c>
      <c r="E214" s="81">
        <v>87477322</v>
      </c>
      <c r="F214" s="81">
        <f t="shared" si="446"/>
        <v>46028</v>
      </c>
      <c r="G214" s="81">
        <f t="shared" si="447"/>
        <v>958</v>
      </c>
      <c r="H214" s="81">
        <f t="shared" si="448"/>
        <v>22247</v>
      </c>
      <c r="I214" s="81">
        <f t="shared" si="449"/>
        <v>3636387</v>
      </c>
      <c r="J214" s="82">
        <f t="shared" si="450"/>
        <v>1.2969272012274241E-2</v>
      </c>
      <c r="K214" s="82">
        <f t="shared" si="451"/>
        <v>2.6511222715302677E-4</v>
      </c>
      <c r="L214" s="82">
        <f t="shared" si="452"/>
        <v>6.1565258011204447E-3</v>
      </c>
      <c r="M214" s="81">
        <f t="shared" si="453"/>
        <v>2.0196205322026182</v>
      </c>
      <c r="N214" s="84">
        <f t="shared" si="454"/>
        <v>3.0658177446404734E-2</v>
      </c>
      <c r="O214" s="84"/>
      <c r="P214" s="85">
        <f t="shared" si="455"/>
        <v>0.35918059840109806</v>
      </c>
      <c r="Q214" s="87">
        <f t="shared" si="456"/>
        <v>3.0658177446404734E-2</v>
      </c>
      <c r="R214" s="96">
        <f t="shared" si="457"/>
        <v>0.61016122415249718</v>
      </c>
      <c r="AB214" s="119">
        <f t="shared" si="458"/>
        <v>41961.571428571428</v>
      </c>
      <c r="AC214" s="120">
        <f t="shared" si="459"/>
        <v>912.57142857142856</v>
      </c>
      <c r="AD214" s="67">
        <f t="shared" si="460"/>
        <v>2997.9300000000003</v>
      </c>
      <c r="AE214" s="41">
        <f t="shared" si="461"/>
        <v>0.30440051254413159</v>
      </c>
      <c r="AL214">
        <f t="shared" si="445"/>
        <v>87477322</v>
      </c>
      <c r="AM214">
        <f t="shared" si="362"/>
        <v>846167</v>
      </c>
      <c r="AN214">
        <f t="shared" si="380"/>
        <v>825080.28571428568</v>
      </c>
      <c r="AO214" s="3">
        <f t="shared" si="379"/>
        <v>2.4926697209874784E-3</v>
      </c>
    </row>
    <row r="215" spans="1:41" ht="13.8" x14ac:dyDescent="0.25">
      <c r="A215" s="95">
        <v>44073</v>
      </c>
      <c r="B215" s="81">
        <v>5995077</v>
      </c>
      <c r="C215" s="81">
        <v>183024</v>
      </c>
      <c r="D215" s="81">
        <v>2153939</v>
      </c>
      <c r="E215" s="81">
        <v>88085946</v>
      </c>
      <c r="F215" s="81">
        <f t="shared" ref="F215:F221" si="462">B215-B214</f>
        <v>35362</v>
      </c>
      <c r="G215" s="81">
        <f t="shared" ref="G215:G221" si="463">C215-C214</f>
        <v>310</v>
      </c>
      <c r="H215" s="81">
        <f t="shared" ref="H215:H221" si="464">D215-D214</f>
        <v>13325</v>
      </c>
      <c r="I215" s="81">
        <f t="shared" ref="I215:I221" si="465">B215-D215-C215</f>
        <v>3658114</v>
      </c>
      <c r="J215" s="82">
        <f t="shared" ref="J215:J221" si="466">F215/I214*$B$2/($B$2-B214)</f>
        <v>9.9027875775522765E-3</v>
      </c>
      <c r="K215" s="82">
        <f t="shared" ref="K215:K221" si="467">G215/I214</f>
        <v>8.5249452272269152E-5</v>
      </c>
      <c r="L215" s="82">
        <f t="shared" ref="L215:L221" si="468">H215/I214</f>
        <v>3.6643514565418917E-3</v>
      </c>
      <c r="M215" s="81">
        <f t="shared" ref="M215:M221" si="469">J215/(K215+L215)</f>
        <v>2.6410244232323135</v>
      </c>
      <c r="N215" s="84">
        <f t="shared" ref="N215:N221" si="470">C215/B215</f>
        <v>3.0529049084774058E-2</v>
      </c>
      <c r="O215" s="84"/>
      <c r="P215" s="85">
        <f t="shared" ref="P215:P221" si="471">D215/B215</f>
        <v>0.35928462636926933</v>
      </c>
      <c r="Q215" s="87">
        <f t="shared" ref="Q215:Q221" si="472">N215</f>
        <v>3.0529049084774058E-2</v>
      </c>
      <c r="R215" s="96">
        <f t="shared" ref="R215:R221" si="473">IF(P215="","",1-SUM(P215:Q215))</f>
        <v>0.61018632454595667</v>
      </c>
      <c r="AB215" s="119">
        <f t="shared" ref="AB215:AB221" si="474">AVERAGE(F209:F215)</f>
        <v>42094.857142857145</v>
      </c>
      <c r="AC215" s="120">
        <f t="shared" ref="AC215:AC221" si="475">AVERAGE(G209:G215)</f>
        <v>892.57142857142856</v>
      </c>
      <c r="AD215" s="67">
        <f t="shared" ref="AD215:AD221" si="476">INDEX(AB194:AB215,$AE$3)*$AD$2</f>
        <v>3017.11</v>
      </c>
      <c r="AE215" s="41">
        <f t="shared" ref="AE215:AE221" si="477">AC215/AD215</f>
        <v>0.29583655503824141</v>
      </c>
      <c r="AL215">
        <f t="shared" si="445"/>
        <v>88085946</v>
      </c>
      <c r="AM215">
        <f t="shared" si="362"/>
        <v>608624</v>
      </c>
      <c r="AN215">
        <f t="shared" si="380"/>
        <v>825122.85714285716</v>
      </c>
      <c r="AO215" s="3">
        <f t="shared" si="379"/>
        <v>2.4927983345452336E-3</v>
      </c>
    </row>
    <row r="216" spans="1:41" ht="13.8" x14ac:dyDescent="0.25">
      <c r="A216" s="95">
        <v>44074</v>
      </c>
      <c r="B216" s="81">
        <v>6029591</v>
      </c>
      <c r="C216" s="81">
        <v>183616</v>
      </c>
      <c r="D216" s="81">
        <v>2184825</v>
      </c>
      <c r="E216" s="81">
        <v>88762364</v>
      </c>
      <c r="F216" s="81">
        <f t="shared" si="462"/>
        <v>34514</v>
      </c>
      <c r="G216" s="81">
        <f t="shared" si="463"/>
        <v>592</v>
      </c>
      <c r="H216" s="81">
        <f t="shared" si="464"/>
        <v>30886</v>
      </c>
      <c r="I216" s="81">
        <f t="shared" si="465"/>
        <v>3661150</v>
      </c>
      <c r="J216" s="82">
        <f t="shared" si="466"/>
        <v>9.6089525625139456E-3</v>
      </c>
      <c r="K216" s="82">
        <f t="shared" si="467"/>
        <v>1.618320260112178E-4</v>
      </c>
      <c r="L216" s="82">
        <f t="shared" si="468"/>
        <v>8.4431485732812048E-3</v>
      </c>
      <c r="M216" s="81">
        <f t="shared" si="469"/>
        <v>1.1166733558125719</v>
      </c>
      <c r="N216" s="84">
        <f t="shared" si="470"/>
        <v>3.0452480110176629E-2</v>
      </c>
      <c r="O216" s="84"/>
      <c r="P216" s="85">
        <f t="shared" si="471"/>
        <v>0.36235044798229266</v>
      </c>
      <c r="Q216" s="87">
        <f t="shared" si="472"/>
        <v>3.0452480110176629E-2</v>
      </c>
      <c r="R216" s="96">
        <f t="shared" si="473"/>
        <v>0.60719707190753069</v>
      </c>
      <c r="AB216" s="119">
        <f t="shared" si="474"/>
        <v>41617.285714285717</v>
      </c>
      <c r="AC216" s="120">
        <f t="shared" si="475"/>
        <v>914.71428571428567</v>
      </c>
      <c r="AD216" s="67">
        <f t="shared" si="476"/>
        <v>2945.8000000000006</v>
      </c>
      <c r="AE216" s="41">
        <f t="shared" si="477"/>
        <v>0.31051472799045604</v>
      </c>
      <c r="AL216">
        <f t="shared" si="445"/>
        <v>88762364</v>
      </c>
      <c r="AM216">
        <f t="shared" si="362"/>
        <v>676418</v>
      </c>
      <c r="AN216">
        <f t="shared" si="380"/>
        <v>831302.14285714284</v>
      </c>
      <c r="AO216" s="3">
        <f t="shared" si="379"/>
        <v>2.5114667219300999E-3</v>
      </c>
    </row>
    <row r="217" spans="1:41" ht="13.8" x14ac:dyDescent="0.25">
      <c r="A217" s="95">
        <v>44075</v>
      </c>
      <c r="B217" s="81">
        <v>6072125</v>
      </c>
      <c r="C217" s="81">
        <v>184681</v>
      </c>
      <c r="D217" s="81">
        <v>2202663</v>
      </c>
      <c r="E217" s="81">
        <v>89591121</v>
      </c>
      <c r="F217" s="81">
        <f t="shared" si="462"/>
        <v>42534</v>
      </c>
      <c r="G217" s="81">
        <f t="shared" si="463"/>
        <v>1065</v>
      </c>
      <c r="H217" s="81">
        <f t="shared" si="464"/>
        <v>17838</v>
      </c>
      <c r="I217" s="81">
        <f t="shared" si="465"/>
        <v>3684781</v>
      </c>
      <c r="J217" s="82">
        <f t="shared" si="466"/>
        <v>1.1833216661965223E-2</v>
      </c>
      <c r="K217" s="82">
        <f t="shared" si="467"/>
        <v>2.908922060008467E-4</v>
      </c>
      <c r="L217" s="82">
        <f t="shared" si="468"/>
        <v>4.8722395968479847E-3</v>
      </c>
      <c r="M217" s="81">
        <f t="shared" si="469"/>
        <v>2.2918680199943915</v>
      </c>
      <c r="N217" s="84">
        <f t="shared" si="470"/>
        <v>3.0414558330073903E-2</v>
      </c>
      <c r="O217" s="84"/>
      <c r="P217" s="85">
        <f t="shared" si="471"/>
        <v>0.36274994338884659</v>
      </c>
      <c r="Q217" s="87">
        <f t="shared" si="472"/>
        <v>3.0414558330073903E-2</v>
      </c>
      <c r="R217" s="96">
        <f t="shared" si="473"/>
        <v>0.60683549828107952</v>
      </c>
      <c r="AB217" s="119">
        <f t="shared" si="474"/>
        <v>42231.857142857145</v>
      </c>
      <c r="AC217" s="120">
        <f t="shared" si="475"/>
        <v>890.28571428571433</v>
      </c>
      <c r="AD217" s="67">
        <f t="shared" si="476"/>
        <v>2923.3300000000004</v>
      </c>
      <c r="AE217" s="41">
        <f t="shared" si="477"/>
        <v>0.30454506138058796</v>
      </c>
      <c r="AL217">
        <f t="shared" si="445"/>
        <v>89591121</v>
      </c>
      <c r="AM217">
        <f t="shared" si="362"/>
        <v>828757</v>
      </c>
      <c r="AN217">
        <f t="shared" si="380"/>
        <v>827865</v>
      </c>
      <c r="AO217" s="3">
        <f t="shared" si="379"/>
        <v>2.5010826877033079E-3</v>
      </c>
    </row>
    <row r="218" spans="1:41" ht="13.8" x14ac:dyDescent="0.25">
      <c r="A218" s="95">
        <v>44076</v>
      </c>
      <c r="B218" s="81">
        <v>6112708</v>
      </c>
      <c r="C218" s="81">
        <v>185736</v>
      </c>
      <c r="D218" s="81">
        <v>2231757</v>
      </c>
      <c r="E218" s="81">
        <v>90523822</v>
      </c>
      <c r="F218" s="81">
        <f t="shared" si="462"/>
        <v>40583</v>
      </c>
      <c r="G218" s="81">
        <f t="shared" si="463"/>
        <v>1055</v>
      </c>
      <c r="H218" s="81">
        <f t="shared" si="464"/>
        <v>29094</v>
      </c>
      <c r="I218" s="81">
        <f t="shared" si="465"/>
        <v>3695215</v>
      </c>
      <c r="J218" s="82">
        <f t="shared" si="466"/>
        <v>1.1219497994148987E-2</v>
      </c>
      <c r="K218" s="82">
        <f t="shared" si="467"/>
        <v>2.8631280936370436E-4</v>
      </c>
      <c r="L218" s="82">
        <f t="shared" si="468"/>
        <v>7.895720261258404E-3</v>
      </c>
      <c r="M218" s="81">
        <f t="shared" si="469"/>
        <v>1.3712359626647084</v>
      </c>
      <c r="N218" s="84">
        <f t="shared" si="470"/>
        <v>3.038522370118121E-2</v>
      </c>
      <c r="O218" s="84"/>
      <c r="P218" s="85">
        <f t="shared" si="471"/>
        <v>0.36510119573845179</v>
      </c>
      <c r="Q218" s="87">
        <f t="shared" si="472"/>
        <v>3.038522370118121E-2</v>
      </c>
      <c r="R218" s="96">
        <f t="shared" si="473"/>
        <v>0.60451358056036697</v>
      </c>
      <c r="AB218" s="119">
        <f t="shared" si="474"/>
        <v>41587.571428571428</v>
      </c>
      <c r="AC218" s="120">
        <f t="shared" si="475"/>
        <v>866</v>
      </c>
      <c r="AD218" s="67">
        <f t="shared" si="476"/>
        <v>2941.3</v>
      </c>
      <c r="AE218" s="41">
        <f t="shared" si="477"/>
        <v>0.29442763403937033</v>
      </c>
      <c r="AL218">
        <f t="shared" si="445"/>
        <v>90523822</v>
      </c>
      <c r="AM218">
        <f t="shared" si="362"/>
        <v>932701</v>
      </c>
      <c r="AN218">
        <f t="shared" si="380"/>
        <v>832208.85714285716</v>
      </c>
      <c r="AO218" s="3">
        <f t="shared" si="379"/>
        <v>2.5142060180746322E-3</v>
      </c>
    </row>
    <row r="219" spans="1:41" ht="13.8" x14ac:dyDescent="0.25">
      <c r="A219" s="95">
        <v>44077</v>
      </c>
      <c r="B219" s="81">
        <v>6156614</v>
      </c>
      <c r="C219" s="81">
        <v>186802</v>
      </c>
      <c r="D219" s="81">
        <v>2266957</v>
      </c>
      <c r="E219" s="81">
        <v>91471503</v>
      </c>
      <c r="F219" s="81">
        <f t="shared" si="462"/>
        <v>43906</v>
      </c>
      <c r="G219" s="81">
        <f t="shared" si="463"/>
        <v>1066</v>
      </c>
      <c r="H219" s="81">
        <f t="shared" si="464"/>
        <v>35200</v>
      </c>
      <c r="I219" s="81">
        <f t="shared" si="465"/>
        <v>3702855</v>
      </c>
      <c r="J219" s="82">
        <f t="shared" si="466"/>
        <v>1.2105406147935103E-2</v>
      </c>
      <c r="K219" s="82">
        <f t="shared" si="467"/>
        <v>2.8848118445070177E-4</v>
      </c>
      <c r="L219" s="82">
        <f t="shared" si="468"/>
        <v>9.5258327323308658E-3</v>
      </c>
      <c r="M219" s="81">
        <f t="shared" si="469"/>
        <v>1.2334439524331884</v>
      </c>
      <c r="N219" s="84">
        <f t="shared" si="470"/>
        <v>3.034167807174528E-2</v>
      </c>
      <c r="O219" s="84"/>
      <c r="P219" s="85">
        <f t="shared" si="471"/>
        <v>0.3682148986439624</v>
      </c>
      <c r="Q219" s="87">
        <f t="shared" si="472"/>
        <v>3.034167807174528E-2</v>
      </c>
      <c r="R219" s="96">
        <f t="shared" si="473"/>
        <v>0.60144342328429234</v>
      </c>
      <c r="AB219" s="119">
        <f t="shared" si="474"/>
        <v>41305.428571428572</v>
      </c>
      <c r="AC219" s="120">
        <f t="shared" si="475"/>
        <v>859.57142857142856</v>
      </c>
      <c r="AD219" s="67">
        <f t="shared" si="476"/>
        <v>2921.1800000000003</v>
      </c>
      <c r="AE219" s="41">
        <f t="shared" si="477"/>
        <v>0.29425486569517401</v>
      </c>
      <c r="AL219">
        <f t="shared" si="445"/>
        <v>91471503</v>
      </c>
      <c r="AM219">
        <f t="shared" si="362"/>
        <v>947681</v>
      </c>
      <c r="AN219">
        <f t="shared" si="380"/>
        <v>850424.14285714284</v>
      </c>
      <c r="AO219" s="3">
        <f t="shared" si="379"/>
        <v>2.5692366519963093E-3</v>
      </c>
    </row>
    <row r="220" spans="1:41" ht="13.8" x14ac:dyDescent="0.25">
      <c r="A220" s="95">
        <v>44078</v>
      </c>
      <c r="B220" s="81">
        <v>6206727</v>
      </c>
      <c r="C220" s="81">
        <v>187767</v>
      </c>
      <c r="D220" s="81">
        <v>2283454</v>
      </c>
      <c r="E220" s="81">
        <v>92462672</v>
      </c>
      <c r="F220" s="81">
        <f t="shared" si="462"/>
        <v>50113</v>
      </c>
      <c r="G220" s="81">
        <f t="shared" si="463"/>
        <v>965</v>
      </c>
      <c r="H220" s="81">
        <f t="shared" si="464"/>
        <v>16497</v>
      </c>
      <c r="I220" s="81">
        <f t="shared" si="465"/>
        <v>3735506</v>
      </c>
      <c r="J220" s="82">
        <f t="shared" si="466"/>
        <v>1.3790105722436616E-2</v>
      </c>
      <c r="K220" s="82">
        <f t="shared" si="467"/>
        <v>2.6060971871704402E-4</v>
      </c>
      <c r="L220" s="82">
        <f t="shared" si="468"/>
        <v>4.4552109115803887E-3</v>
      </c>
      <c r="M220" s="81">
        <f t="shared" si="469"/>
        <v>2.9242218488634197</v>
      </c>
      <c r="N220" s="84">
        <f t="shared" si="470"/>
        <v>3.0252176388618348E-2</v>
      </c>
      <c r="O220" s="84"/>
      <c r="P220" s="85">
        <f t="shared" si="471"/>
        <v>0.36789986090897825</v>
      </c>
      <c r="Q220" s="87">
        <f t="shared" si="472"/>
        <v>3.0252176388618348E-2</v>
      </c>
      <c r="R220" s="96">
        <f t="shared" si="473"/>
        <v>0.60184796270240337</v>
      </c>
      <c r="AB220" s="119">
        <f t="shared" si="474"/>
        <v>41862.857142857145</v>
      </c>
      <c r="AC220" s="120">
        <f t="shared" si="475"/>
        <v>858.71428571428567</v>
      </c>
      <c r="AD220" s="67">
        <f t="shared" si="476"/>
        <v>2937.3100000000004</v>
      </c>
      <c r="AE220" s="41">
        <f t="shared" si="477"/>
        <v>0.29234717674140132</v>
      </c>
      <c r="AL220">
        <f t="shared" si="445"/>
        <v>92462672</v>
      </c>
      <c r="AM220">
        <f t="shared" si="362"/>
        <v>991169</v>
      </c>
      <c r="AN220">
        <f t="shared" si="380"/>
        <v>833073.85714285716</v>
      </c>
      <c r="AO220" s="3">
        <f t="shared" si="379"/>
        <v>2.5168192901961293E-3</v>
      </c>
    </row>
    <row r="221" spans="1:41" ht="13.8" x14ac:dyDescent="0.25">
      <c r="A221" s="95">
        <v>44079</v>
      </c>
      <c r="B221" s="81">
        <v>6250821</v>
      </c>
      <c r="C221" s="81">
        <v>188552</v>
      </c>
      <c r="D221" s="81">
        <v>2302187</v>
      </c>
      <c r="E221" s="81">
        <v>93162019</v>
      </c>
      <c r="F221" s="81">
        <f t="shared" si="462"/>
        <v>44094</v>
      </c>
      <c r="G221" s="81">
        <f t="shared" si="463"/>
        <v>785</v>
      </c>
      <c r="H221" s="81">
        <f t="shared" si="464"/>
        <v>18733</v>
      </c>
      <c r="I221" s="81">
        <f t="shared" si="465"/>
        <v>3760082</v>
      </c>
      <c r="J221" s="82">
        <f t="shared" si="466"/>
        <v>1.2029593749017797E-2</v>
      </c>
      <c r="K221" s="82">
        <f t="shared" si="467"/>
        <v>2.1014555993217519E-4</v>
      </c>
      <c r="L221" s="82">
        <f t="shared" si="468"/>
        <v>5.0148493938973731E-3</v>
      </c>
      <c r="M221" s="81">
        <f t="shared" si="469"/>
        <v>2.3023168166317487</v>
      </c>
      <c r="N221" s="84">
        <f t="shared" si="470"/>
        <v>3.0164357609984354E-2</v>
      </c>
      <c r="O221" s="84"/>
      <c r="P221" s="85">
        <f t="shared" si="471"/>
        <v>0.36830153990971748</v>
      </c>
      <c r="Q221" s="87">
        <f t="shared" si="472"/>
        <v>3.0164357609984354E-2</v>
      </c>
      <c r="R221" s="96">
        <f t="shared" si="473"/>
        <v>0.60153410248029815</v>
      </c>
      <c r="AB221" s="119">
        <f t="shared" si="474"/>
        <v>41586.571428571428</v>
      </c>
      <c r="AC221" s="120">
        <f t="shared" si="475"/>
        <v>834</v>
      </c>
      <c r="AD221" s="67">
        <f t="shared" si="476"/>
        <v>2946.6400000000003</v>
      </c>
      <c r="AE221" s="41">
        <f t="shared" si="477"/>
        <v>0.28303423560394209</v>
      </c>
      <c r="AL221">
        <f t="shared" si="445"/>
        <v>93162019</v>
      </c>
      <c r="AM221">
        <f t="shared" si="362"/>
        <v>699347</v>
      </c>
      <c r="AN221">
        <f t="shared" si="380"/>
        <v>812099.57142857148</v>
      </c>
      <c r="AO221" s="3">
        <f t="shared" si="379"/>
        <v>2.4534533756002197E-3</v>
      </c>
    </row>
    <row r="222" spans="1:41" ht="13.8" x14ac:dyDescent="0.25">
      <c r="A222" s="95">
        <v>44080</v>
      </c>
      <c r="B222" s="81">
        <v>6281969</v>
      </c>
      <c r="C222" s="81">
        <v>188955</v>
      </c>
      <c r="D222" s="81">
        <v>2315995</v>
      </c>
      <c r="E222" s="81">
        <v>93859761</v>
      </c>
      <c r="F222" s="81">
        <f t="shared" ref="F222:F228" si="478">B222-B221</f>
        <v>31148</v>
      </c>
      <c r="G222" s="81">
        <f t="shared" ref="G222:G228" si="479">C222-C221</f>
        <v>403</v>
      </c>
      <c r="H222" s="81">
        <f t="shared" ref="H222:H228" si="480">D222-D221</f>
        <v>13808</v>
      </c>
      <c r="I222" s="81">
        <f t="shared" ref="I222:I228" si="481">B222-D222-C222</f>
        <v>3777019</v>
      </c>
      <c r="J222" s="82">
        <f t="shared" ref="J222:J228" si="482">F222/I221*$B$2/($B$2-B221)</f>
        <v>8.4433096115202541E-3</v>
      </c>
      <c r="K222" s="82">
        <f t="shared" ref="K222:K228" si="483">G222/I221</f>
        <v>1.0717851366007443E-4</v>
      </c>
      <c r="L222" s="82">
        <f t="shared" ref="L222:L228" si="484">H222/I221</f>
        <v>3.6722603390032453E-3</v>
      </c>
      <c r="M222" s="81">
        <f t="shared" ref="M222:M228" si="485">J222/(K222+L222)</f>
        <v>2.2340114341499051</v>
      </c>
      <c r="N222" s="84">
        <f t="shared" ref="N222:N228" si="486">C222/B222</f>
        <v>3.0078944993201972E-2</v>
      </c>
      <c r="O222" s="84"/>
      <c r="P222" s="85">
        <f t="shared" ref="P222:P228" si="487">D222/B222</f>
        <v>0.36867342070615122</v>
      </c>
      <c r="Q222" s="87">
        <f t="shared" ref="Q222:Q228" si="488">N222</f>
        <v>3.0078944993201972E-2</v>
      </c>
      <c r="R222" s="96">
        <f t="shared" ref="R222:R228" si="489">IF(P222="","",1-SUM(P222:Q222))</f>
        <v>0.60124763430064676</v>
      </c>
      <c r="AB222" s="119">
        <f t="shared" ref="AB222:AB228" si="490">AVERAGE(F216:F222)</f>
        <v>40984.571428571428</v>
      </c>
      <c r="AC222" s="120">
        <f t="shared" ref="AC222:AC228" si="491">AVERAGE(G216:G222)</f>
        <v>847.28571428571433</v>
      </c>
      <c r="AD222" s="67">
        <f t="shared" ref="AD222:AD228" si="492">INDEX(AB201:AB222,$AE$3)*$AD$2</f>
        <v>2913.2100000000005</v>
      </c>
      <c r="AE222" s="41">
        <f t="shared" ref="AE222:AE228" si="493">AC222/AD222</f>
        <v>0.29084264927201064</v>
      </c>
      <c r="AL222">
        <f t="shared" si="445"/>
        <v>93859761</v>
      </c>
      <c r="AM222">
        <f t="shared" si="362"/>
        <v>697742</v>
      </c>
      <c r="AN222">
        <f t="shared" si="380"/>
        <v>824830.71428571432</v>
      </c>
      <c r="AO222" s="3">
        <f t="shared" si="379"/>
        <v>2.4919157347948681E-3</v>
      </c>
    </row>
    <row r="223" spans="1:41" ht="13.8" x14ac:dyDescent="0.25">
      <c r="A223" s="95">
        <v>44081</v>
      </c>
      <c r="B223" s="81">
        <v>6306033</v>
      </c>
      <c r="C223" s="81">
        <v>189222</v>
      </c>
      <c r="D223" s="81">
        <v>2333551</v>
      </c>
      <c r="E223" s="81">
        <v>94273984</v>
      </c>
      <c r="F223" s="81">
        <f t="shared" si="478"/>
        <v>24064</v>
      </c>
      <c r="G223" s="81">
        <f t="shared" si="479"/>
        <v>267</v>
      </c>
      <c r="H223" s="81">
        <f t="shared" si="480"/>
        <v>17556</v>
      </c>
      <c r="I223" s="81">
        <f t="shared" si="481"/>
        <v>3783260</v>
      </c>
      <c r="J223" s="82">
        <f t="shared" si="482"/>
        <v>6.494417003068154E-3</v>
      </c>
      <c r="K223" s="82">
        <f t="shared" si="483"/>
        <v>7.0690669017021092E-5</v>
      </c>
      <c r="L223" s="82">
        <f t="shared" si="484"/>
        <v>4.6481100571641289E-3</v>
      </c>
      <c r="M223" s="81">
        <f t="shared" si="485"/>
        <v>1.3762854970830654</v>
      </c>
      <c r="N223" s="84">
        <f t="shared" si="486"/>
        <v>3.0006503296129278E-2</v>
      </c>
      <c r="O223" s="84"/>
      <c r="P223" s="85">
        <f t="shared" si="487"/>
        <v>0.37005055317661673</v>
      </c>
      <c r="Q223" s="87">
        <f t="shared" si="488"/>
        <v>3.0006503296129278E-2</v>
      </c>
      <c r="R223" s="96">
        <f t="shared" si="489"/>
        <v>0.59994294352725397</v>
      </c>
      <c r="AB223" s="119">
        <f t="shared" si="490"/>
        <v>39491.714285714283</v>
      </c>
      <c r="AC223" s="120">
        <f t="shared" si="491"/>
        <v>800.85714285714289</v>
      </c>
      <c r="AD223" s="67">
        <f t="shared" si="492"/>
        <v>2956.2300000000005</v>
      </c>
      <c r="AE223" s="41">
        <f t="shared" si="493"/>
        <v>0.2709048831982433</v>
      </c>
      <c r="AL223">
        <f t="shared" si="445"/>
        <v>94273984</v>
      </c>
      <c r="AM223">
        <f t="shared" si="362"/>
        <v>414223</v>
      </c>
      <c r="AN223">
        <f t="shared" si="380"/>
        <v>787374.28571428568</v>
      </c>
      <c r="AO223" s="3">
        <f t="shared" si="379"/>
        <v>2.3787552254809154E-3</v>
      </c>
    </row>
    <row r="224" spans="1:41" ht="13.8" x14ac:dyDescent="0.25">
      <c r="A224" s="95">
        <v>44082</v>
      </c>
      <c r="B224" s="81">
        <v>6332770</v>
      </c>
      <c r="C224" s="81">
        <v>189663</v>
      </c>
      <c r="D224" s="81">
        <v>2359111</v>
      </c>
      <c r="E224" s="81">
        <v>94733274</v>
      </c>
      <c r="F224" s="81">
        <f t="shared" si="478"/>
        <v>26737</v>
      </c>
      <c r="G224" s="81">
        <f t="shared" si="479"/>
        <v>441</v>
      </c>
      <c r="H224" s="81">
        <f t="shared" si="480"/>
        <v>25560</v>
      </c>
      <c r="I224" s="81">
        <f t="shared" si="481"/>
        <v>3783996</v>
      </c>
      <c r="J224" s="82">
        <f t="shared" si="482"/>
        <v>7.2044394278899934E-3</v>
      </c>
      <c r="K224" s="82">
        <f t="shared" si="483"/>
        <v>1.1656613608369502E-4</v>
      </c>
      <c r="L224" s="82">
        <f t="shared" si="484"/>
        <v>6.756078091381507E-3</v>
      </c>
      <c r="M224" s="81">
        <f t="shared" si="485"/>
        <v>1.0482776627806276</v>
      </c>
      <c r="N224" s="84">
        <f t="shared" si="486"/>
        <v>2.994945339874968E-2</v>
      </c>
      <c r="O224" s="84"/>
      <c r="P224" s="85">
        <f t="shared" si="487"/>
        <v>0.37252434558652847</v>
      </c>
      <c r="Q224" s="87">
        <f t="shared" si="488"/>
        <v>2.994945339874968E-2</v>
      </c>
      <c r="R224" s="96">
        <f t="shared" si="489"/>
        <v>0.59752620101472187</v>
      </c>
      <c r="AB224" s="119">
        <f t="shared" si="490"/>
        <v>37235</v>
      </c>
      <c r="AC224" s="120">
        <f t="shared" si="491"/>
        <v>711.71428571428567</v>
      </c>
      <c r="AD224" s="67">
        <f t="shared" si="492"/>
        <v>2911.13</v>
      </c>
      <c r="AE224" s="41">
        <f t="shared" si="493"/>
        <v>0.24448042021973793</v>
      </c>
      <c r="AL224">
        <f t="shared" si="445"/>
        <v>94733274</v>
      </c>
      <c r="AM224">
        <f t="shared" si="362"/>
        <v>459290</v>
      </c>
      <c r="AN224">
        <f t="shared" si="380"/>
        <v>734593.28571428568</v>
      </c>
      <c r="AO224" s="3">
        <f t="shared" si="379"/>
        <v>2.2192972880881417E-3</v>
      </c>
    </row>
    <row r="225" spans="1:41" ht="13.8" x14ac:dyDescent="0.25">
      <c r="A225" s="95">
        <v>44083</v>
      </c>
      <c r="B225" s="81">
        <v>6366327</v>
      </c>
      <c r="C225" s="81">
        <v>190853</v>
      </c>
      <c r="D225" s="81">
        <v>2387479</v>
      </c>
      <c r="E225" s="81"/>
      <c r="F225" s="81">
        <f t="shared" si="478"/>
        <v>33557</v>
      </c>
      <c r="G225" s="81">
        <f t="shared" si="479"/>
        <v>1190</v>
      </c>
      <c r="H225" s="81">
        <f t="shared" si="480"/>
        <v>28368</v>
      </c>
      <c r="I225" s="81">
        <f t="shared" si="481"/>
        <v>3787995</v>
      </c>
      <c r="J225" s="82">
        <f t="shared" si="482"/>
        <v>9.0411136703170587E-3</v>
      </c>
      <c r="K225" s="82">
        <f t="shared" si="483"/>
        <v>3.1448236203209515E-4</v>
      </c>
      <c r="L225" s="82">
        <f t="shared" si="484"/>
        <v>7.4968366774172063E-3</v>
      </c>
      <c r="M225" s="81">
        <f t="shared" si="485"/>
        <v>1.1574375114698245</v>
      </c>
      <c r="N225" s="84">
        <f t="shared" si="486"/>
        <v>2.9978510371836069E-2</v>
      </c>
      <c r="O225" s="84"/>
      <c r="P225" s="85">
        <f t="shared" si="487"/>
        <v>0.37501670900662187</v>
      </c>
      <c r="Q225" s="87">
        <f t="shared" si="488"/>
        <v>2.9978510371836069E-2</v>
      </c>
      <c r="R225" s="96">
        <f t="shared" si="489"/>
        <v>0.59500478062154205</v>
      </c>
      <c r="AB225" s="119">
        <f t="shared" si="490"/>
        <v>36231.285714285717</v>
      </c>
      <c r="AC225" s="120">
        <f t="shared" si="491"/>
        <v>731</v>
      </c>
      <c r="AD225" s="67">
        <f t="shared" si="492"/>
        <v>2891.3800000000006</v>
      </c>
      <c r="AE225" s="41">
        <f t="shared" si="493"/>
        <v>0.25282045251748297</v>
      </c>
      <c r="AO225" s="3"/>
    </row>
    <row r="226" spans="1:41" ht="13.8" x14ac:dyDescent="0.25">
      <c r="A226" s="95">
        <v>44084</v>
      </c>
      <c r="B226" s="81">
        <v>6402686</v>
      </c>
      <c r="C226" s="81">
        <v>191768</v>
      </c>
      <c r="D226" s="81">
        <v>2403511</v>
      </c>
      <c r="E226" s="81"/>
      <c r="F226" s="81">
        <f t="shared" si="478"/>
        <v>36359</v>
      </c>
      <c r="G226" s="81">
        <f t="shared" si="479"/>
        <v>915</v>
      </c>
      <c r="H226" s="81">
        <f t="shared" si="480"/>
        <v>16032</v>
      </c>
      <c r="I226" s="81">
        <f t="shared" si="481"/>
        <v>3807407</v>
      </c>
      <c r="J226" s="82">
        <f t="shared" si="482"/>
        <v>9.7867139113699594E-3</v>
      </c>
      <c r="K226" s="82">
        <f t="shared" si="483"/>
        <v>2.4155258916656438E-4</v>
      </c>
      <c r="L226" s="82">
        <f t="shared" si="484"/>
        <v>4.232318152479082E-3</v>
      </c>
      <c r="M226" s="81">
        <f t="shared" si="485"/>
        <v>2.1875271943529739</v>
      </c>
      <c r="N226" s="84">
        <f t="shared" si="486"/>
        <v>2.9951179864200744E-2</v>
      </c>
      <c r="O226" s="84"/>
      <c r="P226" s="85">
        <f t="shared" si="487"/>
        <v>0.37539104682003771</v>
      </c>
      <c r="Q226" s="87">
        <f t="shared" si="488"/>
        <v>2.9951179864200744E-2</v>
      </c>
      <c r="R226" s="96">
        <f t="shared" si="489"/>
        <v>0.59465777331576153</v>
      </c>
      <c r="AB226" s="119">
        <f t="shared" si="490"/>
        <v>35153.142857142855</v>
      </c>
      <c r="AC226" s="120">
        <f t="shared" si="491"/>
        <v>709.42857142857144</v>
      </c>
      <c r="AD226" s="67">
        <f t="shared" si="492"/>
        <v>2930.4000000000005</v>
      </c>
      <c r="AE226" s="41">
        <f t="shared" si="493"/>
        <v>0.24209274209274206</v>
      </c>
      <c r="AO226" s="3"/>
    </row>
    <row r="227" spans="1:41" ht="13.8" x14ac:dyDescent="0.25">
      <c r="A227" s="95">
        <v>44085</v>
      </c>
      <c r="B227" s="81">
        <v>6450217</v>
      </c>
      <c r="C227" s="81">
        <v>192979</v>
      </c>
      <c r="D227" s="81">
        <v>2417878</v>
      </c>
      <c r="E227" s="81"/>
      <c r="F227" s="81">
        <f t="shared" si="478"/>
        <v>47531</v>
      </c>
      <c r="G227" s="81">
        <f t="shared" si="479"/>
        <v>1211</v>
      </c>
      <c r="H227" s="81">
        <f t="shared" si="480"/>
        <v>14367</v>
      </c>
      <c r="I227" s="81">
        <f t="shared" si="481"/>
        <v>3839360</v>
      </c>
      <c r="J227" s="82">
        <f t="shared" si="482"/>
        <v>1.2730065869251E-2</v>
      </c>
      <c r="K227" s="82">
        <f t="shared" si="483"/>
        <v>3.1806423636874127E-4</v>
      </c>
      <c r="L227" s="82">
        <f t="shared" si="484"/>
        <v>3.7734342559122259E-3</v>
      </c>
      <c r="M227" s="81">
        <f t="shared" si="485"/>
        <v>3.1113456092596832</v>
      </c>
      <c r="N227" s="84">
        <f t="shared" si="486"/>
        <v>2.9918218255292808E-2</v>
      </c>
      <c r="O227" s="84"/>
      <c r="P227" s="85">
        <f t="shared" si="487"/>
        <v>0.37485219489514848</v>
      </c>
      <c r="Q227" s="87">
        <f t="shared" si="488"/>
        <v>2.9918218255292808E-2</v>
      </c>
      <c r="R227" s="96">
        <f t="shared" si="489"/>
        <v>0.59522958684955873</v>
      </c>
      <c r="AB227" s="119">
        <f t="shared" si="490"/>
        <v>34784.285714285717</v>
      </c>
      <c r="AC227" s="120">
        <f t="shared" si="491"/>
        <v>744.57142857142856</v>
      </c>
      <c r="AD227" s="67">
        <f t="shared" si="492"/>
        <v>2911.0600000000004</v>
      </c>
      <c r="AE227" s="41">
        <f t="shared" si="493"/>
        <v>0.25577330201762533</v>
      </c>
      <c r="AO227" s="3"/>
    </row>
    <row r="228" spans="1:41" ht="13.8" x14ac:dyDescent="0.25">
      <c r="A228" s="95">
        <v>44086</v>
      </c>
      <c r="B228" s="81">
        <v>6491272</v>
      </c>
      <c r="C228" s="81">
        <v>193693</v>
      </c>
      <c r="D228" s="81">
        <v>2434658</v>
      </c>
      <c r="E228" s="81"/>
      <c r="F228" s="81">
        <f t="shared" si="478"/>
        <v>41055</v>
      </c>
      <c r="G228" s="81">
        <f t="shared" si="479"/>
        <v>714</v>
      </c>
      <c r="H228" s="81">
        <f t="shared" si="480"/>
        <v>16780</v>
      </c>
      <c r="I228" s="81">
        <f t="shared" si="481"/>
        <v>3862921</v>
      </c>
      <c r="J228" s="82">
        <f t="shared" si="482"/>
        <v>1.0905706915620589E-2</v>
      </c>
      <c r="K228" s="82">
        <f t="shared" si="483"/>
        <v>1.8596849474912487E-4</v>
      </c>
      <c r="L228" s="82">
        <f t="shared" si="484"/>
        <v>4.3705200866811138E-3</v>
      </c>
      <c r="M228" s="81">
        <f t="shared" si="485"/>
        <v>2.3934454615043479</v>
      </c>
      <c r="N228" s="84">
        <f t="shared" si="486"/>
        <v>2.9838989954511227E-2</v>
      </c>
      <c r="O228" s="84"/>
      <c r="P228" s="85">
        <f t="shared" si="487"/>
        <v>0.37506639684795212</v>
      </c>
      <c r="Q228" s="87">
        <f t="shared" si="488"/>
        <v>2.9838989954511227E-2</v>
      </c>
      <c r="R228" s="96">
        <f t="shared" si="489"/>
        <v>0.59509461319753665</v>
      </c>
      <c r="AB228" s="119">
        <f t="shared" si="490"/>
        <v>34350.142857142855</v>
      </c>
      <c r="AC228" s="120">
        <f t="shared" si="491"/>
        <v>734.42857142857144</v>
      </c>
      <c r="AD228" s="67">
        <f t="shared" si="492"/>
        <v>2868.92</v>
      </c>
      <c r="AE228" s="41">
        <f t="shared" si="493"/>
        <v>0.2559947894777726</v>
      </c>
    </row>
    <row r="229" spans="1:41" ht="13.8" x14ac:dyDescent="0.25">
      <c r="A229" s="95">
        <v>44087</v>
      </c>
      <c r="B229" s="81">
        <v>6525969</v>
      </c>
      <c r="C229" s="81">
        <v>194071</v>
      </c>
      <c r="D229" s="81">
        <v>2451406</v>
      </c>
      <c r="E229" s="81"/>
      <c r="F229" s="81">
        <f t="shared" ref="F229:F235" si="494">B229-B228</f>
        <v>34697</v>
      </c>
      <c r="G229" s="81">
        <f t="shared" ref="G229:G235" si="495">C229-C228</f>
        <v>378</v>
      </c>
      <c r="H229" s="81">
        <f t="shared" ref="H229:H235" si="496">D229-D228</f>
        <v>16748</v>
      </c>
      <c r="I229" s="81">
        <f t="shared" ref="I229:I235" si="497">B229-D229-C229</f>
        <v>3880492</v>
      </c>
      <c r="J229" s="82">
        <f t="shared" ref="J229:J235" si="498">F229/I228*$B$2/($B$2-B228)</f>
        <v>9.161733224720265E-3</v>
      </c>
      <c r="K229" s="82">
        <f t="shared" ref="K229:K235" si="499">G229/I228</f>
        <v>9.785341196467647E-5</v>
      </c>
      <c r="L229" s="82">
        <f t="shared" ref="L229:L235" si="500">H229/I228</f>
        <v>4.33557921583175E-3</v>
      </c>
      <c r="M229" s="81">
        <f t="shared" ref="M229:M235" si="501">J229/(K229+L229)</f>
        <v>2.066510082340864</v>
      </c>
      <c r="N229" s="84">
        <f t="shared" ref="N229:N235" si="502">C229/B229</f>
        <v>2.9738265688972778E-2</v>
      </c>
      <c r="O229" s="84"/>
      <c r="P229" s="85">
        <f t="shared" ref="P229:P235" si="503">D229/B229</f>
        <v>0.37563862163611256</v>
      </c>
      <c r="Q229" s="87">
        <f t="shared" ref="Q229:Q235" si="504">N229</f>
        <v>2.9738265688972778E-2</v>
      </c>
      <c r="R229" s="96">
        <f t="shared" ref="R229:R235" si="505">IF(P229="","",1-SUM(P229:Q229))</f>
        <v>0.59462311267491463</v>
      </c>
      <c r="AB229" s="119">
        <f t="shared" ref="AB229:AB235" si="506">AVERAGE(F223:F229)</f>
        <v>34857.142857142855</v>
      </c>
      <c r="AC229" s="120">
        <f t="shared" ref="AC229:AC235" si="507">AVERAGE(G223:G229)</f>
        <v>730.85714285714289</v>
      </c>
      <c r="AD229" s="67">
        <f t="shared" ref="AD229:AD235" si="508">INDEX(AB208:AB229,$AE$3)*$AD$2</f>
        <v>2764.42</v>
      </c>
      <c r="AE229" s="41">
        <f t="shared" ref="AE229:AE235" si="509">AC229/AD229</f>
        <v>0.26437992159554008</v>
      </c>
    </row>
    <row r="230" spans="1:41" ht="13.8" x14ac:dyDescent="0.25">
      <c r="A230" s="95">
        <v>44088</v>
      </c>
      <c r="B230" s="81">
        <v>6559923</v>
      </c>
      <c r="C230" s="81">
        <v>194493</v>
      </c>
      <c r="D230" s="81">
        <v>2474570</v>
      </c>
      <c r="E230" s="81"/>
      <c r="F230" s="81">
        <f t="shared" si="494"/>
        <v>33954</v>
      </c>
      <c r="G230" s="81">
        <f t="shared" si="495"/>
        <v>422</v>
      </c>
      <c r="H230" s="81">
        <f t="shared" si="496"/>
        <v>23164</v>
      </c>
      <c r="I230" s="81">
        <f t="shared" si="497"/>
        <v>3890860</v>
      </c>
      <c r="J230" s="82">
        <f t="shared" si="498"/>
        <v>8.9259023550132301E-3</v>
      </c>
      <c r="K230" s="82">
        <f t="shared" si="499"/>
        <v>1.0874909676401859E-4</v>
      </c>
      <c r="L230" s="82">
        <f t="shared" si="500"/>
        <v>5.9693461550751814E-3</v>
      </c>
      <c r="M230" s="81">
        <f t="shared" si="501"/>
        <v>1.4685361096162977</v>
      </c>
      <c r="N230" s="84">
        <f t="shared" si="502"/>
        <v>2.9648671181048924E-2</v>
      </c>
      <c r="O230" s="84"/>
      <c r="P230" s="85">
        <f t="shared" si="503"/>
        <v>0.37722546438426185</v>
      </c>
      <c r="Q230" s="87">
        <f t="shared" si="504"/>
        <v>2.9648671181048924E-2</v>
      </c>
      <c r="R230" s="96">
        <f t="shared" si="505"/>
        <v>0.59312586443468929</v>
      </c>
      <c r="AB230" s="119">
        <f t="shared" si="506"/>
        <v>36270</v>
      </c>
      <c r="AC230" s="120">
        <f t="shared" si="507"/>
        <v>753</v>
      </c>
      <c r="AD230" s="67">
        <f t="shared" si="508"/>
        <v>2606.4500000000003</v>
      </c>
      <c r="AE230" s="41">
        <f t="shared" si="509"/>
        <v>0.28889869362542919</v>
      </c>
    </row>
    <row r="231" spans="1:41" ht="13.8" x14ac:dyDescent="0.25">
      <c r="A231" s="95">
        <v>44089</v>
      </c>
      <c r="B231" s="81">
        <v>6599125</v>
      </c>
      <c r="C231" s="81">
        <v>195783</v>
      </c>
      <c r="D231" s="81">
        <v>2495127</v>
      </c>
      <c r="E231" s="81"/>
      <c r="F231" s="81">
        <f t="shared" si="494"/>
        <v>39202</v>
      </c>
      <c r="G231" s="81">
        <f t="shared" si="495"/>
        <v>1290</v>
      </c>
      <c r="H231" s="81">
        <f t="shared" si="496"/>
        <v>20557</v>
      </c>
      <c r="I231" s="81">
        <f t="shared" si="497"/>
        <v>3908215</v>
      </c>
      <c r="J231" s="82">
        <f t="shared" si="498"/>
        <v>1.0279122638372724E-2</v>
      </c>
      <c r="K231" s="82">
        <f t="shared" si="499"/>
        <v>3.3154623913479281E-4</v>
      </c>
      <c r="L231" s="82">
        <f t="shared" si="500"/>
        <v>5.2834077813131283E-3</v>
      </c>
      <c r="M231" s="81">
        <f t="shared" si="501"/>
        <v>1.8306690670910835</v>
      </c>
      <c r="N231" s="84">
        <f t="shared" si="502"/>
        <v>2.9668024169871007E-2</v>
      </c>
      <c r="O231" s="84"/>
      <c r="P231" s="85">
        <f t="shared" si="503"/>
        <v>0.37809967230504044</v>
      </c>
      <c r="Q231" s="87">
        <f t="shared" si="504"/>
        <v>2.9668024169871007E-2</v>
      </c>
      <c r="R231" s="96">
        <f t="shared" si="505"/>
        <v>0.59223230352508849</v>
      </c>
      <c r="AB231" s="119">
        <f t="shared" si="506"/>
        <v>38050.714285714283</v>
      </c>
      <c r="AC231" s="120">
        <f t="shared" si="507"/>
        <v>874.28571428571433</v>
      </c>
      <c r="AD231" s="67">
        <f t="shared" si="508"/>
        <v>2536.1900000000005</v>
      </c>
      <c r="AE231" s="41">
        <f t="shared" si="509"/>
        <v>0.34472406021856178</v>
      </c>
    </row>
    <row r="232" spans="1:41" ht="13.8" x14ac:dyDescent="0.25">
      <c r="A232" s="95">
        <v>44090</v>
      </c>
      <c r="B232" s="81">
        <v>6637684</v>
      </c>
      <c r="C232" s="81">
        <v>196766</v>
      </c>
      <c r="D232" s="81">
        <v>2525573</v>
      </c>
      <c r="E232" s="81"/>
      <c r="F232" s="81">
        <f t="shared" si="494"/>
        <v>38559</v>
      </c>
      <c r="G232" s="81">
        <f t="shared" si="495"/>
        <v>983</v>
      </c>
      <c r="H232" s="81">
        <f t="shared" si="496"/>
        <v>30446</v>
      </c>
      <c r="I232" s="81">
        <f t="shared" si="497"/>
        <v>3915345</v>
      </c>
      <c r="J232" s="82">
        <f t="shared" si="498"/>
        <v>1.0066841274434796E-2</v>
      </c>
      <c r="K232" s="82">
        <f t="shared" si="499"/>
        <v>2.5152147463739839E-4</v>
      </c>
      <c r="L232" s="82">
        <f t="shared" si="500"/>
        <v>7.7902571890236336E-3</v>
      </c>
      <c r="M232" s="81">
        <f t="shared" si="501"/>
        <v>1.2518177502104804</v>
      </c>
      <c r="N232" s="84">
        <f t="shared" si="502"/>
        <v>2.9643773340219268E-2</v>
      </c>
      <c r="O232" s="84"/>
      <c r="P232" s="85">
        <f t="shared" si="503"/>
        <v>0.38049009262869399</v>
      </c>
      <c r="Q232" s="87">
        <f t="shared" si="504"/>
        <v>2.9643773340219268E-2</v>
      </c>
      <c r="R232" s="96">
        <f t="shared" si="505"/>
        <v>0.58986613403108668</v>
      </c>
      <c r="AB232" s="119">
        <f t="shared" si="506"/>
        <v>38765.285714285717</v>
      </c>
      <c r="AC232" s="120">
        <f t="shared" si="507"/>
        <v>844.71428571428567</v>
      </c>
      <c r="AD232" s="67">
        <f t="shared" si="508"/>
        <v>2460.7200000000003</v>
      </c>
      <c r="AE232" s="41">
        <f t="shared" si="509"/>
        <v>0.34327931894497771</v>
      </c>
    </row>
    <row r="233" spans="1:41" ht="13.8" x14ac:dyDescent="0.25">
      <c r="A233" s="95">
        <v>44091</v>
      </c>
      <c r="B233" s="81">
        <v>6682424</v>
      </c>
      <c r="C233" s="81">
        <v>197636</v>
      </c>
      <c r="D233" s="81">
        <v>2540334</v>
      </c>
      <c r="E233" s="81"/>
      <c r="F233" s="81">
        <f t="shared" si="494"/>
        <v>44740</v>
      </c>
      <c r="G233" s="81">
        <f t="shared" si="495"/>
        <v>870</v>
      </c>
      <c r="H233" s="81">
        <f t="shared" si="496"/>
        <v>14761</v>
      </c>
      <c r="I233" s="81">
        <f t="shared" si="497"/>
        <v>3944454</v>
      </c>
      <c r="J233" s="82">
        <f t="shared" si="498"/>
        <v>1.1660669165510179E-2</v>
      </c>
      <c r="K233" s="82">
        <f t="shared" si="499"/>
        <v>2.2220264114656562E-4</v>
      </c>
      <c r="L233" s="82">
        <f t="shared" si="500"/>
        <v>3.7700381447867302E-3</v>
      </c>
      <c r="M233" s="81">
        <f t="shared" si="501"/>
        <v>2.9208331337620401</v>
      </c>
      <c r="N233" s="84">
        <f t="shared" si="502"/>
        <v>2.9575495359169066E-2</v>
      </c>
      <c r="O233" s="84"/>
      <c r="P233" s="85">
        <f t="shared" si="503"/>
        <v>0.38015157374030739</v>
      </c>
      <c r="Q233" s="87">
        <f t="shared" si="504"/>
        <v>2.9575495359169066E-2</v>
      </c>
      <c r="R233" s="96">
        <f t="shared" si="505"/>
        <v>0.59027293090052346</v>
      </c>
      <c r="AB233" s="119">
        <f t="shared" si="506"/>
        <v>39962.571428571428</v>
      </c>
      <c r="AC233" s="120">
        <f t="shared" si="507"/>
        <v>838.28571428571433</v>
      </c>
      <c r="AD233" s="67">
        <f t="shared" si="508"/>
        <v>2434.9000000000005</v>
      </c>
      <c r="AE233" s="41">
        <f t="shared" si="509"/>
        <v>0.34427931918588611</v>
      </c>
    </row>
    <row r="234" spans="1:41" ht="13.8" x14ac:dyDescent="0.25">
      <c r="A234" s="95">
        <v>44092</v>
      </c>
      <c r="B234" s="81">
        <v>6731148</v>
      </c>
      <c r="C234" s="81">
        <v>198572</v>
      </c>
      <c r="D234" s="81">
        <v>2556465</v>
      </c>
      <c r="E234" s="81"/>
      <c r="F234" s="81">
        <f t="shared" si="494"/>
        <v>48724</v>
      </c>
      <c r="G234" s="81">
        <f t="shared" si="495"/>
        <v>936</v>
      </c>
      <c r="H234" s="81">
        <f t="shared" si="496"/>
        <v>16131</v>
      </c>
      <c r="I234" s="81">
        <f t="shared" si="497"/>
        <v>3976111</v>
      </c>
      <c r="J234" s="82">
        <f t="shared" si="498"/>
        <v>1.2607050008161818E-2</v>
      </c>
      <c r="K234" s="82">
        <f t="shared" si="499"/>
        <v>2.3729519979191036E-4</v>
      </c>
      <c r="L234" s="82">
        <f t="shared" si="500"/>
        <v>4.0895393887214809E-3</v>
      </c>
      <c r="M234" s="81">
        <f t="shared" si="501"/>
        <v>2.9136889220656186</v>
      </c>
      <c r="N234" s="84">
        <f t="shared" si="502"/>
        <v>2.9500465596656023E-2</v>
      </c>
      <c r="O234" s="84"/>
      <c r="P234" s="85">
        <f t="shared" si="503"/>
        <v>0.37979628437823681</v>
      </c>
      <c r="Q234" s="87">
        <f t="shared" si="504"/>
        <v>2.9500465596656023E-2</v>
      </c>
      <c r="R234" s="96">
        <f t="shared" si="505"/>
        <v>0.59070325002510715</v>
      </c>
      <c r="AB234" s="119">
        <f t="shared" si="506"/>
        <v>40133</v>
      </c>
      <c r="AC234" s="120">
        <f t="shared" si="507"/>
        <v>799</v>
      </c>
      <c r="AD234" s="67">
        <f t="shared" si="508"/>
        <v>2404.5100000000002</v>
      </c>
      <c r="AE234" s="41">
        <f t="shared" si="509"/>
        <v>0.33229223417660975</v>
      </c>
    </row>
    <row r="235" spans="1:41" ht="13.8" x14ac:dyDescent="0.25">
      <c r="A235" s="95">
        <v>44093</v>
      </c>
      <c r="B235" s="81">
        <v>6775221</v>
      </c>
      <c r="C235" s="81">
        <v>199284</v>
      </c>
      <c r="D235" s="81">
        <v>2577446</v>
      </c>
      <c r="E235" s="81"/>
      <c r="F235" s="81">
        <f t="shared" si="494"/>
        <v>44073</v>
      </c>
      <c r="G235" s="81">
        <f t="shared" si="495"/>
        <v>712</v>
      </c>
      <c r="H235" s="81">
        <f t="shared" si="496"/>
        <v>20981</v>
      </c>
      <c r="I235" s="81">
        <f t="shared" si="497"/>
        <v>3998491</v>
      </c>
      <c r="J235" s="82">
        <f t="shared" si="498"/>
        <v>1.131453736578676E-2</v>
      </c>
      <c r="K235" s="82">
        <f t="shared" si="499"/>
        <v>1.7906944750787894E-4</v>
      </c>
      <c r="L235" s="82">
        <f t="shared" si="500"/>
        <v>5.2767641547230449E-3</v>
      </c>
      <c r="M235" s="81">
        <f t="shared" si="501"/>
        <v>2.0738420909978221</v>
      </c>
      <c r="N235" s="84">
        <f t="shared" si="502"/>
        <v>2.9413653074932905E-2</v>
      </c>
      <c r="O235" s="84"/>
      <c r="P235" s="85">
        <f t="shared" si="503"/>
        <v>0.3804224245969246</v>
      </c>
      <c r="Q235" s="87">
        <f t="shared" si="504"/>
        <v>2.9413653074932905E-2</v>
      </c>
      <c r="R235" s="96">
        <f t="shared" si="505"/>
        <v>0.59016392232814252</v>
      </c>
      <c r="AB235" s="119">
        <f t="shared" si="506"/>
        <v>40564.142857142855</v>
      </c>
      <c r="AC235" s="120">
        <f t="shared" si="507"/>
        <v>798.71428571428567</v>
      </c>
      <c r="AD235" s="67">
        <f t="shared" si="508"/>
        <v>2440</v>
      </c>
      <c r="AE235" s="41">
        <f t="shared" si="509"/>
        <v>0.32734192037470722</v>
      </c>
    </row>
    <row r="236" spans="1:41" ht="13.8" x14ac:dyDescent="0.25">
      <c r="A236" s="95">
        <v>44094</v>
      </c>
      <c r="B236" s="81">
        <v>6811457</v>
      </c>
      <c r="C236" s="81">
        <v>199511</v>
      </c>
      <c r="D236" s="81">
        <v>2590671</v>
      </c>
      <c r="E236" s="81"/>
      <c r="F236" s="81">
        <f t="shared" ref="F236:F242" si="510">B236-B235</f>
        <v>36236</v>
      </c>
      <c r="G236" s="81">
        <f t="shared" ref="G236:G242" si="511">C236-C235</f>
        <v>227</v>
      </c>
      <c r="H236" s="81">
        <f t="shared" ref="H236:H242" si="512">D236-D235</f>
        <v>13225</v>
      </c>
      <c r="I236" s="81">
        <f t="shared" ref="I236:I242" si="513">B236-D236-C236</f>
        <v>4021275</v>
      </c>
      <c r="J236" s="82">
        <f t="shared" ref="J236:J242" si="514">F236/I235*$B$2/($B$2-B235)</f>
        <v>9.2517917020218492E-3</v>
      </c>
      <c r="K236" s="82">
        <f t="shared" ref="K236:K242" si="515">G236/I235</f>
        <v>5.6771417017069689E-5</v>
      </c>
      <c r="L236" s="82">
        <f t="shared" ref="L236:L242" si="516">H236/I235</f>
        <v>3.3074977535275181E-3</v>
      </c>
      <c r="M236" s="81">
        <f t="shared" ref="M236:M242" si="517">J236/(K236+L236)</f>
        <v>2.7500153028850023</v>
      </c>
      <c r="N236" s="84">
        <f t="shared" ref="N236:N242" si="518">C236/B236</f>
        <v>2.9290502751467124E-2</v>
      </c>
      <c r="O236" s="84"/>
      <c r="P236" s="85">
        <f t="shared" ref="P236:P242" si="519">D236/B236</f>
        <v>0.38034021208678259</v>
      </c>
      <c r="Q236" s="87">
        <f t="shared" ref="Q236:Q242" si="520">N236</f>
        <v>2.9290502751467124E-2</v>
      </c>
      <c r="R236" s="96">
        <f t="shared" ref="R236:R242" si="521">IF(P236="","",1-SUM(P236:Q236))</f>
        <v>0.59036928516175036</v>
      </c>
      <c r="AB236" s="119">
        <f t="shared" ref="AB236:AB242" si="522">AVERAGE(F230:F236)</f>
        <v>40784</v>
      </c>
      <c r="AC236" s="120">
        <f t="shared" ref="AC236:AC242" si="523">AVERAGE(G230:G236)</f>
        <v>777.14285714285711</v>
      </c>
      <c r="AD236" s="67">
        <f t="shared" ref="AD236:AD242" si="524">INDEX(AB215:AB236,$AE$3)*$AD$2</f>
        <v>2538.9</v>
      </c>
      <c r="AE236" s="41">
        <f t="shared" ref="AE236:AE242" si="525">AC236/AD236</f>
        <v>0.30609431531090514</v>
      </c>
    </row>
    <row r="237" spans="1:41" ht="13.8" x14ac:dyDescent="0.25">
      <c r="A237" s="95">
        <v>44095</v>
      </c>
      <c r="B237" s="81">
        <v>6863922</v>
      </c>
      <c r="C237" s="81">
        <v>199867</v>
      </c>
      <c r="D237" s="81">
        <v>2615949</v>
      </c>
      <c r="E237" s="81"/>
      <c r="F237" s="81">
        <f t="shared" si="510"/>
        <v>52465</v>
      </c>
      <c r="G237" s="81">
        <f t="shared" si="511"/>
        <v>356</v>
      </c>
      <c r="H237" s="81">
        <f t="shared" si="512"/>
        <v>25278</v>
      </c>
      <c r="I237" s="81">
        <f t="shared" si="513"/>
        <v>4048106</v>
      </c>
      <c r="J237" s="82">
        <f t="shared" si="514"/>
        <v>1.3320979544790669E-2</v>
      </c>
      <c r="K237" s="82">
        <f t="shared" si="515"/>
        <v>8.8529135659709912E-5</v>
      </c>
      <c r="L237" s="82">
        <f t="shared" si="516"/>
        <v>6.2860659865341213E-3</v>
      </c>
      <c r="M237" s="81">
        <f t="shared" si="517"/>
        <v>2.0896981360294182</v>
      </c>
      <c r="N237" s="84">
        <f t="shared" si="518"/>
        <v>2.9118483572511459E-2</v>
      </c>
      <c r="O237" s="84"/>
      <c r="P237" s="85">
        <f t="shared" si="519"/>
        <v>0.38111578191010914</v>
      </c>
      <c r="Q237" s="87">
        <f t="shared" si="520"/>
        <v>2.9118483572511459E-2</v>
      </c>
      <c r="R237" s="96">
        <f t="shared" si="521"/>
        <v>0.58976573451737946</v>
      </c>
      <c r="AB237" s="119">
        <f t="shared" si="522"/>
        <v>43428.428571428572</v>
      </c>
      <c r="AC237" s="120">
        <f t="shared" si="523"/>
        <v>767.71428571428567</v>
      </c>
      <c r="AD237" s="67">
        <f t="shared" si="524"/>
        <v>2663.55</v>
      </c>
      <c r="AE237" s="41">
        <f t="shared" si="525"/>
        <v>0.28822972563469268</v>
      </c>
    </row>
    <row r="238" spans="1:41" ht="13.8" x14ac:dyDescent="0.25">
      <c r="A238" s="95">
        <v>44096</v>
      </c>
      <c r="B238" s="81">
        <v>6902913</v>
      </c>
      <c r="C238" s="81">
        <v>200788</v>
      </c>
      <c r="D238" s="81">
        <v>2646959</v>
      </c>
      <c r="E238" s="81"/>
      <c r="F238" s="81">
        <f t="shared" si="510"/>
        <v>38991</v>
      </c>
      <c r="G238" s="81">
        <f t="shared" si="511"/>
        <v>921</v>
      </c>
      <c r="H238" s="81">
        <f t="shared" si="512"/>
        <v>31010</v>
      </c>
      <c r="I238" s="81">
        <f t="shared" si="513"/>
        <v>4055166</v>
      </c>
      <c r="J238" s="82">
        <f t="shared" si="514"/>
        <v>9.8358759966759787E-3</v>
      </c>
      <c r="K238" s="82">
        <f t="shared" si="515"/>
        <v>2.2751380522150359E-4</v>
      </c>
      <c r="L238" s="82">
        <f t="shared" si="516"/>
        <v>7.6603725297707129E-3</v>
      </c>
      <c r="M238" s="81">
        <f t="shared" si="517"/>
        <v>1.2469596516676587</v>
      </c>
      <c r="N238" s="84">
        <f t="shared" si="518"/>
        <v>2.9087430190703548E-2</v>
      </c>
      <c r="O238" s="84"/>
      <c r="P238" s="85">
        <f t="shared" si="519"/>
        <v>0.38345536152635851</v>
      </c>
      <c r="Q238" s="87">
        <f t="shared" si="520"/>
        <v>2.9087430190703548E-2</v>
      </c>
      <c r="R238" s="96">
        <f t="shared" si="521"/>
        <v>0.5874572082829379</v>
      </c>
      <c r="AB238" s="119">
        <f t="shared" si="522"/>
        <v>43398.285714285717</v>
      </c>
      <c r="AC238" s="120">
        <f t="shared" si="523"/>
        <v>715</v>
      </c>
      <c r="AD238" s="67">
        <f t="shared" si="524"/>
        <v>2713.5700000000006</v>
      </c>
      <c r="AE238" s="41">
        <f t="shared" si="525"/>
        <v>0.26349053092420682</v>
      </c>
    </row>
    <row r="239" spans="1:41" ht="13.8" x14ac:dyDescent="0.25">
      <c r="A239" s="95">
        <v>44097</v>
      </c>
      <c r="B239" s="81">
        <v>6941360</v>
      </c>
      <c r="C239" s="81">
        <v>201887</v>
      </c>
      <c r="D239" s="81">
        <v>2670256</v>
      </c>
      <c r="E239" s="81"/>
      <c r="F239" s="81">
        <f t="shared" si="510"/>
        <v>38447</v>
      </c>
      <c r="G239" s="81">
        <f t="shared" si="511"/>
        <v>1099</v>
      </c>
      <c r="H239" s="81">
        <f t="shared" si="512"/>
        <v>23297</v>
      </c>
      <c r="I239" s="81">
        <f t="shared" si="513"/>
        <v>4069217</v>
      </c>
      <c r="J239" s="82">
        <f t="shared" si="514"/>
        <v>9.6829259997062902E-3</v>
      </c>
      <c r="K239" s="82">
        <f t="shared" si="515"/>
        <v>2.7101233340386067E-4</v>
      </c>
      <c r="L239" s="82">
        <f t="shared" si="516"/>
        <v>5.7450175899087736E-3</v>
      </c>
      <c r="M239" s="81">
        <f t="shared" si="517"/>
        <v>1.6095209171390785</v>
      </c>
      <c r="N239" s="84">
        <f t="shared" si="518"/>
        <v>2.9084646236472392E-2</v>
      </c>
      <c r="O239" s="84"/>
      <c r="P239" s="85">
        <f t="shared" si="519"/>
        <v>0.38468772690078024</v>
      </c>
      <c r="Q239" s="87">
        <f t="shared" si="520"/>
        <v>2.9084646236472392E-2</v>
      </c>
      <c r="R239" s="96">
        <f t="shared" si="521"/>
        <v>0.58622762686274732</v>
      </c>
      <c r="AB239" s="119">
        <f t="shared" si="522"/>
        <v>43382.285714285717</v>
      </c>
      <c r="AC239" s="120">
        <f t="shared" si="523"/>
        <v>731.57142857142856</v>
      </c>
      <c r="AD239" s="67">
        <f t="shared" si="524"/>
        <v>2797.38</v>
      </c>
      <c r="AE239" s="41">
        <f t="shared" si="525"/>
        <v>0.26152021840844952</v>
      </c>
    </row>
    <row r="240" spans="1:41" ht="13.8" x14ac:dyDescent="0.25">
      <c r="A240" s="95">
        <v>44098</v>
      </c>
      <c r="B240" s="81">
        <v>6985512</v>
      </c>
      <c r="C240" s="81">
        <v>202800</v>
      </c>
      <c r="D240" s="81">
        <v>2710183</v>
      </c>
      <c r="E240" s="81"/>
      <c r="F240" s="81">
        <f t="shared" si="510"/>
        <v>44152</v>
      </c>
      <c r="G240" s="81">
        <f t="shared" si="511"/>
        <v>913</v>
      </c>
      <c r="H240" s="81">
        <f t="shared" si="512"/>
        <v>39927</v>
      </c>
      <c r="I240" s="81">
        <f t="shared" si="513"/>
        <v>4072529</v>
      </c>
      <c r="J240" s="82">
        <f t="shared" si="514"/>
        <v>1.1082655794440486E-2</v>
      </c>
      <c r="K240" s="82">
        <f t="shared" si="515"/>
        <v>2.2436748888053894E-4</v>
      </c>
      <c r="L240" s="82">
        <f t="shared" si="516"/>
        <v>9.8119613675063284E-3</v>
      </c>
      <c r="M240" s="81">
        <f t="shared" si="517"/>
        <v>1.104253951123549</v>
      </c>
      <c r="N240" s="84">
        <f t="shared" si="518"/>
        <v>2.9031515513823467E-2</v>
      </c>
      <c r="O240" s="84"/>
      <c r="P240" s="85">
        <f t="shared" si="519"/>
        <v>0.38797199117258691</v>
      </c>
      <c r="Q240" s="87">
        <f t="shared" si="520"/>
        <v>2.9031515513823467E-2</v>
      </c>
      <c r="R240" s="96">
        <f t="shared" si="521"/>
        <v>0.5829964933135896</v>
      </c>
      <c r="AB240" s="119">
        <f t="shared" si="522"/>
        <v>43298.285714285717</v>
      </c>
      <c r="AC240" s="120">
        <f t="shared" si="523"/>
        <v>737.71428571428567</v>
      </c>
      <c r="AD240" s="67">
        <f t="shared" si="524"/>
        <v>2809.3100000000004</v>
      </c>
      <c r="AE240" s="41">
        <f t="shared" si="525"/>
        <v>0.26259625520654023</v>
      </c>
    </row>
    <row r="241" spans="1:31" ht="13.8" x14ac:dyDescent="0.25">
      <c r="A241" s="95">
        <v>44099</v>
      </c>
      <c r="B241" s="81">
        <v>7036106</v>
      </c>
      <c r="C241" s="81">
        <v>203752</v>
      </c>
      <c r="D241" s="81">
        <v>2727335</v>
      </c>
      <c r="E241" s="81"/>
      <c r="F241" s="81">
        <f t="shared" si="510"/>
        <v>50594</v>
      </c>
      <c r="G241" s="81">
        <f t="shared" si="511"/>
        <v>952</v>
      </c>
      <c r="H241" s="81">
        <f t="shared" si="512"/>
        <v>17152</v>
      </c>
      <c r="I241" s="81">
        <f t="shared" si="513"/>
        <v>4105019</v>
      </c>
      <c r="J241" s="82">
        <f t="shared" si="514"/>
        <v>1.2691072349372419E-2</v>
      </c>
      <c r="K241" s="82">
        <f t="shared" si="515"/>
        <v>2.3376138021362157E-4</v>
      </c>
      <c r="L241" s="82">
        <f t="shared" si="516"/>
        <v>4.211633606537854E-3</v>
      </c>
      <c r="M241" s="81">
        <f t="shared" si="517"/>
        <v>2.8548806995093519</v>
      </c>
      <c r="N241" s="84">
        <f t="shared" si="518"/>
        <v>2.8958062883077656E-2</v>
      </c>
      <c r="O241" s="84"/>
      <c r="P241" s="85">
        <f t="shared" si="519"/>
        <v>0.38761994205317546</v>
      </c>
      <c r="Q241" s="87">
        <f t="shared" si="520"/>
        <v>2.8958062883077656E-2</v>
      </c>
      <c r="R241" s="96">
        <f t="shared" si="521"/>
        <v>0.58342199506374692</v>
      </c>
      <c r="AB241" s="119">
        <f t="shared" si="522"/>
        <v>43565.428571428572</v>
      </c>
      <c r="AC241" s="120">
        <f t="shared" si="523"/>
        <v>740</v>
      </c>
      <c r="AD241" s="67">
        <f t="shared" si="524"/>
        <v>2839.4900000000002</v>
      </c>
      <c r="AE241" s="41">
        <f t="shared" si="525"/>
        <v>0.26061017999711211</v>
      </c>
    </row>
    <row r="242" spans="1:31" ht="13.8" x14ac:dyDescent="0.25">
      <c r="A242" s="95">
        <v>44100</v>
      </c>
      <c r="B242" s="81">
        <v>7080986</v>
      </c>
      <c r="C242" s="81">
        <v>204492</v>
      </c>
      <c r="D242" s="81">
        <v>2750459</v>
      </c>
      <c r="E242" s="81"/>
      <c r="F242" s="81">
        <f t="shared" si="510"/>
        <v>44880</v>
      </c>
      <c r="G242" s="81">
        <f t="shared" si="511"/>
        <v>740</v>
      </c>
      <c r="H242" s="81">
        <f t="shared" si="512"/>
        <v>23124</v>
      </c>
      <c r="I242" s="81">
        <f t="shared" si="513"/>
        <v>4126035</v>
      </c>
      <c r="J242" s="82">
        <f t="shared" si="514"/>
        <v>1.1170406672007253E-2</v>
      </c>
      <c r="K242" s="82">
        <f t="shared" si="515"/>
        <v>1.8026713152850205E-4</v>
      </c>
      <c r="L242" s="82">
        <f t="shared" si="516"/>
        <v>5.6331042560338945E-3</v>
      </c>
      <c r="M242" s="81">
        <f t="shared" si="517"/>
        <v>1.9215023309720305</v>
      </c>
      <c r="N242" s="84">
        <f t="shared" si="518"/>
        <v>2.8879028993984736E-2</v>
      </c>
      <c r="O242" s="84"/>
      <c r="P242" s="85">
        <f t="shared" si="519"/>
        <v>0.38842881485713993</v>
      </c>
      <c r="Q242" s="87">
        <f t="shared" si="520"/>
        <v>2.8879028993984736E-2</v>
      </c>
      <c r="R242" s="96">
        <f t="shared" si="521"/>
        <v>0.58269215614887537</v>
      </c>
      <c r="AB242" s="119">
        <f t="shared" si="522"/>
        <v>43680.714285714283</v>
      </c>
      <c r="AC242" s="120">
        <f t="shared" si="523"/>
        <v>744</v>
      </c>
      <c r="AD242" s="67">
        <f t="shared" si="524"/>
        <v>2854.88</v>
      </c>
      <c r="AE242" s="41">
        <f t="shared" si="525"/>
        <v>0.26060640026901305</v>
      </c>
    </row>
    <row r="243" spans="1:31" ht="13.8" x14ac:dyDescent="0.25">
      <c r="A243" s="95">
        <v>44101</v>
      </c>
      <c r="B243" s="81">
        <v>7117408</v>
      </c>
      <c r="C243" s="81">
        <v>204758</v>
      </c>
      <c r="D243" s="81">
        <v>2766280</v>
      </c>
      <c r="E243" s="81"/>
      <c r="F243" s="81">
        <f t="shared" ref="F243:F249" si="526">B243-B242</f>
        <v>36422</v>
      </c>
      <c r="G243" s="81">
        <f t="shared" ref="G243:G249" si="527">C243-C242</f>
        <v>266</v>
      </c>
      <c r="H243" s="81">
        <f t="shared" ref="H243:H249" si="528">D243-D242</f>
        <v>15821</v>
      </c>
      <c r="I243" s="81">
        <f t="shared" ref="I243:I249" si="529">B243-D243-C243</f>
        <v>4146370</v>
      </c>
      <c r="J243" s="82">
        <f t="shared" ref="J243:J249" si="530">F243/I242*$B$2/($B$2-B242)</f>
        <v>9.0203285931625098E-3</v>
      </c>
      <c r="K243" s="82">
        <f t="shared" ref="K243:K249" si="531">G243/I242</f>
        <v>6.4468672708787011E-5</v>
      </c>
      <c r="L243" s="82">
        <f t="shared" ref="L243:L249" si="532">H243/I242</f>
        <v>3.8344318455854108E-3</v>
      </c>
      <c r="M243" s="81">
        <f t="shared" ref="M243:M249" si="533">J243/(K243+L243)</f>
        <v>2.3135570017336531</v>
      </c>
      <c r="N243" s="84">
        <f t="shared" ref="N243:N249" si="534">C243/B243</f>
        <v>2.8768619137753519E-2</v>
      </c>
      <c r="O243" s="84"/>
      <c r="P243" s="85">
        <f t="shared" ref="P243:P249" si="535">D243/B243</f>
        <v>0.38866396306070972</v>
      </c>
      <c r="Q243" s="87">
        <f t="shared" ref="Q243:Q249" si="536">N243</f>
        <v>2.8768619137753519E-2</v>
      </c>
      <c r="R243" s="96">
        <f t="shared" ref="R243:R249" si="537">IF(P243="","",1-SUM(P243:Q243))</f>
        <v>0.58256741780153676</v>
      </c>
      <c r="AB243" s="119">
        <f t="shared" ref="AB243:AB249" si="538">AVERAGE(F237:F243)</f>
        <v>43707.285714285717</v>
      </c>
      <c r="AC243" s="120">
        <f t="shared" ref="AC243:AC249" si="539">AVERAGE(G237:G243)</f>
        <v>749.57142857142856</v>
      </c>
      <c r="AD243" s="67">
        <f t="shared" ref="AD243:AD249" si="540">INDEX(AB222:AB243,$AE$3)*$AD$2</f>
        <v>3039.9900000000002</v>
      </c>
      <c r="AE243" s="41">
        <f t="shared" ref="AE243:AE249" si="541">AC243/AD243</f>
        <v>0.24657035995889082</v>
      </c>
    </row>
    <row r="244" spans="1:31" ht="13.8" x14ac:dyDescent="0.25">
      <c r="A244" s="95">
        <v>44102</v>
      </c>
      <c r="B244" s="81">
        <v>7150727</v>
      </c>
      <c r="C244" s="81">
        <v>205074</v>
      </c>
      <c r="D244" s="81">
        <v>2794608</v>
      </c>
      <c r="E244" s="81"/>
      <c r="F244" s="81">
        <f t="shared" si="526"/>
        <v>33319</v>
      </c>
      <c r="G244" s="81">
        <f t="shared" si="527"/>
        <v>316</v>
      </c>
      <c r="H244" s="81">
        <f t="shared" si="528"/>
        <v>28328</v>
      </c>
      <c r="I244" s="81">
        <f t="shared" si="529"/>
        <v>4151045</v>
      </c>
      <c r="J244" s="82">
        <f t="shared" si="530"/>
        <v>8.2122888427891699E-3</v>
      </c>
      <c r="K244" s="82">
        <f t="shared" si="531"/>
        <v>7.6211240193229258E-5</v>
      </c>
      <c r="L244" s="82">
        <f t="shared" si="532"/>
        <v>6.83200003858797E-3</v>
      </c>
      <c r="M244" s="81">
        <f t="shared" si="533"/>
        <v>1.1887721019786248</v>
      </c>
      <c r="N244" s="84">
        <f t="shared" si="534"/>
        <v>2.8678762313258499E-2</v>
      </c>
      <c r="O244" s="84"/>
      <c r="P244" s="85">
        <f t="shared" si="535"/>
        <v>0.39081452836893366</v>
      </c>
      <c r="Q244" s="87">
        <f t="shared" si="536"/>
        <v>2.8678762313258499E-2</v>
      </c>
      <c r="R244" s="96">
        <f t="shared" si="537"/>
        <v>0.58050670931780779</v>
      </c>
      <c r="AB244" s="119">
        <f t="shared" si="538"/>
        <v>40972.142857142855</v>
      </c>
      <c r="AC244" s="120">
        <f t="shared" si="539"/>
        <v>743.85714285714289</v>
      </c>
      <c r="AD244" s="67">
        <f t="shared" si="540"/>
        <v>3037.8800000000006</v>
      </c>
      <c r="AE244" s="41">
        <f t="shared" si="541"/>
        <v>0.2448606076794155</v>
      </c>
    </row>
    <row r="245" spans="1:31" ht="13.8" x14ac:dyDescent="0.25">
      <c r="A245" s="95">
        <v>44103</v>
      </c>
      <c r="B245" s="81">
        <v>7192846</v>
      </c>
      <c r="C245" s="81">
        <v>205988</v>
      </c>
      <c r="D245" s="81">
        <v>2813305</v>
      </c>
      <c r="E245" s="81"/>
      <c r="F245" s="81">
        <f t="shared" si="526"/>
        <v>42119</v>
      </c>
      <c r="G245" s="81">
        <f t="shared" si="527"/>
        <v>914</v>
      </c>
      <c r="H245" s="81">
        <f t="shared" si="528"/>
        <v>18697</v>
      </c>
      <c r="I245" s="81">
        <f t="shared" si="529"/>
        <v>4173553</v>
      </c>
      <c r="J245" s="82">
        <f t="shared" si="530"/>
        <v>1.0370641000437815E-2</v>
      </c>
      <c r="K245" s="82">
        <f t="shared" si="531"/>
        <v>2.2018551954989648E-4</v>
      </c>
      <c r="L245" s="82">
        <f t="shared" si="532"/>
        <v>4.5041670230026414E-3</v>
      </c>
      <c r="M245" s="81">
        <f t="shared" si="533"/>
        <v>2.1951454526369072</v>
      </c>
      <c r="N245" s="84">
        <f t="shared" si="534"/>
        <v>2.8637899379466765E-2</v>
      </c>
      <c r="O245" s="84"/>
      <c r="P245" s="85">
        <f t="shared" si="535"/>
        <v>0.39112543213075879</v>
      </c>
      <c r="Q245" s="87">
        <f t="shared" si="536"/>
        <v>2.8637899379466765E-2</v>
      </c>
      <c r="R245" s="96">
        <f t="shared" si="537"/>
        <v>0.5802366684897744</v>
      </c>
      <c r="AB245" s="119">
        <f t="shared" si="538"/>
        <v>41419</v>
      </c>
      <c r="AC245" s="120">
        <f t="shared" si="539"/>
        <v>742.85714285714289</v>
      </c>
      <c r="AD245" s="67">
        <f t="shared" si="540"/>
        <v>3036.7600000000007</v>
      </c>
      <c r="AE245" s="41">
        <f t="shared" si="541"/>
        <v>0.24462161740050012</v>
      </c>
    </row>
    <row r="246" spans="1:31" ht="13.8" x14ac:dyDescent="0.25">
      <c r="A246" s="95">
        <v>44104</v>
      </c>
      <c r="B246" s="81">
        <v>7234263</v>
      </c>
      <c r="C246" s="81">
        <v>206935</v>
      </c>
      <c r="D246" s="81">
        <v>2840688</v>
      </c>
      <c r="E246" s="81"/>
      <c r="F246" s="81">
        <f t="shared" si="526"/>
        <v>41417</v>
      </c>
      <c r="G246" s="81">
        <f t="shared" si="527"/>
        <v>947</v>
      </c>
      <c r="H246" s="81">
        <f t="shared" si="528"/>
        <v>27383</v>
      </c>
      <c r="I246" s="81">
        <f t="shared" si="529"/>
        <v>4186640</v>
      </c>
      <c r="J246" s="82">
        <f t="shared" si="530"/>
        <v>1.0144115419650775E-2</v>
      </c>
      <c r="K246" s="82">
        <f t="shared" si="531"/>
        <v>2.2690498958561207E-4</v>
      </c>
      <c r="L246" s="82">
        <f t="shared" si="532"/>
        <v>6.5610763778488016E-3</v>
      </c>
      <c r="M246" s="81">
        <f t="shared" si="533"/>
        <v>1.494422991247079</v>
      </c>
      <c r="N246" s="84">
        <f t="shared" si="534"/>
        <v>2.8604848897531097E-2</v>
      </c>
      <c r="O246" s="84"/>
      <c r="P246" s="85">
        <f t="shared" si="535"/>
        <v>0.39267137509377253</v>
      </c>
      <c r="Q246" s="87">
        <f t="shared" si="536"/>
        <v>2.8604848897531097E-2</v>
      </c>
      <c r="R246" s="96">
        <f t="shared" si="537"/>
        <v>0.57872377600869629</v>
      </c>
      <c r="AB246" s="119">
        <f t="shared" si="538"/>
        <v>41843.285714285717</v>
      </c>
      <c r="AC246" s="120">
        <f t="shared" si="539"/>
        <v>721.14285714285711</v>
      </c>
      <c r="AD246" s="67">
        <f t="shared" si="540"/>
        <v>3030.8800000000006</v>
      </c>
      <c r="AE246" s="41">
        <f t="shared" si="541"/>
        <v>0.23793184063468595</v>
      </c>
    </row>
    <row r="247" spans="1:31" ht="13.8" x14ac:dyDescent="0.25">
      <c r="A247" s="95">
        <v>44105</v>
      </c>
      <c r="B247" s="81">
        <v>7279034</v>
      </c>
      <c r="C247" s="81">
        <v>207793</v>
      </c>
      <c r="D247" s="81">
        <v>2860650</v>
      </c>
      <c r="E247" s="81"/>
      <c r="F247" s="81">
        <f t="shared" si="526"/>
        <v>44771</v>
      </c>
      <c r="G247" s="81">
        <f t="shared" si="527"/>
        <v>858</v>
      </c>
      <c r="H247" s="81">
        <f t="shared" si="528"/>
        <v>19962</v>
      </c>
      <c r="I247" s="81">
        <f t="shared" si="529"/>
        <v>4210591</v>
      </c>
      <c r="J247" s="82">
        <f t="shared" si="530"/>
        <v>1.093271949680381E-2</v>
      </c>
      <c r="K247" s="82">
        <f t="shared" si="531"/>
        <v>2.0493761106758643E-4</v>
      </c>
      <c r="L247" s="82">
        <f t="shared" si="532"/>
        <v>4.7680240001528673E-3</v>
      </c>
      <c r="M247" s="81">
        <f t="shared" si="533"/>
        <v>2.1984323128769789</v>
      </c>
      <c r="N247" s="84">
        <f t="shared" si="534"/>
        <v>2.8546782443934181E-2</v>
      </c>
      <c r="O247" s="84"/>
      <c r="P247" s="85">
        <f t="shared" si="535"/>
        <v>0.39299857645945879</v>
      </c>
      <c r="Q247" s="87">
        <f t="shared" si="536"/>
        <v>2.8546782443934181E-2</v>
      </c>
      <c r="R247" s="96">
        <f t="shared" si="537"/>
        <v>0.57845464109660705</v>
      </c>
      <c r="AB247" s="119">
        <f t="shared" si="538"/>
        <v>41931.714285714283</v>
      </c>
      <c r="AC247" s="120">
        <f t="shared" si="539"/>
        <v>713.28571428571433</v>
      </c>
      <c r="AD247" s="67">
        <f t="shared" si="540"/>
        <v>3049.5800000000004</v>
      </c>
      <c r="AE247" s="41">
        <f t="shared" si="541"/>
        <v>0.2338963772997312</v>
      </c>
    </row>
    <row r="248" spans="1:31" ht="13.8" x14ac:dyDescent="0.25">
      <c r="A248" s="95">
        <v>44106</v>
      </c>
      <c r="B248" s="81">
        <v>7333572</v>
      </c>
      <c r="C248" s="81">
        <v>208700</v>
      </c>
      <c r="D248" s="81">
        <v>2873369</v>
      </c>
      <c r="E248" s="81"/>
      <c r="F248" s="81">
        <f t="shared" si="526"/>
        <v>54538</v>
      </c>
      <c r="G248" s="81">
        <f t="shared" si="527"/>
        <v>907</v>
      </c>
      <c r="H248" s="81">
        <f t="shared" si="528"/>
        <v>12719</v>
      </c>
      <c r="I248" s="81">
        <f t="shared" si="529"/>
        <v>4251503</v>
      </c>
      <c r="J248" s="82">
        <f t="shared" si="530"/>
        <v>1.324381902785883E-2</v>
      </c>
      <c r="K248" s="82">
        <f t="shared" si="531"/>
        <v>2.1540919077630671E-4</v>
      </c>
      <c r="L248" s="82">
        <f t="shared" si="532"/>
        <v>3.0207160942490019E-3</v>
      </c>
      <c r="M248" s="81">
        <f t="shared" si="533"/>
        <v>4.0924926760847748</v>
      </c>
      <c r="N248" s="84">
        <f t="shared" si="534"/>
        <v>2.84581647251844E-2</v>
      </c>
      <c r="O248" s="84"/>
      <c r="P248" s="85">
        <f t="shared" si="535"/>
        <v>0.3918102938104378</v>
      </c>
      <c r="Q248" s="87">
        <f t="shared" si="536"/>
        <v>2.84581647251844E-2</v>
      </c>
      <c r="R248" s="96">
        <f t="shared" si="537"/>
        <v>0.57973154146437778</v>
      </c>
      <c r="AB248" s="119">
        <f t="shared" si="538"/>
        <v>42495.142857142855</v>
      </c>
      <c r="AC248" s="120">
        <f t="shared" si="539"/>
        <v>706.85714285714289</v>
      </c>
      <c r="AD248" s="67">
        <f t="shared" si="540"/>
        <v>3057.65</v>
      </c>
      <c r="AE248" s="41">
        <f t="shared" si="541"/>
        <v>0.23117660388113187</v>
      </c>
    </row>
    <row r="249" spans="1:31" ht="13.8" x14ac:dyDescent="0.25">
      <c r="A249" s="95">
        <v>44107</v>
      </c>
      <c r="B249" s="81">
        <v>7383636</v>
      </c>
      <c r="C249" s="81">
        <v>209387</v>
      </c>
      <c r="D249" s="81">
        <v>2897322</v>
      </c>
      <c r="E249" s="81"/>
      <c r="F249" s="81">
        <f t="shared" si="526"/>
        <v>50064</v>
      </c>
      <c r="G249" s="81">
        <f t="shared" si="527"/>
        <v>687</v>
      </c>
      <c r="H249" s="81">
        <f t="shared" si="528"/>
        <v>23953</v>
      </c>
      <c r="I249" s="81">
        <f t="shared" si="529"/>
        <v>4276927</v>
      </c>
      <c r="J249" s="82">
        <f t="shared" si="530"/>
        <v>1.2042407412791972E-2</v>
      </c>
      <c r="K249" s="82">
        <f t="shared" si="531"/>
        <v>1.6158991302605221E-4</v>
      </c>
      <c r="L249" s="82">
        <f t="shared" si="532"/>
        <v>5.6340075498006233E-3</v>
      </c>
      <c r="M249" s="81">
        <f t="shared" si="533"/>
        <v>2.0778543523826016</v>
      </c>
      <c r="N249" s="84">
        <f t="shared" si="534"/>
        <v>2.835825059631867E-2</v>
      </c>
      <c r="O249" s="84"/>
      <c r="P249" s="85">
        <f t="shared" si="535"/>
        <v>0.39239772924884164</v>
      </c>
      <c r="Q249" s="87">
        <f t="shared" si="536"/>
        <v>2.835825059631867E-2</v>
      </c>
      <c r="R249" s="96">
        <f t="shared" si="537"/>
        <v>0.57924402015483967</v>
      </c>
      <c r="AB249" s="119">
        <f t="shared" si="538"/>
        <v>43235.714285714283</v>
      </c>
      <c r="AC249" s="120">
        <f t="shared" si="539"/>
        <v>699.28571428571433</v>
      </c>
      <c r="AD249" s="67">
        <f t="shared" si="540"/>
        <v>3059.5100000000007</v>
      </c>
      <c r="AE249" s="41">
        <f t="shared" si="541"/>
        <v>0.22856134292279293</v>
      </c>
    </row>
    <row r="250" spans="1:31" ht="13.8" x14ac:dyDescent="0.25">
      <c r="A250" s="95">
        <v>44108</v>
      </c>
      <c r="B250" s="81">
        <v>7419103</v>
      </c>
      <c r="C250" s="81">
        <v>209724</v>
      </c>
      <c r="D250" s="81">
        <v>2911699</v>
      </c>
      <c r="E250" s="81"/>
      <c r="F250" s="81">
        <f t="shared" ref="F250:F270" si="542">B250-B249</f>
        <v>35467</v>
      </c>
      <c r="G250" s="81">
        <f t="shared" ref="G250:G270" si="543">C250-C249</f>
        <v>337</v>
      </c>
      <c r="H250" s="81">
        <f t="shared" ref="H250:H270" si="544">D250-D249</f>
        <v>14377</v>
      </c>
      <c r="I250" s="81">
        <f t="shared" ref="I250:I270" si="545">B250-D250-C250</f>
        <v>4297680</v>
      </c>
      <c r="J250" s="82">
        <f t="shared" ref="J250:J270" si="546">F250/I249*$B$2/($B$2-B249)</f>
        <v>8.4818396468711709E-3</v>
      </c>
      <c r="K250" s="82">
        <f t="shared" ref="K250:K270" si="547">G250/I249</f>
        <v>7.879489175288706E-5</v>
      </c>
      <c r="L250" s="82">
        <f t="shared" ref="L250:L270" si="548">H250/I249</f>
        <v>3.3615256935645619E-3</v>
      </c>
      <c r="M250" s="81">
        <f t="shared" ref="M250:M270" si="549">J250/(K250+L250)</f>
        <v>2.4654212991282978</v>
      </c>
      <c r="N250" s="84">
        <f t="shared" ref="N250:N270" si="550">C250/B250</f>
        <v>2.8268107343974062E-2</v>
      </c>
      <c r="O250" s="84"/>
      <c r="P250" s="85">
        <f t="shared" ref="P250:P270" si="551">D250/B250</f>
        <v>0.39245970840410221</v>
      </c>
      <c r="Q250" s="87">
        <f t="shared" ref="Q250:Q270" si="552">N250</f>
        <v>2.8268107343974062E-2</v>
      </c>
      <c r="R250" s="96">
        <f t="shared" ref="R250:R270" si="553">IF(P250="","",1-SUM(P250:Q250))</f>
        <v>0.57927218425192373</v>
      </c>
      <c r="AB250" s="119">
        <f t="shared" ref="AB250:AB270" si="554">AVERAGE(F244:F250)</f>
        <v>43099.285714285717</v>
      </c>
      <c r="AC250" s="120">
        <f t="shared" ref="AC250:AC270" si="555">AVERAGE(G244:G250)</f>
        <v>709.42857142857144</v>
      </c>
      <c r="AD250" s="67">
        <f t="shared" ref="AD250:AD270" si="556">INDEX(AB229:AB250,$AE$3)*$AD$2</f>
        <v>2868.05</v>
      </c>
      <c r="AE250" s="41">
        <f t="shared" ref="AE250:AE270" si="557">AC250/AD250</f>
        <v>0.24735571954065355</v>
      </c>
    </row>
    <row r="251" spans="1:31" ht="13.8" x14ac:dyDescent="0.25">
      <c r="A251" s="95">
        <v>44109</v>
      </c>
      <c r="B251" s="81">
        <v>7458658</v>
      </c>
      <c r="C251" s="81">
        <v>210184</v>
      </c>
      <c r="D251" s="81">
        <v>2935142</v>
      </c>
      <c r="E251" s="81"/>
      <c r="F251" s="81">
        <f t="shared" si="542"/>
        <v>39555</v>
      </c>
      <c r="G251" s="81">
        <f t="shared" si="543"/>
        <v>460</v>
      </c>
      <c r="H251" s="81">
        <f t="shared" si="544"/>
        <v>23443</v>
      </c>
      <c r="I251" s="81">
        <f t="shared" si="545"/>
        <v>4313332</v>
      </c>
      <c r="J251" s="82">
        <f t="shared" si="546"/>
        <v>9.4148271912396966E-3</v>
      </c>
      <c r="K251" s="82">
        <f t="shared" si="547"/>
        <v>1.0703449302879694E-4</v>
      </c>
      <c r="L251" s="82">
        <f t="shared" si="548"/>
        <v>5.4548035219001883E-3</v>
      </c>
      <c r="M251" s="81">
        <f t="shared" si="549"/>
        <v>1.6927546552000592</v>
      </c>
      <c r="N251" s="84">
        <f t="shared" si="550"/>
        <v>2.8179868281934899E-2</v>
      </c>
      <c r="O251" s="84"/>
      <c r="P251" s="85">
        <f t="shared" si="551"/>
        <v>0.39352146190373655</v>
      </c>
      <c r="Q251" s="87">
        <f t="shared" si="552"/>
        <v>2.8179868281934899E-2</v>
      </c>
      <c r="R251" s="96">
        <f t="shared" si="553"/>
        <v>0.57829866981432854</v>
      </c>
      <c r="AB251" s="119">
        <f t="shared" si="554"/>
        <v>43990.142857142855</v>
      </c>
      <c r="AC251" s="120">
        <f t="shared" si="555"/>
        <v>730</v>
      </c>
      <c r="AD251" s="67">
        <f t="shared" si="556"/>
        <v>2899.3300000000004</v>
      </c>
      <c r="AE251" s="41">
        <f t="shared" si="557"/>
        <v>0.25178230832640641</v>
      </c>
    </row>
    <row r="252" spans="1:31" ht="13.8" x14ac:dyDescent="0.25">
      <c r="A252" s="95">
        <v>44110</v>
      </c>
      <c r="B252" s="81">
        <v>7500611</v>
      </c>
      <c r="C252" s="81">
        <v>210889</v>
      </c>
      <c r="D252" s="81">
        <v>2952390</v>
      </c>
      <c r="E252" s="81"/>
      <c r="F252" s="81">
        <f t="shared" si="542"/>
        <v>41953</v>
      </c>
      <c r="G252" s="81">
        <f t="shared" si="543"/>
        <v>705</v>
      </c>
      <c r="H252" s="81">
        <f t="shared" si="544"/>
        <v>17248</v>
      </c>
      <c r="I252" s="81">
        <f t="shared" si="545"/>
        <v>4337332</v>
      </c>
      <c r="J252" s="82">
        <f t="shared" si="546"/>
        <v>9.9505770231399851E-3</v>
      </c>
      <c r="K252" s="82">
        <f t="shared" si="547"/>
        <v>1.6344672749512442E-4</v>
      </c>
      <c r="L252" s="82">
        <f t="shared" si="548"/>
        <v>3.9987647600509303E-3</v>
      </c>
      <c r="M252" s="81">
        <f t="shared" si="549"/>
        <v>2.3906947191207286</v>
      </c>
      <c r="N252" s="84">
        <f t="shared" si="550"/>
        <v>2.8116242796753493E-2</v>
      </c>
      <c r="O252" s="84"/>
      <c r="P252" s="85">
        <f t="shared" si="551"/>
        <v>0.39361993309611709</v>
      </c>
      <c r="Q252" s="87">
        <f t="shared" si="552"/>
        <v>2.8116242796753493E-2</v>
      </c>
      <c r="R252" s="96">
        <f t="shared" si="553"/>
        <v>0.5782638241071294</v>
      </c>
      <c r="AB252" s="119">
        <f t="shared" si="554"/>
        <v>43966.428571428572</v>
      </c>
      <c r="AC252" s="120">
        <f t="shared" si="555"/>
        <v>700.14285714285711</v>
      </c>
      <c r="AD252" s="67">
        <f t="shared" si="556"/>
        <v>2929.0300000000007</v>
      </c>
      <c r="AE252" s="41">
        <f t="shared" si="557"/>
        <v>0.23903574123271423</v>
      </c>
    </row>
    <row r="253" spans="1:31" ht="13.8" x14ac:dyDescent="0.25">
      <c r="A253" s="95">
        <v>44111</v>
      </c>
      <c r="B253" s="81">
        <v>7550952</v>
      </c>
      <c r="C253" s="81">
        <v>211804</v>
      </c>
      <c r="D253" s="81">
        <v>2999895</v>
      </c>
      <c r="E253" s="81"/>
      <c r="F253" s="81">
        <f t="shared" si="542"/>
        <v>50341</v>
      </c>
      <c r="G253" s="81">
        <f t="shared" si="543"/>
        <v>915</v>
      </c>
      <c r="H253" s="81">
        <f t="shared" si="544"/>
        <v>47505</v>
      </c>
      <c r="I253" s="81">
        <f t="shared" si="545"/>
        <v>4339253</v>
      </c>
      <c r="J253" s="82">
        <f t="shared" si="546"/>
        <v>1.1875546932734921E-2</v>
      </c>
      <c r="K253" s="82">
        <f t="shared" si="547"/>
        <v>2.1095917951404226E-4</v>
      </c>
      <c r="L253" s="82">
        <f t="shared" si="548"/>
        <v>1.0952585598704457E-2</v>
      </c>
      <c r="M253" s="81">
        <f t="shared" si="549"/>
        <v>1.0637792178614833</v>
      </c>
      <c r="N253" s="84">
        <f t="shared" si="550"/>
        <v>2.8049973036512483E-2</v>
      </c>
      <c r="O253" s="84"/>
      <c r="P253" s="85">
        <f t="shared" si="551"/>
        <v>0.39728699109728149</v>
      </c>
      <c r="Q253" s="87">
        <f t="shared" si="552"/>
        <v>2.8049973036512483E-2</v>
      </c>
      <c r="R253" s="96">
        <f t="shared" si="553"/>
        <v>0.57466303586620604</v>
      </c>
      <c r="AB253" s="119">
        <f t="shared" si="554"/>
        <v>45241.285714285717</v>
      </c>
      <c r="AC253" s="120">
        <f t="shared" si="555"/>
        <v>695.57142857142856</v>
      </c>
      <c r="AD253" s="67">
        <f t="shared" si="556"/>
        <v>2935.2200000000003</v>
      </c>
      <c r="AE253" s="41">
        <f t="shared" si="557"/>
        <v>0.23697420587602583</v>
      </c>
    </row>
    <row r="254" spans="1:31" ht="13.8" x14ac:dyDescent="0.25">
      <c r="A254" s="95">
        <v>44112</v>
      </c>
      <c r="B254" s="81">
        <v>7607182</v>
      </c>
      <c r="C254" s="81">
        <v>212765</v>
      </c>
      <c r="D254" s="81">
        <v>3021252</v>
      </c>
      <c r="E254" s="81"/>
      <c r="F254" s="81">
        <f t="shared" si="542"/>
        <v>56230</v>
      </c>
      <c r="G254" s="81">
        <f t="shared" si="543"/>
        <v>961</v>
      </c>
      <c r="H254" s="81">
        <f t="shared" si="544"/>
        <v>21357</v>
      </c>
      <c r="I254" s="81">
        <f t="shared" si="545"/>
        <v>4373165</v>
      </c>
      <c r="J254" s="82">
        <f t="shared" si="546"/>
        <v>1.3260965538879E-2</v>
      </c>
      <c r="K254" s="82">
        <f t="shared" si="547"/>
        <v>2.2146669023447122E-4</v>
      </c>
      <c r="L254" s="82">
        <f t="shared" si="548"/>
        <v>4.921814883806038E-3</v>
      </c>
      <c r="M254" s="81">
        <f t="shared" si="549"/>
        <v>2.578308293640887</v>
      </c>
      <c r="N254" s="84">
        <f t="shared" si="550"/>
        <v>2.7968964065799923E-2</v>
      </c>
      <c r="O254" s="84"/>
      <c r="P254" s="85">
        <f t="shared" si="551"/>
        <v>0.3971578437324097</v>
      </c>
      <c r="Q254" s="87">
        <f t="shared" si="552"/>
        <v>2.7968964065799923E-2</v>
      </c>
      <c r="R254" s="96">
        <f t="shared" si="553"/>
        <v>0.57487319220179045</v>
      </c>
      <c r="AB254" s="119">
        <f t="shared" si="554"/>
        <v>46878.285714285717</v>
      </c>
      <c r="AC254" s="120">
        <f t="shared" si="555"/>
        <v>710.28571428571433</v>
      </c>
      <c r="AD254" s="67">
        <f t="shared" si="556"/>
        <v>2974.6600000000003</v>
      </c>
      <c r="AE254" s="41">
        <f t="shared" si="557"/>
        <v>0.23877878960476634</v>
      </c>
    </row>
    <row r="255" spans="1:31" ht="13.8" x14ac:dyDescent="0.25">
      <c r="A255" s="95">
        <v>44113</v>
      </c>
      <c r="B255" s="81">
        <v>7664626</v>
      </c>
      <c r="C255" s="81">
        <v>213755</v>
      </c>
      <c r="D255" s="81">
        <v>3039089</v>
      </c>
      <c r="E255" s="81"/>
      <c r="F255" s="81">
        <f t="shared" si="542"/>
        <v>57444</v>
      </c>
      <c r="G255" s="81">
        <f t="shared" si="543"/>
        <v>990</v>
      </c>
      <c r="H255" s="81">
        <f t="shared" si="544"/>
        <v>17837</v>
      </c>
      <c r="I255" s="81">
        <f t="shared" si="545"/>
        <v>4411782</v>
      </c>
      <c r="J255" s="82">
        <f t="shared" si="546"/>
        <v>1.3444552491981074E-2</v>
      </c>
      <c r="K255" s="82">
        <f t="shared" si="547"/>
        <v>2.2638066480455232E-4</v>
      </c>
      <c r="L255" s="82">
        <f t="shared" si="548"/>
        <v>4.0787393112311108E-3</v>
      </c>
      <c r="M255" s="81">
        <f t="shared" si="549"/>
        <v>3.1229216762412708</v>
      </c>
      <c r="N255" s="84">
        <f t="shared" si="550"/>
        <v>2.7888510150397422E-2</v>
      </c>
      <c r="O255" s="84"/>
      <c r="P255" s="85">
        <f t="shared" si="551"/>
        <v>0.39650845325003464</v>
      </c>
      <c r="Q255" s="87">
        <f t="shared" si="552"/>
        <v>2.7888510150397422E-2</v>
      </c>
      <c r="R255" s="96">
        <f t="shared" si="553"/>
        <v>0.57560303659956791</v>
      </c>
      <c r="AB255" s="119">
        <f t="shared" si="554"/>
        <v>47293.428571428572</v>
      </c>
      <c r="AC255" s="120">
        <f t="shared" si="555"/>
        <v>722.14285714285711</v>
      </c>
      <c r="AD255" s="67">
        <f t="shared" si="556"/>
        <v>3026.5</v>
      </c>
      <c r="AE255" s="41">
        <f t="shared" si="557"/>
        <v>0.23860659413277949</v>
      </c>
    </row>
    <row r="256" spans="1:31" ht="13.8" x14ac:dyDescent="0.25">
      <c r="A256" s="95">
        <v>44114</v>
      </c>
      <c r="B256" s="81">
        <v>7719268</v>
      </c>
      <c r="C256" s="81">
        <v>214373</v>
      </c>
      <c r="D256" s="81">
        <v>3062983</v>
      </c>
      <c r="E256" s="81"/>
      <c r="F256" s="81">
        <f t="shared" si="542"/>
        <v>54642</v>
      </c>
      <c r="G256" s="81">
        <f t="shared" si="543"/>
        <v>618</v>
      </c>
      <c r="H256" s="81">
        <f t="shared" si="544"/>
        <v>23894</v>
      </c>
      <c r="I256" s="81">
        <f t="shared" si="545"/>
        <v>4441912</v>
      </c>
      <c r="J256" s="82">
        <f t="shared" si="546"/>
        <v>1.2679065147032726E-2</v>
      </c>
      <c r="K256" s="82">
        <f t="shared" si="547"/>
        <v>1.4007945088855253E-4</v>
      </c>
      <c r="L256" s="82">
        <f t="shared" si="548"/>
        <v>5.4159521028010905E-3</v>
      </c>
      <c r="M256" s="81">
        <f t="shared" si="549"/>
        <v>2.2820362023705258</v>
      </c>
      <c r="N256" s="84">
        <f t="shared" si="550"/>
        <v>2.7771156539713352E-2</v>
      </c>
      <c r="O256" s="84"/>
      <c r="P256" s="85">
        <f t="shared" si="551"/>
        <v>0.3967970797231033</v>
      </c>
      <c r="Q256" s="87">
        <f t="shared" si="552"/>
        <v>2.7771156539713352E-2</v>
      </c>
      <c r="R256" s="96">
        <f t="shared" si="553"/>
        <v>0.5754317637371833</v>
      </c>
      <c r="AB256" s="119">
        <f t="shared" si="554"/>
        <v>47947.428571428572</v>
      </c>
      <c r="AC256" s="120">
        <f t="shared" si="555"/>
        <v>712.28571428571433</v>
      </c>
      <c r="AD256" s="67">
        <f t="shared" si="556"/>
        <v>3016.9500000000007</v>
      </c>
      <c r="AE256" s="41">
        <f t="shared" si="557"/>
        <v>0.236094636731041</v>
      </c>
    </row>
    <row r="257" spans="1:31" ht="13.8" x14ac:dyDescent="0.25">
      <c r="A257" s="95">
        <v>44115</v>
      </c>
      <c r="B257" s="81">
        <v>7763888</v>
      </c>
      <c r="C257" s="81">
        <v>214771</v>
      </c>
      <c r="D257" s="81">
        <v>3075077</v>
      </c>
      <c r="E257" s="81"/>
      <c r="F257" s="81">
        <f t="shared" si="542"/>
        <v>44620</v>
      </c>
      <c r="G257" s="81">
        <f t="shared" si="543"/>
        <v>398</v>
      </c>
      <c r="H257" s="81">
        <f t="shared" si="544"/>
        <v>12094</v>
      </c>
      <c r="I257" s="81">
        <f t="shared" si="545"/>
        <v>4474040</v>
      </c>
      <c r="J257" s="82">
        <f t="shared" si="546"/>
        <v>1.028508074373498E-2</v>
      </c>
      <c r="K257" s="82">
        <f t="shared" si="547"/>
        <v>8.9601054680957216E-5</v>
      </c>
      <c r="L257" s="82">
        <f t="shared" si="548"/>
        <v>2.7227013952550163E-3</v>
      </c>
      <c r="M257" s="81">
        <f t="shared" si="549"/>
        <v>3.6571744777910129</v>
      </c>
      <c r="N257" s="84">
        <f t="shared" si="550"/>
        <v>2.7662815331699786E-2</v>
      </c>
      <c r="O257" s="84"/>
      <c r="P257" s="85">
        <f t="shared" si="551"/>
        <v>0.39607436377237798</v>
      </c>
      <c r="Q257" s="87">
        <f t="shared" si="552"/>
        <v>2.7662815331699786E-2</v>
      </c>
      <c r="R257" s="96">
        <f t="shared" si="553"/>
        <v>0.57626282089592218</v>
      </c>
      <c r="AB257" s="119">
        <f t="shared" si="554"/>
        <v>49255</v>
      </c>
      <c r="AC257" s="120">
        <f t="shared" si="555"/>
        <v>721</v>
      </c>
      <c r="AD257" s="67">
        <f t="shared" si="556"/>
        <v>3079.31</v>
      </c>
      <c r="AE257" s="41">
        <f t="shared" si="557"/>
        <v>0.23414336328593094</v>
      </c>
    </row>
    <row r="258" spans="1:31" ht="13.8" x14ac:dyDescent="0.25">
      <c r="A258" s="95">
        <v>44116</v>
      </c>
      <c r="B258" s="81">
        <v>7805561</v>
      </c>
      <c r="C258" s="81">
        <v>215088</v>
      </c>
      <c r="D258" s="81">
        <v>3106728</v>
      </c>
      <c r="E258" s="81"/>
      <c r="F258" s="81">
        <f t="shared" si="542"/>
        <v>41673</v>
      </c>
      <c r="G258" s="81">
        <f t="shared" si="543"/>
        <v>317</v>
      </c>
      <c r="H258" s="81">
        <f t="shared" si="544"/>
        <v>31651</v>
      </c>
      <c r="I258" s="81">
        <f t="shared" si="545"/>
        <v>4483745</v>
      </c>
      <c r="J258" s="82">
        <f t="shared" si="546"/>
        <v>9.5381234564967388E-3</v>
      </c>
      <c r="K258" s="82">
        <f t="shared" si="547"/>
        <v>7.08531886169994E-5</v>
      </c>
      <c r="L258" s="82">
        <f t="shared" si="548"/>
        <v>7.0743667915351676E-3</v>
      </c>
      <c r="M258" s="81">
        <f t="shared" si="549"/>
        <v>1.3348957041198908</v>
      </c>
      <c r="N258" s="84">
        <f t="shared" si="550"/>
        <v>2.7555738786744475E-2</v>
      </c>
      <c r="O258" s="84"/>
      <c r="P258" s="85">
        <f t="shared" si="551"/>
        <v>0.39801469747017543</v>
      </c>
      <c r="Q258" s="87">
        <f t="shared" si="552"/>
        <v>2.7555738786744475E-2</v>
      </c>
      <c r="R258" s="96">
        <f t="shared" si="553"/>
        <v>0.57442956374308007</v>
      </c>
      <c r="AB258" s="119">
        <f t="shared" si="554"/>
        <v>49557.571428571428</v>
      </c>
      <c r="AC258" s="120">
        <f t="shared" si="555"/>
        <v>700.57142857142856</v>
      </c>
      <c r="AD258" s="67">
        <f t="shared" si="556"/>
        <v>3077.6500000000005</v>
      </c>
      <c r="AE258" s="41">
        <f t="shared" si="557"/>
        <v>0.22763193624077735</v>
      </c>
    </row>
    <row r="259" spans="1:31" ht="13.8" x14ac:dyDescent="0.25">
      <c r="A259" s="95">
        <v>44117</v>
      </c>
      <c r="B259" s="81">
        <v>7858011</v>
      </c>
      <c r="C259" s="81">
        <v>215890</v>
      </c>
      <c r="D259" s="81">
        <v>3124593</v>
      </c>
      <c r="E259" s="81"/>
      <c r="F259" s="81">
        <f t="shared" si="542"/>
        <v>52450</v>
      </c>
      <c r="G259" s="81">
        <f t="shared" si="543"/>
        <v>802</v>
      </c>
      <c r="H259" s="81">
        <f t="shared" si="544"/>
        <v>17865</v>
      </c>
      <c r="I259" s="81">
        <f t="shared" si="545"/>
        <v>4517528</v>
      </c>
      <c r="J259" s="82">
        <f t="shared" si="546"/>
        <v>1.1980325488372688E-2</v>
      </c>
      <c r="K259" s="82">
        <f t="shared" si="547"/>
        <v>1.7886833439457417E-4</v>
      </c>
      <c r="L259" s="82">
        <f t="shared" si="548"/>
        <v>3.9843925111709075E-3</v>
      </c>
      <c r="M259" s="81">
        <f t="shared" si="549"/>
        <v>2.8776302837554826</v>
      </c>
      <c r="N259" s="84">
        <f t="shared" si="550"/>
        <v>2.7473873477652296E-2</v>
      </c>
      <c r="O259" s="84"/>
      <c r="P259" s="85">
        <f t="shared" si="551"/>
        <v>0.39763153805714957</v>
      </c>
      <c r="Q259" s="87">
        <f t="shared" si="552"/>
        <v>2.7473873477652296E-2</v>
      </c>
      <c r="R259" s="96">
        <f t="shared" si="553"/>
        <v>0.57489458846519814</v>
      </c>
      <c r="AB259" s="119">
        <f t="shared" si="554"/>
        <v>51057.142857142855</v>
      </c>
      <c r="AC259" s="120">
        <f t="shared" si="555"/>
        <v>714.42857142857144</v>
      </c>
      <c r="AD259" s="67">
        <f t="shared" si="556"/>
        <v>3166.8900000000003</v>
      </c>
      <c r="AE259" s="41">
        <f t="shared" si="557"/>
        <v>0.22559311230531259</v>
      </c>
    </row>
    <row r="260" spans="1:31" ht="13.8" x14ac:dyDescent="0.25">
      <c r="A260" s="95">
        <v>44118</v>
      </c>
      <c r="B260" s="81">
        <v>7917547</v>
      </c>
      <c r="C260" s="81">
        <v>216875</v>
      </c>
      <c r="D260" s="81">
        <v>3155794</v>
      </c>
      <c r="E260" s="81"/>
      <c r="F260" s="81">
        <f t="shared" si="542"/>
        <v>59536</v>
      </c>
      <c r="G260" s="81">
        <f t="shared" si="543"/>
        <v>985</v>
      </c>
      <c r="H260" s="81">
        <f t="shared" si="544"/>
        <v>31201</v>
      </c>
      <c r="I260" s="81">
        <f t="shared" si="545"/>
        <v>4544878</v>
      </c>
      <c r="J260" s="82">
        <f t="shared" si="546"/>
        <v>1.3499364220833579E-2</v>
      </c>
      <c r="K260" s="82">
        <f t="shared" si="547"/>
        <v>2.1803960041863604E-4</v>
      </c>
      <c r="L260" s="82">
        <f t="shared" si="548"/>
        <v>6.9066533732607743E-3</v>
      </c>
      <c r="M260" s="81">
        <f t="shared" si="549"/>
        <v>1.8947292565032583</v>
      </c>
      <c r="N260" s="84">
        <f t="shared" si="550"/>
        <v>2.7391690886078731E-2</v>
      </c>
      <c r="O260" s="84"/>
      <c r="P260" s="85">
        <f t="shared" si="551"/>
        <v>0.39858228817587066</v>
      </c>
      <c r="Q260" s="87">
        <f t="shared" si="552"/>
        <v>2.7391690886078731E-2</v>
      </c>
      <c r="R260" s="96">
        <f t="shared" si="553"/>
        <v>0.57402602093805055</v>
      </c>
      <c r="AB260" s="119">
        <f t="shared" si="554"/>
        <v>52370.714285714283</v>
      </c>
      <c r="AC260" s="120">
        <f t="shared" si="555"/>
        <v>724.42857142857144</v>
      </c>
      <c r="AD260" s="67">
        <f t="shared" si="556"/>
        <v>3281.4800000000005</v>
      </c>
      <c r="AE260" s="41">
        <f t="shared" si="557"/>
        <v>0.2207627568745113</v>
      </c>
    </row>
    <row r="261" spans="1:31" ht="13.8" x14ac:dyDescent="0.25">
      <c r="A261" s="95">
        <v>44119</v>
      </c>
      <c r="B261" s="81">
        <v>7981202</v>
      </c>
      <c r="C261" s="81">
        <v>217695</v>
      </c>
      <c r="D261" s="81">
        <v>3177397</v>
      </c>
      <c r="E261" s="81"/>
      <c r="F261" s="81">
        <f t="shared" si="542"/>
        <v>63655</v>
      </c>
      <c r="G261" s="81">
        <f t="shared" si="543"/>
        <v>820</v>
      </c>
      <c r="H261" s="81">
        <f t="shared" si="544"/>
        <v>21603</v>
      </c>
      <c r="I261" s="81">
        <f t="shared" si="545"/>
        <v>4586110</v>
      </c>
      <c r="J261" s="82">
        <f t="shared" si="546"/>
        <v>1.434910553121029E-2</v>
      </c>
      <c r="K261" s="82">
        <f t="shared" si="547"/>
        <v>1.8042288483871295E-4</v>
      </c>
      <c r="L261" s="82">
        <f t="shared" si="548"/>
        <v>4.7532629038667265E-3</v>
      </c>
      <c r="M261" s="81">
        <f t="shared" si="549"/>
        <v>2.9083946861916763</v>
      </c>
      <c r="N261" s="84">
        <f t="shared" si="550"/>
        <v>2.7275966702759811E-2</v>
      </c>
      <c r="O261" s="84"/>
      <c r="P261" s="85">
        <f t="shared" si="551"/>
        <v>0.3981100841702791</v>
      </c>
      <c r="Q261" s="87">
        <f t="shared" si="552"/>
        <v>2.7275966702759811E-2</v>
      </c>
      <c r="R261" s="96">
        <f t="shared" si="553"/>
        <v>0.57461394912696107</v>
      </c>
      <c r="AB261" s="119">
        <f t="shared" si="554"/>
        <v>53431.428571428572</v>
      </c>
      <c r="AC261" s="120">
        <f t="shared" si="555"/>
        <v>704.28571428571433</v>
      </c>
      <c r="AD261" s="67">
        <f t="shared" si="556"/>
        <v>3310.5400000000004</v>
      </c>
      <c r="AE261" s="41">
        <f t="shared" si="557"/>
        <v>0.21274043336909212</v>
      </c>
    </row>
    <row r="262" spans="1:31" ht="13.8" x14ac:dyDescent="0.25">
      <c r="A262" s="95">
        <v>44120</v>
      </c>
      <c r="B262" s="81">
        <v>8050367</v>
      </c>
      <c r="C262" s="81">
        <v>218578</v>
      </c>
      <c r="D262" s="81">
        <v>3197539</v>
      </c>
      <c r="E262" s="81"/>
      <c r="F262" s="81">
        <f t="shared" si="542"/>
        <v>69165</v>
      </c>
      <c r="G262" s="81">
        <f t="shared" si="543"/>
        <v>883</v>
      </c>
      <c r="H262" s="81">
        <f t="shared" si="544"/>
        <v>20142</v>
      </c>
      <c r="I262" s="81">
        <f t="shared" si="545"/>
        <v>4634250</v>
      </c>
      <c r="J262" s="82">
        <f t="shared" si="546"/>
        <v>1.545403975454857E-2</v>
      </c>
      <c r="K262" s="82">
        <f t="shared" si="547"/>
        <v>1.9253790249252635E-4</v>
      </c>
      <c r="L262" s="82">
        <f t="shared" si="548"/>
        <v>4.3919574541386929E-3</v>
      </c>
      <c r="M262" s="81">
        <f t="shared" si="549"/>
        <v>3.3709358505937095</v>
      </c>
      <c r="N262" s="84">
        <f t="shared" si="550"/>
        <v>2.7151308753998422E-2</v>
      </c>
      <c r="O262" s="84"/>
      <c r="P262" s="85">
        <f t="shared" si="551"/>
        <v>0.39719170567006451</v>
      </c>
      <c r="Q262" s="87">
        <f t="shared" si="552"/>
        <v>2.7151308753998422E-2</v>
      </c>
      <c r="R262" s="96">
        <f t="shared" si="553"/>
        <v>0.57565698557593703</v>
      </c>
      <c r="AB262" s="119">
        <f t="shared" si="554"/>
        <v>55105.857142857145</v>
      </c>
      <c r="AC262" s="120">
        <f t="shared" si="555"/>
        <v>689</v>
      </c>
      <c r="AD262" s="67">
        <f t="shared" si="556"/>
        <v>3356.3200000000006</v>
      </c>
      <c r="AE262" s="41">
        <f t="shared" si="557"/>
        <v>0.20528435905992273</v>
      </c>
    </row>
    <row r="263" spans="1:31" ht="13.8" x14ac:dyDescent="0.25">
      <c r="A263" s="95">
        <v>44121</v>
      </c>
      <c r="B263" s="81">
        <v>8107914</v>
      </c>
      <c r="C263" s="81">
        <v>219289</v>
      </c>
      <c r="D263" s="81">
        <v>3220573</v>
      </c>
      <c r="E263" s="81"/>
      <c r="F263" s="81">
        <f t="shared" si="542"/>
        <v>57547</v>
      </c>
      <c r="G263" s="81">
        <f t="shared" si="543"/>
        <v>711</v>
      </c>
      <c r="H263" s="81">
        <f t="shared" si="544"/>
        <v>23034</v>
      </c>
      <c r="I263" s="81">
        <f t="shared" si="545"/>
        <v>4668052</v>
      </c>
      <c r="J263" s="82">
        <f t="shared" si="546"/>
        <v>1.2727301763815728E-2</v>
      </c>
      <c r="K263" s="82">
        <f t="shared" si="547"/>
        <v>1.5342288396180611E-4</v>
      </c>
      <c r="L263" s="82">
        <f t="shared" si="548"/>
        <v>4.9703835572099042E-3</v>
      </c>
      <c r="M263" s="81">
        <f t="shared" si="549"/>
        <v>2.4839544408912633</v>
      </c>
      <c r="N263" s="84">
        <f t="shared" si="550"/>
        <v>2.7046290821535601E-2</v>
      </c>
      <c r="O263" s="84"/>
      <c r="P263" s="85">
        <f t="shared" si="551"/>
        <v>0.39721351262482557</v>
      </c>
      <c r="Q263" s="87">
        <f t="shared" si="552"/>
        <v>2.7046290821535601E-2</v>
      </c>
      <c r="R263" s="96">
        <f t="shared" si="553"/>
        <v>0.57574019655363884</v>
      </c>
      <c r="AB263" s="119">
        <f t="shared" si="554"/>
        <v>55520.857142857145</v>
      </c>
      <c r="AC263" s="120">
        <f t="shared" si="555"/>
        <v>702.28571428571433</v>
      </c>
      <c r="AD263" s="67">
        <f t="shared" si="556"/>
        <v>3447.8500000000004</v>
      </c>
      <c r="AE263" s="41">
        <f t="shared" si="557"/>
        <v>0.20368801261241476</v>
      </c>
    </row>
    <row r="264" spans="1:31" ht="13.8" x14ac:dyDescent="0.25">
      <c r="A264" s="95">
        <v>44122</v>
      </c>
      <c r="B264" s="81">
        <v>8156137</v>
      </c>
      <c r="C264" s="81">
        <v>219677</v>
      </c>
      <c r="D264" s="81">
        <v>3234138</v>
      </c>
      <c r="E264" s="81"/>
      <c r="F264" s="81">
        <f t="shared" si="542"/>
        <v>48223</v>
      </c>
      <c r="G264" s="81">
        <f t="shared" si="543"/>
        <v>388</v>
      </c>
      <c r="H264" s="81">
        <f t="shared" si="544"/>
        <v>13565</v>
      </c>
      <c r="I264" s="81">
        <f t="shared" si="545"/>
        <v>4702322</v>
      </c>
      <c r="J264" s="82">
        <f t="shared" si="546"/>
        <v>1.0589831386909932E-2</v>
      </c>
      <c r="K264" s="82">
        <f t="shared" si="547"/>
        <v>8.311818291655705E-5</v>
      </c>
      <c r="L264" s="82">
        <f t="shared" si="548"/>
        <v>2.9059230702657124E-3</v>
      </c>
      <c r="M264" s="81">
        <f t="shared" si="549"/>
        <v>3.5428856579465124</v>
      </c>
      <c r="N264" s="84">
        <f t="shared" si="550"/>
        <v>2.6933951697966821E-2</v>
      </c>
      <c r="O264" s="84"/>
      <c r="P264" s="85">
        <f t="shared" si="551"/>
        <v>0.39652816032884197</v>
      </c>
      <c r="Q264" s="87">
        <f t="shared" si="552"/>
        <v>2.6933951697966821E-2</v>
      </c>
      <c r="R264" s="96">
        <f t="shared" si="553"/>
        <v>0.57653788797319128</v>
      </c>
      <c r="AB264" s="119">
        <f t="shared" si="554"/>
        <v>56035.571428571428</v>
      </c>
      <c r="AC264" s="120">
        <f t="shared" si="555"/>
        <v>700.85714285714289</v>
      </c>
      <c r="AD264" s="67">
        <f t="shared" si="556"/>
        <v>3469.03</v>
      </c>
      <c r="AE264" s="41">
        <f t="shared" si="557"/>
        <v>0.20203259783199998</v>
      </c>
    </row>
    <row r="265" spans="1:31" ht="13.8" x14ac:dyDescent="0.25">
      <c r="A265" s="95">
        <v>44123</v>
      </c>
      <c r="B265" s="81">
        <v>8214532</v>
      </c>
      <c r="C265" s="81">
        <v>220122</v>
      </c>
      <c r="D265" s="81">
        <v>3272603</v>
      </c>
      <c r="E265" s="81"/>
      <c r="F265" s="81">
        <f t="shared" si="542"/>
        <v>58395</v>
      </c>
      <c r="G265" s="81">
        <f t="shared" si="543"/>
        <v>445</v>
      </c>
      <c r="H265" s="81">
        <f t="shared" si="544"/>
        <v>38465</v>
      </c>
      <c r="I265" s="81">
        <f t="shared" si="545"/>
        <v>4721807</v>
      </c>
      <c r="J265" s="82">
        <f t="shared" si="546"/>
        <v>1.273205976438496E-2</v>
      </c>
      <c r="K265" s="82">
        <f t="shared" si="547"/>
        <v>9.4634097792537389E-5</v>
      </c>
      <c r="L265" s="82">
        <f t="shared" si="548"/>
        <v>8.1800012844717995E-3</v>
      </c>
      <c r="M265" s="81">
        <f t="shared" si="549"/>
        <v>1.5386852926081267</v>
      </c>
      <c r="N265" s="84">
        <f t="shared" si="550"/>
        <v>2.6796657435870966E-2</v>
      </c>
      <c r="O265" s="84"/>
      <c r="P265" s="85">
        <f t="shared" si="551"/>
        <v>0.39839189864985614</v>
      </c>
      <c r="Q265" s="87">
        <f t="shared" si="552"/>
        <v>2.6796657435870966E-2</v>
      </c>
      <c r="R265" s="96">
        <f t="shared" si="553"/>
        <v>0.57481144391427286</v>
      </c>
      <c r="AB265" s="119">
        <f t="shared" si="554"/>
        <v>58424.428571428572</v>
      </c>
      <c r="AC265" s="120">
        <f t="shared" si="555"/>
        <v>719.14285714285711</v>
      </c>
      <c r="AD265" s="67">
        <f t="shared" si="556"/>
        <v>3574</v>
      </c>
      <c r="AE265" s="41">
        <f t="shared" si="557"/>
        <v>0.20121512510992084</v>
      </c>
    </row>
    <row r="266" spans="1:31" ht="13.8" x14ac:dyDescent="0.25">
      <c r="A266" s="95">
        <v>44124</v>
      </c>
      <c r="B266" s="81">
        <v>8274887</v>
      </c>
      <c r="C266" s="81">
        <v>221055</v>
      </c>
      <c r="D266" s="81">
        <v>3295148</v>
      </c>
      <c r="E266" s="81"/>
      <c r="F266" s="81">
        <f t="shared" si="542"/>
        <v>60355</v>
      </c>
      <c r="G266" s="81">
        <f t="shared" si="543"/>
        <v>933</v>
      </c>
      <c r="H266" s="81">
        <f t="shared" si="544"/>
        <v>22545</v>
      </c>
      <c r="I266" s="81">
        <f t="shared" si="545"/>
        <v>4758684</v>
      </c>
      <c r="J266" s="82">
        <f t="shared" si="546"/>
        <v>1.310747244982091E-2</v>
      </c>
      <c r="K266" s="82">
        <f t="shared" si="547"/>
        <v>1.9759384489878557E-4</v>
      </c>
      <c r="L266" s="82">
        <f t="shared" si="548"/>
        <v>4.7746551267343201E-3</v>
      </c>
      <c r="M266" s="81">
        <f t="shared" si="549"/>
        <v>2.6361255288300334</v>
      </c>
      <c r="N266" s="84">
        <f t="shared" si="550"/>
        <v>2.6713959961024242E-2</v>
      </c>
      <c r="O266" s="84"/>
      <c r="P266" s="85">
        <f t="shared" si="551"/>
        <v>0.3982106341754274</v>
      </c>
      <c r="Q266" s="87">
        <f t="shared" si="552"/>
        <v>2.6713959961024242E-2</v>
      </c>
      <c r="R266" s="96">
        <f t="shared" si="553"/>
        <v>0.57507540586354833</v>
      </c>
      <c r="AB266" s="119">
        <f t="shared" si="554"/>
        <v>59553.714285714283</v>
      </c>
      <c r="AC266" s="120">
        <f t="shared" si="555"/>
        <v>737.85714285714289</v>
      </c>
      <c r="AD266" s="67">
        <f t="shared" si="556"/>
        <v>3665.9500000000003</v>
      </c>
      <c r="AE266" s="41">
        <f t="shared" si="557"/>
        <v>0.20127310597720724</v>
      </c>
    </row>
    <row r="267" spans="1:31" ht="13.8" x14ac:dyDescent="0.25">
      <c r="A267" s="95">
        <v>44125</v>
      </c>
      <c r="B267" s="81">
        <v>8337663</v>
      </c>
      <c r="C267" s="81">
        <v>222180</v>
      </c>
      <c r="D267" s="81">
        <v>3323354</v>
      </c>
      <c r="E267" s="81"/>
      <c r="F267" s="81">
        <f t="shared" si="542"/>
        <v>62776</v>
      </c>
      <c r="G267" s="81">
        <f t="shared" si="543"/>
        <v>1125</v>
      </c>
      <c r="H267" s="81">
        <f t="shared" si="544"/>
        <v>28206</v>
      </c>
      <c r="I267" s="81">
        <f t="shared" si="545"/>
        <v>4792129</v>
      </c>
      <c r="J267" s="82">
        <f t="shared" si="546"/>
        <v>1.3530128342094555E-2</v>
      </c>
      <c r="K267" s="82">
        <f t="shared" si="547"/>
        <v>2.3640989819874569E-4</v>
      </c>
      <c r="L267" s="82">
        <f t="shared" si="548"/>
        <v>5.9272689676389519E-3</v>
      </c>
      <c r="M267" s="81">
        <f t="shared" si="549"/>
        <v>2.1951384289479354</v>
      </c>
      <c r="N267" s="84">
        <f t="shared" si="550"/>
        <v>2.6647754892468071E-2</v>
      </c>
      <c r="O267" s="84"/>
      <c r="P267" s="85">
        <f t="shared" si="551"/>
        <v>0.39859538578136344</v>
      </c>
      <c r="Q267" s="87">
        <f t="shared" si="552"/>
        <v>2.6647754892468071E-2</v>
      </c>
      <c r="R267" s="96">
        <f t="shared" si="553"/>
        <v>0.57475685932616849</v>
      </c>
      <c r="AB267" s="119">
        <f t="shared" si="554"/>
        <v>60016.571428571428</v>
      </c>
      <c r="AC267" s="120">
        <f t="shared" si="555"/>
        <v>757.85714285714289</v>
      </c>
      <c r="AD267" s="67">
        <f t="shared" si="556"/>
        <v>3740.2000000000003</v>
      </c>
      <c r="AE267" s="41">
        <f t="shared" si="557"/>
        <v>0.20262476414553843</v>
      </c>
    </row>
    <row r="268" spans="1:31" ht="13.8" x14ac:dyDescent="0.25">
      <c r="A268" s="95">
        <v>44126</v>
      </c>
      <c r="B268" s="81">
        <v>8409364</v>
      </c>
      <c r="C268" s="81">
        <v>223036</v>
      </c>
      <c r="D268" s="81">
        <v>3353056</v>
      </c>
      <c r="E268" s="81"/>
      <c r="F268" s="81">
        <f t="shared" si="542"/>
        <v>71701</v>
      </c>
      <c r="G268" s="81">
        <f t="shared" si="543"/>
        <v>856</v>
      </c>
      <c r="H268" s="81">
        <f t="shared" si="544"/>
        <v>29702</v>
      </c>
      <c r="I268" s="81">
        <f t="shared" si="545"/>
        <v>4833272</v>
      </c>
      <c r="J268" s="82">
        <f t="shared" si="546"/>
        <v>1.5348867648507673E-2</v>
      </c>
      <c r="K268" s="82">
        <f t="shared" si="547"/>
        <v>1.7862624315831231E-4</v>
      </c>
      <c r="L268" s="82">
        <f t="shared" si="548"/>
        <v>6.1980802269721875E-3</v>
      </c>
      <c r="M268" s="81">
        <f t="shared" si="549"/>
        <v>2.4070211982320644</v>
      </c>
      <c r="N268" s="84">
        <f t="shared" si="550"/>
        <v>2.6522338669131222E-2</v>
      </c>
      <c r="O268" s="84"/>
      <c r="P268" s="85">
        <f t="shared" si="551"/>
        <v>0.39872884560592214</v>
      </c>
      <c r="Q268" s="87">
        <f t="shared" si="552"/>
        <v>2.6522338669131222E-2</v>
      </c>
      <c r="R268" s="96">
        <f t="shared" si="553"/>
        <v>0.57474881572494663</v>
      </c>
      <c r="AB268" s="119">
        <f t="shared" si="554"/>
        <v>61166</v>
      </c>
      <c r="AC268" s="120">
        <f t="shared" si="555"/>
        <v>763</v>
      </c>
      <c r="AD268" s="67">
        <f t="shared" si="556"/>
        <v>3857.4100000000003</v>
      </c>
      <c r="AE268" s="41">
        <f t="shared" si="557"/>
        <v>0.19780111525609151</v>
      </c>
    </row>
    <row r="269" spans="1:31" ht="13.8" x14ac:dyDescent="0.25">
      <c r="A269" s="95">
        <v>44127</v>
      </c>
      <c r="B269" s="81">
        <v>8493111</v>
      </c>
      <c r="C269" s="81">
        <v>223983</v>
      </c>
      <c r="D269" s="81">
        <v>3375427</v>
      </c>
      <c r="E269" s="81"/>
      <c r="F269" s="81">
        <f t="shared" si="542"/>
        <v>83747</v>
      </c>
      <c r="G269" s="81">
        <f t="shared" si="543"/>
        <v>947</v>
      </c>
      <c r="H269" s="81">
        <f t="shared" si="544"/>
        <v>22371</v>
      </c>
      <c r="I269" s="81">
        <f t="shared" si="545"/>
        <v>4893701</v>
      </c>
      <c r="J269" s="82">
        <f t="shared" si="546"/>
        <v>1.7778870579950843E-2</v>
      </c>
      <c r="K269" s="82">
        <f t="shared" si="547"/>
        <v>1.9593352081157445E-4</v>
      </c>
      <c r="L269" s="82">
        <f t="shared" si="548"/>
        <v>4.62854149321619E-3</v>
      </c>
      <c r="M269" s="81">
        <f t="shared" si="549"/>
        <v>3.6851409797452686</v>
      </c>
      <c r="N269" s="84">
        <f t="shared" si="550"/>
        <v>2.6372315162253267E-2</v>
      </c>
      <c r="O269" s="84"/>
      <c r="P269" s="85">
        <f t="shared" si="551"/>
        <v>0.39743116509368592</v>
      </c>
      <c r="Q269" s="87">
        <f t="shared" si="552"/>
        <v>2.6372315162253267E-2</v>
      </c>
      <c r="R269" s="96">
        <f t="shared" si="553"/>
        <v>0.57619651974406083</v>
      </c>
      <c r="AB269" s="119">
        <f t="shared" si="554"/>
        <v>63249.142857142855</v>
      </c>
      <c r="AC269" s="120">
        <f t="shared" si="555"/>
        <v>772.14285714285711</v>
      </c>
      <c r="AD269" s="67">
        <f t="shared" si="556"/>
        <v>3886.4600000000005</v>
      </c>
      <c r="AE269" s="41">
        <f t="shared" si="557"/>
        <v>0.19867510720369103</v>
      </c>
    </row>
    <row r="270" spans="1:31" ht="13.8" x14ac:dyDescent="0.25">
      <c r="A270" s="95">
        <v>44128</v>
      </c>
      <c r="B270" s="81">
        <v>8576841</v>
      </c>
      <c r="C270" s="81">
        <v>224897</v>
      </c>
      <c r="D270" s="81">
        <v>3406656</v>
      </c>
      <c r="E270" s="81"/>
      <c r="F270" s="81">
        <f t="shared" si="542"/>
        <v>83730</v>
      </c>
      <c r="G270" s="81">
        <f t="shared" si="543"/>
        <v>914</v>
      </c>
      <c r="H270" s="81">
        <f t="shared" si="544"/>
        <v>31229</v>
      </c>
      <c r="I270" s="81">
        <f t="shared" si="545"/>
        <v>4945288</v>
      </c>
      <c r="J270" s="82">
        <f t="shared" si="546"/>
        <v>1.756032569340981E-2</v>
      </c>
      <c r="K270" s="82">
        <f t="shared" si="547"/>
        <v>1.8677070789572145E-4</v>
      </c>
      <c r="L270" s="82">
        <f t="shared" si="548"/>
        <v>6.3814687493167236E-3</v>
      </c>
      <c r="M270" s="81">
        <f t="shared" si="549"/>
        <v>2.6735209347654321</v>
      </c>
      <c r="N270" s="84">
        <f t="shared" si="550"/>
        <v>2.622142581400308E-2</v>
      </c>
      <c r="O270" s="84"/>
      <c r="P270" s="85">
        <f t="shared" si="551"/>
        <v>0.39719239286352631</v>
      </c>
      <c r="Q270" s="87">
        <f t="shared" si="552"/>
        <v>2.622142581400308E-2</v>
      </c>
      <c r="R270" s="96">
        <f t="shared" si="553"/>
        <v>0.57658618132247064</v>
      </c>
      <c r="AB270" s="119">
        <f t="shared" si="554"/>
        <v>66989.571428571435</v>
      </c>
      <c r="AC270" s="120">
        <f t="shared" si="555"/>
        <v>801.14285714285711</v>
      </c>
      <c r="AD270" s="67">
        <f t="shared" si="556"/>
        <v>3922.4900000000002</v>
      </c>
      <c r="AE270" s="41">
        <f t="shared" si="557"/>
        <v>0.20424344157483054</v>
      </c>
    </row>
    <row r="271" spans="1:31" ht="13.8" x14ac:dyDescent="0.25">
      <c r="A271" s="95">
        <v>44129</v>
      </c>
      <c r="B271" s="81">
        <v>8637648</v>
      </c>
      <c r="C271" s="81">
        <v>225237</v>
      </c>
      <c r="D271" s="81">
        <v>3422878</v>
      </c>
      <c r="E271" s="81"/>
      <c r="F271" s="81">
        <f t="shared" ref="F271:F284" si="558">B271-B270</f>
        <v>60807</v>
      </c>
      <c r="G271" s="81">
        <f t="shared" ref="G271:G284" si="559">C271-C270</f>
        <v>340</v>
      </c>
      <c r="H271" s="81">
        <f t="shared" ref="H271:H284" si="560">D271-D270</f>
        <v>16222</v>
      </c>
      <c r="I271" s="81">
        <f t="shared" ref="I271:I284" si="561">B271-D271-C271</f>
        <v>4989533</v>
      </c>
      <c r="J271" s="82">
        <f t="shared" ref="J271:J284" si="562">F271/I270*$B$2/($B$2-B270)</f>
        <v>1.2623031359059097E-2</v>
      </c>
      <c r="K271" s="82">
        <f t="shared" ref="K271:K284" si="563">G271/I270</f>
        <v>6.8752315335325257E-5</v>
      </c>
      <c r="L271" s="82">
        <f t="shared" ref="L271:L284" si="564">H271/I270</f>
        <v>3.280294292263666E-3</v>
      </c>
      <c r="M271" s="81">
        <f t="shared" ref="M271:M284" si="565">J271/(K271+L271)</f>
        <v>3.7691417403440792</v>
      </c>
      <c r="N271" s="84">
        <f t="shared" ref="N271:N284" si="566">C271/B271</f>
        <v>2.6076195742174259E-2</v>
      </c>
      <c r="O271" s="84"/>
      <c r="P271" s="85">
        <f t="shared" ref="P271:P284" si="567">D271/B271</f>
        <v>0.39627430985842443</v>
      </c>
      <c r="Q271" s="87">
        <f t="shared" ref="Q271:Q284" si="568">N271</f>
        <v>2.6076195742174259E-2</v>
      </c>
      <c r="R271" s="96">
        <f t="shared" ref="R271:R284" si="569">IF(P271="","",1-SUM(P271:Q271))</f>
        <v>0.57764949439940128</v>
      </c>
      <c r="AB271" s="119">
        <f t="shared" ref="AB271:AB284" si="570">AVERAGE(F265:F271)</f>
        <v>68787.28571428571</v>
      </c>
      <c r="AC271" s="120">
        <f t="shared" ref="AC271:AC284" si="571">AVERAGE(G265:G271)</f>
        <v>794.28571428571433</v>
      </c>
      <c r="AD271" s="67">
        <f t="shared" ref="AD271:AD284" si="572">INDEX(AB250:AB271,$AE$3)*$AD$2</f>
        <v>4089.7100000000005</v>
      </c>
      <c r="AE271" s="41">
        <f t="shared" ref="AE271:AE284" si="573">AC271/AD271</f>
        <v>0.19421565692572682</v>
      </c>
    </row>
    <row r="272" spans="1:31" ht="13.8" x14ac:dyDescent="0.25">
      <c r="A272" s="95">
        <v>44130</v>
      </c>
      <c r="B272" s="81">
        <v>8704446</v>
      </c>
      <c r="C272" s="81">
        <v>225714</v>
      </c>
      <c r="D272" s="81">
        <v>3460455</v>
      </c>
      <c r="E272" s="81"/>
      <c r="F272" s="81">
        <f t="shared" si="558"/>
        <v>66798</v>
      </c>
      <c r="G272" s="81">
        <f t="shared" si="559"/>
        <v>477</v>
      </c>
      <c r="H272" s="81">
        <f t="shared" si="560"/>
        <v>37577</v>
      </c>
      <c r="I272" s="81">
        <f t="shared" si="561"/>
        <v>5018277</v>
      </c>
      <c r="J272" s="82">
        <f t="shared" si="562"/>
        <v>1.3746342007794739E-2</v>
      </c>
      <c r="K272" s="82">
        <f t="shared" si="563"/>
        <v>9.5600129310699023E-5</v>
      </c>
      <c r="L272" s="82">
        <f t="shared" si="564"/>
        <v>7.5311657423650672E-3</v>
      </c>
      <c r="M272" s="81">
        <f t="shared" si="565"/>
        <v>1.8023815387916673</v>
      </c>
      <c r="N272" s="84">
        <f t="shared" si="566"/>
        <v>2.5930886353939125E-2</v>
      </c>
      <c r="O272" s="84"/>
      <c r="P272" s="85">
        <f t="shared" si="567"/>
        <v>0.39755028637089596</v>
      </c>
      <c r="Q272" s="87">
        <f t="shared" si="568"/>
        <v>2.5930886353939125E-2</v>
      </c>
      <c r="R272" s="96">
        <f t="shared" si="569"/>
        <v>0.5765188272751649</v>
      </c>
      <c r="AB272" s="119">
        <f t="shared" si="570"/>
        <v>69987.71428571429</v>
      </c>
      <c r="AC272" s="120">
        <f t="shared" si="571"/>
        <v>798.85714285714289</v>
      </c>
      <c r="AD272" s="67">
        <f t="shared" si="572"/>
        <v>4168.76</v>
      </c>
      <c r="AE272" s="41">
        <f t="shared" si="573"/>
        <v>0.19162943965523149</v>
      </c>
    </row>
    <row r="273" spans="1:31" ht="13.8" x14ac:dyDescent="0.25">
      <c r="A273" s="95">
        <v>44131</v>
      </c>
      <c r="B273" s="81">
        <v>8778078</v>
      </c>
      <c r="C273" s="81">
        <v>226700</v>
      </c>
      <c r="D273" s="81">
        <v>3487666</v>
      </c>
      <c r="E273" s="81"/>
      <c r="F273" s="81">
        <f t="shared" si="558"/>
        <v>73632</v>
      </c>
      <c r="G273" s="81">
        <f t="shared" si="559"/>
        <v>986</v>
      </c>
      <c r="H273" s="81">
        <f t="shared" si="560"/>
        <v>27211</v>
      </c>
      <c r="I273" s="81">
        <f t="shared" si="561"/>
        <v>5063712</v>
      </c>
      <c r="J273" s="82">
        <f t="shared" si="562"/>
        <v>1.506903884293993E-2</v>
      </c>
      <c r="K273" s="82">
        <f t="shared" si="563"/>
        <v>1.964817804995619E-4</v>
      </c>
      <c r="L273" s="82">
        <f t="shared" si="564"/>
        <v>5.4223790356730008E-3</v>
      </c>
      <c r="M273" s="81">
        <f t="shared" si="565"/>
        <v>2.6818672567163904</v>
      </c>
      <c r="N273" s="84">
        <f t="shared" si="566"/>
        <v>2.582569897419458E-2</v>
      </c>
      <c r="O273" s="84"/>
      <c r="P273" s="85">
        <f t="shared" si="567"/>
        <v>0.39731544878047337</v>
      </c>
      <c r="Q273" s="87">
        <f t="shared" si="568"/>
        <v>2.582569897419458E-2</v>
      </c>
      <c r="R273" s="96">
        <f t="shared" si="569"/>
        <v>0.57685885224533207</v>
      </c>
      <c r="AB273" s="119">
        <f t="shared" si="570"/>
        <v>71884.428571428565</v>
      </c>
      <c r="AC273" s="120">
        <f t="shared" si="571"/>
        <v>806.42857142857144</v>
      </c>
      <c r="AD273" s="67">
        <f t="shared" si="572"/>
        <v>4201.1600000000008</v>
      </c>
      <c r="AE273" s="41">
        <f t="shared" si="573"/>
        <v>0.19195378691327425</v>
      </c>
    </row>
    <row r="274" spans="1:31" ht="13.8" x14ac:dyDescent="0.25">
      <c r="A274" s="95">
        <v>44132</v>
      </c>
      <c r="B274" s="81">
        <v>8856436</v>
      </c>
      <c r="C274" s="81">
        <v>227689</v>
      </c>
      <c r="D274" s="81">
        <v>3518140</v>
      </c>
      <c r="E274" s="81"/>
      <c r="F274" s="81">
        <f t="shared" si="558"/>
        <v>78358</v>
      </c>
      <c r="G274" s="81">
        <f t="shared" si="559"/>
        <v>989</v>
      </c>
      <c r="H274" s="81">
        <f t="shared" si="560"/>
        <v>30474</v>
      </c>
      <c r="I274" s="81">
        <f t="shared" si="561"/>
        <v>5110607</v>
      </c>
      <c r="J274" s="82">
        <f t="shared" si="562"/>
        <v>1.5895974619953856E-2</v>
      </c>
      <c r="K274" s="82">
        <f t="shared" si="563"/>
        <v>1.9531126572759272E-4</v>
      </c>
      <c r="L274" s="82">
        <f t="shared" si="564"/>
        <v>6.0181147742999598E-3</v>
      </c>
      <c r="M274" s="81">
        <f t="shared" si="565"/>
        <v>2.5583268421560494</v>
      </c>
      <c r="N274" s="84">
        <f t="shared" si="566"/>
        <v>2.5708874314679178E-2</v>
      </c>
      <c r="O274" s="84"/>
      <c r="P274" s="85">
        <f t="shared" si="567"/>
        <v>0.3972410572379228</v>
      </c>
      <c r="Q274" s="87">
        <f t="shared" si="568"/>
        <v>2.5708874314679178E-2</v>
      </c>
      <c r="R274" s="96">
        <f t="shared" si="569"/>
        <v>0.57705006844739803</v>
      </c>
      <c r="AB274" s="119">
        <f t="shared" si="570"/>
        <v>74110.428571428565</v>
      </c>
      <c r="AC274" s="120">
        <f t="shared" si="571"/>
        <v>787</v>
      </c>
      <c r="AD274" s="67">
        <f t="shared" si="572"/>
        <v>4281.6200000000008</v>
      </c>
      <c r="AE274" s="41">
        <f t="shared" si="573"/>
        <v>0.18380893213316452</v>
      </c>
    </row>
    <row r="275" spans="1:31" ht="13.8" x14ac:dyDescent="0.25">
      <c r="A275" s="95">
        <v>44133</v>
      </c>
      <c r="B275" s="81">
        <v>8944957</v>
      </c>
      <c r="C275" s="81">
        <v>228660</v>
      </c>
      <c r="D275" s="81">
        <v>3554336</v>
      </c>
      <c r="E275" s="81"/>
      <c r="F275" s="81">
        <f t="shared" si="558"/>
        <v>88521</v>
      </c>
      <c r="G275" s="81">
        <f t="shared" si="559"/>
        <v>971</v>
      </c>
      <c r="H275" s="81">
        <f t="shared" si="560"/>
        <v>36196</v>
      </c>
      <c r="I275" s="81">
        <f t="shared" si="561"/>
        <v>5161961</v>
      </c>
      <c r="J275" s="82">
        <f t="shared" si="562"/>
        <v>1.7797223931403636E-2</v>
      </c>
      <c r="K275" s="82">
        <f t="shared" si="563"/>
        <v>1.8999700035631775E-4</v>
      </c>
      <c r="L275" s="82">
        <f t="shared" si="564"/>
        <v>7.0825246394410684E-3</v>
      </c>
      <c r="M275" s="81">
        <f t="shared" si="565"/>
        <v>2.4471874836386833</v>
      </c>
      <c r="N275" s="84">
        <f t="shared" si="566"/>
        <v>2.556300717823462E-2</v>
      </c>
      <c r="O275" s="84"/>
      <c r="P275" s="85">
        <f t="shared" si="567"/>
        <v>0.39735640987430126</v>
      </c>
      <c r="Q275" s="87">
        <f t="shared" si="568"/>
        <v>2.556300717823462E-2</v>
      </c>
      <c r="R275" s="96">
        <f t="shared" si="569"/>
        <v>0.57708058294746412</v>
      </c>
      <c r="AB275" s="119">
        <f t="shared" si="570"/>
        <v>76513.28571428571</v>
      </c>
      <c r="AC275" s="120">
        <f t="shared" si="571"/>
        <v>803.42857142857144</v>
      </c>
      <c r="AD275" s="67">
        <f t="shared" si="572"/>
        <v>4427.4400000000005</v>
      </c>
      <c r="AE275" s="41">
        <f t="shared" si="573"/>
        <v>0.18146571640238407</v>
      </c>
    </row>
    <row r="276" spans="1:31" ht="13.8" x14ac:dyDescent="0.25">
      <c r="A276" s="95">
        <v>44134</v>
      </c>
      <c r="B276" s="81">
        <v>9044278</v>
      </c>
      <c r="C276" s="81">
        <v>229690</v>
      </c>
      <c r="D276" s="81">
        <v>3578452</v>
      </c>
      <c r="E276" s="81"/>
      <c r="F276" s="81">
        <f t="shared" si="558"/>
        <v>99321</v>
      </c>
      <c r="G276" s="81">
        <f t="shared" si="559"/>
        <v>1030</v>
      </c>
      <c r="H276" s="81">
        <f t="shared" si="560"/>
        <v>24116</v>
      </c>
      <c r="I276" s="81">
        <f t="shared" si="561"/>
        <v>5236136</v>
      </c>
      <c r="J276" s="82">
        <f t="shared" si="562"/>
        <v>1.9775349038654983E-2</v>
      </c>
      <c r="K276" s="82">
        <f t="shared" si="563"/>
        <v>1.9953657146964108E-4</v>
      </c>
      <c r="L276" s="82">
        <f t="shared" si="564"/>
        <v>4.6718679199629753E-3</v>
      </c>
      <c r="M276" s="81">
        <f t="shared" si="565"/>
        <v>4.0594758808130331</v>
      </c>
      <c r="N276" s="84">
        <f t="shared" si="566"/>
        <v>2.5396167610062408E-2</v>
      </c>
      <c r="O276" s="84"/>
      <c r="P276" s="85">
        <f t="shared" si="567"/>
        <v>0.39565922232819467</v>
      </c>
      <c r="Q276" s="87">
        <f t="shared" si="568"/>
        <v>2.5396167610062408E-2</v>
      </c>
      <c r="R276" s="96">
        <f t="shared" si="569"/>
        <v>0.57894461006174291</v>
      </c>
      <c r="AB276" s="119">
        <f t="shared" si="570"/>
        <v>78738.142857142855</v>
      </c>
      <c r="AC276" s="120">
        <f t="shared" si="571"/>
        <v>815.28571428571433</v>
      </c>
      <c r="AD276" s="67">
        <f t="shared" si="572"/>
        <v>4689.2700000000004</v>
      </c>
      <c r="AE276" s="41">
        <f t="shared" si="573"/>
        <v>0.17386196876821217</v>
      </c>
    </row>
    <row r="277" spans="1:31" ht="13.8" x14ac:dyDescent="0.25">
      <c r="A277" s="95">
        <v>44135</v>
      </c>
      <c r="B277" s="81">
        <v>9133404</v>
      </c>
      <c r="C277" s="81">
        <v>230598</v>
      </c>
      <c r="D277" s="81">
        <v>3612478</v>
      </c>
      <c r="E277" s="81"/>
      <c r="F277" s="81">
        <f t="shared" si="558"/>
        <v>89126</v>
      </c>
      <c r="G277" s="81">
        <f t="shared" si="559"/>
        <v>908</v>
      </c>
      <c r="H277" s="81">
        <f t="shared" si="560"/>
        <v>34026</v>
      </c>
      <c r="I277" s="81">
        <f t="shared" si="561"/>
        <v>5290328</v>
      </c>
      <c r="J277" s="82">
        <f t="shared" si="562"/>
        <v>1.7499484104463947E-2</v>
      </c>
      <c r="K277" s="82">
        <f t="shared" si="563"/>
        <v>1.73410316309584E-4</v>
      </c>
      <c r="L277" s="82">
        <f t="shared" si="564"/>
        <v>6.4983033290197199E-3</v>
      </c>
      <c r="M277" s="81">
        <f t="shared" si="565"/>
        <v>2.6229369296619751</v>
      </c>
      <c r="N277" s="84">
        <f t="shared" si="566"/>
        <v>2.5247760856740815E-2</v>
      </c>
      <c r="O277" s="84"/>
      <c r="P277" s="85">
        <f t="shared" si="567"/>
        <v>0.3955237280645858</v>
      </c>
      <c r="Q277" s="87">
        <f t="shared" si="568"/>
        <v>2.5247760856740815E-2</v>
      </c>
      <c r="R277" s="96">
        <f t="shared" si="569"/>
        <v>0.57922851107867346</v>
      </c>
      <c r="AB277" s="119">
        <f t="shared" si="570"/>
        <v>79509</v>
      </c>
      <c r="AC277" s="120">
        <f t="shared" si="571"/>
        <v>814.42857142857144</v>
      </c>
      <c r="AD277" s="67">
        <f t="shared" si="572"/>
        <v>4815.1100000000006</v>
      </c>
      <c r="AE277" s="41">
        <f t="shared" si="573"/>
        <v>0.16914017985644592</v>
      </c>
    </row>
    <row r="278" spans="1:31" ht="13.8" x14ac:dyDescent="0.25">
      <c r="A278" s="95">
        <v>44136</v>
      </c>
      <c r="B278" s="81">
        <v>9206998</v>
      </c>
      <c r="C278" s="81">
        <v>230999</v>
      </c>
      <c r="D278" s="81">
        <v>3630579</v>
      </c>
      <c r="E278" s="81"/>
      <c r="F278" s="81">
        <f t="shared" si="558"/>
        <v>73594</v>
      </c>
      <c r="G278" s="81">
        <f t="shared" si="559"/>
        <v>401</v>
      </c>
      <c r="H278" s="81">
        <f t="shared" si="560"/>
        <v>18101</v>
      </c>
      <c r="I278" s="81">
        <f t="shared" si="561"/>
        <v>5345420</v>
      </c>
      <c r="J278" s="82">
        <f t="shared" si="562"/>
        <v>1.4305788413047664E-2</v>
      </c>
      <c r="K278" s="82">
        <f t="shared" si="563"/>
        <v>7.5798702840353186E-5</v>
      </c>
      <c r="L278" s="82">
        <f t="shared" si="564"/>
        <v>3.4215269828260174E-3</v>
      </c>
      <c r="M278" s="81">
        <f t="shared" si="565"/>
        <v>4.0904936225068438</v>
      </c>
      <c r="N278" s="84">
        <f t="shared" si="566"/>
        <v>2.5089502571848065E-2</v>
      </c>
      <c r="O278" s="84"/>
      <c r="P278" s="85">
        <f t="shared" si="567"/>
        <v>0.39432820556711318</v>
      </c>
      <c r="Q278" s="87">
        <f t="shared" si="568"/>
        <v>2.5089502571848065E-2</v>
      </c>
      <c r="R278" s="96">
        <f t="shared" si="569"/>
        <v>0.58058229186103882</v>
      </c>
      <c r="AB278" s="119">
        <f t="shared" si="570"/>
        <v>81335.71428571429</v>
      </c>
      <c r="AC278" s="120">
        <f t="shared" si="571"/>
        <v>823.14285714285711</v>
      </c>
      <c r="AD278" s="67">
        <f t="shared" si="572"/>
        <v>4899.1400000000003</v>
      </c>
      <c r="AE278" s="41">
        <f t="shared" si="573"/>
        <v>0.16801782703553217</v>
      </c>
    </row>
    <row r="279" spans="1:31" ht="13.8" x14ac:dyDescent="0.25">
      <c r="A279" s="95">
        <v>44137</v>
      </c>
      <c r="B279" s="81">
        <v>9291087</v>
      </c>
      <c r="C279" s="81">
        <v>231490</v>
      </c>
      <c r="D279" s="81">
        <v>3674981</v>
      </c>
      <c r="E279" s="81"/>
      <c r="F279" s="81">
        <f t="shared" si="558"/>
        <v>84089</v>
      </c>
      <c r="G279" s="81">
        <f t="shared" si="559"/>
        <v>491</v>
      </c>
      <c r="H279" s="81">
        <f t="shared" si="560"/>
        <v>44402</v>
      </c>
      <c r="I279" s="81">
        <f t="shared" si="561"/>
        <v>5384616</v>
      </c>
      <c r="J279" s="82">
        <f t="shared" si="562"/>
        <v>1.6181122752239853E-2</v>
      </c>
      <c r="K279" s="82">
        <f t="shared" si="563"/>
        <v>9.1854335113050053E-5</v>
      </c>
      <c r="L279" s="82">
        <f t="shared" si="564"/>
        <v>8.3065502804269831E-3</v>
      </c>
      <c r="M279" s="81">
        <f t="shared" si="565"/>
        <v>1.9266900670990563</v>
      </c>
      <c r="N279" s="84">
        <f t="shared" si="566"/>
        <v>2.491527632880846E-2</v>
      </c>
      <c r="O279" s="84"/>
      <c r="P279" s="85">
        <f t="shared" si="567"/>
        <v>0.3955383261398801</v>
      </c>
      <c r="Q279" s="87">
        <f t="shared" si="568"/>
        <v>2.491527632880846E-2</v>
      </c>
      <c r="R279" s="96">
        <f t="shared" si="569"/>
        <v>0.57954639753131143</v>
      </c>
      <c r="AB279" s="119">
        <f t="shared" si="570"/>
        <v>83805.857142857145</v>
      </c>
      <c r="AC279" s="120">
        <f t="shared" si="571"/>
        <v>825.14285714285711</v>
      </c>
      <c r="AD279" s="67">
        <f t="shared" si="572"/>
        <v>5031.91</v>
      </c>
      <c r="AE279" s="41">
        <f t="shared" si="573"/>
        <v>0.16398203806166189</v>
      </c>
    </row>
    <row r="280" spans="1:31" ht="13.8" x14ac:dyDescent="0.25">
      <c r="A280" s="95">
        <v>44138</v>
      </c>
      <c r="B280" s="81">
        <v>9382617</v>
      </c>
      <c r="C280" s="81">
        <v>232620</v>
      </c>
      <c r="D280" s="81">
        <v>3705130</v>
      </c>
      <c r="E280" s="81"/>
      <c r="F280" s="81">
        <f t="shared" si="558"/>
        <v>91530</v>
      </c>
      <c r="G280" s="81">
        <f t="shared" si="559"/>
        <v>1130</v>
      </c>
      <c r="H280" s="81">
        <f t="shared" si="560"/>
        <v>30149</v>
      </c>
      <c r="I280" s="81">
        <f t="shared" si="561"/>
        <v>5444867</v>
      </c>
      <c r="J280" s="82">
        <f t="shared" si="562"/>
        <v>1.7489344203199531E-2</v>
      </c>
      <c r="K280" s="82">
        <f t="shared" si="563"/>
        <v>2.0985711887347213E-4</v>
      </c>
      <c r="L280" s="82">
        <f t="shared" si="564"/>
        <v>5.5990993601029299E-3</v>
      </c>
      <c r="M280" s="81">
        <f t="shared" si="565"/>
        <v>3.0107549034833418</v>
      </c>
      <c r="N280" s="84">
        <f t="shared" si="566"/>
        <v>2.4792656462477365E-2</v>
      </c>
      <c r="O280" s="84"/>
      <c r="P280" s="85">
        <f t="shared" si="567"/>
        <v>0.39489302398254134</v>
      </c>
      <c r="Q280" s="87">
        <f t="shared" si="568"/>
        <v>2.4792656462477365E-2</v>
      </c>
      <c r="R280" s="96">
        <f t="shared" si="569"/>
        <v>0.58031431955498136</v>
      </c>
      <c r="AB280" s="119">
        <f t="shared" si="570"/>
        <v>86362.71428571429</v>
      </c>
      <c r="AC280" s="120">
        <f t="shared" si="571"/>
        <v>845.71428571428567</v>
      </c>
      <c r="AD280" s="67">
        <f t="shared" si="572"/>
        <v>5187.7300000000005</v>
      </c>
      <c r="AE280" s="41">
        <f t="shared" si="573"/>
        <v>0.16302203193194048</v>
      </c>
    </row>
    <row r="281" spans="1:31" ht="13.8" x14ac:dyDescent="0.25">
      <c r="A281" s="95">
        <v>44139</v>
      </c>
      <c r="B281" s="81">
        <v>9485448</v>
      </c>
      <c r="C281" s="81">
        <v>233717</v>
      </c>
      <c r="D281" s="81">
        <v>3743527</v>
      </c>
      <c r="E281" s="81"/>
      <c r="F281" s="81">
        <f t="shared" si="558"/>
        <v>102831</v>
      </c>
      <c r="G281" s="81">
        <f t="shared" si="559"/>
        <v>1097</v>
      </c>
      <c r="H281" s="81">
        <f t="shared" si="560"/>
        <v>38397</v>
      </c>
      <c r="I281" s="81">
        <f t="shared" si="561"/>
        <v>5508204</v>
      </c>
      <c r="J281" s="82">
        <f t="shared" si="562"/>
        <v>1.9436817722738378E-2</v>
      </c>
      <c r="K281" s="82">
        <f t="shared" si="563"/>
        <v>2.0147415905659403E-4</v>
      </c>
      <c r="L281" s="82">
        <f t="shared" si="564"/>
        <v>7.0519628854111586E-3</v>
      </c>
      <c r="M281" s="81">
        <f t="shared" si="565"/>
        <v>2.6796700107244984</v>
      </c>
      <c r="N281" s="84">
        <f t="shared" si="566"/>
        <v>2.4639532049514162E-2</v>
      </c>
      <c r="O281" s="84"/>
      <c r="P281" s="85">
        <f t="shared" si="567"/>
        <v>0.39466000973280335</v>
      </c>
      <c r="Q281" s="87">
        <f t="shared" si="568"/>
        <v>2.4639532049514162E-2</v>
      </c>
      <c r="R281" s="96">
        <f t="shared" si="569"/>
        <v>0.58070045821768246</v>
      </c>
      <c r="AB281" s="119">
        <f t="shared" si="570"/>
        <v>89858.857142857145</v>
      </c>
      <c r="AC281" s="120">
        <f t="shared" si="571"/>
        <v>861.14285714285711</v>
      </c>
      <c r="AD281" s="67">
        <f t="shared" si="572"/>
        <v>5355.93</v>
      </c>
      <c r="AE281" s="41">
        <f t="shared" si="573"/>
        <v>0.16078306795325126</v>
      </c>
    </row>
    <row r="282" spans="1:31" ht="13.8" x14ac:dyDescent="0.25">
      <c r="A282" s="95">
        <v>44140</v>
      </c>
      <c r="B282" s="81">
        <v>9607336</v>
      </c>
      <c r="C282" s="81">
        <v>234927</v>
      </c>
      <c r="D282" s="81">
        <v>3781751</v>
      </c>
      <c r="E282" s="81"/>
      <c r="F282" s="81">
        <f t="shared" si="558"/>
        <v>121888</v>
      </c>
      <c r="G282" s="81">
        <f t="shared" si="559"/>
        <v>1210</v>
      </c>
      <c r="H282" s="81">
        <f t="shared" si="560"/>
        <v>38224</v>
      </c>
      <c r="I282" s="81">
        <f t="shared" si="561"/>
        <v>5590658</v>
      </c>
      <c r="J282" s="82">
        <f t="shared" si="562"/>
        <v>2.2781283658827568E-2</v>
      </c>
      <c r="K282" s="82">
        <f t="shared" si="563"/>
        <v>2.1967232876632747E-4</v>
      </c>
      <c r="L282" s="82">
        <f t="shared" si="564"/>
        <v>6.9394670204661994E-3</v>
      </c>
      <c r="M282" s="81">
        <f t="shared" si="565"/>
        <v>3.182126027658585</v>
      </c>
      <c r="N282" s="84">
        <f t="shared" si="566"/>
        <v>2.445287642693042E-2</v>
      </c>
      <c r="O282" s="84"/>
      <c r="P282" s="85">
        <f t="shared" si="567"/>
        <v>0.393631595688961</v>
      </c>
      <c r="Q282" s="87">
        <f t="shared" si="568"/>
        <v>2.445287642693042E-2</v>
      </c>
      <c r="R282" s="96">
        <f t="shared" si="569"/>
        <v>0.58191552788410861</v>
      </c>
      <c r="AB282" s="119">
        <f t="shared" si="570"/>
        <v>94625.571428571435</v>
      </c>
      <c r="AC282" s="120">
        <f t="shared" si="571"/>
        <v>895.28571428571433</v>
      </c>
      <c r="AD282" s="67">
        <f t="shared" si="572"/>
        <v>5511.67</v>
      </c>
      <c r="AE282" s="41">
        <f t="shared" si="573"/>
        <v>0.16243456416761423</v>
      </c>
    </row>
    <row r="283" spans="1:31" ht="13.8" x14ac:dyDescent="0.25">
      <c r="A283" s="95">
        <v>44141</v>
      </c>
      <c r="B283" s="81">
        <v>9733816</v>
      </c>
      <c r="C283" s="81">
        <v>236073</v>
      </c>
      <c r="D283" s="81">
        <v>3810791</v>
      </c>
      <c r="E283" s="81"/>
      <c r="F283" s="81">
        <f t="shared" si="558"/>
        <v>126480</v>
      </c>
      <c r="G283" s="81">
        <f t="shared" si="559"/>
        <v>1146</v>
      </c>
      <c r="H283" s="81">
        <f t="shared" si="560"/>
        <v>29040</v>
      </c>
      <c r="I283" s="81">
        <f t="shared" si="561"/>
        <v>5686952</v>
      </c>
      <c r="J283" s="82">
        <f t="shared" si="562"/>
        <v>2.3299728555547048E-2</v>
      </c>
      <c r="K283" s="82">
        <f t="shared" si="563"/>
        <v>2.049848157408305E-4</v>
      </c>
      <c r="L283" s="82">
        <f t="shared" si="564"/>
        <v>5.1943796240084801E-3</v>
      </c>
      <c r="M283" s="81">
        <f t="shared" si="565"/>
        <v>4.315272439107452</v>
      </c>
      <c r="N283" s="84">
        <f t="shared" si="566"/>
        <v>2.4252872665766437E-2</v>
      </c>
      <c r="O283" s="84"/>
      <c r="P283" s="85">
        <f t="shared" si="567"/>
        <v>0.39150020916770978</v>
      </c>
      <c r="Q283" s="87">
        <f t="shared" si="568"/>
        <v>2.4252872665766437E-2</v>
      </c>
      <c r="R283" s="96">
        <f t="shared" si="569"/>
        <v>0.58424691816652374</v>
      </c>
      <c r="AB283" s="119">
        <f t="shared" si="570"/>
        <v>98505.428571428565</v>
      </c>
      <c r="AC283" s="120">
        <f t="shared" si="571"/>
        <v>911.85714285714289</v>
      </c>
      <c r="AD283" s="67">
        <f t="shared" si="572"/>
        <v>5565.63</v>
      </c>
      <c r="AE283" s="41">
        <f t="shared" si="573"/>
        <v>0.16383718336596986</v>
      </c>
    </row>
    <row r="284" spans="1:31" ht="14.4" thickBot="1" x14ac:dyDescent="0.3">
      <c r="A284" s="99">
        <v>44142</v>
      </c>
      <c r="B284" s="100">
        <v>9860558</v>
      </c>
      <c r="C284" s="100">
        <v>237113</v>
      </c>
      <c r="D284" s="100">
        <v>3851465</v>
      </c>
      <c r="E284" s="100"/>
      <c r="F284" s="100">
        <f t="shared" si="558"/>
        <v>126742</v>
      </c>
      <c r="G284" s="100">
        <f t="shared" si="559"/>
        <v>1040</v>
      </c>
      <c r="H284" s="100">
        <f t="shared" si="560"/>
        <v>40674</v>
      </c>
      <c r="I284" s="100">
        <f t="shared" si="561"/>
        <v>5771980</v>
      </c>
      <c r="J284" s="101">
        <f t="shared" si="562"/>
        <v>2.296169093396978E-2</v>
      </c>
      <c r="K284" s="101">
        <f t="shared" si="563"/>
        <v>1.828747631420135E-4</v>
      </c>
      <c r="L284" s="101">
        <f t="shared" si="564"/>
        <v>7.1521616500367863E-3</v>
      </c>
      <c r="M284" s="100">
        <f t="shared" si="565"/>
        <v>3.13041267153285</v>
      </c>
      <c r="N284" s="102">
        <f t="shared" si="566"/>
        <v>2.4046610749614779E-2</v>
      </c>
      <c r="O284" s="102"/>
      <c r="P284" s="103">
        <f t="shared" si="567"/>
        <v>0.3905930070083255</v>
      </c>
      <c r="Q284" s="104">
        <f t="shared" si="568"/>
        <v>2.4046610749614779E-2</v>
      </c>
      <c r="R284" s="105">
        <f t="shared" si="569"/>
        <v>0.58536038224205966</v>
      </c>
      <c r="AB284" s="121">
        <f t="shared" si="570"/>
        <v>103879.14285714286</v>
      </c>
      <c r="AC284" s="122">
        <f t="shared" si="571"/>
        <v>930.71428571428567</v>
      </c>
      <c r="AD284" s="67">
        <f t="shared" si="572"/>
        <v>5693.5000000000009</v>
      </c>
      <c r="AE284" s="41">
        <f t="shared" si="573"/>
        <v>0.16346962074546159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workbookViewId="0">
      <pane xSplit="1" ySplit="3" topLeftCell="AL201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41" ht="27.6" x14ac:dyDescent="0.25">
      <c r="A1" s="2" t="s">
        <v>192</v>
      </c>
      <c r="B1" s="49">
        <f>B105/B2</f>
        <v>1.9096450999273875E-3</v>
      </c>
      <c r="C1" s="49">
        <f>C105/B2</f>
        <v>3.0038582248237687E-5</v>
      </c>
      <c r="D1" t="s">
        <v>175</v>
      </c>
      <c r="AC1" s="36">
        <f>SUM(AC4:AC162)</f>
        <v>332.99999999999994</v>
      </c>
      <c r="AD1" s="36">
        <f>SUM(AD4:AD162)</f>
        <v>336.45857142857142</v>
      </c>
      <c r="AE1" s="71" t="s">
        <v>195</v>
      </c>
    </row>
    <row r="2" spans="1:41" ht="14.4" thickBot="1" x14ac:dyDescent="0.3">
      <c r="A2" t="s">
        <v>70</v>
      </c>
      <c r="B2" s="35">
        <v>8655535</v>
      </c>
      <c r="D2" s="23" t="s">
        <v>71</v>
      </c>
      <c r="E2" s="23"/>
      <c r="N2" s="41">
        <f>N134/'Country Statistics'!$M$30</f>
        <v>0.89390771198154928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72">
        <v>1.4999999999999999E-2</v>
      </c>
      <c r="AE2" s="67"/>
    </row>
    <row r="3" spans="1:4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10</v>
      </c>
      <c r="AE3" s="68">
        <f>COUNT(AB11:AB32)-AD3</f>
        <v>12</v>
      </c>
      <c r="AL3" s="2" t="s">
        <v>211</v>
      </c>
      <c r="AM3" t="s">
        <v>208</v>
      </c>
      <c r="AN3" t="s">
        <v>209</v>
      </c>
      <c r="AO3"/>
    </row>
    <row r="4" spans="1:41" ht="13.8" x14ac:dyDescent="0.25">
      <c r="A4" s="106">
        <v>43862</v>
      </c>
      <c r="B4" s="107">
        <v>0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41" ht="13.8" x14ac:dyDescent="0.25">
      <c r="A5" s="95">
        <v>43863</v>
      </c>
      <c r="B5" s="81">
        <v>0</v>
      </c>
      <c r="C5" s="81">
        <v>0</v>
      </c>
      <c r="D5" s="81">
        <v>0</v>
      </c>
      <c r="E5" s="81">
        <v>330</v>
      </c>
      <c r="F5" s="81">
        <f t="shared" ref="F5:H36" si="0">B5-B4</f>
        <v>0</v>
      </c>
      <c r="G5" s="81">
        <f t="shared" si="0"/>
        <v>0</v>
      </c>
      <c r="H5" s="81">
        <f t="shared" si="0"/>
        <v>0</v>
      </c>
      <c r="I5" s="81">
        <f t="shared" ref="I5:I63" si="1">B5-C5-D5</f>
        <v>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  <c r="AL5">
        <f>IF(E5="",AL4,E5)</f>
        <v>330</v>
      </c>
    </row>
    <row r="6" spans="1:41" ht="13.8" x14ac:dyDescent="0.25">
      <c r="A6" s="95">
        <v>43864</v>
      </c>
      <c r="B6" s="81">
        <v>0</v>
      </c>
      <c r="C6" s="81">
        <v>0</v>
      </c>
      <c r="D6" s="81">
        <v>0</v>
      </c>
      <c r="E6" s="81">
        <v>337</v>
      </c>
      <c r="F6" s="81">
        <f t="shared" si="0"/>
        <v>0</v>
      </c>
      <c r="G6" s="81">
        <f t="shared" si="0"/>
        <v>0</v>
      </c>
      <c r="H6" s="81">
        <f t="shared" si="0"/>
        <v>0</v>
      </c>
      <c r="I6" s="81">
        <f t="shared" si="1"/>
        <v>0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  <c r="AL6">
        <f t="shared" ref="AL6:AL69" si="3">IF(E6="",AL5,E6)</f>
        <v>337</v>
      </c>
    </row>
    <row r="7" spans="1:41" ht="13.8" x14ac:dyDescent="0.25">
      <c r="A7" s="95">
        <v>43865</v>
      </c>
      <c r="B7" s="81">
        <v>0</v>
      </c>
      <c r="C7" s="81">
        <v>0</v>
      </c>
      <c r="D7" s="81">
        <v>0</v>
      </c>
      <c r="E7" s="81">
        <v>343</v>
      </c>
      <c r="F7" s="81">
        <f t="shared" si="0"/>
        <v>0</v>
      </c>
      <c r="G7" s="81">
        <f t="shared" si="0"/>
        <v>0</v>
      </c>
      <c r="H7" s="81">
        <f t="shared" si="0"/>
        <v>0</v>
      </c>
      <c r="I7" s="81">
        <f t="shared" si="1"/>
        <v>0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  <c r="AL7">
        <f t="shared" si="3"/>
        <v>343</v>
      </c>
    </row>
    <row r="8" spans="1:41" ht="13.8" x14ac:dyDescent="0.25">
      <c r="A8" s="95">
        <v>43866</v>
      </c>
      <c r="B8" s="81">
        <v>0</v>
      </c>
      <c r="C8" s="81">
        <v>0</v>
      </c>
      <c r="D8" s="81">
        <v>0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0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  <c r="AL8">
        <f t="shared" si="3"/>
        <v>343</v>
      </c>
    </row>
    <row r="9" spans="1:41" ht="13.8" x14ac:dyDescent="0.25">
      <c r="A9" s="95">
        <v>43867</v>
      </c>
      <c r="B9" s="81">
        <v>0</v>
      </c>
      <c r="C9" s="81">
        <v>0</v>
      </c>
      <c r="D9" s="81">
        <v>0</v>
      </c>
      <c r="E9" s="81"/>
      <c r="F9" s="81">
        <f t="shared" si="0"/>
        <v>0</v>
      </c>
      <c r="G9" s="81">
        <f t="shared" si="0"/>
        <v>0</v>
      </c>
      <c r="H9" s="81">
        <f t="shared" si="0"/>
        <v>0</v>
      </c>
      <c r="I9" s="81">
        <f t="shared" si="1"/>
        <v>0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  <c r="AL9">
        <f t="shared" si="3"/>
        <v>343</v>
      </c>
    </row>
    <row r="10" spans="1:41" ht="13.8" x14ac:dyDescent="0.25">
      <c r="A10" s="95">
        <v>43868</v>
      </c>
      <c r="B10" s="81">
        <v>0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0"/>
        <v>0</v>
      </c>
      <c r="H10" s="81">
        <f t="shared" si="0"/>
        <v>0</v>
      </c>
      <c r="I10" s="81">
        <f t="shared" si="1"/>
        <v>0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  <c r="AL10">
        <f t="shared" si="3"/>
        <v>343</v>
      </c>
    </row>
    <row r="11" spans="1:41" ht="13.8" x14ac:dyDescent="0.25">
      <c r="A11" s="95">
        <v>43869</v>
      </c>
      <c r="B11" s="81">
        <v>0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0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</v>
      </c>
      <c r="AC11" s="120">
        <f>AVERAGE(G5:G11)</f>
        <v>0</v>
      </c>
      <c r="AD11" s="67"/>
      <c r="AE11" s="67"/>
      <c r="AL11">
        <f t="shared" si="3"/>
        <v>343</v>
      </c>
    </row>
    <row r="12" spans="1:41" ht="13.8" x14ac:dyDescent="0.25">
      <c r="A12" s="95">
        <v>43870</v>
      </c>
      <c r="B12" s="81">
        <v>0</v>
      </c>
      <c r="C12" s="81">
        <v>0</v>
      </c>
      <c r="D12" s="81">
        <v>0</v>
      </c>
      <c r="E12" s="81">
        <v>383</v>
      </c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0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4">AVERAGE(F6:F12)</f>
        <v>0</v>
      </c>
      <c r="AC12" s="120">
        <f t="shared" si="4"/>
        <v>0</v>
      </c>
      <c r="AD12" s="67"/>
      <c r="AE12" s="67"/>
      <c r="AL12">
        <f t="shared" si="3"/>
        <v>383</v>
      </c>
      <c r="AO12" s="48"/>
    </row>
    <row r="13" spans="1:41" ht="13.8" x14ac:dyDescent="0.25">
      <c r="A13" s="95">
        <v>43871</v>
      </c>
      <c r="B13" s="81">
        <v>0</v>
      </c>
      <c r="C13" s="81">
        <v>0</v>
      </c>
      <c r="D13" s="81">
        <v>0</v>
      </c>
      <c r="E13" s="81">
        <v>411</v>
      </c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0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4"/>
        <v>0</v>
      </c>
      <c r="AC13" s="120">
        <f t="shared" si="4"/>
        <v>0</v>
      </c>
      <c r="AD13" s="67"/>
      <c r="AE13" s="67"/>
      <c r="AL13">
        <f t="shared" si="3"/>
        <v>411</v>
      </c>
      <c r="AO13" s="48"/>
    </row>
    <row r="14" spans="1:41" ht="13.8" x14ac:dyDescent="0.25">
      <c r="A14" s="95">
        <v>43872</v>
      </c>
      <c r="B14" s="81">
        <v>0</v>
      </c>
      <c r="C14" s="81">
        <v>0</v>
      </c>
      <c r="D14" s="81">
        <v>0</v>
      </c>
      <c r="E14" s="81">
        <v>461</v>
      </c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4"/>
        <v>0</v>
      </c>
      <c r="AC14" s="120">
        <f t="shared" si="4"/>
        <v>0</v>
      </c>
      <c r="AD14" s="67"/>
      <c r="AE14" s="67"/>
      <c r="AL14">
        <f t="shared" si="3"/>
        <v>461</v>
      </c>
      <c r="AO14" s="48"/>
    </row>
    <row r="15" spans="1:41" ht="13.8" x14ac:dyDescent="0.25">
      <c r="A15" s="95">
        <v>43873</v>
      </c>
      <c r="B15" s="81">
        <v>0</v>
      </c>
      <c r="C15" s="81">
        <v>0</v>
      </c>
      <c r="D15" s="81">
        <v>0</v>
      </c>
      <c r="E15" s="81">
        <v>496</v>
      </c>
      <c r="F15" s="81">
        <f t="shared" si="0"/>
        <v>0</v>
      </c>
      <c r="G15" s="81">
        <f t="shared" si="0"/>
        <v>0</v>
      </c>
      <c r="H15" s="81">
        <f t="shared" si="0"/>
        <v>0</v>
      </c>
      <c r="I15" s="81">
        <f t="shared" si="1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4"/>
        <v>0</v>
      </c>
      <c r="AC15" s="120">
        <f t="shared" si="4"/>
        <v>0</v>
      </c>
      <c r="AD15" s="67"/>
      <c r="AE15" s="67"/>
      <c r="AL15">
        <f t="shared" si="3"/>
        <v>496</v>
      </c>
      <c r="AO15" s="48"/>
    </row>
    <row r="16" spans="1:41" ht="13.8" x14ac:dyDescent="0.25">
      <c r="A16" s="95">
        <v>43874</v>
      </c>
      <c r="B16" s="81">
        <v>0</v>
      </c>
      <c r="C16" s="81">
        <v>0</v>
      </c>
      <c r="D16" s="81">
        <v>0</v>
      </c>
      <c r="E16" s="81">
        <v>531</v>
      </c>
      <c r="F16" s="81">
        <f t="shared" si="0"/>
        <v>0</v>
      </c>
      <c r="G16" s="81">
        <f t="shared" si="0"/>
        <v>0</v>
      </c>
      <c r="H16" s="81">
        <f t="shared" si="0"/>
        <v>0</v>
      </c>
      <c r="I16" s="81">
        <f t="shared" si="1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4"/>
        <v>0</v>
      </c>
      <c r="AC16" s="120">
        <f t="shared" si="4"/>
        <v>0</v>
      </c>
      <c r="AD16" s="67"/>
      <c r="AE16" s="67"/>
      <c r="AL16">
        <f t="shared" si="3"/>
        <v>531</v>
      </c>
      <c r="AO16" s="48"/>
    </row>
    <row r="17" spans="1:41" ht="13.8" x14ac:dyDescent="0.25">
      <c r="A17" s="95">
        <v>43875</v>
      </c>
      <c r="B17" s="81">
        <v>0</v>
      </c>
      <c r="C17" s="81">
        <v>0</v>
      </c>
      <c r="D17" s="81">
        <v>0</v>
      </c>
      <c r="E17" s="81">
        <v>561</v>
      </c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4"/>
        <v>0</v>
      </c>
      <c r="AC17" s="120">
        <f t="shared" si="4"/>
        <v>0</v>
      </c>
      <c r="AD17" s="67"/>
      <c r="AE17" s="67"/>
      <c r="AL17">
        <f t="shared" si="3"/>
        <v>561</v>
      </c>
      <c r="AO17" s="48"/>
    </row>
    <row r="18" spans="1:41" ht="13.8" x14ac:dyDescent="0.25">
      <c r="A18" s="95">
        <v>43876</v>
      </c>
      <c r="B18" s="81">
        <v>0</v>
      </c>
      <c r="C18" s="81">
        <v>0</v>
      </c>
      <c r="D18" s="81">
        <v>0</v>
      </c>
      <c r="E18" s="81">
        <v>564</v>
      </c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4"/>
        <v>0</v>
      </c>
      <c r="AC18" s="120">
        <f t="shared" si="4"/>
        <v>0</v>
      </c>
      <c r="AD18" s="67"/>
      <c r="AE18" s="67"/>
      <c r="AL18">
        <f t="shared" si="3"/>
        <v>564</v>
      </c>
      <c r="AO18" s="48"/>
    </row>
    <row r="19" spans="1:41" ht="13.8" x14ac:dyDescent="0.25">
      <c r="A19" s="95">
        <v>43877</v>
      </c>
      <c r="B19" s="81">
        <v>0</v>
      </c>
      <c r="C19" s="81">
        <v>0</v>
      </c>
      <c r="D19" s="81">
        <v>0</v>
      </c>
      <c r="E19" s="81">
        <v>587</v>
      </c>
      <c r="F19" s="81">
        <f t="shared" si="0"/>
        <v>0</v>
      </c>
      <c r="G19" s="81">
        <f t="shared" si="0"/>
        <v>0</v>
      </c>
      <c r="H19" s="81">
        <f t="shared" si="0"/>
        <v>0</v>
      </c>
      <c r="I19" s="81">
        <f t="shared" si="1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4"/>
        <v>0</v>
      </c>
      <c r="AC19" s="120">
        <f t="shared" si="4"/>
        <v>0</v>
      </c>
      <c r="AD19" s="67"/>
      <c r="AE19" s="67"/>
      <c r="AL19">
        <f t="shared" si="3"/>
        <v>587</v>
      </c>
      <c r="AO19" s="48"/>
    </row>
    <row r="20" spans="1:41" ht="13.8" x14ac:dyDescent="0.25">
      <c r="A20" s="95">
        <v>43878</v>
      </c>
      <c r="B20" s="81">
        <v>0</v>
      </c>
      <c r="C20" s="81">
        <v>0</v>
      </c>
      <c r="D20" s="81">
        <v>0</v>
      </c>
      <c r="E20" s="81">
        <v>628</v>
      </c>
      <c r="F20" s="81">
        <f t="shared" si="0"/>
        <v>0</v>
      </c>
      <c r="G20" s="81">
        <f t="shared" si="0"/>
        <v>0</v>
      </c>
      <c r="H20" s="81">
        <f t="shared" si="0"/>
        <v>0</v>
      </c>
      <c r="I20" s="81">
        <f t="shared" si="1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4"/>
        <v>0</v>
      </c>
      <c r="AC20" s="120">
        <f t="shared" si="4"/>
        <v>0</v>
      </c>
      <c r="AD20" s="67"/>
      <c r="AE20" s="67"/>
      <c r="AL20">
        <f t="shared" si="3"/>
        <v>628</v>
      </c>
      <c r="AO20" s="48"/>
    </row>
    <row r="21" spans="1:41" ht="13.8" x14ac:dyDescent="0.25">
      <c r="A21" s="95">
        <v>43879</v>
      </c>
      <c r="B21" s="81">
        <v>0</v>
      </c>
      <c r="C21" s="81">
        <v>0</v>
      </c>
      <c r="D21" s="81">
        <v>0</v>
      </c>
      <c r="E21" s="81">
        <v>674</v>
      </c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4"/>
        <v>0</v>
      </c>
      <c r="AC21" s="120">
        <f t="shared" si="4"/>
        <v>0</v>
      </c>
      <c r="AD21" s="67"/>
      <c r="AL21">
        <f t="shared" si="3"/>
        <v>674</v>
      </c>
      <c r="AO21" s="48"/>
    </row>
    <row r="22" spans="1:41" ht="13.8" x14ac:dyDescent="0.25">
      <c r="A22" s="95">
        <v>43880</v>
      </c>
      <c r="B22" s="81">
        <v>0</v>
      </c>
      <c r="C22" s="81">
        <v>0</v>
      </c>
      <c r="D22" s="81">
        <v>0</v>
      </c>
      <c r="E22" s="81">
        <v>708</v>
      </c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4"/>
        <v>0</v>
      </c>
      <c r="AC22" s="120">
        <f t="shared" si="4"/>
        <v>0</v>
      </c>
      <c r="AD22" s="67"/>
      <c r="AL22">
        <f t="shared" si="3"/>
        <v>708</v>
      </c>
      <c r="AO22" s="48"/>
    </row>
    <row r="23" spans="1:41" ht="13.8" x14ac:dyDescent="0.25">
      <c r="A23" s="95">
        <v>43881</v>
      </c>
      <c r="B23" s="81">
        <v>0</v>
      </c>
      <c r="C23" s="81">
        <v>0</v>
      </c>
      <c r="D23" s="81">
        <v>0</v>
      </c>
      <c r="E23" s="81">
        <v>737</v>
      </c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4"/>
        <v>0</v>
      </c>
      <c r="AC23" s="120">
        <f t="shared" si="4"/>
        <v>0</v>
      </c>
      <c r="AD23" s="67"/>
      <c r="AL23">
        <f t="shared" si="3"/>
        <v>737</v>
      </c>
      <c r="AO23" s="48"/>
    </row>
    <row r="24" spans="1:41" ht="13.8" x14ac:dyDescent="0.25">
      <c r="A24" s="95">
        <v>43882</v>
      </c>
      <c r="B24" s="81">
        <v>1</v>
      </c>
      <c r="C24" s="81">
        <v>0</v>
      </c>
      <c r="D24" s="81">
        <v>0</v>
      </c>
      <c r="E24" s="81">
        <v>774</v>
      </c>
      <c r="F24" s="81">
        <f t="shared" si="0"/>
        <v>1</v>
      </c>
      <c r="G24" s="81">
        <f t="shared" si="0"/>
        <v>0</v>
      </c>
      <c r="H24" s="81">
        <f t="shared" si="0"/>
        <v>0</v>
      </c>
      <c r="I24" s="81">
        <f t="shared" si="1"/>
        <v>1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4"/>
        <v>0.14285714285714285</v>
      </c>
      <c r="AC24" s="120">
        <f t="shared" si="4"/>
        <v>0</v>
      </c>
      <c r="AD24" s="67"/>
      <c r="AL24">
        <f t="shared" si="3"/>
        <v>774</v>
      </c>
      <c r="AO24" s="48"/>
    </row>
    <row r="25" spans="1:41" ht="13.8" x14ac:dyDescent="0.25">
      <c r="A25" s="95">
        <v>43883</v>
      </c>
      <c r="B25" s="81">
        <v>1</v>
      </c>
      <c r="C25" s="81">
        <v>0</v>
      </c>
      <c r="D25" s="81">
        <v>0</v>
      </c>
      <c r="E25" s="81">
        <v>787</v>
      </c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1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4"/>
        <v>0.14285714285714285</v>
      </c>
      <c r="AC25" s="120">
        <f t="shared" si="4"/>
        <v>0</v>
      </c>
      <c r="AD25" s="67"/>
      <c r="AL25">
        <f t="shared" si="3"/>
        <v>787</v>
      </c>
      <c r="AO25" s="48"/>
    </row>
    <row r="26" spans="1:41" ht="13.8" x14ac:dyDescent="0.25">
      <c r="A26" s="95">
        <v>43884</v>
      </c>
      <c r="B26" s="81">
        <v>1</v>
      </c>
      <c r="C26" s="81">
        <v>0</v>
      </c>
      <c r="D26" s="81">
        <v>0</v>
      </c>
      <c r="E26" s="81">
        <v>843</v>
      </c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1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4"/>
        <v>0.14285714285714285</v>
      </c>
      <c r="AC26" s="120">
        <f t="shared" si="4"/>
        <v>0</v>
      </c>
      <c r="AD26" s="67"/>
      <c r="AL26">
        <f t="shared" si="3"/>
        <v>843</v>
      </c>
      <c r="AO26" s="48"/>
    </row>
    <row r="27" spans="1:41" ht="13.8" x14ac:dyDescent="0.25">
      <c r="A27" s="95">
        <v>43885</v>
      </c>
      <c r="B27" s="81">
        <v>1</v>
      </c>
      <c r="C27" s="81">
        <v>0</v>
      </c>
      <c r="D27" s="81">
        <v>0</v>
      </c>
      <c r="E27" s="81">
        <v>919</v>
      </c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1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4"/>
        <v>0.14285714285714285</v>
      </c>
      <c r="AC27" s="120">
        <f t="shared" si="4"/>
        <v>0</v>
      </c>
      <c r="AD27" s="67"/>
      <c r="AL27">
        <f t="shared" si="3"/>
        <v>919</v>
      </c>
      <c r="AO27" s="48"/>
    </row>
    <row r="28" spans="1:41" ht="13.8" x14ac:dyDescent="0.25">
      <c r="A28" s="95">
        <v>43886</v>
      </c>
      <c r="B28" s="81">
        <v>1</v>
      </c>
      <c r="C28" s="81">
        <v>0</v>
      </c>
      <c r="D28" s="81">
        <v>0</v>
      </c>
      <c r="E28" s="81">
        <v>1027</v>
      </c>
      <c r="F28" s="81">
        <f t="shared" si="0"/>
        <v>0</v>
      </c>
      <c r="G28" s="81">
        <f t="shared" si="0"/>
        <v>0</v>
      </c>
      <c r="H28" s="81">
        <f t="shared" si="0"/>
        <v>0</v>
      </c>
      <c r="I28" s="81">
        <f t="shared" si="1"/>
        <v>1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5">AVERAGE(F22:F28)</f>
        <v>0.14285714285714285</v>
      </c>
      <c r="AC28" s="120">
        <f t="shared" si="5"/>
        <v>0</v>
      </c>
      <c r="AD28" s="67"/>
      <c r="AL28">
        <f t="shared" si="3"/>
        <v>1027</v>
      </c>
      <c r="AO28" s="48"/>
    </row>
    <row r="29" spans="1:41" ht="13.8" x14ac:dyDescent="0.25">
      <c r="A29" s="95">
        <v>43887</v>
      </c>
      <c r="B29" s="81">
        <v>2</v>
      </c>
      <c r="C29" s="81">
        <v>0</v>
      </c>
      <c r="D29" s="81">
        <v>0</v>
      </c>
      <c r="E29" s="81">
        <v>1135</v>
      </c>
      <c r="F29" s="81">
        <f t="shared" si="0"/>
        <v>1</v>
      </c>
      <c r="G29" s="81">
        <f t="shared" si="0"/>
        <v>0</v>
      </c>
      <c r="H29" s="81">
        <f t="shared" si="0"/>
        <v>0</v>
      </c>
      <c r="I29" s="81">
        <f t="shared" si="1"/>
        <v>2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5"/>
        <v>0.2857142857142857</v>
      </c>
      <c r="AC29" s="120">
        <f t="shared" si="5"/>
        <v>0</v>
      </c>
      <c r="AD29" s="67"/>
      <c r="AL29">
        <f t="shared" si="3"/>
        <v>1135</v>
      </c>
      <c r="AO29" s="48"/>
    </row>
    <row r="30" spans="1:41" ht="13.8" x14ac:dyDescent="0.25">
      <c r="A30" s="95">
        <v>43888</v>
      </c>
      <c r="B30" s="81">
        <v>3</v>
      </c>
      <c r="C30" s="81">
        <v>0</v>
      </c>
      <c r="D30" s="81">
        <v>1</v>
      </c>
      <c r="E30" s="81">
        <v>1306</v>
      </c>
      <c r="F30" s="81">
        <f t="shared" si="0"/>
        <v>1</v>
      </c>
      <c r="G30" s="81">
        <f t="shared" si="0"/>
        <v>0</v>
      </c>
      <c r="H30" s="81">
        <f t="shared" si="0"/>
        <v>1</v>
      </c>
      <c r="I30" s="81">
        <f t="shared" si="1"/>
        <v>2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5"/>
        <v>0.42857142857142855</v>
      </c>
      <c r="AC30" s="120">
        <f t="shared" si="5"/>
        <v>0</v>
      </c>
      <c r="AD30" s="67"/>
      <c r="AL30">
        <f t="shared" si="3"/>
        <v>1306</v>
      </c>
      <c r="AO30" s="48"/>
    </row>
    <row r="31" spans="1:41" ht="13.8" x14ac:dyDescent="0.25">
      <c r="A31" s="95">
        <v>43889</v>
      </c>
      <c r="B31" s="81">
        <v>4</v>
      </c>
      <c r="C31" s="81">
        <v>0</v>
      </c>
      <c r="D31" s="81">
        <v>1</v>
      </c>
      <c r="E31" s="81">
        <v>1425</v>
      </c>
      <c r="F31" s="81">
        <f t="shared" si="0"/>
        <v>1</v>
      </c>
      <c r="G31" s="81">
        <f t="shared" si="0"/>
        <v>0</v>
      </c>
      <c r="H31" s="81">
        <f t="shared" si="0"/>
        <v>0</v>
      </c>
      <c r="I31" s="81">
        <f t="shared" si="1"/>
        <v>3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5"/>
        <v>0.42857142857142855</v>
      </c>
      <c r="AC31" s="120">
        <f t="shared" si="5"/>
        <v>0</v>
      </c>
      <c r="AD31" s="67"/>
      <c r="AL31">
        <f t="shared" si="3"/>
        <v>1425</v>
      </c>
      <c r="AO31" s="48"/>
    </row>
    <row r="32" spans="1:41" ht="13.8" x14ac:dyDescent="0.25">
      <c r="A32" s="95">
        <v>43890</v>
      </c>
      <c r="B32" s="81">
        <v>7</v>
      </c>
      <c r="C32" s="81">
        <v>0</v>
      </c>
      <c r="D32" s="81">
        <v>1</v>
      </c>
      <c r="E32" s="81">
        <v>1584</v>
      </c>
      <c r="F32" s="81">
        <f t="shared" si="0"/>
        <v>3</v>
      </c>
      <c r="G32" s="81">
        <f t="shared" si="0"/>
        <v>0</v>
      </c>
      <c r="H32" s="81">
        <f t="shared" si="0"/>
        <v>0</v>
      </c>
      <c r="I32" s="81">
        <f t="shared" si="1"/>
        <v>6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5"/>
        <v>0.8571428571428571</v>
      </c>
      <c r="AC32" s="120">
        <f t="shared" si="5"/>
        <v>0</v>
      </c>
      <c r="AD32" s="67">
        <f>INDEX(AB11:AB32,$AE$3)*$AD$2</f>
        <v>0</v>
      </c>
      <c r="AE32" s="41" t="e">
        <f>AC32/AD32</f>
        <v>#DIV/0!</v>
      </c>
      <c r="AL32">
        <f t="shared" si="3"/>
        <v>1584</v>
      </c>
      <c r="AO32" s="48"/>
    </row>
    <row r="33" spans="1:41" ht="13.8" x14ac:dyDescent="0.25">
      <c r="A33" s="95">
        <v>43891</v>
      </c>
      <c r="B33" s="81">
        <v>10</v>
      </c>
      <c r="C33" s="81">
        <v>0</v>
      </c>
      <c r="D33" s="81">
        <v>1</v>
      </c>
      <c r="E33" s="81">
        <v>1772</v>
      </c>
      <c r="F33" s="81">
        <f t="shared" si="0"/>
        <v>3</v>
      </c>
      <c r="G33" s="81">
        <f t="shared" si="0"/>
        <v>0</v>
      </c>
      <c r="H33" s="81">
        <f t="shared" si="0"/>
        <v>0</v>
      </c>
      <c r="I33" s="81">
        <f t="shared" si="1"/>
        <v>9</v>
      </c>
      <c r="J33" s="82">
        <f t="shared" ref="J33:J96" si="6">F33/I32*$B$2/($B$2-B32)</f>
        <v>0.50000040436585724</v>
      </c>
      <c r="K33" s="82">
        <f t="shared" ref="K33:K96" si="7">G33/I32</f>
        <v>0</v>
      </c>
      <c r="L33" s="82">
        <f t="shared" ref="L33:L96" si="8">H33/I32</f>
        <v>0</v>
      </c>
      <c r="M33" s="81">
        <v>0</v>
      </c>
      <c r="N33" s="84">
        <f t="shared" ref="N33:N96" si="9">C33/B33</f>
        <v>0</v>
      </c>
      <c r="O33" s="84"/>
      <c r="P33" s="85">
        <f>D33/B33</f>
        <v>0.1</v>
      </c>
      <c r="Q33" s="87">
        <f>N33</f>
        <v>0</v>
      </c>
      <c r="R33" s="96">
        <f t="shared" si="2"/>
        <v>0.9</v>
      </c>
      <c r="AB33" s="119">
        <f t="shared" si="5"/>
        <v>1.2857142857142858</v>
      </c>
      <c r="AC33" s="120">
        <f t="shared" si="5"/>
        <v>0</v>
      </c>
      <c r="AD33" s="67">
        <f t="shared" ref="AD33:AD39" si="10">INDEX(AB12:AB33,$AE$3)*$AD$2</f>
        <v>0</v>
      </c>
      <c r="AE33" s="41" t="e">
        <f t="shared" ref="AE33:AE39" si="11">AC33/AD33</f>
        <v>#DIV/0!</v>
      </c>
      <c r="AL33">
        <f t="shared" si="3"/>
        <v>1772</v>
      </c>
      <c r="AO33" s="48"/>
    </row>
    <row r="34" spans="1:41" ht="13.8" x14ac:dyDescent="0.25">
      <c r="A34" s="95">
        <v>43892</v>
      </c>
      <c r="B34" s="81">
        <v>10</v>
      </c>
      <c r="C34" s="81">
        <v>0</v>
      </c>
      <c r="D34" s="81">
        <v>1</v>
      </c>
      <c r="E34" s="81">
        <v>1943</v>
      </c>
      <c r="F34" s="81">
        <f t="shared" si="0"/>
        <v>0</v>
      </c>
      <c r="G34" s="81">
        <f t="shared" si="0"/>
        <v>0</v>
      </c>
      <c r="H34" s="81">
        <f t="shared" si="0"/>
        <v>0</v>
      </c>
      <c r="I34" s="81">
        <f t="shared" si="1"/>
        <v>9</v>
      </c>
      <c r="J34" s="82">
        <f t="shared" si="6"/>
        <v>0</v>
      </c>
      <c r="K34" s="82">
        <f t="shared" si="7"/>
        <v>0</v>
      </c>
      <c r="L34" s="82">
        <f t="shared" si="8"/>
        <v>0</v>
      </c>
      <c r="M34" s="81" t="e">
        <f t="shared" ref="M34:M97" si="12">J34/(K34+L34)</f>
        <v>#DIV/0!</v>
      </c>
      <c r="N34" s="84">
        <f t="shared" si="9"/>
        <v>0</v>
      </c>
      <c r="O34" s="84"/>
      <c r="P34" s="85">
        <f t="shared" ref="P34:P97" si="13">D34/B34</f>
        <v>0.1</v>
      </c>
      <c r="Q34" s="87">
        <f t="shared" ref="Q34:Q97" si="14">N34</f>
        <v>0</v>
      </c>
      <c r="R34" s="96">
        <f t="shared" si="2"/>
        <v>0.9</v>
      </c>
      <c r="AB34" s="119">
        <f t="shared" si="5"/>
        <v>1.2857142857142858</v>
      </c>
      <c r="AC34" s="120">
        <f t="shared" si="5"/>
        <v>0</v>
      </c>
      <c r="AD34" s="67">
        <f t="shared" si="10"/>
        <v>2.1428571428571425E-3</v>
      </c>
      <c r="AE34" s="41">
        <f t="shared" si="11"/>
        <v>0</v>
      </c>
      <c r="AL34">
        <f t="shared" si="3"/>
        <v>1943</v>
      </c>
      <c r="AO34" s="48"/>
    </row>
    <row r="35" spans="1:41" ht="13.8" x14ac:dyDescent="0.25">
      <c r="A35" s="95">
        <v>43893</v>
      </c>
      <c r="B35" s="81">
        <v>12</v>
      </c>
      <c r="C35" s="81">
        <v>0</v>
      </c>
      <c r="D35" s="81">
        <v>1</v>
      </c>
      <c r="E35" s="81">
        <v>2178</v>
      </c>
      <c r="F35" s="81">
        <f t="shared" si="0"/>
        <v>2</v>
      </c>
      <c r="G35" s="81">
        <f t="shared" si="0"/>
        <v>0</v>
      </c>
      <c r="H35" s="81">
        <f t="shared" si="0"/>
        <v>0</v>
      </c>
      <c r="I35" s="81">
        <f t="shared" si="1"/>
        <v>11</v>
      </c>
      <c r="J35" s="82">
        <f t="shared" si="6"/>
        <v>0.22222247896253802</v>
      </c>
      <c r="K35" s="82">
        <f t="shared" si="7"/>
        <v>0</v>
      </c>
      <c r="L35" s="82">
        <f t="shared" si="8"/>
        <v>0</v>
      </c>
      <c r="M35" s="83" t="e">
        <f t="shared" si="12"/>
        <v>#DIV/0!</v>
      </c>
      <c r="N35" s="84">
        <f t="shared" si="9"/>
        <v>0</v>
      </c>
      <c r="O35" s="84"/>
      <c r="P35" s="85">
        <f t="shared" si="13"/>
        <v>8.3333333333333329E-2</v>
      </c>
      <c r="Q35" s="87">
        <f t="shared" si="14"/>
        <v>0</v>
      </c>
      <c r="R35" s="96">
        <f t="shared" si="2"/>
        <v>0.91666666666666663</v>
      </c>
      <c r="AB35" s="119">
        <f t="shared" si="5"/>
        <v>1.5714285714285714</v>
      </c>
      <c r="AC35" s="120">
        <f t="shared" si="5"/>
        <v>0</v>
      </c>
      <c r="AD35" s="67">
        <f t="shared" si="10"/>
        <v>2.1428571428571425E-3</v>
      </c>
      <c r="AE35" s="41">
        <f t="shared" si="11"/>
        <v>0</v>
      </c>
      <c r="AL35">
        <f t="shared" si="3"/>
        <v>2178</v>
      </c>
      <c r="AM35">
        <f>AL35-AL34</f>
        <v>235</v>
      </c>
      <c r="AO35" s="48"/>
    </row>
    <row r="36" spans="1:41" ht="13.8" x14ac:dyDescent="0.25">
      <c r="A36" s="95">
        <v>43894</v>
      </c>
      <c r="B36" s="81">
        <v>15</v>
      </c>
      <c r="C36" s="81">
        <v>0</v>
      </c>
      <c r="D36" s="81">
        <v>1</v>
      </c>
      <c r="E36" s="81">
        <v>2307</v>
      </c>
      <c r="F36" s="81">
        <f t="shared" si="0"/>
        <v>3</v>
      </c>
      <c r="G36" s="81">
        <f t="shared" si="0"/>
        <v>0</v>
      </c>
      <c r="H36" s="81">
        <f t="shared" si="0"/>
        <v>0</v>
      </c>
      <c r="I36" s="81">
        <f t="shared" si="1"/>
        <v>14</v>
      </c>
      <c r="J36" s="82">
        <f t="shared" si="6"/>
        <v>0.27272765083582523</v>
      </c>
      <c r="K36" s="82">
        <f t="shared" si="7"/>
        <v>0</v>
      </c>
      <c r="L36" s="82">
        <f t="shared" si="8"/>
        <v>0</v>
      </c>
      <c r="M36" s="81" t="e">
        <f t="shared" si="12"/>
        <v>#DIV/0!</v>
      </c>
      <c r="N36" s="84">
        <f t="shared" si="9"/>
        <v>0</v>
      </c>
      <c r="O36" s="84"/>
      <c r="P36" s="85">
        <f t="shared" si="13"/>
        <v>6.6666666666666666E-2</v>
      </c>
      <c r="Q36" s="87">
        <f t="shared" si="14"/>
        <v>0</v>
      </c>
      <c r="R36" s="96">
        <f t="shared" si="2"/>
        <v>0.93333333333333335</v>
      </c>
      <c r="AB36" s="119">
        <f t="shared" si="5"/>
        <v>1.8571428571428572</v>
      </c>
      <c r="AC36" s="120">
        <f t="shared" si="5"/>
        <v>0</v>
      </c>
      <c r="AD36" s="67">
        <f t="shared" si="10"/>
        <v>2.1428571428571425E-3</v>
      </c>
      <c r="AE36" s="41">
        <f t="shared" si="11"/>
        <v>0</v>
      </c>
      <c r="AL36">
        <f t="shared" si="3"/>
        <v>2307</v>
      </c>
      <c r="AM36">
        <f t="shared" ref="AM36:AM99" si="15">AL36-AL35</f>
        <v>129</v>
      </c>
      <c r="AO36" s="48"/>
    </row>
    <row r="37" spans="1:41" ht="13.8" x14ac:dyDescent="0.25">
      <c r="A37" s="95">
        <v>43895</v>
      </c>
      <c r="B37" s="81">
        <v>20</v>
      </c>
      <c r="C37" s="81">
        <v>0</v>
      </c>
      <c r="D37" s="81">
        <v>1</v>
      </c>
      <c r="E37" s="81">
        <v>2481</v>
      </c>
      <c r="F37" s="81">
        <f t="shared" ref="F37:H61" si="16">B37-B36</f>
        <v>5</v>
      </c>
      <c r="G37" s="81">
        <f t="shared" si="16"/>
        <v>0</v>
      </c>
      <c r="H37" s="81">
        <f t="shared" si="16"/>
        <v>0</v>
      </c>
      <c r="I37" s="81">
        <f t="shared" si="1"/>
        <v>19</v>
      </c>
      <c r="J37" s="82">
        <f t="shared" si="6"/>
        <v>0.3571434760707618</v>
      </c>
      <c r="K37" s="82">
        <f t="shared" si="7"/>
        <v>0</v>
      </c>
      <c r="L37" s="82">
        <f t="shared" si="8"/>
        <v>0</v>
      </c>
      <c r="M37" s="83" t="e">
        <f t="shared" si="12"/>
        <v>#DIV/0!</v>
      </c>
      <c r="N37" s="84">
        <f t="shared" si="9"/>
        <v>0</v>
      </c>
      <c r="O37" s="84"/>
      <c r="P37" s="85">
        <f t="shared" si="13"/>
        <v>0.05</v>
      </c>
      <c r="Q37" s="87">
        <f t="shared" si="14"/>
        <v>0</v>
      </c>
      <c r="R37" s="96">
        <f t="shared" si="2"/>
        <v>0.95</v>
      </c>
      <c r="AB37" s="119">
        <f t="shared" si="5"/>
        <v>2.4285714285714284</v>
      </c>
      <c r="AC37" s="120">
        <f t="shared" si="5"/>
        <v>0</v>
      </c>
      <c r="AD37" s="67">
        <f t="shared" si="10"/>
        <v>2.1428571428571425E-3</v>
      </c>
      <c r="AE37" s="41">
        <f t="shared" si="11"/>
        <v>0</v>
      </c>
      <c r="AL37">
        <f t="shared" si="3"/>
        <v>2481</v>
      </c>
      <c r="AM37">
        <f t="shared" si="15"/>
        <v>174</v>
      </c>
      <c r="AO37" s="48"/>
    </row>
    <row r="38" spans="1:41" ht="13.8" x14ac:dyDescent="0.25">
      <c r="A38" s="95">
        <v>43896</v>
      </c>
      <c r="B38" s="81">
        <v>37</v>
      </c>
      <c r="C38" s="81">
        <v>0</v>
      </c>
      <c r="D38" s="81">
        <v>2</v>
      </c>
      <c r="E38" s="81">
        <v>2756</v>
      </c>
      <c r="F38" s="81">
        <f t="shared" si="16"/>
        <v>17</v>
      </c>
      <c r="G38" s="81">
        <f t="shared" si="16"/>
        <v>0</v>
      </c>
      <c r="H38" s="81">
        <f t="shared" si="16"/>
        <v>1</v>
      </c>
      <c r="I38" s="81">
        <f t="shared" si="1"/>
        <v>35</v>
      </c>
      <c r="J38" s="82">
        <f t="shared" si="6"/>
        <v>0.89473890954282664</v>
      </c>
      <c r="K38" s="82">
        <f t="shared" si="7"/>
        <v>0</v>
      </c>
      <c r="L38" s="82">
        <f t="shared" si="8"/>
        <v>5.2631578947368418E-2</v>
      </c>
      <c r="M38" s="81">
        <f t="shared" si="12"/>
        <v>17.000039281313708</v>
      </c>
      <c r="N38" s="84">
        <f t="shared" si="9"/>
        <v>0</v>
      </c>
      <c r="O38" s="84"/>
      <c r="P38" s="85">
        <f t="shared" si="13"/>
        <v>5.4054054054054057E-2</v>
      </c>
      <c r="Q38" s="87">
        <f t="shared" si="14"/>
        <v>0</v>
      </c>
      <c r="R38" s="96">
        <f t="shared" si="2"/>
        <v>0.94594594594594594</v>
      </c>
      <c r="AB38" s="119">
        <f t="shared" si="5"/>
        <v>4.7142857142857144</v>
      </c>
      <c r="AC38" s="120">
        <f t="shared" si="5"/>
        <v>0</v>
      </c>
      <c r="AD38" s="67">
        <f t="shared" si="10"/>
        <v>2.1428571428571425E-3</v>
      </c>
      <c r="AE38" s="41">
        <f t="shared" si="11"/>
        <v>0</v>
      </c>
      <c r="AL38">
        <f t="shared" si="3"/>
        <v>2756</v>
      </c>
      <c r="AM38">
        <f t="shared" si="15"/>
        <v>275</v>
      </c>
      <c r="AO38" s="48"/>
    </row>
    <row r="39" spans="1:41" ht="13.8" x14ac:dyDescent="0.25">
      <c r="A39" s="95">
        <v>43897</v>
      </c>
      <c r="B39" s="81">
        <v>43</v>
      </c>
      <c r="C39" s="81">
        <v>0</v>
      </c>
      <c r="D39" s="81">
        <v>2</v>
      </c>
      <c r="E39" s="81">
        <v>3092</v>
      </c>
      <c r="F39" s="81">
        <f t="shared" si="16"/>
        <v>6</v>
      </c>
      <c r="G39" s="81">
        <f t="shared" si="16"/>
        <v>0</v>
      </c>
      <c r="H39" s="81">
        <f t="shared" si="16"/>
        <v>0</v>
      </c>
      <c r="I39" s="81">
        <f t="shared" si="1"/>
        <v>41</v>
      </c>
      <c r="J39" s="82">
        <f t="shared" si="6"/>
        <v>0.17142930424107314</v>
      </c>
      <c r="K39" s="82">
        <f t="shared" si="7"/>
        <v>0</v>
      </c>
      <c r="L39" s="82">
        <f t="shared" si="8"/>
        <v>0</v>
      </c>
      <c r="M39" s="81" t="e">
        <f t="shared" si="12"/>
        <v>#DIV/0!</v>
      </c>
      <c r="N39" s="84">
        <f t="shared" si="9"/>
        <v>0</v>
      </c>
      <c r="O39" s="84"/>
      <c r="P39" s="85">
        <f t="shared" si="13"/>
        <v>4.6511627906976744E-2</v>
      </c>
      <c r="Q39" s="87">
        <f t="shared" si="14"/>
        <v>0</v>
      </c>
      <c r="R39" s="96">
        <f t="shared" si="2"/>
        <v>0.95348837209302328</v>
      </c>
      <c r="AB39" s="119">
        <f t="shared" si="5"/>
        <v>5.1428571428571432</v>
      </c>
      <c r="AC39" s="120">
        <f t="shared" si="5"/>
        <v>0</v>
      </c>
      <c r="AD39" s="67">
        <f t="shared" si="10"/>
        <v>4.2857142857142851E-3</v>
      </c>
      <c r="AE39" s="41">
        <f t="shared" si="11"/>
        <v>0</v>
      </c>
      <c r="AL39">
        <f t="shared" si="3"/>
        <v>3092</v>
      </c>
      <c r="AM39">
        <f t="shared" si="15"/>
        <v>336</v>
      </c>
      <c r="AO39" s="48"/>
    </row>
    <row r="40" spans="1:41" ht="13.8" x14ac:dyDescent="0.25">
      <c r="A40" s="95">
        <v>43898</v>
      </c>
      <c r="B40" s="81">
        <v>61</v>
      </c>
      <c r="C40" s="81">
        <v>0</v>
      </c>
      <c r="D40" s="81">
        <v>2</v>
      </c>
      <c r="E40" s="81">
        <v>3513</v>
      </c>
      <c r="F40" s="81">
        <f t="shared" si="16"/>
        <v>18</v>
      </c>
      <c r="G40" s="81">
        <f t="shared" si="16"/>
        <v>0</v>
      </c>
      <c r="H40" s="81">
        <f t="shared" si="16"/>
        <v>0</v>
      </c>
      <c r="I40" s="81">
        <f t="shared" si="1"/>
        <v>59</v>
      </c>
      <c r="J40" s="82">
        <f t="shared" si="6"/>
        <v>0.43902657129251071</v>
      </c>
      <c r="K40" s="82">
        <f t="shared" si="7"/>
        <v>0</v>
      </c>
      <c r="L40" s="82">
        <f t="shared" si="8"/>
        <v>0</v>
      </c>
      <c r="M40" s="81" t="e">
        <f t="shared" si="12"/>
        <v>#DIV/0!</v>
      </c>
      <c r="N40" s="84">
        <f t="shared" si="9"/>
        <v>0</v>
      </c>
      <c r="O40" s="84"/>
      <c r="P40" s="85">
        <f t="shared" si="13"/>
        <v>3.2786885245901641E-2</v>
      </c>
      <c r="Q40" s="87">
        <f t="shared" si="14"/>
        <v>0</v>
      </c>
      <c r="R40" s="96">
        <f t="shared" si="2"/>
        <v>0.96721311475409832</v>
      </c>
      <c r="AB40" s="119">
        <f t="shared" si="5"/>
        <v>7.2857142857142856</v>
      </c>
      <c r="AC40" s="120">
        <f t="shared" si="5"/>
        <v>0</v>
      </c>
      <c r="AD40" s="67">
        <f t="shared" ref="AD40:AD103" si="17">INDEX(AB19:AB40,$AE$3)*$AD$2</f>
        <v>6.4285714285714276E-3</v>
      </c>
      <c r="AE40" s="41">
        <f t="shared" ref="AE40:AE103" si="18">AC40/AD40</f>
        <v>0</v>
      </c>
      <c r="AL40">
        <f t="shared" si="3"/>
        <v>3513</v>
      </c>
      <c r="AM40">
        <f t="shared" si="15"/>
        <v>421</v>
      </c>
      <c r="AO40" s="48"/>
    </row>
    <row r="41" spans="1:41" ht="13.8" x14ac:dyDescent="0.25">
      <c r="A41" s="95">
        <v>43899</v>
      </c>
      <c r="B41" s="81">
        <v>61</v>
      </c>
      <c r="C41" s="81">
        <v>0</v>
      </c>
      <c r="D41" s="81">
        <v>2</v>
      </c>
      <c r="E41" s="81">
        <v>4031</v>
      </c>
      <c r="F41" s="81">
        <f t="shared" si="16"/>
        <v>0</v>
      </c>
      <c r="G41" s="81">
        <f t="shared" si="16"/>
        <v>0</v>
      </c>
      <c r="H41" s="81">
        <f t="shared" si="16"/>
        <v>0</v>
      </c>
      <c r="I41" s="81">
        <f t="shared" si="1"/>
        <v>59</v>
      </c>
      <c r="J41" s="82">
        <f t="shared" si="6"/>
        <v>0</v>
      </c>
      <c r="K41" s="82">
        <f t="shared" si="7"/>
        <v>0</v>
      </c>
      <c r="L41" s="82">
        <f t="shared" si="8"/>
        <v>0</v>
      </c>
      <c r="M41" s="81" t="e">
        <f t="shared" si="12"/>
        <v>#DIV/0!</v>
      </c>
      <c r="N41" s="84">
        <f t="shared" si="9"/>
        <v>0</v>
      </c>
      <c r="O41" s="84"/>
      <c r="P41" s="85">
        <f t="shared" si="13"/>
        <v>3.2786885245901641E-2</v>
      </c>
      <c r="Q41" s="87">
        <f t="shared" si="14"/>
        <v>0</v>
      </c>
      <c r="R41" s="96">
        <f t="shared" si="2"/>
        <v>0.96721311475409832</v>
      </c>
      <c r="AB41" s="119">
        <f t="shared" si="5"/>
        <v>7.2857142857142856</v>
      </c>
      <c r="AC41" s="120">
        <f t="shared" si="5"/>
        <v>0</v>
      </c>
      <c r="AD41" s="67">
        <f t="shared" si="17"/>
        <v>6.4285714285714276E-3</v>
      </c>
      <c r="AE41" s="41">
        <f t="shared" si="18"/>
        <v>0</v>
      </c>
      <c r="AL41">
        <f t="shared" si="3"/>
        <v>4031</v>
      </c>
      <c r="AM41">
        <f t="shared" si="15"/>
        <v>518</v>
      </c>
      <c r="AO41" s="48"/>
    </row>
    <row r="42" spans="1:41" ht="13.8" x14ac:dyDescent="0.25">
      <c r="A42" s="95">
        <v>43900</v>
      </c>
      <c r="B42" s="81">
        <v>75</v>
      </c>
      <c r="C42" s="81">
        <v>0</v>
      </c>
      <c r="D42" s="81">
        <v>4</v>
      </c>
      <c r="E42" s="81">
        <v>4551</v>
      </c>
      <c r="F42" s="81">
        <f t="shared" si="16"/>
        <v>14</v>
      </c>
      <c r="G42" s="81">
        <f t="shared" si="16"/>
        <v>0</v>
      </c>
      <c r="H42" s="81">
        <f t="shared" si="16"/>
        <v>2</v>
      </c>
      <c r="I42" s="81">
        <f t="shared" si="1"/>
        <v>71</v>
      </c>
      <c r="J42" s="82">
        <f t="shared" si="6"/>
        <v>0.23728980789635143</v>
      </c>
      <c r="K42" s="82">
        <f t="shared" si="7"/>
        <v>0</v>
      </c>
      <c r="L42" s="82">
        <f t="shared" si="8"/>
        <v>3.3898305084745763E-2</v>
      </c>
      <c r="M42" s="81">
        <f t="shared" si="12"/>
        <v>7.0000493329423668</v>
      </c>
      <c r="N42" s="84">
        <f t="shared" si="9"/>
        <v>0</v>
      </c>
      <c r="O42" s="84"/>
      <c r="P42" s="85">
        <f t="shared" si="13"/>
        <v>5.3333333333333337E-2</v>
      </c>
      <c r="Q42" s="87">
        <f t="shared" si="14"/>
        <v>0</v>
      </c>
      <c r="R42" s="96">
        <f t="shared" si="2"/>
        <v>0.94666666666666666</v>
      </c>
      <c r="AB42" s="119">
        <f t="shared" si="5"/>
        <v>9</v>
      </c>
      <c r="AC42" s="120">
        <f t="shared" si="5"/>
        <v>0</v>
      </c>
      <c r="AD42" s="67">
        <f t="shared" si="17"/>
        <v>1.2857142857142855E-2</v>
      </c>
      <c r="AE42" s="41">
        <f t="shared" si="18"/>
        <v>0</v>
      </c>
      <c r="AL42">
        <f t="shared" si="3"/>
        <v>4551</v>
      </c>
      <c r="AM42">
        <f t="shared" si="15"/>
        <v>520</v>
      </c>
      <c r="AN42">
        <f>AVERAGE(AM36:AM42)</f>
        <v>339</v>
      </c>
      <c r="AO42" s="3">
        <f t="shared" ref="AO42:AO105" si="19">AN42/$B$2</f>
        <v>3.916568993135606E-5</v>
      </c>
    </row>
    <row r="43" spans="1:41" ht="13.8" x14ac:dyDescent="0.25">
      <c r="A43" s="95">
        <v>43901</v>
      </c>
      <c r="B43" s="81">
        <v>79</v>
      </c>
      <c r="C43" s="81">
        <v>0</v>
      </c>
      <c r="D43" s="81">
        <v>4</v>
      </c>
      <c r="E43" s="81">
        <v>4953</v>
      </c>
      <c r="F43" s="81">
        <f t="shared" si="16"/>
        <v>4</v>
      </c>
      <c r="G43" s="81">
        <f t="shared" si="16"/>
        <v>0</v>
      </c>
      <c r="H43" s="81">
        <f t="shared" si="16"/>
        <v>0</v>
      </c>
      <c r="I43" s="81">
        <f t="shared" si="1"/>
        <v>75</v>
      </c>
      <c r="J43" s="82">
        <f t="shared" si="6"/>
        <v>5.6338516340886255E-2</v>
      </c>
      <c r="K43" s="82">
        <f t="shared" si="7"/>
        <v>0</v>
      </c>
      <c r="L43" s="82">
        <f t="shared" si="8"/>
        <v>0</v>
      </c>
      <c r="M43" s="81" t="e">
        <f t="shared" si="12"/>
        <v>#DIV/0!</v>
      </c>
      <c r="N43" s="84">
        <f t="shared" si="9"/>
        <v>0</v>
      </c>
      <c r="O43" s="84"/>
      <c r="P43" s="85">
        <f t="shared" si="13"/>
        <v>5.0632911392405063E-2</v>
      </c>
      <c r="Q43" s="87">
        <f t="shared" si="14"/>
        <v>0</v>
      </c>
      <c r="R43" s="96">
        <f t="shared" si="2"/>
        <v>0.94936708860759489</v>
      </c>
      <c r="AB43" s="119">
        <f t="shared" si="5"/>
        <v>9.1428571428571423</v>
      </c>
      <c r="AC43" s="120">
        <f t="shared" si="5"/>
        <v>0</v>
      </c>
      <c r="AD43" s="67">
        <f t="shared" si="17"/>
        <v>1.9285714285714288E-2</v>
      </c>
      <c r="AE43" s="41">
        <f t="shared" si="18"/>
        <v>0</v>
      </c>
      <c r="AL43">
        <f t="shared" si="3"/>
        <v>4953</v>
      </c>
      <c r="AM43">
        <f t="shared" si="15"/>
        <v>402</v>
      </c>
      <c r="AN43">
        <f t="shared" ref="AN43:AN106" si="20">AVERAGE(AM37:AM43)</f>
        <v>378</v>
      </c>
      <c r="AO43" s="3">
        <f t="shared" si="19"/>
        <v>4.3671477268591716E-5</v>
      </c>
    </row>
    <row r="44" spans="1:41" ht="13.8" x14ac:dyDescent="0.25">
      <c r="A44" s="95">
        <v>43902</v>
      </c>
      <c r="B44" s="81">
        <v>100</v>
      </c>
      <c r="C44" s="81">
        <v>0</v>
      </c>
      <c r="D44" s="81">
        <v>4</v>
      </c>
      <c r="E44" s="81">
        <v>5561</v>
      </c>
      <c r="F44" s="81">
        <f t="shared" si="16"/>
        <v>21</v>
      </c>
      <c r="G44" s="81">
        <f t="shared" si="16"/>
        <v>0</v>
      </c>
      <c r="H44" s="81">
        <f t="shared" si="16"/>
        <v>0</v>
      </c>
      <c r="I44" s="81">
        <f t="shared" si="1"/>
        <v>96</v>
      </c>
      <c r="J44" s="82">
        <f t="shared" si="6"/>
        <v>0.28000255561347664</v>
      </c>
      <c r="K44" s="82">
        <f t="shared" si="7"/>
        <v>0</v>
      </c>
      <c r="L44" s="82">
        <f t="shared" si="8"/>
        <v>0</v>
      </c>
      <c r="M44" s="81" t="e">
        <f t="shared" si="12"/>
        <v>#DIV/0!</v>
      </c>
      <c r="N44" s="84">
        <f t="shared" si="9"/>
        <v>0</v>
      </c>
      <c r="O44" s="84"/>
      <c r="P44" s="85">
        <f t="shared" si="13"/>
        <v>0.04</v>
      </c>
      <c r="Q44" s="87">
        <f t="shared" si="14"/>
        <v>0</v>
      </c>
      <c r="R44" s="96">
        <f t="shared" si="2"/>
        <v>0.96</v>
      </c>
      <c r="AB44" s="119">
        <f t="shared" ref="AB44:AC59" si="21">AVERAGE(F38:F44)</f>
        <v>11.428571428571429</v>
      </c>
      <c r="AC44" s="120">
        <f t="shared" si="21"/>
        <v>0</v>
      </c>
      <c r="AD44" s="67">
        <f t="shared" si="17"/>
        <v>1.9285714285714288E-2</v>
      </c>
      <c r="AE44" s="41">
        <f t="shared" si="18"/>
        <v>0</v>
      </c>
      <c r="AL44">
        <f t="shared" si="3"/>
        <v>5561</v>
      </c>
      <c r="AM44">
        <f t="shared" si="15"/>
        <v>608</v>
      </c>
      <c r="AN44">
        <f t="shared" si="20"/>
        <v>440</v>
      </c>
      <c r="AO44" s="3">
        <f t="shared" si="19"/>
        <v>5.0834523804709935E-5</v>
      </c>
    </row>
    <row r="45" spans="1:41" ht="13.8" x14ac:dyDescent="0.25">
      <c r="A45" s="95">
        <v>43903</v>
      </c>
      <c r="B45" s="81">
        <v>126</v>
      </c>
      <c r="C45" s="81">
        <v>0</v>
      </c>
      <c r="D45" s="81">
        <v>4</v>
      </c>
      <c r="E45" s="81">
        <v>6258</v>
      </c>
      <c r="F45" s="81">
        <f t="shared" si="16"/>
        <v>26</v>
      </c>
      <c r="G45" s="81">
        <f t="shared" si="16"/>
        <v>0</v>
      </c>
      <c r="H45" s="81">
        <f t="shared" si="16"/>
        <v>0</v>
      </c>
      <c r="I45" s="81">
        <f t="shared" si="1"/>
        <v>122</v>
      </c>
      <c r="J45" s="82">
        <f t="shared" si="6"/>
        <v>0.27083646238846842</v>
      </c>
      <c r="K45" s="82">
        <f t="shared" si="7"/>
        <v>0</v>
      </c>
      <c r="L45" s="82">
        <f t="shared" si="8"/>
        <v>0</v>
      </c>
      <c r="M45" s="81" t="e">
        <f t="shared" si="12"/>
        <v>#DIV/0!</v>
      </c>
      <c r="N45" s="84">
        <f t="shared" si="9"/>
        <v>0</v>
      </c>
      <c r="O45" s="84"/>
      <c r="P45" s="85">
        <f t="shared" si="13"/>
        <v>3.1746031746031744E-2</v>
      </c>
      <c r="Q45" s="87">
        <f t="shared" si="14"/>
        <v>0</v>
      </c>
      <c r="R45" s="96">
        <f t="shared" si="2"/>
        <v>0.96825396825396826</v>
      </c>
      <c r="AB45" s="119">
        <f t="shared" si="21"/>
        <v>12.714285714285714</v>
      </c>
      <c r="AC45" s="120">
        <f t="shared" si="21"/>
        <v>0</v>
      </c>
      <c r="AD45" s="67">
        <f t="shared" si="17"/>
        <v>2.357142857142857E-2</v>
      </c>
      <c r="AE45" s="41">
        <f t="shared" si="18"/>
        <v>0</v>
      </c>
      <c r="AL45">
        <f t="shared" si="3"/>
        <v>6258</v>
      </c>
      <c r="AM45">
        <f t="shared" si="15"/>
        <v>697</v>
      </c>
      <c r="AN45">
        <f t="shared" si="20"/>
        <v>500.28571428571428</v>
      </c>
      <c r="AO45" s="3">
        <f t="shared" si="19"/>
        <v>5.7799513754576032E-5</v>
      </c>
    </row>
    <row r="46" spans="1:41" ht="13.8" x14ac:dyDescent="0.25">
      <c r="A46" s="97">
        <v>43904</v>
      </c>
      <c r="B46" s="88">
        <v>155</v>
      </c>
      <c r="C46" s="88">
        <v>0</v>
      </c>
      <c r="D46" s="88">
        <v>4</v>
      </c>
      <c r="E46" s="88">
        <v>6872</v>
      </c>
      <c r="F46" s="88">
        <f t="shared" si="16"/>
        <v>29</v>
      </c>
      <c r="G46" s="88">
        <f t="shared" si="16"/>
        <v>0</v>
      </c>
      <c r="H46" s="88">
        <f t="shared" si="16"/>
        <v>0</v>
      </c>
      <c r="I46" s="88">
        <f t="shared" si="1"/>
        <v>151</v>
      </c>
      <c r="J46" s="82">
        <f t="shared" si="6"/>
        <v>0.23770837839146805</v>
      </c>
      <c r="K46" s="89">
        <f t="shared" si="7"/>
        <v>0</v>
      </c>
      <c r="L46" s="89">
        <f t="shared" si="8"/>
        <v>0</v>
      </c>
      <c r="M46" s="88" t="e">
        <f t="shared" si="12"/>
        <v>#DIV/0!</v>
      </c>
      <c r="N46" s="84">
        <f t="shared" si="9"/>
        <v>0</v>
      </c>
      <c r="O46" s="84"/>
      <c r="P46" s="85">
        <f t="shared" si="13"/>
        <v>2.5806451612903226E-2</v>
      </c>
      <c r="Q46" s="87">
        <f t="shared" si="14"/>
        <v>0</v>
      </c>
      <c r="R46" s="96">
        <f t="shared" si="2"/>
        <v>0.97419354838709682</v>
      </c>
      <c r="AB46" s="119">
        <f t="shared" si="21"/>
        <v>16</v>
      </c>
      <c r="AC46" s="120">
        <f t="shared" si="21"/>
        <v>0</v>
      </c>
      <c r="AD46" s="67">
        <f t="shared" si="17"/>
        <v>2.7857142857142858E-2</v>
      </c>
      <c r="AE46" s="41">
        <f t="shared" si="18"/>
        <v>0</v>
      </c>
      <c r="AL46">
        <f t="shared" si="3"/>
        <v>6872</v>
      </c>
      <c r="AM46">
        <f t="shared" si="15"/>
        <v>614</v>
      </c>
      <c r="AN46">
        <f t="shared" si="20"/>
        <v>540</v>
      </c>
      <c r="AO46" s="3">
        <f t="shared" si="19"/>
        <v>6.2387824669416736E-5</v>
      </c>
    </row>
    <row r="47" spans="1:41" ht="13.8" x14ac:dyDescent="0.25">
      <c r="A47" s="98">
        <v>43905</v>
      </c>
      <c r="B47" s="90">
        <v>213</v>
      </c>
      <c r="C47" s="90">
        <v>0</v>
      </c>
      <c r="D47" s="90">
        <v>4</v>
      </c>
      <c r="E47" s="90">
        <v>8056</v>
      </c>
      <c r="F47" s="90">
        <f t="shared" si="16"/>
        <v>58</v>
      </c>
      <c r="G47" s="90">
        <f t="shared" si="16"/>
        <v>0</v>
      </c>
      <c r="H47" s="90">
        <f t="shared" si="16"/>
        <v>0</v>
      </c>
      <c r="I47" s="90">
        <f t="shared" si="1"/>
        <v>209</v>
      </c>
      <c r="J47" s="91">
        <f t="shared" si="6"/>
        <v>0.38411283881024949</v>
      </c>
      <c r="K47" s="91">
        <f t="shared" si="7"/>
        <v>0</v>
      </c>
      <c r="L47" s="91">
        <f t="shared" si="8"/>
        <v>0</v>
      </c>
      <c r="M47" s="90" t="e">
        <f t="shared" si="12"/>
        <v>#DIV/0!</v>
      </c>
      <c r="N47" s="92">
        <f t="shared" si="9"/>
        <v>0</v>
      </c>
      <c r="O47" s="92"/>
      <c r="P47" s="85">
        <f t="shared" si="13"/>
        <v>1.8779342723004695E-2</v>
      </c>
      <c r="Q47" s="87">
        <f t="shared" si="14"/>
        <v>0</v>
      </c>
      <c r="R47" s="96">
        <f t="shared" si="2"/>
        <v>0.98122065727699526</v>
      </c>
      <c r="AB47" s="119">
        <f t="shared" si="21"/>
        <v>21.714285714285715</v>
      </c>
      <c r="AC47" s="120">
        <f t="shared" si="21"/>
        <v>0</v>
      </c>
      <c r="AD47" s="67">
        <f t="shared" si="17"/>
        <v>3.6428571428571421E-2</v>
      </c>
      <c r="AE47" s="41">
        <f t="shared" si="18"/>
        <v>0</v>
      </c>
      <c r="AL47">
        <f t="shared" si="3"/>
        <v>8056</v>
      </c>
      <c r="AM47">
        <f t="shared" si="15"/>
        <v>1184</v>
      </c>
      <c r="AN47">
        <f t="shared" si="20"/>
        <v>649</v>
      </c>
      <c r="AO47" s="3">
        <f t="shared" si="19"/>
        <v>7.4980922611947158E-5</v>
      </c>
    </row>
    <row r="48" spans="1:41" ht="13.8" x14ac:dyDescent="0.25">
      <c r="A48" s="97">
        <v>43906</v>
      </c>
      <c r="B48" s="88">
        <v>218</v>
      </c>
      <c r="C48" s="88">
        <v>0</v>
      </c>
      <c r="D48" s="88">
        <v>4</v>
      </c>
      <c r="E48" s="88">
        <v>9401</v>
      </c>
      <c r="F48" s="88">
        <f t="shared" si="16"/>
        <v>5</v>
      </c>
      <c r="G48" s="88">
        <f t="shared" si="16"/>
        <v>0</v>
      </c>
      <c r="H48" s="88">
        <f t="shared" si="16"/>
        <v>0</v>
      </c>
      <c r="I48" s="88">
        <f t="shared" si="1"/>
        <v>214</v>
      </c>
      <c r="J48" s="82">
        <f t="shared" si="6"/>
        <v>2.3924033711398004E-2</v>
      </c>
      <c r="K48" s="89">
        <f t="shared" si="7"/>
        <v>0</v>
      </c>
      <c r="L48" s="89">
        <f t="shared" si="8"/>
        <v>0</v>
      </c>
      <c r="M48" s="88" t="e">
        <f t="shared" si="12"/>
        <v>#DIV/0!</v>
      </c>
      <c r="N48" s="84">
        <f t="shared" si="9"/>
        <v>0</v>
      </c>
      <c r="O48" s="84"/>
      <c r="P48" s="85">
        <f t="shared" si="13"/>
        <v>1.834862385321101E-2</v>
      </c>
      <c r="Q48" s="87">
        <f t="shared" si="14"/>
        <v>0</v>
      </c>
      <c r="R48" s="96">
        <f t="shared" si="2"/>
        <v>0.98165137614678899</v>
      </c>
      <c r="AB48" s="119">
        <f t="shared" si="21"/>
        <v>22.428571428571427</v>
      </c>
      <c r="AC48" s="120">
        <f t="shared" si="21"/>
        <v>0</v>
      </c>
      <c r="AD48" s="67">
        <f t="shared" si="17"/>
        <v>7.0714285714285716E-2</v>
      </c>
      <c r="AE48" s="41">
        <f t="shared" si="18"/>
        <v>0</v>
      </c>
      <c r="AL48">
        <f t="shared" si="3"/>
        <v>9401</v>
      </c>
      <c r="AM48">
        <f t="shared" si="15"/>
        <v>1345</v>
      </c>
      <c r="AN48">
        <f t="shared" si="20"/>
        <v>767.14285714285711</v>
      </c>
      <c r="AO48" s="3">
        <f t="shared" si="19"/>
        <v>8.8630322347822192E-5</v>
      </c>
    </row>
    <row r="49" spans="1:41" ht="13.8" x14ac:dyDescent="0.25">
      <c r="A49" s="97">
        <v>43907</v>
      </c>
      <c r="B49" s="88">
        <v>250</v>
      </c>
      <c r="C49" s="88">
        <v>0</v>
      </c>
      <c r="D49" s="88">
        <v>11</v>
      </c>
      <c r="E49" s="88">
        <v>11048</v>
      </c>
      <c r="F49" s="88">
        <f t="shared" si="16"/>
        <v>32</v>
      </c>
      <c r="G49" s="88">
        <f t="shared" si="16"/>
        <v>0</v>
      </c>
      <c r="H49" s="88">
        <f t="shared" si="16"/>
        <v>7</v>
      </c>
      <c r="I49" s="88">
        <f t="shared" si="1"/>
        <v>239</v>
      </c>
      <c r="J49" s="82">
        <f t="shared" si="6"/>
        <v>0.14953647653536381</v>
      </c>
      <c r="K49" s="89">
        <f t="shared" si="7"/>
        <v>0</v>
      </c>
      <c r="L49" s="89">
        <f t="shared" si="8"/>
        <v>3.2710280373831772E-2</v>
      </c>
      <c r="M49" s="88">
        <f t="shared" si="12"/>
        <v>4.5715437112239794</v>
      </c>
      <c r="N49" s="84">
        <f t="shared" si="9"/>
        <v>0</v>
      </c>
      <c r="O49" s="84"/>
      <c r="P49" s="85">
        <f t="shared" si="13"/>
        <v>4.3999999999999997E-2</v>
      </c>
      <c r="Q49" s="87">
        <f t="shared" si="14"/>
        <v>0</v>
      </c>
      <c r="R49" s="96">
        <f t="shared" si="2"/>
        <v>0.95599999999999996</v>
      </c>
      <c r="AB49" s="119">
        <f t="shared" si="21"/>
        <v>25</v>
      </c>
      <c r="AC49" s="120">
        <f t="shared" si="21"/>
        <v>0</v>
      </c>
      <c r="AD49" s="67">
        <f t="shared" si="17"/>
        <v>7.7142857142857152E-2</v>
      </c>
      <c r="AE49" s="41">
        <f t="shared" si="18"/>
        <v>0</v>
      </c>
      <c r="AL49">
        <f t="shared" si="3"/>
        <v>11048</v>
      </c>
      <c r="AM49">
        <f t="shared" si="15"/>
        <v>1647</v>
      </c>
      <c r="AN49">
        <f t="shared" si="20"/>
        <v>928.14285714285711</v>
      </c>
      <c r="AO49" s="3">
        <f t="shared" si="19"/>
        <v>1.0723113674000015E-4</v>
      </c>
    </row>
    <row r="50" spans="1:41" ht="13.8" x14ac:dyDescent="0.25">
      <c r="A50" s="97">
        <v>43908</v>
      </c>
      <c r="B50" s="88">
        <v>304</v>
      </c>
      <c r="C50" s="88">
        <v>0</v>
      </c>
      <c r="D50" s="93">
        <v>11</v>
      </c>
      <c r="E50" s="93">
        <v>13156</v>
      </c>
      <c r="F50" s="88">
        <f t="shared" si="16"/>
        <v>54</v>
      </c>
      <c r="G50" s="88">
        <f t="shared" si="16"/>
        <v>0</v>
      </c>
      <c r="H50" s="88">
        <f t="shared" si="16"/>
        <v>0</v>
      </c>
      <c r="I50" s="88">
        <f t="shared" si="1"/>
        <v>293</v>
      </c>
      <c r="J50" s="82">
        <f t="shared" si="6"/>
        <v>0.22594794870572016</v>
      </c>
      <c r="K50" s="89">
        <f t="shared" si="7"/>
        <v>0</v>
      </c>
      <c r="L50" s="89">
        <f t="shared" si="8"/>
        <v>0</v>
      </c>
      <c r="M50" s="88" t="e">
        <f t="shared" si="12"/>
        <v>#DIV/0!</v>
      </c>
      <c r="N50" s="84">
        <f t="shared" si="9"/>
        <v>0</v>
      </c>
      <c r="O50" s="84"/>
      <c r="P50" s="85">
        <f t="shared" si="13"/>
        <v>3.6184210526315791E-2</v>
      </c>
      <c r="Q50" s="87">
        <f t="shared" si="14"/>
        <v>0</v>
      </c>
      <c r="R50" s="96">
        <f t="shared" si="2"/>
        <v>0.96381578947368418</v>
      </c>
      <c r="AB50" s="119">
        <f t="shared" si="21"/>
        <v>32.142857142857146</v>
      </c>
      <c r="AC50" s="120">
        <f t="shared" si="21"/>
        <v>0</v>
      </c>
      <c r="AD50" s="67">
        <f t="shared" si="17"/>
        <v>0.10928571428571428</v>
      </c>
      <c r="AE50" s="41">
        <f t="shared" si="18"/>
        <v>0</v>
      </c>
      <c r="AL50">
        <f t="shared" si="3"/>
        <v>13156</v>
      </c>
      <c r="AM50">
        <f t="shared" si="15"/>
        <v>2108</v>
      </c>
      <c r="AN50">
        <f t="shared" si="20"/>
        <v>1171.8571428571429</v>
      </c>
      <c r="AO50" s="3">
        <f t="shared" si="19"/>
        <v>1.3538818141884272E-4</v>
      </c>
    </row>
    <row r="51" spans="1:41" ht="13.8" x14ac:dyDescent="0.25">
      <c r="A51" s="97">
        <v>43909</v>
      </c>
      <c r="B51" s="88">
        <v>427</v>
      </c>
      <c r="C51" s="88">
        <v>0</v>
      </c>
      <c r="D51" s="93">
        <v>11</v>
      </c>
      <c r="E51" s="93">
        <v>15232</v>
      </c>
      <c r="F51" s="88">
        <f t="shared" si="16"/>
        <v>123</v>
      </c>
      <c r="G51" s="88">
        <f t="shared" si="16"/>
        <v>0</v>
      </c>
      <c r="H51" s="88">
        <f t="shared" si="16"/>
        <v>0</v>
      </c>
      <c r="I51" s="88">
        <f t="shared" si="1"/>
        <v>416</v>
      </c>
      <c r="J51" s="82">
        <f t="shared" si="6"/>
        <v>0.41980996642318158</v>
      </c>
      <c r="K51" s="89">
        <f t="shared" si="7"/>
        <v>0</v>
      </c>
      <c r="L51" s="89">
        <f t="shared" si="8"/>
        <v>0</v>
      </c>
      <c r="M51" s="88" t="e">
        <f t="shared" si="12"/>
        <v>#DIV/0!</v>
      </c>
      <c r="N51" s="84">
        <f t="shared" si="9"/>
        <v>0</v>
      </c>
      <c r="O51" s="84"/>
      <c r="P51" s="85">
        <f t="shared" si="13"/>
        <v>2.576112412177986E-2</v>
      </c>
      <c r="Q51" s="87">
        <f t="shared" si="14"/>
        <v>0</v>
      </c>
      <c r="R51" s="96">
        <f t="shared" si="2"/>
        <v>0.97423887587822011</v>
      </c>
      <c r="AB51" s="119">
        <f t="shared" si="21"/>
        <v>46.714285714285715</v>
      </c>
      <c r="AC51" s="120">
        <f t="shared" si="21"/>
        <v>0</v>
      </c>
      <c r="AD51" s="67">
        <f t="shared" si="17"/>
        <v>0.10928571428571428</v>
      </c>
      <c r="AE51" s="41">
        <f t="shared" si="18"/>
        <v>0</v>
      </c>
      <c r="AL51">
        <f t="shared" si="3"/>
        <v>15232</v>
      </c>
      <c r="AM51">
        <f t="shared" si="15"/>
        <v>2076</v>
      </c>
      <c r="AN51">
        <f t="shared" si="20"/>
        <v>1381.5714285714287</v>
      </c>
      <c r="AO51" s="3">
        <f t="shared" si="19"/>
        <v>1.5961710380368499E-4</v>
      </c>
    </row>
    <row r="52" spans="1:41" ht="13.8" x14ac:dyDescent="0.25">
      <c r="A52" s="97">
        <v>43910</v>
      </c>
      <c r="B52" s="88">
        <v>529</v>
      </c>
      <c r="C52" s="88">
        <v>0</v>
      </c>
      <c r="D52" s="93">
        <v>14</v>
      </c>
      <c r="E52" s="93">
        <v>17553</v>
      </c>
      <c r="F52" s="88">
        <f t="shared" si="16"/>
        <v>102</v>
      </c>
      <c r="G52" s="88">
        <f t="shared" si="16"/>
        <v>0</v>
      </c>
      <c r="H52" s="88">
        <f t="shared" si="16"/>
        <v>3</v>
      </c>
      <c r="I52" s="88">
        <f t="shared" si="1"/>
        <v>515</v>
      </c>
      <c r="J52" s="82">
        <f t="shared" si="6"/>
        <v>0.2452044042617999</v>
      </c>
      <c r="K52" s="89">
        <f>G52/I51</f>
        <v>0</v>
      </c>
      <c r="L52" s="89">
        <f t="shared" si="8"/>
        <v>7.2115384615384619E-3</v>
      </c>
      <c r="M52" s="88">
        <f t="shared" si="12"/>
        <v>34.001677390969583</v>
      </c>
      <c r="N52" s="84">
        <f t="shared" si="9"/>
        <v>0</v>
      </c>
      <c r="O52" s="84"/>
      <c r="P52" s="85">
        <f t="shared" si="13"/>
        <v>2.6465028355387523E-2</v>
      </c>
      <c r="Q52" s="87">
        <f t="shared" si="14"/>
        <v>0</v>
      </c>
      <c r="R52" s="96">
        <f t="shared" si="2"/>
        <v>0.97353497164461245</v>
      </c>
      <c r="AB52" s="119">
        <f t="shared" si="21"/>
        <v>57.571428571428569</v>
      </c>
      <c r="AC52" s="120">
        <f t="shared" si="21"/>
        <v>0</v>
      </c>
      <c r="AD52" s="67">
        <f t="shared" si="17"/>
        <v>0.13500000000000001</v>
      </c>
      <c r="AE52" s="41">
        <f t="shared" si="18"/>
        <v>0</v>
      </c>
      <c r="AL52">
        <f t="shared" si="3"/>
        <v>17553</v>
      </c>
      <c r="AM52">
        <f t="shared" si="15"/>
        <v>2321</v>
      </c>
      <c r="AN52">
        <f t="shared" si="20"/>
        <v>1613.5714285714287</v>
      </c>
      <c r="AO52" s="3">
        <f t="shared" si="19"/>
        <v>1.8642076180980479E-4</v>
      </c>
    </row>
    <row r="53" spans="1:41" ht="13.8" x14ac:dyDescent="0.25">
      <c r="A53" s="97">
        <v>43911</v>
      </c>
      <c r="B53" s="88">
        <v>712</v>
      </c>
      <c r="C53" s="88">
        <v>1</v>
      </c>
      <c r="D53" s="93">
        <v>36</v>
      </c>
      <c r="E53" s="93">
        <v>19661</v>
      </c>
      <c r="F53" s="88">
        <f t="shared" si="16"/>
        <v>183</v>
      </c>
      <c r="G53" s="88">
        <f t="shared" si="16"/>
        <v>1</v>
      </c>
      <c r="H53" s="88">
        <f t="shared" si="16"/>
        <v>22</v>
      </c>
      <c r="I53" s="88">
        <f t="shared" si="1"/>
        <v>675</v>
      </c>
      <c r="J53" s="82">
        <f t="shared" si="6"/>
        <v>0.35536152444187696</v>
      </c>
      <c r="K53" s="89">
        <f t="shared" si="7"/>
        <v>1.9417475728155339E-3</v>
      </c>
      <c r="L53" s="89">
        <f t="shared" si="8"/>
        <v>4.2718446601941747E-2</v>
      </c>
      <c r="M53" s="88">
        <f t="shared" si="12"/>
        <v>7.9570080472855063</v>
      </c>
      <c r="N53" s="84">
        <f t="shared" si="9"/>
        <v>1.4044943820224719E-3</v>
      </c>
      <c r="O53" s="84"/>
      <c r="P53" s="85">
        <f t="shared" si="13"/>
        <v>5.0561797752808987E-2</v>
      </c>
      <c r="Q53" s="87">
        <f t="shared" si="14"/>
        <v>1.4044943820224719E-3</v>
      </c>
      <c r="R53" s="96">
        <f t="shared" si="2"/>
        <v>0.9480337078651685</v>
      </c>
      <c r="AB53" s="119">
        <f t="shared" si="21"/>
        <v>79.571428571428569</v>
      </c>
      <c r="AC53" s="120">
        <f t="shared" si="21"/>
        <v>0.14285714285714285</v>
      </c>
      <c r="AD53" s="67">
        <f t="shared" si="17"/>
        <v>0.13714285714285712</v>
      </c>
      <c r="AE53" s="41">
        <f t="shared" si="18"/>
        <v>1.0416666666666667</v>
      </c>
      <c r="AL53">
        <f t="shared" si="3"/>
        <v>19661</v>
      </c>
      <c r="AM53">
        <f t="shared" si="15"/>
        <v>2108</v>
      </c>
      <c r="AN53">
        <f t="shared" si="20"/>
        <v>1827</v>
      </c>
      <c r="AO53" s="3">
        <f t="shared" si="19"/>
        <v>2.1107880679819329E-4</v>
      </c>
    </row>
    <row r="54" spans="1:41" ht="13.8" x14ac:dyDescent="0.25">
      <c r="A54" s="95">
        <v>43912</v>
      </c>
      <c r="B54" s="81">
        <v>883</v>
      </c>
      <c r="C54" s="81">
        <v>1</v>
      </c>
      <c r="D54" s="81">
        <v>37</v>
      </c>
      <c r="E54" s="81">
        <v>23011</v>
      </c>
      <c r="F54" s="81">
        <f t="shared" si="16"/>
        <v>171</v>
      </c>
      <c r="G54" s="81">
        <f t="shared" si="16"/>
        <v>0</v>
      </c>
      <c r="H54" s="88">
        <f t="shared" si="16"/>
        <v>1</v>
      </c>
      <c r="I54" s="81">
        <f t="shared" si="1"/>
        <v>845</v>
      </c>
      <c r="J54" s="82">
        <f t="shared" si="6"/>
        <v>0.25335417412156591</v>
      </c>
      <c r="K54" s="82">
        <f t="shared" si="7"/>
        <v>0</v>
      </c>
      <c r="L54" s="82">
        <f t="shared" si="8"/>
        <v>1.4814814814814814E-3</v>
      </c>
      <c r="M54" s="81">
        <f t="shared" si="12"/>
        <v>171.014067532057</v>
      </c>
      <c r="N54" s="84">
        <f t="shared" si="9"/>
        <v>1.1325028312570782E-3</v>
      </c>
      <c r="O54" s="84"/>
      <c r="P54" s="85">
        <f t="shared" si="13"/>
        <v>4.1902604756511891E-2</v>
      </c>
      <c r="Q54" s="87">
        <f t="shared" si="14"/>
        <v>1.1325028312570782E-3</v>
      </c>
      <c r="R54" s="96">
        <f t="shared" si="2"/>
        <v>0.95696489241223104</v>
      </c>
      <c r="AB54" s="119">
        <f t="shared" si="21"/>
        <v>95.714285714285708</v>
      </c>
      <c r="AC54" s="120">
        <f t="shared" si="21"/>
        <v>0.14285714285714285</v>
      </c>
      <c r="AD54" s="67">
        <f t="shared" si="17"/>
        <v>0.17142857142857143</v>
      </c>
      <c r="AE54" s="41">
        <f t="shared" si="18"/>
        <v>0.83333333333333326</v>
      </c>
      <c r="AL54">
        <f t="shared" si="3"/>
        <v>23011</v>
      </c>
      <c r="AM54">
        <f t="shared" si="15"/>
        <v>3350</v>
      </c>
      <c r="AN54">
        <f t="shared" si="20"/>
        <v>2136.4285714285716</v>
      </c>
      <c r="AO54" s="3">
        <f t="shared" si="19"/>
        <v>2.4682802061670034E-4</v>
      </c>
    </row>
    <row r="55" spans="1:41" ht="13.8" x14ac:dyDescent="0.25">
      <c r="A55" s="95">
        <v>43913</v>
      </c>
      <c r="B55" s="81">
        <v>1071</v>
      </c>
      <c r="C55" s="81">
        <v>1</v>
      </c>
      <c r="D55" s="81">
        <v>37</v>
      </c>
      <c r="E55" s="81">
        <v>26637</v>
      </c>
      <c r="F55" s="81">
        <f t="shared" si="16"/>
        <v>188</v>
      </c>
      <c r="G55" s="81">
        <f t="shared" si="16"/>
        <v>0</v>
      </c>
      <c r="H55" s="88">
        <f t="shared" si="16"/>
        <v>0</v>
      </c>
      <c r="I55" s="81">
        <f t="shared" si="1"/>
        <v>1033</v>
      </c>
      <c r="J55" s="82">
        <f t="shared" si="6"/>
        <v>0.22250790638854342</v>
      </c>
      <c r="K55" s="82">
        <f t="shared" si="7"/>
        <v>0</v>
      </c>
      <c r="L55" s="82">
        <f t="shared" si="8"/>
        <v>0</v>
      </c>
      <c r="M55" s="83" t="e">
        <f t="shared" si="12"/>
        <v>#DIV/0!</v>
      </c>
      <c r="N55" s="84">
        <f t="shared" si="9"/>
        <v>9.3370681605975728E-4</v>
      </c>
      <c r="O55" s="84"/>
      <c r="P55" s="85">
        <f t="shared" si="13"/>
        <v>3.454715219421102E-2</v>
      </c>
      <c r="Q55" s="87">
        <f t="shared" si="14"/>
        <v>9.3370681605975728E-4</v>
      </c>
      <c r="R55" s="96">
        <f t="shared" si="2"/>
        <v>0.96451914098972924</v>
      </c>
      <c r="AB55" s="119">
        <f t="shared" si="21"/>
        <v>121.85714285714286</v>
      </c>
      <c r="AC55" s="120">
        <f t="shared" si="21"/>
        <v>0.14285714285714285</v>
      </c>
      <c r="AD55" s="67">
        <f t="shared" si="17"/>
        <v>0.1907142857142857</v>
      </c>
      <c r="AE55" s="41">
        <f t="shared" si="18"/>
        <v>0.74906367041198507</v>
      </c>
      <c r="AL55">
        <f t="shared" si="3"/>
        <v>26637</v>
      </c>
      <c r="AM55">
        <f t="shared" si="15"/>
        <v>3626</v>
      </c>
      <c r="AN55">
        <f t="shared" si="20"/>
        <v>2462.2857142857142</v>
      </c>
      <c r="AO55" s="3">
        <f t="shared" si="19"/>
        <v>2.844752767201235E-4</v>
      </c>
    </row>
    <row r="56" spans="1:41" ht="13.8" x14ac:dyDescent="0.25">
      <c r="A56" s="95">
        <v>43914</v>
      </c>
      <c r="B56" s="81">
        <v>1238</v>
      </c>
      <c r="C56" s="81">
        <v>3</v>
      </c>
      <c r="D56" s="81">
        <v>53</v>
      </c>
      <c r="E56" s="81">
        <v>31426</v>
      </c>
      <c r="F56" s="81">
        <f t="shared" si="16"/>
        <v>167</v>
      </c>
      <c r="G56" s="81">
        <f t="shared" si="16"/>
        <v>2</v>
      </c>
      <c r="H56" s="88">
        <f t="shared" si="16"/>
        <v>16</v>
      </c>
      <c r="I56" s="81">
        <f t="shared" si="1"/>
        <v>1182</v>
      </c>
      <c r="J56" s="82">
        <f t="shared" si="6"/>
        <v>0.16168505948161443</v>
      </c>
      <c r="K56" s="82">
        <f t="shared" si="7"/>
        <v>1.9361084220716361E-3</v>
      </c>
      <c r="L56" s="82">
        <f t="shared" si="8"/>
        <v>1.5488867376573089E-2</v>
      </c>
      <c r="M56" s="81">
        <f t="shared" si="12"/>
        <v>9.2789259135837607</v>
      </c>
      <c r="N56" s="84">
        <f t="shared" si="9"/>
        <v>2.4232633279483036E-3</v>
      </c>
      <c r="O56" s="84"/>
      <c r="P56" s="85">
        <f t="shared" si="13"/>
        <v>4.2810985460420031E-2</v>
      </c>
      <c r="Q56" s="87">
        <f t="shared" si="14"/>
        <v>2.4232633279483036E-3</v>
      </c>
      <c r="R56" s="96">
        <f t="shared" si="2"/>
        <v>0.95476575121163165</v>
      </c>
      <c r="AB56" s="119">
        <f t="shared" si="21"/>
        <v>141.14285714285714</v>
      </c>
      <c r="AC56" s="120">
        <f t="shared" si="21"/>
        <v>0.42857142857142855</v>
      </c>
      <c r="AD56" s="67">
        <f t="shared" si="17"/>
        <v>0.24</v>
      </c>
      <c r="AE56" s="41">
        <f t="shared" si="18"/>
        <v>1.7857142857142856</v>
      </c>
      <c r="AL56">
        <f t="shared" si="3"/>
        <v>31426</v>
      </c>
      <c r="AM56">
        <f t="shared" si="15"/>
        <v>4789</v>
      </c>
      <c r="AN56">
        <f t="shared" si="20"/>
        <v>2911.1428571428573</v>
      </c>
      <c r="AO56" s="3">
        <f t="shared" si="19"/>
        <v>3.363330928871361E-4</v>
      </c>
    </row>
    <row r="57" spans="1:41" ht="13.8" x14ac:dyDescent="0.25">
      <c r="A57" s="95">
        <v>43915</v>
      </c>
      <c r="B57" s="81">
        <v>2369</v>
      </c>
      <c r="C57" s="81">
        <v>5</v>
      </c>
      <c r="D57" s="81">
        <v>58</v>
      </c>
      <c r="E57" s="81">
        <v>37362</v>
      </c>
      <c r="F57" s="81">
        <f t="shared" si="16"/>
        <v>1131</v>
      </c>
      <c r="G57" s="81">
        <f t="shared" si="16"/>
        <v>2</v>
      </c>
      <c r="H57" s="81">
        <f t="shared" si="16"/>
        <v>5</v>
      </c>
      <c r="I57" s="81">
        <f t="shared" si="1"/>
        <v>2306</v>
      </c>
      <c r="J57" s="82">
        <f t="shared" si="6"/>
        <v>0.95698966998119428</v>
      </c>
      <c r="K57" s="82">
        <f t="shared" si="7"/>
        <v>1.6920473773265651E-3</v>
      </c>
      <c r="L57" s="82">
        <f t="shared" si="8"/>
        <v>4.2301184433164128E-3</v>
      </c>
      <c r="M57" s="81">
        <f t="shared" si="12"/>
        <v>161.59454141682451</v>
      </c>
      <c r="N57" s="84">
        <f t="shared" si="9"/>
        <v>2.1105951878429719E-3</v>
      </c>
      <c r="O57" s="84"/>
      <c r="P57" s="85">
        <f t="shared" si="13"/>
        <v>2.4482904178978471E-2</v>
      </c>
      <c r="Q57" s="87">
        <f t="shared" si="14"/>
        <v>2.1105951878429719E-3</v>
      </c>
      <c r="R57" s="96">
        <f t="shared" si="2"/>
        <v>0.97340650063317857</v>
      </c>
      <c r="AB57" s="119">
        <f t="shared" si="21"/>
        <v>295</v>
      </c>
      <c r="AC57" s="120">
        <f t="shared" si="21"/>
        <v>0.7142857142857143</v>
      </c>
      <c r="AD57" s="67">
        <f t="shared" si="17"/>
        <v>0.32571428571428573</v>
      </c>
      <c r="AE57" s="41">
        <f t="shared" si="18"/>
        <v>2.1929824561403506</v>
      </c>
      <c r="AL57">
        <f t="shared" si="3"/>
        <v>37362</v>
      </c>
      <c r="AM57">
        <f t="shared" si="15"/>
        <v>5936</v>
      </c>
      <c r="AN57">
        <f t="shared" si="20"/>
        <v>3458</v>
      </c>
      <c r="AO57" s="3">
        <f t="shared" si="19"/>
        <v>3.9951314390156123E-4</v>
      </c>
    </row>
    <row r="58" spans="1:41" ht="13.8" x14ac:dyDescent="0.25">
      <c r="A58" s="95">
        <v>43916</v>
      </c>
      <c r="B58" s="81">
        <v>2693</v>
      </c>
      <c r="C58" s="81">
        <v>8</v>
      </c>
      <c r="D58" s="81">
        <v>68</v>
      </c>
      <c r="E58" s="81">
        <v>43866</v>
      </c>
      <c r="F58" s="81">
        <f t="shared" si="16"/>
        <v>324</v>
      </c>
      <c r="G58" s="81">
        <f t="shared" si="16"/>
        <v>3</v>
      </c>
      <c r="H58" s="81">
        <f t="shared" si="16"/>
        <v>10</v>
      </c>
      <c r="I58" s="81">
        <f t="shared" si="1"/>
        <v>2617</v>
      </c>
      <c r="J58" s="82">
        <f t="shared" si="6"/>
        <v>0.14054150144475672</v>
      </c>
      <c r="K58" s="82">
        <f t="shared" si="7"/>
        <v>1.3009540329575022E-3</v>
      </c>
      <c r="L58" s="82">
        <f t="shared" si="8"/>
        <v>4.3365134431916736E-3</v>
      </c>
      <c r="M58" s="81">
        <f t="shared" si="12"/>
        <v>24.92990017935454</v>
      </c>
      <c r="N58" s="84">
        <f t="shared" si="9"/>
        <v>2.9706646862235424E-3</v>
      </c>
      <c r="O58" s="84"/>
      <c r="P58" s="85">
        <f t="shared" si="13"/>
        <v>2.525064983290011E-2</v>
      </c>
      <c r="Q58" s="87">
        <f t="shared" si="14"/>
        <v>2.9706646862235424E-3</v>
      </c>
      <c r="R58" s="96">
        <f t="shared" si="2"/>
        <v>0.97177868548087631</v>
      </c>
      <c r="AB58" s="119">
        <f t="shared" si="21"/>
        <v>323.71428571428572</v>
      </c>
      <c r="AC58" s="120">
        <f t="shared" si="21"/>
        <v>1.1428571428571428</v>
      </c>
      <c r="AD58" s="67">
        <f t="shared" si="17"/>
        <v>0.33642857142857141</v>
      </c>
      <c r="AE58" s="41">
        <f t="shared" si="18"/>
        <v>3.397027600849257</v>
      </c>
      <c r="AL58">
        <f t="shared" si="3"/>
        <v>43866</v>
      </c>
      <c r="AM58">
        <f t="shared" si="15"/>
        <v>6504</v>
      </c>
      <c r="AN58">
        <f t="shared" si="20"/>
        <v>4090.5714285714284</v>
      </c>
      <c r="AO58" s="3">
        <f t="shared" si="19"/>
        <v>4.7259602422859226E-4</v>
      </c>
    </row>
    <row r="59" spans="1:41" ht="13.8" x14ac:dyDescent="0.25">
      <c r="A59" s="95">
        <v>43917</v>
      </c>
      <c r="B59" s="81">
        <v>3035</v>
      </c>
      <c r="C59" s="81">
        <v>12</v>
      </c>
      <c r="D59" s="81">
        <v>79</v>
      </c>
      <c r="E59" s="81">
        <v>49618</v>
      </c>
      <c r="F59" s="81">
        <f t="shared" si="16"/>
        <v>342</v>
      </c>
      <c r="G59" s="81">
        <f t="shared" si="16"/>
        <v>4</v>
      </c>
      <c r="H59" s="81">
        <f t="shared" si="16"/>
        <v>11</v>
      </c>
      <c r="I59" s="81">
        <f t="shared" si="1"/>
        <v>2944</v>
      </c>
      <c r="J59" s="82">
        <f t="shared" si="6"/>
        <v>0.13072466171600725</v>
      </c>
      <c r="K59" s="82">
        <f t="shared" si="7"/>
        <v>1.5284677111196026E-3</v>
      </c>
      <c r="L59" s="82">
        <f t="shared" si="8"/>
        <v>4.2032862055789069E-3</v>
      </c>
      <c r="M59" s="81">
        <f t="shared" si="12"/>
        <v>22.807095980719399</v>
      </c>
      <c r="N59" s="84">
        <f t="shared" si="9"/>
        <v>3.953871499176277E-3</v>
      </c>
      <c r="O59" s="84"/>
      <c r="P59" s="85">
        <f t="shared" si="13"/>
        <v>2.6029654036243823E-2</v>
      </c>
      <c r="Q59" s="87">
        <f t="shared" si="14"/>
        <v>3.953871499176277E-3</v>
      </c>
      <c r="R59" s="96">
        <f t="shared" si="2"/>
        <v>0.97001647446457995</v>
      </c>
      <c r="AB59" s="119">
        <f t="shared" si="21"/>
        <v>358</v>
      </c>
      <c r="AC59" s="120">
        <f t="shared" si="21"/>
        <v>1.7142857142857142</v>
      </c>
      <c r="AD59" s="67">
        <f t="shared" si="17"/>
        <v>0.375</v>
      </c>
      <c r="AE59" s="41">
        <f t="shared" si="18"/>
        <v>4.5714285714285712</v>
      </c>
      <c r="AL59">
        <f t="shared" si="3"/>
        <v>49618</v>
      </c>
      <c r="AM59">
        <f t="shared" si="15"/>
        <v>5752</v>
      </c>
      <c r="AN59">
        <f t="shared" si="20"/>
        <v>4580.7142857142853</v>
      </c>
      <c r="AO59" s="3">
        <f t="shared" si="19"/>
        <v>5.2922370318117659E-4</v>
      </c>
    </row>
    <row r="60" spans="1:41" ht="13.8" x14ac:dyDescent="0.25">
      <c r="A60" s="95">
        <v>43918</v>
      </c>
      <c r="B60" s="81">
        <v>3619</v>
      </c>
      <c r="C60" s="81">
        <v>12</v>
      </c>
      <c r="D60" s="81">
        <v>89</v>
      </c>
      <c r="E60" s="81">
        <v>55357</v>
      </c>
      <c r="F60" s="81">
        <f t="shared" si="16"/>
        <v>584</v>
      </c>
      <c r="G60" s="81">
        <f t="shared" si="16"/>
        <v>0</v>
      </c>
      <c r="H60" s="81">
        <f t="shared" si="16"/>
        <v>10</v>
      </c>
      <c r="I60" s="81">
        <f t="shared" si="1"/>
        <v>3518</v>
      </c>
      <c r="J60" s="82">
        <f t="shared" si="6"/>
        <v>0.19843914645176688</v>
      </c>
      <c r="K60" s="82">
        <f t="shared" si="7"/>
        <v>0</v>
      </c>
      <c r="L60" s="82">
        <f t="shared" si="8"/>
        <v>3.3967391304347825E-3</v>
      </c>
      <c r="M60" s="81">
        <f t="shared" si="12"/>
        <v>58.420484715400171</v>
      </c>
      <c r="N60" s="84">
        <f t="shared" si="9"/>
        <v>3.3158331030671458E-3</v>
      </c>
      <c r="O60" s="84"/>
      <c r="P60" s="85">
        <f t="shared" si="13"/>
        <v>2.4592428847747996E-2</v>
      </c>
      <c r="Q60" s="87">
        <f t="shared" si="14"/>
        <v>3.3158331030671458E-3</v>
      </c>
      <c r="R60" s="96">
        <f t="shared" si="2"/>
        <v>0.97209173804918481</v>
      </c>
      <c r="AB60" s="119">
        <f t="shared" ref="AB60:AC75" si="22">AVERAGE(F54:F60)</f>
        <v>415.28571428571428</v>
      </c>
      <c r="AC60" s="120">
        <f t="shared" si="22"/>
        <v>1.5714285714285714</v>
      </c>
      <c r="AD60" s="67">
        <f t="shared" si="17"/>
        <v>0.48214285714285715</v>
      </c>
      <c r="AE60" s="41">
        <f t="shared" si="18"/>
        <v>3.2592592592592591</v>
      </c>
      <c r="AL60">
        <f t="shared" si="3"/>
        <v>55357</v>
      </c>
      <c r="AM60">
        <f t="shared" si="15"/>
        <v>5739</v>
      </c>
      <c r="AN60">
        <f t="shared" si="20"/>
        <v>5099.4285714285716</v>
      </c>
      <c r="AO60" s="3">
        <f t="shared" si="19"/>
        <v>5.8915232523796299E-4</v>
      </c>
    </row>
    <row r="61" spans="1:41" ht="13.8" x14ac:dyDescent="0.25">
      <c r="A61" s="95">
        <v>43919</v>
      </c>
      <c r="B61" s="81">
        <v>4247</v>
      </c>
      <c r="C61" s="81">
        <v>15</v>
      </c>
      <c r="D61" s="81">
        <v>132</v>
      </c>
      <c r="E61" s="81">
        <v>62932</v>
      </c>
      <c r="F61" s="81">
        <f t="shared" si="16"/>
        <v>628</v>
      </c>
      <c r="G61" s="81">
        <f t="shared" si="16"/>
        <v>3</v>
      </c>
      <c r="H61" s="81">
        <f t="shared" si="16"/>
        <v>43</v>
      </c>
      <c r="I61" s="81">
        <f t="shared" si="1"/>
        <v>4100</v>
      </c>
      <c r="J61" s="82">
        <f t="shared" si="6"/>
        <v>0.17858518629853329</v>
      </c>
      <c r="K61" s="82">
        <f t="shared" si="7"/>
        <v>8.5275724843661166E-4</v>
      </c>
      <c r="L61" s="82">
        <f t="shared" si="8"/>
        <v>1.22228538942581E-2</v>
      </c>
      <c r="M61" s="81">
        <f t="shared" si="12"/>
        <v>13.657884465179134</v>
      </c>
      <c r="N61" s="84">
        <f t="shared" si="9"/>
        <v>3.5319048740287263E-3</v>
      </c>
      <c r="O61" s="84"/>
      <c r="P61" s="85">
        <f t="shared" si="13"/>
        <v>3.1080762891452791E-2</v>
      </c>
      <c r="Q61" s="87">
        <f t="shared" si="14"/>
        <v>3.5319048740287263E-3</v>
      </c>
      <c r="R61" s="96">
        <f t="shared" si="2"/>
        <v>0.96538733223451845</v>
      </c>
      <c r="AB61" s="119">
        <f t="shared" si="22"/>
        <v>480.57142857142856</v>
      </c>
      <c r="AC61" s="120">
        <f t="shared" si="22"/>
        <v>2</v>
      </c>
      <c r="AD61" s="67">
        <f t="shared" si="17"/>
        <v>0.70071428571428573</v>
      </c>
      <c r="AE61" s="41">
        <f t="shared" si="18"/>
        <v>2.8542303771661568</v>
      </c>
      <c r="AL61">
        <f t="shared" si="3"/>
        <v>62932</v>
      </c>
      <c r="AM61">
        <f t="shared" si="15"/>
        <v>7575</v>
      </c>
      <c r="AN61">
        <f t="shared" si="20"/>
        <v>5703</v>
      </c>
      <c r="AO61" s="3">
        <f t="shared" si="19"/>
        <v>6.5888474831422904E-4</v>
      </c>
    </row>
    <row r="62" spans="1:41" ht="13.8" x14ac:dyDescent="0.25">
      <c r="A62" s="95">
        <v>43920</v>
      </c>
      <c r="B62" s="81">
        <v>4695</v>
      </c>
      <c r="C62" s="81">
        <v>16</v>
      </c>
      <c r="D62" s="81">
        <v>161</v>
      </c>
      <c r="E62" s="81">
        <v>70032</v>
      </c>
      <c r="F62" s="81">
        <f t="shared" ref="F62:H77" si="23">B62-B61</f>
        <v>448</v>
      </c>
      <c r="G62" s="81">
        <f t="shared" si="23"/>
        <v>1</v>
      </c>
      <c r="H62" s="81">
        <f t="shared" si="23"/>
        <v>29</v>
      </c>
      <c r="I62" s="81">
        <f t="shared" si="1"/>
        <v>4518</v>
      </c>
      <c r="J62" s="82">
        <f t="shared" si="6"/>
        <v>0.10932193353259273</v>
      </c>
      <c r="K62" s="82">
        <f t="shared" si="7"/>
        <v>2.4390243902439024E-4</v>
      </c>
      <c r="L62" s="82">
        <f t="shared" si="8"/>
        <v>7.0731707317073173E-3</v>
      </c>
      <c r="M62" s="81">
        <f t="shared" si="12"/>
        <v>14.940664249454338</v>
      </c>
      <c r="N62" s="84">
        <f t="shared" si="9"/>
        <v>3.4078807241746537E-3</v>
      </c>
      <c r="O62" s="84"/>
      <c r="P62" s="85">
        <f t="shared" si="13"/>
        <v>3.4291799787007457E-2</v>
      </c>
      <c r="Q62" s="87">
        <f t="shared" si="14"/>
        <v>3.4078807241746537E-3</v>
      </c>
      <c r="R62" s="96">
        <f t="shared" si="2"/>
        <v>0.96230031948881789</v>
      </c>
      <c r="AB62" s="119">
        <f t="shared" si="22"/>
        <v>517.71428571428567</v>
      </c>
      <c r="AC62" s="120">
        <f t="shared" si="22"/>
        <v>2.1428571428571428</v>
      </c>
      <c r="AD62" s="67">
        <f t="shared" si="17"/>
        <v>0.86357142857142855</v>
      </c>
      <c r="AE62" s="41">
        <f t="shared" si="18"/>
        <v>2.4813895781637716</v>
      </c>
      <c r="AL62">
        <f t="shared" si="3"/>
        <v>70032</v>
      </c>
      <c r="AM62">
        <f t="shared" si="15"/>
        <v>7100</v>
      </c>
      <c r="AN62">
        <f t="shared" si="20"/>
        <v>6199.2857142857147</v>
      </c>
      <c r="AO62" s="3">
        <f t="shared" si="19"/>
        <v>7.1622213003421677E-4</v>
      </c>
    </row>
    <row r="63" spans="1:41" ht="13.8" x14ac:dyDescent="0.25">
      <c r="A63" s="95">
        <v>43921</v>
      </c>
      <c r="B63" s="81">
        <v>5358</v>
      </c>
      <c r="C63" s="81">
        <v>20</v>
      </c>
      <c r="D63" s="81">
        <v>224</v>
      </c>
      <c r="E63" s="81">
        <v>78021</v>
      </c>
      <c r="F63" s="81">
        <f t="shared" si="23"/>
        <v>663</v>
      </c>
      <c r="G63" s="81">
        <f t="shared" si="23"/>
        <v>4</v>
      </c>
      <c r="H63" s="81">
        <f t="shared" si="23"/>
        <v>63</v>
      </c>
      <c r="I63" s="81">
        <f t="shared" si="1"/>
        <v>5114</v>
      </c>
      <c r="J63" s="82">
        <f t="shared" si="6"/>
        <v>0.14682599039288807</v>
      </c>
      <c r="K63" s="82">
        <f t="shared" si="7"/>
        <v>8.8534749889331564E-4</v>
      </c>
      <c r="L63" s="82">
        <f t="shared" si="8"/>
        <v>1.3944223107569721E-2</v>
      </c>
      <c r="M63" s="81">
        <f t="shared" si="12"/>
        <v>9.9008929044040048</v>
      </c>
      <c r="N63" s="84">
        <f t="shared" si="9"/>
        <v>3.7327360955580441E-3</v>
      </c>
      <c r="O63" s="84"/>
      <c r="P63" s="85">
        <f t="shared" si="13"/>
        <v>4.180664427025009E-2</v>
      </c>
      <c r="Q63" s="87">
        <f t="shared" si="14"/>
        <v>3.7327360955580441E-3</v>
      </c>
      <c r="R63" s="96">
        <f t="shared" si="2"/>
        <v>0.95446061963419182</v>
      </c>
      <c r="AB63" s="119">
        <f t="shared" si="22"/>
        <v>588.57142857142856</v>
      </c>
      <c r="AC63" s="120">
        <f t="shared" si="22"/>
        <v>2.4285714285714284</v>
      </c>
      <c r="AD63" s="67">
        <f t="shared" si="17"/>
        <v>1.1935714285714285</v>
      </c>
      <c r="AE63" s="41">
        <f t="shared" si="18"/>
        <v>2.0347097546379413</v>
      </c>
      <c r="AL63">
        <f t="shared" si="3"/>
        <v>78021</v>
      </c>
      <c r="AM63">
        <f t="shared" si="15"/>
        <v>7989</v>
      </c>
      <c r="AN63">
        <f t="shared" si="20"/>
        <v>6656.4285714285716</v>
      </c>
      <c r="AO63" s="3">
        <f t="shared" si="19"/>
        <v>7.6903721970144787E-4</v>
      </c>
    </row>
    <row r="64" spans="1:41" ht="13.8" x14ac:dyDescent="0.25">
      <c r="A64" s="95">
        <v>43922</v>
      </c>
      <c r="B64" s="81">
        <v>6092</v>
      </c>
      <c r="C64" s="81">
        <v>26</v>
      </c>
      <c r="D64" s="94">
        <v>241</v>
      </c>
      <c r="E64" s="94">
        <v>87031</v>
      </c>
      <c r="F64" s="81">
        <f t="shared" si="23"/>
        <v>734</v>
      </c>
      <c r="G64" s="81">
        <f t="shared" si="23"/>
        <v>6</v>
      </c>
      <c r="H64" s="81">
        <f t="shared" si="23"/>
        <v>17</v>
      </c>
      <c r="I64" s="81">
        <f>B64-D64-C64</f>
        <v>5825</v>
      </c>
      <c r="J64" s="82">
        <f t="shared" si="6"/>
        <v>0.14361647368388225</v>
      </c>
      <c r="K64" s="82">
        <f t="shared" si="7"/>
        <v>1.1732499022291747E-3</v>
      </c>
      <c r="L64" s="82">
        <f t="shared" si="8"/>
        <v>3.3242080563159952E-3</v>
      </c>
      <c r="M64" s="81">
        <f t="shared" si="12"/>
        <v>31.932810713885818</v>
      </c>
      <c r="N64" s="84">
        <f t="shared" si="9"/>
        <v>4.2678923177938283E-3</v>
      </c>
      <c r="O64" s="84"/>
      <c r="P64" s="85">
        <f t="shared" si="13"/>
        <v>3.9560078791858175E-2</v>
      </c>
      <c r="Q64" s="87">
        <f t="shared" si="14"/>
        <v>4.2678923177938283E-3</v>
      </c>
      <c r="R64" s="96">
        <f t="shared" si="2"/>
        <v>0.95617202889034802</v>
      </c>
      <c r="AB64" s="119">
        <f t="shared" si="22"/>
        <v>531.85714285714289</v>
      </c>
      <c r="AC64" s="120">
        <f t="shared" si="22"/>
        <v>3</v>
      </c>
      <c r="AD64" s="67">
        <f t="shared" si="17"/>
        <v>1.4357142857142855</v>
      </c>
      <c r="AE64" s="41">
        <f t="shared" si="18"/>
        <v>2.0895522388059704</v>
      </c>
      <c r="AL64">
        <f t="shared" si="3"/>
        <v>87031</v>
      </c>
      <c r="AM64">
        <f t="shared" si="15"/>
        <v>9010</v>
      </c>
      <c r="AN64">
        <f t="shared" si="20"/>
        <v>7095.5714285714284</v>
      </c>
      <c r="AO64" s="3">
        <f t="shared" si="19"/>
        <v>8.1977271521303167E-4</v>
      </c>
    </row>
    <row r="65" spans="1:41" ht="13.8" x14ac:dyDescent="0.25">
      <c r="A65" s="95">
        <v>43923</v>
      </c>
      <c r="B65" s="81">
        <v>6857</v>
      </c>
      <c r="C65" s="81">
        <v>36</v>
      </c>
      <c r="D65" s="94">
        <v>338</v>
      </c>
      <c r="E65" s="94">
        <v>97256</v>
      </c>
      <c r="F65" s="81">
        <f t="shared" si="23"/>
        <v>765</v>
      </c>
      <c r="G65" s="81">
        <f t="shared" si="23"/>
        <v>10</v>
      </c>
      <c r="H65" s="81">
        <f t="shared" si="23"/>
        <v>97</v>
      </c>
      <c r="I65" s="81">
        <f>B65-D65-C65</f>
        <v>6483</v>
      </c>
      <c r="J65" s="82">
        <f t="shared" si="6"/>
        <v>0.13142297115017432</v>
      </c>
      <c r="K65" s="82">
        <f t="shared" si="7"/>
        <v>1.7167381974248926E-3</v>
      </c>
      <c r="L65" s="82">
        <f t="shared" si="8"/>
        <v>1.6652360515021458E-2</v>
      </c>
      <c r="M65" s="81">
        <f t="shared" si="12"/>
        <v>7.154568289250145</v>
      </c>
      <c r="N65" s="84">
        <f t="shared" si="9"/>
        <v>5.2501093772786937E-3</v>
      </c>
      <c r="O65" s="84"/>
      <c r="P65" s="85">
        <f t="shared" si="13"/>
        <v>4.9292693597783287E-2</v>
      </c>
      <c r="Q65" s="87">
        <f t="shared" si="14"/>
        <v>5.2501093772786937E-3</v>
      </c>
      <c r="R65" s="96">
        <f t="shared" si="2"/>
        <v>0.94545719702493802</v>
      </c>
      <c r="AB65" s="119">
        <f t="shared" si="22"/>
        <v>594.85714285714289</v>
      </c>
      <c r="AC65" s="120">
        <f t="shared" si="22"/>
        <v>4</v>
      </c>
      <c r="AD65" s="67">
        <f t="shared" si="17"/>
        <v>1.8278571428571428</v>
      </c>
      <c r="AE65" s="41">
        <f t="shared" si="18"/>
        <v>2.1883548261039469</v>
      </c>
      <c r="AL65">
        <f t="shared" si="3"/>
        <v>97256</v>
      </c>
      <c r="AM65">
        <f t="shared" si="15"/>
        <v>10225</v>
      </c>
      <c r="AN65">
        <f t="shared" si="20"/>
        <v>7627.1428571428569</v>
      </c>
      <c r="AO65" s="3">
        <f t="shared" si="19"/>
        <v>8.8118676166670882E-4</v>
      </c>
    </row>
    <row r="66" spans="1:41" ht="13.8" x14ac:dyDescent="0.25">
      <c r="A66" s="95">
        <v>43924</v>
      </c>
      <c r="B66" s="81">
        <v>7428</v>
      </c>
      <c r="C66" s="81">
        <v>40</v>
      </c>
      <c r="D66" s="94">
        <v>403</v>
      </c>
      <c r="E66" s="94">
        <v>107585</v>
      </c>
      <c r="F66" s="81">
        <f t="shared" si="23"/>
        <v>571</v>
      </c>
      <c r="G66" s="81">
        <f t="shared" si="23"/>
        <v>4</v>
      </c>
      <c r="H66" s="81">
        <f t="shared" si="23"/>
        <v>65</v>
      </c>
      <c r="I66" s="81">
        <f t="shared" ref="I66:I129" si="24">B66-D66-C66</f>
        <v>6985</v>
      </c>
      <c r="J66" s="82">
        <f t="shared" si="6"/>
        <v>8.814633818610039E-2</v>
      </c>
      <c r="K66" s="82">
        <f t="shared" si="7"/>
        <v>6.1699830325466607E-4</v>
      </c>
      <c r="L66" s="82">
        <f t="shared" si="8"/>
        <v>1.0026222427888323E-2</v>
      </c>
      <c r="M66" s="81">
        <f t="shared" si="12"/>
        <v>8.2819233400070846</v>
      </c>
      <c r="N66" s="84">
        <f t="shared" si="9"/>
        <v>5.3850296176628969E-3</v>
      </c>
      <c r="O66" s="84"/>
      <c r="P66" s="85">
        <f t="shared" si="13"/>
        <v>5.4254173397953687E-2</v>
      </c>
      <c r="Q66" s="87">
        <f t="shared" si="14"/>
        <v>5.3850296176628969E-3</v>
      </c>
      <c r="R66" s="96">
        <f t="shared" si="2"/>
        <v>0.94036079698438346</v>
      </c>
      <c r="AB66" s="119">
        <f t="shared" si="22"/>
        <v>627.57142857142856</v>
      </c>
      <c r="AC66" s="120">
        <f t="shared" si="22"/>
        <v>4</v>
      </c>
      <c r="AD66" s="67">
        <f t="shared" si="17"/>
        <v>2.117142857142857</v>
      </c>
      <c r="AE66" s="41">
        <f t="shared" si="18"/>
        <v>1.8893387314439947</v>
      </c>
      <c r="AL66">
        <f t="shared" si="3"/>
        <v>107585</v>
      </c>
      <c r="AM66">
        <f t="shared" si="15"/>
        <v>10329</v>
      </c>
      <c r="AN66">
        <f t="shared" si="20"/>
        <v>8281</v>
      </c>
      <c r="AO66" s="3">
        <f t="shared" si="19"/>
        <v>9.5672884460637042E-4</v>
      </c>
    </row>
    <row r="67" spans="1:41" ht="13.8" x14ac:dyDescent="0.25">
      <c r="A67" s="95">
        <v>43925</v>
      </c>
      <c r="B67" s="81">
        <v>7851</v>
      </c>
      <c r="C67" s="81">
        <v>44</v>
      </c>
      <c r="D67" s="94">
        <v>427</v>
      </c>
      <c r="E67" s="94">
        <v>113940</v>
      </c>
      <c r="F67" s="81">
        <f t="shared" si="23"/>
        <v>423</v>
      </c>
      <c r="G67" s="81">
        <f t="shared" si="23"/>
        <v>4</v>
      </c>
      <c r="H67" s="81">
        <f t="shared" si="23"/>
        <v>24</v>
      </c>
      <c r="I67" s="81">
        <f t="shared" si="24"/>
        <v>7380</v>
      </c>
      <c r="J67" s="82">
        <f t="shared" si="6"/>
        <v>6.0610353842755912E-2</v>
      </c>
      <c r="K67" s="82">
        <f t="shared" si="7"/>
        <v>5.7265569076592703E-4</v>
      </c>
      <c r="L67" s="82">
        <f t="shared" si="8"/>
        <v>3.4359341445955619E-3</v>
      </c>
      <c r="M67" s="81">
        <f t="shared" si="12"/>
        <v>15.120118628273215</v>
      </c>
      <c r="N67" s="84">
        <f t="shared" si="9"/>
        <v>5.6043816074385425E-3</v>
      </c>
      <c r="O67" s="84"/>
      <c r="P67" s="85">
        <f t="shared" si="13"/>
        <v>5.438797605400586E-2</v>
      </c>
      <c r="Q67" s="87">
        <f t="shared" si="14"/>
        <v>5.6043816074385425E-3</v>
      </c>
      <c r="R67" s="96">
        <f t="shared" si="2"/>
        <v>0.9400076423385556</v>
      </c>
      <c r="AB67" s="119">
        <f t="shared" si="22"/>
        <v>604.57142857142856</v>
      </c>
      <c r="AC67" s="120">
        <f t="shared" si="22"/>
        <v>4.5714285714285712</v>
      </c>
      <c r="AD67" s="67">
        <f t="shared" si="17"/>
        <v>4.4249999999999998</v>
      </c>
      <c r="AE67" s="41">
        <f t="shared" si="18"/>
        <v>1.0330912025827279</v>
      </c>
      <c r="AL67">
        <f t="shared" si="3"/>
        <v>113940</v>
      </c>
      <c r="AM67">
        <f t="shared" si="15"/>
        <v>6355</v>
      </c>
      <c r="AN67">
        <f t="shared" si="20"/>
        <v>8369</v>
      </c>
      <c r="AO67" s="3">
        <f t="shared" si="19"/>
        <v>9.668957493673124E-4</v>
      </c>
    </row>
    <row r="68" spans="1:41" ht="13.8" x14ac:dyDescent="0.25">
      <c r="A68" s="95">
        <v>43926</v>
      </c>
      <c r="B68" s="81">
        <v>8430</v>
      </c>
      <c r="C68" s="81">
        <v>49</v>
      </c>
      <c r="D68" s="94">
        <v>477</v>
      </c>
      <c r="E68" s="94">
        <v>123335</v>
      </c>
      <c r="F68" s="81">
        <f t="shared" si="23"/>
        <v>579</v>
      </c>
      <c r="G68" s="81">
        <f t="shared" si="23"/>
        <v>5</v>
      </c>
      <c r="H68" s="81">
        <f t="shared" si="23"/>
        <v>50</v>
      </c>
      <c r="I68" s="81">
        <f t="shared" si="24"/>
        <v>7904</v>
      </c>
      <c r="J68" s="82">
        <f t="shared" si="6"/>
        <v>7.8526511998138912E-2</v>
      </c>
      <c r="K68" s="82">
        <f t="shared" si="7"/>
        <v>6.7750677506775068E-4</v>
      </c>
      <c r="L68" s="82">
        <f t="shared" si="8"/>
        <v>6.7750677506775072E-3</v>
      </c>
      <c r="M68" s="81">
        <f t="shared" si="12"/>
        <v>10.536830155386639</v>
      </c>
      <c r="N68" s="84">
        <f t="shared" si="9"/>
        <v>5.8125741399762754E-3</v>
      </c>
      <c r="O68" s="84"/>
      <c r="P68" s="85">
        <f t="shared" si="13"/>
        <v>5.6583629893238431E-2</v>
      </c>
      <c r="Q68" s="87">
        <f t="shared" si="14"/>
        <v>5.8125741399762754E-3</v>
      </c>
      <c r="R68" s="96">
        <f t="shared" si="2"/>
        <v>0.93760379596678534</v>
      </c>
      <c r="AB68" s="119">
        <f t="shared" si="22"/>
        <v>597.57142857142856</v>
      </c>
      <c r="AC68" s="120">
        <f t="shared" si="22"/>
        <v>4.8571428571428568</v>
      </c>
      <c r="AD68" s="67">
        <f t="shared" si="17"/>
        <v>4.8557142857142859</v>
      </c>
      <c r="AE68" s="41">
        <f t="shared" si="18"/>
        <v>1.0002942041776992</v>
      </c>
      <c r="AL68">
        <f t="shared" si="3"/>
        <v>123335</v>
      </c>
      <c r="AM68">
        <f t="shared" si="15"/>
        <v>9395</v>
      </c>
      <c r="AN68">
        <f t="shared" si="20"/>
        <v>8629</v>
      </c>
      <c r="AO68" s="3">
        <f t="shared" si="19"/>
        <v>9.9693433161555001E-4</v>
      </c>
    </row>
    <row r="69" spans="1:41" ht="13.8" x14ac:dyDescent="0.25">
      <c r="A69" s="95">
        <v>43927</v>
      </c>
      <c r="B69" s="81">
        <v>8904</v>
      </c>
      <c r="C69" s="81">
        <v>57</v>
      </c>
      <c r="D69" s="81">
        <v>585</v>
      </c>
      <c r="E69" s="81">
        <v>130835</v>
      </c>
      <c r="F69" s="81">
        <f t="shared" si="23"/>
        <v>474</v>
      </c>
      <c r="G69" s="81">
        <f t="shared" si="23"/>
        <v>8</v>
      </c>
      <c r="H69" s="81">
        <f t="shared" si="23"/>
        <v>108</v>
      </c>
      <c r="I69" s="81">
        <f t="shared" si="24"/>
        <v>8262</v>
      </c>
      <c r="J69" s="82">
        <f t="shared" si="6"/>
        <v>6.0028099590711113E-2</v>
      </c>
      <c r="K69" s="82">
        <f t="shared" si="7"/>
        <v>1.0121457489878543E-3</v>
      </c>
      <c r="L69" s="82">
        <f t="shared" si="8"/>
        <v>1.3663967611336033E-2</v>
      </c>
      <c r="M69" s="81">
        <f t="shared" si="12"/>
        <v>4.0901905100429365</v>
      </c>
      <c r="N69" s="84">
        <f t="shared" si="9"/>
        <v>6.4016172506738541E-3</v>
      </c>
      <c r="O69" s="84"/>
      <c r="P69" s="85">
        <f t="shared" si="13"/>
        <v>6.5700808625336921E-2</v>
      </c>
      <c r="Q69" s="87">
        <f t="shared" si="14"/>
        <v>6.4016172506738541E-3</v>
      </c>
      <c r="R69" s="96">
        <f t="shared" ref="R69:R132" si="25">IF(P69="","",1-SUM(P69:Q69))</f>
        <v>0.92789757412398921</v>
      </c>
      <c r="AB69" s="119">
        <f t="shared" si="22"/>
        <v>601.28571428571433</v>
      </c>
      <c r="AC69" s="120">
        <f t="shared" si="22"/>
        <v>5.8571428571428568</v>
      </c>
      <c r="AD69" s="67">
        <f t="shared" si="17"/>
        <v>5.37</v>
      </c>
      <c r="AE69" s="41">
        <f t="shared" si="18"/>
        <v>1.0907156158552807</v>
      </c>
      <c r="AL69">
        <f t="shared" si="3"/>
        <v>130835</v>
      </c>
      <c r="AM69">
        <f t="shared" si="15"/>
        <v>7500</v>
      </c>
      <c r="AN69">
        <f t="shared" si="20"/>
        <v>8686.1428571428569</v>
      </c>
      <c r="AO69" s="3">
        <f t="shared" si="19"/>
        <v>1.0035362178239539E-3</v>
      </c>
    </row>
    <row r="70" spans="1:41" ht="13.8" x14ac:dyDescent="0.25">
      <c r="A70" s="95">
        <v>43928</v>
      </c>
      <c r="B70" s="81">
        <v>9248</v>
      </c>
      <c r="C70" s="81">
        <v>65</v>
      </c>
      <c r="D70" s="81">
        <v>770</v>
      </c>
      <c r="E70" s="81">
        <v>137806</v>
      </c>
      <c r="F70" s="81">
        <f t="shared" si="23"/>
        <v>344</v>
      </c>
      <c r="G70" s="81">
        <f t="shared" si="23"/>
        <v>8</v>
      </c>
      <c r="H70" s="81">
        <f t="shared" si="23"/>
        <v>185</v>
      </c>
      <c r="I70" s="81">
        <f t="shared" si="24"/>
        <v>8413</v>
      </c>
      <c r="J70" s="82">
        <f t="shared" si="6"/>
        <v>4.1679283374569581E-2</v>
      </c>
      <c r="K70" s="82">
        <f t="shared" si="7"/>
        <v>9.6828854998789635E-4</v>
      </c>
      <c r="L70" s="82">
        <f t="shared" si="8"/>
        <v>2.2391672718470104E-2</v>
      </c>
      <c r="M70" s="81">
        <f t="shared" si="12"/>
        <v>1.7842188561693983</v>
      </c>
      <c r="N70" s="84">
        <f t="shared" si="9"/>
        <v>7.0285467128027683E-3</v>
      </c>
      <c r="O70" s="84"/>
      <c r="P70" s="85">
        <f t="shared" si="13"/>
        <v>8.3261245674740483E-2</v>
      </c>
      <c r="Q70" s="87">
        <f t="shared" si="14"/>
        <v>7.0285467128027683E-3</v>
      </c>
      <c r="R70" s="96">
        <f t="shared" si="25"/>
        <v>0.9097102076124568</v>
      </c>
      <c r="AB70" s="119">
        <f t="shared" si="22"/>
        <v>555.71428571428567</v>
      </c>
      <c r="AC70" s="120">
        <f t="shared" si="22"/>
        <v>6.4285714285714288</v>
      </c>
      <c r="AD70" s="67">
        <f t="shared" si="17"/>
        <v>6.2292857142857141</v>
      </c>
      <c r="AE70" s="41">
        <f t="shared" si="18"/>
        <v>1.0319917440660475</v>
      </c>
      <c r="AL70">
        <f t="shared" ref="AL70:AL133" si="26">IF(E70="",AL69,E70)</f>
        <v>137806</v>
      </c>
      <c r="AM70">
        <f t="shared" si="15"/>
        <v>6971</v>
      </c>
      <c r="AN70">
        <f t="shared" si="20"/>
        <v>8540.7142857142862</v>
      </c>
      <c r="AO70" s="3">
        <f t="shared" si="19"/>
        <v>9.8673441742356616E-4</v>
      </c>
    </row>
    <row r="71" spans="1:41" ht="13.8" x14ac:dyDescent="0.25">
      <c r="A71" s="95">
        <v>43929</v>
      </c>
      <c r="B71" s="81">
        <v>9404</v>
      </c>
      <c r="C71" s="81">
        <v>73</v>
      </c>
      <c r="D71" s="81">
        <v>801</v>
      </c>
      <c r="E71" s="81">
        <v>143684</v>
      </c>
      <c r="F71" s="81">
        <f t="shared" si="23"/>
        <v>156</v>
      </c>
      <c r="G71" s="81">
        <f t="shared" si="23"/>
        <v>8</v>
      </c>
      <c r="H71" s="81">
        <f t="shared" si="23"/>
        <v>31</v>
      </c>
      <c r="I71" s="81">
        <f t="shared" si="24"/>
        <v>8530</v>
      </c>
      <c r="J71" s="82">
        <f t="shared" si="6"/>
        <v>1.8562564645517293E-2</v>
      </c>
      <c r="K71" s="82">
        <f t="shared" si="7"/>
        <v>9.5090930702484251E-4</v>
      </c>
      <c r="L71" s="82">
        <f t="shared" si="8"/>
        <v>3.6847735647212647E-3</v>
      </c>
      <c r="M71" s="81">
        <f t="shared" si="12"/>
        <v>4.0042783682753074</v>
      </c>
      <c r="N71" s="84">
        <f t="shared" si="9"/>
        <v>7.7626541897065082E-3</v>
      </c>
      <c r="O71" s="84"/>
      <c r="P71" s="85">
        <f t="shared" si="13"/>
        <v>8.5176520629519359E-2</v>
      </c>
      <c r="Q71" s="87">
        <f t="shared" si="14"/>
        <v>7.7626541897065082E-3</v>
      </c>
      <c r="R71" s="96">
        <f t="shared" si="25"/>
        <v>0.90706082518077413</v>
      </c>
      <c r="AB71" s="119">
        <f t="shared" si="22"/>
        <v>473.14285714285717</v>
      </c>
      <c r="AC71" s="120">
        <f t="shared" si="22"/>
        <v>6.7142857142857144</v>
      </c>
      <c r="AD71" s="67">
        <f t="shared" si="17"/>
        <v>7.2085714285714282</v>
      </c>
      <c r="AE71" s="41">
        <f t="shared" si="18"/>
        <v>0.931430836305985</v>
      </c>
      <c r="AL71">
        <f t="shared" si="26"/>
        <v>143684</v>
      </c>
      <c r="AM71">
        <f t="shared" si="15"/>
        <v>5878</v>
      </c>
      <c r="AN71">
        <f t="shared" si="20"/>
        <v>8093.2857142857147</v>
      </c>
      <c r="AO71" s="3">
        <f t="shared" si="19"/>
        <v>9.3504164841176369E-4</v>
      </c>
    </row>
    <row r="72" spans="1:41" ht="13.8" x14ac:dyDescent="0.25">
      <c r="A72" s="95">
        <v>43930</v>
      </c>
      <c r="B72" s="81">
        <v>9968</v>
      </c>
      <c r="C72" s="81">
        <v>86</v>
      </c>
      <c r="D72" s="81">
        <v>1011</v>
      </c>
      <c r="E72" s="81">
        <v>149430</v>
      </c>
      <c r="F72" s="81">
        <f t="shared" si="23"/>
        <v>564</v>
      </c>
      <c r="G72" s="81">
        <f t="shared" si="23"/>
        <v>13</v>
      </c>
      <c r="H72" s="81">
        <f t="shared" si="23"/>
        <v>210</v>
      </c>
      <c r="I72" s="81">
        <f t="shared" si="24"/>
        <v>8871</v>
      </c>
      <c r="J72" s="82">
        <f t="shared" si="6"/>
        <v>6.6191493191489495E-2</v>
      </c>
      <c r="K72" s="82">
        <f t="shared" si="7"/>
        <v>1.5240328253223916E-3</v>
      </c>
      <c r="L72" s="82">
        <f t="shared" si="8"/>
        <v>2.4618991793669401E-2</v>
      </c>
      <c r="M72" s="81">
        <f t="shared" si="12"/>
        <v>2.5318988202843293</v>
      </c>
      <c r="N72" s="84">
        <f t="shared" si="9"/>
        <v>8.6276083467094703E-3</v>
      </c>
      <c r="O72" s="84"/>
      <c r="P72" s="85">
        <f t="shared" si="13"/>
        <v>0.10142455858747994</v>
      </c>
      <c r="Q72" s="87">
        <f t="shared" si="14"/>
        <v>8.6276083467094703E-3</v>
      </c>
      <c r="R72" s="96">
        <f t="shared" si="25"/>
        <v>0.8899478330658106</v>
      </c>
      <c r="AB72" s="119">
        <f t="shared" si="22"/>
        <v>444.42857142857144</v>
      </c>
      <c r="AC72" s="120">
        <f t="shared" si="22"/>
        <v>7.1428571428571432</v>
      </c>
      <c r="AD72" s="67">
        <f t="shared" si="17"/>
        <v>7.7657142857142851</v>
      </c>
      <c r="AE72" s="41">
        <f t="shared" si="18"/>
        <v>0.91979396615158215</v>
      </c>
      <c r="AL72">
        <f t="shared" si="26"/>
        <v>149430</v>
      </c>
      <c r="AM72">
        <f t="shared" si="15"/>
        <v>5746</v>
      </c>
      <c r="AN72">
        <f t="shared" si="20"/>
        <v>7453.4285714285716</v>
      </c>
      <c r="AO72" s="3">
        <f t="shared" si="19"/>
        <v>8.6111702759316105E-4</v>
      </c>
    </row>
    <row r="73" spans="1:41" ht="13.8" x14ac:dyDescent="0.25">
      <c r="A73" s="95">
        <v>43931</v>
      </c>
      <c r="B73" s="81">
        <v>10408</v>
      </c>
      <c r="C73" s="81">
        <v>95</v>
      </c>
      <c r="D73" s="81">
        <v>1183</v>
      </c>
      <c r="E73" s="81">
        <v>156776</v>
      </c>
      <c r="F73" s="81">
        <f t="shared" si="23"/>
        <v>440</v>
      </c>
      <c r="G73" s="81">
        <f t="shared" si="23"/>
        <v>9</v>
      </c>
      <c r="H73" s="81">
        <f t="shared" si="23"/>
        <v>172</v>
      </c>
      <c r="I73" s="81">
        <f t="shared" si="24"/>
        <v>9130</v>
      </c>
      <c r="J73" s="82">
        <f t="shared" si="6"/>
        <v>4.9657006285638593E-2</v>
      </c>
      <c r="K73" s="82">
        <f t="shared" si="7"/>
        <v>1.0145417653026716E-3</v>
      </c>
      <c r="L73" s="82">
        <f t="shared" si="8"/>
        <v>1.938902040356217E-2</v>
      </c>
      <c r="M73" s="81">
        <f t="shared" si="12"/>
        <v>2.4337420041983422</v>
      </c>
      <c r="N73" s="84">
        <f t="shared" si="9"/>
        <v>9.1275941583397382E-3</v>
      </c>
      <c r="O73" s="84"/>
      <c r="P73" s="85">
        <f t="shared" si="13"/>
        <v>0.11366256725595696</v>
      </c>
      <c r="Q73" s="87">
        <f t="shared" si="14"/>
        <v>9.1275941583397382E-3</v>
      </c>
      <c r="R73" s="96">
        <f t="shared" si="25"/>
        <v>0.87720983858570334</v>
      </c>
      <c r="AB73" s="119">
        <f t="shared" si="22"/>
        <v>425.71428571428572</v>
      </c>
      <c r="AC73" s="120">
        <f t="shared" si="22"/>
        <v>7.8571428571428568</v>
      </c>
      <c r="AD73" s="67">
        <f t="shared" si="17"/>
        <v>8.8285714285714274</v>
      </c>
      <c r="AE73" s="41">
        <f t="shared" si="18"/>
        <v>0.88996763754045316</v>
      </c>
      <c r="AL73">
        <f t="shared" si="26"/>
        <v>156776</v>
      </c>
      <c r="AM73">
        <f t="shared" si="15"/>
        <v>7346</v>
      </c>
      <c r="AN73">
        <f t="shared" si="20"/>
        <v>7027.2857142857147</v>
      </c>
      <c r="AO73" s="3">
        <f t="shared" si="19"/>
        <v>8.1188346119398915E-4</v>
      </c>
    </row>
    <row r="74" spans="1:41" ht="13.8" x14ac:dyDescent="0.25">
      <c r="A74" s="95">
        <v>43932</v>
      </c>
      <c r="B74" s="81">
        <v>10743</v>
      </c>
      <c r="C74" s="81">
        <v>101</v>
      </c>
      <c r="D74" s="81">
        <v>1341</v>
      </c>
      <c r="E74" s="81">
        <v>163478</v>
      </c>
      <c r="F74" s="81">
        <f t="shared" si="23"/>
        <v>335</v>
      </c>
      <c r="G74" s="81">
        <f t="shared" si="23"/>
        <v>6</v>
      </c>
      <c r="H74" s="81">
        <f t="shared" si="23"/>
        <v>158</v>
      </c>
      <c r="I74" s="81">
        <f t="shared" si="24"/>
        <v>9301</v>
      </c>
      <c r="J74" s="82">
        <f t="shared" si="6"/>
        <v>3.6736397765575288E-2</v>
      </c>
      <c r="K74" s="82">
        <f t="shared" si="7"/>
        <v>6.5717415115005477E-4</v>
      </c>
      <c r="L74" s="82">
        <f t="shared" si="8"/>
        <v>1.7305585980284775E-2</v>
      </c>
      <c r="M74" s="81">
        <f t="shared" si="12"/>
        <v>2.0451421439006245</v>
      </c>
      <c r="N74" s="84">
        <f t="shared" si="9"/>
        <v>9.4014707251233367E-3</v>
      </c>
      <c r="O74" s="84"/>
      <c r="P74" s="85">
        <f t="shared" si="13"/>
        <v>0.12482546774643954</v>
      </c>
      <c r="Q74" s="87">
        <f t="shared" si="14"/>
        <v>9.4014707251233367E-3</v>
      </c>
      <c r="R74" s="96">
        <f t="shared" si="25"/>
        <v>0.86577306152843714</v>
      </c>
      <c r="AB74" s="119">
        <f t="shared" si="22"/>
        <v>413.14285714285717</v>
      </c>
      <c r="AC74" s="120">
        <f t="shared" si="22"/>
        <v>8.1428571428571423</v>
      </c>
      <c r="AD74" s="67">
        <f t="shared" si="17"/>
        <v>7.9778571428571432</v>
      </c>
      <c r="AE74" s="41">
        <f t="shared" si="18"/>
        <v>1.0206822455009399</v>
      </c>
      <c r="AL74">
        <f t="shared" si="26"/>
        <v>163478</v>
      </c>
      <c r="AM74">
        <f t="shared" si="15"/>
        <v>6702</v>
      </c>
      <c r="AN74">
        <f t="shared" si="20"/>
        <v>7076.8571428571431</v>
      </c>
      <c r="AO74" s="3">
        <f t="shared" si="19"/>
        <v>8.1761059747977949E-4</v>
      </c>
    </row>
    <row r="75" spans="1:41" ht="13.8" x14ac:dyDescent="0.25">
      <c r="A75" s="95">
        <v>43933</v>
      </c>
      <c r="B75" s="81">
        <v>11145</v>
      </c>
      <c r="C75" s="81">
        <v>103</v>
      </c>
      <c r="D75" s="81">
        <v>1627</v>
      </c>
      <c r="E75" s="81">
        <v>174078</v>
      </c>
      <c r="F75" s="81">
        <f t="shared" si="23"/>
        <v>402</v>
      </c>
      <c r="G75" s="81">
        <f t="shared" si="23"/>
        <v>2</v>
      </c>
      <c r="H75" s="81">
        <f t="shared" si="23"/>
        <v>286</v>
      </c>
      <c r="I75" s="81">
        <f t="shared" si="24"/>
        <v>9415</v>
      </c>
      <c r="J75" s="82">
        <f t="shared" si="6"/>
        <v>4.32748705343379E-2</v>
      </c>
      <c r="K75" s="82">
        <f t="shared" si="7"/>
        <v>2.1503064186646596E-4</v>
      </c>
      <c r="L75" s="82">
        <f t="shared" si="8"/>
        <v>3.0749381786904634E-2</v>
      </c>
      <c r="M75" s="81">
        <f t="shared" si="12"/>
        <v>1.3975679543051278</v>
      </c>
      <c r="N75" s="84">
        <f t="shared" si="9"/>
        <v>9.2418124719605196E-3</v>
      </c>
      <c r="O75" s="84"/>
      <c r="P75" s="85">
        <f t="shared" si="13"/>
        <v>0.14598474652310453</v>
      </c>
      <c r="Q75" s="87">
        <f t="shared" si="14"/>
        <v>9.2418124719605196E-3</v>
      </c>
      <c r="R75" s="96">
        <f t="shared" si="25"/>
        <v>0.84477344100493501</v>
      </c>
      <c r="AB75" s="119">
        <f t="shared" si="22"/>
        <v>387.85714285714283</v>
      </c>
      <c r="AC75" s="120">
        <f t="shared" si="22"/>
        <v>7.7142857142857144</v>
      </c>
      <c r="AD75" s="67">
        <f t="shared" si="17"/>
        <v>8.9228571428571435</v>
      </c>
      <c r="AE75" s="41">
        <f t="shared" si="18"/>
        <v>0.86455331412103742</v>
      </c>
      <c r="AL75">
        <f t="shared" si="26"/>
        <v>174078</v>
      </c>
      <c r="AM75">
        <f t="shared" si="15"/>
        <v>10600</v>
      </c>
      <c r="AN75">
        <f t="shared" si="20"/>
        <v>7249</v>
      </c>
      <c r="AO75" s="3">
        <f t="shared" si="19"/>
        <v>8.3749877968259615E-4</v>
      </c>
    </row>
    <row r="76" spans="1:41" ht="13.8" x14ac:dyDescent="0.25">
      <c r="A76" s="95">
        <v>43934</v>
      </c>
      <c r="B76" s="81">
        <v>11586</v>
      </c>
      <c r="C76" s="81">
        <v>116</v>
      </c>
      <c r="D76" s="81">
        <v>1855</v>
      </c>
      <c r="E76" s="81">
        <v>185027</v>
      </c>
      <c r="F76" s="81">
        <f t="shared" si="23"/>
        <v>441</v>
      </c>
      <c r="G76" s="81">
        <f t="shared" si="23"/>
        <v>13</v>
      </c>
      <c r="H76" s="81">
        <f t="shared" si="23"/>
        <v>228</v>
      </c>
      <c r="I76" s="81">
        <f t="shared" si="24"/>
        <v>9615</v>
      </c>
      <c r="J76" s="82">
        <f t="shared" si="6"/>
        <v>4.6900538553721144E-2</v>
      </c>
      <c r="K76" s="82">
        <f t="shared" si="7"/>
        <v>1.3807753584705257E-3</v>
      </c>
      <c r="L76" s="82">
        <f t="shared" si="8"/>
        <v>2.4216675517790758E-2</v>
      </c>
      <c r="M76" s="81">
        <f t="shared" si="12"/>
        <v>1.8322347322957868</v>
      </c>
      <c r="N76" s="84">
        <f t="shared" si="9"/>
        <v>1.0012083549110996E-2</v>
      </c>
      <c r="O76" s="84"/>
      <c r="P76" s="85">
        <f t="shared" si="13"/>
        <v>0.1601070257206974</v>
      </c>
      <c r="Q76" s="87">
        <f t="shared" si="14"/>
        <v>1.0012083549110996E-2</v>
      </c>
      <c r="R76" s="96">
        <f t="shared" si="25"/>
        <v>0.82988089073019156</v>
      </c>
      <c r="AB76" s="119">
        <f t="shared" ref="AB76:AC91" si="27">AVERAGE(F70:F76)</f>
        <v>383.14285714285717</v>
      </c>
      <c r="AC76" s="120">
        <f t="shared" si="27"/>
        <v>8.4285714285714288</v>
      </c>
      <c r="AD76" s="67">
        <f t="shared" si="17"/>
        <v>9.4135714285714283</v>
      </c>
      <c r="AE76" s="41">
        <f t="shared" si="18"/>
        <v>0.89536383640640416</v>
      </c>
      <c r="AL76">
        <f t="shared" si="26"/>
        <v>185027</v>
      </c>
      <c r="AM76">
        <f t="shared" si="15"/>
        <v>10949</v>
      </c>
      <c r="AN76">
        <f t="shared" si="20"/>
        <v>7741.7142857142853</v>
      </c>
      <c r="AO76" s="3">
        <f t="shared" si="19"/>
        <v>8.9442354351455865E-4</v>
      </c>
    </row>
    <row r="77" spans="1:41" ht="13.8" x14ac:dyDescent="0.25">
      <c r="A77" s="95">
        <v>43935</v>
      </c>
      <c r="B77" s="81">
        <v>12046</v>
      </c>
      <c r="C77" s="81">
        <v>123</v>
      </c>
      <c r="D77" s="81">
        <v>2195</v>
      </c>
      <c r="E77" s="81">
        <v>197705</v>
      </c>
      <c r="F77" s="81">
        <f t="shared" si="23"/>
        <v>460</v>
      </c>
      <c r="G77" s="81">
        <f t="shared" si="23"/>
        <v>7</v>
      </c>
      <c r="H77" s="81">
        <f t="shared" si="23"/>
        <v>340</v>
      </c>
      <c r="I77" s="81">
        <f t="shared" si="24"/>
        <v>9728</v>
      </c>
      <c r="J77" s="82">
        <f t="shared" si="6"/>
        <v>4.7906039044692622E-2</v>
      </c>
      <c r="K77" s="82">
        <f t="shared" si="7"/>
        <v>7.2802912116484665E-4</v>
      </c>
      <c r="L77" s="82">
        <f t="shared" si="8"/>
        <v>3.5361414456578262E-2</v>
      </c>
      <c r="M77" s="81">
        <f t="shared" si="12"/>
        <v>1.3274252605611514</v>
      </c>
      <c r="N77" s="84">
        <f t="shared" si="9"/>
        <v>1.0210858376224473E-2</v>
      </c>
      <c r="O77" s="84"/>
      <c r="P77" s="85">
        <f t="shared" si="13"/>
        <v>0.18221816370579447</v>
      </c>
      <c r="Q77" s="87">
        <f t="shared" si="14"/>
        <v>1.0210858376224473E-2</v>
      </c>
      <c r="R77" s="96">
        <f t="shared" si="25"/>
        <v>0.80757097791798105</v>
      </c>
      <c r="AB77" s="119">
        <f t="shared" si="27"/>
        <v>399.71428571428572</v>
      </c>
      <c r="AC77" s="120">
        <f t="shared" si="27"/>
        <v>8.2857142857142865</v>
      </c>
      <c r="AD77" s="67">
        <f t="shared" si="17"/>
        <v>9.0685714285714276</v>
      </c>
      <c r="AE77" s="41">
        <f t="shared" si="18"/>
        <v>0.91367359798361703</v>
      </c>
      <c r="AL77">
        <f t="shared" si="26"/>
        <v>197705</v>
      </c>
      <c r="AM77">
        <f t="shared" si="15"/>
        <v>12678</v>
      </c>
      <c r="AN77">
        <f t="shared" si="20"/>
        <v>8557</v>
      </c>
      <c r="AO77" s="3">
        <f t="shared" si="19"/>
        <v>9.8861595499296121E-4</v>
      </c>
    </row>
    <row r="78" spans="1:41" ht="13.8" x14ac:dyDescent="0.25">
      <c r="A78" s="95">
        <v>43936</v>
      </c>
      <c r="B78" s="81">
        <v>12501</v>
      </c>
      <c r="C78" s="81">
        <v>130</v>
      </c>
      <c r="D78" s="81">
        <v>2563</v>
      </c>
      <c r="E78" s="81">
        <v>207156</v>
      </c>
      <c r="F78" s="81">
        <f t="shared" ref="F78:H93" si="28">B78-B77</f>
        <v>455</v>
      </c>
      <c r="G78" s="81">
        <f t="shared" si="28"/>
        <v>7</v>
      </c>
      <c r="H78" s="81">
        <f t="shared" si="28"/>
        <v>368</v>
      </c>
      <c r="I78" s="81">
        <f t="shared" si="24"/>
        <v>9808</v>
      </c>
      <c r="J78" s="82">
        <f t="shared" si="6"/>
        <v>4.6837388037814995E-2</v>
      </c>
      <c r="K78" s="82">
        <f t="shared" si="7"/>
        <v>7.1957236842105259E-4</v>
      </c>
      <c r="L78" s="82">
        <f t="shared" si="8"/>
        <v>3.7828947368421052E-2</v>
      </c>
      <c r="M78" s="81">
        <f t="shared" si="12"/>
        <v>1.2150242955516382</v>
      </c>
      <c r="N78" s="84">
        <f t="shared" si="9"/>
        <v>1.0399168066554675E-2</v>
      </c>
      <c r="O78" s="84"/>
      <c r="P78" s="85">
        <f t="shared" si="13"/>
        <v>0.20502359811215104</v>
      </c>
      <c r="Q78" s="87">
        <f t="shared" si="14"/>
        <v>1.0399168066554675E-2</v>
      </c>
      <c r="R78" s="96">
        <f t="shared" si="25"/>
        <v>0.7845772338212943</v>
      </c>
      <c r="AB78" s="119">
        <f t="shared" si="27"/>
        <v>442.42857142857144</v>
      </c>
      <c r="AC78" s="120">
        <f t="shared" si="27"/>
        <v>8.1428571428571423</v>
      </c>
      <c r="AD78" s="67">
        <f t="shared" si="17"/>
        <v>8.9635714285714272</v>
      </c>
      <c r="AE78" s="41">
        <f t="shared" si="18"/>
        <v>0.90843891943581168</v>
      </c>
      <c r="AL78">
        <f t="shared" si="26"/>
        <v>207156</v>
      </c>
      <c r="AM78">
        <f t="shared" si="15"/>
        <v>9451</v>
      </c>
      <c r="AN78">
        <f t="shared" si="20"/>
        <v>9067.4285714285706</v>
      </c>
      <c r="AO78" s="3">
        <f t="shared" si="19"/>
        <v>1.0475873035495288E-3</v>
      </c>
    </row>
    <row r="79" spans="1:41" ht="13.8" x14ac:dyDescent="0.25">
      <c r="A79" s="95">
        <v>43937</v>
      </c>
      <c r="B79" s="81">
        <v>12758</v>
      </c>
      <c r="C79" s="81">
        <v>142</v>
      </c>
      <c r="D79" s="81">
        <v>2818</v>
      </c>
      <c r="E79" s="81">
        <v>219945</v>
      </c>
      <c r="F79" s="81">
        <f t="shared" si="28"/>
        <v>257</v>
      </c>
      <c r="G79" s="81">
        <f t="shared" si="28"/>
        <v>12</v>
      </c>
      <c r="H79" s="81">
        <f t="shared" si="28"/>
        <v>255</v>
      </c>
      <c r="I79" s="81">
        <f t="shared" si="24"/>
        <v>9798</v>
      </c>
      <c r="J79" s="82">
        <f t="shared" si="6"/>
        <v>2.6240998811587715E-2</v>
      </c>
      <c r="K79" s="82">
        <f t="shared" si="7"/>
        <v>1.2234910277324632E-3</v>
      </c>
      <c r="L79" s="82">
        <f t="shared" si="8"/>
        <v>2.5999184339314845E-2</v>
      </c>
      <c r="M79" s="81">
        <f t="shared" si="12"/>
        <v>0.96393901252454051</v>
      </c>
      <c r="N79" s="84">
        <f t="shared" si="9"/>
        <v>1.1130271202382819E-2</v>
      </c>
      <c r="O79" s="84"/>
      <c r="P79" s="85">
        <f t="shared" si="13"/>
        <v>0.22088101583320269</v>
      </c>
      <c r="Q79" s="87">
        <f t="shared" si="14"/>
        <v>1.1130271202382819E-2</v>
      </c>
      <c r="R79" s="96">
        <f t="shared" si="25"/>
        <v>0.76798871296441451</v>
      </c>
      <c r="AB79" s="119">
        <f t="shared" si="27"/>
        <v>398.57142857142856</v>
      </c>
      <c r="AC79" s="120">
        <f t="shared" si="27"/>
        <v>8</v>
      </c>
      <c r="AD79" s="67">
        <f t="shared" si="17"/>
        <v>9.019285714285715</v>
      </c>
      <c r="AE79" s="41">
        <f t="shared" si="18"/>
        <v>0.88698819988912636</v>
      </c>
      <c r="AL79">
        <f t="shared" si="26"/>
        <v>219945</v>
      </c>
      <c r="AM79">
        <f t="shared" si="15"/>
        <v>12789</v>
      </c>
      <c r="AN79">
        <f t="shared" si="20"/>
        <v>10073.571428571429</v>
      </c>
      <c r="AO79" s="3">
        <f t="shared" si="19"/>
        <v>1.1638300149640003E-3</v>
      </c>
    </row>
    <row r="80" spans="1:41" ht="13.8" x14ac:dyDescent="0.25">
      <c r="A80" s="95">
        <v>43938</v>
      </c>
      <c r="B80" s="94">
        <v>12982</v>
      </c>
      <c r="C80" s="94">
        <v>151</v>
      </c>
      <c r="D80" s="94">
        <v>3126</v>
      </c>
      <c r="E80" s="94">
        <v>231541</v>
      </c>
      <c r="F80" s="81">
        <f t="shared" si="28"/>
        <v>224</v>
      </c>
      <c r="G80" s="81">
        <f t="shared" si="28"/>
        <v>9</v>
      </c>
      <c r="H80" s="81">
        <f t="shared" si="28"/>
        <v>308</v>
      </c>
      <c r="I80" s="81">
        <f t="shared" si="24"/>
        <v>9705</v>
      </c>
      <c r="J80" s="82">
        <f t="shared" si="6"/>
        <v>2.2895555897726471E-2</v>
      </c>
      <c r="K80" s="82">
        <f t="shared" si="7"/>
        <v>9.1855480710349051E-4</v>
      </c>
      <c r="L80" s="82">
        <f t="shared" si="8"/>
        <v>3.1434986731986123E-2</v>
      </c>
      <c r="M80" s="81">
        <f t="shared" si="12"/>
        <v>0.70766768670638469</v>
      </c>
      <c r="N80" s="84">
        <f t="shared" si="9"/>
        <v>1.1631489755045448E-2</v>
      </c>
      <c r="O80" s="84"/>
      <c r="P80" s="85">
        <f t="shared" si="13"/>
        <v>0.24079494684948391</v>
      </c>
      <c r="Q80" s="87">
        <f t="shared" si="14"/>
        <v>1.1631489755045448E-2</v>
      </c>
      <c r="R80" s="96">
        <f t="shared" si="25"/>
        <v>0.74757356339547065</v>
      </c>
      <c r="AB80" s="119">
        <f t="shared" si="27"/>
        <v>367.71428571428572</v>
      </c>
      <c r="AC80" s="120">
        <f t="shared" si="27"/>
        <v>8</v>
      </c>
      <c r="AD80" s="67">
        <f t="shared" si="17"/>
        <v>8.3357142857142854</v>
      </c>
      <c r="AE80" s="41">
        <f t="shared" si="18"/>
        <v>0.95972579263067703</v>
      </c>
      <c r="AL80">
        <f t="shared" si="26"/>
        <v>231541</v>
      </c>
      <c r="AM80">
        <f t="shared" si="15"/>
        <v>11596</v>
      </c>
      <c r="AN80">
        <f t="shared" si="20"/>
        <v>10680.714285714286</v>
      </c>
      <c r="AO80" s="3">
        <f t="shared" si="19"/>
        <v>1.2339750559282917E-3</v>
      </c>
    </row>
    <row r="81" spans="1:41" ht="13.8" x14ac:dyDescent="0.25">
      <c r="A81" s="95">
        <v>43939</v>
      </c>
      <c r="B81" s="81">
        <v>13265</v>
      </c>
      <c r="C81" s="81">
        <v>164</v>
      </c>
      <c r="D81" s="81">
        <v>3456</v>
      </c>
      <c r="E81" s="81">
        <v>242148</v>
      </c>
      <c r="F81" s="81">
        <f t="shared" si="28"/>
        <v>283</v>
      </c>
      <c r="G81" s="81">
        <f t="shared" si="28"/>
        <v>13</v>
      </c>
      <c r="H81" s="81">
        <f t="shared" si="28"/>
        <v>330</v>
      </c>
      <c r="I81" s="81">
        <f t="shared" si="24"/>
        <v>9645</v>
      </c>
      <c r="J81" s="82">
        <f t="shared" si="6"/>
        <v>2.9204028335104146E-2</v>
      </c>
      <c r="K81" s="82">
        <f t="shared" si="7"/>
        <v>1.3395157135497166E-3</v>
      </c>
      <c r="L81" s="82">
        <f t="shared" si="8"/>
        <v>3.4003091190108192E-2</v>
      </c>
      <c r="M81" s="81">
        <f t="shared" si="12"/>
        <v>0.82631223029791756</v>
      </c>
      <c r="N81" s="84">
        <f t="shared" si="9"/>
        <v>1.2363362231436111E-2</v>
      </c>
      <c r="O81" s="84"/>
      <c r="P81" s="85">
        <f t="shared" si="13"/>
        <v>0.26053524312099507</v>
      </c>
      <c r="Q81" s="87">
        <f t="shared" si="14"/>
        <v>1.2363362231436111E-2</v>
      </c>
      <c r="R81" s="96">
        <f t="shared" si="25"/>
        <v>0.72710139464756884</v>
      </c>
      <c r="AB81" s="119">
        <f t="shared" si="27"/>
        <v>360.28571428571428</v>
      </c>
      <c r="AC81" s="120">
        <f t="shared" si="27"/>
        <v>9</v>
      </c>
      <c r="AD81" s="67">
        <f t="shared" si="17"/>
        <v>7.097142857142857</v>
      </c>
      <c r="AE81" s="41">
        <f t="shared" si="18"/>
        <v>1.2681159420289856</v>
      </c>
      <c r="AL81">
        <f t="shared" si="26"/>
        <v>242148</v>
      </c>
      <c r="AM81">
        <f t="shared" si="15"/>
        <v>10607</v>
      </c>
      <c r="AN81">
        <f t="shared" si="20"/>
        <v>11238.571428571429</v>
      </c>
      <c r="AO81" s="3">
        <f t="shared" si="19"/>
        <v>1.2984259700378347E-3</v>
      </c>
    </row>
    <row r="82" spans="1:41" ht="13.8" x14ac:dyDescent="0.25">
      <c r="A82" s="95">
        <v>43940</v>
      </c>
      <c r="B82" s="81">
        <v>13491</v>
      </c>
      <c r="C82" s="81">
        <v>172</v>
      </c>
      <c r="D82" s="81">
        <v>3754</v>
      </c>
      <c r="E82" s="81">
        <v>253628</v>
      </c>
      <c r="F82" s="81">
        <f t="shared" si="28"/>
        <v>226</v>
      </c>
      <c r="G82" s="81">
        <f t="shared" si="28"/>
        <v>8</v>
      </c>
      <c r="H82" s="81">
        <f t="shared" si="28"/>
        <v>298</v>
      </c>
      <c r="I82" s="81">
        <f t="shared" si="24"/>
        <v>9565</v>
      </c>
      <c r="J82" s="82">
        <f t="shared" si="6"/>
        <v>2.3467795424692347E-2</v>
      </c>
      <c r="K82" s="82">
        <f t="shared" si="7"/>
        <v>8.2944530844997406E-4</v>
      </c>
      <c r="L82" s="82">
        <f t="shared" si="8"/>
        <v>3.0896837739761533E-2</v>
      </c>
      <c r="M82" s="81">
        <f t="shared" si="12"/>
        <v>0.73969570872927359</v>
      </c>
      <c r="N82" s="84">
        <f t="shared" si="9"/>
        <v>1.2749240234230227E-2</v>
      </c>
      <c r="O82" s="84"/>
      <c r="P82" s="85">
        <f t="shared" si="13"/>
        <v>0.27825958046104809</v>
      </c>
      <c r="Q82" s="87">
        <f t="shared" si="14"/>
        <v>1.2749240234230227E-2</v>
      </c>
      <c r="R82" s="96">
        <f t="shared" si="25"/>
        <v>0.70899117930472166</v>
      </c>
      <c r="AB82" s="119">
        <f t="shared" si="27"/>
        <v>335.14285714285717</v>
      </c>
      <c r="AC82" s="120">
        <f t="shared" si="27"/>
        <v>9.8571428571428577</v>
      </c>
      <c r="AD82" s="67">
        <f t="shared" si="17"/>
        <v>6.6664285714285718</v>
      </c>
      <c r="AE82" s="41">
        <f t="shared" si="18"/>
        <v>1.4786242365798778</v>
      </c>
      <c r="AL82">
        <f t="shared" si="26"/>
        <v>253628</v>
      </c>
      <c r="AM82">
        <f t="shared" si="15"/>
        <v>11480</v>
      </c>
      <c r="AN82">
        <f t="shared" si="20"/>
        <v>11364.285714285714</v>
      </c>
      <c r="AO82" s="3">
        <f t="shared" si="19"/>
        <v>1.3129501196963232E-3</v>
      </c>
    </row>
    <row r="83" spans="1:41" ht="13.8" x14ac:dyDescent="0.25">
      <c r="A83" s="95">
        <v>43941</v>
      </c>
      <c r="B83" s="81">
        <v>13713</v>
      </c>
      <c r="C83" s="81">
        <v>177</v>
      </c>
      <c r="D83" s="81">
        <v>4049</v>
      </c>
      <c r="E83" s="81">
        <v>268995</v>
      </c>
      <c r="F83" s="81">
        <f t="shared" si="28"/>
        <v>222</v>
      </c>
      <c r="G83" s="81">
        <f t="shared" si="28"/>
        <v>5</v>
      </c>
      <c r="H83" s="81">
        <f t="shared" si="28"/>
        <v>295</v>
      </c>
      <c r="I83" s="81">
        <f t="shared" si="24"/>
        <v>9487</v>
      </c>
      <c r="J83" s="82">
        <f t="shared" si="6"/>
        <v>2.3245850680864814E-2</v>
      </c>
      <c r="K83" s="82">
        <f t="shared" si="7"/>
        <v>5.2273915316257186E-4</v>
      </c>
      <c r="L83" s="82">
        <f t="shared" si="8"/>
        <v>3.0841610036591742E-2</v>
      </c>
      <c r="M83" s="81">
        <f t="shared" si="12"/>
        <v>0.74115520587490646</v>
      </c>
      <c r="N83" s="84">
        <f t="shared" si="9"/>
        <v>1.2907460074381974E-2</v>
      </c>
      <c r="O83" s="84"/>
      <c r="P83" s="85">
        <f t="shared" si="13"/>
        <v>0.29526726463939329</v>
      </c>
      <c r="Q83" s="87">
        <f t="shared" si="14"/>
        <v>1.2907460074381974E-2</v>
      </c>
      <c r="R83" s="96">
        <f t="shared" si="25"/>
        <v>0.69182527528622473</v>
      </c>
      <c r="AB83" s="119">
        <f t="shared" si="27"/>
        <v>303.85714285714283</v>
      </c>
      <c r="AC83" s="120">
        <f t="shared" si="27"/>
        <v>8.7142857142857135</v>
      </c>
      <c r="AD83" s="67">
        <f t="shared" si="17"/>
        <v>6.3857142857142852</v>
      </c>
      <c r="AE83" s="41">
        <f t="shared" si="18"/>
        <v>1.3646532438478747</v>
      </c>
      <c r="AL83">
        <f t="shared" si="26"/>
        <v>268995</v>
      </c>
      <c r="AM83">
        <f t="shared" si="15"/>
        <v>15367</v>
      </c>
      <c r="AN83">
        <f t="shared" si="20"/>
        <v>11995.428571428571</v>
      </c>
      <c r="AO83" s="3">
        <f t="shared" si="19"/>
        <v>1.385867952868144E-3</v>
      </c>
    </row>
    <row r="84" spans="1:41" ht="13.8" x14ac:dyDescent="0.25">
      <c r="A84" s="95">
        <v>43942</v>
      </c>
      <c r="B84" s="81">
        <v>13942</v>
      </c>
      <c r="C84" s="81">
        <v>184</v>
      </c>
      <c r="D84" s="81">
        <v>4507</v>
      </c>
      <c r="E84" s="81">
        <v>282608</v>
      </c>
      <c r="F84" s="81">
        <f t="shared" si="28"/>
        <v>229</v>
      </c>
      <c r="G84" s="81">
        <f t="shared" si="28"/>
        <v>7</v>
      </c>
      <c r="H84" s="81">
        <f t="shared" si="28"/>
        <v>458</v>
      </c>
      <c r="I84" s="81">
        <f t="shared" si="24"/>
        <v>9251</v>
      </c>
      <c r="J84" s="82">
        <f t="shared" si="6"/>
        <v>2.4176597592113973E-2</v>
      </c>
      <c r="K84" s="82">
        <f t="shared" si="7"/>
        <v>7.3785179719616312E-4</v>
      </c>
      <c r="L84" s="82">
        <f t="shared" si="8"/>
        <v>4.8276589016548958E-2</v>
      </c>
      <c r="M84" s="81">
        <f t="shared" si="12"/>
        <v>0.49325458356211893</v>
      </c>
      <c r="N84" s="84">
        <f t="shared" si="9"/>
        <v>1.3197532635202984E-2</v>
      </c>
      <c r="O84" s="84"/>
      <c r="P84" s="85">
        <f t="shared" si="13"/>
        <v>0.32326782384162961</v>
      </c>
      <c r="Q84" s="87">
        <f t="shared" si="14"/>
        <v>1.3197532635202984E-2</v>
      </c>
      <c r="R84" s="96">
        <f t="shared" si="25"/>
        <v>0.66353464352316749</v>
      </c>
      <c r="AB84" s="119">
        <f t="shared" si="27"/>
        <v>270.85714285714283</v>
      </c>
      <c r="AC84" s="120">
        <f t="shared" si="27"/>
        <v>8.7142857142857135</v>
      </c>
      <c r="AD84" s="67">
        <f t="shared" si="17"/>
        <v>6.1971428571428575</v>
      </c>
      <c r="AE84" s="41">
        <f t="shared" si="18"/>
        <v>1.4061779621945596</v>
      </c>
      <c r="AL84">
        <f t="shared" si="26"/>
        <v>282608</v>
      </c>
      <c r="AM84">
        <f t="shared" si="15"/>
        <v>13613</v>
      </c>
      <c r="AN84">
        <f t="shared" si="20"/>
        <v>12129</v>
      </c>
      <c r="AO84" s="3">
        <f t="shared" si="19"/>
        <v>1.4012998618802882E-3</v>
      </c>
    </row>
    <row r="85" spans="1:41" ht="13.8" x14ac:dyDescent="0.25">
      <c r="A85" s="95">
        <v>43943</v>
      </c>
      <c r="B85" s="81">
        <v>14498</v>
      </c>
      <c r="C85" s="81">
        <v>189</v>
      </c>
      <c r="D85" s="81">
        <v>5215</v>
      </c>
      <c r="E85" s="81">
        <v>295901</v>
      </c>
      <c r="F85" s="81">
        <f t="shared" si="28"/>
        <v>556</v>
      </c>
      <c r="G85" s="81">
        <f t="shared" si="28"/>
        <v>5</v>
      </c>
      <c r="H85" s="81">
        <f t="shared" si="28"/>
        <v>708</v>
      </c>
      <c r="I85" s="81">
        <f t="shared" si="24"/>
        <v>9094</v>
      </c>
      <c r="J85" s="82">
        <f t="shared" si="6"/>
        <v>6.0198576167869118E-2</v>
      </c>
      <c r="K85" s="82">
        <f t="shared" si="7"/>
        <v>5.4048211004215758E-4</v>
      </c>
      <c r="L85" s="82">
        <f t="shared" si="8"/>
        <v>7.6532266781969518E-2</v>
      </c>
      <c r="M85" s="81">
        <f t="shared" si="12"/>
        <v>0.78106175053149685</v>
      </c>
      <c r="N85" s="84">
        <f t="shared" si="9"/>
        <v>1.303628086632639E-2</v>
      </c>
      <c r="O85" s="84"/>
      <c r="P85" s="85">
        <f t="shared" si="13"/>
        <v>0.35970478686715407</v>
      </c>
      <c r="Q85" s="87">
        <f t="shared" si="14"/>
        <v>1.303628086632639E-2</v>
      </c>
      <c r="R85" s="96">
        <f t="shared" si="25"/>
        <v>0.62725893226651952</v>
      </c>
      <c r="AB85" s="119">
        <f t="shared" si="27"/>
        <v>285.28571428571428</v>
      </c>
      <c r="AC85" s="120">
        <f t="shared" si="27"/>
        <v>8.4285714285714288</v>
      </c>
      <c r="AD85" s="67">
        <f t="shared" si="17"/>
        <v>5.8178571428571422</v>
      </c>
      <c r="AE85" s="41">
        <f t="shared" si="18"/>
        <v>1.4487415592387971</v>
      </c>
      <c r="AL85">
        <f t="shared" si="26"/>
        <v>295901</v>
      </c>
      <c r="AM85">
        <f t="shared" si="15"/>
        <v>13293</v>
      </c>
      <c r="AN85">
        <f t="shared" si="20"/>
        <v>12677.857142857143</v>
      </c>
      <c r="AO85" s="3">
        <f t="shared" si="19"/>
        <v>1.4647109789120076E-3</v>
      </c>
    </row>
    <row r="86" spans="1:41" ht="13.8" x14ac:dyDescent="0.25">
      <c r="A86" s="95">
        <v>43944</v>
      </c>
      <c r="B86" s="81">
        <v>14803</v>
      </c>
      <c r="C86" s="81">
        <v>192</v>
      </c>
      <c r="D86" s="94">
        <v>5611</v>
      </c>
      <c r="E86" s="94">
        <v>310084</v>
      </c>
      <c r="F86" s="81">
        <f t="shared" si="28"/>
        <v>305</v>
      </c>
      <c r="G86" s="81">
        <f t="shared" si="28"/>
        <v>3</v>
      </c>
      <c r="H86" s="81">
        <f t="shared" si="28"/>
        <v>396</v>
      </c>
      <c r="I86" s="81">
        <f t="shared" si="24"/>
        <v>9000</v>
      </c>
      <c r="J86" s="82">
        <f t="shared" si="6"/>
        <v>3.3594868199302831E-2</v>
      </c>
      <c r="K86" s="82">
        <f t="shared" si="7"/>
        <v>3.2988783813503409E-4</v>
      </c>
      <c r="L86" s="82">
        <f t="shared" si="8"/>
        <v>4.3545194633824502E-2</v>
      </c>
      <c r="M86" s="81">
        <f t="shared" si="12"/>
        <v>0.76569356241719277</v>
      </c>
      <c r="N86" s="84">
        <f t="shared" si="9"/>
        <v>1.2970343849219752E-2</v>
      </c>
      <c r="O86" s="84"/>
      <c r="P86" s="85">
        <f t="shared" si="13"/>
        <v>0.37904478821860432</v>
      </c>
      <c r="Q86" s="87">
        <f t="shared" si="14"/>
        <v>1.2970343849219752E-2</v>
      </c>
      <c r="R86" s="96">
        <f t="shared" si="25"/>
        <v>0.60798486793217599</v>
      </c>
      <c r="AB86" s="119">
        <f t="shared" si="27"/>
        <v>292.14285714285717</v>
      </c>
      <c r="AC86" s="120">
        <f t="shared" si="27"/>
        <v>7.1428571428571432</v>
      </c>
      <c r="AD86" s="67">
        <f t="shared" si="17"/>
        <v>5.7471428571428573</v>
      </c>
      <c r="AE86" s="41">
        <f t="shared" si="18"/>
        <v>1.2428535918468804</v>
      </c>
      <c r="AL86">
        <f t="shared" si="26"/>
        <v>310084</v>
      </c>
      <c r="AM86">
        <f t="shared" si="15"/>
        <v>14183</v>
      </c>
      <c r="AN86">
        <f t="shared" si="20"/>
        <v>12877</v>
      </c>
      <c r="AO86" s="3">
        <f t="shared" si="19"/>
        <v>1.487718552348295E-3</v>
      </c>
    </row>
    <row r="87" spans="1:41" ht="13.8" x14ac:dyDescent="0.25">
      <c r="A87" s="95">
        <v>43945</v>
      </c>
      <c r="B87" s="81">
        <v>15058</v>
      </c>
      <c r="C87" s="81">
        <v>194</v>
      </c>
      <c r="D87" s="81">
        <v>6003</v>
      </c>
      <c r="E87" s="81">
        <v>322710</v>
      </c>
      <c r="F87" s="81">
        <f t="shared" si="28"/>
        <v>255</v>
      </c>
      <c r="G87" s="81">
        <f t="shared" si="28"/>
        <v>2</v>
      </c>
      <c r="H87" s="81">
        <f t="shared" si="28"/>
        <v>392</v>
      </c>
      <c r="I87" s="81">
        <f t="shared" si="24"/>
        <v>8861</v>
      </c>
      <c r="J87" s="82">
        <f t="shared" si="6"/>
        <v>2.8381873009524345E-2</v>
      </c>
      <c r="K87" s="82">
        <f t="shared" si="7"/>
        <v>2.2222222222222223E-4</v>
      </c>
      <c r="L87" s="82">
        <f t="shared" si="8"/>
        <v>4.3555555555555556E-2</v>
      </c>
      <c r="M87" s="81">
        <f t="shared" si="12"/>
        <v>0.64831689615664745</v>
      </c>
      <c r="N87" s="84">
        <f t="shared" si="9"/>
        <v>1.2883517067339621E-2</v>
      </c>
      <c r="O87" s="84"/>
      <c r="P87" s="85">
        <f t="shared" si="13"/>
        <v>0.39865852038783373</v>
      </c>
      <c r="Q87" s="87">
        <f t="shared" si="14"/>
        <v>1.2883517067339621E-2</v>
      </c>
      <c r="R87" s="96">
        <f t="shared" si="25"/>
        <v>0.58845796254482663</v>
      </c>
      <c r="AB87" s="119">
        <f t="shared" si="27"/>
        <v>296.57142857142856</v>
      </c>
      <c r="AC87" s="120">
        <f t="shared" si="27"/>
        <v>6.1428571428571432</v>
      </c>
      <c r="AD87" s="67">
        <f t="shared" si="17"/>
        <v>5.9957142857142856</v>
      </c>
      <c r="AE87" s="41">
        <f t="shared" si="18"/>
        <v>1.0245413390517037</v>
      </c>
      <c r="AL87">
        <f t="shared" si="26"/>
        <v>322710</v>
      </c>
      <c r="AM87">
        <f t="shared" si="15"/>
        <v>12626</v>
      </c>
      <c r="AN87">
        <f t="shared" si="20"/>
        <v>13024.142857142857</v>
      </c>
      <c r="AO87" s="3">
        <f t="shared" si="19"/>
        <v>1.504718409334935E-3</v>
      </c>
    </row>
    <row r="88" spans="1:41" ht="13.8" x14ac:dyDescent="0.25">
      <c r="A88" s="95">
        <v>43946</v>
      </c>
      <c r="B88" s="81">
        <v>15298</v>
      </c>
      <c r="C88" s="81">
        <v>199</v>
      </c>
      <c r="D88" s="81">
        <v>6435</v>
      </c>
      <c r="E88" s="81">
        <v>331787</v>
      </c>
      <c r="F88" s="81">
        <f t="shared" si="28"/>
        <v>240</v>
      </c>
      <c r="G88" s="81">
        <f t="shared" si="28"/>
        <v>5</v>
      </c>
      <c r="H88" s="81">
        <f t="shared" si="28"/>
        <v>432</v>
      </c>
      <c r="I88" s="81">
        <f t="shared" si="24"/>
        <v>8664</v>
      </c>
      <c r="J88" s="82">
        <f t="shared" si="6"/>
        <v>2.7132180869725044E-2</v>
      </c>
      <c r="K88" s="82">
        <f t="shared" si="7"/>
        <v>5.6427039837490128E-4</v>
      </c>
      <c r="L88" s="82">
        <f t="shared" si="8"/>
        <v>4.875296241959147E-2</v>
      </c>
      <c r="M88" s="81">
        <f t="shared" si="12"/>
        <v>0.55015618921426457</v>
      </c>
      <c r="N88" s="84">
        <f t="shared" si="9"/>
        <v>1.3008236370767421E-2</v>
      </c>
      <c r="O88" s="84"/>
      <c r="P88" s="85">
        <f t="shared" si="13"/>
        <v>0.42064322133612236</v>
      </c>
      <c r="Q88" s="87">
        <f t="shared" si="14"/>
        <v>1.3008236370767421E-2</v>
      </c>
      <c r="R88" s="96">
        <f t="shared" si="25"/>
        <v>0.56634854229311027</v>
      </c>
      <c r="AB88" s="119">
        <f t="shared" si="27"/>
        <v>290.42857142857144</v>
      </c>
      <c r="AC88" s="120">
        <f t="shared" si="27"/>
        <v>5</v>
      </c>
      <c r="AD88" s="67">
        <f t="shared" si="17"/>
        <v>6.6364285714285716</v>
      </c>
      <c r="AE88" s="41">
        <f t="shared" si="18"/>
        <v>0.75341728554515119</v>
      </c>
      <c r="AL88">
        <f t="shared" si="26"/>
        <v>331787</v>
      </c>
      <c r="AM88">
        <f t="shared" si="15"/>
        <v>9077</v>
      </c>
      <c r="AN88">
        <f t="shared" si="20"/>
        <v>12805.571428571429</v>
      </c>
      <c r="AO88" s="3">
        <f t="shared" si="19"/>
        <v>1.4794661945877904E-3</v>
      </c>
    </row>
    <row r="89" spans="1:41" ht="13.8" x14ac:dyDescent="0.25">
      <c r="A89" s="95">
        <v>43947</v>
      </c>
      <c r="B89" s="81">
        <v>15443</v>
      </c>
      <c r="C89" s="81">
        <v>201</v>
      </c>
      <c r="D89" s="81">
        <v>6731</v>
      </c>
      <c r="E89" s="81">
        <v>340250</v>
      </c>
      <c r="F89" s="81">
        <f t="shared" si="28"/>
        <v>145</v>
      </c>
      <c r="G89" s="81">
        <f t="shared" si="28"/>
        <v>2</v>
      </c>
      <c r="H89" s="81">
        <f t="shared" si="28"/>
        <v>296</v>
      </c>
      <c r="I89" s="81">
        <f t="shared" si="24"/>
        <v>8511</v>
      </c>
      <c r="J89" s="82">
        <f t="shared" si="6"/>
        <v>1.6765550580132248E-2</v>
      </c>
      <c r="K89" s="82">
        <f t="shared" si="7"/>
        <v>2.3084025854108956E-4</v>
      </c>
      <c r="L89" s="82">
        <f t="shared" si="8"/>
        <v>3.4164358264081256E-2</v>
      </c>
      <c r="M89" s="81">
        <f t="shared" si="12"/>
        <v>0.48743869203444901</v>
      </c>
      <c r="N89" s="84">
        <f t="shared" si="9"/>
        <v>1.3015605776079778E-2</v>
      </c>
      <c r="O89" s="84"/>
      <c r="P89" s="85">
        <f t="shared" si="13"/>
        <v>0.43586090785469145</v>
      </c>
      <c r="Q89" s="87">
        <f t="shared" si="14"/>
        <v>1.3015605776079778E-2</v>
      </c>
      <c r="R89" s="96">
        <f t="shared" si="25"/>
        <v>0.5511234863692287</v>
      </c>
      <c r="AB89" s="119">
        <f t="shared" si="27"/>
        <v>278.85714285714283</v>
      </c>
      <c r="AC89" s="120">
        <f t="shared" si="27"/>
        <v>4.1428571428571432</v>
      </c>
      <c r="AD89" s="67">
        <f t="shared" si="17"/>
        <v>5.9785714285714278</v>
      </c>
      <c r="AE89" s="41">
        <f t="shared" si="18"/>
        <v>0.69295101553166083</v>
      </c>
      <c r="AL89">
        <f t="shared" si="26"/>
        <v>340250</v>
      </c>
      <c r="AM89">
        <f t="shared" si="15"/>
        <v>8463</v>
      </c>
      <c r="AN89">
        <f t="shared" si="20"/>
        <v>12374.571428571429</v>
      </c>
      <c r="AO89" s="3">
        <f t="shared" si="19"/>
        <v>1.4296714678609039E-3</v>
      </c>
    </row>
    <row r="90" spans="1:41" ht="13.8" x14ac:dyDescent="0.25">
      <c r="A90" s="95">
        <v>43948</v>
      </c>
      <c r="B90" s="81">
        <v>15555</v>
      </c>
      <c r="C90" s="81">
        <v>204</v>
      </c>
      <c r="D90" s="81">
        <v>7200</v>
      </c>
      <c r="E90" s="81">
        <v>351654</v>
      </c>
      <c r="F90" s="81">
        <f t="shared" si="28"/>
        <v>112</v>
      </c>
      <c r="G90" s="81">
        <f t="shared" si="28"/>
        <v>3</v>
      </c>
      <c r="H90" s="81">
        <f t="shared" si="28"/>
        <v>469</v>
      </c>
      <c r="I90" s="81">
        <f t="shared" si="24"/>
        <v>8151</v>
      </c>
      <c r="J90" s="82">
        <f t="shared" si="6"/>
        <v>1.3182961450527378E-2</v>
      </c>
      <c r="K90" s="82">
        <f t="shared" si="7"/>
        <v>3.5248501938667606E-4</v>
      </c>
      <c r="L90" s="82">
        <f t="shared" si="8"/>
        <v>5.5105158030783689E-2</v>
      </c>
      <c r="M90" s="81">
        <f t="shared" si="12"/>
        <v>0.23771225615559005</v>
      </c>
      <c r="N90" s="84">
        <f t="shared" si="9"/>
        <v>1.3114754098360656E-2</v>
      </c>
      <c r="O90" s="84"/>
      <c r="P90" s="85">
        <f t="shared" si="13"/>
        <v>0.46287367405978785</v>
      </c>
      <c r="Q90" s="87">
        <f t="shared" si="14"/>
        <v>1.3114754098360656E-2</v>
      </c>
      <c r="R90" s="96">
        <f t="shared" si="25"/>
        <v>0.52401157184185143</v>
      </c>
      <c r="AB90" s="119">
        <f t="shared" si="27"/>
        <v>263.14285714285717</v>
      </c>
      <c r="AC90" s="120">
        <f t="shared" si="27"/>
        <v>3.8571428571428572</v>
      </c>
      <c r="AD90" s="67">
        <f t="shared" si="17"/>
        <v>5.515714285714286</v>
      </c>
      <c r="AE90" s="41">
        <f t="shared" si="18"/>
        <v>0.69930069930069927</v>
      </c>
      <c r="AL90">
        <f t="shared" si="26"/>
        <v>351654</v>
      </c>
      <c r="AM90">
        <f t="shared" si="15"/>
        <v>11404</v>
      </c>
      <c r="AN90">
        <f t="shared" si="20"/>
        <v>11808.428571428571</v>
      </c>
      <c r="AO90" s="3">
        <f t="shared" si="19"/>
        <v>1.3642632802511423E-3</v>
      </c>
    </row>
    <row r="91" spans="1:41" ht="13.8" x14ac:dyDescent="0.25">
      <c r="A91" s="95">
        <v>43949</v>
      </c>
      <c r="B91" s="81">
        <v>15728</v>
      </c>
      <c r="C91" s="81">
        <v>210</v>
      </c>
      <c r="D91" s="81">
        <v>7746</v>
      </c>
      <c r="E91" s="81">
        <v>362295</v>
      </c>
      <c r="F91" s="81">
        <f t="shared" si="28"/>
        <v>173</v>
      </c>
      <c r="G91" s="81">
        <f t="shared" si="28"/>
        <v>6</v>
      </c>
      <c r="H91" s="81">
        <f t="shared" si="28"/>
        <v>546</v>
      </c>
      <c r="I91" s="81">
        <f t="shared" si="24"/>
        <v>7772</v>
      </c>
      <c r="J91" s="82">
        <f t="shared" si="6"/>
        <v>2.126260100483603E-2</v>
      </c>
      <c r="K91" s="82">
        <f t="shared" si="7"/>
        <v>7.3610599926389399E-4</v>
      </c>
      <c r="L91" s="82">
        <f t="shared" si="8"/>
        <v>6.6985645933014357E-2</v>
      </c>
      <c r="M91" s="81">
        <f t="shared" si="12"/>
        <v>0.3139700376638016</v>
      </c>
      <c r="N91" s="84">
        <f t="shared" si="9"/>
        <v>1.3351983723296032E-2</v>
      </c>
      <c r="O91" s="84"/>
      <c r="P91" s="85">
        <f t="shared" si="13"/>
        <v>0.49249745676500506</v>
      </c>
      <c r="Q91" s="87">
        <f t="shared" si="14"/>
        <v>1.3351983723296032E-2</v>
      </c>
      <c r="R91" s="96">
        <f t="shared" si="25"/>
        <v>0.49415055951169895</v>
      </c>
      <c r="AB91" s="119">
        <f t="shared" si="27"/>
        <v>255.14285714285714</v>
      </c>
      <c r="AC91" s="120">
        <f t="shared" si="27"/>
        <v>3.7142857142857144</v>
      </c>
      <c r="AD91" s="67">
        <f t="shared" si="17"/>
        <v>5.4042857142857139</v>
      </c>
      <c r="AE91" s="41">
        <f t="shared" si="18"/>
        <v>0.68728522336769771</v>
      </c>
      <c r="AL91">
        <f t="shared" si="26"/>
        <v>362295</v>
      </c>
      <c r="AM91">
        <f t="shared" si="15"/>
        <v>10641</v>
      </c>
      <c r="AN91">
        <f t="shared" si="20"/>
        <v>11383.857142857143</v>
      </c>
      <c r="AO91" s="3">
        <f t="shared" si="19"/>
        <v>1.3152112657227016E-3</v>
      </c>
    </row>
    <row r="92" spans="1:41" ht="13.8" x14ac:dyDescent="0.25">
      <c r="A92" s="95">
        <v>43950</v>
      </c>
      <c r="B92" s="81">
        <v>15834</v>
      </c>
      <c r="C92" s="81">
        <v>215</v>
      </c>
      <c r="D92" s="81">
        <v>8233</v>
      </c>
      <c r="E92" s="81">
        <v>371292</v>
      </c>
      <c r="F92" s="81">
        <f t="shared" si="28"/>
        <v>106</v>
      </c>
      <c r="G92" s="81">
        <f t="shared" si="28"/>
        <v>5</v>
      </c>
      <c r="H92" s="81">
        <f t="shared" si="28"/>
        <v>487</v>
      </c>
      <c r="I92" s="81">
        <f t="shared" si="24"/>
        <v>7386</v>
      </c>
      <c r="J92" s="82">
        <f t="shared" si="6"/>
        <v>1.3663531082047393E-2</v>
      </c>
      <c r="K92" s="82">
        <f t="shared" si="7"/>
        <v>6.4333504889346369E-4</v>
      </c>
      <c r="L92" s="82">
        <f t="shared" si="8"/>
        <v>6.2660833762223367E-2</v>
      </c>
      <c r="M92" s="81">
        <f t="shared" si="12"/>
        <v>0.21583935684892749</v>
      </c>
      <c r="N92" s="84">
        <f t="shared" si="9"/>
        <v>1.3578375647341165E-2</v>
      </c>
      <c r="O92" s="84"/>
      <c r="P92" s="85">
        <f t="shared" si="13"/>
        <v>0.5199570544398131</v>
      </c>
      <c r="Q92" s="87">
        <f t="shared" si="14"/>
        <v>1.3578375647341165E-2</v>
      </c>
      <c r="R92" s="96">
        <f t="shared" si="25"/>
        <v>0.46646456991284568</v>
      </c>
      <c r="AB92" s="119">
        <f t="shared" ref="AB92:AC107" si="29">AVERAGE(F86:F92)</f>
        <v>190.85714285714286</v>
      </c>
      <c r="AC92" s="120">
        <f t="shared" si="29"/>
        <v>3.7142857142857144</v>
      </c>
      <c r="AD92" s="67">
        <f t="shared" si="17"/>
        <v>5.0271428571428576</v>
      </c>
      <c r="AE92" s="41">
        <f t="shared" si="18"/>
        <v>0.73884626314293833</v>
      </c>
      <c r="AL92">
        <f t="shared" si="26"/>
        <v>371292</v>
      </c>
      <c r="AM92">
        <f t="shared" si="15"/>
        <v>8997</v>
      </c>
      <c r="AN92">
        <f t="shared" si="20"/>
        <v>10770.142857142857</v>
      </c>
      <c r="AO92" s="3">
        <f t="shared" si="19"/>
        <v>1.2443070078444437E-3</v>
      </c>
    </row>
    <row r="93" spans="1:41" ht="13.8" x14ac:dyDescent="0.25">
      <c r="A93" s="95">
        <v>43951</v>
      </c>
      <c r="B93" s="81">
        <v>15946</v>
      </c>
      <c r="C93" s="81">
        <v>222</v>
      </c>
      <c r="D93" s="81">
        <v>8561</v>
      </c>
      <c r="E93" s="81">
        <v>381222</v>
      </c>
      <c r="F93" s="81">
        <f t="shared" si="28"/>
        <v>112</v>
      </c>
      <c r="G93" s="81">
        <f t="shared" si="28"/>
        <v>7</v>
      </c>
      <c r="H93" s="81">
        <f t="shared" si="28"/>
        <v>328</v>
      </c>
      <c r="I93" s="81">
        <f t="shared" si="24"/>
        <v>7163</v>
      </c>
      <c r="J93" s="82">
        <f t="shared" si="6"/>
        <v>1.5191614224069042E-2</v>
      </c>
      <c r="K93" s="82">
        <f t="shared" si="7"/>
        <v>9.4773896561061463E-4</v>
      </c>
      <c r="L93" s="82">
        <f t="shared" si="8"/>
        <v>4.4408340102897376E-2</v>
      </c>
      <c r="M93" s="81">
        <f t="shared" si="12"/>
        <v>0.33494108256410132</v>
      </c>
      <c r="N93" s="84">
        <f t="shared" si="9"/>
        <v>1.3921986705129813E-2</v>
      </c>
      <c r="O93" s="84"/>
      <c r="P93" s="85">
        <f t="shared" si="13"/>
        <v>0.53687445127304656</v>
      </c>
      <c r="Q93" s="87">
        <f t="shared" si="14"/>
        <v>1.3921986705129813E-2</v>
      </c>
      <c r="R93" s="96">
        <f t="shared" si="25"/>
        <v>0.44920356202182365</v>
      </c>
      <c r="AB93" s="119">
        <f t="shared" si="29"/>
        <v>163.28571428571428</v>
      </c>
      <c r="AC93" s="120">
        <f t="shared" si="29"/>
        <v>4.2857142857142856</v>
      </c>
      <c r="AD93" s="67">
        <f t="shared" si="17"/>
        <v>4.5578571428571424</v>
      </c>
      <c r="AE93" s="41">
        <f t="shared" si="18"/>
        <v>0.94029149036201232</v>
      </c>
      <c r="AL93">
        <f t="shared" si="26"/>
        <v>381222</v>
      </c>
      <c r="AM93">
        <f t="shared" si="15"/>
        <v>9930</v>
      </c>
      <c r="AN93">
        <f t="shared" si="20"/>
        <v>10162.571428571429</v>
      </c>
      <c r="AO93" s="3">
        <f t="shared" si="19"/>
        <v>1.1741124527335895E-3</v>
      </c>
    </row>
    <row r="94" spans="1:41" ht="13.8" x14ac:dyDescent="0.25">
      <c r="A94" s="95">
        <v>43952</v>
      </c>
      <c r="B94" s="81">
        <v>16101</v>
      </c>
      <c r="C94" s="81">
        <v>225</v>
      </c>
      <c r="D94" s="81">
        <v>9156</v>
      </c>
      <c r="E94" s="81">
        <v>392274</v>
      </c>
      <c r="F94" s="81">
        <f t="shared" ref="F94:H109" si="30">B94-B93</f>
        <v>155</v>
      </c>
      <c r="G94" s="81">
        <f t="shared" si="30"/>
        <v>3</v>
      </c>
      <c r="H94" s="81">
        <f t="shared" si="30"/>
        <v>595</v>
      </c>
      <c r="I94" s="81">
        <f t="shared" si="24"/>
        <v>6720</v>
      </c>
      <c r="J94" s="82">
        <f t="shared" si="6"/>
        <v>2.1678916919697599E-2</v>
      </c>
      <c r="K94" s="82">
        <f t="shared" si="7"/>
        <v>4.1881893061566385E-4</v>
      </c>
      <c r="L94" s="82">
        <f t="shared" si="8"/>
        <v>8.3065754572106659E-2</v>
      </c>
      <c r="M94" s="81">
        <f t="shared" si="12"/>
        <v>0.25967572223376906</v>
      </c>
      <c r="N94" s="84">
        <f t="shared" si="9"/>
        <v>1.3974287311347122E-2</v>
      </c>
      <c r="O94" s="84"/>
      <c r="P94" s="85">
        <f t="shared" si="13"/>
        <v>0.56866033165641883</v>
      </c>
      <c r="Q94" s="87">
        <f t="shared" si="14"/>
        <v>1.3974287311347122E-2</v>
      </c>
      <c r="R94" s="96">
        <f t="shared" si="25"/>
        <v>0.41736538103223408</v>
      </c>
      <c r="AB94" s="119">
        <f t="shared" si="29"/>
        <v>149</v>
      </c>
      <c r="AC94" s="120">
        <f t="shared" si="29"/>
        <v>4.4285714285714288</v>
      </c>
      <c r="AD94" s="67">
        <f t="shared" si="17"/>
        <v>4.0628571428571423</v>
      </c>
      <c r="AE94" s="41">
        <f t="shared" si="18"/>
        <v>1.0900140646976093</v>
      </c>
      <c r="AL94">
        <f t="shared" si="26"/>
        <v>392274</v>
      </c>
      <c r="AM94">
        <f t="shared" si="15"/>
        <v>11052</v>
      </c>
      <c r="AN94">
        <f t="shared" si="20"/>
        <v>9937.7142857142862</v>
      </c>
      <c r="AO94" s="3">
        <f t="shared" si="19"/>
        <v>1.1481340305035202E-3</v>
      </c>
    </row>
    <row r="95" spans="1:41" ht="13.8" x14ac:dyDescent="0.25">
      <c r="A95" s="95">
        <v>43953</v>
      </c>
      <c r="B95" s="81">
        <v>16185</v>
      </c>
      <c r="C95" s="81">
        <v>229</v>
      </c>
      <c r="D95" s="81">
        <v>9593</v>
      </c>
      <c r="E95" s="81">
        <v>397842</v>
      </c>
      <c r="F95" s="81">
        <f t="shared" si="30"/>
        <v>84</v>
      </c>
      <c r="G95" s="81">
        <f t="shared" si="30"/>
        <v>4</v>
      </c>
      <c r="H95" s="81">
        <f t="shared" si="30"/>
        <v>437</v>
      </c>
      <c r="I95" s="81">
        <f t="shared" si="24"/>
        <v>6363</v>
      </c>
      <c r="J95" s="82">
        <f t="shared" si="6"/>
        <v>1.2523295796923734E-2</v>
      </c>
      <c r="K95" s="82">
        <f t="shared" si="7"/>
        <v>5.9523809523809529E-4</v>
      </c>
      <c r="L95" s="82">
        <f t="shared" si="8"/>
        <v>6.502976190476191E-2</v>
      </c>
      <c r="M95" s="81">
        <f t="shared" si="12"/>
        <v>0.19083117404836164</v>
      </c>
      <c r="N95" s="84">
        <f t="shared" si="9"/>
        <v>1.4148903305529812E-2</v>
      </c>
      <c r="O95" s="84"/>
      <c r="P95" s="85">
        <f t="shared" si="13"/>
        <v>0.59270929873339517</v>
      </c>
      <c r="Q95" s="87">
        <f t="shared" si="14"/>
        <v>1.4148903305529812E-2</v>
      </c>
      <c r="R95" s="96">
        <f t="shared" si="25"/>
        <v>0.39314179796107507</v>
      </c>
      <c r="AB95" s="119">
        <f t="shared" si="29"/>
        <v>126.71428571428571</v>
      </c>
      <c r="AC95" s="120">
        <f t="shared" si="29"/>
        <v>4.2857142857142856</v>
      </c>
      <c r="AD95" s="67">
        <f t="shared" si="17"/>
        <v>4.2792857142857139</v>
      </c>
      <c r="AE95" s="41">
        <f t="shared" si="18"/>
        <v>1.0015022533800702</v>
      </c>
      <c r="AL95">
        <f t="shared" si="26"/>
        <v>397842</v>
      </c>
      <c r="AM95">
        <f t="shared" si="15"/>
        <v>5568</v>
      </c>
      <c r="AN95">
        <f t="shared" si="20"/>
        <v>9436.4285714285706</v>
      </c>
      <c r="AO95" s="3">
        <f t="shared" si="19"/>
        <v>1.0902189837402969E-3</v>
      </c>
    </row>
    <row r="96" spans="1:41" ht="13.8" x14ac:dyDescent="0.25">
      <c r="A96" s="95">
        <v>43954</v>
      </c>
      <c r="B96" s="81">
        <v>16208</v>
      </c>
      <c r="C96" s="81">
        <v>232</v>
      </c>
      <c r="D96" s="81">
        <v>9749</v>
      </c>
      <c r="E96" s="81">
        <v>405871</v>
      </c>
      <c r="F96" s="81">
        <f t="shared" si="30"/>
        <v>23</v>
      </c>
      <c r="G96" s="81">
        <f t="shared" si="30"/>
        <v>3</v>
      </c>
      <c r="H96" s="81">
        <f t="shared" si="30"/>
        <v>156</v>
      </c>
      <c r="I96" s="81">
        <f t="shared" si="24"/>
        <v>6227</v>
      </c>
      <c r="J96" s="82">
        <f t="shared" si="6"/>
        <v>3.6214188764799498E-3</v>
      </c>
      <c r="K96" s="82">
        <f t="shared" si="7"/>
        <v>4.7147571900047147E-4</v>
      </c>
      <c r="L96" s="82">
        <f t="shared" si="8"/>
        <v>2.4516737388024516E-2</v>
      </c>
      <c r="M96" s="81">
        <f t="shared" si="12"/>
        <v>0.14492508371724477</v>
      </c>
      <c r="N96" s="84">
        <f t="shared" si="9"/>
        <v>1.4313919052319843E-2</v>
      </c>
      <c r="O96" s="84"/>
      <c r="P96" s="85">
        <f t="shared" si="13"/>
        <v>0.60149308983218164</v>
      </c>
      <c r="Q96" s="87">
        <f t="shared" si="14"/>
        <v>1.4313919052319843E-2</v>
      </c>
      <c r="R96" s="96">
        <f t="shared" si="25"/>
        <v>0.38419299111549854</v>
      </c>
      <c r="AB96" s="119">
        <f t="shared" si="29"/>
        <v>109.28571428571429</v>
      </c>
      <c r="AC96" s="120">
        <f t="shared" si="29"/>
        <v>4.4285714285714288</v>
      </c>
      <c r="AD96" s="67">
        <f t="shared" si="17"/>
        <v>4.3821428571428571</v>
      </c>
      <c r="AE96" s="41">
        <f t="shared" si="18"/>
        <v>1.0105949470252649</v>
      </c>
      <c r="AL96">
        <f t="shared" si="26"/>
        <v>405871</v>
      </c>
      <c r="AM96">
        <f t="shared" si="15"/>
        <v>8029</v>
      </c>
      <c r="AN96">
        <f t="shared" si="20"/>
        <v>9374.4285714285706</v>
      </c>
      <c r="AO96" s="3">
        <f t="shared" si="19"/>
        <v>1.0830559372041787E-3</v>
      </c>
    </row>
    <row r="97" spans="1:41" ht="13.8" x14ac:dyDescent="0.25">
      <c r="A97" s="95">
        <v>43955</v>
      </c>
      <c r="B97" s="81">
        <v>16246</v>
      </c>
      <c r="C97" s="81">
        <v>235</v>
      </c>
      <c r="D97" s="81">
        <v>10064</v>
      </c>
      <c r="E97" s="81">
        <v>415128</v>
      </c>
      <c r="F97" s="81">
        <f t="shared" si="30"/>
        <v>38</v>
      </c>
      <c r="G97" s="81">
        <f t="shared" si="30"/>
        <v>3</v>
      </c>
      <c r="H97" s="81">
        <f t="shared" si="30"/>
        <v>315</v>
      </c>
      <c r="I97" s="81">
        <f t="shared" si="24"/>
        <v>5947</v>
      </c>
      <c r="J97" s="82">
        <f t="shared" ref="J97:J160" si="31">F97/I96*$B$2/($B$2-B96)</f>
        <v>6.1139056910665852E-3</v>
      </c>
      <c r="K97" s="82">
        <f t="shared" ref="K97:K160" si="32">G97/I96</f>
        <v>4.8177292436165086E-4</v>
      </c>
      <c r="L97" s="82">
        <f t="shared" ref="L97:L160" si="33">H97/I96</f>
        <v>5.0586157057973341E-2</v>
      </c>
      <c r="M97" s="81">
        <f t="shared" si="12"/>
        <v>0.11972104005745796</v>
      </c>
      <c r="N97" s="84">
        <f t="shared" ref="N97:N160" si="34">C97/B97</f>
        <v>1.4465099101317247E-2</v>
      </c>
      <c r="O97" s="84"/>
      <c r="P97" s="85">
        <f t="shared" si="13"/>
        <v>0.61947556321556074</v>
      </c>
      <c r="Q97" s="87">
        <f t="shared" si="14"/>
        <v>1.4465099101317247E-2</v>
      </c>
      <c r="R97" s="96">
        <f t="shared" si="25"/>
        <v>0.36605933768312204</v>
      </c>
      <c r="AB97" s="119">
        <f t="shared" si="29"/>
        <v>98.714285714285708</v>
      </c>
      <c r="AC97" s="120">
        <f t="shared" si="29"/>
        <v>4.4285714285714288</v>
      </c>
      <c r="AD97" s="67">
        <f t="shared" si="17"/>
        <v>4.4485714285714284</v>
      </c>
      <c r="AE97" s="41">
        <f t="shared" si="18"/>
        <v>0.99550417469492625</v>
      </c>
      <c r="AL97">
        <f t="shared" si="26"/>
        <v>415128</v>
      </c>
      <c r="AM97">
        <f t="shared" si="15"/>
        <v>9257</v>
      </c>
      <c r="AN97">
        <f t="shared" si="20"/>
        <v>9067.7142857142862</v>
      </c>
      <c r="AO97" s="3">
        <f t="shared" si="19"/>
        <v>1.0476203129805709E-3</v>
      </c>
    </row>
    <row r="98" spans="1:41" ht="13.8" x14ac:dyDescent="0.25">
      <c r="A98" s="95">
        <v>43956</v>
      </c>
      <c r="B98" s="81">
        <v>16289</v>
      </c>
      <c r="C98" s="81">
        <v>238</v>
      </c>
      <c r="D98" s="81">
        <v>10465</v>
      </c>
      <c r="E98" s="81">
        <v>424085</v>
      </c>
      <c r="F98" s="81">
        <f t="shared" si="30"/>
        <v>43</v>
      </c>
      <c r="G98" s="81">
        <f t="shared" si="30"/>
        <v>3</v>
      </c>
      <c r="H98" s="81">
        <f t="shared" si="30"/>
        <v>401</v>
      </c>
      <c r="I98" s="81">
        <f t="shared" si="24"/>
        <v>5586</v>
      </c>
      <c r="J98" s="82">
        <f t="shared" si="31"/>
        <v>7.2441332754898018E-3</v>
      </c>
      <c r="K98" s="82">
        <f t="shared" si="32"/>
        <v>5.0445602824953761E-4</v>
      </c>
      <c r="L98" s="82">
        <f t="shared" si="33"/>
        <v>6.7428955776021524E-2</v>
      </c>
      <c r="M98" s="81">
        <f t="shared" ref="M98:M161" si="35">J98/(K98+L98)</f>
        <v>0.10663579353796497</v>
      </c>
      <c r="N98" s="84">
        <f t="shared" si="34"/>
        <v>1.461108723678556E-2</v>
      </c>
      <c r="O98" s="84"/>
      <c r="P98" s="85">
        <f t="shared" ref="P98:P161" si="36">D98/B98</f>
        <v>0.64245810055865926</v>
      </c>
      <c r="Q98" s="87">
        <f t="shared" ref="Q98:Q161" si="37">N98</f>
        <v>1.461108723678556E-2</v>
      </c>
      <c r="R98" s="96">
        <f t="shared" si="25"/>
        <v>0.34293081220455512</v>
      </c>
      <c r="AB98" s="119">
        <f t="shared" si="29"/>
        <v>80.142857142857139</v>
      </c>
      <c r="AC98" s="120">
        <f t="shared" si="29"/>
        <v>4</v>
      </c>
      <c r="AD98" s="67">
        <f t="shared" si="17"/>
        <v>4.3564285714285713</v>
      </c>
      <c r="AE98" s="41">
        <f t="shared" si="18"/>
        <v>0.91818330873913756</v>
      </c>
      <c r="AL98">
        <f t="shared" si="26"/>
        <v>424085</v>
      </c>
      <c r="AM98">
        <f t="shared" si="15"/>
        <v>8957</v>
      </c>
      <c r="AN98">
        <f t="shared" si="20"/>
        <v>8827.1428571428569</v>
      </c>
      <c r="AO98" s="3">
        <f t="shared" si="19"/>
        <v>1.0198263720431905E-3</v>
      </c>
    </row>
    <row r="99" spans="1:41" ht="13.8" x14ac:dyDescent="0.25">
      <c r="A99" s="95">
        <v>43957</v>
      </c>
      <c r="B99" s="81">
        <v>16310</v>
      </c>
      <c r="C99" s="81">
        <v>239</v>
      </c>
      <c r="D99" s="81">
        <v>10637</v>
      </c>
      <c r="E99" s="81">
        <v>433552</v>
      </c>
      <c r="F99" s="81">
        <f t="shared" si="30"/>
        <v>21</v>
      </c>
      <c r="G99" s="81">
        <f t="shared" si="30"/>
        <v>1</v>
      </c>
      <c r="H99" s="81">
        <f t="shared" si="30"/>
        <v>172</v>
      </c>
      <c r="I99" s="81">
        <f t="shared" si="24"/>
        <v>5434</v>
      </c>
      <c r="J99" s="82">
        <f t="shared" si="31"/>
        <v>3.7664867122846014E-3</v>
      </c>
      <c r="K99" s="82">
        <f t="shared" si="32"/>
        <v>1.7901897601145723E-4</v>
      </c>
      <c r="L99" s="82">
        <f t="shared" si="33"/>
        <v>3.0791263873970642E-2</v>
      </c>
      <c r="M99" s="81">
        <f t="shared" si="35"/>
        <v>0.12161615476775596</v>
      </c>
      <c r="N99" s="84">
        <f t="shared" si="34"/>
        <v>1.4653586756591048E-2</v>
      </c>
      <c r="O99" s="84"/>
      <c r="P99" s="85">
        <f t="shared" si="36"/>
        <v>0.65217657878602087</v>
      </c>
      <c r="Q99" s="87">
        <f t="shared" si="37"/>
        <v>1.4653586756591048E-2</v>
      </c>
      <c r="R99" s="96">
        <f t="shared" si="25"/>
        <v>0.33316983445738813</v>
      </c>
      <c r="AB99" s="119">
        <f t="shared" si="29"/>
        <v>68</v>
      </c>
      <c r="AC99" s="120">
        <f t="shared" si="29"/>
        <v>3.4285714285714284</v>
      </c>
      <c r="AD99" s="67">
        <f t="shared" si="17"/>
        <v>4.1828571428571424</v>
      </c>
      <c r="AE99" s="41">
        <f t="shared" si="18"/>
        <v>0.81967213114754101</v>
      </c>
      <c r="AL99">
        <f t="shared" si="26"/>
        <v>433552</v>
      </c>
      <c r="AM99">
        <f t="shared" si="15"/>
        <v>9467</v>
      </c>
      <c r="AN99">
        <f t="shared" si="20"/>
        <v>8894.2857142857138</v>
      </c>
      <c r="AO99" s="3">
        <f t="shared" si="19"/>
        <v>1.027583588338065E-3</v>
      </c>
    </row>
    <row r="100" spans="1:41" ht="13.8" x14ac:dyDescent="0.25">
      <c r="A100" s="95">
        <v>43958</v>
      </c>
      <c r="B100" s="81">
        <v>16381</v>
      </c>
      <c r="C100" s="81">
        <v>240</v>
      </c>
      <c r="D100" s="81">
        <v>10873</v>
      </c>
      <c r="E100" s="81">
        <v>443671</v>
      </c>
      <c r="F100" s="81">
        <f t="shared" si="30"/>
        <v>71</v>
      </c>
      <c r="G100" s="81">
        <f t="shared" si="30"/>
        <v>1</v>
      </c>
      <c r="H100" s="81">
        <f t="shared" si="30"/>
        <v>236</v>
      </c>
      <c r="I100" s="81">
        <f t="shared" si="24"/>
        <v>5268</v>
      </c>
      <c r="J100" s="82">
        <f t="shared" si="31"/>
        <v>1.3090548575365301E-2</v>
      </c>
      <c r="K100" s="82">
        <f t="shared" si="32"/>
        <v>1.840264998159735E-4</v>
      </c>
      <c r="L100" s="82">
        <f t="shared" si="33"/>
        <v>4.3430253956569749E-2</v>
      </c>
      <c r="M100" s="81">
        <f t="shared" si="35"/>
        <v>0.3001436327364348</v>
      </c>
      <c r="N100" s="84">
        <f t="shared" si="34"/>
        <v>1.4651120200231975E-2</v>
      </c>
      <c r="O100" s="84"/>
      <c r="P100" s="85">
        <f t="shared" si="36"/>
        <v>0.66375679140467614</v>
      </c>
      <c r="Q100" s="87">
        <f t="shared" si="37"/>
        <v>1.4651120200231975E-2</v>
      </c>
      <c r="R100" s="96">
        <f t="shared" si="25"/>
        <v>0.3215920883950919</v>
      </c>
      <c r="AB100" s="119">
        <f t="shared" si="29"/>
        <v>62.142857142857146</v>
      </c>
      <c r="AC100" s="120">
        <f t="shared" si="29"/>
        <v>2.5714285714285716</v>
      </c>
      <c r="AD100" s="67">
        <f t="shared" si="17"/>
        <v>3.9471428571428575</v>
      </c>
      <c r="AE100" s="41">
        <f t="shared" si="18"/>
        <v>0.65146579804560256</v>
      </c>
      <c r="AL100">
        <f t="shared" si="26"/>
        <v>443671</v>
      </c>
      <c r="AM100">
        <f t="shared" ref="AM100:AM163" si="38">AL100-AL99</f>
        <v>10119</v>
      </c>
      <c r="AN100">
        <f t="shared" si="20"/>
        <v>8921.2857142857138</v>
      </c>
      <c r="AO100" s="3">
        <f t="shared" si="19"/>
        <v>1.030702979571536E-3</v>
      </c>
    </row>
    <row r="101" spans="1:41" ht="13.8" x14ac:dyDescent="0.25">
      <c r="A101" s="95">
        <v>43959</v>
      </c>
      <c r="B101" s="81">
        <v>16436</v>
      </c>
      <c r="C101" s="81">
        <v>245</v>
      </c>
      <c r="D101" s="81">
        <v>11229</v>
      </c>
      <c r="E101" s="81">
        <v>451827</v>
      </c>
      <c r="F101" s="81">
        <f t="shared" si="30"/>
        <v>55</v>
      </c>
      <c r="G101" s="81">
        <f t="shared" si="30"/>
        <v>5</v>
      </c>
      <c r="H101" s="81">
        <f t="shared" si="30"/>
        <v>356</v>
      </c>
      <c r="I101" s="81">
        <f t="shared" si="24"/>
        <v>4962</v>
      </c>
      <c r="J101" s="82">
        <f t="shared" si="31"/>
        <v>1.0460191232070936E-2</v>
      </c>
      <c r="K101" s="82">
        <f t="shared" si="32"/>
        <v>9.4912680334092634E-4</v>
      </c>
      <c r="L101" s="82">
        <f t="shared" si="33"/>
        <v>6.7577828397873962E-2</v>
      </c>
      <c r="M101" s="81">
        <f t="shared" si="35"/>
        <v>0.15264345543088556</v>
      </c>
      <c r="N101" s="84">
        <f t="shared" si="34"/>
        <v>1.4906303236797274E-2</v>
      </c>
      <c r="O101" s="84"/>
      <c r="P101" s="85">
        <f t="shared" si="36"/>
        <v>0.68319542467753713</v>
      </c>
      <c r="Q101" s="87">
        <f t="shared" si="37"/>
        <v>1.4906303236797274E-2</v>
      </c>
      <c r="R101" s="96">
        <f t="shared" si="25"/>
        <v>0.30189827208566555</v>
      </c>
      <c r="AB101" s="119">
        <f t="shared" si="29"/>
        <v>47.857142857142854</v>
      </c>
      <c r="AC101" s="120">
        <f>AVERAGE(G95:G101)</f>
        <v>2.8571428571428572</v>
      </c>
      <c r="AD101" s="67">
        <f t="shared" si="17"/>
        <v>3.827142857142857</v>
      </c>
      <c r="AE101" s="41">
        <f t="shared" si="18"/>
        <v>0.74654721911160882</v>
      </c>
      <c r="AL101">
        <f t="shared" si="26"/>
        <v>451827</v>
      </c>
      <c r="AM101">
        <f t="shared" si="38"/>
        <v>8156</v>
      </c>
      <c r="AN101">
        <f t="shared" si="20"/>
        <v>8507.5714285714294</v>
      </c>
      <c r="AO101" s="3">
        <f t="shared" si="19"/>
        <v>9.829053234226919E-4</v>
      </c>
    </row>
    <row r="102" spans="1:41" ht="13.8" x14ac:dyDescent="0.25">
      <c r="A102" s="95">
        <v>43960</v>
      </c>
      <c r="B102" s="81">
        <v>16454</v>
      </c>
      <c r="C102" s="81">
        <v>247</v>
      </c>
      <c r="D102" s="81">
        <v>11376</v>
      </c>
      <c r="E102" s="81">
        <v>455695</v>
      </c>
      <c r="F102" s="81">
        <f t="shared" si="30"/>
        <v>18</v>
      </c>
      <c r="G102" s="81">
        <f t="shared" si="30"/>
        <v>2</v>
      </c>
      <c r="H102" s="81">
        <f t="shared" si="30"/>
        <v>147</v>
      </c>
      <c r="I102" s="81">
        <f t="shared" si="24"/>
        <v>4831</v>
      </c>
      <c r="J102" s="82">
        <f t="shared" si="31"/>
        <v>3.6344710273765644E-3</v>
      </c>
      <c r="K102" s="82">
        <f t="shared" si="32"/>
        <v>4.0306328093510683E-4</v>
      </c>
      <c r="L102" s="82">
        <f t="shared" si="33"/>
        <v>2.962515114873035E-2</v>
      </c>
      <c r="M102" s="81">
        <f t="shared" si="35"/>
        <v>0.12103520293854035</v>
      </c>
      <c r="N102" s="84">
        <f t="shared" si="34"/>
        <v>1.5011547344110854E-2</v>
      </c>
      <c r="O102" s="84"/>
      <c r="P102" s="85">
        <f t="shared" si="36"/>
        <v>0.69138203476358329</v>
      </c>
      <c r="Q102" s="87">
        <f t="shared" si="37"/>
        <v>1.5011547344110854E-2</v>
      </c>
      <c r="R102" s="96">
        <f t="shared" si="25"/>
        <v>0.2936064178923059</v>
      </c>
      <c r="AB102" s="119">
        <f t="shared" si="29"/>
        <v>38.428571428571431</v>
      </c>
      <c r="AC102" s="120">
        <f t="shared" si="29"/>
        <v>2.5714285714285716</v>
      </c>
      <c r="AD102" s="67">
        <f t="shared" si="17"/>
        <v>2.862857142857143</v>
      </c>
      <c r="AE102" s="41">
        <f t="shared" si="18"/>
        <v>0.89820359281437123</v>
      </c>
      <c r="AL102">
        <f t="shared" si="26"/>
        <v>455695</v>
      </c>
      <c r="AM102">
        <f t="shared" si="38"/>
        <v>3868</v>
      </c>
      <c r="AN102">
        <f t="shared" si="20"/>
        <v>8264.7142857142862</v>
      </c>
      <c r="AO102" s="3">
        <f t="shared" si="19"/>
        <v>9.5484730703697537E-4</v>
      </c>
    </row>
    <row r="103" spans="1:41" ht="13.8" x14ac:dyDescent="0.25">
      <c r="A103" s="95">
        <v>43961</v>
      </c>
      <c r="B103" s="81">
        <v>16477</v>
      </c>
      <c r="C103" s="81">
        <v>252</v>
      </c>
      <c r="D103" s="81">
        <v>11430</v>
      </c>
      <c r="E103" s="81">
        <v>460639</v>
      </c>
      <c r="F103" s="81">
        <f t="shared" si="30"/>
        <v>23</v>
      </c>
      <c r="G103" s="81">
        <f t="shared" si="30"/>
        <v>5</v>
      </c>
      <c r="H103" s="81">
        <f t="shared" si="30"/>
        <v>54</v>
      </c>
      <c r="I103" s="81">
        <f t="shared" si="24"/>
        <v>4795</v>
      </c>
      <c r="J103" s="82">
        <f t="shared" si="31"/>
        <v>4.7699867143128879E-3</v>
      </c>
      <c r="K103" s="82">
        <f t="shared" si="32"/>
        <v>1.0349824052991099E-3</v>
      </c>
      <c r="L103" s="82">
        <f t="shared" si="33"/>
        <v>1.1177809977230387E-2</v>
      </c>
      <c r="M103" s="81">
        <f t="shared" si="35"/>
        <v>0.39057297994653489</v>
      </c>
      <c r="N103" s="84">
        <f t="shared" si="34"/>
        <v>1.5294046246282698E-2</v>
      </c>
      <c r="O103" s="84"/>
      <c r="P103" s="85">
        <f t="shared" si="36"/>
        <v>0.69369424045639372</v>
      </c>
      <c r="Q103" s="87">
        <f t="shared" si="37"/>
        <v>1.5294046246282698E-2</v>
      </c>
      <c r="R103" s="96">
        <f t="shared" si="25"/>
        <v>0.29101171329732356</v>
      </c>
      <c r="AB103" s="119">
        <f t="shared" si="29"/>
        <v>38.428571428571431</v>
      </c>
      <c r="AC103" s="120">
        <f t="shared" si="29"/>
        <v>2.8571428571428572</v>
      </c>
      <c r="AD103" s="67">
        <f t="shared" si="17"/>
        <v>2.4492857142857143</v>
      </c>
      <c r="AE103" s="41">
        <f t="shared" si="18"/>
        <v>1.1665208515602217</v>
      </c>
      <c r="AL103">
        <f t="shared" si="26"/>
        <v>460639</v>
      </c>
      <c r="AM103">
        <f t="shared" si="38"/>
        <v>4944</v>
      </c>
      <c r="AN103">
        <f t="shared" si="20"/>
        <v>7824</v>
      </c>
      <c r="AO103" s="3">
        <f t="shared" si="19"/>
        <v>9.0393025965466024E-4</v>
      </c>
    </row>
    <row r="104" spans="1:41" ht="13.8" x14ac:dyDescent="0.25">
      <c r="A104" s="95">
        <v>43962</v>
      </c>
      <c r="B104" s="81">
        <v>16506</v>
      </c>
      <c r="C104" s="81">
        <v>258</v>
      </c>
      <c r="D104" s="81">
        <v>11843</v>
      </c>
      <c r="E104" s="81">
        <v>469856</v>
      </c>
      <c r="F104" s="81">
        <f t="shared" si="30"/>
        <v>29</v>
      </c>
      <c r="G104" s="81">
        <f t="shared" si="30"/>
        <v>6</v>
      </c>
      <c r="H104" s="81">
        <f t="shared" si="30"/>
        <v>413</v>
      </c>
      <c r="I104" s="81">
        <f t="shared" si="24"/>
        <v>4405</v>
      </c>
      <c r="J104" s="82">
        <f t="shared" si="31"/>
        <v>6.0595017259189449E-3</v>
      </c>
      <c r="K104" s="82">
        <f t="shared" si="32"/>
        <v>1.2513034410844631E-3</v>
      </c>
      <c r="L104" s="82">
        <f t="shared" si="33"/>
        <v>8.6131386861313872E-2</v>
      </c>
      <c r="M104" s="81">
        <f t="shared" si="35"/>
        <v>6.9344417125969782E-2</v>
      </c>
      <c r="N104" s="84">
        <f t="shared" si="34"/>
        <v>1.5630679752817157E-2</v>
      </c>
      <c r="O104" s="84"/>
      <c r="P104" s="85">
        <f t="shared" si="36"/>
        <v>0.71749666787834732</v>
      </c>
      <c r="Q104" s="87">
        <f t="shared" si="37"/>
        <v>1.5630679752817157E-2</v>
      </c>
      <c r="R104" s="96">
        <f t="shared" si="25"/>
        <v>0.26687265236883551</v>
      </c>
      <c r="AB104" s="119">
        <f t="shared" si="29"/>
        <v>37.142857142857146</v>
      </c>
      <c r="AC104" s="120">
        <f t="shared" si="29"/>
        <v>3.2857142857142856</v>
      </c>
      <c r="AD104" s="67">
        <f t="shared" ref="AD104:AD162" si="39">INDEX(AB83:AB104,$AE$3)*$AD$2</f>
        <v>2.2349999999999999</v>
      </c>
      <c r="AE104" s="41">
        <f t="shared" ref="AE104:AE162" si="40">AC104/AD104</f>
        <v>1.4701182486417386</v>
      </c>
      <c r="AL104">
        <f t="shared" si="26"/>
        <v>469856</v>
      </c>
      <c r="AM104">
        <f t="shared" si="38"/>
        <v>9217</v>
      </c>
      <c r="AN104">
        <f t="shared" si="20"/>
        <v>7818.2857142857147</v>
      </c>
      <c r="AO104" s="3">
        <f t="shared" si="19"/>
        <v>9.0327007103381996E-4</v>
      </c>
    </row>
    <row r="105" spans="1:41" ht="13.8" x14ac:dyDescent="0.25">
      <c r="A105" s="95">
        <v>43963</v>
      </c>
      <c r="B105" s="81">
        <v>16529</v>
      </c>
      <c r="C105" s="81">
        <v>260</v>
      </c>
      <c r="D105" s="81">
        <v>12083</v>
      </c>
      <c r="E105" s="81">
        <v>477394</v>
      </c>
      <c r="F105" s="81">
        <f t="shared" si="30"/>
        <v>23</v>
      </c>
      <c r="G105" s="81">
        <f t="shared" si="30"/>
        <v>2</v>
      </c>
      <c r="H105" s="81">
        <f t="shared" si="30"/>
        <v>240</v>
      </c>
      <c r="I105" s="81">
        <f t="shared" si="24"/>
        <v>4186</v>
      </c>
      <c r="J105" s="82">
        <f t="shared" si="31"/>
        <v>5.2313154419990661E-3</v>
      </c>
      <c r="K105" s="82">
        <f t="shared" si="32"/>
        <v>4.540295119182747E-4</v>
      </c>
      <c r="L105" s="82">
        <f t="shared" si="33"/>
        <v>5.4483541430192961E-2</v>
      </c>
      <c r="M105" s="81">
        <f t="shared" si="35"/>
        <v>9.5222911247958217E-2</v>
      </c>
      <c r="N105" s="84">
        <f t="shared" si="34"/>
        <v>1.572992921531853E-2</v>
      </c>
      <c r="O105" s="84"/>
      <c r="P105" s="85">
        <f t="shared" si="36"/>
        <v>0.73101821041805315</v>
      </c>
      <c r="Q105" s="87">
        <f t="shared" si="37"/>
        <v>1.572992921531853E-2</v>
      </c>
      <c r="R105" s="96">
        <f t="shared" si="25"/>
        <v>0.25325186036662828</v>
      </c>
      <c r="AB105" s="119">
        <f t="shared" si="29"/>
        <v>34.285714285714285</v>
      </c>
      <c r="AC105" s="120">
        <f t="shared" si="29"/>
        <v>3.1428571428571428</v>
      </c>
      <c r="AD105" s="67">
        <f t="shared" si="39"/>
        <v>1.9007142857142856</v>
      </c>
      <c r="AE105" s="41">
        <f t="shared" si="40"/>
        <v>1.6535137166478768</v>
      </c>
      <c r="AL105">
        <f t="shared" si="26"/>
        <v>477394</v>
      </c>
      <c r="AM105">
        <f t="shared" si="38"/>
        <v>7538</v>
      </c>
      <c r="AN105">
        <f t="shared" si="20"/>
        <v>7615.5714285714284</v>
      </c>
      <c r="AO105" s="3">
        <f t="shared" si="19"/>
        <v>8.798498797095071E-4</v>
      </c>
    </row>
    <row r="106" spans="1:41" ht="13.8" x14ac:dyDescent="0.25">
      <c r="A106" s="95">
        <v>43964</v>
      </c>
      <c r="B106" s="81">
        <v>16548</v>
      </c>
      <c r="C106" s="81">
        <v>264</v>
      </c>
      <c r="D106" s="81">
        <v>12232</v>
      </c>
      <c r="E106" s="81">
        <v>485666</v>
      </c>
      <c r="F106" s="81">
        <f t="shared" si="30"/>
        <v>19</v>
      </c>
      <c r="G106" s="81">
        <f t="shared" si="30"/>
        <v>4</v>
      </c>
      <c r="H106" s="81">
        <f t="shared" si="30"/>
        <v>149</v>
      </c>
      <c r="I106" s="81">
        <f t="shared" si="24"/>
        <v>4052</v>
      </c>
      <c r="J106" s="82">
        <f t="shared" si="31"/>
        <v>4.5476236688034612E-3</v>
      </c>
      <c r="K106" s="82">
        <f t="shared" si="32"/>
        <v>9.5556617295747726E-4</v>
      </c>
      <c r="L106" s="82">
        <f t="shared" si="33"/>
        <v>3.5594839942666032E-2</v>
      </c>
      <c r="M106" s="81">
        <f t="shared" si="35"/>
        <v>0.12442060573602148</v>
      </c>
      <c r="N106" s="84">
        <f t="shared" si="34"/>
        <v>1.5953589557650472E-2</v>
      </c>
      <c r="O106" s="84"/>
      <c r="P106" s="85">
        <f t="shared" si="36"/>
        <v>0.73918298283780515</v>
      </c>
      <c r="Q106" s="87">
        <f t="shared" si="37"/>
        <v>1.5953589557650472E-2</v>
      </c>
      <c r="R106" s="96">
        <f t="shared" si="25"/>
        <v>0.24486342760454438</v>
      </c>
      <c r="AB106" s="119">
        <f t="shared" si="29"/>
        <v>34</v>
      </c>
      <c r="AC106" s="120">
        <f t="shared" si="29"/>
        <v>3.5714285714285716</v>
      </c>
      <c r="AD106" s="67">
        <f t="shared" si="39"/>
        <v>1.6392857142857142</v>
      </c>
      <c r="AE106" s="41">
        <f t="shared" si="40"/>
        <v>2.1786492374727673</v>
      </c>
      <c r="AL106">
        <f t="shared" si="26"/>
        <v>485666</v>
      </c>
      <c r="AM106">
        <f t="shared" si="38"/>
        <v>8272</v>
      </c>
      <c r="AN106">
        <f t="shared" si="20"/>
        <v>7444.8571428571431</v>
      </c>
      <c r="AO106" s="3">
        <f t="shared" ref="AO106:AO169" si="41">AN106/$B$2</f>
        <v>8.6012674466190051E-4</v>
      </c>
    </row>
    <row r="107" spans="1:41" ht="13.8" x14ac:dyDescent="0.25">
      <c r="A107" s="95">
        <v>43965</v>
      </c>
      <c r="B107" s="81">
        <v>16579</v>
      </c>
      <c r="C107" s="81">
        <v>265</v>
      </c>
      <c r="D107" s="81">
        <v>12521</v>
      </c>
      <c r="E107" s="81">
        <v>494082</v>
      </c>
      <c r="F107" s="81">
        <f t="shared" si="30"/>
        <v>31</v>
      </c>
      <c r="G107" s="81">
        <f t="shared" si="30"/>
        <v>1</v>
      </c>
      <c r="H107" s="81">
        <f t="shared" si="30"/>
        <v>289</v>
      </c>
      <c r="I107" s="81">
        <f t="shared" si="24"/>
        <v>3793</v>
      </c>
      <c r="J107" s="82">
        <f t="shared" si="31"/>
        <v>7.6651975748293216E-3</v>
      </c>
      <c r="K107" s="82">
        <f t="shared" si="32"/>
        <v>2.4679170779861795E-4</v>
      </c>
      <c r="L107" s="82">
        <f t="shared" si="33"/>
        <v>7.1322803553800593E-2</v>
      </c>
      <c r="M107" s="81">
        <f t="shared" si="35"/>
        <v>0.10710131232140831</v>
      </c>
      <c r="N107" s="84">
        <f t="shared" si="34"/>
        <v>1.5984076241027805E-2</v>
      </c>
      <c r="O107" s="84"/>
      <c r="P107" s="85">
        <f t="shared" si="36"/>
        <v>0.75523252307135535</v>
      </c>
      <c r="Q107" s="87">
        <f t="shared" si="37"/>
        <v>1.5984076241027805E-2</v>
      </c>
      <c r="R107" s="96">
        <f t="shared" si="25"/>
        <v>0.22878340068761682</v>
      </c>
      <c r="AB107" s="119">
        <f t="shared" si="29"/>
        <v>28.285714285714285</v>
      </c>
      <c r="AC107" s="120">
        <f t="shared" si="29"/>
        <v>3.5714285714285716</v>
      </c>
      <c r="AD107" s="67">
        <f t="shared" si="39"/>
        <v>1.4807142857142856</v>
      </c>
      <c r="AE107" s="41">
        <f t="shared" si="40"/>
        <v>2.4119633381572601</v>
      </c>
      <c r="AL107">
        <f t="shared" si="26"/>
        <v>494082</v>
      </c>
      <c r="AM107">
        <f t="shared" si="38"/>
        <v>8416</v>
      </c>
      <c r="AN107">
        <f t="shared" ref="AN107:AN170" si="42">AVERAGE(AM101:AM107)</f>
        <v>7201.5714285714284</v>
      </c>
      <c r="AO107" s="3">
        <f t="shared" si="41"/>
        <v>8.3201921412962097E-4</v>
      </c>
    </row>
    <row r="108" spans="1:41" ht="13.8" x14ac:dyDescent="0.25">
      <c r="A108" s="95">
        <v>43966</v>
      </c>
      <c r="B108" s="81">
        <v>16589</v>
      </c>
      <c r="C108" s="81">
        <v>266</v>
      </c>
      <c r="D108" s="81">
        <v>12587</v>
      </c>
      <c r="E108" s="81">
        <v>499778</v>
      </c>
      <c r="F108" s="81">
        <f t="shared" si="30"/>
        <v>10</v>
      </c>
      <c r="G108" s="81">
        <f t="shared" si="30"/>
        <v>1</v>
      </c>
      <c r="H108" s="81">
        <f t="shared" si="30"/>
        <v>66</v>
      </c>
      <c r="I108" s="81">
        <f t="shared" si="24"/>
        <v>3736</v>
      </c>
      <c r="J108" s="82">
        <f t="shared" si="31"/>
        <v>2.6414951163503944E-3</v>
      </c>
      <c r="K108" s="82">
        <f t="shared" si="32"/>
        <v>2.636435539151068E-4</v>
      </c>
      <c r="L108" s="82">
        <f t="shared" si="33"/>
        <v>1.7400474558397046E-2</v>
      </c>
      <c r="M108" s="81">
        <f t="shared" si="35"/>
        <v>0.14954016382562757</v>
      </c>
      <c r="N108" s="84">
        <f t="shared" si="34"/>
        <v>1.6034721803604799E-2</v>
      </c>
      <c r="O108" s="84"/>
      <c r="P108" s="85">
        <f t="shared" si="36"/>
        <v>0.75875580203749471</v>
      </c>
      <c r="Q108" s="87">
        <f t="shared" si="37"/>
        <v>1.6034721803604799E-2</v>
      </c>
      <c r="R108" s="96">
        <f t="shared" si="25"/>
        <v>0.22520947615890052</v>
      </c>
      <c r="AB108" s="119">
        <f t="shared" ref="AB108:AC123" si="43">AVERAGE(F102:F108)</f>
        <v>21.857142857142858</v>
      </c>
      <c r="AC108" s="120">
        <f t="shared" si="43"/>
        <v>3</v>
      </c>
      <c r="AD108" s="67">
        <f t="shared" si="39"/>
        <v>1.202142857142857</v>
      </c>
      <c r="AE108" s="41">
        <f t="shared" si="40"/>
        <v>2.4955436720142607</v>
      </c>
      <c r="AL108">
        <f t="shared" si="26"/>
        <v>499778</v>
      </c>
      <c r="AM108">
        <f t="shared" si="38"/>
        <v>5696</v>
      </c>
      <c r="AN108">
        <f t="shared" si="42"/>
        <v>6850.1428571428569</v>
      </c>
      <c r="AO108" s="3">
        <f t="shared" si="41"/>
        <v>7.9141761394793697E-4</v>
      </c>
    </row>
    <row r="109" spans="1:41" ht="13.8" x14ac:dyDescent="0.25">
      <c r="A109" s="95">
        <v>43967</v>
      </c>
      <c r="B109" s="81">
        <v>16608</v>
      </c>
      <c r="C109" s="81">
        <v>268</v>
      </c>
      <c r="D109" s="81">
        <v>12855</v>
      </c>
      <c r="E109" s="81">
        <v>501280</v>
      </c>
      <c r="F109" s="81">
        <f t="shared" si="30"/>
        <v>19</v>
      </c>
      <c r="G109" s="81">
        <f t="shared" si="30"/>
        <v>2</v>
      </c>
      <c r="H109" s="81">
        <f t="shared" si="30"/>
        <v>268</v>
      </c>
      <c r="I109" s="81">
        <f t="shared" si="24"/>
        <v>3485</v>
      </c>
      <c r="J109" s="82">
        <f t="shared" si="31"/>
        <v>5.0954188679426258E-3</v>
      </c>
      <c r="K109" s="82">
        <f t="shared" si="32"/>
        <v>5.3533190578158461E-4</v>
      </c>
      <c r="L109" s="82">
        <f t="shared" si="33"/>
        <v>7.1734475374732334E-2</v>
      </c>
      <c r="M109" s="81">
        <f t="shared" si="35"/>
        <v>7.0505499594939444E-2</v>
      </c>
      <c r="N109" s="84">
        <f t="shared" si="34"/>
        <v>1.613680154142582E-2</v>
      </c>
      <c r="O109" s="84"/>
      <c r="P109" s="85">
        <f t="shared" si="36"/>
        <v>0.77402456647398843</v>
      </c>
      <c r="Q109" s="87">
        <f t="shared" si="37"/>
        <v>1.613680154142582E-2</v>
      </c>
      <c r="R109" s="96">
        <f t="shared" si="25"/>
        <v>0.20983863198458574</v>
      </c>
      <c r="AB109" s="119">
        <f t="shared" si="43"/>
        <v>22</v>
      </c>
      <c r="AC109" s="120">
        <f t="shared" si="43"/>
        <v>3</v>
      </c>
      <c r="AD109" s="67">
        <f t="shared" si="39"/>
        <v>1.02</v>
      </c>
      <c r="AE109" s="41">
        <f t="shared" si="40"/>
        <v>2.9411764705882351</v>
      </c>
      <c r="AL109">
        <f t="shared" si="26"/>
        <v>501280</v>
      </c>
      <c r="AM109">
        <f t="shared" si="38"/>
        <v>1502</v>
      </c>
      <c r="AN109">
        <f t="shared" si="42"/>
        <v>6512.1428571428569</v>
      </c>
      <c r="AO109" s="3">
        <f t="shared" si="41"/>
        <v>7.5236745702522798E-4</v>
      </c>
    </row>
    <row r="110" spans="1:41" ht="13.8" x14ac:dyDescent="0.25">
      <c r="A110" s="95">
        <v>43968</v>
      </c>
      <c r="B110" s="81">
        <v>16617</v>
      </c>
      <c r="C110" s="81">
        <v>272</v>
      </c>
      <c r="D110" s="81">
        <v>12942</v>
      </c>
      <c r="E110" s="81">
        <v>505913</v>
      </c>
      <c r="F110" s="81">
        <f t="shared" ref="F110:H144" si="44">B110-B109</f>
        <v>9</v>
      </c>
      <c r="G110" s="81">
        <f t="shared" si="44"/>
        <v>4</v>
      </c>
      <c r="H110" s="81">
        <f t="shared" si="44"/>
        <v>87</v>
      </c>
      <c r="I110" s="81">
        <f t="shared" si="24"/>
        <v>3403</v>
      </c>
      <c r="J110" s="82">
        <f t="shared" si="31"/>
        <v>2.5874611617648924E-3</v>
      </c>
      <c r="K110" s="82">
        <f t="shared" si="32"/>
        <v>1.1477761836441894E-3</v>
      </c>
      <c r="L110" s="82">
        <f t="shared" si="33"/>
        <v>2.4964131994261118E-2</v>
      </c>
      <c r="M110" s="81">
        <f t="shared" si="35"/>
        <v>9.9091232403853299E-2</v>
      </c>
      <c r="N110" s="84">
        <f t="shared" si="34"/>
        <v>1.6368778961304689E-2</v>
      </c>
      <c r="O110" s="84"/>
      <c r="P110" s="85">
        <f t="shared" si="36"/>
        <v>0.778840946019137</v>
      </c>
      <c r="Q110" s="87">
        <f t="shared" si="37"/>
        <v>1.6368778961304689E-2</v>
      </c>
      <c r="R110" s="96">
        <f t="shared" si="25"/>
        <v>0.20479027501955827</v>
      </c>
      <c r="AB110" s="119">
        <f t="shared" si="43"/>
        <v>20</v>
      </c>
      <c r="AC110" s="120">
        <f t="shared" si="43"/>
        <v>2.8571428571428572</v>
      </c>
      <c r="AD110" s="67">
        <f t="shared" si="39"/>
        <v>0.93214285714285716</v>
      </c>
      <c r="AE110" s="41">
        <f t="shared" si="40"/>
        <v>3.0651340996168583</v>
      </c>
      <c r="AL110">
        <f t="shared" si="26"/>
        <v>505913</v>
      </c>
      <c r="AM110">
        <f t="shared" si="38"/>
        <v>4633</v>
      </c>
      <c r="AN110">
        <f t="shared" si="42"/>
        <v>6467.7142857142853</v>
      </c>
      <c r="AO110" s="3">
        <f t="shared" si="41"/>
        <v>7.4723449049819398E-4</v>
      </c>
    </row>
    <row r="111" spans="1:41" ht="13.8" x14ac:dyDescent="0.25">
      <c r="A111" s="95">
        <v>43969</v>
      </c>
      <c r="B111" s="81">
        <v>16643</v>
      </c>
      <c r="C111" s="81">
        <v>276</v>
      </c>
      <c r="D111" s="81">
        <v>13253</v>
      </c>
      <c r="E111" s="81">
        <v>513605</v>
      </c>
      <c r="F111" s="81">
        <f t="shared" si="44"/>
        <v>26</v>
      </c>
      <c r="G111" s="81">
        <f t="shared" si="44"/>
        <v>4</v>
      </c>
      <c r="H111" s="81">
        <f t="shared" si="44"/>
        <v>311</v>
      </c>
      <c r="I111" s="81">
        <f t="shared" si="24"/>
        <v>3114</v>
      </c>
      <c r="J111" s="82">
        <f t="shared" si="31"/>
        <v>7.6550135539460093E-3</v>
      </c>
      <c r="K111" s="82">
        <f t="shared" si="32"/>
        <v>1.1754334410813989E-3</v>
      </c>
      <c r="L111" s="82">
        <f t="shared" si="33"/>
        <v>9.1389950044078752E-2</v>
      </c>
      <c r="M111" s="81">
        <f t="shared" si="35"/>
        <v>8.2698448012946887E-2</v>
      </c>
      <c r="N111" s="84">
        <f t="shared" si="34"/>
        <v>1.6583548639067476E-2</v>
      </c>
      <c r="O111" s="84"/>
      <c r="P111" s="85">
        <f t="shared" si="36"/>
        <v>0.79631076128101907</v>
      </c>
      <c r="Q111" s="87">
        <f t="shared" si="37"/>
        <v>1.6583548639067476E-2</v>
      </c>
      <c r="R111" s="96">
        <f t="shared" si="25"/>
        <v>0.1871056900799134</v>
      </c>
      <c r="AB111" s="119">
        <f t="shared" si="43"/>
        <v>19.571428571428573</v>
      </c>
      <c r="AC111" s="120">
        <f t="shared" si="43"/>
        <v>2.5714285714285716</v>
      </c>
      <c r="AD111" s="67">
        <f t="shared" si="39"/>
        <v>0.71785714285714275</v>
      </c>
      <c r="AE111" s="41">
        <f t="shared" si="40"/>
        <v>3.582089552238807</v>
      </c>
      <c r="AL111">
        <f t="shared" si="26"/>
        <v>513605</v>
      </c>
      <c r="AM111">
        <f t="shared" si="38"/>
        <v>7692</v>
      </c>
      <c r="AN111">
        <f t="shared" si="42"/>
        <v>6249.8571428571431</v>
      </c>
      <c r="AO111" s="3">
        <f t="shared" si="41"/>
        <v>7.2206479932865417E-4</v>
      </c>
    </row>
    <row r="112" spans="1:41" ht="13.8" x14ac:dyDescent="0.25">
      <c r="A112" s="95">
        <v>43970</v>
      </c>
      <c r="B112" s="81">
        <v>16659</v>
      </c>
      <c r="C112" s="81">
        <v>278</v>
      </c>
      <c r="D112" s="81">
        <v>13435</v>
      </c>
      <c r="E112" s="81">
        <v>520746</v>
      </c>
      <c r="F112" s="81">
        <f t="shared" si="44"/>
        <v>16</v>
      </c>
      <c r="G112" s="81">
        <f t="shared" si="44"/>
        <v>2</v>
      </c>
      <c r="H112" s="81">
        <f t="shared" si="44"/>
        <v>182</v>
      </c>
      <c r="I112" s="81">
        <f t="shared" si="24"/>
        <v>2946</v>
      </c>
      <c r="J112" s="82">
        <f t="shared" si="31"/>
        <v>5.1479846895646827E-3</v>
      </c>
      <c r="K112" s="82">
        <f t="shared" si="32"/>
        <v>6.4226075786769424E-4</v>
      </c>
      <c r="L112" s="82">
        <f t="shared" si="33"/>
        <v>5.8445728965960182E-2</v>
      </c>
      <c r="M112" s="81">
        <f t="shared" si="35"/>
        <v>8.7124045235350125E-2</v>
      </c>
      <c r="N112" s="84">
        <f t="shared" si="34"/>
        <v>1.6687676331112313E-2</v>
      </c>
      <c r="O112" s="84"/>
      <c r="P112" s="85">
        <f t="shared" si="36"/>
        <v>0.80647097664925871</v>
      </c>
      <c r="Q112" s="87">
        <f t="shared" si="37"/>
        <v>1.6687676331112313E-2</v>
      </c>
      <c r="R112" s="96">
        <f t="shared" si="25"/>
        <v>0.17684134701962895</v>
      </c>
      <c r="AB112" s="119">
        <f t="shared" si="43"/>
        <v>18.571428571428573</v>
      </c>
      <c r="AC112" s="120">
        <f t="shared" si="43"/>
        <v>2.5714285714285716</v>
      </c>
      <c r="AD112" s="67">
        <f t="shared" si="39"/>
        <v>0.5764285714285714</v>
      </c>
      <c r="AE112" s="41">
        <f t="shared" si="40"/>
        <v>4.4609665427509295</v>
      </c>
      <c r="AL112">
        <f t="shared" si="26"/>
        <v>520746</v>
      </c>
      <c r="AM112">
        <f t="shared" si="38"/>
        <v>7141</v>
      </c>
      <c r="AN112">
        <f t="shared" si="42"/>
        <v>6193.1428571428569</v>
      </c>
      <c r="AO112" s="3">
        <f t="shared" si="41"/>
        <v>7.1551242726681325E-4</v>
      </c>
    </row>
    <row r="113" spans="1:41" ht="13.8" x14ac:dyDescent="0.25">
      <c r="A113" s="95">
        <v>43971</v>
      </c>
      <c r="B113" s="81">
        <v>16667</v>
      </c>
      <c r="C113" s="81">
        <v>279</v>
      </c>
      <c r="D113" s="81">
        <v>13504</v>
      </c>
      <c r="E113" s="81">
        <v>526713</v>
      </c>
      <c r="F113" s="81">
        <f t="shared" si="44"/>
        <v>8</v>
      </c>
      <c r="G113" s="81">
        <f t="shared" si="44"/>
        <v>1</v>
      </c>
      <c r="H113" s="81">
        <f t="shared" si="44"/>
        <v>69</v>
      </c>
      <c r="I113" s="81">
        <f t="shared" si="24"/>
        <v>2884</v>
      </c>
      <c r="J113" s="82">
        <f t="shared" si="31"/>
        <v>2.7207830980785228E-3</v>
      </c>
      <c r="K113" s="82">
        <f t="shared" si="32"/>
        <v>3.3944331296673454E-4</v>
      </c>
      <c r="L113" s="82">
        <f t="shared" si="33"/>
        <v>2.3421588594704685E-2</v>
      </c>
      <c r="M113" s="81">
        <f t="shared" si="35"/>
        <v>0.11450610009913326</v>
      </c>
      <c r="N113" s="84">
        <f t="shared" si="34"/>
        <v>1.6739665206695866E-2</v>
      </c>
      <c r="O113" s="84"/>
      <c r="P113" s="85">
        <f t="shared" si="36"/>
        <v>0.81022379552408952</v>
      </c>
      <c r="Q113" s="87">
        <f t="shared" si="37"/>
        <v>1.6739665206695866E-2</v>
      </c>
      <c r="R113" s="96">
        <f t="shared" si="25"/>
        <v>0.17303653926921458</v>
      </c>
      <c r="AB113" s="119">
        <f t="shared" si="43"/>
        <v>17</v>
      </c>
      <c r="AC113" s="120">
        <f t="shared" si="43"/>
        <v>2.1428571428571428</v>
      </c>
      <c r="AD113" s="67">
        <f t="shared" si="39"/>
        <v>0.5764285714285714</v>
      </c>
      <c r="AE113" s="41">
        <f t="shared" si="40"/>
        <v>3.7174721189591078</v>
      </c>
      <c r="AL113">
        <f t="shared" si="26"/>
        <v>526713</v>
      </c>
      <c r="AM113">
        <f t="shared" si="38"/>
        <v>5967</v>
      </c>
      <c r="AN113">
        <f t="shared" si="42"/>
        <v>5863.8571428571431</v>
      </c>
      <c r="AO113" s="3">
        <f t="shared" si="41"/>
        <v>6.7746905799088595E-4</v>
      </c>
    </row>
    <row r="114" spans="1:41" ht="13.8" x14ac:dyDescent="0.25">
      <c r="A114" s="95">
        <v>43972</v>
      </c>
      <c r="B114" s="81">
        <v>16683</v>
      </c>
      <c r="C114" s="81">
        <v>279</v>
      </c>
      <c r="D114" s="81">
        <v>13724</v>
      </c>
      <c r="E114" s="81">
        <v>532877</v>
      </c>
      <c r="F114" s="81">
        <f t="shared" si="44"/>
        <v>16</v>
      </c>
      <c r="G114" s="81">
        <f t="shared" si="44"/>
        <v>0</v>
      </c>
      <c r="H114" s="81">
        <f t="shared" si="44"/>
        <v>220</v>
      </c>
      <c r="I114" s="81">
        <f t="shared" si="24"/>
        <v>2680</v>
      </c>
      <c r="J114" s="82">
        <f t="shared" si="31"/>
        <v>5.5585536959802413E-3</v>
      </c>
      <c r="K114" s="82">
        <f t="shared" si="32"/>
        <v>0</v>
      </c>
      <c r="L114" s="82">
        <f t="shared" si="33"/>
        <v>7.6282940360610257E-2</v>
      </c>
      <c r="M114" s="81">
        <f t="shared" si="35"/>
        <v>7.2867585723668263E-2</v>
      </c>
      <c r="N114" s="84">
        <f t="shared" si="34"/>
        <v>1.6723610861355872E-2</v>
      </c>
      <c r="O114" s="84"/>
      <c r="P114" s="85">
        <f t="shared" si="36"/>
        <v>0.82263381885751963</v>
      </c>
      <c r="Q114" s="87">
        <f t="shared" si="37"/>
        <v>1.6723610861355872E-2</v>
      </c>
      <c r="R114" s="96">
        <f t="shared" si="25"/>
        <v>0.1606425702811245</v>
      </c>
      <c r="AB114" s="119">
        <f t="shared" si="43"/>
        <v>14.857142857142858</v>
      </c>
      <c r="AC114" s="120">
        <f t="shared" si="43"/>
        <v>2</v>
      </c>
      <c r="AD114" s="67">
        <f t="shared" si="39"/>
        <v>0.55714285714285716</v>
      </c>
      <c r="AE114" s="41">
        <f t="shared" si="40"/>
        <v>3.5897435897435894</v>
      </c>
      <c r="AL114">
        <f t="shared" si="26"/>
        <v>532877</v>
      </c>
      <c r="AM114">
        <f t="shared" si="38"/>
        <v>6164</v>
      </c>
      <c r="AN114">
        <f t="shared" si="42"/>
        <v>5542.1428571428569</v>
      </c>
      <c r="AO114" s="3">
        <f t="shared" si="41"/>
        <v>6.4030043863757202E-4</v>
      </c>
    </row>
    <row r="115" spans="1:41" ht="13.8" x14ac:dyDescent="0.25">
      <c r="A115" s="95">
        <v>43973</v>
      </c>
      <c r="B115" s="81">
        <v>16690</v>
      </c>
      <c r="C115" s="81">
        <v>279</v>
      </c>
      <c r="D115" s="81">
        <v>13915</v>
      </c>
      <c r="E115" s="81">
        <v>537873</v>
      </c>
      <c r="F115" s="81">
        <f t="shared" si="44"/>
        <v>7</v>
      </c>
      <c r="G115" s="81">
        <f t="shared" si="44"/>
        <v>0</v>
      </c>
      <c r="H115" s="81">
        <f t="shared" si="44"/>
        <v>191</v>
      </c>
      <c r="I115" s="81">
        <f t="shared" si="24"/>
        <v>2496</v>
      </c>
      <c r="J115" s="82">
        <f t="shared" si="31"/>
        <v>2.616984371493086E-3</v>
      </c>
      <c r="K115" s="82">
        <f t="shared" si="32"/>
        <v>0</v>
      </c>
      <c r="L115" s="82">
        <f t="shared" si="33"/>
        <v>7.1268656716417911E-2</v>
      </c>
      <c r="M115" s="81">
        <f t="shared" si="35"/>
        <v>3.6719990134039114E-2</v>
      </c>
      <c r="N115" s="84">
        <f t="shared" si="34"/>
        <v>1.6716596764529659E-2</v>
      </c>
      <c r="O115" s="84"/>
      <c r="P115" s="85">
        <f t="shared" si="36"/>
        <v>0.83373277411623725</v>
      </c>
      <c r="Q115" s="87">
        <f t="shared" si="37"/>
        <v>1.6716596764529659E-2</v>
      </c>
      <c r="R115" s="96">
        <f t="shared" si="25"/>
        <v>0.14955062911923311</v>
      </c>
      <c r="AB115" s="119">
        <f t="shared" si="43"/>
        <v>14.428571428571429</v>
      </c>
      <c r="AC115" s="120">
        <f t="shared" si="43"/>
        <v>1.8571428571428572</v>
      </c>
      <c r="AD115" s="67">
        <f t="shared" si="39"/>
        <v>0.51428571428571423</v>
      </c>
      <c r="AE115" s="41">
        <f t="shared" si="40"/>
        <v>3.6111111111111116</v>
      </c>
      <c r="AL115">
        <f t="shared" si="26"/>
        <v>537873</v>
      </c>
      <c r="AM115">
        <f t="shared" si="38"/>
        <v>4996</v>
      </c>
      <c r="AN115">
        <f t="shared" si="42"/>
        <v>5442.1428571428569</v>
      </c>
      <c r="AO115" s="3">
        <f t="shared" si="41"/>
        <v>6.2874713777286519E-4</v>
      </c>
    </row>
    <row r="116" spans="1:41" ht="13.8" x14ac:dyDescent="0.25">
      <c r="A116" s="95">
        <v>43974</v>
      </c>
      <c r="B116" s="81">
        <v>16712</v>
      </c>
      <c r="C116" s="81">
        <v>279</v>
      </c>
      <c r="D116" s="81">
        <v>14090</v>
      </c>
      <c r="E116" s="81">
        <v>538590</v>
      </c>
      <c r="F116" s="81">
        <f t="shared" si="44"/>
        <v>22</v>
      </c>
      <c r="G116" s="81">
        <f t="shared" si="44"/>
        <v>0</v>
      </c>
      <c r="H116" s="81">
        <f t="shared" si="44"/>
        <v>175</v>
      </c>
      <c r="I116" s="81">
        <f t="shared" si="24"/>
        <v>2343</v>
      </c>
      <c r="J116" s="82">
        <f t="shared" si="31"/>
        <v>8.8311311566742403E-3</v>
      </c>
      <c r="K116" s="82">
        <f t="shared" si="32"/>
        <v>0</v>
      </c>
      <c r="L116" s="82">
        <f t="shared" si="33"/>
        <v>7.0112179487179488E-2</v>
      </c>
      <c r="M116" s="81">
        <f t="shared" si="35"/>
        <v>0.12595716209747945</v>
      </c>
      <c r="N116" s="84">
        <f t="shared" si="34"/>
        <v>1.6694590713259932E-2</v>
      </c>
      <c r="O116" s="84"/>
      <c r="P116" s="85">
        <f t="shared" si="36"/>
        <v>0.84310674964097654</v>
      </c>
      <c r="Q116" s="87">
        <f t="shared" si="37"/>
        <v>1.6694590713259932E-2</v>
      </c>
      <c r="R116" s="96">
        <f t="shared" si="25"/>
        <v>0.1401986596457635</v>
      </c>
      <c r="AB116" s="119">
        <f t="shared" si="43"/>
        <v>14.857142857142858</v>
      </c>
      <c r="AC116" s="120">
        <f t="shared" si="43"/>
        <v>1.5714285714285714</v>
      </c>
      <c r="AD116" s="67">
        <f t="shared" si="39"/>
        <v>0.51</v>
      </c>
      <c r="AE116" s="41">
        <f t="shared" si="40"/>
        <v>3.0812324929971986</v>
      </c>
      <c r="AL116">
        <f t="shared" si="26"/>
        <v>538590</v>
      </c>
      <c r="AM116">
        <f t="shared" si="38"/>
        <v>717</v>
      </c>
      <c r="AN116">
        <f t="shared" si="42"/>
        <v>5330</v>
      </c>
      <c r="AO116" s="3">
        <f t="shared" si="41"/>
        <v>6.1579093608887261E-4</v>
      </c>
    </row>
    <row r="117" spans="1:41" ht="13.8" x14ac:dyDescent="0.25">
      <c r="A117" s="95">
        <v>43975</v>
      </c>
      <c r="B117" s="81">
        <v>16717</v>
      </c>
      <c r="C117" s="81">
        <v>279</v>
      </c>
      <c r="D117" s="81">
        <v>14153</v>
      </c>
      <c r="E117" s="81">
        <v>542397</v>
      </c>
      <c r="F117" s="81">
        <f t="shared" si="44"/>
        <v>5</v>
      </c>
      <c r="G117" s="81">
        <f t="shared" si="44"/>
        <v>0</v>
      </c>
      <c r="H117" s="81">
        <f t="shared" si="44"/>
        <v>63</v>
      </c>
      <c r="I117" s="81">
        <f t="shared" si="24"/>
        <v>2285</v>
      </c>
      <c r="J117" s="82">
        <f t="shared" si="31"/>
        <v>2.1381445215390726E-3</v>
      </c>
      <c r="K117" s="82">
        <f t="shared" si="32"/>
        <v>0</v>
      </c>
      <c r="L117" s="82">
        <f t="shared" si="33"/>
        <v>2.6888604353393086E-2</v>
      </c>
      <c r="M117" s="81">
        <f t="shared" si="35"/>
        <v>7.9518612920095988E-2</v>
      </c>
      <c r="N117" s="84">
        <f t="shared" si="34"/>
        <v>1.668959741580427E-2</v>
      </c>
      <c r="O117" s="84"/>
      <c r="P117" s="85">
        <f t="shared" si="36"/>
        <v>0.84662319794221452</v>
      </c>
      <c r="Q117" s="87">
        <f t="shared" si="37"/>
        <v>1.668959741580427E-2</v>
      </c>
      <c r="R117" s="96">
        <f t="shared" si="25"/>
        <v>0.13668720464198125</v>
      </c>
      <c r="AB117" s="119">
        <f t="shared" si="43"/>
        <v>14.285714285714286</v>
      </c>
      <c r="AC117" s="120">
        <f t="shared" si="43"/>
        <v>1</v>
      </c>
      <c r="AD117" s="67">
        <f t="shared" si="39"/>
        <v>0.42428571428571427</v>
      </c>
      <c r="AE117" s="41">
        <f t="shared" si="40"/>
        <v>2.3569023569023568</v>
      </c>
      <c r="AL117">
        <f t="shared" si="26"/>
        <v>542397</v>
      </c>
      <c r="AM117">
        <f t="shared" si="38"/>
        <v>3807</v>
      </c>
      <c r="AN117">
        <f t="shared" si="42"/>
        <v>5212</v>
      </c>
      <c r="AO117" s="3">
        <f t="shared" si="41"/>
        <v>6.0215804106851858E-4</v>
      </c>
    </row>
    <row r="118" spans="1:41" ht="13.8" x14ac:dyDescent="0.25">
      <c r="A118" s="95">
        <v>43976</v>
      </c>
      <c r="B118" s="81">
        <v>16734</v>
      </c>
      <c r="C118" s="81">
        <v>281</v>
      </c>
      <c r="D118" s="81">
        <v>14307</v>
      </c>
      <c r="E118" s="81">
        <v>547731</v>
      </c>
      <c r="F118" s="81">
        <f t="shared" si="44"/>
        <v>17</v>
      </c>
      <c r="G118" s="81">
        <f t="shared" si="44"/>
        <v>2</v>
      </c>
      <c r="H118" s="81">
        <f t="shared" si="44"/>
        <v>154</v>
      </c>
      <c r="I118" s="81">
        <f t="shared" si="24"/>
        <v>2146</v>
      </c>
      <c r="J118" s="82">
        <f t="shared" si="31"/>
        <v>7.4542217706030462E-3</v>
      </c>
      <c r="K118" s="82">
        <f t="shared" si="32"/>
        <v>8.7527352297593001E-4</v>
      </c>
      <c r="L118" s="82">
        <f t="shared" si="33"/>
        <v>6.7396061269146615E-2</v>
      </c>
      <c r="M118" s="81">
        <f t="shared" si="35"/>
        <v>0.10918523555017921</v>
      </c>
      <c r="N118" s="84">
        <f t="shared" si="34"/>
        <v>1.6792159674913348E-2</v>
      </c>
      <c r="O118" s="84"/>
      <c r="P118" s="85">
        <f t="shared" si="36"/>
        <v>0.85496593761204731</v>
      </c>
      <c r="Q118" s="87">
        <f t="shared" si="37"/>
        <v>1.6792159674913348E-2</v>
      </c>
      <c r="R118" s="96">
        <f t="shared" si="25"/>
        <v>0.12824190271303937</v>
      </c>
      <c r="AB118" s="119">
        <f t="shared" si="43"/>
        <v>13</v>
      </c>
      <c r="AC118" s="120">
        <f t="shared" si="43"/>
        <v>0.7142857142857143</v>
      </c>
      <c r="AD118" s="67">
        <f t="shared" si="39"/>
        <v>0.32785714285714285</v>
      </c>
      <c r="AE118" s="41">
        <f t="shared" si="40"/>
        <v>2.1786492374727668</v>
      </c>
      <c r="AL118">
        <f t="shared" si="26"/>
        <v>547731</v>
      </c>
      <c r="AM118">
        <f t="shared" si="38"/>
        <v>5334</v>
      </c>
      <c r="AN118">
        <f t="shared" si="42"/>
        <v>4875.1428571428569</v>
      </c>
      <c r="AO118" s="3">
        <f t="shared" si="41"/>
        <v>5.6323992186997759E-4</v>
      </c>
    </row>
    <row r="119" spans="1:41" ht="13.8" x14ac:dyDescent="0.25">
      <c r="A119" s="95">
        <v>43977</v>
      </c>
      <c r="B119" s="81">
        <v>16757</v>
      </c>
      <c r="C119" s="81">
        <v>281</v>
      </c>
      <c r="D119" s="81">
        <v>14457</v>
      </c>
      <c r="E119" s="81">
        <v>554549</v>
      </c>
      <c r="F119" s="81">
        <f t="shared" si="44"/>
        <v>23</v>
      </c>
      <c r="G119" s="81">
        <f t="shared" si="44"/>
        <v>0</v>
      </c>
      <c r="H119" s="81">
        <f t="shared" si="44"/>
        <v>150</v>
      </c>
      <c r="I119" s="81">
        <f t="shared" si="24"/>
        <v>2019</v>
      </c>
      <c r="J119" s="82">
        <f t="shared" si="31"/>
        <v>1.0738374981592577E-2</v>
      </c>
      <c r="K119" s="82">
        <f t="shared" si="32"/>
        <v>0</v>
      </c>
      <c r="L119" s="82">
        <f t="shared" si="33"/>
        <v>6.9897483690587139E-2</v>
      </c>
      <c r="M119" s="81">
        <f t="shared" si="35"/>
        <v>0.15363035140331779</v>
      </c>
      <c r="N119" s="84">
        <f t="shared" si="34"/>
        <v>1.6769111416124603E-2</v>
      </c>
      <c r="O119" s="84"/>
      <c r="P119" s="85">
        <f t="shared" si="36"/>
        <v>0.86274392791072385</v>
      </c>
      <c r="Q119" s="87">
        <f t="shared" si="37"/>
        <v>1.6769111416124603E-2</v>
      </c>
      <c r="R119" s="96">
        <f t="shared" si="25"/>
        <v>0.12048696067315157</v>
      </c>
      <c r="AB119" s="119">
        <f t="shared" si="43"/>
        <v>14</v>
      </c>
      <c r="AC119" s="120">
        <f t="shared" si="43"/>
        <v>0.42857142857142855</v>
      </c>
      <c r="AD119" s="67">
        <f t="shared" si="39"/>
        <v>0.32999999999999996</v>
      </c>
      <c r="AE119" s="41">
        <f t="shared" si="40"/>
        <v>1.2987012987012987</v>
      </c>
      <c r="AL119">
        <f t="shared" si="26"/>
        <v>554549</v>
      </c>
      <c r="AM119">
        <f t="shared" si="38"/>
        <v>6818</v>
      </c>
      <c r="AN119">
        <f t="shared" si="42"/>
        <v>4829</v>
      </c>
      <c r="AO119" s="3">
        <f t="shared" si="41"/>
        <v>5.5790889875669155E-4</v>
      </c>
    </row>
    <row r="120" spans="1:41" ht="13.8" x14ac:dyDescent="0.25">
      <c r="A120" s="95">
        <v>43978</v>
      </c>
      <c r="B120" s="81">
        <v>16793</v>
      </c>
      <c r="C120" s="81">
        <v>281</v>
      </c>
      <c r="D120" s="81">
        <v>14570</v>
      </c>
      <c r="E120" s="81">
        <v>561277</v>
      </c>
      <c r="F120" s="81">
        <f t="shared" si="44"/>
        <v>36</v>
      </c>
      <c r="G120" s="81">
        <f t="shared" si="44"/>
        <v>0</v>
      </c>
      <c r="H120" s="81">
        <f t="shared" si="44"/>
        <v>113</v>
      </c>
      <c r="I120" s="81">
        <f t="shared" si="24"/>
        <v>1942</v>
      </c>
      <c r="J120" s="82">
        <f t="shared" si="31"/>
        <v>1.7865195992992921E-2</v>
      </c>
      <c r="K120" s="82">
        <f t="shared" si="32"/>
        <v>0</v>
      </c>
      <c r="L120" s="82">
        <f t="shared" si="33"/>
        <v>5.5968301139177813E-2</v>
      </c>
      <c r="M120" s="81">
        <f t="shared" si="35"/>
        <v>0.31920204168011246</v>
      </c>
      <c r="N120" s="84">
        <f t="shared" si="34"/>
        <v>1.6733162627285178E-2</v>
      </c>
      <c r="O120" s="84"/>
      <c r="P120" s="85">
        <f t="shared" si="36"/>
        <v>0.86762341451795388</v>
      </c>
      <c r="Q120" s="87">
        <f t="shared" si="37"/>
        <v>1.6733162627285178E-2</v>
      </c>
      <c r="R120" s="96">
        <f t="shared" si="25"/>
        <v>0.11564342285476092</v>
      </c>
      <c r="AB120" s="119">
        <f>AVERAGE(F114:F120)</f>
        <v>18</v>
      </c>
      <c r="AC120" s="120">
        <f t="shared" si="43"/>
        <v>0.2857142857142857</v>
      </c>
      <c r="AD120" s="67">
        <f t="shared" si="39"/>
        <v>0.3</v>
      </c>
      <c r="AE120" s="41">
        <f t="shared" si="40"/>
        <v>0.95238095238095233</v>
      </c>
      <c r="AL120">
        <f t="shared" si="26"/>
        <v>561277</v>
      </c>
      <c r="AM120">
        <f t="shared" si="38"/>
        <v>6728</v>
      </c>
      <c r="AN120">
        <f t="shared" si="42"/>
        <v>4937.7142857142853</v>
      </c>
      <c r="AO120" s="3">
        <f t="shared" si="41"/>
        <v>5.7046898726817983E-4</v>
      </c>
    </row>
    <row r="121" spans="1:41" ht="13.8" x14ac:dyDescent="0.25">
      <c r="A121" s="95">
        <v>43979</v>
      </c>
      <c r="B121" s="81">
        <v>16872</v>
      </c>
      <c r="C121" s="81">
        <v>284</v>
      </c>
      <c r="D121" s="81">
        <v>14679</v>
      </c>
      <c r="E121" s="81">
        <v>566629</v>
      </c>
      <c r="F121" s="81">
        <f t="shared" si="44"/>
        <v>79</v>
      </c>
      <c r="G121" s="81">
        <f t="shared" si="44"/>
        <v>3</v>
      </c>
      <c r="H121" s="81">
        <f t="shared" si="44"/>
        <v>109</v>
      </c>
      <c r="I121" s="81">
        <f t="shared" si="24"/>
        <v>1909</v>
      </c>
      <c r="J121" s="82">
        <f t="shared" si="31"/>
        <v>4.0758789632585057E-2</v>
      </c>
      <c r="K121" s="82">
        <f t="shared" si="32"/>
        <v>1.544799176107106E-3</v>
      </c>
      <c r="L121" s="82">
        <f t="shared" si="33"/>
        <v>5.6127703398558187E-2</v>
      </c>
      <c r="M121" s="81">
        <f t="shared" si="35"/>
        <v>0.7067282988078587</v>
      </c>
      <c r="N121" s="84">
        <f t="shared" si="34"/>
        <v>1.683262209577999E-2</v>
      </c>
      <c r="O121" s="84"/>
      <c r="P121" s="85">
        <f t="shared" si="36"/>
        <v>0.87002133712660024</v>
      </c>
      <c r="Q121" s="87">
        <f t="shared" si="37"/>
        <v>1.683262209577999E-2</v>
      </c>
      <c r="R121" s="96">
        <f t="shared" si="25"/>
        <v>0.11314604077761981</v>
      </c>
      <c r="AB121" s="119">
        <f t="shared" si="43"/>
        <v>27</v>
      </c>
      <c r="AC121" s="120">
        <f t="shared" si="43"/>
        <v>0.7142857142857143</v>
      </c>
      <c r="AD121" s="67">
        <f t="shared" si="39"/>
        <v>0.29357142857142859</v>
      </c>
      <c r="AE121" s="41">
        <f t="shared" si="40"/>
        <v>2.4330900243308999</v>
      </c>
      <c r="AL121">
        <f t="shared" si="26"/>
        <v>566629</v>
      </c>
      <c r="AM121">
        <f t="shared" si="38"/>
        <v>5352</v>
      </c>
      <c r="AN121">
        <f t="shared" si="42"/>
        <v>4821.7142857142853</v>
      </c>
      <c r="AO121" s="3">
        <f t="shared" si="41"/>
        <v>5.5706715826511993E-4</v>
      </c>
    </row>
    <row r="122" spans="1:41" ht="13.8" x14ac:dyDescent="0.25">
      <c r="A122" s="95">
        <v>43980</v>
      </c>
      <c r="B122" s="81">
        <v>16987</v>
      </c>
      <c r="C122" s="81">
        <v>284</v>
      </c>
      <c r="D122" s="81">
        <v>14776</v>
      </c>
      <c r="E122" s="81">
        <v>568492</v>
      </c>
      <c r="F122" s="81">
        <f t="shared" si="44"/>
        <v>115</v>
      </c>
      <c r="G122" s="81">
        <f t="shared" si="44"/>
        <v>0</v>
      </c>
      <c r="H122" s="81">
        <f t="shared" si="44"/>
        <v>97</v>
      </c>
      <c r="I122" s="81">
        <f t="shared" si="24"/>
        <v>1927</v>
      </c>
      <c r="J122" s="82">
        <f t="shared" si="31"/>
        <v>6.0358619277582341E-2</v>
      </c>
      <c r="K122" s="82">
        <f t="shared" si="32"/>
        <v>0</v>
      </c>
      <c r="L122" s="82">
        <f t="shared" si="33"/>
        <v>5.0811943425877422E-2</v>
      </c>
      <c r="M122" s="81">
        <f t="shared" si="35"/>
        <v>1.1878825175351</v>
      </c>
      <c r="N122" s="84">
        <f t="shared" si="34"/>
        <v>1.6718667216106434E-2</v>
      </c>
      <c r="O122" s="84"/>
      <c r="P122" s="85">
        <f t="shared" si="36"/>
        <v>0.8698416436098193</v>
      </c>
      <c r="Q122" s="87">
        <f t="shared" si="37"/>
        <v>1.6718667216106434E-2</v>
      </c>
      <c r="R122" s="96">
        <f t="shared" si="25"/>
        <v>0.11343968917407421</v>
      </c>
      <c r="AB122" s="119">
        <f t="shared" si="43"/>
        <v>42.428571428571431</v>
      </c>
      <c r="AC122" s="120">
        <f t="shared" si="43"/>
        <v>0.7142857142857143</v>
      </c>
      <c r="AD122" s="67">
        <f t="shared" si="39"/>
        <v>0.27857142857142858</v>
      </c>
      <c r="AE122" s="41">
        <f t="shared" si="40"/>
        <v>2.5641025641025639</v>
      </c>
      <c r="AL122">
        <f t="shared" si="26"/>
        <v>568492</v>
      </c>
      <c r="AM122">
        <f t="shared" si="38"/>
        <v>1863</v>
      </c>
      <c r="AN122">
        <f t="shared" si="42"/>
        <v>4374.1428571428569</v>
      </c>
      <c r="AO122" s="3">
        <f t="shared" si="41"/>
        <v>5.0535788453779653E-4</v>
      </c>
    </row>
    <row r="123" spans="1:41" ht="13.8" x14ac:dyDescent="0.25">
      <c r="A123" s="95">
        <v>43981</v>
      </c>
      <c r="B123" s="81">
        <v>17012</v>
      </c>
      <c r="C123" s="81">
        <v>284</v>
      </c>
      <c r="D123" s="81">
        <v>14811</v>
      </c>
      <c r="E123" s="81">
        <v>569551</v>
      </c>
      <c r="F123" s="81">
        <f t="shared" si="44"/>
        <v>25</v>
      </c>
      <c r="G123" s="81">
        <f t="shared" si="44"/>
        <v>0</v>
      </c>
      <c r="H123" s="81">
        <f t="shared" si="44"/>
        <v>35</v>
      </c>
      <c r="I123" s="81">
        <f t="shared" si="24"/>
        <v>1917</v>
      </c>
      <c r="J123" s="82">
        <f t="shared" si="31"/>
        <v>1.2999045387007068E-2</v>
      </c>
      <c r="K123" s="82">
        <f t="shared" si="32"/>
        <v>0</v>
      </c>
      <c r="L123" s="82">
        <f t="shared" si="33"/>
        <v>1.8162947586922679E-2</v>
      </c>
      <c r="M123" s="81">
        <f t="shared" si="35"/>
        <v>0.71569029887893187</v>
      </c>
      <c r="N123" s="84">
        <f t="shared" si="34"/>
        <v>1.6694098283564544E-2</v>
      </c>
      <c r="O123" s="84"/>
      <c r="P123" s="85">
        <f t="shared" si="36"/>
        <v>0.87062073830237474</v>
      </c>
      <c r="Q123" s="87">
        <f t="shared" si="37"/>
        <v>1.6694098283564544E-2</v>
      </c>
      <c r="R123" s="96">
        <f t="shared" si="25"/>
        <v>0.11268516341406076</v>
      </c>
      <c r="AB123" s="119">
        <f t="shared" si="43"/>
        <v>42.857142857142854</v>
      </c>
      <c r="AC123" s="120">
        <f t="shared" si="43"/>
        <v>0.7142857142857143</v>
      </c>
      <c r="AD123" s="67">
        <f t="shared" si="39"/>
        <v>0.255</v>
      </c>
      <c r="AE123" s="41">
        <f t="shared" si="40"/>
        <v>2.8011204481792715</v>
      </c>
      <c r="AL123">
        <f t="shared" si="26"/>
        <v>569551</v>
      </c>
      <c r="AM123">
        <f t="shared" si="38"/>
        <v>1059</v>
      </c>
      <c r="AN123">
        <f t="shared" si="42"/>
        <v>4423</v>
      </c>
      <c r="AO123" s="3">
        <f t="shared" si="41"/>
        <v>5.110024972459819E-4</v>
      </c>
    </row>
    <row r="124" spans="1:41" ht="13.8" x14ac:dyDescent="0.25">
      <c r="A124" s="95">
        <v>43982</v>
      </c>
      <c r="B124" s="81">
        <v>17071</v>
      </c>
      <c r="C124" s="81">
        <v>285</v>
      </c>
      <c r="D124" s="81">
        <v>14812</v>
      </c>
      <c r="E124" s="81">
        <v>575191</v>
      </c>
      <c r="F124" s="81">
        <f t="shared" si="44"/>
        <v>59</v>
      </c>
      <c r="G124" s="81">
        <f t="shared" si="44"/>
        <v>1</v>
      </c>
      <c r="H124" s="81">
        <f t="shared" si="44"/>
        <v>1</v>
      </c>
      <c r="I124" s="81">
        <f t="shared" si="24"/>
        <v>1974</v>
      </c>
      <c r="J124" s="82">
        <f t="shared" si="31"/>
        <v>3.0837866337997392E-2</v>
      </c>
      <c r="K124" s="82">
        <f t="shared" si="32"/>
        <v>5.2164840897235261E-4</v>
      </c>
      <c r="L124" s="82">
        <f t="shared" si="33"/>
        <v>5.2164840897235261E-4</v>
      </c>
      <c r="M124" s="81">
        <f t="shared" si="35"/>
        <v>29.558094884970501</v>
      </c>
      <c r="N124" s="84">
        <f t="shared" si="34"/>
        <v>1.6694979790287622E-2</v>
      </c>
      <c r="O124" s="84"/>
      <c r="P124" s="85">
        <f t="shared" si="36"/>
        <v>0.8676703180832992</v>
      </c>
      <c r="Q124" s="87">
        <f t="shared" si="37"/>
        <v>1.6694979790287622E-2</v>
      </c>
      <c r="R124" s="96">
        <f t="shared" si="25"/>
        <v>0.11563470212641314</v>
      </c>
      <c r="AB124" s="119">
        <f t="shared" ref="AB124:AC139" si="45">AVERAGE(F118:F124)</f>
        <v>50.571428571428569</v>
      </c>
      <c r="AC124" s="120">
        <f t="shared" si="45"/>
        <v>0.8571428571428571</v>
      </c>
      <c r="AD124" s="67">
        <f t="shared" si="39"/>
        <v>0.22285714285714286</v>
      </c>
      <c r="AE124" s="41">
        <f t="shared" si="40"/>
        <v>3.8461538461538458</v>
      </c>
      <c r="AL124">
        <f t="shared" si="26"/>
        <v>575191</v>
      </c>
      <c r="AM124">
        <f t="shared" si="38"/>
        <v>5640</v>
      </c>
      <c r="AN124">
        <f t="shared" si="42"/>
        <v>4684.8571428571431</v>
      </c>
      <c r="AO124" s="3">
        <f t="shared" si="41"/>
        <v>5.412556407959928E-4</v>
      </c>
    </row>
    <row r="125" spans="1:41" ht="13.8" x14ac:dyDescent="0.25">
      <c r="A125" s="95">
        <v>43983</v>
      </c>
      <c r="B125" s="81">
        <v>17169</v>
      </c>
      <c r="C125" s="81">
        <v>285</v>
      </c>
      <c r="D125" s="81">
        <v>14878</v>
      </c>
      <c r="E125" s="81">
        <v>583347</v>
      </c>
      <c r="F125" s="81">
        <f t="shared" si="44"/>
        <v>98</v>
      </c>
      <c r="G125" s="81">
        <f t="shared" si="44"/>
        <v>0</v>
      </c>
      <c r="H125" s="81">
        <f t="shared" si="44"/>
        <v>66</v>
      </c>
      <c r="I125" s="81">
        <f t="shared" si="24"/>
        <v>2006</v>
      </c>
      <c r="J125" s="82">
        <f t="shared" si="31"/>
        <v>4.9743497379570921E-2</v>
      </c>
      <c r="K125" s="82">
        <f t="shared" si="32"/>
        <v>0</v>
      </c>
      <c r="L125" s="82">
        <f t="shared" si="33"/>
        <v>3.3434650455927049E-2</v>
      </c>
      <c r="M125" s="81">
        <f t="shared" si="35"/>
        <v>1.4877827852617123</v>
      </c>
      <c r="N125" s="84">
        <f t="shared" si="34"/>
        <v>1.6599685479643543E-2</v>
      </c>
      <c r="O125" s="84"/>
      <c r="P125" s="85">
        <f t="shared" si="36"/>
        <v>0.86656182654784786</v>
      </c>
      <c r="Q125" s="87">
        <f t="shared" si="37"/>
        <v>1.6599685479643543E-2</v>
      </c>
      <c r="R125" s="96">
        <f t="shared" si="25"/>
        <v>0.11683848797250862</v>
      </c>
      <c r="AB125" s="119">
        <f t="shared" si="45"/>
        <v>62.142857142857146</v>
      </c>
      <c r="AC125" s="120">
        <f t="shared" si="45"/>
        <v>0.5714285714285714</v>
      </c>
      <c r="AD125" s="67">
        <f t="shared" si="39"/>
        <v>0.21642857142857141</v>
      </c>
      <c r="AE125" s="41">
        <f t="shared" si="40"/>
        <v>2.6402640264026402</v>
      </c>
      <c r="AL125">
        <f t="shared" si="26"/>
        <v>583347</v>
      </c>
      <c r="AM125">
        <f t="shared" si="38"/>
        <v>8156</v>
      </c>
      <c r="AN125">
        <f t="shared" si="42"/>
        <v>5088</v>
      </c>
      <c r="AO125" s="3">
        <f t="shared" si="41"/>
        <v>5.878319479962822E-4</v>
      </c>
    </row>
    <row r="126" spans="1:41" ht="13.8" x14ac:dyDescent="0.25">
      <c r="A126" s="95">
        <v>43984</v>
      </c>
      <c r="B126" s="81">
        <v>17285</v>
      </c>
      <c r="C126" s="81">
        <v>290</v>
      </c>
      <c r="D126" s="81">
        <v>14940</v>
      </c>
      <c r="E126" s="81">
        <v>595104</v>
      </c>
      <c r="F126" s="81">
        <f t="shared" si="44"/>
        <v>116</v>
      </c>
      <c r="G126" s="81">
        <f t="shared" si="44"/>
        <v>5</v>
      </c>
      <c r="H126" s="81">
        <f t="shared" si="44"/>
        <v>62</v>
      </c>
      <c r="I126" s="81">
        <f t="shared" si="24"/>
        <v>2055</v>
      </c>
      <c r="J126" s="82">
        <f t="shared" si="31"/>
        <v>5.7941452305360096E-2</v>
      </c>
      <c r="K126" s="82">
        <f t="shared" si="32"/>
        <v>2.4925224327018943E-3</v>
      </c>
      <c r="L126" s="82">
        <f t="shared" si="33"/>
        <v>3.0907278165503489E-2</v>
      </c>
      <c r="M126" s="81">
        <f t="shared" si="35"/>
        <v>1.7347843779783934</v>
      </c>
      <c r="N126" s="84">
        <f t="shared" si="34"/>
        <v>1.6777552791437663E-2</v>
      </c>
      <c r="O126" s="84"/>
      <c r="P126" s="85">
        <f t="shared" si="36"/>
        <v>0.86433323691061614</v>
      </c>
      <c r="Q126" s="87">
        <f t="shared" si="37"/>
        <v>1.6777552791437663E-2</v>
      </c>
      <c r="R126" s="96">
        <f t="shared" si="25"/>
        <v>0.11888921029794619</v>
      </c>
      <c r="AB126" s="119">
        <f t="shared" si="45"/>
        <v>75.428571428571431</v>
      </c>
      <c r="AC126" s="120">
        <f t="shared" si="45"/>
        <v>1.2857142857142858</v>
      </c>
      <c r="AD126" s="67">
        <f t="shared" si="39"/>
        <v>0.22285714285714286</v>
      </c>
      <c r="AE126" s="41">
        <f t="shared" si="40"/>
        <v>5.7692307692307692</v>
      </c>
      <c r="AL126">
        <f t="shared" si="26"/>
        <v>595104</v>
      </c>
      <c r="AM126">
        <f t="shared" si="38"/>
        <v>11757</v>
      </c>
      <c r="AN126">
        <f t="shared" si="42"/>
        <v>5793.5714285714284</v>
      </c>
      <c r="AO126" s="3">
        <f t="shared" si="41"/>
        <v>6.6934873795454909E-4</v>
      </c>
    </row>
    <row r="127" spans="1:41" ht="13.8" x14ac:dyDescent="0.25">
      <c r="A127" s="95">
        <v>43985</v>
      </c>
      <c r="B127" s="81">
        <v>17377</v>
      </c>
      <c r="C127" s="81">
        <v>291</v>
      </c>
      <c r="D127" s="81">
        <v>14983</v>
      </c>
      <c r="E127" s="81">
        <v>608314</v>
      </c>
      <c r="F127" s="81">
        <f t="shared" si="44"/>
        <v>92</v>
      </c>
      <c r="G127" s="81">
        <f t="shared" si="44"/>
        <v>1</v>
      </c>
      <c r="H127" s="81">
        <f t="shared" si="44"/>
        <v>43</v>
      </c>
      <c r="I127" s="81">
        <f t="shared" si="24"/>
        <v>2103</v>
      </c>
      <c r="J127" s="82">
        <f t="shared" si="31"/>
        <v>4.4858438212941748E-2</v>
      </c>
      <c r="K127" s="82">
        <f t="shared" si="32"/>
        <v>4.8661800486618007E-4</v>
      </c>
      <c r="L127" s="82">
        <f t="shared" si="33"/>
        <v>2.0924574209245744E-2</v>
      </c>
      <c r="M127" s="81">
        <f t="shared" si="35"/>
        <v>2.0950929665362565</v>
      </c>
      <c r="N127" s="84">
        <f t="shared" si="34"/>
        <v>1.6746273810208896E-2</v>
      </c>
      <c r="O127" s="84"/>
      <c r="P127" s="85">
        <f t="shared" si="36"/>
        <v>0.86223168556137419</v>
      </c>
      <c r="Q127" s="87">
        <f t="shared" si="37"/>
        <v>1.6746273810208896E-2</v>
      </c>
      <c r="R127" s="96">
        <f t="shared" si="25"/>
        <v>0.12102204062841693</v>
      </c>
      <c r="AB127" s="119">
        <f t="shared" si="45"/>
        <v>83.428571428571431</v>
      </c>
      <c r="AC127" s="120">
        <f t="shared" si="45"/>
        <v>1.4285714285714286</v>
      </c>
      <c r="AD127" s="67">
        <f t="shared" si="39"/>
        <v>0.2142857142857143</v>
      </c>
      <c r="AE127" s="41">
        <f t="shared" si="40"/>
        <v>6.6666666666666661</v>
      </c>
      <c r="AL127">
        <f t="shared" si="26"/>
        <v>608314</v>
      </c>
      <c r="AM127">
        <f t="shared" si="38"/>
        <v>13210</v>
      </c>
      <c r="AN127">
        <f t="shared" si="42"/>
        <v>6719.5714285714284</v>
      </c>
      <c r="AO127" s="3">
        <f t="shared" si="41"/>
        <v>7.7633230396173417E-4</v>
      </c>
    </row>
    <row r="128" spans="1:41" ht="13.8" x14ac:dyDescent="0.25">
      <c r="A128" s="95">
        <v>43986</v>
      </c>
      <c r="B128" s="81">
        <v>17495</v>
      </c>
      <c r="C128" s="81">
        <v>291</v>
      </c>
      <c r="D128" s="81">
        <v>15013</v>
      </c>
      <c r="E128" s="81">
        <v>623211</v>
      </c>
      <c r="F128" s="81">
        <f t="shared" si="44"/>
        <v>118</v>
      </c>
      <c r="G128" s="81">
        <f t="shared" si="44"/>
        <v>0</v>
      </c>
      <c r="H128" s="81">
        <f t="shared" si="44"/>
        <v>30</v>
      </c>
      <c r="I128" s="81">
        <f t="shared" si="24"/>
        <v>2191</v>
      </c>
      <c r="J128" s="82">
        <f t="shared" si="31"/>
        <v>5.6223193236153046E-2</v>
      </c>
      <c r="K128" s="82">
        <f t="shared" si="32"/>
        <v>0</v>
      </c>
      <c r="L128" s="82">
        <f t="shared" si="33"/>
        <v>1.4265335235378032E-2</v>
      </c>
      <c r="M128" s="81">
        <f t="shared" si="35"/>
        <v>3.9412458458543282</v>
      </c>
      <c r="N128" s="84">
        <f t="shared" si="34"/>
        <v>1.6633323806801943E-2</v>
      </c>
      <c r="O128" s="84"/>
      <c r="P128" s="85">
        <f t="shared" si="36"/>
        <v>0.85813089454129754</v>
      </c>
      <c r="Q128" s="87">
        <f t="shared" si="37"/>
        <v>1.6633323806801943E-2</v>
      </c>
      <c r="R128" s="96">
        <f t="shared" si="25"/>
        <v>0.12523578165190052</v>
      </c>
      <c r="AB128" s="119">
        <f t="shared" si="45"/>
        <v>89</v>
      </c>
      <c r="AC128" s="120">
        <f t="shared" si="45"/>
        <v>1</v>
      </c>
      <c r="AD128" s="67">
        <f t="shared" si="39"/>
        <v>0.19500000000000001</v>
      </c>
      <c r="AE128" s="41">
        <f t="shared" si="40"/>
        <v>5.1282051282051277</v>
      </c>
      <c r="AL128">
        <f t="shared" si="26"/>
        <v>623211</v>
      </c>
      <c r="AM128">
        <f t="shared" si="38"/>
        <v>14897</v>
      </c>
      <c r="AN128">
        <f t="shared" si="42"/>
        <v>8083.1428571428569</v>
      </c>
      <c r="AO128" s="3">
        <f t="shared" si="41"/>
        <v>9.3386981360977193E-4</v>
      </c>
    </row>
    <row r="129" spans="1:41" ht="13.8" x14ac:dyDescent="0.25">
      <c r="A129" s="95">
        <v>43987</v>
      </c>
      <c r="B129" s="81">
        <v>17562</v>
      </c>
      <c r="C129" s="81">
        <v>291</v>
      </c>
      <c r="D129" s="81">
        <v>15026</v>
      </c>
      <c r="E129" s="81">
        <v>639683</v>
      </c>
      <c r="F129" s="81">
        <f t="shared" si="44"/>
        <v>67</v>
      </c>
      <c r="G129" s="81">
        <f t="shared" si="44"/>
        <v>0</v>
      </c>
      <c r="H129" s="81">
        <f t="shared" si="44"/>
        <v>13</v>
      </c>
      <c r="I129" s="81">
        <f t="shared" si="24"/>
        <v>2245</v>
      </c>
      <c r="J129" s="82">
        <f t="shared" si="31"/>
        <v>3.0641578287868312E-2</v>
      </c>
      <c r="K129" s="82">
        <f t="shared" si="32"/>
        <v>0</v>
      </c>
      <c r="L129" s="82">
        <f t="shared" si="33"/>
        <v>5.9333637608397988E-3</v>
      </c>
      <c r="M129" s="81">
        <f t="shared" si="35"/>
        <v>5.1642844637476522</v>
      </c>
      <c r="N129" s="84">
        <f t="shared" si="34"/>
        <v>1.6569866757772462E-2</v>
      </c>
      <c r="O129" s="84"/>
      <c r="P129" s="85">
        <f t="shared" si="36"/>
        <v>0.85559731237900016</v>
      </c>
      <c r="Q129" s="87">
        <f t="shared" si="37"/>
        <v>1.6569866757772462E-2</v>
      </c>
      <c r="R129" s="96">
        <f t="shared" si="25"/>
        <v>0.12783282086322734</v>
      </c>
      <c r="AB129" s="119">
        <f t="shared" si="45"/>
        <v>82.142857142857139</v>
      </c>
      <c r="AC129" s="120">
        <f t="shared" si="45"/>
        <v>1</v>
      </c>
      <c r="AD129" s="67">
        <f t="shared" si="39"/>
        <v>0.21</v>
      </c>
      <c r="AE129" s="41">
        <f t="shared" si="40"/>
        <v>4.7619047619047619</v>
      </c>
      <c r="AL129">
        <f t="shared" si="26"/>
        <v>639683</v>
      </c>
      <c r="AM129">
        <f t="shared" si="38"/>
        <v>16472</v>
      </c>
      <c r="AN129">
        <f t="shared" si="42"/>
        <v>10170.142857142857</v>
      </c>
      <c r="AO129" s="3">
        <f t="shared" si="41"/>
        <v>1.174987202656203E-3</v>
      </c>
    </row>
    <row r="130" spans="1:41" ht="13.8" x14ac:dyDescent="0.25">
      <c r="A130" s="95">
        <v>43988</v>
      </c>
      <c r="B130" s="81">
        <v>17752</v>
      </c>
      <c r="C130" s="81">
        <v>295</v>
      </c>
      <c r="D130" s="81">
        <v>15042</v>
      </c>
      <c r="E130" s="81">
        <v>651220</v>
      </c>
      <c r="F130" s="81">
        <f t="shared" si="44"/>
        <v>190</v>
      </c>
      <c r="G130" s="81">
        <f t="shared" si="44"/>
        <v>4</v>
      </c>
      <c r="H130" s="81">
        <f t="shared" si="44"/>
        <v>16</v>
      </c>
      <c r="I130" s="81">
        <f t="shared" ref="I130:I162" si="46">B130-D130-C130</f>
        <v>2415</v>
      </c>
      <c r="J130" s="82">
        <f t="shared" si="31"/>
        <v>8.4804584416703549E-2</v>
      </c>
      <c r="K130" s="82">
        <f t="shared" si="32"/>
        <v>1.7817371937639199E-3</v>
      </c>
      <c r="L130" s="82">
        <f t="shared" si="33"/>
        <v>7.1269487750556795E-3</v>
      </c>
      <c r="M130" s="81">
        <f t="shared" si="35"/>
        <v>9.5193146007749743</v>
      </c>
      <c r="N130" s="84">
        <f t="shared" si="34"/>
        <v>1.6617845876520956E-2</v>
      </c>
      <c r="O130" s="84"/>
      <c r="P130" s="85">
        <f t="shared" si="36"/>
        <v>0.84734114465975663</v>
      </c>
      <c r="Q130" s="87">
        <f t="shared" si="37"/>
        <v>1.6617845876520956E-2</v>
      </c>
      <c r="R130" s="96">
        <f t="shared" si="25"/>
        <v>0.13604100946372244</v>
      </c>
      <c r="AB130" s="119">
        <f t="shared" si="45"/>
        <v>105.71428571428571</v>
      </c>
      <c r="AC130" s="120">
        <f t="shared" si="45"/>
        <v>1.5714285714285714</v>
      </c>
      <c r="AD130" s="67">
        <f t="shared" si="39"/>
        <v>0.27</v>
      </c>
      <c r="AE130" s="41">
        <f t="shared" si="40"/>
        <v>5.8201058201058196</v>
      </c>
      <c r="AL130">
        <f t="shared" si="26"/>
        <v>651220</v>
      </c>
      <c r="AM130">
        <f t="shared" si="38"/>
        <v>11537</v>
      </c>
      <c r="AN130">
        <f t="shared" si="42"/>
        <v>11667</v>
      </c>
      <c r="AO130" s="3">
        <f t="shared" si="41"/>
        <v>1.3479236118853427E-3</v>
      </c>
    </row>
    <row r="131" spans="1:41" ht="13.8" x14ac:dyDescent="0.25">
      <c r="A131" s="95">
        <v>43989</v>
      </c>
      <c r="B131" s="81">
        <v>17863</v>
      </c>
      <c r="C131" s="81">
        <v>298</v>
      </c>
      <c r="D131" s="81">
        <v>15091</v>
      </c>
      <c r="E131" s="81">
        <v>666318</v>
      </c>
      <c r="F131" s="81">
        <f t="shared" si="44"/>
        <v>111</v>
      </c>
      <c r="G131" s="81">
        <f t="shared" si="44"/>
        <v>3</v>
      </c>
      <c r="H131" s="81">
        <f t="shared" si="44"/>
        <v>49</v>
      </c>
      <c r="I131" s="81">
        <f t="shared" si="46"/>
        <v>2474</v>
      </c>
      <c r="J131" s="82">
        <f t="shared" si="31"/>
        <v>4.6057193550504902E-2</v>
      </c>
      <c r="K131" s="82">
        <f t="shared" si="32"/>
        <v>1.2422360248447205E-3</v>
      </c>
      <c r="L131" s="82">
        <f t="shared" si="33"/>
        <v>2.0289855072463767E-2</v>
      </c>
      <c r="M131" s="81">
        <f t="shared" si="35"/>
        <v>2.1390023543167183</v>
      </c>
      <c r="N131" s="84">
        <f t="shared" si="34"/>
        <v>1.6682528130773106E-2</v>
      </c>
      <c r="O131" s="84"/>
      <c r="P131" s="85">
        <f t="shared" si="36"/>
        <v>0.84481889940099653</v>
      </c>
      <c r="Q131" s="87">
        <f t="shared" si="37"/>
        <v>1.6682528130773106E-2</v>
      </c>
      <c r="R131" s="96">
        <f t="shared" si="25"/>
        <v>0.13849857246823039</v>
      </c>
      <c r="AB131" s="119">
        <f t="shared" si="45"/>
        <v>113.14285714285714</v>
      </c>
      <c r="AC131" s="120">
        <f t="shared" si="45"/>
        <v>1.8571428571428572</v>
      </c>
      <c r="AD131" s="67">
        <f t="shared" si="39"/>
        <v>0.40499999999999997</v>
      </c>
      <c r="AE131" s="41">
        <f t="shared" si="40"/>
        <v>4.5855379188712524</v>
      </c>
      <c r="AL131">
        <f t="shared" si="26"/>
        <v>666318</v>
      </c>
      <c r="AM131">
        <f t="shared" si="38"/>
        <v>15098</v>
      </c>
      <c r="AN131">
        <f t="shared" si="42"/>
        <v>13018.142857142857</v>
      </c>
      <c r="AO131" s="3">
        <f t="shared" si="41"/>
        <v>1.5040252112830527E-3</v>
      </c>
    </row>
    <row r="132" spans="1:41" ht="13.8" x14ac:dyDescent="0.25">
      <c r="A132" s="95">
        <v>43990</v>
      </c>
      <c r="B132" s="81">
        <v>18032</v>
      </c>
      <c r="C132" s="81">
        <v>298</v>
      </c>
      <c r="D132" s="81">
        <v>15102</v>
      </c>
      <c r="E132" s="81">
        <v>680962</v>
      </c>
      <c r="F132" s="81">
        <f t="shared" si="44"/>
        <v>169</v>
      </c>
      <c r="G132" s="81">
        <f t="shared" si="44"/>
        <v>0</v>
      </c>
      <c r="H132" s="81">
        <f t="shared" si="44"/>
        <v>11</v>
      </c>
      <c r="I132" s="81">
        <f t="shared" si="46"/>
        <v>2632</v>
      </c>
      <c r="J132" s="82">
        <f t="shared" si="31"/>
        <v>6.8451696749471394E-2</v>
      </c>
      <c r="K132" s="82">
        <f t="shared" si="32"/>
        <v>0</v>
      </c>
      <c r="L132" s="82">
        <f t="shared" si="33"/>
        <v>4.4462409054163302E-3</v>
      </c>
      <c r="M132" s="81">
        <f t="shared" si="35"/>
        <v>15.395408887108383</v>
      </c>
      <c r="N132" s="84">
        <f t="shared" si="34"/>
        <v>1.6526175687666372E-2</v>
      </c>
      <c r="O132" s="84"/>
      <c r="P132" s="85">
        <f t="shared" si="36"/>
        <v>0.837511091393079</v>
      </c>
      <c r="Q132" s="87">
        <f t="shared" si="37"/>
        <v>1.6526175687666372E-2</v>
      </c>
      <c r="R132" s="96">
        <f t="shared" si="25"/>
        <v>0.14596273291925466</v>
      </c>
      <c r="AB132" s="119">
        <f t="shared" si="45"/>
        <v>123.28571428571429</v>
      </c>
      <c r="AC132" s="120">
        <f t="shared" si="45"/>
        <v>1.8571428571428572</v>
      </c>
      <c r="AD132" s="67">
        <f t="shared" si="39"/>
        <v>0.63642857142857145</v>
      </c>
      <c r="AE132" s="41">
        <f t="shared" si="40"/>
        <v>2.9180695847362514</v>
      </c>
      <c r="AL132">
        <f t="shared" si="26"/>
        <v>680962</v>
      </c>
      <c r="AM132">
        <f t="shared" si="38"/>
        <v>14644</v>
      </c>
      <c r="AN132">
        <f t="shared" si="42"/>
        <v>13945</v>
      </c>
      <c r="AO132" s="3">
        <f t="shared" si="41"/>
        <v>1.6111078055833638E-3</v>
      </c>
    </row>
    <row r="133" spans="1:41" ht="13.8" x14ac:dyDescent="0.25">
      <c r="A133" s="95">
        <v>43991</v>
      </c>
      <c r="B133" s="81">
        <v>18180</v>
      </c>
      <c r="C133" s="81">
        <v>299</v>
      </c>
      <c r="D133" s="81">
        <v>15159</v>
      </c>
      <c r="E133" s="81">
        <v>696027</v>
      </c>
      <c r="F133" s="81">
        <f t="shared" si="44"/>
        <v>148</v>
      </c>
      <c r="G133" s="81">
        <f t="shared" si="44"/>
        <v>1</v>
      </c>
      <c r="H133" s="81">
        <f t="shared" si="44"/>
        <v>57</v>
      </c>
      <c r="I133" s="81">
        <f t="shared" si="46"/>
        <v>2722</v>
      </c>
      <c r="J133" s="82">
        <f t="shared" si="31"/>
        <v>5.6348393151772799E-2</v>
      </c>
      <c r="K133" s="82">
        <f t="shared" si="32"/>
        <v>3.7993920972644377E-4</v>
      </c>
      <c r="L133" s="82">
        <f t="shared" si="33"/>
        <v>2.1656534954407294E-2</v>
      </c>
      <c r="M133" s="81">
        <f t="shared" si="35"/>
        <v>2.5570512202666555</v>
      </c>
      <c r="N133" s="84">
        <f t="shared" si="34"/>
        <v>1.6446644664466447E-2</v>
      </c>
      <c r="O133" s="84"/>
      <c r="P133" s="85">
        <f t="shared" si="36"/>
        <v>0.83382838283828387</v>
      </c>
      <c r="Q133" s="87">
        <f t="shared" si="37"/>
        <v>1.6446644664466447E-2</v>
      </c>
      <c r="R133" s="96">
        <f t="shared" ref="R133:R162" si="47">IF(P133="","",1-SUM(P133:Q133))</f>
        <v>0.1497249724972497</v>
      </c>
      <c r="AB133" s="119">
        <f t="shared" si="45"/>
        <v>127.85714285714286</v>
      </c>
      <c r="AC133" s="120">
        <f t="shared" si="45"/>
        <v>1.2857142857142858</v>
      </c>
      <c r="AD133" s="67">
        <f t="shared" si="39"/>
        <v>0.64285714285714279</v>
      </c>
      <c r="AE133" s="41">
        <f t="shared" si="40"/>
        <v>2.0000000000000004</v>
      </c>
      <c r="AL133">
        <f t="shared" si="26"/>
        <v>696027</v>
      </c>
      <c r="AM133">
        <f t="shared" si="38"/>
        <v>15065</v>
      </c>
      <c r="AN133">
        <f t="shared" si="42"/>
        <v>14417.571428571429</v>
      </c>
      <c r="AO133" s="3">
        <f t="shared" si="41"/>
        <v>1.665705404526864E-3</v>
      </c>
    </row>
    <row r="134" spans="1:41" ht="13.8" x14ac:dyDescent="0.25">
      <c r="A134" s="95">
        <v>43992</v>
      </c>
      <c r="B134" s="81">
        <v>18355</v>
      </c>
      <c r="C134" s="81">
        <v>299</v>
      </c>
      <c r="D134" s="81">
        <v>15168</v>
      </c>
      <c r="E134" s="81">
        <v>714493</v>
      </c>
      <c r="F134" s="81">
        <f t="shared" si="44"/>
        <v>175</v>
      </c>
      <c r="G134" s="81">
        <f t="shared" si="44"/>
        <v>0</v>
      </c>
      <c r="H134" s="81">
        <f t="shared" si="44"/>
        <v>9</v>
      </c>
      <c r="I134" s="81">
        <f t="shared" si="46"/>
        <v>2888</v>
      </c>
      <c r="J134" s="82">
        <f t="shared" si="31"/>
        <v>6.4426282854059588E-2</v>
      </c>
      <c r="K134" s="82">
        <f t="shared" si="32"/>
        <v>0</v>
      </c>
      <c r="L134" s="82">
        <f t="shared" si="33"/>
        <v>3.3063923585598823E-3</v>
      </c>
      <c r="M134" s="81">
        <f t="shared" si="35"/>
        <v>19.48537132541669</v>
      </c>
      <c r="N134" s="84">
        <f t="shared" si="34"/>
        <v>1.6289839280849906E-2</v>
      </c>
      <c r="O134" s="84"/>
      <c r="P134" s="85">
        <f t="shared" si="36"/>
        <v>0.82636883682920181</v>
      </c>
      <c r="Q134" s="87">
        <f t="shared" si="37"/>
        <v>1.6289839280849906E-2</v>
      </c>
      <c r="R134" s="96">
        <f t="shared" si="47"/>
        <v>0.15734132388994826</v>
      </c>
      <c r="AB134" s="119">
        <f t="shared" si="45"/>
        <v>139.71428571428572</v>
      </c>
      <c r="AC134" s="120">
        <f t="shared" si="45"/>
        <v>1.1428571428571428</v>
      </c>
      <c r="AD134" s="67">
        <f t="shared" si="39"/>
        <v>0.75857142857142856</v>
      </c>
      <c r="AE134" s="41">
        <f t="shared" si="40"/>
        <v>1.5065913370998116</v>
      </c>
      <c r="AL134">
        <f t="shared" ref="AL134:AL197" si="48">IF(E134="",AL133,E134)</f>
        <v>714493</v>
      </c>
      <c r="AM134">
        <f t="shared" si="38"/>
        <v>18466</v>
      </c>
      <c r="AN134">
        <f t="shared" si="42"/>
        <v>15168.428571428571</v>
      </c>
      <c r="AO134" s="3">
        <f t="shared" si="41"/>
        <v>1.7524541893052909E-3</v>
      </c>
    </row>
    <row r="135" spans="1:41" ht="13.8" x14ac:dyDescent="0.25">
      <c r="A135" s="95">
        <v>43993</v>
      </c>
      <c r="B135" s="81">
        <v>18569</v>
      </c>
      <c r="C135" s="81">
        <v>300</v>
      </c>
      <c r="D135" s="81">
        <v>15250</v>
      </c>
      <c r="E135" s="81">
        <v>730300</v>
      </c>
      <c r="F135" s="81">
        <f t="shared" si="44"/>
        <v>214</v>
      </c>
      <c r="G135" s="81">
        <f t="shared" si="44"/>
        <v>1</v>
      </c>
      <c r="H135" s="81">
        <f t="shared" si="44"/>
        <v>82</v>
      </c>
      <c r="I135" s="81">
        <f t="shared" si="46"/>
        <v>3019</v>
      </c>
      <c r="J135" s="82">
        <f t="shared" si="31"/>
        <v>7.4257193417860384E-2</v>
      </c>
      <c r="K135" s="82">
        <f t="shared" si="32"/>
        <v>3.4626038781163435E-4</v>
      </c>
      <c r="L135" s="82">
        <f t="shared" si="33"/>
        <v>2.8393351800554016E-2</v>
      </c>
      <c r="M135" s="81">
        <f t="shared" si="35"/>
        <v>2.5837924649491661</v>
      </c>
      <c r="N135" s="84">
        <f t="shared" si="34"/>
        <v>1.6155958856158115E-2</v>
      </c>
      <c r="O135" s="84"/>
      <c r="P135" s="85">
        <f t="shared" si="36"/>
        <v>0.82126124185470406</v>
      </c>
      <c r="Q135" s="87">
        <f t="shared" si="37"/>
        <v>1.6155958856158115E-2</v>
      </c>
      <c r="R135" s="96">
        <f t="shared" si="47"/>
        <v>0.16258279928913777</v>
      </c>
      <c r="AB135" s="119">
        <f t="shared" si="45"/>
        <v>153.42857142857142</v>
      </c>
      <c r="AC135" s="120">
        <f t="shared" si="45"/>
        <v>1.2857142857142858</v>
      </c>
      <c r="AD135" s="67">
        <f t="shared" si="39"/>
        <v>0.93214285714285716</v>
      </c>
      <c r="AE135" s="41">
        <f t="shared" si="40"/>
        <v>1.3793103448275863</v>
      </c>
      <c r="AL135">
        <f t="shared" si="48"/>
        <v>730300</v>
      </c>
      <c r="AM135">
        <f t="shared" si="38"/>
        <v>15807</v>
      </c>
      <c r="AN135">
        <f t="shared" si="42"/>
        <v>15298.428571428571</v>
      </c>
      <c r="AO135" s="3">
        <f t="shared" si="41"/>
        <v>1.7674734804294097E-3</v>
      </c>
    </row>
    <row r="136" spans="1:41" ht="13.8" x14ac:dyDescent="0.25">
      <c r="A136" s="95">
        <v>43994</v>
      </c>
      <c r="B136" s="81">
        <v>18795</v>
      </c>
      <c r="C136" s="81">
        <v>300</v>
      </c>
      <c r="D136" s="81">
        <v>15288</v>
      </c>
      <c r="E136" s="81">
        <v>743432</v>
      </c>
      <c r="F136" s="81">
        <f t="shared" si="44"/>
        <v>226</v>
      </c>
      <c r="G136" s="81">
        <f t="shared" si="44"/>
        <v>0</v>
      </c>
      <c r="H136" s="81">
        <f t="shared" si="44"/>
        <v>38</v>
      </c>
      <c r="I136" s="81">
        <f t="shared" si="46"/>
        <v>3207</v>
      </c>
      <c r="J136" s="82">
        <f t="shared" si="31"/>
        <v>7.50201681090263E-2</v>
      </c>
      <c r="K136" s="82">
        <f t="shared" si="32"/>
        <v>0</v>
      </c>
      <c r="L136" s="82">
        <f t="shared" si="33"/>
        <v>1.2586949320967208E-2</v>
      </c>
      <c r="M136" s="81">
        <f t="shared" si="35"/>
        <v>5.9601549347671154</v>
      </c>
      <c r="N136" s="84">
        <f t="shared" si="34"/>
        <v>1.596169193934557E-2</v>
      </c>
      <c r="O136" s="84"/>
      <c r="P136" s="85">
        <f t="shared" si="36"/>
        <v>0.81340782122905031</v>
      </c>
      <c r="Q136" s="87">
        <f t="shared" si="37"/>
        <v>1.596169193934557E-2</v>
      </c>
      <c r="R136" s="96">
        <f t="shared" si="47"/>
        <v>0.17063048683160409</v>
      </c>
      <c r="AB136" s="119">
        <f t="shared" si="45"/>
        <v>176.14285714285714</v>
      </c>
      <c r="AC136" s="120">
        <f t="shared" si="45"/>
        <v>1.2857142857142858</v>
      </c>
      <c r="AD136" s="67">
        <f t="shared" si="39"/>
        <v>1.1314285714285715</v>
      </c>
      <c r="AE136" s="41">
        <f t="shared" si="40"/>
        <v>1.1363636363636365</v>
      </c>
      <c r="AL136">
        <f t="shared" si="48"/>
        <v>743432</v>
      </c>
      <c r="AM136">
        <f t="shared" si="38"/>
        <v>13132</v>
      </c>
      <c r="AN136">
        <f t="shared" si="42"/>
        <v>14821.285714285714</v>
      </c>
      <c r="AO136" s="3">
        <f t="shared" si="41"/>
        <v>1.7123477305892372E-3</v>
      </c>
    </row>
    <row r="137" spans="1:41" ht="13.8" x14ac:dyDescent="0.25">
      <c r="A137" s="95">
        <v>43995</v>
      </c>
      <c r="B137" s="81">
        <v>18972</v>
      </c>
      <c r="C137" s="81">
        <v>300</v>
      </c>
      <c r="D137" s="81">
        <v>15357</v>
      </c>
      <c r="E137" s="81">
        <v>750419</v>
      </c>
      <c r="F137" s="81">
        <f t="shared" si="44"/>
        <v>177</v>
      </c>
      <c r="G137" s="81">
        <f t="shared" si="44"/>
        <v>0</v>
      </c>
      <c r="H137" s="81">
        <f t="shared" si="44"/>
        <v>69</v>
      </c>
      <c r="I137" s="81">
        <f t="shared" si="46"/>
        <v>3315</v>
      </c>
      <c r="J137" s="82">
        <f t="shared" si="31"/>
        <v>5.5311874584699182E-2</v>
      </c>
      <c r="K137" s="82">
        <f t="shared" si="32"/>
        <v>0</v>
      </c>
      <c r="L137" s="82">
        <f t="shared" si="33"/>
        <v>2.1515434985968196E-2</v>
      </c>
      <c r="M137" s="81">
        <f t="shared" si="35"/>
        <v>2.5707997361323227</v>
      </c>
      <c r="N137" s="84">
        <f t="shared" si="34"/>
        <v>1.5812776723592662E-2</v>
      </c>
      <c r="O137" s="84"/>
      <c r="P137" s="85">
        <f t="shared" si="36"/>
        <v>0.80945604048070841</v>
      </c>
      <c r="Q137" s="87">
        <f t="shared" si="37"/>
        <v>1.5812776723592662E-2</v>
      </c>
      <c r="R137" s="96">
        <f t="shared" si="47"/>
        <v>0.17473118279569888</v>
      </c>
      <c r="AB137" s="119">
        <f t="shared" si="45"/>
        <v>174.28571428571428</v>
      </c>
      <c r="AC137" s="120">
        <f t="shared" si="45"/>
        <v>0.7142857142857143</v>
      </c>
      <c r="AD137" s="67">
        <f t="shared" si="39"/>
        <v>1.2514285714285713</v>
      </c>
      <c r="AE137" s="41">
        <f t="shared" si="40"/>
        <v>0.57077625570776258</v>
      </c>
      <c r="AL137">
        <f t="shared" si="48"/>
        <v>750419</v>
      </c>
      <c r="AM137">
        <f t="shared" si="38"/>
        <v>6987</v>
      </c>
      <c r="AN137">
        <f t="shared" si="42"/>
        <v>14171.285714285714</v>
      </c>
      <c r="AO137" s="3">
        <f t="shared" si="41"/>
        <v>1.6372512749686431E-3</v>
      </c>
    </row>
    <row r="138" spans="1:41" ht="13.8" x14ac:dyDescent="0.25">
      <c r="A138" s="95">
        <v>43996</v>
      </c>
      <c r="B138" s="81">
        <v>19055</v>
      </c>
      <c r="C138" s="81">
        <v>300</v>
      </c>
      <c r="D138" s="81">
        <v>15375</v>
      </c>
      <c r="E138" s="81">
        <v>759257</v>
      </c>
      <c r="F138" s="81">
        <f t="shared" si="44"/>
        <v>83</v>
      </c>
      <c r="G138" s="81">
        <f t="shared" si="44"/>
        <v>0</v>
      </c>
      <c r="H138" s="81">
        <f t="shared" si="44"/>
        <v>18</v>
      </c>
      <c r="I138" s="81">
        <f t="shared" si="46"/>
        <v>3380</v>
      </c>
      <c r="J138" s="82">
        <f t="shared" si="31"/>
        <v>2.5092707902381696E-2</v>
      </c>
      <c r="K138" s="82">
        <f t="shared" si="32"/>
        <v>0</v>
      </c>
      <c r="L138" s="82">
        <f t="shared" si="33"/>
        <v>5.4298642533936649E-3</v>
      </c>
      <c r="M138" s="81">
        <f t="shared" si="35"/>
        <v>4.6212403720219628</v>
      </c>
      <c r="N138" s="84">
        <f t="shared" si="34"/>
        <v>1.5743899239044869E-2</v>
      </c>
      <c r="O138" s="84"/>
      <c r="P138" s="85">
        <f t="shared" si="36"/>
        <v>0.80687483600104959</v>
      </c>
      <c r="Q138" s="87">
        <f t="shared" si="37"/>
        <v>1.5743899239044869E-2</v>
      </c>
      <c r="R138" s="96">
        <f t="shared" si="47"/>
        <v>0.17738126475990557</v>
      </c>
      <c r="AB138" s="119">
        <f t="shared" si="45"/>
        <v>170.28571428571428</v>
      </c>
      <c r="AC138" s="120">
        <f t="shared" si="45"/>
        <v>0.2857142857142857</v>
      </c>
      <c r="AD138" s="67">
        <f t="shared" si="39"/>
        <v>1.335</v>
      </c>
      <c r="AE138" s="41">
        <f t="shared" si="40"/>
        <v>0.21401819154628143</v>
      </c>
      <c r="AL138">
        <f t="shared" si="48"/>
        <v>759257</v>
      </c>
      <c r="AM138">
        <f t="shared" si="38"/>
        <v>8838</v>
      </c>
      <c r="AN138">
        <f t="shared" si="42"/>
        <v>13277</v>
      </c>
      <c r="AO138" s="3">
        <f t="shared" si="41"/>
        <v>1.5339317558071223E-3</v>
      </c>
    </row>
    <row r="139" spans="1:41" ht="13.8" x14ac:dyDescent="0.25">
      <c r="A139" s="95">
        <v>43997</v>
      </c>
      <c r="B139" s="81">
        <v>19237</v>
      </c>
      <c r="C139" s="81">
        <v>302</v>
      </c>
      <c r="D139" s="81">
        <v>15415</v>
      </c>
      <c r="E139" s="81">
        <v>773629</v>
      </c>
      <c r="F139" s="81">
        <f t="shared" si="44"/>
        <v>182</v>
      </c>
      <c r="G139" s="81">
        <f t="shared" si="44"/>
        <v>2</v>
      </c>
      <c r="H139" s="81">
        <f t="shared" si="44"/>
        <v>40</v>
      </c>
      <c r="I139" s="81">
        <f t="shared" si="46"/>
        <v>3520</v>
      </c>
      <c r="J139" s="82">
        <f t="shared" si="31"/>
        <v>5.3964956698883022E-2</v>
      </c>
      <c r="K139" s="82">
        <f t="shared" si="32"/>
        <v>5.9171597633136095E-4</v>
      </c>
      <c r="L139" s="82">
        <f t="shared" si="33"/>
        <v>1.1834319526627219E-2</v>
      </c>
      <c r="M139" s="81">
        <f t="shared" si="35"/>
        <v>4.3428941343386818</v>
      </c>
      <c r="N139" s="84">
        <f t="shared" si="34"/>
        <v>1.5698913552009149E-2</v>
      </c>
      <c r="O139" s="84"/>
      <c r="P139" s="85">
        <f t="shared" si="36"/>
        <v>0.80132037219940744</v>
      </c>
      <c r="Q139" s="87">
        <f t="shared" si="37"/>
        <v>1.5698913552009149E-2</v>
      </c>
      <c r="R139" s="96">
        <f t="shared" si="47"/>
        <v>0.18298071424858342</v>
      </c>
      <c r="AB139" s="119">
        <f t="shared" si="45"/>
        <v>172.14285714285714</v>
      </c>
      <c r="AC139" s="120">
        <f t="shared" si="45"/>
        <v>0.5714285714285714</v>
      </c>
      <c r="AD139" s="67">
        <f t="shared" si="39"/>
        <v>1.232142857142857</v>
      </c>
      <c r="AE139" s="41">
        <f t="shared" si="40"/>
        <v>0.46376811594202905</v>
      </c>
      <c r="AL139">
        <f t="shared" si="48"/>
        <v>773629</v>
      </c>
      <c r="AM139">
        <f t="shared" si="38"/>
        <v>14372</v>
      </c>
      <c r="AN139">
        <f t="shared" si="42"/>
        <v>13238.142857142857</v>
      </c>
      <c r="AO139" s="3">
        <f t="shared" si="41"/>
        <v>1.5294424731854075E-3</v>
      </c>
    </row>
    <row r="140" spans="1:41" ht="13.8" x14ac:dyDescent="0.25">
      <c r="A140" s="95">
        <v>43998</v>
      </c>
      <c r="B140" s="81">
        <v>19495</v>
      </c>
      <c r="C140" s="81">
        <v>302</v>
      </c>
      <c r="D140" s="81">
        <v>15449</v>
      </c>
      <c r="E140" s="81">
        <v>789868</v>
      </c>
      <c r="F140" s="81">
        <f t="shared" si="44"/>
        <v>258</v>
      </c>
      <c r="G140" s="81">
        <f t="shared" si="44"/>
        <v>0</v>
      </c>
      <c r="H140" s="81">
        <f t="shared" si="44"/>
        <v>34</v>
      </c>
      <c r="I140" s="81">
        <f t="shared" si="46"/>
        <v>3744</v>
      </c>
      <c r="J140" s="82">
        <f t="shared" si="31"/>
        <v>7.345871716782941E-2</v>
      </c>
      <c r="K140" s="82">
        <f t="shared" si="32"/>
        <v>0</v>
      </c>
      <c r="L140" s="82">
        <f t="shared" si="33"/>
        <v>9.6590909090909088E-3</v>
      </c>
      <c r="M140" s="81">
        <f t="shared" si="35"/>
        <v>7.6051377773752806</v>
      </c>
      <c r="N140" s="84">
        <f t="shared" si="34"/>
        <v>1.5491151577327521E-2</v>
      </c>
      <c r="O140" s="84"/>
      <c r="P140" s="85">
        <f t="shared" si="36"/>
        <v>0.79245960502693003</v>
      </c>
      <c r="Q140" s="87">
        <f t="shared" si="37"/>
        <v>1.5491151577327521E-2</v>
      </c>
      <c r="R140" s="96">
        <f t="shared" si="47"/>
        <v>0.19204924339574247</v>
      </c>
      <c r="AB140" s="119">
        <f t="shared" ref="AB140:AC162" si="49">AVERAGE(F134:F140)</f>
        <v>187.85714285714286</v>
      </c>
      <c r="AC140" s="120">
        <f t="shared" si="49"/>
        <v>0.42857142857142855</v>
      </c>
      <c r="AD140" s="67">
        <f t="shared" si="39"/>
        <v>1.5857142857142856</v>
      </c>
      <c r="AE140" s="41">
        <f t="shared" si="40"/>
        <v>0.27027027027027029</v>
      </c>
      <c r="AL140">
        <f t="shared" si="48"/>
        <v>789868</v>
      </c>
      <c r="AM140">
        <f t="shared" si="38"/>
        <v>16239</v>
      </c>
      <c r="AN140">
        <f t="shared" si="42"/>
        <v>13405.857142857143</v>
      </c>
      <c r="AO140" s="3">
        <f t="shared" si="41"/>
        <v>1.5488190092070731E-3</v>
      </c>
    </row>
    <row r="141" spans="1:41" ht="13.8" x14ac:dyDescent="0.25">
      <c r="A141" s="95">
        <v>43999</v>
      </c>
      <c r="B141" s="81">
        <v>19783</v>
      </c>
      <c r="C141" s="81">
        <v>303</v>
      </c>
      <c r="D141" s="81">
        <v>15459</v>
      </c>
      <c r="E141" s="81">
        <v>805890</v>
      </c>
      <c r="F141" s="81">
        <f t="shared" si="44"/>
        <v>288</v>
      </c>
      <c r="G141" s="81">
        <f t="shared" si="44"/>
        <v>1</v>
      </c>
      <c r="H141" s="81">
        <f t="shared" si="44"/>
        <v>10</v>
      </c>
      <c r="I141" s="81">
        <f t="shared" si="46"/>
        <v>4021</v>
      </c>
      <c r="J141" s="82">
        <f t="shared" si="31"/>
        <v>7.7096723106352516E-2</v>
      </c>
      <c r="K141" s="82">
        <f t="shared" si="32"/>
        <v>2.6709401709401712E-4</v>
      </c>
      <c r="L141" s="82">
        <f t="shared" si="33"/>
        <v>2.670940170940171E-3</v>
      </c>
      <c r="M141" s="81">
        <f t="shared" si="35"/>
        <v>26.240921028198528</v>
      </c>
      <c r="N141" s="84">
        <f t="shared" si="34"/>
        <v>1.5316180559065865E-2</v>
      </c>
      <c r="O141" s="84"/>
      <c r="P141" s="85">
        <f t="shared" si="36"/>
        <v>0.78142849921649904</v>
      </c>
      <c r="Q141" s="87">
        <f t="shared" si="37"/>
        <v>1.5316180559065865E-2</v>
      </c>
      <c r="R141" s="96">
        <f t="shared" si="47"/>
        <v>0.20325532022443504</v>
      </c>
      <c r="AB141" s="119">
        <f t="shared" si="49"/>
        <v>204</v>
      </c>
      <c r="AC141" s="120">
        <f t="shared" si="49"/>
        <v>0.5714285714285714</v>
      </c>
      <c r="AD141" s="67">
        <f t="shared" si="39"/>
        <v>1.6971428571428571</v>
      </c>
      <c r="AE141" s="41">
        <f t="shared" si="40"/>
        <v>0.33670033670033672</v>
      </c>
      <c r="AL141">
        <f t="shared" si="48"/>
        <v>805890</v>
      </c>
      <c r="AM141">
        <f t="shared" si="38"/>
        <v>16022</v>
      </c>
      <c r="AN141">
        <f t="shared" si="42"/>
        <v>13056.714285714286</v>
      </c>
      <c r="AO141" s="3">
        <f t="shared" si="41"/>
        <v>1.5084814844737253E-3</v>
      </c>
    </row>
    <row r="142" spans="1:41" ht="13.8" x14ac:dyDescent="0.25">
      <c r="A142" s="95">
        <v>44000</v>
      </c>
      <c r="B142" s="81">
        <v>20036</v>
      </c>
      <c r="C142" s="81">
        <v>303</v>
      </c>
      <c r="D142" s="81">
        <v>15518</v>
      </c>
      <c r="E142" s="81">
        <v>823280</v>
      </c>
      <c r="F142" s="81">
        <f t="shared" si="44"/>
        <v>253</v>
      </c>
      <c r="G142" s="81">
        <f t="shared" si="44"/>
        <v>0</v>
      </c>
      <c r="H142" s="81">
        <f t="shared" si="44"/>
        <v>59</v>
      </c>
      <c r="I142" s="81">
        <f t="shared" si="46"/>
        <v>4215</v>
      </c>
      <c r="J142" s="82">
        <f t="shared" si="31"/>
        <v>6.3063809705379226E-2</v>
      </c>
      <c r="K142" s="82">
        <f t="shared" si="32"/>
        <v>0</v>
      </c>
      <c r="L142" s="82">
        <f t="shared" si="33"/>
        <v>1.4672966923650834E-2</v>
      </c>
      <c r="M142" s="81">
        <f t="shared" si="35"/>
        <v>4.2979589631411841</v>
      </c>
      <c r="N142" s="84">
        <f t="shared" si="34"/>
        <v>1.5122778997803952E-2</v>
      </c>
      <c r="O142" s="84"/>
      <c r="P142" s="85">
        <f t="shared" si="36"/>
        <v>0.7745058893990816</v>
      </c>
      <c r="Q142" s="87">
        <f t="shared" si="37"/>
        <v>1.5122778997803952E-2</v>
      </c>
      <c r="R142" s="96">
        <f t="shared" si="47"/>
        <v>0.2103713316031145</v>
      </c>
      <c r="AB142" s="119">
        <f t="shared" si="49"/>
        <v>209.57142857142858</v>
      </c>
      <c r="AC142" s="120">
        <f t="shared" si="49"/>
        <v>0.42857142857142855</v>
      </c>
      <c r="AD142" s="67">
        <f t="shared" si="39"/>
        <v>1.8492857142857142</v>
      </c>
      <c r="AE142" s="41">
        <f t="shared" si="40"/>
        <v>0.23174971031286209</v>
      </c>
      <c r="AL142">
        <f t="shared" si="48"/>
        <v>823280</v>
      </c>
      <c r="AM142">
        <f t="shared" si="38"/>
        <v>17390</v>
      </c>
      <c r="AN142">
        <f t="shared" si="42"/>
        <v>13282.857142857143</v>
      </c>
      <c r="AO142" s="3">
        <f t="shared" si="41"/>
        <v>1.5346084491434837E-3</v>
      </c>
    </row>
    <row r="143" spans="1:41" ht="13.8" x14ac:dyDescent="0.25">
      <c r="A143" s="95">
        <v>44001</v>
      </c>
      <c r="B143" s="81">
        <v>20339</v>
      </c>
      <c r="C143" s="81">
        <v>304</v>
      </c>
      <c r="D143" s="81">
        <v>15586</v>
      </c>
      <c r="E143" s="81">
        <v>836064</v>
      </c>
      <c r="F143" s="81">
        <f t="shared" si="44"/>
        <v>303</v>
      </c>
      <c r="G143" s="81">
        <f t="shared" si="44"/>
        <v>1</v>
      </c>
      <c r="H143" s="81">
        <f t="shared" si="44"/>
        <v>68</v>
      </c>
      <c r="I143" s="81">
        <f t="shared" si="46"/>
        <v>4449</v>
      </c>
      <c r="J143" s="82">
        <f t="shared" si="31"/>
        <v>7.2052910468628661E-2</v>
      </c>
      <c r="K143" s="82">
        <f t="shared" si="32"/>
        <v>2.3724792408066428E-4</v>
      </c>
      <c r="L143" s="82">
        <f t="shared" si="33"/>
        <v>1.6132858837485171E-2</v>
      </c>
      <c r="M143" s="81">
        <f t="shared" si="35"/>
        <v>4.4014930090618813</v>
      </c>
      <c r="N143" s="84">
        <f t="shared" si="34"/>
        <v>1.494665421112149E-2</v>
      </c>
      <c r="O143" s="84"/>
      <c r="P143" s="85">
        <f t="shared" si="36"/>
        <v>0.76631102807414331</v>
      </c>
      <c r="Q143" s="87">
        <f t="shared" si="37"/>
        <v>1.494665421112149E-2</v>
      </c>
      <c r="R143" s="96">
        <f t="shared" si="47"/>
        <v>0.21874231771473518</v>
      </c>
      <c r="AB143" s="119">
        <f t="shared" si="49"/>
        <v>220.57142857142858</v>
      </c>
      <c r="AC143" s="120">
        <f t="shared" si="49"/>
        <v>0.5714285714285714</v>
      </c>
      <c r="AD143" s="67">
        <f t="shared" si="39"/>
        <v>1.9178571428571429</v>
      </c>
      <c r="AE143" s="41">
        <f t="shared" si="40"/>
        <v>0.29795158286778395</v>
      </c>
      <c r="AL143">
        <f t="shared" si="48"/>
        <v>836064</v>
      </c>
      <c r="AM143">
        <f t="shared" si="38"/>
        <v>12784</v>
      </c>
      <c r="AN143">
        <f t="shared" si="42"/>
        <v>13233.142857142857</v>
      </c>
      <c r="AO143" s="3">
        <f t="shared" si="41"/>
        <v>1.5288648081421723E-3</v>
      </c>
    </row>
    <row r="144" spans="1:41" ht="13.8" x14ac:dyDescent="0.25">
      <c r="A144" s="95">
        <v>44002</v>
      </c>
      <c r="B144" s="81">
        <v>20633</v>
      </c>
      <c r="C144" s="81">
        <v>305</v>
      </c>
      <c r="D144" s="81">
        <v>15586</v>
      </c>
      <c r="E144" s="81">
        <v>842073</v>
      </c>
      <c r="F144" s="81">
        <f t="shared" si="44"/>
        <v>294</v>
      </c>
      <c r="G144" s="81">
        <f t="shared" si="44"/>
        <v>1</v>
      </c>
      <c r="H144" s="81">
        <f t="shared" si="44"/>
        <v>0</v>
      </c>
      <c r="I144" s="81">
        <f t="shared" si="46"/>
        <v>4742</v>
      </c>
      <c r="J144" s="82">
        <f t="shared" si="31"/>
        <v>6.6237913239312829E-2</v>
      </c>
      <c r="K144" s="82">
        <f t="shared" si="32"/>
        <v>2.2476961114857271E-4</v>
      </c>
      <c r="L144" s="82">
        <f t="shared" si="33"/>
        <v>0</v>
      </c>
      <c r="M144" s="81">
        <f t="shared" si="35"/>
        <v>294.6924760017028</v>
      </c>
      <c r="N144" s="84">
        <f t="shared" si="34"/>
        <v>1.4782145107352299E-2</v>
      </c>
      <c r="O144" s="84"/>
      <c r="P144" s="85">
        <f t="shared" si="36"/>
        <v>0.75539184801046866</v>
      </c>
      <c r="Q144" s="87">
        <f t="shared" si="37"/>
        <v>1.4782145107352299E-2</v>
      </c>
      <c r="R144" s="96">
        <f t="shared" si="47"/>
        <v>0.22982600688217902</v>
      </c>
      <c r="AB144" s="119">
        <f t="shared" si="49"/>
        <v>237.28571428571428</v>
      </c>
      <c r="AC144" s="120">
        <f t="shared" si="49"/>
        <v>0.7142857142857143</v>
      </c>
      <c r="AD144" s="67">
        <f t="shared" si="39"/>
        <v>2.0957142857142856</v>
      </c>
      <c r="AE144" s="41">
        <f t="shared" si="40"/>
        <v>0.3408316291751875</v>
      </c>
      <c r="AL144">
        <f t="shared" si="48"/>
        <v>842073</v>
      </c>
      <c r="AM144">
        <f t="shared" si="38"/>
        <v>6009</v>
      </c>
      <c r="AN144">
        <f t="shared" si="42"/>
        <v>13093.428571428571</v>
      </c>
      <c r="AO144" s="3">
        <f t="shared" si="41"/>
        <v>1.5127231963626246E-3</v>
      </c>
    </row>
    <row r="145" spans="1:41" ht="13.8" x14ac:dyDescent="0.25">
      <c r="A145" s="95">
        <v>44003</v>
      </c>
      <c r="B145" s="81">
        <v>20778</v>
      </c>
      <c r="C145" s="81">
        <v>306</v>
      </c>
      <c r="D145" s="81">
        <v>15694</v>
      </c>
      <c r="E145" s="81">
        <v>851223</v>
      </c>
      <c r="F145" s="81">
        <f t="shared" ref="F145:H160" si="50">B145-B144</f>
        <v>145</v>
      </c>
      <c r="G145" s="81">
        <f t="shared" si="50"/>
        <v>1</v>
      </c>
      <c r="H145" s="81">
        <f t="shared" si="50"/>
        <v>108</v>
      </c>
      <c r="I145" s="81">
        <f t="shared" si="46"/>
        <v>4778</v>
      </c>
      <c r="J145" s="82">
        <f t="shared" si="31"/>
        <v>3.0650880609200425E-2</v>
      </c>
      <c r="K145" s="82">
        <f t="shared" si="32"/>
        <v>2.1088148460565162E-4</v>
      </c>
      <c r="L145" s="82">
        <f t="shared" si="33"/>
        <v>2.2775200337410376E-2</v>
      </c>
      <c r="M145" s="81">
        <f t="shared" si="35"/>
        <v>1.3334539068699856</v>
      </c>
      <c r="N145" s="84">
        <f t="shared" si="34"/>
        <v>1.4727115218019058E-2</v>
      </c>
      <c r="O145" s="84"/>
      <c r="P145" s="85">
        <f t="shared" si="36"/>
        <v>0.75531812493984019</v>
      </c>
      <c r="Q145" s="87">
        <f t="shared" si="37"/>
        <v>1.4727115218019058E-2</v>
      </c>
      <c r="R145" s="96">
        <f t="shared" si="47"/>
        <v>0.22995475984214075</v>
      </c>
      <c r="AB145" s="119">
        <f t="shared" si="49"/>
        <v>246.14285714285714</v>
      </c>
      <c r="AC145" s="120">
        <f t="shared" si="49"/>
        <v>0.8571428571428571</v>
      </c>
      <c r="AD145" s="67">
        <f t="shared" si="39"/>
        <v>2.3014285714285712</v>
      </c>
      <c r="AE145" s="41">
        <f t="shared" si="40"/>
        <v>0.37243947858472998</v>
      </c>
      <c r="AL145">
        <f t="shared" si="48"/>
        <v>851223</v>
      </c>
      <c r="AM145">
        <f t="shared" si="38"/>
        <v>9150</v>
      </c>
      <c r="AN145">
        <f t="shared" si="42"/>
        <v>13138</v>
      </c>
      <c r="AO145" s="3">
        <f t="shared" si="41"/>
        <v>1.5178726676051799E-3</v>
      </c>
    </row>
    <row r="146" spans="1:41" ht="13.8" x14ac:dyDescent="0.25">
      <c r="A146" s="95">
        <v>44004</v>
      </c>
      <c r="B146" s="81">
        <v>21082</v>
      </c>
      <c r="C146" s="81">
        <v>307</v>
      </c>
      <c r="D146" s="81">
        <v>15761</v>
      </c>
      <c r="E146" s="81">
        <v>865232</v>
      </c>
      <c r="F146" s="81">
        <f t="shared" si="50"/>
        <v>304</v>
      </c>
      <c r="G146" s="81">
        <f t="shared" si="50"/>
        <v>1</v>
      </c>
      <c r="H146" s="81">
        <f t="shared" si="50"/>
        <v>67</v>
      </c>
      <c r="I146" s="81">
        <f t="shared" si="46"/>
        <v>5014</v>
      </c>
      <c r="J146" s="82">
        <f t="shared" si="31"/>
        <v>6.3778049745946905E-2</v>
      </c>
      <c r="K146" s="82">
        <f t="shared" si="32"/>
        <v>2.0929259104227711E-4</v>
      </c>
      <c r="L146" s="82">
        <f t="shared" si="33"/>
        <v>1.4022603599832565E-2</v>
      </c>
      <c r="M146" s="81">
        <f t="shared" si="35"/>
        <v>4.4813459071490342</v>
      </c>
      <c r="N146" s="84">
        <f t="shared" si="34"/>
        <v>1.4562185750877525E-2</v>
      </c>
      <c r="O146" s="84"/>
      <c r="P146" s="85">
        <f t="shared" si="36"/>
        <v>0.74760459159472537</v>
      </c>
      <c r="Q146" s="87">
        <f t="shared" si="37"/>
        <v>1.4562185750877525E-2</v>
      </c>
      <c r="R146" s="96">
        <f t="shared" si="47"/>
        <v>0.2378332226543971</v>
      </c>
      <c r="AB146" s="119">
        <f t="shared" si="49"/>
        <v>263.57142857142856</v>
      </c>
      <c r="AC146" s="120">
        <f t="shared" si="49"/>
        <v>0.7142857142857143</v>
      </c>
      <c r="AD146" s="67">
        <f t="shared" si="39"/>
        <v>2.6421428571428569</v>
      </c>
      <c r="AE146" s="41">
        <f t="shared" si="40"/>
        <v>0.27034333603676675</v>
      </c>
      <c r="AL146">
        <f t="shared" si="48"/>
        <v>865232</v>
      </c>
      <c r="AM146">
        <f t="shared" si="38"/>
        <v>14009</v>
      </c>
      <c r="AN146">
        <f t="shared" si="42"/>
        <v>13086.142857142857</v>
      </c>
      <c r="AO146" s="3">
        <f t="shared" si="41"/>
        <v>1.5118814558710532E-3</v>
      </c>
    </row>
    <row r="147" spans="1:41" ht="13.8" x14ac:dyDescent="0.25">
      <c r="A147" s="95">
        <v>44005</v>
      </c>
      <c r="B147" s="81">
        <v>21512</v>
      </c>
      <c r="C147" s="81">
        <v>308</v>
      </c>
      <c r="D147" s="81">
        <v>15869</v>
      </c>
      <c r="E147" s="81">
        <v>885078</v>
      </c>
      <c r="F147" s="81">
        <f t="shared" si="50"/>
        <v>430</v>
      </c>
      <c r="G147" s="81">
        <f t="shared" si="50"/>
        <v>1</v>
      </c>
      <c r="H147" s="81">
        <f t="shared" si="50"/>
        <v>108</v>
      </c>
      <c r="I147" s="81">
        <f t="shared" si="46"/>
        <v>5335</v>
      </c>
      <c r="J147" s="82">
        <f t="shared" si="31"/>
        <v>8.5969264849203753E-2</v>
      </c>
      <c r="K147" s="82">
        <f t="shared" si="32"/>
        <v>1.9944156362185878E-4</v>
      </c>
      <c r="L147" s="82">
        <f t="shared" si="33"/>
        <v>2.1539688871160749E-2</v>
      </c>
      <c r="M147" s="81">
        <f t="shared" si="35"/>
        <v>3.9545861830633728</v>
      </c>
      <c r="N147" s="84">
        <f t="shared" si="34"/>
        <v>1.4317590182223875E-2</v>
      </c>
      <c r="O147" s="84"/>
      <c r="P147" s="85">
        <f t="shared" si="36"/>
        <v>0.73768129416139827</v>
      </c>
      <c r="Q147" s="87">
        <f t="shared" si="37"/>
        <v>1.4317590182223875E-2</v>
      </c>
      <c r="R147" s="96">
        <f t="shared" si="47"/>
        <v>0.24800111565637784</v>
      </c>
      <c r="AB147" s="119">
        <f t="shared" si="49"/>
        <v>288.14285714285717</v>
      </c>
      <c r="AC147" s="120">
        <f t="shared" si="49"/>
        <v>0.8571428571428571</v>
      </c>
      <c r="AD147" s="67">
        <f t="shared" si="39"/>
        <v>2.6142857142857139</v>
      </c>
      <c r="AE147" s="41">
        <f t="shared" si="40"/>
        <v>0.32786885245901642</v>
      </c>
      <c r="AL147">
        <f t="shared" si="48"/>
        <v>885078</v>
      </c>
      <c r="AM147">
        <f t="shared" si="38"/>
        <v>19846</v>
      </c>
      <c r="AN147">
        <f t="shared" si="42"/>
        <v>13601.428571428571</v>
      </c>
      <c r="AO147" s="3">
        <f t="shared" si="41"/>
        <v>1.5714139647553353E-3</v>
      </c>
    </row>
    <row r="148" spans="1:41" ht="13.8" x14ac:dyDescent="0.25">
      <c r="A148" s="95">
        <v>44006</v>
      </c>
      <c r="B148" s="81">
        <v>22044</v>
      </c>
      <c r="C148" s="81">
        <v>308</v>
      </c>
      <c r="D148" s="81">
        <v>15940</v>
      </c>
      <c r="E148" s="81">
        <v>903471</v>
      </c>
      <c r="F148" s="81">
        <f t="shared" si="50"/>
        <v>532</v>
      </c>
      <c r="G148" s="81">
        <f t="shared" si="50"/>
        <v>0</v>
      </c>
      <c r="H148" s="81">
        <f t="shared" si="50"/>
        <v>71</v>
      </c>
      <c r="I148" s="81">
        <f t="shared" si="46"/>
        <v>5796</v>
      </c>
      <c r="J148" s="82">
        <f t="shared" si="31"/>
        <v>9.9967291178628293E-2</v>
      </c>
      <c r="K148" s="82">
        <f t="shared" si="32"/>
        <v>0</v>
      </c>
      <c r="L148" s="82">
        <f t="shared" si="33"/>
        <v>1.330834114339269E-2</v>
      </c>
      <c r="M148" s="81">
        <f t="shared" si="35"/>
        <v>7.5116267385631259</v>
      </c>
      <c r="N148" s="84">
        <f t="shared" si="34"/>
        <v>1.3972055888223553E-2</v>
      </c>
      <c r="O148" s="84"/>
      <c r="P148" s="85">
        <f t="shared" si="36"/>
        <v>0.72309925603338776</v>
      </c>
      <c r="Q148" s="87">
        <f t="shared" si="37"/>
        <v>1.3972055888223553E-2</v>
      </c>
      <c r="R148" s="96">
        <f t="shared" si="47"/>
        <v>0.26292868807838865</v>
      </c>
      <c r="AB148" s="119">
        <f t="shared" si="49"/>
        <v>323</v>
      </c>
      <c r="AC148" s="120">
        <f t="shared" si="49"/>
        <v>0.7142857142857143</v>
      </c>
      <c r="AD148" s="67">
        <f t="shared" si="39"/>
        <v>2.5542857142857143</v>
      </c>
      <c r="AE148" s="41">
        <f t="shared" si="40"/>
        <v>0.2796420581655481</v>
      </c>
      <c r="AL148">
        <f t="shared" si="48"/>
        <v>903471</v>
      </c>
      <c r="AM148">
        <f t="shared" si="38"/>
        <v>18393</v>
      </c>
      <c r="AN148">
        <f t="shared" si="42"/>
        <v>13940.142857142857</v>
      </c>
      <c r="AO148" s="3">
        <f t="shared" si="41"/>
        <v>1.6105466452556493E-3</v>
      </c>
    </row>
    <row r="149" spans="1:41" ht="13.8" x14ac:dyDescent="0.25">
      <c r="A149" s="95">
        <v>44007</v>
      </c>
      <c r="B149" s="81">
        <v>22400</v>
      </c>
      <c r="C149" s="81">
        <v>309</v>
      </c>
      <c r="D149" s="81">
        <v>16007</v>
      </c>
      <c r="E149" s="81">
        <v>922133</v>
      </c>
      <c r="F149" s="81">
        <f t="shared" si="50"/>
        <v>356</v>
      </c>
      <c r="G149" s="81">
        <f t="shared" si="50"/>
        <v>1</v>
      </c>
      <c r="H149" s="81">
        <f t="shared" si="50"/>
        <v>67</v>
      </c>
      <c r="I149" s="81">
        <f t="shared" si="46"/>
        <v>6084</v>
      </c>
      <c r="J149" s="82">
        <f t="shared" si="31"/>
        <v>6.1578498831925253E-2</v>
      </c>
      <c r="K149" s="82">
        <f t="shared" si="32"/>
        <v>1.7253278122843341E-4</v>
      </c>
      <c r="L149" s="82">
        <f t="shared" si="33"/>
        <v>1.1559696342305038E-2</v>
      </c>
      <c r="M149" s="81">
        <f t="shared" si="35"/>
        <v>5.2486614592623342</v>
      </c>
      <c r="N149" s="84">
        <f t="shared" si="34"/>
        <v>1.3794642857142858E-2</v>
      </c>
      <c r="O149" s="84"/>
      <c r="P149" s="85">
        <f t="shared" si="36"/>
        <v>0.71459821428571424</v>
      </c>
      <c r="Q149" s="87">
        <f t="shared" si="37"/>
        <v>1.3794642857142858E-2</v>
      </c>
      <c r="R149" s="96">
        <f t="shared" si="47"/>
        <v>0.27160714285714294</v>
      </c>
      <c r="AB149" s="119">
        <f t="shared" si="49"/>
        <v>337.71428571428572</v>
      </c>
      <c r="AC149" s="120">
        <f t="shared" si="49"/>
        <v>0.8571428571428571</v>
      </c>
      <c r="AD149" s="67">
        <f t="shared" si="39"/>
        <v>2.5821428571428569</v>
      </c>
      <c r="AE149" s="41">
        <f t="shared" si="40"/>
        <v>0.33195020746887971</v>
      </c>
      <c r="AL149">
        <f t="shared" si="48"/>
        <v>922133</v>
      </c>
      <c r="AM149">
        <f t="shared" si="38"/>
        <v>18662</v>
      </c>
      <c r="AN149">
        <f t="shared" si="42"/>
        <v>14121.857142857143</v>
      </c>
      <c r="AO149" s="3">
        <f t="shared" si="41"/>
        <v>1.6315406433983738E-3</v>
      </c>
    </row>
    <row r="150" spans="1:41" ht="13.8" x14ac:dyDescent="0.25">
      <c r="A150" s="95">
        <v>44008</v>
      </c>
      <c r="B150" s="81">
        <v>22800</v>
      </c>
      <c r="C150" s="81">
        <v>314</v>
      </c>
      <c r="D150" s="81">
        <v>16872</v>
      </c>
      <c r="E150" s="81">
        <v>938659</v>
      </c>
      <c r="F150" s="81">
        <f t="shared" si="50"/>
        <v>400</v>
      </c>
      <c r="G150" s="81">
        <f t="shared" si="50"/>
        <v>5</v>
      </c>
      <c r="H150" s="81">
        <f t="shared" si="50"/>
        <v>865</v>
      </c>
      <c r="I150" s="81">
        <f t="shared" si="46"/>
        <v>5614</v>
      </c>
      <c r="J150" s="82">
        <f t="shared" si="31"/>
        <v>6.5916808297272547E-2</v>
      </c>
      <c r="K150" s="82">
        <f t="shared" si="32"/>
        <v>8.2182774490466802E-4</v>
      </c>
      <c r="L150" s="82">
        <f t="shared" si="33"/>
        <v>0.14217619986850757</v>
      </c>
      <c r="M150" s="81">
        <f t="shared" si="35"/>
        <v>0.46096305940299559</v>
      </c>
      <c r="N150" s="84">
        <f t="shared" si="34"/>
        <v>1.3771929824561404E-2</v>
      </c>
      <c r="O150" s="84"/>
      <c r="P150" s="85">
        <f t="shared" si="36"/>
        <v>0.74</v>
      </c>
      <c r="Q150" s="87">
        <f t="shared" si="37"/>
        <v>1.3771929824561404E-2</v>
      </c>
      <c r="R150" s="96">
        <f t="shared" si="47"/>
        <v>0.24622807017543857</v>
      </c>
      <c r="AB150" s="119">
        <f t="shared" si="49"/>
        <v>351.57142857142856</v>
      </c>
      <c r="AC150" s="120">
        <f t="shared" si="49"/>
        <v>1.4285714285714286</v>
      </c>
      <c r="AD150" s="67">
        <f t="shared" si="39"/>
        <v>2.8178571428571426</v>
      </c>
      <c r="AE150" s="41">
        <f t="shared" si="40"/>
        <v>0.50697084917617241</v>
      </c>
      <c r="AL150">
        <f t="shared" si="48"/>
        <v>938659</v>
      </c>
      <c r="AM150">
        <f t="shared" si="38"/>
        <v>16526</v>
      </c>
      <c r="AN150">
        <f t="shared" si="42"/>
        <v>14656.428571428571</v>
      </c>
      <c r="AO150" s="3">
        <f t="shared" si="41"/>
        <v>1.693301288877992E-3</v>
      </c>
    </row>
    <row r="151" spans="1:41" ht="13.8" x14ac:dyDescent="0.25">
      <c r="A151" s="95">
        <v>44009</v>
      </c>
      <c r="B151" s="81">
        <v>23421</v>
      </c>
      <c r="C151" s="81">
        <v>317</v>
      </c>
      <c r="D151" s="81">
        <v>17002</v>
      </c>
      <c r="E151" s="81">
        <v>949149</v>
      </c>
      <c r="F151" s="81">
        <f t="shared" si="50"/>
        <v>621</v>
      </c>
      <c r="G151" s="81">
        <f t="shared" si="50"/>
        <v>3</v>
      </c>
      <c r="H151" s="81">
        <f t="shared" si="50"/>
        <v>130</v>
      </c>
      <c r="I151" s="81">
        <f t="shared" si="46"/>
        <v>6102</v>
      </c>
      <c r="J151" s="82">
        <f t="shared" si="31"/>
        <v>0.11090846617620151</v>
      </c>
      <c r="K151" s="82">
        <f t="shared" si="32"/>
        <v>5.3437833986462414E-4</v>
      </c>
      <c r="L151" s="82">
        <f t="shared" si="33"/>
        <v>2.3156394727467045E-2</v>
      </c>
      <c r="M151" s="81">
        <f t="shared" si="35"/>
        <v>4.6815047301744004</v>
      </c>
      <c r="N151" s="84">
        <f t="shared" si="34"/>
        <v>1.3534861876094104E-2</v>
      </c>
      <c r="O151" s="84"/>
      <c r="P151" s="85">
        <f t="shared" si="36"/>
        <v>0.72592972119038468</v>
      </c>
      <c r="Q151" s="87">
        <f t="shared" si="37"/>
        <v>1.3534861876094104E-2</v>
      </c>
      <c r="R151" s="96">
        <f t="shared" si="47"/>
        <v>0.26053541693352122</v>
      </c>
      <c r="AB151" s="119">
        <f t="shared" si="49"/>
        <v>398.28571428571428</v>
      </c>
      <c r="AC151" s="120">
        <f t="shared" si="49"/>
        <v>1.7142857142857142</v>
      </c>
      <c r="AD151" s="67">
        <f t="shared" si="39"/>
        <v>3.06</v>
      </c>
      <c r="AE151" s="41">
        <f t="shared" si="40"/>
        <v>0.56022408963585435</v>
      </c>
      <c r="AL151">
        <f t="shared" si="48"/>
        <v>949149</v>
      </c>
      <c r="AM151">
        <f t="shared" si="38"/>
        <v>10490</v>
      </c>
      <c r="AN151">
        <f t="shared" si="42"/>
        <v>15296.571428571429</v>
      </c>
      <c r="AO151" s="3">
        <f t="shared" si="41"/>
        <v>1.7672589191276367E-3</v>
      </c>
    </row>
    <row r="152" spans="1:41" ht="13.8" x14ac:dyDescent="0.25">
      <c r="A152" s="95">
        <v>44010</v>
      </c>
      <c r="B152" s="81">
        <v>23755</v>
      </c>
      <c r="C152" s="81">
        <v>318</v>
      </c>
      <c r="D152" s="81">
        <v>17074</v>
      </c>
      <c r="E152" s="81">
        <v>959538</v>
      </c>
      <c r="F152" s="81">
        <f t="shared" si="50"/>
        <v>334</v>
      </c>
      <c r="G152" s="81">
        <f t="shared" si="50"/>
        <v>1</v>
      </c>
      <c r="H152" s="81">
        <f t="shared" si="50"/>
        <v>72</v>
      </c>
      <c r="I152" s="81">
        <f t="shared" si="46"/>
        <v>6363</v>
      </c>
      <c r="J152" s="82">
        <f t="shared" si="31"/>
        <v>5.4884664417648284E-2</v>
      </c>
      <c r="K152" s="82">
        <f t="shared" si="32"/>
        <v>1.6388069485414618E-4</v>
      </c>
      <c r="L152" s="82">
        <f t="shared" si="33"/>
        <v>1.1799410029498525E-2</v>
      </c>
      <c r="M152" s="81">
        <f t="shared" si="35"/>
        <v>4.5877564695409569</v>
      </c>
      <c r="N152" s="84">
        <f t="shared" si="34"/>
        <v>1.3386655440959797E-2</v>
      </c>
      <c r="O152" s="84"/>
      <c r="P152" s="85">
        <f t="shared" si="36"/>
        <v>0.71875394653757108</v>
      </c>
      <c r="Q152" s="87">
        <f t="shared" si="37"/>
        <v>1.3386655440959797E-2</v>
      </c>
      <c r="R152" s="96">
        <f t="shared" si="47"/>
        <v>0.26785939802146908</v>
      </c>
      <c r="AB152" s="119">
        <f t="shared" si="49"/>
        <v>425.28571428571428</v>
      </c>
      <c r="AC152" s="120">
        <f t="shared" si="49"/>
        <v>1.7142857142857142</v>
      </c>
      <c r="AD152" s="67">
        <f t="shared" si="39"/>
        <v>3.1435714285714287</v>
      </c>
      <c r="AE152" s="41">
        <f t="shared" si="40"/>
        <v>0.54533060668029987</v>
      </c>
      <c r="AL152">
        <f t="shared" si="48"/>
        <v>959538</v>
      </c>
      <c r="AM152">
        <f t="shared" si="38"/>
        <v>10389</v>
      </c>
      <c r="AN152">
        <f t="shared" si="42"/>
        <v>15473.571428571429</v>
      </c>
      <c r="AO152" s="3">
        <f t="shared" si="41"/>
        <v>1.7877082616581678E-3</v>
      </c>
    </row>
    <row r="153" spans="1:41" ht="13.8" x14ac:dyDescent="0.25">
      <c r="A153" s="95">
        <v>44011</v>
      </c>
      <c r="B153" s="81">
        <v>24441</v>
      </c>
      <c r="C153" s="81">
        <v>319</v>
      </c>
      <c r="D153" s="81">
        <v>17218</v>
      </c>
      <c r="E153" s="81">
        <v>980554</v>
      </c>
      <c r="F153" s="81">
        <f t="shared" si="50"/>
        <v>686</v>
      </c>
      <c r="G153" s="81">
        <f t="shared" si="50"/>
        <v>1</v>
      </c>
      <c r="H153" s="81">
        <f t="shared" si="50"/>
        <v>144</v>
      </c>
      <c r="I153" s="81">
        <f t="shared" si="46"/>
        <v>6904</v>
      </c>
      <c r="J153" s="82">
        <f t="shared" si="31"/>
        <v>0.10810748061221438</v>
      </c>
      <c r="K153" s="82">
        <f t="shared" si="32"/>
        <v>1.5715857300015716E-4</v>
      </c>
      <c r="L153" s="82">
        <f t="shared" si="33"/>
        <v>2.2630834512022632E-2</v>
      </c>
      <c r="M153" s="81">
        <f t="shared" si="35"/>
        <v>4.7440544767966903</v>
      </c>
      <c r="N153" s="84">
        <f t="shared" si="34"/>
        <v>1.3051839122785484E-2</v>
      </c>
      <c r="O153" s="84"/>
      <c r="P153" s="85">
        <f t="shared" si="36"/>
        <v>0.70447199378094183</v>
      </c>
      <c r="Q153" s="87">
        <f t="shared" si="37"/>
        <v>1.3051839122785484E-2</v>
      </c>
      <c r="R153" s="96">
        <f t="shared" si="47"/>
        <v>0.28247616709627266</v>
      </c>
      <c r="AB153" s="119">
        <f t="shared" si="49"/>
        <v>479.85714285714283</v>
      </c>
      <c r="AC153" s="120">
        <f t="shared" si="49"/>
        <v>1.7142857142857142</v>
      </c>
      <c r="AD153" s="67">
        <f t="shared" si="39"/>
        <v>3.3085714285714287</v>
      </c>
      <c r="AE153" s="41">
        <f t="shared" si="40"/>
        <v>0.51813471502590669</v>
      </c>
      <c r="AL153">
        <f t="shared" si="48"/>
        <v>980554</v>
      </c>
      <c r="AM153">
        <f t="shared" si="38"/>
        <v>21016</v>
      </c>
      <c r="AN153">
        <f t="shared" si="42"/>
        <v>16474.571428571428</v>
      </c>
      <c r="AO153" s="3">
        <f t="shared" si="41"/>
        <v>1.9033568033138828E-3</v>
      </c>
    </row>
    <row r="154" spans="1:41" ht="13.8" x14ac:dyDescent="0.25">
      <c r="A154" s="95">
        <v>44012</v>
      </c>
      <c r="B154" s="81">
        <v>25244</v>
      </c>
      <c r="C154" s="81">
        <v>320</v>
      </c>
      <c r="D154" s="81">
        <v>17341</v>
      </c>
      <c r="E154" s="81">
        <v>1001392</v>
      </c>
      <c r="F154" s="81">
        <f t="shared" si="50"/>
        <v>803</v>
      </c>
      <c r="G154" s="81">
        <f t="shared" si="50"/>
        <v>1</v>
      </c>
      <c r="H154" s="81">
        <f t="shared" si="50"/>
        <v>123</v>
      </c>
      <c r="I154" s="81">
        <f t="shared" si="46"/>
        <v>7583</v>
      </c>
      <c r="J154" s="82">
        <f t="shared" si="31"/>
        <v>0.11663874361326831</v>
      </c>
      <c r="K154" s="82">
        <f t="shared" si="32"/>
        <v>1.4484356894553882E-4</v>
      </c>
      <c r="L154" s="82">
        <f t="shared" si="33"/>
        <v>1.7815758980301275E-2</v>
      </c>
      <c r="M154" s="81">
        <f t="shared" si="35"/>
        <v>6.4941442411774553</v>
      </c>
      <c r="N154" s="84">
        <f t="shared" si="34"/>
        <v>1.267627951196324E-2</v>
      </c>
      <c r="O154" s="84"/>
      <c r="P154" s="85">
        <f t="shared" si="36"/>
        <v>0.68693550942798287</v>
      </c>
      <c r="Q154" s="87">
        <f t="shared" si="37"/>
        <v>1.267627951196324E-2</v>
      </c>
      <c r="R154" s="96">
        <f t="shared" si="47"/>
        <v>0.30038821106005387</v>
      </c>
      <c r="AB154" s="119">
        <f t="shared" si="49"/>
        <v>533.14285714285711</v>
      </c>
      <c r="AC154" s="120">
        <f t="shared" si="49"/>
        <v>1.7142857142857142</v>
      </c>
      <c r="AD154" s="67">
        <f t="shared" si="39"/>
        <v>3.5592857142857142</v>
      </c>
      <c r="AE154" s="41">
        <f t="shared" si="40"/>
        <v>0.48163756773028293</v>
      </c>
      <c r="AL154">
        <f t="shared" si="48"/>
        <v>1001392</v>
      </c>
      <c r="AM154">
        <f t="shared" si="38"/>
        <v>20838</v>
      </c>
      <c r="AN154">
        <f t="shared" si="42"/>
        <v>16616.285714285714</v>
      </c>
      <c r="AO154" s="3">
        <f t="shared" si="41"/>
        <v>1.9197294811107244E-3</v>
      </c>
    </row>
    <row r="155" spans="1:41" ht="13.8" x14ac:dyDescent="0.25">
      <c r="A155" s="95">
        <v>44013</v>
      </c>
      <c r="B155" s="81">
        <v>26257</v>
      </c>
      <c r="C155" s="81">
        <v>322</v>
      </c>
      <c r="D155" s="81">
        <v>17452</v>
      </c>
      <c r="E155" s="81">
        <v>1022852</v>
      </c>
      <c r="F155" s="81">
        <f t="shared" si="50"/>
        <v>1013</v>
      </c>
      <c r="G155" s="81">
        <f t="shared" si="50"/>
        <v>2</v>
      </c>
      <c r="H155" s="81">
        <f t="shared" si="50"/>
        <v>111</v>
      </c>
      <c r="I155" s="81">
        <f t="shared" si="46"/>
        <v>8483</v>
      </c>
      <c r="J155" s="82">
        <f t="shared" si="31"/>
        <v>0.13397904151562573</v>
      </c>
      <c r="K155" s="82">
        <f t="shared" si="32"/>
        <v>2.6374785704866147E-4</v>
      </c>
      <c r="L155" s="82">
        <f t="shared" si="33"/>
        <v>1.4638006066200712E-2</v>
      </c>
      <c r="M155" s="81">
        <f t="shared" si="35"/>
        <v>8.9908236443627434</v>
      </c>
      <c r="N155" s="84">
        <f t="shared" si="34"/>
        <v>1.2263396427619302E-2</v>
      </c>
      <c r="O155" s="84"/>
      <c r="P155" s="85">
        <f t="shared" si="36"/>
        <v>0.66466085234413685</v>
      </c>
      <c r="Q155" s="87">
        <f t="shared" si="37"/>
        <v>1.2263396427619302E-2</v>
      </c>
      <c r="R155" s="96">
        <f t="shared" si="47"/>
        <v>0.32307575122824383</v>
      </c>
      <c r="AB155" s="119">
        <f t="shared" si="49"/>
        <v>601.85714285714289</v>
      </c>
      <c r="AC155" s="120">
        <f t="shared" si="49"/>
        <v>2</v>
      </c>
      <c r="AD155" s="67">
        <f t="shared" si="39"/>
        <v>3.6921428571428567</v>
      </c>
      <c r="AE155" s="41">
        <f t="shared" si="40"/>
        <v>0.54169084929386735</v>
      </c>
      <c r="AL155">
        <f t="shared" si="48"/>
        <v>1022852</v>
      </c>
      <c r="AM155">
        <f t="shared" si="38"/>
        <v>21460</v>
      </c>
      <c r="AN155">
        <f t="shared" si="42"/>
        <v>17054.428571428572</v>
      </c>
      <c r="AO155" s="3">
        <f t="shared" si="41"/>
        <v>1.9703494436136616E-3</v>
      </c>
    </row>
    <row r="156" spans="1:41" ht="13.8" x14ac:dyDescent="0.25">
      <c r="A156" s="95">
        <v>44014</v>
      </c>
      <c r="B156" s="81">
        <v>27047</v>
      </c>
      <c r="C156" s="81">
        <v>324</v>
      </c>
      <c r="D156" s="81">
        <v>17547</v>
      </c>
      <c r="E156" s="81">
        <v>1047891</v>
      </c>
      <c r="F156" s="81">
        <f t="shared" si="50"/>
        <v>790</v>
      </c>
      <c r="G156" s="81">
        <f t="shared" si="50"/>
        <v>2</v>
      </c>
      <c r="H156" s="81">
        <f t="shared" si="50"/>
        <v>95</v>
      </c>
      <c r="I156" s="81">
        <f t="shared" si="46"/>
        <v>9176</v>
      </c>
      <c r="J156" s="82">
        <f t="shared" si="31"/>
        <v>9.3410797677984533E-2</v>
      </c>
      <c r="K156" s="82">
        <f t="shared" si="32"/>
        <v>2.3576564894494873E-4</v>
      </c>
      <c r="L156" s="82">
        <f t="shared" si="33"/>
        <v>1.1198868324885064E-2</v>
      </c>
      <c r="M156" s="81">
        <f t="shared" si="35"/>
        <v>8.1691113062097198</v>
      </c>
      <c r="N156" s="84">
        <f t="shared" si="34"/>
        <v>1.1979147410063963E-2</v>
      </c>
      <c r="O156" s="84"/>
      <c r="P156" s="85">
        <f t="shared" si="36"/>
        <v>0.64875956668022328</v>
      </c>
      <c r="Q156" s="87">
        <f t="shared" si="37"/>
        <v>1.1979147410063963E-2</v>
      </c>
      <c r="R156" s="96">
        <f t="shared" si="47"/>
        <v>0.33926128590971272</v>
      </c>
      <c r="AB156" s="119">
        <f t="shared" si="49"/>
        <v>663.85714285714289</v>
      </c>
      <c r="AC156" s="120">
        <f t="shared" si="49"/>
        <v>2.1428571428571428</v>
      </c>
      <c r="AD156" s="67">
        <f t="shared" si="39"/>
        <v>3.9535714285714283</v>
      </c>
      <c r="AE156" s="41">
        <f t="shared" si="40"/>
        <v>0.5420054200542006</v>
      </c>
      <c r="AL156">
        <f t="shared" si="48"/>
        <v>1047891</v>
      </c>
      <c r="AM156">
        <f t="shared" si="38"/>
        <v>25039</v>
      </c>
      <c r="AN156">
        <f t="shared" si="42"/>
        <v>17965.428571428572</v>
      </c>
      <c r="AO156" s="3">
        <f t="shared" si="41"/>
        <v>2.0756000144911404E-3</v>
      </c>
    </row>
    <row r="157" spans="1:41" ht="13.8" x14ac:dyDescent="0.25">
      <c r="A157" s="95">
        <v>44015</v>
      </c>
      <c r="B157" s="81">
        <v>28055</v>
      </c>
      <c r="C157" s="81">
        <v>326</v>
      </c>
      <c r="D157" s="81">
        <v>17669</v>
      </c>
      <c r="E157" s="81">
        <v>1068844</v>
      </c>
      <c r="F157" s="81">
        <f t="shared" si="50"/>
        <v>1008</v>
      </c>
      <c r="G157" s="81">
        <f t="shared" si="50"/>
        <v>2</v>
      </c>
      <c r="H157" s="81">
        <f t="shared" si="50"/>
        <v>122</v>
      </c>
      <c r="I157" s="81">
        <f t="shared" si="46"/>
        <v>10060</v>
      </c>
      <c r="J157" s="82">
        <f t="shared" si="31"/>
        <v>0.11019613048519336</v>
      </c>
      <c r="K157" s="82">
        <f t="shared" si="32"/>
        <v>2.1795989537925023E-4</v>
      </c>
      <c r="L157" s="82">
        <f t="shared" si="33"/>
        <v>1.3295553618134264E-2</v>
      </c>
      <c r="M157" s="81">
        <f t="shared" si="35"/>
        <v>8.1545136559043083</v>
      </c>
      <c r="N157" s="84">
        <f t="shared" si="34"/>
        <v>1.1620032079843166E-2</v>
      </c>
      <c r="O157" s="84"/>
      <c r="P157" s="85">
        <f t="shared" si="36"/>
        <v>0.62979860987346281</v>
      </c>
      <c r="Q157" s="87">
        <f t="shared" si="37"/>
        <v>1.1620032079843166E-2</v>
      </c>
      <c r="R157" s="96">
        <f t="shared" si="47"/>
        <v>0.358581358046694</v>
      </c>
      <c r="AB157" s="119">
        <f t="shared" si="49"/>
        <v>750.71428571428567</v>
      </c>
      <c r="AC157" s="120">
        <f t="shared" si="49"/>
        <v>1.7142857142857142</v>
      </c>
      <c r="AD157" s="67">
        <f t="shared" si="39"/>
        <v>4.3221428571428575</v>
      </c>
      <c r="AE157" s="41">
        <f t="shared" si="40"/>
        <v>0.39662865642042633</v>
      </c>
      <c r="AL157">
        <f t="shared" si="48"/>
        <v>1068844</v>
      </c>
      <c r="AM157">
        <f t="shared" si="38"/>
        <v>20953</v>
      </c>
      <c r="AN157">
        <f t="shared" si="42"/>
        <v>18597.857142857141</v>
      </c>
      <c r="AO157" s="3">
        <f t="shared" si="41"/>
        <v>2.1486663901026499E-3</v>
      </c>
    </row>
    <row r="158" spans="1:41" ht="13.8" x14ac:dyDescent="0.25">
      <c r="A158" s="95">
        <v>44016</v>
      </c>
      <c r="B158" s="81">
        <v>29170</v>
      </c>
      <c r="C158" s="81">
        <v>330</v>
      </c>
      <c r="D158" s="81">
        <v>17816</v>
      </c>
      <c r="E158" s="81">
        <v>1086150</v>
      </c>
      <c r="F158" s="81">
        <f t="shared" si="50"/>
        <v>1115</v>
      </c>
      <c r="G158" s="81">
        <f t="shared" si="50"/>
        <v>4</v>
      </c>
      <c r="H158" s="81">
        <f t="shared" si="50"/>
        <v>147</v>
      </c>
      <c r="I158" s="81">
        <f t="shared" si="46"/>
        <v>11024</v>
      </c>
      <c r="J158" s="82">
        <f t="shared" si="31"/>
        <v>0.11119540534268231</v>
      </c>
      <c r="K158" s="82">
        <f t="shared" si="32"/>
        <v>3.9761431411530816E-4</v>
      </c>
      <c r="L158" s="82">
        <f t="shared" si="33"/>
        <v>1.4612326043737574E-2</v>
      </c>
      <c r="M158" s="81">
        <f t="shared" si="35"/>
        <v>7.4081177334263844</v>
      </c>
      <c r="N158" s="84">
        <f t="shared" si="34"/>
        <v>1.1312992800822763E-2</v>
      </c>
      <c r="O158" s="84"/>
      <c r="P158" s="85">
        <f t="shared" si="36"/>
        <v>0.61076448405896466</v>
      </c>
      <c r="Q158" s="87">
        <f t="shared" si="37"/>
        <v>1.1312992800822763E-2</v>
      </c>
      <c r="R158" s="96">
        <f t="shared" si="47"/>
        <v>0.37792252314021257</v>
      </c>
      <c r="AB158" s="119">
        <f t="shared" si="49"/>
        <v>821.28571428571433</v>
      </c>
      <c r="AC158" s="120">
        <f t="shared" si="49"/>
        <v>1.8571428571428572</v>
      </c>
      <c r="AD158" s="67">
        <f t="shared" si="39"/>
        <v>4.8449999999999998</v>
      </c>
      <c r="AE158" s="41">
        <f t="shared" si="40"/>
        <v>0.38331121922453193</v>
      </c>
      <c r="AL158">
        <f t="shared" si="48"/>
        <v>1086150</v>
      </c>
      <c r="AM158">
        <f t="shared" si="38"/>
        <v>17306</v>
      </c>
      <c r="AN158">
        <f t="shared" si="42"/>
        <v>19571.571428571428</v>
      </c>
      <c r="AO158" s="3">
        <f t="shared" si="41"/>
        <v>2.2611625310938522E-3</v>
      </c>
    </row>
    <row r="159" spans="1:41" ht="13.8" x14ac:dyDescent="0.25">
      <c r="A159" s="95">
        <v>44017</v>
      </c>
      <c r="B159" s="81">
        <v>29958</v>
      </c>
      <c r="C159" s="81">
        <v>331</v>
      </c>
      <c r="D159" s="81">
        <v>17950</v>
      </c>
      <c r="E159" s="81">
        <v>1107259</v>
      </c>
      <c r="F159" s="81">
        <f t="shared" si="50"/>
        <v>788</v>
      </c>
      <c r="G159" s="81">
        <f t="shared" si="50"/>
        <v>1</v>
      </c>
      <c r="H159" s="81">
        <f t="shared" si="50"/>
        <v>134</v>
      </c>
      <c r="I159" s="81">
        <f t="shared" si="46"/>
        <v>11677</v>
      </c>
      <c r="J159" s="82">
        <f t="shared" si="31"/>
        <v>7.1722116939037975E-2</v>
      </c>
      <c r="K159" s="82">
        <f t="shared" si="32"/>
        <v>9.0711175616835994E-5</v>
      </c>
      <c r="L159" s="82">
        <f t="shared" si="33"/>
        <v>1.2155297532656022E-2</v>
      </c>
      <c r="M159" s="81">
        <f t="shared" si="35"/>
        <v>5.8567749417478128</v>
      </c>
      <c r="N159" s="84">
        <f t="shared" si="34"/>
        <v>1.1048801655651246E-2</v>
      </c>
      <c r="O159" s="84"/>
      <c r="P159" s="85">
        <f t="shared" si="36"/>
        <v>0.59917217437746173</v>
      </c>
      <c r="Q159" s="87">
        <f t="shared" si="37"/>
        <v>1.1048801655651246E-2</v>
      </c>
      <c r="R159" s="96">
        <f t="shared" si="47"/>
        <v>0.38977902396688702</v>
      </c>
      <c r="AB159" s="119">
        <f t="shared" si="49"/>
        <v>886.14285714285711</v>
      </c>
      <c r="AC159" s="120">
        <f t="shared" si="49"/>
        <v>1.8571428571428572</v>
      </c>
      <c r="AD159" s="67">
        <f t="shared" si="39"/>
        <v>5.0657142857142858</v>
      </c>
      <c r="AE159" s="41">
        <f t="shared" si="40"/>
        <v>0.36661026508742245</v>
      </c>
      <c r="AL159">
        <f t="shared" si="48"/>
        <v>1107259</v>
      </c>
      <c r="AM159">
        <f t="shared" si="38"/>
        <v>21109</v>
      </c>
      <c r="AN159">
        <f t="shared" si="42"/>
        <v>21103</v>
      </c>
      <c r="AO159" s="3">
        <f t="shared" si="41"/>
        <v>2.4380930814790766E-3</v>
      </c>
    </row>
    <row r="160" spans="1:41" ht="13.8" x14ac:dyDescent="0.25">
      <c r="A160" s="95">
        <v>44018</v>
      </c>
      <c r="B160" s="81">
        <v>30749</v>
      </c>
      <c r="C160" s="81">
        <v>334</v>
      </c>
      <c r="D160" s="81">
        <v>18056</v>
      </c>
      <c r="E160" s="81">
        <v>1132858</v>
      </c>
      <c r="F160" s="81">
        <f t="shared" si="50"/>
        <v>791</v>
      </c>
      <c r="G160" s="81">
        <f t="shared" si="50"/>
        <v>3</v>
      </c>
      <c r="H160" s="81">
        <f t="shared" si="50"/>
        <v>106</v>
      </c>
      <c r="I160" s="81">
        <f t="shared" si="46"/>
        <v>12359</v>
      </c>
      <c r="J160" s="82">
        <f t="shared" si="31"/>
        <v>6.7975273506332312E-2</v>
      </c>
      <c r="K160" s="82">
        <f t="shared" si="32"/>
        <v>2.5691530358825038E-4</v>
      </c>
      <c r="L160" s="82">
        <f t="shared" si="33"/>
        <v>9.0776740601181804E-3</v>
      </c>
      <c r="M160" s="81">
        <f t="shared" si="35"/>
        <v>7.2820850342517662</v>
      </c>
      <c r="N160" s="84">
        <f t="shared" si="34"/>
        <v>1.0862141858271813E-2</v>
      </c>
      <c r="O160" s="84"/>
      <c r="P160" s="85">
        <f t="shared" si="36"/>
        <v>0.58720608800286189</v>
      </c>
      <c r="Q160" s="87">
        <f t="shared" si="37"/>
        <v>1.0862141858271813E-2</v>
      </c>
      <c r="R160" s="96">
        <f t="shared" si="47"/>
        <v>0.40193177013886627</v>
      </c>
      <c r="AB160" s="119">
        <f t="shared" si="49"/>
        <v>901.14285714285711</v>
      </c>
      <c r="AC160" s="120">
        <f t="shared" si="49"/>
        <v>2.1428571428571428</v>
      </c>
      <c r="AD160" s="67">
        <f t="shared" si="39"/>
        <v>5.2735714285714286</v>
      </c>
      <c r="AE160" s="41">
        <f t="shared" si="40"/>
        <v>0.40633888663145062</v>
      </c>
      <c r="AL160">
        <f t="shared" si="48"/>
        <v>1132858</v>
      </c>
      <c r="AM160">
        <f t="shared" si="38"/>
        <v>25599</v>
      </c>
      <c r="AN160">
        <f t="shared" si="42"/>
        <v>21757.714285714286</v>
      </c>
      <c r="AO160" s="3">
        <f t="shared" si="41"/>
        <v>2.5137341927118644E-3</v>
      </c>
    </row>
    <row r="161" spans="1:41" ht="13.8" x14ac:dyDescent="0.25">
      <c r="A161" s="95">
        <v>44019</v>
      </c>
      <c r="B161" s="81">
        <v>32222</v>
      </c>
      <c r="C161" s="81">
        <v>342</v>
      </c>
      <c r="D161" s="81">
        <v>18227</v>
      </c>
      <c r="E161" s="81">
        <v>1161451</v>
      </c>
      <c r="F161" s="81">
        <f t="shared" ref="F161:H162" si="51">B161-B160</f>
        <v>1473</v>
      </c>
      <c r="G161" s="81">
        <f t="shared" si="51"/>
        <v>8</v>
      </c>
      <c r="H161" s="81">
        <f t="shared" si="51"/>
        <v>171</v>
      </c>
      <c r="I161" s="81">
        <f t="shared" si="46"/>
        <v>13653</v>
      </c>
      <c r="J161" s="82">
        <f t="shared" ref="J161:J162" si="52">F161/I160*$B$2/($B$2-B160)</f>
        <v>0.11960931505247052</v>
      </c>
      <c r="K161" s="82">
        <f t="shared" ref="K161:K162" si="53">G161/I160</f>
        <v>6.4730156161501738E-4</v>
      </c>
      <c r="L161" s="82">
        <f t="shared" ref="L161:L162" si="54">H161/I160</f>
        <v>1.3836070879520997E-2</v>
      </c>
      <c r="M161" s="81">
        <f t="shared" si="35"/>
        <v>8.2583884063323083</v>
      </c>
      <c r="N161" s="84">
        <f t="shared" ref="N161:N162" si="55">C161/B161</f>
        <v>1.0613866302526224E-2</v>
      </c>
      <c r="O161" s="84"/>
      <c r="P161" s="85">
        <f t="shared" si="36"/>
        <v>0.56566941840978213</v>
      </c>
      <c r="Q161" s="87">
        <f t="shared" si="37"/>
        <v>1.0613866302526224E-2</v>
      </c>
      <c r="R161" s="96">
        <f t="shared" si="47"/>
        <v>0.42371671528769161</v>
      </c>
      <c r="AB161" s="119">
        <f t="shared" si="49"/>
        <v>996.85714285714289</v>
      </c>
      <c r="AC161" s="120">
        <f t="shared" si="49"/>
        <v>3.1428571428571428</v>
      </c>
      <c r="AD161" s="67">
        <f t="shared" si="39"/>
        <v>5.9742857142857142</v>
      </c>
      <c r="AE161" s="41">
        <f t="shared" si="40"/>
        <v>0.52606408417025341</v>
      </c>
      <c r="AL161">
        <f t="shared" si="48"/>
        <v>1161451</v>
      </c>
      <c r="AM161">
        <f t="shared" si="38"/>
        <v>28593</v>
      </c>
      <c r="AN161">
        <f t="shared" si="42"/>
        <v>22865.571428571428</v>
      </c>
      <c r="AO161" s="3">
        <f t="shared" si="41"/>
        <v>2.6417282615772944E-3</v>
      </c>
    </row>
    <row r="162" spans="1:41" ht="13.8" x14ac:dyDescent="0.25">
      <c r="A162" s="95">
        <v>44020</v>
      </c>
      <c r="B162" s="81">
        <v>33557</v>
      </c>
      <c r="C162" s="81">
        <v>344</v>
      </c>
      <c r="D162" s="81">
        <v>18338</v>
      </c>
      <c r="E162" s="81">
        <v>1190837</v>
      </c>
      <c r="F162" s="81">
        <f t="shared" si="51"/>
        <v>1335</v>
      </c>
      <c r="G162" s="81">
        <f t="shared" si="51"/>
        <v>2</v>
      </c>
      <c r="H162" s="81">
        <f t="shared" si="51"/>
        <v>111</v>
      </c>
      <c r="I162" s="81">
        <f t="shared" si="46"/>
        <v>14875</v>
      </c>
      <c r="J162" s="82">
        <f t="shared" si="52"/>
        <v>9.8146076387298054E-2</v>
      </c>
      <c r="K162" s="82">
        <f t="shared" si="53"/>
        <v>1.4648795136600013E-4</v>
      </c>
      <c r="L162" s="82">
        <f t="shared" si="54"/>
        <v>8.130081300813009E-3</v>
      </c>
      <c r="M162" s="81">
        <f t="shared" ref="M162" si="56">J162/(K162+L162)</f>
        <v>11.858304255891859</v>
      </c>
      <c r="N162" s="84">
        <f t="shared" si="55"/>
        <v>1.0251214351700092E-2</v>
      </c>
      <c r="O162" s="84"/>
      <c r="P162" s="85">
        <f t="shared" ref="P162" si="57">D162/B162</f>
        <v>0.54647316506243104</v>
      </c>
      <c r="Q162" s="87">
        <f t="shared" ref="Q162" si="58">N162</f>
        <v>1.0251214351700092E-2</v>
      </c>
      <c r="R162" s="96">
        <f t="shared" si="47"/>
        <v>0.44327562058586889</v>
      </c>
      <c r="AB162" s="119">
        <f t="shared" si="49"/>
        <v>1042.8571428571429</v>
      </c>
      <c r="AC162" s="120">
        <f t="shared" si="49"/>
        <v>3.1428571428571428</v>
      </c>
      <c r="AD162" s="67">
        <f t="shared" si="39"/>
        <v>6.3792857142857136</v>
      </c>
      <c r="AE162" s="41">
        <f t="shared" si="40"/>
        <v>0.49266599484940099</v>
      </c>
      <c r="AL162">
        <f t="shared" si="48"/>
        <v>1190837</v>
      </c>
      <c r="AM162">
        <f t="shared" si="38"/>
        <v>29386</v>
      </c>
      <c r="AN162">
        <f t="shared" si="42"/>
        <v>23997.857142857141</v>
      </c>
      <c r="AO162" s="3">
        <f t="shared" si="41"/>
        <v>2.7725446367968176E-3</v>
      </c>
    </row>
    <row r="163" spans="1:41" ht="13.8" x14ac:dyDescent="0.25">
      <c r="A163" s="95">
        <v>44021</v>
      </c>
      <c r="B163" s="81">
        <v>34825</v>
      </c>
      <c r="C163" s="81">
        <v>348</v>
      </c>
      <c r="D163" s="81">
        <v>18452</v>
      </c>
      <c r="E163" s="81">
        <v>1220882</v>
      </c>
      <c r="F163" s="81">
        <f t="shared" ref="F163:F169" si="59">B163-B162</f>
        <v>1268</v>
      </c>
      <c r="G163" s="81">
        <f t="shared" ref="G163:G169" si="60">C163-C162</f>
        <v>4</v>
      </c>
      <c r="H163" s="81">
        <f t="shared" ref="H163:H169" si="61">D163-D162</f>
        <v>114</v>
      </c>
      <c r="I163" s="81">
        <f t="shared" ref="I163:I169" si="62">B163-D163-C163</f>
        <v>16025</v>
      </c>
      <c r="J163" s="82">
        <f t="shared" ref="J163:J169" si="63">F163/I162*$B$2/($B$2-B162)</f>
        <v>8.5575468536201738E-2</v>
      </c>
      <c r="K163" s="82">
        <f t="shared" ref="K163:K169" si="64">G163/I162</f>
        <v>2.6890756302521009E-4</v>
      </c>
      <c r="L163" s="82">
        <f t="shared" ref="L163:L169" si="65">H163/I162</f>
        <v>7.6638655462184877E-3</v>
      </c>
      <c r="M163" s="81">
        <f t="shared" ref="M163:M169" si="66">J163/(K163+L163)</f>
        <v>10.787585546406786</v>
      </c>
      <c r="N163" s="84">
        <f t="shared" ref="N163:N169" si="67">C163/B163</f>
        <v>9.9928212491026559E-3</v>
      </c>
      <c r="O163" s="84"/>
      <c r="P163" s="85">
        <f t="shared" ref="P163:P169" si="68">D163/B163</f>
        <v>0.52984924623115581</v>
      </c>
      <c r="Q163" s="87">
        <f t="shared" ref="Q163:Q169" si="69">N163</f>
        <v>9.9928212491026559E-3</v>
      </c>
      <c r="R163" s="96">
        <f t="shared" ref="R163:R169" si="70">IF(P163="","",1-SUM(P163:Q163))</f>
        <v>0.46015793251974157</v>
      </c>
      <c r="AB163" s="119">
        <f t="shared" ref="AB163:AB169" si="71">AVERAGE(F157:F163)</f>
        <v>1111.1428571428571</v>
      </c>
      <c r="AC163" s="120">
        <f t="shared" ref="AC163:AC169" si="72">AVERAGE(G157:G163)</f>
        <v>3.4285714285714284</v>
      </c>
      <c r="AD163" s="67">
        <f t="shared" ref="AD163:AD169" si="73">INDEX(AB142:AB163,$AE$3)*$AD$2</f>
        <v>7.1978571428571421</v>
      </c>
      <c r="AE163" s="41">
        <f t="shared" ref="AE163:AE169" si="74">AC163/AD163</f>
        <v>0.47633224173861272</v>
      </c>
      <c r="AL163">
        <f t="shared" si="48"/>
        <v>1220882</v>
      </c>
      <c r="AM163">
        <f t="shared" si="38"/>
        <v>30045</v>
      </c>
      <c r="AN163">
        <f t="shared" si="42"/>
        <v>24713</v>
      </c>
      <c r="AO163" s="3">
        <f t="shared" si="41"/>
        <v>2.8551672426949922E-3</v>
      </c>
    </row>
    <row r="164" spans="1:41" ht="13.8" x14ac:dyDescent="0.25">
      <c r="A164" s="95">
        <v>44022</v>
      </c>
      <c r="B164" s="81">
        <v>36266</v>
      </c>
      <c r="C164" s="81">
        <v>351</v>
      </c>
      <c r="D164" s="81">
        <v>18613</v>
      </c>
      <c r="E164" s="81">
        <v>1246745</v>
      </c>
      <c r="F164" s="81">
        <f t="shared" si="59"/>
        <v>1441</v>
      </c>
      <c r="G164" s="81">
        <f t="shared" si="60"/>
        <v>3</v>
      </c>
      <c r="H164" s="81">
        <f t="shared" si="61"/>
        <v>161</v>
      </c>
      <c r="I164" s="81">
        <f t="shared" si="62"/>
        <v>17302</v>
      </c>
      <c r="J164" s="82">
        <f t="shared" si="63"/>
        <v>9.0285253913384225E-2</v>
      </c>
      <c r="K164" s="82">
        <f t="shared" si="64"/>
        <v>1.8720748829953199E-4</v>
      </c>
      <c r="L164" s="82">
        <f t="shared" si="65"/>
        <v>1.0046801872074884E-2</v>
      </c>
      <c r="M164" s="81">
        <f t="shared" si="66"/>
        <v>8.8220804509876949</v>
      </c>
      <c r="N164" s="84">
        <f t="shared" si="67"/>
        <v>9.678486736888545E-3</v>
      </c>
      <c r="O164" s="84"/>
      <c r="P164" s="85">
        <f t="shared" si="68"/>
        <v>0.51323553741796724</v>
      </c>
      <c r="Q164" s="87">
        <f t="shared" si="69"/>
        <v>9.678486736888545E-3</v>
      </c>
      <c r="R164" s="96">
        <f t="shared" si="70"/>
        <v>0.47708597584514423</v>
      </c>
      <c r="AB164" s="119">
        <f t="shared" si="71"/>
        <v>1173</v>
      </c>
      <c r="AC164" s="120">
        <f t="shared" si="72"/>
        <v>3.5714285714285716</v>
      </c>
      <c r="AD164" s="67">
        <f t="shared" si="73"/>
        <v>7.9971428571428564</v>
      </c>
      <c r="AE164" s="41">
        <f t="shared" si="74"/>
        <v>0.44658806716684535</v>
      </c>
      <c r="AL164">
        <f t="shared" si="48"/>
        <v>1246745</v>
      </c>
      <c r="AM164">
        <f t="shared" ref="AM164:AM220" si="75">AL164-AL163</f>
        <v>25863</v>
      </c>
      <c r="AN164">
        <f t="shared" si="42"/>
        <v>25414.428571428572</v>
      </c>
      <c r="AO164" s="3">
        <f t="shared" si="41"/>
        <v>2.93620539590315E-3</v>
      </c>
    </row>
    <row r="165" spans="1:41" ht="13.8" x14ac:dyDescent="0.25">
      <c r="A165" s="95">
        <v>44023</v>
      </c>
      <c r="B165" s="81">
        <v>37464</v>
      </c>
      <c r="C165" s="81">
        <v>354</v>
      </c>
      <c r="D165" s="81">
        <v>18814</v>
      </c>
      <c r="E165" s="81">
        <v>1267214</v>
      </c>
      <c r="F165" s="81">
        <f t="shared" si="59"/>
        <v>1198</v>
      </c>
      <c r="G165" s="81">
        <f t="shared" si="60"/>
        <v>3</v>
      </c>
      <c r="H165" s="81">
        <f t="shared" si="61"/>
        <v>201</v>
      </c>
      <c r="I165" s="81">
        <f t="shared" si="62"/>
        <v>18296</v>
      </c>
      <c r="J165" s="82">
        <f t="shared" si="63"/>
        <v>6.9531883260085303E-2</v>
      </c>
      <c r="K165" s="82">
        <f t="shared" si="64"/>
        <v>1.7339035949601203E-4</v>
      </c>
      <c r="L165" s="82">
        <f t="shared" si="65"/>
        <v>1.1617154086232805E-2</v>
      </c>
      <c r="M165" s="81">
        <f t="shared" si="66"/>
        <v>5.8972580596372355</v>
      </c>
      <c r="N165" s="84">
        <f t="shared" si="67"/>
        <v>9.4490711082639341E-3</v>
      </c>
      <c r="O165" s="84"/>
      <c r="P165" s="85">
        <f t="shared" si="68"/>
        <v>0.50218876788383515</v>
      </c>
      <c r="Q165" s="87">
        <f t="shared" si="69"/>
        <v>9.4490711082639341E-3</v>
      </c>
      <c r="R165" s="96">
        <f t="shared" si="70"/>
        <v>0.48836216100790086</v>
      </c>
      <c r="AB165" s="119">
        <f t="shared" si="71"/>
        <v>1184.8571428571429</v>
      </c>
      <c r="AC165" s="120">
        <f t="shared" si="72"/>
        <v>3.4285714285714284</v>
      </c>
      <c r="AD165" s="67">
        <f t="shared" si="73"/>
        <v>9.0278571428571421</v>
      </c>
      <c r="AE165" s="41">
        <f t="shared" si="74"/>
        <v>0.37977688108236413</v>
      </c>
      <c r="AL165">
        <f t="shared" si="48"/>
        <v>1267214</v>
      </c>
      <c r="AM165">
        <f t="shared" si="75"/>
        <v>20469</v>
      </c>
      <c r="AN165">
        <f t="shared" si="42"/>
        <v>25866.285714285714</v>
      </c>
      <c r="AO165" s="3">
        <f t="shared" si="41"/>
        <v>2.9884098110961035E-3</v>
      </c>
    </row>
    <row r="166" spans="1:41" ht="13.8" x14ac:dyDescent="0.25">
      <c r="A166" s="95">
        <v>44024</v>
      </c>
      <c r="B166" s="81">
        <v>38670</v>
      </c>
      <c r="C166" s="81">
        <v>362</v>
      </c>
      <c r="D166" s="81">
        <v>19008</v>
      </c>
      <c r="E166" s="81">
        <v>1288974</v>
      </c>
      <c r="F166" s="81">
        <f t="shared" si="59"/>
        <v>1206</v>
      </c>
      <c r="G166" s="81">
        <f t="shared" si="60"/>
        <v>8</v>
      </c>
      <c r="H166" s="81">
        <f t="shared" si="61"/>
        <v>194</v>
      </c>
      <c r="I166" s="81">
        <f t="shared" si="62"/>
        <v>19300</v>
      </c>
      <c r="J166" s="82">
        <f t="shared" si="63"/>
        <v>6.620259380598166E-2</v>
      </c>
      <c r="K166" s="82">
        <f t="shared" si="64"/>
        <v>4.3725404459991256E-4</v>
      </c>
      <c r="L166" s="82">
        <f t="shared" si="65"/>
        <v>1.060341058154788E-2</v>
      </c>
      <c r="M166" s="81">
        <f t="shared" si="66"/>
        <v>5.9962507736348538</v>
      </c>
      <c r="N166" s="84">
        <f t="shared" si="67"/>
        <v>9.3612619601758477E-3</v>
      </c>
      <c r="O166" s="84"/>
      <c r="P166" s="85">
        <f t="shared" si="68"/>
        <v>0.49154383242823896</v>
      </c>
      <c r="Q166" s="87">
        <f t="shared" si="69"/>
        <v>9.3612619601758477E-3</v>
      </c>
      <c r="R166" s="96">
        <f t="shared" si="70"/>
        <v>0.4990949056115852</v>
      </c>
      <c r="AB166" s="119">
        <f t="shared" si="71"/>
        <v>1244.5714285714287</v>
      </c>
      <c r="AC166" s="120">
        <f t="shared" si="72"/>
        <v>4.4285714285714288</v>
      </c>
      <c r="AD166" s="67">
        <f t="shared" si="73"/>
        <v>9.9578571428571436</v>
      </c>
      <c r="AE166" s="41">
        <f t="shared" si="74"/>
        <v>0.44473136790761064</v>
      </c>
      <c r="AL166">
        <f t="shared" si="48"/>
        <v>1288974</v>
      </c>
      <c r="AM166">
        <f t="shared" si="75"/>
        <v>21760</v>
      </c>
      <c r="AN166">
        <f t="shared" si="42"/>
        <v>25959.285714285714</v>
      </c>
      <c r="AO166" s="3">
        <f t="shared" si="41"/>
        <v>2.9991543809002809E-3</v>
      </c>
    </row>
    <row r="167" spans="1:41" ht="13.8" x14ac:dyDescent="0.25">
      <c r="A167" s="95">
        <v>44025</v>
      </c>
      <c r="B167" s="81">
        <v>40632</v>
      </c>
      <c r="C167" s="81">
        <v>365</v>
      </c>
      <c r="D167" s="81">
        <v>19395</v>
      </c>
      <c r="E167" s="81">
        <v>1318259</v>
      </c>
      <c r="F167" s="81">
        <f t="shared" si="59"/>
        <v>1962</v>
      </c>
      <c r="G167" s="81">
        <f t="shared" si="60"/>
        <v>3</v>
      </c>
      <c r="H167" s="81">
        <f t="shared" si="61"/>
        <v>387</v>
      </c>
      <c r="I167" s="81">
        <f t="shared" si="62"/>
        <v>20872</v>
      </c>
      <c r="J167" s="82">
        <f t="shared" si="63"/>
        <v>0.10211424295425188</v>
      </c>
      <c r="K167" s="82">
        <f t="shared" si="64"/>
        <v>1.5544041450777201E-4</v>
      </c>
      <c r="L167" s="82">
        <f t="shared" si="65"/>
        <v>2.0051813471502592E-2</v>
      </c>
      <c r="M167" s="81">
        <f t="shared" si="66"/>
        <v>5.0533458692745157</v>
      </c>
      <c r="N167" s="84">
        <f t="shared" si="67"/>
        <v>8.9830675329789327E-3</v>
      </c>
      <c r="O167" s="84"/>
      <c r="P167" s="85">
        <f t="shared" si="68"/>
        <v>0.4773331364441819</v>
      </c>
      <c r="Q167" s="87">
        <f t="shared" si="69"/>
        <v>8.9830675329789327E-3</v>
      </c>
      <c r="R167" s="96">
        <f t="shared" si="70"/>
        <v>0.51368379602283909</v>
      </c>
      <c r="AB167" s="119">
        <f t="shared" si="71"/>
        <v>1411.8571428571429</v>
      </c>
      <c r="AC167" s="120">
        <f t="shared" si="72"/>
        <v>4.4285714285714288</v>
      </c>
      <c r="AD167" s="67">
        <f t="shared" si="73"/>
        <v>11.260714285714284</v>
      </c>
      <c r="AE167" s="41">
        <f t="shared" si="74"/>
        <v>0.39327624484617829</v>
      </c>
      <c r="AL167">
        <f t="shared" si="48"/>
        <v>1318259</v>
      </c>
      <c r="AM167">
        <f t="shared" si="75"/>
        <v>29285</v>
      </c>
      <c r="AN167">
        <f t="shared" si="42"/>
        <v>26485.857142857141</v>
      </c>
      <c r="AO167" s="3">
        <f t="shared" si="41"/>
        <v>3.0599907623107226E-3</v>
      </c>
    </row>
    <row r="168" spans="1:41" ht="13.8" x14ac:dyDescent="0.25">
      <c r="A168" s="95">
        <v>44026</v>
      </c>
      <c r="B168" s="81">
        <v>42360</v>
      </c>
      <c r="C168" s="81">
        <v>371</v>
      </c>
      <c r="D168" s="81">
        <v>19665</v>
      </c>
      <c r="E168" s="81">
        <v>1350008</v>
      </c>
      <c r="F168" s="81">
        <f t="shared" si="59"/>
        <v>1728</v>
      </c>
      <c r="G168" s="81">
        <f t="shared" si="60"/>
        <v>6</v>
      </c>
      <c r="H168" s="81">
        <f t="shared" si="61"/>
        <v>270</v>
      </c>
      <c r="I168" s="81">
        <f t="shared" si="62"/>
        <v>22324</v>
      </c>
      <c r="J168" s="82">
        <f t="shared" si="63"/>
        <v>8.3180819944873433E-2</v>
      </c>
      <c r="K168" s="82">
        <f t="shared" si="64"/>
        <v>2.8746646224607128E-4</v>
      </c>
      <c r="L168" s="82">
        <f t="shared" si="65"/>
        <v>1.2935990801073207E-2</v>
      </c>
      <c r="M168" s="81">
        <f t="shared" si="66"/>
        <v>6.2903988184398489</v>
      </c>
      <c r="N168" s="84">
        <f t="shared" si="67"/>
        <v>8.7582625118035884E-3</v>
      </c>
      <c r="O168" s="84"/>
      <c r="P168" s="85">
        <f t="shared" si="68"/>
        <v>0.46423512747875356</v>
      </c>
      <c r="Q168" s="87">
        <f t="shared" si="69"/>
        <v>8.7582625118035884E-3</v>
      </c>
      <c r="R168" s="96">
        <f t="shared" si="70"/>
        <v>0.52700661000944282</v>
      </c>
      <c r="AB168" s="119">
        <f t="shared" si="71"/>
        <v>1448.2857142857142</v>
      </c>
      <c r="AC168" s="120">
        <f t="shared" si="72"/>
        <v>4.1428571428571432</v>
      </c>
      <c r="AD168" s="67">
        <f t="shared" si="73"/>
        <v>12.319285714285714</v>
      </c>
      <c r="AE168" s="41">
        <f t="shared" si="74"/>
        <v>0.33629036933959533</v>
      </c>
      <c r="AL168">
        <f t="shared" si="48"/>
        <v>1350008</v>
      </c>
      <c r="AM168">
        <f t="shared" si="75"/>
        <v>31749</v>
      </c>
      <c r="AN168">
        <f t="shared" si="42"/>
        <v>26936.714285714286</v>
      </c>
      <c r="AO168" s="3">
        <f t="shared" si="41"/>
        <v>3.1120796444950296E-3</v>
      </c>
    </row>
    <row r="169" spans="1:41" ht="13.8" x14ac:dyDescent="0.25">
      <c r="A169" s="95">
        <v>44027</v>
      </c>
      <c r="B169" s="81">
        <v>44188</v>
      </c>
      <c r="C169" s="81">
        <v>376</v>
      </c>
      <c r="D169" s="81">
        <v>19989</v>
      </c>
      <c r="E169" s="81">
        <v>1380698</v>
      </c>
      <c r="F169" s="81">
        <f t="shared" si="59"/>
        <v>1828</v>
      </c>
      <c r="G169" s="81">
        <f t="shared" si="60"/>
        <v>5</v>
      </c>
      <c r="H169" s="81">
        <f t="shared" si="61"/>
        <v>324</v>
      </c>
      <c r="I169" s="81">
        <f t="shared" si="62"/>
        <v>23823</v>
      </c>
      <c r="J169" s="82">
        <f t="shared" si="63"/>
        <v>8.2287680972435398E-2</v>
      </c>
      <c r="K169" s="82">
        <f t="shared" si="64"/>
        <v>2.2397419817237054E-4</v>
      </c>
      <c r="L169" s="82">
        <f t="shared" si="65"/>
        <v>1.4513528041569612E-2</v>
      </c>
      <c r="M169" s="81">
        <f t="shared" si="66"/>
        <v>5.583556808597713</v>
      </c>
      <c r="N169" s="84">
        <f t="shared" si="67"/>
        <v>8.5090974925319095E-3</v>
      </c>
      <c r="O169" s="84"/>
      <c r="P169" s="85">
        <f t="shared" si="68"/>
        <v>0.45236263238888386</v>
      </c>
      <c r="Q169" s="87">
        <f t="shared" si="69"/>
        <v>8.5090974925319095E-3</v>
      </c>
      <c r="R169" s="96">
        <f t="shared" si="70"/>
        <v>0.53912827011858422</v>
      </c>
      <c r="AB169" s="119">
        <f t="shared" si="71"/>
        <v>1518.7142857142858</v>
      </c>
      <c r="AC169" s="120">
        <f t="shared" si="72"/>
        <v>4.5714285714285712</v>
      </c>
      <c r="AD169" s="67">
        <f t="shared" si="73"/>
        <v>13.292142857142856</v>
      </c>
      <c r="AE169" s="41">
        <f t="shared" si="74"/>
        <v>0.34391960879144501</v>
      </c>
      <c r="AL169">
        <f t="shared" si="48"/>
        <v>1380698</v>
      </c>
      <c r="AM169">
        <f t="shared" si="75"/>
        <v>30690</v>
      </c>
      <c r="AN169">
        <f t="shared" si="42"/>
        <v>27123</v>
      </c>
      <c r="AO169" s="3">
        <f t="shared" si="41"/>
        <v>3.1336017935344263E-3</v>
      </c>
    </row>
    <row r="170" spans="1:41" ht="13.8" x14ac:dyDescent="0.25">
      <c r="A170" s="95">
        <v>44028</v>
      </c>
      <c r="B170" s="81">
        <v>46059</v>
      </c>
      <c r="C170" s="81">
        <v>384</v>
      </c>
      <c r="D170" s="81">
        <v>20370</v>
      </c>
      <c r="E170" s="81">
        <v>1411771</v>
      </c>
      <c r="F170" s="81">
        <f t="shared" ref="F170:F175" si="76">B170-B169</f>
        <v>1871</v>
      </c>
      <c r="G170" s="81">
        <f t="shared" ref="G170:G175" si="77">C170-C169</f>
        <v>8</v>
      </c>
      <c r="H170" s="81">
        <f t="shared" ref="H170:H175" si="78">D170-D169</f>
        <v>381</v>
      </c>
      <c r="I170" s="81">
        <f t="shared" ref="I170:I175" si="79">B170-D170-C170</f>
        <v>25305</v>
      </c>
      <c r="J170" s="82">
        <f t="shared" ref="J170:J175" si="80">F170/I169*$B$2/($B$2-B169)</f>
        <v>7.8940552894543173E-2</v>
      </c>
      <c r="K170" s="82">
        <f t="shared" ref="K170:K175" si="81">G170/I169</f>
        <v>3.3580993157872644E-4</v>
      </c>
      <c r="L170" s="82">
        <f t="shared" ref="L170:L175" si="82">H170/I169</f>
        <v>1.5992947991436846E-2</v>
      </c>
      <c r="M170" s="81">
        <f t="shared" ref="M170:M175" si="83">J170/(K170+L170)</f>
        <v>4.834449335749877</v>
      </c>
      <c r="N170" s="84">
        <f t="shared" ref="N170:N175" si="84">C170/B170</f>
        <v>8.3371328079202764E-3</v>
      </c>
      <c r="O170" s="84"/>
      <c r="P170" s="85">
        <f t="shared" ref="P170:P175" si="85">D170/B170</f>
        <v>0.44225884192014592</v>
      </c>
      <c r="Q170" s="87">
        <f t="shared" ref="Q170:Q175" si="86">N170</f>
        <v>8.3371328079202764E-3</v>
      </c>
      <c r="R170" s="96">
        <f t="shared" ref="R170:R175" si="87">IF(P170="","",1-SUM(P170:Q170))</f>
        <v>0.54940402527193388</v>
      </c>
      <c r="AB170" s="119">
        <f t="shared" ref="AB170:AB175" si="88">AVERAGE(F164:F170)</f>
        <v>1604.8571428571429</v>
      </c>
      <c r="AC170" s="120">
        <f t="shared" ref="AC170:AC175" si="89">AVERAGE(G164:G170)</f>
        <v>5.1428571428571432</v>
      </c>
      <c r="AD170" s="67">
        <f t="shared" ref="AD170:AD175" si="90">INDEX(AB149:AB170,$AE$3)*$AD$2</f>
        <v>13.517142857142856</v>
      </c>
      <c r="AE170" s="41">
        <f t="shared" ref="AE170:AE175" si="91">AC170/AD170</f>
        <v>0.38046924540266336</v>
      </c>
      <c r="AL170">
        <f t="shared" si="48"/>
        <v>1411771</v>
      </c>
      <c r="AM170">
        <f t="shared" si="75"/>
        <v>31073</v>
      </c>
      <c r="AN170">
        <f t="shared" si="42"/>
        <v>27269.857142857141</v>
      </c>
      <c r="AO170" s="3">
        <f t="shared" ref="AO170:AO220" si="92">AN170/$B$2</f>
        <v>3.1505686410900242E-3</v>
      </c>
    </row>
    <row r="171" spans="1:41" ht="13.8" x14ac:dyDescent="0.25">
      <c r="A171" s="95">
        <v>44029</v>
      </c>
      <c r="B171" s="81">
        <v>47459</v>
      </c>
      <c r="C171" s="81">
        <v>392</v>
      </c>
      <c r="D171" s="81">
        <v>20744</v>
      </c>
      <c r="E171" s="81">
        <v>1437487</v>
      </c>
      <c r="F171" s="81">
        <f t="shared" si="76"/>
        <v>1400</v>
      </c>
      <c r="G171" s="81">
        <f t="shared" si="77"/>
        <v>8</v>
      </c>
      <c r="H171" s="81">
        <f t="shared" si="78"/>
        <v>374</v>
      </c>
      <c r="I171" s="81">
        <f t="shared" si="79"/>
        <v>26323</v>
      </c>
      <c r="J171" s="82">
        <f t="shared" si="80"/>
        <v>5.5621012610681322E-2</v>
      </c>
      <c r="K171" s="82">
        <f t="shared" si="81"/>
        <v>3.1614305473226637E-4</v>
      </c>
      <c r="L171" s="82">
        <f t="shared" si="82"/>
        <v>1.4779687808733451E-2</v>
      </c>
      <c r="M171" s="81">
        <f t="shared" si="83"/>
        <v>3.6845280735950023</v>
      </c>
      <c r="N171" s="84">
        <f t="shared" si="84"/>
        <v>8.2597610569122813E-3</v>
      </c>
      <c r="O171" s="84"/>
      <c r="P171" s="85">
        <f t="shared" si="85"/>
        <v>0.43709306980762341</v>
      </c>
      <c r="Q171" s="87">
        <f t="shared" si="86"/>
        <v>8.2597610569122813E-3</v>
      </c>
      <c r="R171" s="96">
        <f t="shared" si="87"/>
        <v>0.5546471691354643</v>
      </c>
      <c r="AB171" s="119">
        <f t="shared" si="88"/>
        <v>1599</v>
      </c>
      <c r="AC171" s="120">
        <f t="shared" si="89"/>
        <v>5.8571428571428568</v>
      </c>
      <c r="AD171" s="67">
        <f t="shared" si="90"/>
        <v>14.952857142857143</v>
      </c>
      <c r="AE171" s="41">
        <f t="shared" si="91"/>
        <v>0.39170727046909332</v>
      </c>
      <c r="AL171">
        <f t="shared" si="48"/>
        <v>1437487</v>
      </c>
      <c r="AM171">
        <f t="shared" si="75"/>
        <v>25716</v>
      </c>
      <c r="AN171">
        <f t="shared" ref="AN171:AN220" si="93">AVERAGE(AM165:AM171)</f>
        <v>27248.857142857141</v>
      </c>
      <c r="AO171" s="3">
        <f t="shared" si="92"/>
        <v>3.1481424479084356E-3</v>
      </c>
    </row>
    <row r="172" spans="1:41" ht="13.8" x14ac:dyDescent="0.25">
      <c r="A172" s="95">
        <v>44030</v>
      </c>
      <c r="B172" s="81">
        <v>49365</v>
      </c>
      <c r="C172" s="81">
        <v>401</v>
      </c>
      <c r="D172" s="81">
        <v>21348</v>
      </c>
      <c r="E172" s="81">
        <v>1457955</v>
      </c>
      <c r="F172" s="81">
        <f t="shared" si="76"/>
        <v>1906</v>
      </c>
      <c r="G172" s="81">
        <f t="shared" si="77"/>
        <v>9</v>
      </c>
      <c r="H172" s="81">
        <f t="shared" si="78"/>
        <v>604</v>
      </c>
      <c r="I172" s="81">
        <f t="shared" si="79"/>
        <v>27616</v>
      </c>
      <c r="J172" s="82">
        <f t="shared" si="80"/>
        <v>7.2807368869199501E-2</v>
      </c>
      <c r="K172" s="82">
        <f t="shared" si="81"/>
        <v>3.4190631766895869E-4</v>
      </c>
      <c r="L172" s="82">
        <f t="shared" si="82"/>
        <v>2.2945712874672338E-2</v>
      </c>
      <c r="M172" s="81">
        <f t="shared" si="83"/>
        <v>3.1264410615724936</v>
      </c>
      <c r="N172" s="84">
        <f t="shared" si="84"/>
        <v>8.1231641851514224E-3</v>
      </c>
      <c r="O172" s="84"/>
      <c r="P172" s="85">
        <f t="shared" si="85"/>
        <v>0.43245214220601641</v>
      </c>
      <c r="Q172" s="87">
        <f t="shared" si="86"/>
        <v>8.1231641851514224E-3</v>
      </c>
      <c r="R172" s="96">
        <f t="shared" si="87"/>
        <v>0.55942469360883218</v>
      </c>
      <c r="AB172" s="119">
        <f t="shared" si="88"/>
        <v>1700.1428571428571</v>
      </c>
      <c r="AC172" s="120">
        <f t="shared" si="89"/>
        <v>6.7142857142857144</v>
      </c>
      <c r="AD172" s="67">
        <f t="shared" si="90"/>
        <v>15.642857142857142</v>
      </c>
      <c r="AE172" s="41">
        <f t="shared" si="91"/>
        <v>0.42922374429223747</v>
      </c>
      <c r="AL172">
        <f t="shared" si="48"/>
        <v>1457955</v>
      </c>
      <c r="AM172">
        <f t="shared" si="75"/>
        <v>20468</v>
      </c>
      <c r="AN172">
        <f t="shared" si="93"/>
        <v>27248.714285714286</v>
      </c>
      <c r="AO172" s="3">
        <f t="shared" si="92"/>
        <v>3.1481259431929147E-3</v>
      </c>
    </row>
    <row r="173" spans="1:41" ht="13.8" x14ac:dyDescent="0.25">
      <c r="A173" s="95">
        <v>44031</v>
      </c>
      <c r="B173" s="81">
        <v>50289</v>
      </c>
      <c r="C173" s="81">
        <v>409</v>
      </c>
      <c r="D173" s="81">
        <v>21675</v>
      </c>
      <c r="E173" s="81">
        <v>1477806</v>
      </c>
      <c r="F173" s="81">
        <f t="shared" si="76"/>
        <v>924</v>
      </c>
      <c r="G173" s="81">
        <f t="shared" si="77"/>
        <v>8</v>
      </c>
      <c r="H173" s="81">
        <f t="shared" si="78"/>
        <v>327</v>
      </c>
      <c r="I173" s="81">
        <f t="shared" si="79"/>
        <v>28205</v>
      </c>
      <c r="J173" s="82">
        <f t="shared" si="80"/>
        <v>3.3650784507292864E-2</v>
      </c>
      <c r="K173" s="82">
        <f t="shared" si="81"/>
        <v>2.8968713789107763E-4</v>
      </c>
      <c r="L173" s="82">
        <f t="shared" si="82"/>
        <v>1.1840961761297798E-2</v>
      </c>
      <c r="M173" s="81">
        <f t="shared" si="83"/>
        <v>2.7740300446370143</v>
      </c>
      <c r="N173" s="84">
        <f t="shared" si="84"/>
        <v>8.1329913102268885E-3</v>
      </c>
      <c r="O173" s="84"/>
      <c r="P173" s="85">
        <f t="shared" si="85"/>
        <v>0.43100876931336873</v>
      </c>
      <c r="Q173" s="87">
        <f t="shared" si="86"/>
        <v>8.1329913102268885E-3</v>
      </c>
      <c r="R173" s="96">
        <f t="shared" si="87"/>
        <v>0.56085823937640433</v>
      </c>
      <c r="AB173" s="119">
        <f t="shared" si="88"/>
        <v>1659.8571428571429</v>
      </c>
      <c r="AC173" s="120">
        <f t="shared" si="89"/>
        <v>6.7142857142857144</v>
      </c>
      <c r="AD173" s="67">
        <f t="shared" si="90"/>
        <v>16.667142857142856</v>
      </c>
      <c r="AE173" s="41">
        <f t="shared" si="91"/>
        <v>0.40284563298191484</v>
      </c>
      <c r="AL173">
        <f t="shared" si="48"/>
        <v>1477806</v>
      </c>
      <c r="AM173">
        <f t="shared" si="75"/>
        <v>19851</v>
      </c>
      <c r="AN173">
        <f t="shared" si="93"/>
        <v>26976</v>
      </c>
      <c r="AO173" s="3">
        <f t="shared" si="92"/>
        <v>3.1166184412633074E-3</v>
      </c>
    </row>
    <row r="174" spans="1:41" ht="13.8" x14ac:dyDescent="0.25">
      <c r="A174" s="95">
        <v>44032</v>
      </c>
      <c r="B174" s="81">
        <v>52003</v>
      </c>
      <c r="C174" s="81">
        <v>415</v>
      </c>
      <c r="D174" s="81">
        <v>22154</v>
      </c>
      <c r="E174" s="81">
        <v>1505407</v>
      </c>
      <c r="F174" s="81">
        <f t="shared" si="76"/>
        <v>1714</v>
      </c>
      <c r="G174" s="81">
        <f t="shared" si="77"/>
        <v>6</v>
      </c>
      <c r="H174" s="81">
        <f t="shared" si="78"/>
        <v>479</v>
      </c>
      <c r="I174" s="81">
        <f t="shared" si="79"/>
        <v>29434</v>
      </c>
      <c r="J174" s="82">
        <f t="shared" si="80"/>
        <v>6.1124502908080275E-2</v>
      </c>
      <c r="K174" s="82">
        <f t="shared" si="81"/>
        <v>2.1272823967381671E-4</v>
      </c>
      <c r="L174" s="82">
        <f t="shared" si="82"/>
        <v>1.6982804467293035E-2</v>
      </c>
      <c r="M174" s="81">
        <f t="shared" si="83"/>
        <v>3.5546734113863998</v>
      </c>
      <c r="N174" s="84">
        <f t="shared" si="84"/>
        <v>7.9803088283368264E-3</v>
      </c>
      <c r="O174" s="84"/>
      <c r="P174" s="85">
        <f t="shared" si="85"/>
        <v>0.42601388381439531</v>
      </c>
      <c r="Q174" s="87">
        <f t="shared" si="86"/>
        <v>7.9803088283368264E-3</v>
      </c>
      <c r="R174" s="96">
        <f t="shared" si="87"/>
        <v>0.5660058073572678</v>
      </c>
      <c r="AB174" s="119">
        <f t="shared" si="88"/>
        <v>1624.4285714285713</v>
      </c>
      <c r="AC174" s="120">
        <f t="shared" si="89"/>
        <v>7.1428571428571432</v>
      </c>
      <c r="AD174" s="67">
        <f t="shared" si="90"/>
        <v>17.594999999999999</v>
      </c>
      <c r="AE174" s="41">
        <f t="shared" si="91"/>
        <v>0.40595948524337278</v>
      </c>
      <c r="AL174">
        <f t="shared" si="48"/>
        <v>1505407</v>
      </c>
      <c r="AM174">
        <f t="shared" si="75"/>
        <v>27601</v>
      </c>
      <c r="AN174">
        <f t="shared" si="93"/>
        <v>26735.428571428572</v>
      </c>
      <c r="AO174" s="3">
        <f t="shared" si="92"/>
        <v>3.088824500325927E-3</v>
      </c>
    </row>
    <row r="175" spans="1:41" ht="13.8" x14ac:dyDescent="0.25">
      <c r="A175" s="95">
        <v>44033</v>
      </c>
      <c r="B175" s="81">
        <v>54042</v>
      </c>
      <c r="C175" s="81">
        <v>425</v>
      </c>
      <c r="D175" s="81">
        <v>22743</v>
      </c>
      <c r="E175" s="81">
        <v>1535576</v>
      </c>
      <c r="F175" s="81">
        <f t="shared" si="76"/>
        <v>2039</v>
      </c>
      <c r="G175" s="81">
        <f t="shared" si="77"/>
        <v>10</v>
      </c>
      <c r="H175" s="81">
        <f t="shared" si="78"/>
        <v>589</v>
      </c>
      <c r="I175" s="81">
        <f t="shared" si="79"/>
        <v>30874</v>
      </c>
      <c r="J175" s="82">
        <f t="shared" si="80"/>
        <v>6.9692345139983847E-2</v>
      </c>
      <c r="K175" s="82">
        <f t="shared" si="81"/>
        <v>3.3974315417544334E-4</v>
      </c>
      <c r="L175" s="82">
        <f t="shared" si="82"/>
        <v>2.0010871780933616E-2</v>
      </c>
      <c r="M175" s="81">
        <f t="shared" si="83"/>
        <v>3.4245817810522277</v>
      </c>
      <c r="N175" s="84">
        <f t="shared" si="84"/>
        <v>7.8642537285814745E-3</v>
      </c>
      <c r="O175" s="84"/>
      <c r="P175" s="85">
        <f t="shared" si="85"/>
        <v>0.4208393471744199</v>
      </c>
      <c r="Q175" s="87">
        <f t="shared" si="86"/>
        <v>7.8642537285814745E-3</v>
      </c>
      <c r="R175" s="96">
        <f t="shared" si="87"/>
        <v>0.57129639909699859</v>
      </c>
      <c r="AB175" s="119">
        <f t="shared" si="88"/>
        <v>1668.8571428571429</v>
      </c>
      <c r="AC175" s="120">
        <f t="shared" si="89"/>
        <v>7.7142857142857144</v>
      </c>
      <c r="AD175" s="67">
        <f t="shared" si="90"/>
        <v>17.772857142857141</v>
      </c>
      <c r="AE175" s="41">
        <f t="shared" si="91"/>
        <v>0.43404870991077893</v>
      </c>
      <c r="AL175">
        <f t="shared" si="48"/>
        <v>1535576</v>
      </c>
      <c r="AM175">
        <f t="shared" si="75"/>
        <v>30169</v>
      </c>
      <c r="AN175">
        <f t="shared" si="93"/>
        <v>26509.714285714286</v>
      </c>
      <c r="AO175" s="3">
        <f t="shared" si="92"/>
        <v>3.0627470498027316E-3</v>
      </c>
    </row>
    <row r="176" spans="1:41" ht="13.8" x14ac:dyDescent="0.25">
      <c r="A176" s="95">
        <v>44034</v>
      </c>
      <c r="B176" s="81">
        <v>56085</v>
      </c>
      <c r="C176" s="81">
        <v>430</v>
      </c>
      <c r="D176" s="81">
        <v>23310</v>
      </c>
      <c r="E176" s="81">
        <v>1564391</v>
      </c>
      <c r="F176" s="81">
        <f t="shared" ref="F176:F180" si="94">B176-B175</f>
        <v>2043</v>
      </c>
      <c r="G176" s="81">
        <f t="shared" ref="G176:G180" si="95">C176-C175</f>
        <v>5</v>
      </c>
      <c r="H176" s="81">
        <f t="shared" ref="H176:H180" si="96">D176-D175</f>
        <v>567</v>
      </c>
      <c r="I176" s="81">
        <f t="shared" ref="I176:I180" si="97">B176-D176-C176</f>
        <v>32345</v>
      </c>
      <c r="J176" s="82">
        <f t="shared" ref="J176:J180" si="98">F176/I175*$B$2/($B$2-B175)</f>
        <v>6.6587934462874254E-2</v>
      </c>
      <c r="K176" s="82">
        <f t="shared" ref="K176:K180" si="99">G176/I175</f>
        <v>1.6194856513571289E-4</v>
      </c>
      <c r="L176" s="82">
        <f t="shared" ref="L176:L180" si="100">H176/I175</f>
        <v>1.8364967286389842E-2</v>
      </c>
      <c r="M176" s="81">
        <f t="shared" ref="M176:M180" si="101">J176/(K176+L176)</f>
        <v>3.5941186863754888</v>
      </c>
      <c r="N176" s="84">
        <f t="shared" ref="N176:N180" si="102">C176/B176</f>
        <v>7.6669341178568244E-3</v>
      </c>
      <c r="O176" s="84"/>
      <c r="P176" s="85">
        <f t="shared" ref="P176:P180" si="103">D176/B176</f>
        <v>0.41561914950521528</v>
      </c>
      <c r="Q176" s="87">
        <f t="shared" ref="Q176:Q180" si="104">N176</f>
        <v>7.6669341178568244E-3</v>
      </c>
      <c r="R176" s="96">
        <f t="shared" ref="R176:R180" si="105">IF(P176="","",1-SUM(P176:Q176))</f>
        <v>0.57671391637692793</v>
      </c>
      <c r="AB176" s="119">
        <f t="shared" ref="AB176:AB180" si="106">AVERAGE(F170:F176)</f>
        <v>1699.5714285714287</v>
      </c>
      <c r="AC176" s="120">
        <f t="shared" ref="AC176:AC180" si="107">AVERAGE(G170:G176)</f>
        <v>7.7142857142857144</v>
      </c>
      <c r="AD176" s="67">
        <f t="shared" ref="AD176:AD180" si="108">INDEX(AB155:AB176,$AE$3)*$AD$2</f>
        <v>18.668571428571429</v>
      </c>
      <c r="AE176" s="41">
        <f t="shared" ref="AE176:AE180" si="109">AC176/AD176</f>
        <v>0.41322314049586778</v>
      </c>
      <c r="AL176">
        <f t="shared" si="48"/>
        <v>1564391</v>
      </c>
      <c r="AM176">
        <f t="shared" si="75"/>
        <v>28815</v>
      </c>
      <c r="AN176">
        <f t="shared" si="93"/>
        <v>26241.857142857141</v>
      </c>
      <c r="AO176" s="3">
        <f t="shared" si="92"/>
        <v>3.0318007082008381E-3</v>
      </c>
    </row>
    <row r="177" spans="1:41" ht="13.8" x14ac:dyDescent="0.25">
      <c r="A177" s="95">
        <v>44035</v>
      </c>
      <c r="B177" s="81">
        <v>57982</v>
      </c>
      <c r="C177" s="81">
        <v>442</v>
      </c>
      <c r="D177" s="81">
        <v>24044</v>
      </c>
      <c r="E177" s="81">
        <v>1596928</v>
      </c>
      <c r="F177" s="81">
        <f t="shared" si="94"/>
        <v>1897</v>
      </c>
      <c r="G177" s="81">
        <f t="shared" si="95"/>
        <v>12</v>
      </c>
      <c r="H177" s="81">
        <f t="shared" si="96"/>
        <v>734</v>
      </c>
      <c r="I177" s="81">
        <f t="shared" si="97"/>
        <v>33496</v>
      </c>
      <c r="J177" s="82">
        <f t="shared" si="98"/>
        <v>5.9031445317576627E-2</v>
      </c>
      <c r="K177" s="82">
        <f t="shared" si="99"/>
        <v>3.7100015458339775E-4</v>
      </c>
      <c r="L177" s="82">
        <f t="shared" si="100"/>
        <v>2.2692842788684494E-2</v>
      </c>
      <c r="M177" s="81">
        <f t="shared" si="101"/>
        <v>2.5594800251970726</v>
      </c>
      <c r="N177" s="84">
        <f t="shared" si="102"/>
        <v>7.6230554309958259E-3</v>
      </c>
      <c r="O177" s="84"/>
      <c r="P177" s="85">
        <f t="shared" si="103"/>
        <v>0.41468041806077749</v>
      </c>
      <c r="Q177" s="87">
        <f t="shared" si="104"/>
        <v>7.6230554309958259E-3</v>
      </c>
      <c r="R177" s="96">
        <f t="shared" si="105"/>
        <v>0.57769652650822667</v>
      </c>
      <c r="AB177" s="119">
        <f t="shared" si="106"/>
        <v>1703.2857142857142</v>
      </c>
      <c r="AC177" s="120">
        <f t="shared" si="107"/>
        <v>8.2857142857142865</v>
      </c>
      <c r="AD177" s="67">
        <f t="shared" si="108"/>
        <v>21.177857142857142</v>
      </c>
      <c r="AE177" s="41">
        <f t="shared" si="109"/>
        <v>0.39124422408850218</v>
      </c>
      <c r="AL177">
        <f t="shared" si="48"/>
        <v>1596928</v>
      </c>
      <c r="AM177">
        <f t="shared" si="75"/>
        <v>32537</v>
      </c>
      <c r="AN177">
        <f t="shared" si="93"/>
        <v>26451</v>
      </c>
      <c r="AO177" s="3">
        <f t="shared" si="92"/>
        <v>3.0559636117235963E-3</v>
      </c>
    </row>
    <row r="178" spans="1:41" ht="13.8" x14ac:dyDescent="0.25">
      <c r="A178" s="95">
        <v>44036</v>
      </c>
      <c r="B178" s="81">
        <v>59475</v>
      </c>
      <c r="C178" s="81">
        <v>448</v>
      </c>
      <c r="D178" s="81">
        <v>26797</v>
      </c>
      <c r="E178" s="81">
        <v>1621331</v>
      </c>
      <c r="F178" s="81">
        <f t="shared" si="94"/>
        <v>1493</v>
      </c>
      <c r="G178" s="81">
        <f t="shared" si="95"/>
        <v>6</v>
      </c>
      <c r="H178" s="81">
        <f t="shared" si="96"/>
        <v>2753</v>
      </c>
      <c r="I178" s="81">
        <f t="shared" si="97"/>
        <v>32230</v>
      </c>
      <c r="J178" s="82">
        <f t="shared" si="98"/>
        <v>4.4873083646147296E-2</v>
      </c>
      <c r="K178" s="82">
        <f t="shared" si="99"/>
        <v>1.7912586577501792E-4</v>
      </c>
      <c r="L178" s="82">
        <f t="shared" si="100"/>
        <v>8.2188918079770718E-2</v>
      </c>
      <c r="M178" s="81">
        <f t="shared" si="101"/>
        <v>0.5447875352705146</v>
      </c>
      <c r="N178" s="84">
        <f t="shared" si="102"/>
        <v>7.5325767129045818E-3</v>
      </c>
      <c r="O178" s="84"/>
      <c r="P178" s="85">
        <f t="shared" si="103"/>
        <v>0.45055905842791089</v>
      </c>
      <c r="Q178" s="87">
        <f t="shared" si="104"/>
        <v>7.5325767129045818E-3</v>
      </c>
      <c r="R178" s="96">
        <f t="shared" si="105"/>
        <v>0.54190836485918448</v>
      </c>
      <c r="AB178" s="119">
        <f t="shared" si="106"/>
        <v>1716.5714285714287</v>
      </c>
      <c r="AC178" s="120">
        <f t="shared" si="107"/>
        <v>8</v>
      </c>
      <c r="AD178" s="67">
        <f t="shared" si="108"/>
        <v>21.724285714285713</v>
      </c>
      <c r="AE178" s="41">
        <f t="shared" si="109"/>
        <v>0.3682514631419741</v>
      </c>
      <c r="AL178">
        <f t="shared" si="48"/>
        <v>1621331</v>
      </c>
      <c r="AM178">
        <f t="shared" si="75"/>
        <v>24403</v>
      </c>
      <c r="AN178">
        <f t="shared" si="93"/>
        <v>26263.428571428572</v>
      </c>
      <c r="AO178" s="3">
        <f t="shared" si="92"/>
        <v>3.0342929202445109E-3</v>
      </c>
    </row>
    <row r="179" spans="1:41" ht="13.8" x14ac:dyDescent="0.25">
      <c r="A179" s="95">
        <v>44037</v>
      </c>
      <c r="B179" s="81">
        <v>60678</v>
      </c>
      <c r="C179" s="81">
        <v>457</v>
      </c>
      <c r="D179" s="81">
        <v>26917</v>
      </c>
      <c r="E179" s="81">
        <v>1636797</v>
      </c>
      <c r="F179" s="81">
        <f t="shared" si="94"/>
        <v>1203</v>
      </c>
      <c r="G179" s="81">
        <f t="shared" si="95"/>
        <v>9</v>
      </c>
      <c r="H179" s="81">
        <f t="shared" si="96"/>
        <v>120</v>
      </c>
      <c r="I179" s="81">
        <f t="shared" si="97"/>
        <v>33304</v>
      </c>
      <c r="J179" s="82">
        <f t="shared" si="98"/>
        <v>3.7583723164127253E-2</v>
      </c>
      <c r="K179" s="82">
        <f t="shared" si="99"/>
        <v>2.7924294135898232E-4</v>
      </c>
      <c r="L179" s="82">
        <f t="shared" si="100"/>
        <v>3.7232392181197642E-3</v>
      </c>
      <c r="M179" s="81">
        <f t="shared" si="101"/>
        <v>9.3901038572079187</v>
      </c>
      <c r="N179" s="84">
        <f t="shared" si="102"/>
        <v>7.5315600382346156E-3</v>
      </c>
      <c r="O179" s="84"/>
      <c r="P179" s="85">
        <f t="shared" si="103"/>
        <v>0.4436039421207027</v>
      </c>
      <c r="Q179" s="87">
        <f t="shared" si="104"/>
        <v>7.5315600382346156E-3</v>
      </c>
      <c r="R179" s="96">
        <f t="shared" si="105"/>
        <v>0.54886449784106262</v>
      </c>
      <c r="AB179" s="119">
        <f t="shared" si="106"/>
        <v>1616.1428571428571</v>
      </c>
      <c r="AC179" s="120">
        <f t="shared" si="107"/>
        <v>8</v>
      </c>
      <c r="AD179" s="67">
        <f t="shared" si="108"/>
        <v>22.780714285714286</v>
      </c>
      <c r="AE179" s="41">
        <f t="shared" si="109"/>
        <v>0.35117423886119209</v>
      </c>
      <c r="AL179">
        <f t="shared" si="48"/>
        <v>1636797</v>
      </c>
      <c r="AM179">
        <f t="shared" si="75"/>
        <v>15466</v>
      </c>
      <c r="AN179">
        <f t="shared" si="93"/>
        <v>25548.857142857141</v>
      </c>
      <c r="AO179" s="3">
        <f t="shared" si="92"/>
        <v>2.95173633320842E-3</v>
      </c>
    </row>
    <row r="180" spans="1:41" ht="13.8" x14ac:dyDescent="0.25">
      <c r="A180" s="95">
        <v>44038</v>
      </c>
      <c r="B180" s="81">
        <v>61956</v>
      </c>
      <c r="C180" s="81">
        <v>470</v>
      </c>
      <c r="D180" s="81">
        <v>27025</v>
      </c>
      <c r="E180" s="81">
        <v>1648987</v>
      </c>
      <c r="F180" s="81">
        <f t="shared" si="94"/>
        <v>1278</v>
      </c>
      <c r="G180" s="81">
        <f t="shared" si="95"/>
        <v>13</v>
      </c>
      <c r="H180" s="81">
        <f t="shared" si="96"/>
        <v>108</v>
      </c>
      <c r="I180" s="81">
        <f t="shared" si="97"/>
        <v>34461</v>
      </c>
      <c r="J180" s="82">
        <f t="shared" si="98"/>
        <v>3.8644680177918861E-2</v>
      </c>
      <c r="K180" s="82">
        <f t="shared" si="99"/>
        <v>3.9034350228200817E-4</v>
      </c>
      <c r="L180" s="82">
        <f t="shared" si="100"/>
        <v>3.2428537112659142E-3</v>
      </c>
      <c r="M180" s="81">
        <f t="shared" si="101"/>
        <v>10.636548997069502</v>
      </c>
      <c r="N180" s="84">
        <f t="shared" si="102"/>
        <v>7.5860287946284462E-3</v>
      </c>
      <c r="O180" s="84"/>
      <c r="P180" s="85">
        <f t="shared" si="103"/>
        <v>0.43619665569113564</v>
      </c>
      <c r="Q180" s="87">
        <f t="shared" si="104"/>
        <v>7.5860287946284462E-3</v>
      </c>
      <c r="R180" s="96">
        <f t="shared" si="105"/>
        <v>0.55621731551423592</v>
      </c>
      <c r="AB180" s="119">
        <f t="shared" si="106"/>
        <v>1666.7142857142858</v>
      </c>
      <c r="AC180" s="120">
        <f t="shared" si="107"/>
        <v>8.7142857142857135</v>
      </c>
      <c r="AD180" s="67">
        <f t="shared" si="108"/>
        <v>24.072857142857142</v>
      </c>
      <c r="AE180" s="41">
        <f t="shared" si="109"/>
        <v>0.36199632069313392</v>
      </c>
      <c r="AL180">
        <f t="shared" si="48"/>
        <v>1648987</v>
      </c>
      <c r="AM180">
        <f t="shared" si="75"/>
        <v>12190</v>
      </c>
      <c r="AN180">
        <f t="shared" si="93"/>
        <v>24454.428571428572</v>
      </c>
      <c r="AO180" s="3">
        <f t="shared" si="92"/>
        <v>2.8252937076019649E-3</v>
      </c>
    </row>
    <row r="181" spans="1:41" ht="13.8" x14ac:dyDescent="0.25">
      <c r="A181" s="95">
        <v>44039</v>
      </c>
      <c r="B181" s="81">
        <v>63985</v>
      </c>
      <c r="C181" s="81">
        <v>474</v>
      </c>
      <c r="D181" s="81">
        <v>27133</v>
      </c>
      <c r="E181" s="81">
        <v>1677199</v>
      </c>
      <c r="F181" s="81">
        <f t="shared" ref="F181:F193" si="110">B181-B180</f>
        <v>2029</v>
      </c>
      <c r="G181" s="81">
        <f t="shared" ref="G181:G193" si="111">C181-C180</f>
        <v>4</v>
      </c>
      <c r="H181" s="81">
        <f t="shared" ref="H181:H193" si="112">D181-D180</f>
        <v>108</v>
      </c>
      <c r="I181" s="81">
        <f t="shared" ref="I181:I193" si="113">B181-D181-C181</f>
        <v>36378</v>
      </c>
      <c r="J181" s="82">
        <f t="shared" ref="J181:J193" si="114">F181/I180*$B$2/($B$2-B180)</f>
        <v>5.9302638209052579E-2</v>
      </c>
      <c r="K181" s="82">
        <f t="shared" ref="K181:K193" si="115">G181/I180</f>
        <v>1.1607324221583819E-4</v>
      </c>
      <c r="L181" s="82">
        <f t="shared" ref="L181:L193" si="116">H181/I180</f>
        <v>3.1339775398276314E-3</v>
      </c>
      <c r="M181" s="81">
        <f t="shared" ref="M181:M193" si="117">J181/(K181+L181)</f>
        <v>18.246680493947864</v>
      </c>
      <c r="N181" s="84">
        <f t="shared" ref="N181:N193" si="118">C181/B181</f>
        <v>7.407986246776588E-3</v>
      </c>
      <c r="O181" s="84"/>
      <c r="P181" s="85">
        <f t="shared" ref="P181:P193" si="119">D181/B181</f>
        <v>0.42405251230757207</v>
      </c>
      <c r="Q181" s="87">
        <f t="shared" ref="Q181:Q193" si="120">N181</f>
        <v>7.407986246776588E-3</v>
      </c>
      <c r="R181" s="96">
        <f t="shared" ref="R181:R193" si="121">IF(P181="","",1-SUM(P181:Q181))</f>
        <v>0.56853950144565135</v>
      </c>
      <c r="AB181" s="119">
        <f t="shared" ref="AB181:AB193" si="122">AVERAGE(F175:F181)</f>
        <v>1711.7142857142858</v>
      </c>
      <c r="AC181" s="120">
        <f t="shared" ref="AC181:AC193" si="123">AVERAGE(G175:G181)</f>
        <v>8.4285714285714288</v>
      </c>
      <c r="AD181" s="67">
        <f t="shared" ref="AD181:AD193" si="124">INDEX(AB160:AB181,$AE$3)*$AD$2</f>
        <v>23.984999999999999</v>
      </c>
      <c r="AE181" s="41">
        <f t="shared" ref="AE181:AE193" si="125">AC181/AD181</f>
        <v>0.35141010750766849</v>
      </c>
      <c r="AL181">
        <f t="shared" si="48"/>
        <v>1677199</v>
      </c>
      <c r="AM181">
        <f t="shared" si="75"/>
        <v>28212</v>
      </c>
      <c r="AN181">
        <f t="shared" si="93"/>
        <v>24541.714285714286</v>
      </c>
      <c r="AO181" s="3">
        <f t="shared" si="92"/>
        <v>2.8353780887853015E-3</v>
      </c>
    </row>
    <row r="182" spans="1:41" ht="13.8" x14ac:dyDescent="0.25">
      <c r="A182" s="95">
        <v>44040</v>
      </c>
      <c r="B182" s="81">
        <v>66293</v>
      </c>
      <c r="C182" s="81">
        <v>486</v>
      </c>
      <c r="D182" s="81">
        <v>32182</v>
      </c>
      <c r="E182" s="81">
        <v>1703860</v>
      </c>
      <c r="F182" s="81">
        <f t="shared" si="110"/>
        <v>2308</v>
      </c>
      <c r="G182" s="81">
        <f t="shared" si="111"/>
        <v>12</v>
      </c>
      <c r="H182" s="81">
        <f t="shared" si="112"/>
        <v>5049</v>
      </c>
      <c r="I182" s="81">
        <f t="shared" si="113"/>
        <v>33625</v>
      </c>
      <c r="J182" s="82">
        <f t="shared" si="114"/>
        <v>6.3917441234999997E-2</v>
      </c>
      <c r="K182" s="82">
        <f t="shared" si="115"/>
        <v>3.2986970146792015E-4</v>
      </c>
      <c r="L182" s="82">
        <f t="shared" si="116"/>
        <v>0.13879267689262742</v>
      </c>
      <c r="M182" s="81">
        <f t="shared" si="117"/>
        <v>0.45943265703355657</v>
      </c>
      <c r="N182" s="84">
        <f t="shared" si="118"/>
        <v>7.3310907637307108E-3</v>
      </c>
      <c r="O182" s="84"/>
      <c r="P182" s="85">
        <f t="shared" si="119"/>
        <v>0.4854509525892628</v>
      </c>
      <c r="Q182" s="87">
        <f t="shared" si="120"/>
        <v>7.3310907637307108E-3</v>
      </c>
      <c r="R182" s="96">
        <f t="shared" si="121"/>
        <v>0.50721795664700653</v>
      </c>
      <c r="AB182" s="119">
        <f t="shared" si="122"/>
        <v>1750.1428571428571</v>
      </c>
      <c r="AC182" s="120">
        <f t="shared" si="123"/>
        <v>8.7142857142857135</v>
      </c>
      <c r="AD182" s="67">
        <f t="shared" si="124"/>
        <v>25.502142857142857</v>
      </c>
      <c r="AE182" s="41">
        <f t="shared" si="125"/>
        <v>0.341707979721592</v>
      </c>
      <c r="AL182">
        <f t="shared" si="48"/>
        <v>1703860</v>
      </c>
      <c r="AM182">
        <f t="shared" si="75"/>
        <v>26661</v>
      </c>
      <c r="AN182">
        <f t="shared" si="93"/>
        <v>24040.571428571428</v>
      </c>
      <c r="AO182" s="3">
        <f t="shared" si="92"/>
        <v>2.7774795467375994E-3</v>
      </c>
    </row>
    <row r="183" spans="1:41" ht="13.8" x14ac:dyDescent="0.25">
      <c r="A183" s="95">
        <v>44041</v>
      </c>
      <c r="B183" s="81">
        <v>68299</v>
      </c>
      <c r="C183" s="81">
        <v>491</v>
      </c>
      <c r="D183" s="81">
        <v>32746</v>
      </c>
      <c r="E183" s="81">
        <v>1730085</v>
      </c>
      <c r="F183" s="81">
        <f t="shared" si="110"/>
        <v>2006</v>
      </c>
      <c r="G183" s="81">
        <f t="shared" si="111"/>
        <v>5</v>
      </c>
      <c r="H183" s="81">
        <f t="shared" si="112"/>
        <v>564</v>
      </c>
      <c r="I183" s="81">
        <f t="shared" si="113"/>
        <v>35062</v>
      </c>
      <c r="J183" s="82">
        <f t="shared" si="114"/>
        <v>6.0118441496534836E-2</v>
      </c>
      <c r="K183" s="82">
        <f t="shared" si="115"/>
        <v>1.4869888475836432E-4</v>
      </c>
      <c r="L183" s="82">
        <f t="shared" si="116"/>
        <v>1.6773234200743493E-2</v>
      </c>
      <c r="M183" s="81">
        <f t="shared" si="117"/>
        <v>3.5526934891405699</v>
      </c>
      <c r="N183" s="84">
        <f t="shared" si="118"/>
        <v>7.1889778766892638E-3</v>
      </c>
      <c r="O183" s="84"/>
      <c r="P183" s="85">
        <f t="shared" si="119"/>
        <v>0.47945065081479965</v>
      </c>
      <c r="Q183" s="87">
        <f t="shared" si="120"/>
        <v>7.1889778766892638E-3</v>
      </c>
      <c r="R183" s="96">
        <f t="shared" si="121"/>
        <v>0.51336037130851109</v>
      </c>
      <c r="AB183" s="119">
        <f t="shared" si="122"/>
        <v>1744.8571428571429</v>
      </c>
      <c r="AC183" s="120">
        <f t="shared" si="123"/>
        <v>8.7142857142857135</v>
      </c>
      <c r="AD183" s="67">
        <f t="shared" si="124"/>
        <v>24.897857142857141</v>
      </c>
      <c r="AE183" s="41">
        <f t="shared" si="125"/>
        <v>0.35000143443210829</v>
      </c>
      <c r="AL183">
        <f t="shared" si="48"/>
        <v>1730085</v>
      </c>
      <c r="AM183">
        <f t="shared" si="75"/>
        <v>26225</v>
      </c>
      <c r="AN183">
        <f t="shared" si="93"/>
        <v>23670.571428571428</v>
      </c>
      <c r="AO183" s="3">
        <f t="shared" si="92"/>
        <v>2.7347323335381842E-3</v>
      </c>
    </row>
    <row r="184" spans="1:41" ht="13.8" x14ac:dyDescent="0.25">
      <c r="A184" s="95">
        <v>44042</v>
      </c>
      <c r="B184" s="81">
        <v>70036</v>
      </c>
      <c r="C184" s="81">
        <v>500</v>
      </c>
      <c r="D184" s="81">
        <v>43489</v>
      </c>
      <c r="E184" s="81">
        <v>1752049</v>
      </c>
      <c r="F184" s="81">
        <f t="shared" si="110"/>
        <v>1737</v>
      </c>
      <c r="G184" s="81">
        <f t="shared" si="111"/>
        <v>9</v>
      </c>
      <c r="H184" s="81">
        <f t="shared" si="112"/>
        <v>10743</v>
      </c>
      <c r="I184" s="81">
        <f t="shared" si="113"/>
        <v>26047</v>
      </c>
      <c r="J184" s="82">
        <f t="shared" si="114"/>
        <v>4.9934838689967745E-2</v>
      </c>
      <c r="K184" s="82">
        <f t="shared" si="115"/>
        <v>2.566881524157207E-4</v>
      </c>
      <c r="L184" s="82">
        <f t="shared" si="116"/>
        <v>0.30640009126689866</v>
      </c>
      <c r="M184" s="81">
        <f t="shared" si="117"/>
        <v>0.16283624573545843</v>
      </c>
      <c r="N184" s="84">
        <f t="shared" si="118"/>
        <v>7.1391855617111196E-3</v>
      </c>
      <c r="O184" s="84"/>
      <c r="P184" s="85">
        <f t="shared" si="119"/>
        <v>0.62095208178650985</v>
      </c>
      <c r="Q184" s="87">
        <f t="shared" si="120"/>
        <v>7.1391855617111196E-3</v>
      </c>
      <c r="R184" s="96">
        <f t="shared" si="121"/>
        <v>0.37190873265177904</v>
      </c>
      <c r="AB184" s="119">
        <f t="shared" si="122"/>
        <v>1722</v>
      </c>
      <c r="AC184" s="120">
        <f t="shared" si="123"/>
        <v>8.2857142857142865</v>
      </c>
      <c r="AD184" s="67">
        <f t="shared" si="124"/>
        <v>24.366428571428568</v>
      </c>
      <c r="AE184" s="41">
        <f t="shared" si="125"/>
        <v>0.34004631665347529</v>
      </c>
      <c r="AL184">
        <f t="shared" si="48"/>
        <v>1752049</v>
      </c>
      <c r="AM184">
        <f t="shared" si="75"/>
        <v>21964</v>
      </c>
      <c r="AN184">
        <f t="shared" si="93"/>
        <v>22160.142857142859</v>
      </c>
      <c r="AO184" s="3">
        <f t="shared" si="92"/>
        <v>2.5602279763345488E-3</v>
      </c>
    </row>
    <row r="185" spans="1:41" ht="13.8" x14ac:dyDescent="0.25">
      <c r="A185" s="95">
        <v>44043</v>
      </c>
      <c r="B185" s="81">
        <v>70970</v>
      </c>
      <c r="C185" s="81">
        <v>512</v>
      </c>
      <c r="D185" s="81">
        <v>43850</v>
      </c>
      <c r="E185" s="81">
        <v>1774946</v>
      </c>
      <c r="F185" s="81">
        <f t="shared" si="110"/>
        <v>934</v>
      </c>
      <c r="G185" s="81">
        <f t="shared" si="111"/>
        <v>12</v>
      </c>
      <c r="H185" s="81">
        <f t="shared" si="112"/>
        <v>361</v>
      </c>
      <c r="I185" s="81">
        <f t="shared" si="113"/>
        <v>26608</v>
      </c>
      <c r="J185" s="82">
        <f t="shared" si="114"/>
        <v>3.6150769085192741E-2</v>
      </c>
      <c r="K185" s="82">
        <f t="shared" si="115"/>
        <v>4.6070564748339541E-4</v>
      </c>
      <c r="L185" s="82">
        <f t="shared" si="116"/>
        <v>1.3859561561792145E-2</v>
      </c>
      <c r="M185" s="81">
        <f t="shared" si="117"/>
        <v>2.5244479419893171</v>
      </c>
      <c r="N185" s="84">
        <f t="shared" si="118"/>
        <v>7.2143159081301958E-3</v>
      </c>
      <c r="O185" s="84"/>
      <c r="P185" s="85">
        <f t="shared" si="119"/>
        <v>0.61786670424122869</v>
      </c>
      <c r="Q185" s="87">
        <f t="shared" si="120"/>
        <v>7.2143159081301958E-3</v>
      </c>
      <c r="R185" s="96">
        <f t="shared" si="121"/>
        <v>0.37491897985064115</v>
      </c>
      <c r="AB185" s="119">
        <f t="shared" si="122"/>
        <v>1642.1428571428571</v>
      </c>
      <c r="AC185" s="120">
        <f t="shared" si="123"/>
        <v>9.1428571428571423</v>
      </c>
      <c r="AD185" s="67">
        <f t="shared" si="124"/>
        <v>25.032857142857143</v>
      </c>
      <c r="AE185" s="41">
        <f t="shared" si="125"/>
        <v>0.36523426353934829</v>
      </c>
      <c r="AL185">
        <f t="shared" si="48"/>
        <v>1774946</v>
      </c>
      <c r="AM185">
        <f t="shared" si="75"/>
        <v>22897</v>
      </c>
      <c r="AN185">
        <f t="shared" si="93"/>
        <v>21945</v>
      </c>
      <c r="AO185" s="3">
        <f t="shared" si="92"/>
        <v>2.535371874759908E-3</v>
      </c>
    </row>
    <row r="186" spans="1:41" ht="13.8" x14ac:dyDescent="0.25">
      <c r="A186" s="95">
        <v>44044</v>
      </c>
      <c r="B186" s="81">
        <v>72218</v>
      </c>
      <c r="C186" s="81">
        <v>526</v>
      </c>
      <c r="D186" s="81">
        <v>45102</v>
      </c>
      <c r="E186" s="81">
        <v>1782727</v>
      </c>
      <c r="F186" s="81">
        <f t="shared" si="110"/>
        <v>1248</v>
      </c>
      <c r="G186" s="81">
        <f t="shared" si="111"/>
        <v>14</v>
      </c>
      <c r="H186" s="81">
        <f t="shared" si="112"/>
        <v>1252</v>
      </c>
      <c r="I186" s="81">
        <f t="shared" si="113"/>
        <v>26590</v>
      </c>
      <c r="J186" s="82">
        <f t="shared" si="114"/>
        <v>4.7290943313835432E-2</v>
      </c>
      <c r="K186" s="82">
        <f t="shared" si="115"/>
        <v>5.2615754660252558E-4</v>
      </c>
      <c r="L186" s="82">
        <f t="shared" si="116"/>
        <v>4.7053517739025857E-2</v>
      </c>
      <c r="M186" s="81">
        <f t="shared" si="117"/>
        <v>0.99393161113312256</v>
      </c>
      <c r="N186" s="84">
        <f t="shared" si="118"/>
        <v>7.2835027278517822E-3</v>
      </c>
      <c r="O186" s="84"/>
      <c r="P186" s="85">
        <f t="shared" si="119"/>
        <v>0.62452574150488793</v>
      </c>
      <c r="Q186" s="87">
        <f t="shared" si="120"/>
        <v>7.2835027278517822E-3</v>
      </c>
      <c r="R186" s="96">
        <f t="shared" si="121"/>
        <v>0.36819075576726024</v>
      </c>
      <c r="AB186" s="119">
        <f t="shared" si="122"/>
        <v>1648.5714285714287</v>
      </c>
      <c r="AC186" s="120">
        <f t="shared" si="123"/>
        <v>9.8571428571428577</v>
      </c>
      <c r="AD186" s="67">
        <f t="shared" si="124"/>
        <v>25.493571428571428</v>
      </c>
      <c r="AE186" s="41">
        <f t="shared" si="125"/>
        <v>0.38665209716735316</v>
      </c>
      <c r="AL186">
        <f t="shared" si="48"/>
        <v>1782727</v>
      </c>
      <c r="AM186">
        <f t="shared" si="75"/>
        <v>7781</v>
      </c>
      <c r="AN186">
        <f t="shared" si="93"/>
        <v>20847.142857142859</v>
      </c>
      <c r="AO186" s="3">
        <f t="shared" si="92"/>
        <v>2.4085331359809483E-3</v>
      </c>
    </row>
    <row r="187" spans="1:41" ht="13.8" x14ac:dyDescent="0.25">
      <c r="A187" s="95">
        <v>44045</v>
      </c>
      <c r="B187" s="81">
        <v>72815</v>
      </c>
      <c r="C187" s="81">
        <v>536</v>
      </c>
      <c r="D187" s="81">
        <v>45677</v>
      </c>
      <c r="E187" s="81">
        <v>1792724</v>
      </c>
      <c r="F187" s="81">
        <f t="shared" si="110"/>
        <v>597</v>
      </c>
      <c r="G187" s="81">
        <f t="shared" si="111"/>
        <v>10</v>
      </c>
      <c r="H187" s="81">
        <f t="shared" si="112"/>
        <v>575</v>
      </c>
      <c r="I187" s="81">
        <f t="shared" si="113"/>
        <v>26602</v>
      </c>
      <c r="J187" s="82">
        <f t="shared" si="114"/>
        <v>2.2640955880381085E-2</v>
      </c>
      <c r="K187" s="82">
        <f t="shared" si="115"/>
        <v>3.7608123354644602E-4</v>
      </c>
      <c r="L187" s="82">
        <f t="shared" si="116"/>
        <v>2.1624670928920647E-2</v>
      </c>
      <c r="M187" s="81">
        <f t="shared" si="117"/>
        <v>1.029099174118518</v>
      </c>
      <c r="N187" s="84">
        <f t="shared" si="118"/>
        <v>7.3611206482180874E-3</v>
      </c>
      <c r="O187" s="84"/>
      <c r="P187" s="85">
        <f t="shared" si="119"/>
        <v>0.62730206688182377</v>
      </c>
      <c r="Q187" s="87">
        <f t="shared" si="120"/>
        <v>7.3611206482180874E-3</v>
      </c>
      <c r="R187" s="96">
        <f t="shared" si="121"/>
        <v>0.36533681246995819</v>
      </c>
      <c r="AB187" s="119">
        <f t="shared" si="122"/>
        <v>1551.2857142857142</v>
      </c>
      <c r="AC187" s="120">
        <f t="shared" si="123"/>
        <v>9.4285714285714288</v>
      </c>
      <c r="AD187" s="67">
        <f t="shared" si="124"/>
        <v>25.549285714285713</v>
      </c>
      <c r="AE187" s="41">
        <f t="shared" si="125"/>
        <v>0.36903463893315447</v>
      </c>
      <c r="AL187">
        <f t="shared" si="48"/>
        <v>1792724</v>
      </c>
      <c r="AM187">
        <f t="shared" si="75"/>
        <v>9997</v>
      </c>
      <c r="AN187">
        <f t="shared" si="93"/>
        <v>20533.857142857141</v>
      </c>
      <c r="AO187" s="3">
        <f t="shared" si="92"/>
        <v>2.372338294843374E-3</v>
      </c>
    </row>
    <row r="188" spans="1:41" ht="13.8" x14ac:dyDescent="0.25">
      <c r="A188" s="95">
        <v>44046</v>
      </c>
      <c r="B188" s="81">
        <v>74430</v>
      </c>
      <c r="C188" s="81">
        <v>546</v>
      </c>
      <c r="D188" s="81">
        <v>47571</v>
      </c>
      <c r="E188" s="81">
        <v>1816308</v>
      </c>
      <c r="F188" s="81">
        <f t="shared" si="110"/>
        <v>1615</v>
      </c>
      <c r="G188" s="81">
        <f t="shared" si="111"/>
        <v>10</v>
      </c>
      <c r="H188" s="81">
        <f t="shared" si="112"/>
        <v>1894</v>
      </c>
      <c r="I188" s="81">
        <f t="shared" si="113"/>
        <v>26313</v>
      </c>
      <c r="J188" s="82">
        <f t="shared" si="114"/>
        <v>6.1224776713304473E-2</v>
      </c>
      <c r="K188" s="82">
        <f t="shared" si="115"/>
        <v>3.7591158559506803E-4</v>
      </c>
      <c r="L188" s="82">
        <f t="shared" si="116"/>
        <v>7.1197654311705882E-2</v>
      </c>
      <c r="M188" s="81">
        <f t="shared" si="117"/>
        <v>0.85541045699964591</v>
      </c>
      <c r="N188" s="84">
        <f t="shared" si="118"/>
        <v>7.335751713018944E-3</v>
      </c>
      <c r="O188" s="84"/>
      <c r="P188" s="85">
        <f t="shared" si="119"/>
        <v>0.63913744457879884</v>
      </c>
      <c r="Q188" s="87">
        <f t="shared" si="120"/>
        <v>7.335751713018944E-3</v>
      </c>
      <c r="R188" s="96">
        <f t="shared" si="121"/>
        <v>0.35352680370818224</v>
      </c>
      <c r="AB188" s="119">
        <f t="shared" si="122"/>
        <v>1492.1428571428571</v>
      </c>
      <c r="AC188" s="120">
        <f t="shared" si="123"/>
        <v>10.285714285714286</v>
      </c>
      <c r="AD188" s="67">
        <f t="shared" si="124"/>
        <v>25.748571428571427</v>
      </c>
      <c r="AE188" s="41">
        <f t="shared" si="125"/>
        <v>0.39946737683089217</v>
      </c>
      <c r="AL188">
        <f t="shared" si="48"/>
        <v>1816308</v>
      </c>
      <c r="AM188">
        <f t="shared" si="75"/>
        <v>23584</v>
      </c>
      <c r="AN188">
        <f t="shared" si="93"/>
        <v>19872.714285714286</v>
      </c>
      <c r="AO188" s="3">
        <f t="shared" si="92"/>
        <v>2.2959544714121409E-3</v>
      </c>
    </row>
    <row r="189" spans="1:41" ht="13.8" x14ac:dyDescent="0.25">
      <c r="A189" s="95">
        <v>44047</v>
      </c>
      <c r="B189" s="81">
        <v>76198</v>
      </c>
      <c r="C189" s="81">
        <v>561</v>
      </c>
      <c r="D189" s="81">
        <v>49834</v>
      </c>
      <c r="E189" s="81">
        <v>1842401</v>
      </c>
      <c r="F189" s="81">
        <f t="shared" si="110"/>
        <v>1768</v>
      </c>
      <c r="G189" s="81">
        <f t="shared" si="111"/>
        <v>15</v>
      </c>
      <c r="H189" s="81">
        <f t="shared" si="112"/>
        <v>2263</v>
      </c>
      <c r="I189" s="81">
        <f t="shared" si="113"/>
        <v>25803</v>
      </c>
      <c r="J189" s="82">
        <f t="shared" si="114"/>
        <v>6.7773918440772199E-2</v>
      </c>
      <c r="K189" s="82">
        <f t="shared" si="115"/>
        <v>5.7006042640519896E-4</v>
      </c>
      <c r="L189" s="82">
        <f t="shared" si="116"/>
        <v>8.6003116330331017E-2</v>
      </c>
      <c r="M189" s="81">
        <f t="shared" si="117"/>
        <v>0.78285123614224705</v>
      </c>
      <c r="N189" s="84">
        <f t="shared" si="118"/>
        <v>7.362397963201134E-3</v>
      </c>
      <c r="O189" s="84"/>
      <c r="P189" s="85">
        <f t="shared" si="119"/>
        <v>0.65400666684164943</v>
      </c>
      <c r="Q189" s="87">
        <f t="shared" si="120"/>
        <v>7.362397963201134E-3</v>
      </c>
      <c r="R189" s="96">
        <f t="shared" si="121"/>
        <v>0.33863093519514942</v>
      </c>
      <c r="AB189" s="119">
        <f t="shared" si="122"/>
        <v>1415</v>
      </c>
      <c r="AC189" s="120">
        <f t="shared" si="123"/>
        <v>10.714285714285714</v>
      </c>
      <c r="AD189" s="67">
        <f t="shared" si="124"/>
        <v>24.242142857142856</v>
      </c>
      <c r="AE189" s="41">
        <f t="shared" si="125"/>
        <v>0.44196941571643245</v>
      </c>
      <c r="AL189">
        <f t="shared" si="48"/>
        <v>1842401</v>
      </c>
      <c r="AM189">
        <f t="shared" si="75"/>
        <v>26093</v>
      </c>
      <c r="AN189">
        <f t="shared" si="93"/>
        <v>19791.571428571428</v>
      </c>
      <c r="AO189" s="3">
        <f t="shared" si="92"/>
        <v>2.2865797929962073E-3</v>
      </c>
    </row>
    <row r="190" spans="1:41" ht="13.8" x14ac:dyDescent="0.25">
      <c r="A190" s="95">
        <v>44048</v>
      </c>
      <c r="B190" s="81">
        <v>77919</v>
      </c>
      <c r="C190" s="81">
        <v>565</v>
      </c>
      <c r="D190" s="81">
        <v>51395</v>
      </c>
      <c r="E190" s="81">
        <v>1868194</v>
      </c>
      <c r="F190" s="81">
        <f t="shared" si="110"/>
        <v>1721</v>
      </c>
      <c r="G190" s="81">
        <f t="shared" si="111"/>
        <v>4</v>
      </c>
      <c r="H190" s="81">
        <f t="shared" si="112"/>
        <v>1561</v>
      </c>
      <c r="I190" s="81">
        <f t="shared" si="113"/>
        <v>25959</v>
      </c>
      <c r="J190" s="82">
        <f t="shared" si="114"/>
        <v>6.729005098464827E-2</v>
      </c>
      <c r="K190" s="82">
        <f t="shared" si="115"/>
        <v>1.5502073402317559E-4</v>
      </c>
      <c r="L190" s="82">
        <f t="shared" si="116"/>
        <v>6.0496841452544275E-2</v>
      </c>
      <c r="M190" s="81">
        <f t="shared" si="117"/>
        <v>1.109447402911744</v>
      </c>
      <c r="N190" s="84">
        <f t="shared" si="118"/>
        <v>7.2511197525635595E-3</v>
      </c>
      <c r="O190" s="84"/>
      <c r="P190" s="85">
        <f t="shared" si="119"/>
        <v>0.65959522067788345</v>
      </c>
      <c r="Q190" s="87">
        <f t="shared" si="120"/>
        <v>7.2511197525635595E-3</v>
      </c>
      <c r="R190" s="96">
        <f t="shared" si="121"/>
        <v>0.33315365956955301</v>
      </c>
      <c r="AB190" s="119">
        <f t="shared" si="122"/>
        <v>1374.2857142857142</v>
      </c>
      <c r="AC190" s="120">
        <f t="shared" si="123"/>
        <v>10.571428571428571</v>
      </c>
      <c r="AD190" s="67">
        <f t="shared" si="124"/>
        <v>25.000714285714285</v>
      </c>
      <c r="AE190" s="41">
        <f t="shared" si="125"/>
        <v>0.42284506156966944</v>
      </c>
      <c r="AL190">
        <f t="shared" si="48"/>
        <v>1868194</v>
      </c>
      <c r="AM190">
        <f t="shared" si="75"/>
        <v>25793</v>
      </c>
      <c r="AN190">
        <f>AVERAGE(AM184:AM190)</f>
        <v>19729.857142857141</v>
      </c>
      <c r="AO190" s="3">
        <f>AN190/$B$2</f>
        <v>2.2794497558911312E-3</v>
      </c>
    </row>
    <row r="191" spans="1:41" ht="13.8" x14ac:dyDescent="0.25">
      <c r="A191" s="95">
        <v>44049</v>
      </c>
      <c r="B191" s="81">
        <v>79559</v>
      </c>
      <c r="C191" s="81">
        <v>576</v>
      </c>
      <c r="D191" s="81">
        <v>53427</v>
      </c>
      <c r="E191" s="81">
        <v>1896996</v>
      </c>
      <c r="F191" s="81">
        <f t="shared" si="110"/>
        <v>1640</v>
      </c>
      <c r="G191" s="81">
        <f t="shared" si="111"/>
        <v>11</v>
      </c>
      <c r="H191" s="81">
        <f t="shared" si="112"/>
        <v>2032</v>
      </c>
      <c r="I191" s="81">
        <f t="shared" si="113"/>
        <v>25556</v>
      </c>
      <c r="J191" s="82">
        <f t="shared" si="114"/>
        <v>6.3750442922009529E-2</v>
      </c>
      <c r="K191" s="82">
        <f t="shared" si="115"/>
        <v>4.2374513656150083E-4</v>
      </c>
      <c r="L191" s="82">
        <f t="shared" si="116"/>
        <v>7.8277283408451789E-2</v>
      </c>
      <c r="M191" s="81">
        <f t="shared" si="117"/>
        <v>0.81003316094588607</v>
      </c>
      <c r="N191" s="84">
        <f t="shared" si="118"/>
        <v>7.2399100038964791E-3</v>
      </c>
      <c r="O191" s="84"/>
      <c r="P191" s="85">
        <f t="shared" si="119"/>
        <v>0.67153936072600207</v>
      </c>
      <c r="Q191" s="87">
        <f t="shared" si="120"/>
        <v>7.2399100038964791E-3</v>
      </c>
      <c r="R191" s="96">
        <f t="shared" si="121"/>
        <v>0.32122072927010148</v>
      </c>
      <c r="AB191" s="119">
        <f t="shared" si="122"/>
        <v>1360.4285714285713</v>
      </c>
      <c r="AC191" s="120">
        <f t="shared" si="123"/>
        <v>10.857142857142858</v>
      </c>
      <c r="AD191" s="67">
        <f t="shared" si="124"/>
        <v>25.675714285714285</v>
      </c>
      <c r="AE191" s="41">
        <f t="shared" si="125"/>
        <v>0.42285650698269628</v>
      </c>
      <c r="AL191">
        <f t="shared" si="48"/>
        <v>1896996</v>
      </c>
      <c r="AM191">
        <f t="shared" si="75"/>
        <v>28802</v>
      </c>
      <c r="AN191">
        <f t="shared" si="93"/>
        <v>20706.714285714286</v>
      </c>
      <c r="AO191" s="3">
        <f t="shared" si="92"/>
        <v>2.3923090006237957E-3</v>
      </c>
    </row>
    <row r="192" spans="1:41" ht="13.8" x14ac:dyDescent="0.25">
      <c r="A192" s="95">
        <v>44050</v>
      </c>
      <c r="B192" s="81">
        <v>80991</v>
      </c>
      <c r="C192" s="81">
        <v>581</v>
      </c>
      <c r="D192" s="81">
        <v>55313</v>
      </c>
      <c r="E192" s="81">
        <v>1922290</v>
      </c>
      <c r="F192" s="81">
        <f t="shared" si="110"/>
        <v>1432</v>
      </c>
      <c r="G192" s="81">
        <f t="shared" si="111"/>
        <v>5</v>
      </c>
      <c r="H192" s="81">
        <f t="shared" si="112"/>
        <v>1886</v>
      </c>
      <c r="I192" s="81">
        <f t="shared" si="113"/>
        <v>25097</v>
      </c>
      <c r="J192" s="82">
        <f t="shared" si="114"/>
        <v>5.6553631593576285E-2</v>
      </c>
      <c r="K192" s="82">
        <f t="shared" si="115"/>
        <v>1.9564877132571609E-4</v>
      </c>
      <c r="L192" s="82">
        <f t="shared" si="116"/>
        <v>7.3798716544060103E-2</v>
      </c>
      <c r="M192" s="81">
        <f t="shared" si="117"/>
        <v>0.76429646166337151</v>
      </c>
      <c r="N192" s="84">
        <f t="shared" si="118"/>
        <v>7.1736365769036062E-3</v>
      </c>
      <c r="O192" s="84"/>
      <c r="P192" s="85">
        <f t="shared" si="119"/>
        <v>0.68295242681285573</v>
      </c>
      <c r="Q192" s="87">
        <f t="shared" si="120"/>
        <v>7.1736365769036062E-3</v>
      </c>
      <c r="R192" s="96">
        <f t="shared" si="121"/>
        <v>0.30987393661024065</v>
      </c>
      <c r="AB192" s="119">
        <f t="shared" si="122"/>
        <v>1431.5714285714287</v>
      </c>
      <c r="AC192" s="120">
        <f t="shared" si="123"/>
        <v>9.8571428571428577</v>
      </c>
      <c r="AD192" s="67">
        <f t="shared" si="124"/>
        <v>26.252142857142857</v>
      </c>
      <c r="AE192" s="41">
        <f t="shared" si="125"/>
        <v>0.37547955268957639</v>
      </c>
      <c r="AL192">
        <f t="shared" si="48"/>
        <v>1922290</v>
      </c>
      <c r="AM192">
        <f t="shared" si="75"/>
        <v>25294</v>
      </c>
      <c r="AN192">
        <f t="shared" si="93"/>
        <v>21049.142857142859</v>
      </c>
      <c r="AO192" s="3">
        <f t="shared" si="92"/>
        <v>2.4318708037276561E-3</v>
      </c>
    </row>
    <row r="193" spans="1:41" ht="13.8" x14ac:dyDescent="0.25">
      <c r="A193" s="95">
        <v>44051</v>
      </c>
      <c r="B193" s="81">
        <v>82324</v>
      </c>
      <c r="C193" s="81">
        <v>593</v>
      </c>
      <c r="D193" s="81">
        <v>57071</v>
      </c>
      <c r="E193" s="81">
        <v>1930888</v>
      </c>
      <c r="F193" s="81">
        <f t="shared" si="110"/>
        <v>1333</v>
      </c>
      <c r="G193" s="81">
        <f t="shared" si="111"/>
        <v>12</v>
      </c>
      <c r="H193" s="81">
        <f t="shared" si="112"/>
        <v>1758</v>
      </c>
      <c r="I193" s="81">
        <f t="shared" si="113"/>
        <v>24660</v>
      </c>
      <c r="J193" s="82">
        <f t="shared" si="114"/>
        <v>5.3615606406622371E-2</v>
      </c>
      <c r="K193" s="82">
        <f t="shared" si="115"/>
        <v>4.7814479818304977E-4</v>
      </c>
      <c r="L193" s="82">
        <f t="shared" si="116"/>
        <v>7.0048212933816786E-2</v>
      </c>
      <c r="M193" s="81">
        <f t="shared" si="117"/>
        <v>0.76022083276101793</v>
      </c>
      <c r="N193" s="84">
        <f t="shared" si="118"/>
        <v>7.2032457120645259E-3</v>
      </c>
      <c r="O193" s="84"/>
      <c r="P193" s="85">
        <f t="shared" si="119"/>
        <v>0.69324862737476312</v>
      </c>
      <c r="Q193" s="87">
        <f t="shared" si="120"/>
        <v>7.2032457120645259E-3</v>
      </c>
      <c r="R193" s="96">
        <f t="shared" si="121"/>
        <v>0.29954812691317234</v>
      </c>
      <c r="AB193" s="119">
        <f t="shared" si="122"/>
        <v>1443.7142857142858</v>
      </c>
      <c r="AC193" s="120">
        <f t="shared" si="123"/>
        <v>9.5714285714285712</v>
      </c>
      <c r="AD193" s="67">
        <f t="shared" si="124"/>
        <v>26.172857142857143</v>
      </c>
      <c r="AE193" s="41">
        <f t="shared" si="125"/>
        <v>0.36570056219638664</v>
      </c>
      <c r="AL193">
        <f t="shared" si="48"/>
        <v>1930888</v>
      </c>
      <c r="AM193">
        <f t="shared" si="75"/>
        <v>8598</v>
      </c>
      <c r="AN193">
        <f t="shared" si="93"/>
        <v>21165.857142857141</v>
      </c>
      <c r="AO193" s="3">
        <f t="shared" si="92"/>
        <v>2.4453551563083206E-3</v>
      </c>
    </row>
    <row r="194" spans="1:41" ht="13.8" x14ac:dyDescent="0.25">
      <c r="A194" s="95">
        <v>44052</v>
      </c>
      <c r="B194" s="81">
        <v>83002</v>
      </c>
      <c r="C194" s="81">
        <v>600</v>
      </c>
      <c r="D194" s="81">
        <v>57533</v>
      </c>
      <c r="E194" s="81">
        <v>1943039</v>
      </c>
      <c r="F194" s="81">
        <f t="shared" ref="F194:F207" si="126">B194-B193</f>
        <v>678</v>
      </c>
      <c r="G194" s="81">
        <f t="shared" ref="G194:G207" si="127">C194-C193</f>
        <v>7</v>
      </c>
      <c r="H194" s="81">
        <f t="shared" ref="H194:H207" si="128">D194-D193</f>
        <v>462</v>
      </c>
      <c r="I194" s="81">
        <f t="shared" ref="I194:I207" si="129">B194-D194-C194</f>
        <v>24869</v>
      </c>
      <c r="J194" s="82">
        <f t="shared" ref="J194:J207" si="130">F194/I193*$B$2/($B$2-B193)</f>
        <v>2.7757926786164556E-2</v>
      </c>
      <c r="K194" s="82">
        <f t="shared" ref="K194:K207" si="131">G194/I193</f>
        <v>2.8386050283860505E-4</v>
      </c>
      <c r="L194" s="82">
        <f t="shared" ref="L194:L207" si="132">H194/I193</f>
        <v>1.8734793187347932E-2</v>
      </c>
      <c r="M194" s="81">
        <f t="shared" ref="M194:M207" si="133">J194/(K194+L194)</f>
        <v>1.4595106067096333</v>
      </c>
      <c r="N194" s="84">
        <f t="shared" ref="N194:N207" si="134">C194/B194</f>
        <v>7.2287414761090093E-3</v>
      </c>
      <c r="O194" s="84"/>
      <c r="P194" s="85">
        <f t="shared" ref="P194:P207" si="135">D194/B194</f>
        <v>0.69315197224163272</v>
      </c>
      <c r="Q194" s="87">
        <f t="shared" ref="Q194:Q207" si="136">N194</f>
        <v>7.2287414761090093E-3</v>
      </c>
      <c r="R194" s="96">
        <f t="shared" ref="R194:R207" si="137">IF(P194="","",1-SUM(P194:Q194))</f>
        <v>0.29961928628225831</v>
      </c>
      <c r="AB194" s="119">
        <f t="shared" ref="AB194:AB207" si="138">AVERAGE(F188:F194)</f>
        <v>1455.2857142857142</v>
      </c>
      <c r="AC194" s="120">
        <f t="shared" ref="AC194:AC207" si="139">AVERAGE(G188:G194)</f>
        <v>9.1428571428571423</v>
      </c>
      <c r="AD194" s="67">
        <f t="shared" ref="AD194:AD207" si="140">INDEX(AB173:AB194,$AE$3)*$AD$2</f>
        <v>25.83</v>
      </c>
      <c r="AE194" s="41">
        <f t="shared" ref="AE194:AE207" si="141">AC194/AD194</f>
        <v>0.35396272330070239</v>
      </c>
      <c r="AL194">
        <f t="shared" si="48"/>
        <v>1943039</v>
      </c>
      <c r="AM194">
        <f t="shared" si="75"/>
        <v>12151</v>
      </c>
      <c r="AN194">
        <f t="shared" si="93"/>
        <v>21473.571428571428</v>
      </c>
      <c r="AO194" s="3">
        <f t="shared" si="92"/>
        <v>2.4809063135405756E-3</v>
      </c>
    </row>
    <row r="195" spans="1:41" ht="13.8" x14ac:dyDescent="0.25">
      <c r="A195" s="95">
        <v>44053</v>
      </c>
      <c r="B195" s="81">
        <v>84722</v>
      </c>
      <c r="C195" s="81">
        <v>613</v>
      </c>
      <c r="D195" s="81">
        <v>58998</v>
      </c>
      <c r="E195" s="81">
        <v>1967404</v>
      </c>
      <c r="F195" s="81">
        <f t="shared" si="126"/>
        <v>1720</v>
      </c>
      <c r="G195" s="81">
        <f t="shared" si="127"/>
        <v>13</v>
      </c>
      <c r="H195" s="81">
        <f t="shared" si="128"/>
        <v>1465</v>
      </c>
      <c r="I195" s="81">
        <f t="shared" si="129"/>
        <v>25111</v>
      </c>
      <c r="J195" s="82">
        <f t="shared" si="130"/>
        <v>6.9832063567161651E-2</v>
      </c>
      <c r="K195" s="82">
        <f t="shared" si="131"/>
        <v>5.2273915316257186E-4</v>
      </c>
      <c r="L195" s="82">
        <f t="shared" si="132"/>
        <v>5.8908681491012908E-2</v>
      </c>
      <c r="M195" s="81">
        <f t="shared" si="133"/>
        <v>1.1750024281811522</v>
      </c>
      <c r="N195" s="84">
        <f t="shared" si="134"/>
        <v>7.235428814239513E-3</v>
      </c>
      <c r="O195" s="84"/>
      <c r="P195" s="85">
        <f t="shared" si="135"/>
        <v>0.69637166261419703</v>
      </c>
      <c r="Q195" s="87">
        <f t="shared" si="136"/>
        <v>7.235428814239513E-3</v>
      </c>
      <c r="R195" s="96">
        <f t="shared" si="137"/>
        <v>0.29639290857156342</v>
      </c>
      <c r="AB195" s="119">
        <f t="shared" si="138"/>
        <v>1470.2857142857142</v>
      </c>
      <c r="AC195" s="120">
        <f t="shared" si="139"/>
        <v>9.5714285714285712</v>
      </c>
      <c r="AD195" s="67">
        <f t="shared" si="140"/>
        <v>24.632142857142856</v>
      </c>
      <c r="AE195" s="41">
        <f t="shared" si="141"/>
        <v>0.38857474264172831</v>
      </c>
      <c r="AL195">
        <f t="shared" si="48"/>
        <v>1967404</v>
      </c>
      <c r="AM195">
        <f t="shared" si="75"/>
        <v>24365</v>
      </c>
      <c r="AN195">
        <f t="shared" si="93"/>
        <v>21585.142857142859</v>
      </c>
      <c r="AO195" s="3">
        <f t="shared" si="92"/>
        <v>2.4937964963624845E-3</v>
      </c>
    </row>
    <row r="196" spans="1:41" ht="13.8" x14ac:dyDescent="0.25">
      <c r="A196" s="95">
        <v>44054</v>
      </c>
      <c r="B196" s="81">
        <v>86593</v>
      </c>
      <c r="C196" s="81">
        <v>622</v>
      </c>
      <c r="D196" s="81">
        <v>60080</v>
      </c>
      <c r="E196" s="81">
        <v>1995054</v>
      </c>
      <c r="F196" s="81">
        <f t="shared" si="126"/>
        <v>1871</v>
      </c>
      <c r="G196" s="81">
        <f t="shared" si="127"/>
        <v>9</v>
      </c>
      <c r="H196" s="81">
        <f t="shared" si="128"/>
        <v>1082</v>
      </c>
      <c r="I196" s="81">
        <f t="shared" si="129"/>
        <v>25891</v>
      </c>
      <c r="J196" s="82">
        <f t="shared" si="130"/>
        <v>7.5245698251620405E-2</v>
      </c>
      <c r="K196" s="82">
        <f t="shared" si="131"/>
        <v>3.584086655250687E-4</v>
      </c>
      <c r="L196" s="82">
        <f t="shared" si="132"/>
        <v>4.3088686233124923E-2</v>
      </c>
      <c r="M196" s="81">
        <f t="shared" si="133"/>
        <v>1.7318925103542071</v>
      </c>
      <c r="N196" s="84">
        <f t="shared" si="134"/>
        <v>7.1830286512766621E-3</v>
      </c>
      <c r="O196" s="84"/>
      <c r="P196" s="85">
        <f t="shared" si="135"/>
        <v>0.69382051666993871</v>
      </c>
      <c r="Q196" s="87">
        <f t="shared" si="136"/>
        <v>7.1830286512766621E-3</v>
      </c>
      <c r="R196" s="96">
        <f t="shared" si="137"/>
        <v>0.29899645467878466</v>
      </c>
      <c r="AB196" s="119">
        <f t="shared" si="138"/>
        <v>1485</v>
      </c>
      <c r="AC196" s="120">
        <f t="shared" si="139"/>
        <v>8.7142857142857135</v>
      </c>
      <c r="AD196" s="67">
        <f t="shared" si="140"/>
        <v>24.728571428571428</v>
      </c>
      <c r="AE196" s="41">
        <f t="shared" si="141"/>
        <v>0.35239745811669554</v>
      </c>
      <c r="AL196">
        <f t="shared" si="48"/>
        <v>1995054</v>
      </c>
      <c r="AM196">
        <f t="shared" si="75"/>
        <v>27650</v>
      </c>
      <c r="AN196">
        <f t="shared" si="93"/>
        <v>21807.571428571428</v>
      </c>
      <c r="AO196" s="3">
        <f t="shared" si="92"/>
        <v>2.5194943384286967E-3</v>
      </c>
    </row>
    <row r="197" spans="1:41" ht="13.8" x14ac:dyDescent="0.25">
      <c r="A197" s="95">
        <v>44055</v>
      </c>
      <c r="B197" s="81">
        <v>88151</v>
      </c>
      <c r="C197" s="81">
        <v>639</v>
      </c>
      <c r="D197" s="81">
        <v>62109</v>
      </c>
      <c r="E197" s="81">
        <v>2021312</v>
      </c>
      <c r="F197" s="81">
        <f t="shared" si="126"/>
        <v>1558</v>
      </c>
      <c r="G197" s="81">
        <f t="shared" si="127"/>
        <v>17</v>
      </c>
      <c r="H197" s="81">
        <f t="shared" si="128"/>
        <v>2029</v>
      </c>
      <c r="I197" s="81">
        <f t="shared" si="129"/>
        <v>25403</v>
      </c>
      <c r="J197" s="82">
        <f t="shared" si="130"/>
        <v>6.0783449398815304E-2</v>
      </c>
      <c r="K197" s="82">
        <f t="shared" si="131"/>
        <v>6.5659881812212733E-4</v>
      </c>
      <c r="L197" s="82">
        <f t="shared" si="132"/>
        <v>7.8367000115870375E-2</v>
      </c>
      <c r="M197" s="81">
        <f t="shared" si="133"/>
        <v>0.76918098161521353</v>
      </c>
      <c r="N197" s="84">
        <f t="shared" si="134"/>
        <v>7.2489251398169053E-3</v>
      </c>
      <c r="O197" s="84"/>
      <c r="P197" s="85">
        <f t="shared" si="135"/>
        <v>0.70457510408276702</v>
      </c>
      <c r="Q197" s="87">
        <f t="shared" si="136"/>
        <v>7.2489251398169053E-3</v>
      </c>
      <c r="R197" s="96">
        <f t="shared" si="137"/>
        <v>0.28817597077741608</v>
      </c>
      <c r="AB197" s="119">
        <f t="shared" si="138"/>
        <v>1461.7142857142858</v>
      </c>
      <c r="AC197" s="120">
        <f t="shared" si="139"/>
        <v>10.571428571428571</v>
      </c>
      <c r="AD197" s="67">
        <f t="shared" si="140"/>
        <v>23.269285714285711</v>
      </c>
      <c r="AE197" s="41">
        <f t="shared" si="141"/>
        <v>0.45430825428983646</v>
      </c>
      <c r="AL197">
        <f t="shared" si="48"/>
        <v>2021312</v>
      </c>
      <c r="AM197">
        <f t="shared" si="75"/>
        <v>26258</v>
      </c>
      <c r="AN197">
        <f t="shared" si="93"/>
        <v>21874</v>
      </c>
      <c r="AO197" s="3">
        <f t="shared" si="92"/>
        <v>2.5271690311459661E-3</v>
      </c>
    </row>
    <row r="198" spans="1:41" ht="13.8" x14ac:dyDescent="0.25">
      <c r="A198" s="95">
        <v>44056</v>
      </c>
      <c r="B198" s="81">
        <v>89822</v>
      </c>
      <c r="C198" s="81">
        <v>651</v>
      </c>
      <c r="D198" s="81">
        <v>64746</v>
      </c>
      <c r="E198" s="81">
        <v>2050217</v>
      </c>
      <c r="F198" s="81">
        <f t="shared" si="126"/>
        <v>1671</v>
      </c>
      <c r="G198" s="81">
        <f t="shared" si="127"/>
        <v>12</v>
      </c>
      <c r="H198" s="81">
        <f t="shared" si="128"/>
        <v>2637</v>
      </c>
      <c r="I198" s="81">
        <f t="shared" si="129"/>
        <v>24425</v>
      </c>
      <c r="J198" s="82">
        <f t="shared" si="130"/>
        <v>6.6456448070091434E-2</v>
      </c>
      <c r="K198" s="82">
        <f t="shared" si="131"/>
        <v>4.7238515136007559E-4</v>
      </c>
      <c r="L198" s="82">
        <f t="shared" si="132"/>
        <v>0.10380663701137662</v>
      </c>
      <c r="M198" s="81">
        <f t="shared" si="133"/>
        <v>0.6372945074837798</v>
      </c>
      <c r="N198" s="84">
        <f t="shared" si="134"/>
        <v>7.2476676092716706E-3</v>
      </c>
      <c r="O198" s="84"/>
      <c r="P198" s="85">
        <f t="shared" si="135"/>
        <v>0.72082563291843871</v>
      </c>
      <c r="Q198" s="87">
        <f t="shared" si="136"/>
        <v>7.2476676092716706E-3</v>
      </c>
      <c r="R198" s="96">
        <f t="shared" si="137"/>
        <v>0.27192669947228965</v>
      </c>
      <c r="AB198" s="119">
        <f t="shared" si="138"/>
        <v>1466.1428571428571</v>
      </c>
      <c r="AC198" s="120">
        <f t="shared" si="139"/>
        <v>10.714285714285714</v>
      </c>
      <c r="AD198" s="67">
        <f t="shared" si="140"/>
        <v>22.382142857142856</v>
      </c>
      <c r="AE198" s="41">
        <f t="shared" si="141"/>
        <v>0.4786979415988511</v>
      </c>
      <c r="AL198">
        <f t="shared" ref="AL198:AL220" si="142">IF(E198="",AL197,E198)</f>
        <v>2050217</v>
      </c>
      <c r="AM198">
        <f t="shared" si="75"/>
        <v>28905</v>
      </c>
      <c r="AN198">
        <f t="shared" si="93"/>
        <v>21888.714285714286</v>
      </c>
      <c r="AO198" s="3">
        <f t="shared" si="92"/>
        <v>2.5288690168446303E-3</v>
      </c>
    </row>
    <row r="199" spans="1:41" ht="13.8" x14ac:dyDescent="0.25">
      <c r="A199" s="95">
        <v>44057</v>
      </c>
      <c r="B199" s="81">
        <v>91080</v>
      </c>
      <c r="C199" s="81">
        <v>665</v>
      </c>
      <c r="D199" s="81">
        <v>66965</v>
      </c>
      <c r="E199" s="81">
        <v>2071125</v>
      </c>
      <c r="F199" s="81">
        <f t="shared" si="126"/>
        <v>1258</v>
      </c>
      <c r="G199" s="81">
        <f t="shared" si="127"/>
        <v>14</v>
      </c>
      <c r="H199" s="81">
        <f t="shared" si="128"/>
        <v>2219</v>
      </c>
      <c r="I199" s="81">
        <f t="shared" si="129"/>
        <v>23450</v>
      </c>
      <c r="J199" s="82">
        <f t="shared" si="130"/>
        <v>5.2044694860186591E-2</v>
      </c>
      <c r="K199" s="82">
        <f t="shared" si="131"/>
        <v>5.7318321392016381E-4</v>
      </c>
      <c r="L199" s="82">
        <f t="shared" si="132"/>
        <v>9.0849539406345964E-2</v>
      </c>
      <c r="M199" s="81">
        <f t="shared" si="133"/>
        <v>0.56927526733544886</v>
      </c>
      <c r="N199" s="84">
        <f t="shared" si="134"/>
        <v>7.301273605621432E-3</v>
      </c>
      <c r="O199" s="84"/>
      <c r="P199" s="85">
        <f t="shared" si="135"/>
        <v>0.73523276240667546</v>
      </c>
      <c r="Q199" s="87">
        <f t="shared" si="136"/>
        <v>7.301273605621432E-3</v>
      </c>
      <c r="R199" s="96">
        <f t="shared" si="137"/>
        <v>0.25746596398770316</v>
      </c>
      <c r="AB199" s="119">
        <f t="shared" si="138"/>
        <v>1441.2857142857142</v>
      </c>
      <c r="AC199" s="120">
        <f t="shared" si="139"/>
        <v>12</v>
      </c>
      <c r="AD199" s="67">
        <f t="shared" si="140"/>
        <v>21.224999999999998</v>
      </c>
      <c r="AE199" s="41">
        <f t="shared" si="141"/>
        <v>0.56537102473498235</v>
      </c>
      <c r="AL199">
        <f t="shared" si="142"/>
        <v>2071125</v>
      </c>
      <c r="AM199">
        <f t="shared" si="75"/>
        <v>20908</v>
      </c>
      <c r="AN199">
        <f t="shared" si="93"/>
        <v>21262.142857142859</v>
      </c>
      <c r="AO199" s="3">
        <f t="shared" si="92"/>
        <v>2.4564793345694816E-3</v>
      </c>
    </row>
    <row r="200" spans="1:41" ht="13.8" x14ac:dyDescent="0.25">
      <c r="A200" s="95">
        <v>44058</v>
      </c>
      <c r="B200" s="81">
        <v>92233</v>
      </c>
      <c r="C200" s="81">
        <v>674</v>
      </c>
      <c r="D200" s="81">
        <v>67950</v>
      </c>
      <c r="E200" s="81">
        <v>2080535</v>
      </c>
      <c r="F200" s="81">
        <f t="shared" si="126"/>
        <v>1153</v>
      </c>
      <c r="G200" s="81">
        <f t="shared" si="127"/>
        <v>9</v>
      </c>
      <c r="H200" s="81">
        <f t="shared" si="128"/>
        <v>985</v>
      </c>
      <c r="I200" s="81">
        <f t="shared" si="129"/>
        <v>23609</v>
      </c>
      <c r="J200" s="82">
        <f t="shared" si="130"/>
        <v>4.9691332791413995E-2</v>
      </c>
      <c r="K200" s="82">
        <f t="shared" si="131"/>
        <v>3.8379530916844349E-4</v>
      </c>
      <c r="L200" s="82">
        <f t="shared" si="132"/>
        <v>4.2004264392324096E-2</v>
      </c>
      <c r="M200" s="81">
        <f t="shared" si="133"/>
        <v>1.1722955271213866</v>
      </c>
      <c r="N200" s="84">
        <f t="shared" si="134"/>
        <v>7.3075797165873388E-3</v>
      </c>
      <c r="O200" s="84"/>
      <c r="P200" s="85">
        <f t="shared" si="135"/>
        <v>0.73672113018117158</v>
      </c>
      <c r="Q200" s="87">
        <f t="shared" si="136"/>
        <v>7.3075797165873388E-3</v>
      </c>
      <c r="R200" s="96">
        <f t="shared" si="137"/>
        <v>0.25597129010224107</v>
      </c>
      <c r="AB200" s="119">
        <f t="shared" si="138"/>
        <v>1415.5714285714287</v>
      </c>
      <c r="AC200" s="120">
        <f t="shared" si="139"/>
        <v>11.571428571428571</v>
      </c>
      <c r="AD200" s="67">
        <f t="shared" si="140"/>
        <v>20.614285714285714</v>
      </c>
      <c r="AE200" s="41">
        <f t="shared" si="141"/>
        <v>0.56133056133056136</v>
      </c>
      <c r="AL200">
        <f t="shared" si="142"/>
        <v>2080535</v>
      </c>
      <c r="AM200">
        <f t="shared" si="75"/>
        <v>9410</v>
      </c>
      <c r="AN200">
        <f t="shared" si="93"/>
        <v>21378.142857142859</v>
      </c>
      <c r="AO200" s="3">
        <f t="shared" si="92"/>
        <v>2.4698811635725415E-3</v>
      </c>
    </row>
    <row r="201" spans="1:41" ht="13.8" x14ac:dyDescent="0.25">
      <c r="A201" s="95">
        <v>44059</v>
      </c>
      <c r="B201" s="81">
        <v>92680</v>
      </c>
      <c r="C201" s="81">
        <v>685</v>
      </c>
      <c r="D201" s="81">
        <v>68510</v>
      </c>
      <c r="E201" s="81">
        <v>2092903</v>
      </c>
      <c r="F201" s="81">
        <f t="shared" si="126"/>
        <v>447</v>
      </c>
      <c r="G201" s="81">
        <f t="shared" si="127"/>
        <v>11</v>
      </c>
      <c r="H201" s="81">
        <f t="shared" si="128"/>
        <v>560</v>
      </c>
      <c r="I201" s="81">
        <f t="shared" si="129"/>
        <v>23485</v>
      </c>
      <c r="J201" s="82">
        <f t="shared" si="130"/>
        <v>1.9137384708892074E-2</v>
      </c>
      <c r="K201" s="82">
        <f t="shared" si="131"/>
        <v>4.6592401202931086E-4</v>
      </c>
      <c r="L201" s="82">
        <f t="shared" si="132"/>
        <v>2.3719767885128553E-2</v>
      </c>
      <c r="M201" s="81">
        <f t="shared" si="133"/>
        <v>0.79126885392685287</v>
      </c>
      <c r="N201" s="84">
        <f t="shared" si="134"/>
        <v>7.3910228744065599E-3</v>
      </c>
      <c r="O201" s="84"/>
      <c r="P201" s="85">
        <f t="shared" si="135"/>
        <v>0.73921018558480789</v>
      </c>
      <c r="Q201" s="87">
        <f t="shared" si="136"/>
        <v>7.3910228744065599E-3</v>
      </c>
      <c r="R201" s="96">
        <f t="shared" si="137"/>
        <v>0.2533987915407856</v>
      </c>
      <c r="AB201" s="119">
        <f t="shared" si="138"/>
        <v>1382.5714285714287</v>
      </c>
      <c r="AC201" s="120">
        <f t="shared" si="139"/>
        <v>12.142857142857142</v>
      </c>
      <c r="AD201" s="67">
        <f t="shared" si="140"/>
        <v>20.40642857142857</v>
      </c>
      <c r="AE201" s="41">
        <f t="shared" si="141"/>
        <v>0.59505057929924043</v>
      </c>
      <c r="AL201">
        <f t="shared" si="142"/>
        <v>2092903</v>
      </c>
      <c r="AM201">
        <f t="shared" si="75"/>
        <v>12368</v>
      </c>
      <c r="AN201">
        <f t="shared" si="93"/>
        <v>21409.142857142859</v>
      </c>
      <c r="AO201" s="3">
        <f t="shared" si="92"/>
        <v>2.4734626868406005E-3</v>
      </c>
    </row>
    <row r="202" spans="1:41" ht="13.8" x14ac:dyDescent="0.25">
      <c r="A202" s="95">
        <v>44060</v>
      </c>
      <c r="B202" s="81">
        <v>94751</v>
      </c>
      <c r="C202" s="81">
        <v>692</v>
      </c>
      <c r="D202" s="81">
        <v>70291</v>
      </c>
      <c r="E202" s="81">
        <v>2118945</v>
      </c>
      <c r="F202" s="81">
        <f t="shared" si="126"/>
        <v>2071</v>
      </c>
      <c r="G202" s="81">
        <f t="shared" si="127"/>
        <v>7</v>
      </c>
      <c r="H202" s="81">
        <f t="shared" si="128"/>
        <v>1781</v>
      </c>
      <c r="I202" s="81">
        <f t="shared" si="129"/>
        <v>23768</v>
      </c>
      <c r="J202" s="82">
        <f t="shared" si="130"/>
        <v>8.9138405523706818E-2</v>
      </c>
      <c r="K202" s="82">
        <f t="shared" si="131"/>
        <v>2.9806259314456036E-4</v>
      </c>
      <c r="L202" s="82">
        <f t="shared" si="132"/>
        <v>7.5835639770065993E-2</v>
      </c>
      <c r="M202" s="81">
        <f t="shared" si="133"/>
        <v>1.1708140121500306</v>
      </c>
      <c r="N202" s="84">
        <f t="shared" si="134"/>
        <v>7.3033529989129401E-3</v>
      </c>
      <c r="O202" s="84"/>
      <c r="P202" s="85">
        <f t="shared" si="135"/>
        <v>0.74184969024073621</v>
      </c>
      <c r="Q202" s="87">
        <f t="shared" si="136"/>
        <v>7.3033529989129401E-3</v>
      </c>
      <c r="R202" s="96">
        <f t="shared" si="137"/>
        <v>0.25084695676035085</v>
      </c>
      <c r="AB202" s="119">
        <f t="shared" si="138"/>
        <v>1432.7142857142858</v>
      </c>
      <c r="AC202" s="120">
        <f t="shared" si="139"/>
        <v>11.285714285714286</v>
      </c>
      <c r="AD202" s="67">
        <f t="shared" si="140"/>
        <v>21.473571428571429</v>
      </c>
      <c r="AE202" s="41">
        <f t="shared" si="141"/>
        <v>0.52556298439942795</v>
      </c>
      <c r="AL202">
        <f t="shared" si="142"/>
        <v>2118945</v>
      </c>
      <c r="AM202">
        <f t="shared" si="75"/>
        <v>26042</v>
      </c>
      <c r="AN202">
        <f t="shared" si="93"/>
        <v>21648.714285714286</v>
      </c>
      <c r="AO202" s="3">
        <f t="shared" si="92"/>
        <v>2.501141094769334E-3</v>
      </c>
    </row>
    <row r="203" spans="1:41" ht="13.8" x14ac:dyDescent="0.25">
      <c r="A203" s="95">
        <v>44061</v>
      </c>
      <c r="B203" s="81">
        <v>96409</v>
      </c>
      <c r="C203" s="81">
        <v>708</v>
      </c>
      <c r="D203" s="81">
        <v>71990</v>
      </c>
      <c r="E203" s="81">
        <v>2146863</v>
      </c>
      <c r="F203" s="81">
        <f t="shared" si="126"/>
        <v>1658</v>
      </c>
      <c r="G203" s="81">
        <f t="shared" si="127"/>
        <v>16</v>
      </c>
      <c r="H203" s="81">
        <f t="shared" si="128"/>
        <v>1699</v>
      </c>
      <c r="I203" s="81">
        <f t="shared" si="129"/>
        <v>23711</v>
      </c>
      <c r="J203" s="82">
        <f t="shared" si="130"/>
        <v>7.0529737083571159E-2</v>
      </c>
      <c r="K203" s="82">
        <f t="shared" si="131"/>
        <v>6.7317401548300237E-4</v>
      </c>
      <c r="L203" s="82">
        <f t="shared" si="132"/>
        <v>7.1482665769101311E-2</v>
      </c>
      <c r="M203" s="81">
        <f t="shared" si="133"/>
        <v>0.97746401807715411</v>
      </c>
      <c r="N203" s="84">
        <f t="shared" si="134"/>
        <v>7.3437127239158167E-3</v>
      </c>
      <c r="O203" s="84"/>
      <c r="P203" s="85">
        <f t="shared" si="135"/>
        <v>0.74671451835409552</v>
      </c>
      <c r="Q203" s="87">
        <f t="shared" si="136"/>
        <v>7.3437127239158167E-3</v>
      </c>
      <c r="R203" s="96">
        <f t="shared" si="137"/>
        <v>0.24594176892198871</v>
      </c>
      <c r="AB203" s="119">
        <f t="shared" si="138"/>
        <v>1402.2857142857142</v>
      </c>
      <c r="AC203" s="120">
        <f t="shared" si="139"/>
        <v>12.285714285714286</v>
      </c>
      <c r="AD203" s="67">
        <f t="shared" si="140"/>
        <v>21.655714285714286</v>
      </c>
      <c r="AE203" s="41">
        <f t="shared" si="141"/>
        <v>0.56731974404644114</v>
      </c>
      <c r="AL203">
        <f t="shared" si="142"/>
        <v>2146863</v>
      </c>
      <c r="AM203">
        <f t="shared" si="75"/>
        <v>27918</v>
      </c>
      <c r="AN203">
        <f t="shared" si="93"/>
        <v>21687</v>
      </c>
      <c r="AO203" s="3">
        <f t="shared" si="92"/>
        <v>2.5055643585289644E-3</v>
      </c>
    </row>
    <row r="204" spans="1:41" ht="13.8" x14ac:dyDescent="0.25">
      <c r="A204" s="95">
        <v>44062</v>
      </c>
      <c r="B204" s="81">
        <v>97969</v>
      </c>
      <c r="C204" s="81">
        <v>781</v>
      </c>
      <c r="D204" s="81">
        <v>73092</v>
      </c>
      <c r="E204" s="81">
        <v>2175264</v>
      </c>
      <c r="F204" s="81">
        <f t="shared" si="126"/>
        <v>1560</v>
      </c>
      <c r="G204" s="81">
        <f>C204-C203</f>
        <v>73</v>
      </c>
      <c r="H204" s="81">
        <f t="shared" si="128"/>
        <v>1102</v>
      </c>
      <c r="I204" s="81">
        <f t="shared" si="129"/>
        <v>24096</v>
      </c>
      <c r="J204" s="82">
        <f t="shared" si="130"/>
        <v>6.6533324558289031E-2</v>
      </c>
      <c r="K204" s="82">
        <f t="shared" si="131"/>
        <v>3.0787398253974948E-3</v>
      </c>
      <c r="L204" s="82">
        <f t="shared" si="132"/>
        <v>4.6476319008055336E-2</v>
      </c>
      <c r="M204" s="81">
        <f t="shared" si="133"/>
        <v>1.3426141775332689</v>
      </c>
      <c r="N204" s="84">
        <f t="shared" si="134"/>
        <v>7.971909481570701E-3</v>
      </c>
      <c r="O204" s="84"/>
      <c r="P204" s="85">
        <f t="shared" si="135"/>
        <v>0.74607273729445034</v>
      </c>
      <c r="Q204" s="87">
        <f t="shared" si="136"/>
        <v>7.971909481570701E-3</v>
      </c>
      <c r="R204" s="96">
        <f t="shared" si="137"/>
        <v>0.24595535322397899</v>
      </c>
      <c r="AB204" s="119">
        <f t="shared" si="138"/>
        <v>1402.5714285714287</v>
      </c>
      <c r="AC204" s="120">
        <f t="shared" si="139"/>
        <v>20.285714285714285</v>
      </c>
      <c r="AD204" s="67">
        <f t="shared" si="140"/>
        <v>21.829285714285714</v>
      </c>
      <c r="AE204" s="41">
        <f t="shared" si="141"/>
        <v>0.92928896305749153</v>
      </c>
      <c r="AL204">
        <f t="shared" si="142"/>
        <v>2175264</v>
      </c>
      <c r="AM204">
        <f t="shared" si="75"/>
        <v>28401</v>
      </c>
      <c r="AN204">
        <f t="shared" si="93"/>
        <v>21993.142857142859</v>
      </c>
      <c r="AO204" s="3">
        <f t="shared" si="92"/>
        <v>2.5409339638904883E-3</v>
      </c>
    </row>
    <row r="205" spans="1:41" ht="13.8" x14ac:dyDescent="0.25">
      <c r="A205" s="95">
        <v>44063</v>
      </c>
      <c r="B205" s="81">
        <v>99599</v>
      </c>
      <c r="C205" s="81">
        <v>795</v>
      </c>
      <c r="D205" s="81">
        <v>74579</v>
      </c>
      <c r="E205" s="81">
        <v>2204140</v>
      </c>
      <c r="F205" s="81">
        <f t="shared" si="126"/>
        <v>1630</v>
      </c>
      <c r="G205" s="81">
        <f t="shared" si="127"/>
        <v>14</v>
      </c>
      <c r="H205" s="81">
        <f t="shared" si="128"/>
        <v>1487</v>
      </c>
      <c r="I205" s="81">
        <f t="shared" si="129"/>
        <v>24225</v>
      </c>
      <c r="J205" s="82">
        <f t="shared" si="130"/>
        <v>6.8420510374507484E-2</v>
      </c>
      <c r="K205" s="82">
        <f t="shared" si="131"/>
        <v>5.8100929614873841E-4</v>
      </c>
      <c r="L205" s="82">
        <f t="shared" si="132"/>
        <v>6.1711487383798141E-2</v>
      </c>
      <c r="M205" s="81">
        <f t="shared" si="133"/>
        <v>1.0983748287702415</v>
      </c>
      <c r="N205" s="84">
        <f t="shared" si="134"/>
        <v>7.9820078514844534E-3</v>
      </c>
      <c r="O205" s="84"/>
      <c r="P205" s="85">
        <f t="shared" si="135"/>
        <v>0.74879265856082888</v>
      </c>
      <c r="Q205" s="87">
        <f t="shared" si="136"/>
        <v>7.9820078514844534E-3</v>
      </c>
      <c r="R205" s="96">
        <f t="shared" si="137"/>
        <v>0.24322533358768661</v>
      </c>
      <c r="AB205" s="119">
        <f t="shared" si="138"/>
        <v>1396.7142857142858</v>
      </c>
      <c r="AC205" s="120">
        <f t="shared" si="139"/>
        <v>20.571428571428573</v>
      </c>
      <c r="AD205" s="67">
        <f t="shared" si="140"/>
        <v>22.054285714285712</v>
      </c>
      <c r="AE205" s="41">
        <f t="shared" si="141"/>
        <v>0.93276331130975532</v>
      </c>
      <c r="AL205">
        <f t="shared" si="142"/>
        <v>2204140</v>
      </c>
      <c r="AM205">
        <f t="shared" si="75"/>
        <v>28876</v>
      </c>
      <c r="AN205">
        <f t="shared" si="93"/>
        <v>21989</v>
      </c>
      <c r="AO205" s="3">
        <f t="shared" si="92"/>
        <v>2.5404553271403791E-3</v>
      </c>
    </row>
    <row r="206" spans="1:41" ht="13.8" x14ac:dyDescent="0.25">
      <c r="A206" s="95">
        <v>44064</v>
      </c>
      <c r="B206" s="81">
        <v>100716</v>
      </c>
      <c r="C206" s="81">
        <v>809</v>
      </c>
      <c r="D206" s="81">
        <v>77785</v>
      </c>
      <c r="E206" s="81">
        <v>2231351</v>
      </c>
      <c r="F206" s="81">
        <f t="shared" si="126"/>
        <v>1117</v>
      </c>
      <c r="G206" s="81">
        <f t="shared" si="127"/>
        <v>14</v>
      </c>
      <c r="H206" s="81">
        <f t="shared" si="128"/>
        <v>3206</v>
      </c>
      <c r="I206" s="81">
        <f t="shared" si="129"/>
        <v>22122</v>
      </c>
      <c r="J206" s="82">
        <f t="shared" si="130"/>
        <v>4.6646147038735486E-2</v>
      </c>
      <c r="K206" s="82">
        <f t="shared" si="131"/>
        <v>5.7791537667698661E-4</v>
      </c>
      <c r="L206" s="82">
        <f t="shared" si="132"/>
        <v>0.13234262125902993</v>
      </c>
      <c r="M206" s="81">
        <f t="shared" si="133"/>
        <v>0.35093258137061095</v>
      </c>
      <c r="N206" s="84">
        <f t="shared" si="134"/>
        <v>8.0324873902855552E-3</v>
      </c>
      <c r="O206" s="84"/>
      <c r="P206" s="85">
        <f t="shared" si="135"/>
        <v>0.77232018745780218</v>
      </c>
      <c r="Q206" s="87">
        <f t="shared" si="136"/>
        <v>8.0324873902855552E-3</v>
      </c>
      <c r="R206" s="96">
        <f t="shared" si="137"/>
        <v>0.21964732515191232</v>
      </c>
      <c r="AB206" s="119">
        <f t="shared" si="138"/>
        <v>1376.5714285714287</v>
      </c>
      <c r="AC206" s="120">
        <f t="shared" si="139"/>
        <v>20.571428571428573</v>
      </c>
      <c r="AD206" s="67">
        <f t="shared" si="140"/>
        <v>22.274999999999999</v>
      </c>
      <c r="AE206" s="41">
        <f t="shared" si="141"/>
        <v>0.92352092352092363</v>
      </c>
      <c r="AL206">
        <f t="shared" si="142"/>
        <v>2231351</v>
      </c>
      <c r="AM206">
        <f t="shared" si="75"/>
        <v>27211</v>
      </c>
      <c r="AN206">
        <f t="shared" si="93"/>
        <v>22889.428571428572</v>
      </c>
      <c r="AO206" s="3">
        <f t="shared" si="92"/>
        <v>2.6444845490693034E-3</v>
      </c>
    </row>
    <row r="207" spans="1:41" ht="13.8" x14ac:dyDescent="0.25">
      <c r="A207" s="95">
        <v>44065</v>
      </c>
      <c r="B207" s="81">
        <v>101933</v>
      </c>
      <c r="C207" s="81">
        <v>819</v>
      </c>
      <c r="D207" s="81">
        <v>78651</v>
      </c>
      <c r="E207" s="81">
        <v>2242405</v>
      </c>
      <c r="F207" s="81">
        <f t="shared" si="126"/>
        <v>1217</v>
      </c>
      <c r="G207" s="81">
        <f t="shared" si="127"/>
        <v>10</v>
      </c>
      <c r="H207" s="81">
        <f t="shared" si="128"/>
        <v>866</v>
      </c>
      <c r="I207" s="81">
        <f t="shared" si="129"/>
        <v>22463</v>
      </c>
      <c r="J207" s="82">
        <f t="shared" si="130"/>
        <v>5.5660779201232601E-2</v>
      </c>
      <c r="K207" s="82">
        <f t="shared" si="131"/>
        <v>4.5203869451225027E-4</v>
      </c>
      <c r="L207" s="82">
        <f t="shared" si="132"/>
        <v>3.9146550944760869E-2</v>
      </c>
      <c r="M207" s="81">
        <f t="shared" si="133"/>
        <v>1.405625293937977</v>
      </c>
      <c r="N207" s="84">
        <f t="shared" si="134"/>
        <v>8.034689452875908E-3</v>
      </c>
      <c r="O207" s="84"/>
      <c r="P207" s="85">
        <f t="shared" si="135"/>
        <v>0.77159506734816008</v>
      </c>
      <c r="Q207" s="87">
        <f t="shared" si="136"/>
        <v>8.034689452875908E-3</v>
      </c>
      <c r="R207" s="96">
        <f t="shared" si="137"/>
        <v>0.22037024319896403</v>
      </c>
      <c r="AB207" s="119">
        <f t="shared" si="138"/>
        <v>1385.7142857142858</v>
      </c>
      <c r="AC207" s="120">
        <f t="shared" si="139"/>
        <v>20.714285714285715</v>
      </c>
      <c r="AD207" s="67">
        <f t="shared" si="140"/>
        <v>21.925714285714285</v>
      </c>
      <c r="AE207" s="41">
        <f t="shared" si="141"/>
        <v>0.9447485014334116</v>
      </c>
      <c r="AL207">
        <f t="shared" si="142"/>
        <v>2242405</v>
      </c>
      <c r="AM207">
        <f t="shared" si="75"/>
        <v>11054</v>
      </c>
      <c r="AN207">
        <f t="shared" si="93"/>
        <v>23124.285714285714</v>
      </c>
      <c r="AO207" s="3">
        <f t="shared" si="92"/>
        <v>2.6716183013858431E-3</v>
      </c>
    </row>
    <row r="208" spans="1:41" ht="13.8" x14ac:dyDescent="0.25">
      <c r="A208" s="95">
        <v>44066</v>
      </c>
      <c r="B208" s="81">
        <v>102663</v>
      </c>
      <c r="C208" s="81">
        <v>834</v>
      </c>
      <c r="D208" s="81">
        <v>79514</v>
      </c>
      <c r="E208" s="81">
        <v>2255731</v>
      </c>
      <c r="F208" s="81">
        <f t="shared" ref="F208:F214" si="143">B208-B207</f>
        <v>730</v>
      </c>
      <c r="G208" s="81">
        <f t="shared" ref="G208:G214" si="144">C208-C207</f>
        <v>15</v>
      </c>
      <c r="H208" s="81">
        <f t="shared" ref="H208:H214" si="145">D208-D207</f>
        <v>863</v>
      </c>
      <c r="I208" s="81">
        <f t="shared" ref="I208:I214" si="146">B208-D208-C208</f>
        <v>22315</v>
      </c>
      <c r="J208" s="82">
        <f t="shared" ref="J208:J214" si="147">F208/I207*$B$2/($B$2-B207)</f>
        <v>3.2885161667072678E-2</v>
      </c>
      <c r="K208" s="82">
        <f t="shared" ref="K208:K214" si="148">G208/I207</f>
        <v>6.6776476873080172E-4</v>
      </c>
      <c r="L208" s="82">
        <f t="shared" ref="L208:L214" si="149">H208/I207</f>
        <v>3.8418733027645459E-2</v>
      </c>
      <c r="M208" s="81">
        <f t="shared" ref="M208:M214" si="150">J208/(K208+L208)</f>
        <v>0.84134326483764643</v>
      </c>
      <c r="N208" s="84">
        <f t="shared" ref="N208:N214" si="151">C208/B208</f>
        <v>8.1236667543321348E-3</v>
      </c>
      <c r="O208" s="84"/>
      <c r="P208" s="85">
        <f t="shared" ref="P208:P214" si="152">D208/B208</f>
        <v>0.77451467422537823</v>
      </c>
      <c r="Q208" s="87">
        <f t="shared" ref="Q208:Q214" si="153">N208</f>
        <v>8.1236667543321348E-3</v>
      </c>
      <c r="R208" s="96">
        <f t="shared" ref="R208:R214" si="154">IF(P208="","",1-SUM(P208:Q208))</f>
        <v>0.21736165902028959</v>
      </c>
      <c r="AB208" s="119">
        <f t="shared" ref="AB208:AB214" si="155">AVERAGE(F202:F208)</f>
        <v>1426.1428571428571</v>
      </c>
      <c r="AC208" s="120">
        <f t="shared" ref="AC208:AC214" si="156">AVERAGE(G202:G208)</f>
        <v>21.285714285714285</v>
      </c>
      <c r="AD208" s="67">
        <f t="shared" ref="AD208:AD214" si="157">INDEX(AB187:AB208,$AE$3)*$AD$2</f>
        <v>21.992142857142856</v>
      </c>
      <c r="AE208" s="41">
        <f t="shared" ref="AE208:AE214" si="158">AC208/AD208</f>
        <v>0.96787813829614477</v>
      </c>
      <c r="AL208">
        <f t="shared" si="142"/>
        <v>2255731</v>
      </c>
      <c r="AM208">
        <f t="shared" si="75"/>
        <v>13326</v>
      </c>
      <c r="AN208">
        <f t="shared" si="93"/>
        <v>23261.142857142859</v>
      </c>
      <c r="AO208" s="3">
        <f t="shared" si="92"/>
        <v>2.6874298188549707E-3</v>
      </c>
    </row>
    <row r="209" spans="1:41" ht="13.8" x14ac:dyDescent="0.25">
      <c r="A209" s="95">
        <v>44067</v>
      </c>
      <c r="B209" s="81">
        <v>104472</v>
      </c>
      <c r="C209" s="81">
        <v>847</v>
      </c>
      <c r="D209" s="81">
        <v>81642</v>
      </c>
      <c r="E209" s="81">
        <v>2285852</v>
      </c>
      <c r="F209" s="81">
        <f t="shared" si="143"/>
        <v>1809</v>
      </c>
      <c r="G209" s="81">
        <f t="shared" si="144"/>
        <v>13</v>
      </c>
      <c r="H209" s="81">
        <f t="shared" si="145"/>
        <v>2128</v>
      </c>
      <c r="I209" s="81">
        <f t="shared" si="146"/>
        <v>21983</v>
      </c>
      <c r="J209" s="82">
        <f t="shared" si="147"/>
        <v>8.2039616203874025E-2</v>
      </c>
      <c r="K209" s="82">
        <f t="shared" si="148"/>
        <v>5.8256777952050195E-4</v>
      </c>
      <c r="L209" s="82">
        <f t="shared" si="149"/>
        <v>9.5361864216894465E-2</v>
      </c>
      <c r="M209" s="81">
        <f t="shared" si="150"/>
        <v>0.85507428098526339</v>
      </c>
      <c r="N209" s="84">
        <f t="shared" si="151"/>
        <v>8.1074354851060574E-3</v>
      </c>
      <c r="O209" s="84"/>
      <c r="P209" s="85">
        <f t="shared" si="152"/>
        <v>0.78147254766827479</v>
      </c>
      <c r="Q209" s="87">
        <f t="shared" si="153"/>
        <v>8.1074354851060574E-3</v>
      </c>
      <c r="R209" s="96">
        <f t="shared" si="154"/>
        <v>0.21042001684661915</v>
      </c>
      <c r="AB209" s="119">
        <f t="shared" si="155"/>
        <v>1388.7142857142858</v>
      </c>
      <c r="AC209" s="120">
        <f t="shared" si="156"/>
        <v>22.142857142857142</v>
      </c>
      <c r="AD209" s="67">
        <f t="shared" si="157"/>
        <v>21.619285714285713</v>
      </c>
      <c r="AE209" s="41">
        <f t="shared" si="158"/>
        <v>1.0242177949582054</v>
      </c>
      <c r="AL209">
        <f t="shared" si="142"/>
        <v>2285852</v>
      </c>
      <c r="AM209">
        <f t="shared" si="75"/>
        <v>30121</v>
      </c>
      <c r="AN209">
        <f t="shared" si="93"/>
        <v>23843.857142857141</v>
      </c>
      <c r="AO209" s="3">
        <f t="shared" si="92"/>
        <v>2.7547525534651692E-3</v>
      </c>
    </row>
    <row r="210" spans="1:41" ht="13.8" x14ac:dyDescent="0.25">
      <c r="A210" s="95">
        <v>44068</v>
      </c>
      <c r="B210" s="81">
        <v>106460</v>
      </c>
      <c r="C210" s="81">
        <v>859</v>
      </c>
      <c r="D210" s="81">
        <v>83822</v>
      </c>
      <c r="E210" s="81">
        <v>2319904</v>
      </c>
      <c r="F210" s="81">
        <f t="shared" si="143"/>
        <v>1988</v>
      </c>
      <c r="G210" s="81">
        <f t="shared" si="144"/>
        <v>12</v>
      </c>
      <c r="H210" s="81">
        <f t="shared" si="145"/>
        <v>2180</v>
      </c>
      <c r="I210" s="81">
        <f t="shared" si="146"/>
        <v>21779</v>
      </c>
      <c r="J210" s="82">
        <f t="shared" si="147"/>
        <v>9.1538381825577206E-2</v>
      </c>
      <c r="K210" s="82">
        <f t="shared" si="148"/>
        <v>5.458763590046854E-4</v>
      </c>
      <c r="L210" s="82">
        <f t="shared" si="149"/>
        <v>9.916753855251785E-2</v>
      </c>
      <c r="M210" s="81">
        <f t="shared" si="150"/>
        <v>0.91801471152904368</v>
      </c>
      <c r="N210" s="84">
        <f t="shared" si="151"/>
        <v>8.0687582190494076E-3</v>
      </c>
      <c r="O210" s="84"/>
      <c r="P210" s="85">
        <f t="shared" si="152"/>
        <v>0.78735675371031377</v>
      </c>
      <c r="Q210" s="87">
        <f t="shared" si="153"/>
        <v>8.0687582190494076E-3</v>
      </c>
      <c r="R210" s="96">
        <f t="shared" si="154"/>
        <v>0.20457448807063683</v>
      </c>
      <c r="AB210" s="119">
        <f t="shared" si="155"/>
        <v>1435.8571428571429</v>
      </c>
      <c r="AC210" s="120">
        <f t="shared" si="156"/>
        <v>21.571428571428573</v>
      </c>
      <c r="AD210" s="67">
        <f t="shared" si="157"/>
        <v>21.23357142857143</v>
      </c>
      <c r="AE210" s="41">
        <f t="shared" si="158"/>
        <v>1.0159114609614155</v>
      </c>
      <c r="AL210">
        <f t="shared" si="142"/>
        <v>2319904</v>
      </c>
      <c r="AM210">
        <f t="shared" si="75"/>
        <v>34052</v>
      </c>
      <c r="AN210">
        <f t="shared" si="93"/>
        <v>24720.142857142859</v>
      </c>
      <c r="AO210" s="3">
        <f t="shared" si="92"/>
        <v>2.8559924784710431E-3</v>
      </c>
    </row>
    <row r="211" spans="1:41" ht="13.8" x14ac:dyDescent="0.25">
      <c r="A211" s="95">
        <v>44069</v>
      </c>
      <c r="B211" s="81">
        <v>108403</v>
      </c>
      <c r="C211" s="81">
        <v>875</v>
      </c>
      <c r="D211" s="81">
        <v>86466</v>
      </c>
      <c r="E211" s="81">
        <v>2354190</v>
      </c>
      <c r="F211" s="81">
        <f t="shared" si="143"/>
        <v>1943</v>
      </c>
      <c r="G211" s="81">
        <f t="shared" si="144"/>
        <v>16</v>
      </c>
      <c r="H211" s="81">
        <f t="shared" si="145"/>
        <v>2644</v>
      </c>
      <c r="I211" s="81">
        <f t="shared" si="146"/>
        <v>21062</v>
      </c>
      <c r="J211" s="82">
        <f t="shared" si="147"/>
        <v>9.0325350489850034E-2</v>
      </c>
      <c r="K211" s="82">
        <f t="shared" si="148"/>
        <v>7.3465264704531894E-4</v>
      </c>
      <c r="L211" s="82">
        <f t="shared" si="149"/>
        <v>0.12140134992423894</v>
      </c>
      <c r="M211" s="81">
        <f t="shared" si="150"/>
        <v>0.73954729636031724</v>
      </c>
      <c r="N211" s="84">
        <f t="shared" si="151"/>
        <v>8.0717323321310291E-3</v>
      </c>
      <c r="O211" s="84"/>
      <c r="P211" s="85">
        <f t="shared" si="152"/>
        <v>0.79763475180576182</v>
      </c>
      <c r="Q211" s="87">
        <f t="shared" si="153"/>
        <v>8.0717323321310291E-3</v>
      </c>
      <c r="R211" s="96">
        <f t="shared" si="154"/>
        <v>0.19429351586210719</v>
      </c>
      <c r="AB211" s="119">
        <f t="shared" si="155"/>
        <v>1490.5714285714287</v>
      </c>
      <c r="AC211" s="120">
        <f t="shared" si="156"/>
        <v>13.428571428571429</v>
      </c>
      <c r="AD211" s="67">
        <f t="shared" si="157"/>
        <v>20.738571428571429</v>
      </c>
      <c r="AE211" s="41">
        <f t="shared" si="158"/>
        <v>0.64751670455328236</v>
      </c>
      <c r="AL211">
        <f t="shared" si="142"/>
        <v>2354190</v>
      </c>
      <c r="AM211">
        <f t="shared" si="75"/>
        <v>34286</v>
      </c>
      <c r="AN211">
        <f t="shared" si="93"/>
        <v>25560.857142857141</v>
      </c>
      <c r="AO211" s="3">
        <f t="shared" si="92"/>
        <v>2.9531227293121847E-3</v>
      </c>
    </row>
    <row r="212" spans="1:41" ht="13.8" x14ac:dyDescent="0.25">
      <c r="A212" s="95">
        <v>44070</v>
      </c>
      <c r="B212" s="81">
        <v>110403</v>
      </c>
      <c r="C212" s="81">
        <v>884</v>
      </c>
      <c r="D212" s="81">
        <v>87726</v>
      </c>
      <c r="E212" s="81">
        <v>2390612</v>
      </c>
      <c r="F212" s="81">
        <f t="shared" si="143"/>
        <v>2000</v>
      </c>
      <c r="G212" s="81">
        <f t="shared" si="144"/>
        <v>9</v>
      </c>
      <c r="H212" s="81">
        <f t="shared" si="145"/>
        <v>1260</v>
      </c>
      <c r="I212" s="81">
        <f t="shared" si="146"/>
        <v>21793</v>
      </c>
      <c r="J212" s="82">
        <f t="shared" si="147"/>
        <v>9.6162089811719031E-2</v>
      </c>
      <c r="K212" s="82">
        <f t="shared" si="148"/>
        <v>4.2730984711803247E-4</v>
      </c>
      <c r="L212" s="82">
        <f t="shared" si="149"/>
        <v>5.9823378596524548E-2</v>
      </c>
      <c r="M212" s="81">
        <f t="shared" si="150"/>
        <v>1.5960330461894612</v>
      </c>
      <c r="N212" s="84">
        <f t="shared" si="151"/>
        <v>8.007028794507395E-3</v>
      </c>
      <c r="O212" s="84"/>
      <c r="P212" s="85">
        <f t="shared" si="152"/>
        <v>0.79459797288117173</v>
      </c>
      <c r="Q212" s="87">
        <f t="shared" si="153"/>
        <v>8.007028794507395E-3</v>
      </c>
      <c r="R212" s="96">
        <f t="shared" si="154"/>
        <v>0.19739499832432084</v>
      </c>
      <c r="AB212" s="119">
        <f t="shared" si="155"/>
        <v>1543.4285714285713</v>
      </c>
      <c r="AC212" s="120">
        <f t="shared" si="156"/>
        <v>12.714285714285714</v>
      </c>
      <c r="AD212" s="67">
        <f t="shared" si="157"/>
        <v>21.490714285714287</v>
      </c>
      <c r="AE212" s="41">
        <f t="shared" si="158"/>
        <v>0.59161764217103729</v>
      </c>
      <c r="AL212">
        <f t="shared" si="142"/>
        <v>2390612</v>
      </c>
      <c r="AM212">
        <f t="shared" si="75"/>
        <v>36422</v>
      </c>
      <c r="AN212">
        <f t="shared" si="93"/>
        <v>26638.857142857141</v>
      </c>
      <c r="AO212" s="3">
        <f t="shared" si="92"/>
        <v>3.0776673126337241E-3</v>
      </c>
    </row>
    <row r="213" spans="1:41" ht="13.8" x14ac:dyDescent="0.25">
      <c r="A213" s="95">
        <v>44071</v>
      </c>
      <c r="B213" s="81">
        <v>112000</v>
      </c>
      <c r="C213" s="81">
        <v>894</v>
      </c>
      <c r="D213" s="81">
        <v>91051</v>
      </c>
      <c r="E213" s="81">
        <v>2413895</v>
      </c>
      <c r="F213" s="81">
        <f t="shared" si="143"/>
        <v>1597</v>
      </c>
      <c r="G213" s="81">
        <f t="shared" si="144"/>
        <v>10</v>
      </c>
      <c r="H213" s="81">
        <f t="shared" si="145"/>
        <v>3325</v>
      </c>
      <c r="I213" s="81">
        <f t="shared" si="146"/>
        <v>20055</v>
      </c>
      <c r="J213" s="82">
        <f t="shared" si="147"/>
        <v>7.4227193148915474E-2</v>
      </c>
      <c r="K213" s="82">
        <f t="shared" si="148"/>
        <v>4.5886293764052678E-4</v>
      </c>
      <c r="L213" s="82">
        <f t="shared" si="149"/>
        <v>0.15257192676547515</v>
      </c>
      <c r="M213" s="81">
        <f t="shared" si="150"/>
        <v>0.48504744236711095</v>
      </c>
      <c r="N213" s="84">
        <f t="shared" si="151"/>
        <v>7.9821428571428578E-3</v>
      </c>
      <c r="O213" s="84"/>
      <c r="P213" s="85">
        <f t="shared" si="152"/>
        <v>0.81295535714285716</v>
      </c>
      <c r="Q213" s="87">
        <f t="shared" si="153"/>
        <v>7.9821428571428578E-3</v>
      </c>
      <c r="R213" s="96">
        <f t="shared" si="154"/>
        <v>0.17906250000000001</v>
      </c>
      <c r="AB213" s="119">
        <f t="shared" si="155"/>
        <v>1612</v>
      </c>
      <c r="AC213" s="120">
        <f t="shared" si="156"/>
        <v>12.142857142857142</v>
      </c>
      <c r="AD213" s="67">
        <f t="shared" si="157"/>
        <v>21.034285714285712</v>
      </c>
      <c r="AE213" s="41">
        <f t="shared" si="158"/>
        <v>0.57728878022276564</v>
      </c>
      <c r="AL213">
        <f t="shared" si="142"/>
        <v>2413895</v>
      </c>
      <c r="AM213">
        <f t="shared" si="75"/>
        <v>23283</v>
      </c>
      <c r="AN213">
        <f t="shared" si="93"/>
        <v>26077.714285714286</v>
      </c>
      <c r="AO213" s="3">
        <f t="shared" si="92"/>
        <v>3.0128367900671984E-3</v>
      </c>
    </row>
    <row r="214" spans="1:41" ht="13.8" x14ac:dyDescent="0.25">
      <c r="A214" s="95">
        <v>44072</v>
      </c>
      <c r="B214" s="81">
        <v>113465</v>
      </c>
      <c r="C214" s="81">
        <v>906</v>
      </c>
      <c r="D214" s="81">
        <v>92104</v>
      </c>
      <c r="E214" s="81">
        <v>2424583</v>
      </c>
      <c r="F214" s="81">
        <f t="shared" si="143"/>
        <v>1465</v>
      </c>
      <c r="G214" s="81">
        <f t="shared" si="144"/>
        <v>12</v>
      </c>
      <c r="H214" s="81">
        <f t="shared" si="145"/>
        <v>1053</v>
      </c>
      <c r="I214" s="81">
        <f t="shared" si="146"/>
        <v>20455</v>
      </c>
      <c r="J214" s="82">
        <f t="shared" si="147"/>
        <v>7.4006739719526926E-2</v>
      </c>
      <c r="K214" s="82">
        <f t="shared" si="148"/>
        <v>5.9835452505609577E-4</v>
      </c>
      <c r="L214" s="82">
        <f t="shared" si="149"/>
        <v>5.2505609573672403E-2</v>
      </c>
      <c r="M214" s="81">
        <f t="shared" si="150"/>
        <v>1.3936198733099647</v>
      </c>
      <c r="N214" s="84">
        <f t="shared" si="151"/>
        <v>7.9848411404397825E-3</v>
      </c>
      <c r="O214" s="84"/>
      <c r="P214" s="85">
        <f t="shared" si="152"/>
        <v>0.81173930286872609</v>
      </c>
      <c r="Q214" s="87">
        <f t="shared" si="153"/>
        <v>7.9848411404397825E-3</v>
      </c>
      <c r="R214" s="96">
        <f t="shared" si="154"/>
        <v>0.18027585599083418</v>
      </c>
      <c r="AB214" s="119">
        <f t="shared" si="155"/>
        <v>1647.4285714285713</v>
      </c>
      <c r="AC214" s="120">
        <f t="shared" si="156"/>
        <v>12.428571428571429</v>
      </c>
      <c r="AD214" s="67">
        <f t="shared" si="157"/>
        <v>21.03857142857143</v>
      </c>
      <c r="AE214" s="41">
        <f t="shared" si="158"/>
        <v>0.59075168058667749</v>
      </c>
      <c r="AL214">
        <f t="shared" si="142"/>
        <v>2424583</v>
      </c>
      <c r="AM214">
        <f t="shared" si="75"/>
        <v>10688</v>
      </c>
      <c r="AN214">
        <f t="shared" si="93"/>
        <v>26025.428571428572</v>
      </c>
      <c r="AO214" s="3">
        <f t="shared" si="92"/>
        <v>3.0067960641865085E-3</v>
      </c>
    </row>
    <row r="215" spans="1:41" ht="13.8" x14ac:dyDescent="0.25">
      <c r="A215" s="95">
        <v>44073</v>
      </c>
      <c r="B215" s="81">
        <v>114020</v>
      </c>
      <c r="C215" s="81">
        <v>919</v>
      </c>
      <c r="D215" s="81">
        <v>92796</v>
      </c>
      <c r="E215" s="81">
        <v>2438172</v>
      </c>
      <c r="F215" s="81">
        <f t="shared" ref="F215:F221" si="159">B215-B214</f>
        <v>555</v>
      </c>
      <c r="G215" s="81">
        <f t="shared" ref="G215:G221" si="160">C215-C214</f>
        <v>13</v>
      </c>
      <c r="H215" s="81">
        <f t="shared" ref="H215:H221" si="161">D215-D214</f>
        <v>692</v>
      </c>
      <c r="I215" s="81">
        <f t="shared" ref="I215:I221" si="162">B215-D215-C215</f>
        <v>20305</v>
      </c>
      <c r="J215" s="82">
        <f t="shared" ref="J215:J221" si="163">F215/I214*$B$2/($B$2-B214)</f>
        <v>2.749313661469388E-2</v>
      </c>
      <c r="K215" s="82">
        <f t="shared" ref="K215:K221" si="164">G215/I214</f>
        <v>6.3554143241261309E-4</v>
      </c>
      <c r="L215" s="82">
        <f t="shared" ref="L215:L221" si="165">H215/I214</f>
        <v>3.3830359325348329E-2</v>
      </c>
      <c r="M215" s="81">
        <f t="shared" ref="M215:M221" si="166">J215/(K215+L215)</f>
        <v>0.79769093539512514</v>
      </c>
      <c r="N215" s="84">
        <f t="shared" ref="N215:N221" si="167">C215/B215</f>
        <v>8.059989475530608E-3</v>
      </c>
      <c r="O215" s="84"/>
      <c r="P215" s="85">
        <f t="shared" ref="P215:P221" si="168">D215/B215</f>
        <v>0.81385721803192423</v>
      </c>
      <c r="Q215" s="87">
        <f t="shared" ref="Q215:Q221" si="169">N215</f>
        <v>8.059989475530608E-3</v>
      </c>
      <c r="R215" s="96">
        <f t="shared" ref="R215:R221" si="170">IF(P215="","",1-SUM(P215:Q215))</f>
        <v>0.17808279249254511</v>
      </c>
      <c r="AB215" s="119">
        <f t="shared" ref="AB215:AB221" si="171">AVERAGE(F209:F215)</f>
        <v>1622.4285714285713</v>
      </c>
      <c r="AC215" s="120">
        <f t="shared" ref="AC215:AC221" si="172">AVERAGE(G209:G215)</f>
        <v>12.142857142857142</v>
      </c>
      <c r="AD215" s="67">
        <f t="shared" ref="AD215:AD221" si="173">INDEX(AB194:AB215,$AE$3)*$AD$2</f>
        <v>20.950714285714287</v>
      </c>
      <c r="AE215" s="41">
        <f t="shared" ref="AE215:AE221" si="174">AC215/AD215</f>
        <v>0.57959155841941967</v>
      </c>
      <c r="AL215">
        <f t="shared" si="142"/>
        <v>2438172</v>
      </c>
      <c r="AM215">
        <f t="shared" si="75"/>
        <v>13589</v>
      </c>
      <c r="AN215">
        <f t="shared" si="93"/>
        <v>26063</v>
      </c>
      <c r="AO215" s="3">
        <f t="shared" si="92"/>
        <v>3.0111368043685342E-3</v>
      </c>
    </row>
    <row r="216" spans="1:41" ht="13.8" x14ac:dyDescent="0.25">
      <c r="A216" s="95">
        <v>44074</v>
      </c>
      <c r="B216" s="81">
        <v>116596</v>
      </c>
      <c r="C216" s="81">
        <v>939</v>
      </c>
      <c r="D216" s="81">
        <v>95009</v>
      </c>
      <c r="E216" s="81">
        <v>2470082</v>
      </c>
      <c r="F216" s="81">
        <f t="shared" si="159"/>
        <v>2576</v>
      </c>
      <c r="G216" s="81">
        <f t="shared" si="160"/>
        <v>20</v>
      </c>
      <c r="H216" s="81">
        <f t="shared" si="161"/>
        <v>2213</v>
      </c>
      <c r="I216" s="81">
        <f t="shared" si="162"/>
        <v>20648</v>
      </c>
      <c r="J216" s="82">
        <f t="shared" si="163"/>
        <v>0.12855881890151213</v>
      </c>
      <c r="K216" s="82">
        <f t="shared" si="164"/>
        <v>9.8497906919477966E-4</v>
      </c>
      <c r="L216" s="82">
        <f t="shared" si="165"/>
        <v>0.10898793400640236</v>
      </c>
      <c r="M216" s="81">
        <f t="shared" si="166"/>
        <v>1.1690043966839248</v>
      </c>
      <c r="N216" s="84">
        <f t="shared" si="167"/>
        <v>8.0534495179937562E-3</v>
      </c>
      <c r="O216" s="84"/>
      <c r="P216" s="85">
        <f t="shared" si="168"/>
        <v>0.81485642732169195</v>
      </c>
      <c r="Q216" s="87">
        <f t="shared" si="169"/>
        <v>8.0534495179937562E-3</v>
      </c>
      <c r="R216" s="96">
        <f t="shared" si="170"/>
        <v>0.17709012316031425</v>
      </c>
      <c r="AB216" s="119">
        <f t="shared" si="171"/>
        <v>1732</v>
      </c>
      <c r="AC216" s="120">
        <f t="shared" si="172"/>
        <v>13.142857142857142</v>
      </c>
      <c r="AD216" s="67">
        <f t="shared" si="173"/>
        <v>20.648571428571429</v>
      </c>
      <c r="AE216" s="41">
        <f t="shared" si="174"/>
        <v>0.63650200636501997</v>
      </c>
      <c r="AL216">
        <f t="shared" si="142"/>
        <v>2470082</v>
      </c>
      <c r="AM216">
        <f t="shared" si="75"/>
        <v>31910</v>
      </c>
      <c r="AN216">
        <f t="shared" si="93"/>
        <v>26318.571428571428</v>
      </c>
      <c r="AO216" s="3">
        <f t="shared" si="92"/>
        <v>3.0406637404356202E-3</v>
      </c>
    </row>
    <row r="217" spans="1:41" ht="13.8" x14ac:dyDescent="0.25">
      <c r="A217" s="95">
        <v>44075</v>
      </c>
      <c r="B217" s="81">
        <v>118538</v>
      </c>
      <c r="C217" s="81">
        <v>957</v>
      </c>
      <c r="D217" s="81">
        <v>96214</v>
      </c>
      <c r="E217" s="81">
        <v>2498486</v>
      </c>
      <c r="F217" s="81">
        <f t="shared" si="159"/>
        <v>1942</v>
      </c>
      <c r="G217" s="81">
        <f t="shared" si="160"/>
        <v>18</v>
      </c>
      <c r="H217" s="81">
        <f t="shared" si="161"/>
        <v>1205</v>
      </c>
      <c r="I217" s="81">
        <f t="shared" si="162"/>
        <v>21367</v>
      </c>
      <c r="J217" s="82">
        <f t="shared" si="163"/>
        <v>9.5336946895036065E-2</v>
      </c>
      <c r="K217" s="82">
        <f t="shared" si="164"/>
        <v>8.7175513366912047E-4</v>
      </c>
      <c r="L217" s="82">
        <f t="shared" si="165"/>
        <v>5.835916311507168E-2</v>
      </c>
      <c r="M217" s="81">
        <f t="shared" si="166"/>
        <v>1.6095807681837324</v>
      </c>
      <c r="N217" s="84">
        <f t="shared" si="167"/>
        <v>8.0733604413774484E-3</v>
      </c>
      <c r="O217" s="84"/>
      <c r="P217" s="85">
        <f t="shared" si="168"/>
        <v>0.81167220638107607</v>
      </c>
      <c r="Q217" s="87">
        <f t="shared" si="169"/>
        <v>8.0733604413774484E-3</v>
      </c>
      <c r="R217" s="96">
        <f t="shared" si="170"/>
        <v>0.18025443317754652</v>
      </c>
      <c r="AB217" s="119">
        <f t="shared" si="171"/>
        <v>1725.4285714285713</v>
      </c>
      <c r="AC217" s="120">
        <f t="shared" si="172"/>
        <v>14</v>
      </c>
      <c r="AD217" s="67">
        <f t="shared" si="173"/>
        <v>20.785714285714285</v>
      </c>
      <c r="AE217" s="41">
        <f t="shared" si="174"/>
        <v>0.67353951890034369</v>
      </c>
      <c r="AL217">
        <f t="shared" si="142"/>
        <v>2498486</v>
      </c>
      <c r="AM217">
        <f t="shared" si="75"/>
        <v>28404</v>
      </c>
      <c r="AN217">
        <f t="shared" si="93"/>
        <v>25511.714285714286</v>
      </c>
      <c r="AO217" s="3">
        <f t="shared" si="92"/>
        <v>2.9474451071729575E-3</v>
      </c>
    </row>
    <row r="218" spans="1:41" ht="13.8" x14ac:dyDescent="0.25">
      <c r="A218" s="95">
        <v>44076</v>
      </c>
      <c r="B218" s="81">
        <v>121464</v>
      </c>
      <c r="C218" s="81">
        <v>969</v>
      </c>
      <c r="D218" s="81">
        <v>97234</v>
      </c>
      <c r="E218" s="81">
        <v>2534369</v>
      </c>
      <c r="F218" s="81">
        <f t="shared" si="159"/>
        <v>2926</v>
      </c>
      <c r="G218" s="81">
        <f t="shared" si="160"/>
        <v>12</v>
      </c>
      <c r="H218" s="81">
        <f t="shared" si="161"/>
        <v>1020</v>
      </c>
      <c r="I218" s="81">
        <f t="shared" si="162"/>
        <v>23261</v>
      </c>
      <c r="J218" s="82">
        <f t="shared" si="163"/>
        <v>0.13884158402170518</v>
      </c>
      <c r="K218" s="82">
        <f t="shared" si="164"/>
        <v>5.6161370337436231E-4</v>
      </c>
      <c r="L218" s="82">
        <f t="shared" si="165"/>
        <v>4.7737164786820802E-2</v>
      </c>
      <c r="M218" s="81">
        <f t="shared" si="166"/>
        <v>2.8746396567749755</v>
      </c>
      <c r="N218" s="84">
        <f t="shared" si="167"/>
        <v>7.9776723967595331E-3</v>
      </c>
      <c r="O218" s="84"/>
      <c r="P218" s="85">
        <f t="shared" si="168"/>
        <v>0.8005170256207601</v>
      </c>
      <c r="Q218" s="87">
        <f t="shared" si="169"/>
        <v>7.9776723967595331E-3</v>
      </c>
      <c r="R218" s="96">
        <f t="shared" si="170"/>
        <v>0.19150530198248039</v>
      </c>
      <c r="AB218" s="119">
        <f t="shared" si="171"/>
        <v>1865.8571428571429</v>
      </c>
      <c r="AC218" s="120">
        <f t="shared" si="172"/>
        <v>13.428571428571429</v>
      </c>
      <c r="AD218" s="67">
        <f t="shared" si="173"/>
        <v>21.392142857142854</v>
      </c>
      <c r="AE218" s="41">
        <f t="shared" si="174"/>
        <v>0.62773381415072305</v>
      </c>
      <c r="AL218">
        <f t="shared" si="142"/>
        <v>2534369</v>
      </c>
      <c r="AM218">
        <f t="shared" si="75"/>
        <v>35883</v>
      </c>
      <c r="AN218">
        <f t="shared" si="93"/>
        <v>25739.857142857141</v>
      </c>
      <c r="AO218" s="3">
        <f t="shared" si="92"/>
        <v>2.97380313786001E-3</v>
      </c>
    </row>
    <row r="219" spans="1:41" ht="13.8" x14ac:dyDescent="0.25">
      <c r="A219" s="95">
        <v>44077</v>
      </c>
      <c r="B219" s="81">
        <v>124455</v>
      </c>
      <c r="C219" s="81">
        <v>985</v>
      </c>
      <c r="D219" s="81">
        <v>98645</v>
      </c>
      <c r="E219" s="81">
        <v>2569727</v>
      </c>
      <c r="F219" s="81">
        <f t="shared" si="159"/>
        <v>2991</v>
      </c>
      <c r="G219" s="81">
        <f t="shared" si="160"/>
        <v>16</v>
      </c>
      <c r="H219" s="81">
        <f t="shared" si="161"/>
        <v>1411</v>
      </c>
      <c r="I219" s="81">
        <f t="shared" si="162"/>
        <v>24825</v>
      </c>
      <c r="J219" s="82">
        <f t="shared" si="163"/>
        <v>0.13041444481861866</v>
      </c>
      <c r="K219" s="82">
        <f t="shared" si="164"/>
        <v>6.8784661020592408E-4</v>
      </c>
      <c r="L219" s="82">
        <f t="shared" si="165"/>
        <v>6.0659472937534931E-2</v>
      </c>
      <c r="M219" s="81">
        <f t="shared" si="166"/>
        <v>2.1258377021204544</v>
      </c>
      <c r="N219" s="84">
        <f t="shared" si="167"/>
        <v>7.9145072516170496E-3</v>
      </c>
      <c r="O219" s="84"/>
      <c r="P219" s="85">
        <f t="shared" si="168"/>
        <v>0.79261580490940498</v>
      </c>
      <c r="Q219" s="87">
        <f t="shared" si="169"/>
        <v>7.9145072516170496E-3</v>
      </c>
      <c r="R219" s="96">
        <f t="shared" si="170"/>
        <v>0.199469687838978</v>
      </c>
      <c r="AB219" s="119">
        <f t="shared" si="171"/>
        <v>2007.4285714285713</v>
      </c>
      <c r="AC219" s="120">
        <f t="shared" si="172"/>
        <v>14.428571428571429</v>
      </c>
      <c r="AD219" s="67">
        <f t="shared" si="173"/>
        <v>20.830714285714286</v>
      </c>
      <c r="AE219" s="41">
        <f t="shared" si="174"/>
        <v>0.69265850564070908</v>
      </c>
      <c r="AL219">
        <f t="shared" si="142"/>
        <v>2569727</v>
      </c>
      <c r="AM219">
        <f t="shared" si="75"/>
        <v>35358</v>
      </c>
      <c r="AN219">
        <f t="shared" si="93"/>
        <v>25587.857142857141</v>
      </c>
      <c r="AO219" s="3">
        <f t="shared" si="92"/>
        <v>2.9562421205456555E-3</v>
      </c>
    </row>
    <row r="220" spans="1:41" ht="13.8" x14ac:dyDescent="0.25">
      <c r="A220" s="95">
        <v>44078</v>
      </c>
      <c r="B220" s="81">
        <v>126419</v>
      </c>
      <c r="C220" s="81">
        <v>993</v>
      </c>
      <c r="D220" s="81">
        <v>100357</v>
      </c>
      <c r="E220" s="81">
        <v>2601327</v>
      </c>
      <c r="F220" s="81">
        <f t="shared" si="159"/>
        <v>1964</v>
      </c>
      <c r="G220" s="81">
        <f t="shared" si="160"/>
        <v>8</v>
      </c>
      <c r="H220" s="81">
        <f t="shared" si="161"/>
        <v>1712</v>
      </c>
      <c r="I220" s="81">
        <f t="shared" si="162"/>
        <v>25069</v>
      </c>
      <c r="J220" s="82">
        <f t="shared" si="163"/>
        <v>8.0267942071429052E-2</v>
      </c>
      <c r="K220" s="82">
        <f t="shared" si="164"/>
        <v>3.2225579053373615E-4</v>
      </c>
      <c r="L220" s="82">
        <f t="shared" si="165"/>
        <v>6.8962739174219537E-2</v>
      </c>
      <c r="M220" s="81">
        <f t="shared" si="166"/>
        <v>1.1585184080948991</v>
      </c>
      <c r="N220" s="84">
        <f t="shared" si="167"/>
        <v>7.8548319477293755E-3</v>
      </c>
      <c r="O220" s="84"/>
      <c r="P220" s="85">
        <f t="shared" si="168"/>
        <v>0.79384427973643201</v>
      </c>
      <c r="Q220" s="87">
        <f t="shared" si="169"/>
        <v>7.8548319477293755E-3</v>
      </c>
      <c r="R220" s="96">
        <f t="shared" si="170"/>
        <v>0.19830088831583859</v>
      </c>
      <c r="AB220" s="119">
        <f t="shared" si="171"/>
        <v>2059.8571428571427</v>
      </c>
      <c r="AC220" s="120">
        <f t="shared" si="172"/>
        <v>14.142857142857142</v>
      </c>
      <c r="AD220" s="67">
        <f t="shared" si="173"/>
        <v>21.537857142857142</v>
      </c>
      <c r="AE220" s="41">
        <f t="shared" si="174"/>
        <v>0.65665107949457768</v>
      </c>
      <c r="AL220">
        <f t="shared" si="142"/>
        <v>2601327</v>
      </c>
      <c r="AM220">
        <f t="shared" si="75"/>
        <v>31600</v>
      </c>
      <c r="AN220">
        <f t="shared" si="93"/>
        <v>26776</v>
      </c>
      <c r="AO220" s="3">
        <f t="shared" si="92"/>
        <v>3.0935118395338935E-3</v>
      </c>
    </row>
    <row r="221" spans="1:41" ht="13.8" x14ac:dyDescent="0.25">
      <c r="A221" s="95">
        <v>44079</v>
      </c>
      <c r="B221" s="81">
        <v>128936</v>
      </c>
      <c r="C221" s="81">
        <v>1007</v>
      </c>
      <c r="D221" s="81">
        <v>101481</v>
      </c>
      <c r="E221" s="81"/>
      <c r="F221" s="81">
        <f t="shared" si="159"/>
        <v>2517</v>
      </c>
      <c r="G221" s="81">
        <f t="shared" si="160"/>
        <v>14</v>
      </c>
      <c r="H221" s="81">
        <f t="shared" si="161"/>
        <v>1124</v>
      </c>
      <c r="I221" s="81">
        <f t="shared" si="162"/>
        <v>26448</v>
      </c>
      <c r="J221" s="82">
        <f t="shared" si="163"/>
        <v>0.10189106484616171</v>
      </c>
      <c r="K221" s="82">
        <f t="shared" si="164"/>
        <v>5.5845865411464359E-4</v>
      </c>
      <c r="L221" s="82">
        <f t="shared" si="165"/>
        <v>4.483625194463281E-2</v>
      </c>
      <c r="M221" s="81">
        <f t="shared" si="166"/>
        <v>2.2445580884256837</v>
      </c>
      <c r="N221" s="84">
        <f t="shared" si="167"/>
        <v>7.8100763169324317E-3</v>
      </c>
      <c r="O221" s="84"/>
      <c r="P221" s="85">
        <f t="shared" si="168"/>
        <v>0.78706490041571009</v>
      </c>
      <c r="Q221" s="87">
        <f t="shared" si="169"/>
        <v>7.8100763169324317E-3</v>
      </c>
      <c r="R221" s="96">
        <f t="shared" si="170"/>
        <v>0.20512502326735749</v>
      </c>
      <c r="AB221" s="119">
        <f t="shared" si="171"/>
        <v>2210.1428571428573</v>
      </c>
      <c r="AC221" s="120">
        <f t="shared" si="172"/>
        <v>14.428571428571429</v>
      </c>
      <c r="AD221" s="67">
        <f t="shared" si="173"/>
        <v>22.35857142857143</v>
      </c>
      <c r="AE221" s="41">
        <f t="shared" si="174"/>
        <v>0.64532617724107078</v>
      </c>
      <c r="AO221" s="3"/>
    </row>
    <row r="222" spans="1:41" ht="13.8" x14ac:dyDescent="0.25">
      <c r="A222" s="95">
        <v>44080</v>
      </c>
      <c r="B222" s="81">
        <v>130644</v>
      </c>
      <c r="C222" s="81">
        <v>1019</v>
      </c>
      <c r="D222" s="81">
        <v>102477</v>
      </c>
      <c r="E222" s="81"/>
      <c r="F222" s="81">
        <f t="shared" ref="F222:F228" si="175">B222-B221</f>
        <v>1708</v>
      </c>
      <c r="G222" s="81">
        <f t="shared" ref="G222:G228" si="176">C222-C221</f>
        <v>12</v>
      </c>
      <c r="H222" s="81">
        <f t="shared" ref="H222:H228" si="177">D222-D221</f>
        <v>996</v>
      </c>
      <c r="I222" s="81">
        <f t="shared" ref="I222:I228" si="178">B222-D222-C222</f>
        <v>27148</v>
      </c>
      <c r="J222" s="82">
        <f t="shared" ref="J222:J228" si="179">F222/I221*$B$2/($B$2-B221)</f>
        <v>6.5556099855152622E-2</v>
      </c>
      <c r="K222" s="82">
        <f t="shared" ref="K222:K228" si="180">G222/I221</f>
        <v>4.5372050816696913E-4</v>
      </c>
      <c r="L222" s="82">
        <f t="shared" ref="L222:L228" si="181">H222/I221</f>
        <v>3.7658802177858441E-2</v>
      </c>
      <c r="M222" s="81">
        <f t="shared" ref="M222:M228" si="182">J222/(K222+L222)</f>
        <v>1.7200671914375758</v>
      </c>
      <c r="N222" s="84">
        <f t="shared" ref="N222:N228" si="183">C222/B222</f>
        <v>7.7998224181745814E-3</v>
      </c>
      <c r="O222" s="84"/>
      <c r="P222" s="85">
        <f t="shared" ref="P222:P228" si="184">D222/B222</f>
        <v>0.78439882428584551</v>
      </c>
      <c r="Q222" s="87">
        <f t="shared" ref="Q222:Q228" si="185">N222</f>
        <v>7.7998224181745814E-3</v>
      </c>
      <c r="R222" s="96">
        <f t="shared" ref="R222:R228" si="186">IF(P222="","",1-SUM(P222:Q222))</f>
        <v>0.20780135329597993</v>
      </c>
      <c r="AB222" s="119">
        <f t="shared" ref="AB222:AB228" si="187">AVERAGE(F216:F222)</f>
        <v>2374.8571428571427</v>
      </c>
      <c r="AC222" s="120">
        <f t="shared" ref="AC222:AC228" si="188">AVERAGE(G216:G222)</f>
        <v>14.285714285714286</v>
      </c>
      <c r="AD222" s="67">
        <f t="shared" ref="AD222:AD228" si="189">INDEX(AB201:AB222,$AE$3)*$AD$2</f>
        <v>23.151428571428568</v>
      </c>
      <c r="AE222" s="41">
        <f t="shared" ref="AE222:AE228" si="190">AC222/AD222</f>
        <v>0.61705541157595967</v>
      </c>
      <c r="AO222" s="3"/>
    </row>
    <row r="223" spans="1:41" ht="13.8" x14ac:dyDescent="0.25">
      <c r="A223" s="95">
        <v>44081</v>
      </c>
      <c r="B223" s="81">
        <v>133975</v>
      </c>
      <c r="C223" s="81">
        <v>1026</v>
      </c>
      <c r="D223" s="81">
        <v>105455</v>
      </c>
      <c r="E223" s="81"/>
      <c r="F223" s="81">
        <f t="shared" si="175"/>
        <v>3331</v>
      </c>
      <c r="G223" s="81">
        <f t="shared" si="176"/>
        <v>7</v>
      </c>
      <c r="H223" s="81">
        <f t="shared" si="177"/>
        <v>2978</v>
      </c>
      <c r="I223" s="81">
        <f t="shared" si="178"/>
        <v>27494</v>
      </c>
      <c r="J223" s="82">
        <f t="shared" si="179"/>
        <v>0.12457814913618975</v>
      </c>
      <c r="K223" s="82">
        <f t="shared" si="180"/>
        <v>2.5784588183291586E-4</v>
      </c>
      <c r="L223" s="82">
        <f t="shared" si="181"/>
        <v>0.10969500515691763</v>
      </c>
      <c r="M223" s="81">
        <f t="shared" si="182"/>
        <v>1.1330142689277318</v>
      </c>
      <c r="N223" s="84">
        <f t="shared" si="183"/>
        <v>7.6581451763388696E-3</v>
      </c>
      <c r="O223" s="84"/>
      <c r="P223" s="85">
        <f t="shared" si="184"/>
        <v>0.78712446351931331</v>
      </c>
      <c r="Q223" s="87">
        <f t="shared" si="185"/>
        <v>7.6581451763388696E-3</v>
      </c>
      <c r="R223" s="96">
        <f t="shared" si="186"/>
        <v>0.2052173913043478</v>
      </c>
      <c r="AB223" s="119">
        <f t="shared" si="187"/>
        <v>2482.7142857142858</v>
      </c>
      <c r="AC223" s="120">
        <f t="shared" si="188"/>
        <v>12.428571428571429</v>
      </c>
      <c r="AD223" s="67">
        <f t="shared" si="189"/>
        <v>24.18</v>
      </c>
      <c r="AE223" s="41">
        <f t="shared" si="190"/>
        <v>0.51400212690535274</v>
      </c>
      <c r="AO223" s="3"/>
    </row>
    <row r="224" spans="1:41" ht="13.8" x14ac:dyDescent="0.25">
      <c r="A224" s="95">
        <v>44082</v>
      </c>
      <c r="B224" s="81">
        <v>137565</v>
      </c>
      <c r="C224" s="81">
        <v>1040</v>
      </c>
      <c r="D224" s="81">
        <v>107003</v>
      </c>
      <c r="E224" s="81"/>
      <c r="F224" s="81">
        <f t="shared" si="175"/>
        <v>3590</v>
      </c>
      <c r="G224" s="81">
        <f t="shared" si="176"/>
        <v>14</v>
      </c>
      <c r="H224" s="81">
        <f t="shared" si="177"/>
        <v>1548</v>
      </c>
      <c r="I224" s="81">
        <f t="shared" si="178"/>
        <v>29522</v>
      </c>
      <c r="J224" s="82">
        <f t="shared" si="179"/>
        <v>0.13262681213735694</v>
      </c>
      <c r="K224" s="82">
        <f t="shared" si="180"/>
        <v>5.0920200771077326E-4</v>
      </c>
      <c r="L224" s="82">
        <f t="shared" si="181"/>
        <v>5.6303193424019786E-2</v>
      </c>
      <c r="M224" s="81">
        <f t="shared" si="182"/>
        <v>2.3344696369426967</v>
      </c>
      <c r="N224" s="84">
        <f t="shared" si="183"/>
        <v>7.5600625159015734E-3</v>
      </c>
      <c r="O224" s="84"/>
      <c r="P224" s="85">
        <f t="shared" si="184"/>
        <v>0.77783593210482316</v>
      </c>
      <c r="Q224" s="87">
        <f t="shared" si="185"/>
        <v>7.5600625159015734E-3</v>
      </c>
      <c r="R224" s="96">
        <f t="shared" si="186"/>
        <v>0.21460400537927526</v>
      </c>
      <c r="AB224" s="119">
        <f t="shared" si="187"/>
        <v>2718.1428571428573</v>
      </c>
      <c r="AC224" s="120">
        <f t="shared" si="188"/>
        <v>11.857142857142858</v>
      </c>
      <c r="AD224" s="67">
        <f t="shared" si="189"/>
        <v>24.71142857142857</v>
      </c>
      <c r="AE224" s="41">
        <f t="shared" si="190"/>
        <v>0.47982425713955373</v>
      </c>
      <c r="AO224" s="3"/>
    </row>
    <row r="225" spans="1:41" ht="13.8" x14ac:dyDescent="0.25">
      <c r="A225" s="95">
        <v>44083</v>
      </c>
      <c r="B225" s="81">
        <v>141097</v>
      </c>
      <c r="C225" s="81">
        <v>1054</v>
      </c>
      <c r="D225" s="81">
        <v>108354</v>
      </c>
      <c r="E225" s="81"/>
      <c r="F225" s="81">
        <f t="shared" si="175"/>
        <v>3532</v>
      </c>
      <c r="G225" s="81">
        <f t="shared" si="176"/>
        <v>14</v>
      </c>
      <c r="H225" s="81">
        <f t="shared" si="177"/>
        <v>1351</v>
      </c>
      <c r="I225" s="81">
        <f t="shared" si="178"/>
        <v>31689</v>
      </c>
      <c r="J225" s="82">
        <f t="shared" si="179"/>
        <v>0.12157176717845419</v>
      </c>
      <c r="K225" s="82">
        <f t="shared" si="180"/>
        <v>4.7422261364406205E-4</v>
      </c>
      <c r="L225" s="82">
        <f t="shared" si="181"/>
        <v>4.5762482216651988E-2</v>
      </c>
      <c r="M225" s="81">
        <f t="shared" si="182"/>
        <v>2.6293345865511535</v>
      </c>
      <c r="N225" s="84">
        <f t="shared" si="183"/>
        <v>7.4700383424169186E-3</v>
      </c>
      <c r="O225" s="84"/>
      <c r="P225" s="85">
        <f t="shared" si="184"/>
        <v>0.76793978610459468</v>
      </c>
      <c r="Q225" s="87">
        <f t="shared" si="185"/>
        <v>7.4700383424169186E-3</v>
      </c>
      <c r="R225" s="96">
        <f t="shared" si="186"/>
        <v>0.22459017555298844</v>
      </c>
      <c r="AB225" s="119">
        <f t="shared" si="187"/>
        <v>2804.7142857142858</v>
      </c>
      <c r="AC225" s="120">
        <f t="shared" si="188"/>
        <v>12.142857142857142</v>
      </c>
      <c r="AD225" s="67">
        <f t="shared" si="189"/>
        <v>24.33642857142857</v>
      </c>
      <c r="AE225" s="41">
        <f t="shared" si="190"/>
        <v>0.4989580581726395</v>
      </c>
      <c r="AO225" s="3"/>
    </row>
    <row r="226" spans="1:41" ht="13.8" x14ac:dyDescent="0.25">
      <c r="A226" s="95">
        <v>44084</v>
      </c>
      <c r="B226" s="81">
        <v>145526</v>
      </c>
      <c r="C226" s="81">
        <v>1077</v>
      </c>
      <c r="D226" s="81">
        <v>109942</v>
      </c>
      <c r="E226" s="81"/>
      <c r="F226" s="81">
        <f t="shared" si="175"/>
        <v>4429</v>
      </c>
      <c r="G226" s="81">
        <f t="shared" si="176"/>
        <v>23</v>
      </c>
      <c r="H226" s="81">
        <f t="shared" si="177"/>
        <v>1588</v>
      </c>
      <c r="I226" s="81">
        <f t="shared" si="178"/>
        <v>34507</v>
      </c>
      <c r="J226" s="82">
        <f t="shared" si="179"/>
        <v>0.14208069578255947</v>
      </c>
      <c r="K226" s="82">
        <f t="shared" si="180"/>
        <v>7.2580390671841966E-4</v>
      </c>
      <c r="L226" s="82">
        <f t="shared" si="181"/>
        <v>5.0112026255167405E-2</v>
      </c>
      <c r="M226" s="81">
        <f t="shared" si="182"/>
        <v>2.794782848326212</v>
      </c>
      <c r="N226" s="84">
        <f t="shared" si="183"/>
        <v>7.4007393867762464E-3</v>
      </c>
      <c r="O226" s="84"/>
      <c r="P226" s="85">
        <f t="shared" si="184"/>
        <v>0.75548012039085799</v>
      </c>
      <c r="Q226" s="87">
        <f t="shared" si="185"/>
        <v>7.4007393867762464E-3</v>
      </c>
      <c r="R226" s="96">
        <f t="shared" si="186"/>
        <v>0.2371191402223658</v>
      </c>
      <c r="AB226" s="119">
        <f t="shared" si="187"/>
        <v>3010.1428571428573</v>
      </c>
      <c r="AC226" s="120">
        <f t="shared" si="188"/>
        <v>13.142857142857142</v>
      </c>
      <c r="AD226" s="67">
        <f t="shared" si="189"/>
        <v>25.98</v>
      </c>
      <c r="AE226" s="41">
        <f t="shared" si="190"/>
        <v>0.50588364676124487</v>
      </c>
      <c r="AO226" s="3"/>
    </row>
    <row r="227" spans="1:41" ht="13.8" x14ac:dyDescent="0.25">
      <c r="A227" s="95">
        <v>44085</v>
      </c>
      <c r="B227" s="81">
        <v>148564</v>
      </c>
      <c r="C227" s="81">
        <v>1090</v>
      </c>
      <c r="D227" s="81">
        <v>111728</v>
      </c>
      <c r="E227" s="81"/>
      <c r="F227" s="81">
        <f t="shared" si="175"/>
        <v>3038</v>
      </c>
      <c r="G227" s="81">
        <f t="shared" si="176"/>
        <v>13</v>
      </c>
      <c r="H227" s="81">
        <f t="shared" si="177"/>
        <v>1786</v>
      </c>
      <c r="I227" s="81">
        <f t="shared" si="178"/>
        <v>35746</v>
      </c>
      <c r="J227" s="82">
        <f t="shared" si="179"/>
        <v>8.9545643782884862E-2</v>
      </c>
      <c r="K227" s="82">
        <f t="shared" si="180"/>
        <v>3.7673515518590433E-4</v>
      </c>
      <c r="L227" s="82">
        <f t="shared" si="181"/>
        <v>5.1757614397078856E-2</v>
      </c>
      <c r="M227" s="81">
        <f t="shared" si="182"/>
        <v>1.7175939577632062</v>
      </c>
      <c r="N227" s="84">
        <f t="shared" si="183"/>
        <v>7.3369053068038015E-3</v>
      </c>
      <c r="O227" s="84"/>
      <c r="P227" s="85">
        <f t="shared" si="184"/>
        <v>0.7520529872647479</v>
      </c>
      <c r="Q227" s="87">
        <f t="shared" si="185"/>
        <v>7.3369053068038015E-3</v>
      </c>
      <c r="R227" s="96">
        <f t="shared" si="186"/>
        <v>0.24061010742844835</v>
      </c>
      <c r="AB227" s="119">
        <f t="shared" si="187"/>
        <v>3163.5714285714284</v>
      </c>
      <c r="AC227" s="120">
        <f t="shared" si="188"/>
        <v>13.857142857142858</v>
      </c>
      <c r="AD227" s="67">
        <f t="shared" si="189"/>
        <v>25.881428571428568</v>
      </c>
      <c r="AE227" s="41">
        <f t="shared" si="190"/>
        <v>0.5354087321300437</v>
      </c>
      <c r="AO227" s="3"/>
    </row>
    <row r="228" spans="1:41" ht="13.8" x14ac:dyDescent="0.25">
      <c r="A228" s="95">
        <v>44086</v>
      </c>
      <c r="B228" s="81">
        <v>152722</v>
      </c>
      <c r="C228" s="81">
        <v>1103</v>
      </c>
      <c r="D228" s="81">
        <v>113496</v>
      </c>
      <c r="E228" s="81"/>
      <c r="F228" s="81">
        <f t="shared" si="175"/>
        <v>4158</v>
      </c>
      <c r="G228" s="81">
        <f t="shared" si="176"/>
        <v>13</v>
      </c>
      <c r="H228" s="81">
        <f t="shared" si="177"/>
        <v>1768</v>
      </c>
      <c r="I228" s="81">
        <f t="shared" si="178"/>
        <v>38123</v>
      </c>
      <c r="J228" s="82">
        <f t="shared" si="179"/>
        <v>0.11835210822961328</v>
      </c>
      <c r="K228" s="82">
        <f t="shared" si="180"/>
        <v>3.6367705477535945E-4</v>
      </c>
      <c r="L228" s="82">
        <f t="shared" si="181"/>
        <v>4.9460079449448892E-2</v>
      </c>
      <c r="M228" s="81">
        <f t="shared" si="182"/>
        <v>2.3754151941469717</v>
      </c>
      <c r="N228" s="84">
        <f t="shared" si="183"/>
        <v>7.2222731499063655E-3</v>
      </c>
      <c r="O228" s="84"/>
      <c r="P228" s="85">
        <f t="shared" si="184"/>
        <v>0.74315422794358377</v>
      </c>
      <c r="Q228" s="87">
        <f t="shared" si="185"/>
        <v>7.2222731499063655E-3</v>
      </c>
      <c r="R228" s="96">
        <f t="shared" si="186"/>
        <v>0.24962349890650992</v>
      </c>
      <c r="AB228" s="119">
        <f t="shared" si="187"/>
        <v>3398</v>
      </c>
      <c r="AC228" s="120">
        <f t="shared" si="188"/>
        <v>13.714285714285714</v>
      </c>
      <c r="AD228" s="67">
        <f t="shared" si="189"/>
        <v>27.987857142857141</v>
      </c>
      <c r="AE228" s="41">
        <f t="shared" si="190"/>
        <v>0.49000842201975348</v>
      </c>
      <c r="AO228" s="48"/>
    </row>
    <row r="229" spans="1:41" ht="13.8" x14ac:dyDescent="0.25">
      <c r="A229" s="95">
        <v>44087</v>
      </c>
      <c r="B229" s="81">
        <v>155604</v>
      </c>
      <c r="C229" s="81">
        <v>1119</v>
      </c>
      <c r="D229" s="81">
        <v>114998</v>
      </c>
      <c r="E229" s="81"/>
      <c r="F229" s="81">
        <f t="shared" ref="F229:F235" si="191">B229-B228</f>
        <v>2882</v>
      </c>
      <c r="G229" s="81">
        <f t="shared" ref="G229:G235" si="192">C229-C228</f>
        <v>16</v>
      </c>
      <c r="H229" s="81">
        <f t="shared" ref="H229:H235" si="193">D229-D228</f>
        <v>1502</v>
      </c>
      <c r="I229" s="81">
        <f t="shared" ref="I229:I235" si="194">B229-D229-C229</f>
        <v>39487</v>
      </c>
      <c r="J229" s="82">
        <f t="shared" ref="J229:J235" si="195">F229/I228*$B$2/($B$2-B228)</f>
        <v>7.6955239897330358E-2</v>
      </c>
      <c r="K229" s="82">
        <f t="shared" ref="K229:K235" si="196">G229/I228</f>
        <v>4.1969414788972534E-4</v>
      </c>
      <c r="L229" s="82">
        <f t="shared" ref="L229:L235" si="197">H229/I228</f>
        <v>3.9398788133147969E-2</v>
      </c>
      <c r="M229" s="81">
        <f t="shared" ref="M229:M235" si="198">J229/(K229+L229)</f>
        <v>1.9326512586336793</v>
      </c>
      <c r="N229" s="84">
        <f t="shared" ref="N229:N235" si="199">C229/B229</f>
        <v>7.1913318423690907E-3</v>
      </c>
      <c r="O229" s="84"/>
      <c r="P229" s="85">
        <f t="shared" ref="P229:P235" si="200">D229/B229</f>
        <v>0.73904269813115342</v>
      </c>
      <c r="Q229" s="87">
        <f t="shared" ref="Q229:Q235" si="201">N229</f>
        <v>7.1913318423690907E-3</v>
      </c>
      <c r="R229" s="96">
        <f t="shared" ref="R229:R235" si="202">IF(P229="","",1-SUM(P229:Q229))</f>
        <v>0.25376597002647749</v>
      </c>
      <c r="AB229" s="119">
        <f t="shared" ref="AB229:AB235" si="203">AVERAGE(F223:F229)</f>
        <v>3565.7142857142858</v>
      </c>
      <c r="AC229" s="120">
        <f t="shared" ref="AC229:AC235" si="204">AVERAGE(G223:G229)</f>
        <v>14.285714285714286</v>
      </c>
      <c r="AD229" s="67">
        <f t="shared" ref="AD229:AD235" si="205">INDEX(AB208:AB229,$AE$3)*$AD$2</f>
        <v>30.111428571428569</v>
      </c>
      <c r="AE229" s="41">
        <f t="shared" ref="AE229:AE235" si="206">AC229/AD229</f>
        <v>0.47442831388177253</v>
      </c>
    </row>
    <row r="230" spans="1:41" ht="13.8" x14ac:dyDescent="0.25">
      <c r="A230" s="95">
        <v>44088</v>
      </c>
      <c r="B230" s="81">
        <v>160368</v>
      </c>
      <c r="C230" s="81">
        <v>1136</v>
      </c>
      <c r="D230" s="81">
        <v>118570</v>
      </c>
      <c r="E230" s="81"/>
      <c r="F230" s="81">
        <f t="shared" si="191"/>
        <v>4764</v>
      </c>
      <c r="G230" s="81">
        <f t="shared" si="192"/>
        <v>17</v>
      </c>
      <c r="H230" s="81">
        <f t="shared" si="193"/>
        <v>3572</v>
      </c>
      <c r="I230" s="81">
        <f t="shared" si="194"/>
        <v>40662</v>
      </c>
      <c r="J230" s="82">
        <f t="shared" si="195"/>
        <v>0.12285593165774576</v>
      </c>
      <c r="K230" s="82">
        <f t="shared" si="196"/>
        <v>4.3052143743510524E-4</v>
      </c>
      <c r="L230" s="82">
        <f t="shared" si="197"/>
        <v>9.0460151442246811E-2</v>
      </c>
      <c r="M230" s="81">
        <f t="shared" si="198"/>
        <v>1.3516890981803864</v>
      </c>
      <c r="N230" s="84">
        <f t="shared" si="199"/>
        <v>7.0837074728125312E-3</v>
      </c>
      <c r="O230" s="84"/>
      <c r="P230" s="85">
        <f t="shared" si="200"/>
        <v>0.73936196747480798</v>
      </c>
      <c r="Q230" s="87">
        <f t="shared" si="201"/>
        <v>7.0837074728125312E-3</v>
      </c>
      <c r="R230" s="96">
        <f t="shared" si="202"/>
        <v>0.25355432505237951</v>
      </c>
      <c r="AB230" s="119">
        <f t="shared" si="203"/>
        <v>3770.4285714285716</v>
      </c>
      <c r="AC230" s="120">
        <f t="shared" si="204"/>
        <v>15.714285714285714</v>
      </c>
      <c r="AD230" s="67">
        <f t="shared" si="205"/>
        <v>30.897857142857138</v>
      </c>
      <c r="AE230" s="41">
        <f t="shared" si="206"/>
        <v>0.50858820537716443</v>
      </c>
    </row>
    <row r="231" spans="1:41" ht="13.8" x14ac:dyDescent="0.25">
      <c r="A231" s="95">
        <v>44089</v>
      </c>
      <c r="B231" s="81">
        <v>164402</v>
      </c>
      <c r="C231" s="81">
        <v>1147</v>
      </c>
      <c r="D231" s="81">
        <v>120727</v>
      </c>
      <c r="E231" s="81"/>
      <c r="F231" s="81">
        <f t="shared" si="191"/>
        <v>4034</v>
      </c>
      <c r="G231" s="81">
        <f t="shared" si="192"/>
        <v>11</v>
      </c>
      <c r="H231" s="81">
        <f t="shared" si="193"/>
        <v>2157</v>
      </c>
      <c r="I231" s="81">
        <f t="shared" si="194"/>
        <v>42528</v>
      </c>
      <c r="J231" s="82">
        <f t="shared" si="195"/>
        <v>0.10108091252978363</v>
      </c>
      <c r="K231" s="82">
        <f t="shared" si="196"/>
        <v>2.7052284688406866E-4</v>
      </c>
      <c r="L231" s="82">
        <f t="shared" si="197"/>
        <v>5.3047070975357831E-2</v>
      </c>
      <c r="M231" s="81">
        <f t="shared" si="198"/>
        <v>1.8958265983791796</v>
      </c>
      <c r="N231" s="84">
        <f t="shared" si="199"/>
        <v>6.9768007688470945E-3</v>
      </c>
      <c r="O231" s="84"/>
      <c r="P231" s="85">
        <f t="shared" si="200"/>
        <v>0.73434021483923551</v>
      </c>
      <c r="Q231" s="87">
        <f t="shared" si="201"/>
        <v>6.9768007688470945E-3</v>
      </c>
      <c r="R231" s="96">
        <f t="shared" si="202"/>
        <v>0.25868298439191739</v>
      </c>
      <c r="AB231" s="119">
        <f t="shared" si="203"/>
        <v>3833.8571428571427</v>
      </c>
      <c r="AC231" s="120">
        <f t="shared" si="204"/>
        <v>15.285714285714286</v>
      </c>
      <c r="AD231" s="67">
        <f t="shared" si="205"/>
        <v>33.152142857142856</v>
      </c>
      <c r="AE231" s="41">
        <f t="shared" si="206"/>
        <v>0.46107771529528369</v>
      </c>
    </row>
    <row r="232" spans="1:41" ht="13.8" x14ac:dyDescent="0.25">
      <c r="A232" s="95">
        <v>44090</v>
      </c>
      <c r="B232" s="81">
        <v>170465</v>
      </c>
      <c r="C232" s="81">
        <v>1165</v>
      </c>
      <c r="D232" s="81">
        <v>123219</v>
      </c>
      <c r="E232" s="81"/>
      <c r="F232" s="81">
        <f t="shared" si="191"/>
        <v>6063</v>
      </c>
      <c r="G232" s="81">
        <f t="shared" si="192"/>
        <v>18</v>
      </c>
      <c r="H232" s="81">
        <f t="shared" si="193"/>
        <v>2492</v>
      </c>
      <c r="I232" s="81">
        <f t="shared" si="194"/>
        <v>46081</v>
      </c>
      <c r="J232" s="82">
        <f t="shared" si="195"/>
        <v>0.14532518428866706</v>
      </c>
      <c r="K232" s="82">
        <f t="shared" si="196"/>
        <v>4.2325056433408577E-4</v>
      </c>
      <c r="L232" s="82">
        <f t="shared" si="197"/>
        <v>5.85966892400301E-2</v>
      </c>
      <c r="M232" s="81">
        <f t="shared" si="198"/>
        <v>2.4623065487762679</v>
      </c>
      <c r="N232" s="84">
        <f t="shared" si="199"/>
        <v>6.8342474994866984E-3</v>
      </c>
      <c r="O232" s="84"/>
      <c r="P232" s="85">
        <f t="shared" si="200"/>
        <v>0.72284046578476524</v>
      </c>
      <c r="Q232" s="87">
        <f t="shared" si="201"/>
        <v>6.8342474994866984E-3</v>
      </c>
      <c r="R232" s="96">
        <f t="shared" si="202"/>
        <v>0.27032528671574807</v>
      </c>
      <c r="AB232" s="119">
        <f t="shared" si="203"/>
        <v>4195.4285714285716</v>
      </c>
      <c r="AC232" s="120">
        <f t="shared" si="204"/>
        <v>15.857142857142858</v>
      </c>
      <c r="AD232" s="67">
        <f t="shared" si="205"/>
        <v>35.622857142857136</v>
      </c>
      <c r="AE232" s="41">
        <f t="shared" si="206"/>
        <v>0.44513955726660259</v>
      </c>
    </row>
    <row r="233" spans="1:41" ht="13.8" x14ac:dyDescent="0.25">
      <c r="A233" s="95">
        <v>44091</v>
      </c>
      <c r="B233" s="81">
        <v>175256</v>
      </c>
      <c r="C233" s="81">
        <v>1169</v>
      </c>
      <c r="D233" s="81">
        <v>126329</v>
      </c>
      <c r="E233" s="81"/>
      <c r="F233" s="81">
        <f t="shared" si="191"/>
        <v>4791</v>
      </c>
      <c r="G233" s="81">
        <f t="shared" si="192"/>
        <v>4</v>
      </c>
      <c r="H233" s="81">
        <f t="shared" si="193"/>
        <v>3110</v>
      </c>
      <c r="I233" s="81">
        <f t="shared" si="194"/>
        <v>47758</v>
      </c>
      <c r="J233" s="82">
        <f t="shared" si="195"/>
        <v>0.10605783637965395</v>
      </c>
      <c r="K233" s="82">
        <f t="shared" si="196"/>
        <v>8.6803671795316942E-5</v>
      </c>
      <c r="L233" s="82">
        <f t="shared" si="197"/>
        <v>6.7489854820858924E-2</v>
      </c>
      <c r="M233" s="81">
        <f t="shared" si="198"/>
        <v>1.5694448163811285</v>
      </c>
      <c r="N233" s="84">
        <f t="shared" si="199"/>
        <v>6.6702423882777197E-3</v>
      </c>
      <c r="O233" s="84"/>
      <c r="P233" s="85">
        <f t="shared" si="200"/>
        <v>0.72082553521705395</v>
      </c>
      <c r="Q233" s="87">
        <f t="shared" si="201"/>
        <v>6.6702423882777197E-3</v>
      </c>
      <c r="R233" s="96">
        <f t="shared" si="202"/>
        <v>0.27250422239466832</v>
      </c>
      <c r="AB233" s="119">
        <f t="shared" si="203"/>
        <v>4247.1428571428569</v>
      </c>
      <c r="AC233" s="120">
        <f t="shared" si="204"/>
        <v>13.142857142857142</v>
      </c>
      <c r="AD233" s="67">
        <f t="shared" si="205"/>
        <v>37.240714285714283</v>
      </c>
      <c r="AE233" s="41">
        <f t="shared" si="206"/>
        <v>0.35291635498782054</v>
      </c>
    </row>
    <row r="234" spans="1:41" ht="13.8" x14ac:dyDescent="0.25">
      <c r="A234" s="95">
        <v>44092</v>
      </c>
      <c r="B234" s="81">
        <v>179071</v>
      </c>
      <c r="C234" s="81">
        <v>1196</v>
      </c>
      <c r="D234" s="81">
        <v>130024</v>
      </c>
      <c r="E234" s="81"/>
      <c r="F234" s="81">
        <f t="shared" si="191"/>
        <v>3815</v>
      </c>
      <c r="G234" s="81">
        <f t="shared" si="192"/>
        <v>27</v>
      </c>
      <c r="H234" s="81">
        <f t="shared" si="193"/>
        <v>3695</v>
      </c>
      <c r="I234" s="81">
        <f t="shared" si="194"/>
        <v>47851</v>
      </c>
      <c r="J234" s="82">
        <f t="shared" si="195"/>
        <v>8.1532768102615144E-2</v>
      </c>
      <c r="K234" s="82">
        <f t="shared" si="196"/>
        <v>5.653503078018342E-4</v>
      </c>
      <c r="L234" s="82">
        <f t="shared" si="197"/>
        <v>7.7369236567695468E-2</v>
      </c>
      <c r="M234" s="81">
        <f t="shared" si="198"/>
        <v>1.0461692474596169</v>
      </c>
      <c r="N234" s="84">
        <f t="shared" si="199"/>
        <v>6.6789150672079793E-3</v>
      </c>
      <c r="O234" s="84"/>
      <c r="P234" s="85">
        <f t="shared" si="200"/>
        <v>0.7261030540958614</v>
      </c>
      <c r="Q234" s="87">
        <f t="shared" si="201"/>
        <v>6.6789150672079793E-3</v>
      </c>
      <c r="R234" s="96">
        <f t="shared" si="202"/>
        <v>0.26721803083693063</v>
      </c>
      <c r="AB234" s="119">
        <f t="shared" si="203"/>
        <v>4358.1428571428569</v>
      </c>
      <c r="AC234" s="120">
        <f t="shared" si="204"/>
        <v>15.142857142857142</v>
      </c>
      <c r="AD234" s="67">
        <f t="shared" si="205"/>
        <v>40.77214285714286</v>
      </c>
      <c r="AE234" s="41">
        <f t="shared" si="206"/>
        <v>0.37140204271123489</v>
      </c>
    </row>
    <row r="235" spans="1:41" ht="13.8" x14ac:dyDescent="0.25">
      <c r="A235" s="95">
        <v>44093</v>
      </c>
      <c r="B235" s="81">
        <v>183602</v>
      </c>
      <c r="C235" s="81">
        <v>1226</v>
      </c>
      <c r="D235" s="81">
        <v>132449</v>
      </c>
      <c r="E235" s="81"/>
      <c r="F235" s="81">
        <f t="shared" si="191"/>
        <v>4531</v>
      </c>
      <c r="G235" s="81">
        <f t="shared" si="192"/>
        <v>30</v>
      </c>
      <c r="H235" s="81">
        <f t="shared" si="193"/>
        <v>2425</v>
      </c>
      <c r="I235" s="81">
        <f t="shared" si="194"/>
        <v>49927</v>
      </c>
      <c r="J235" s="82">
        <f t="shared" si="195"/>
        <v>9.6690151110798636E-2</v>
      </c>
      <c r="K235" s="82">
        <f t="shared" si="196"/>
        <v>6.2694614532611645E-4</v>
      </c>
      <c r="L235" s="82">
        <f t="shared" si="197"/>
        <v>5.0678146747194418E-2</v>
      </c>
      <c r="M235" s="81">
        <f t="shared" si="198"/>
        <v>1.8846111693697862</v>
      </c>
      <c r="N235" s="84">
        <f t="shared" si="199"/>
        <v>6.6774871733423381E-3</v>
      </c>
      <c r="O235" s="84"/>
      <c r="P235" s="85">
        <f t="shared" si="200"/>
        <v>0.7213919238352523</v>
      </c>
      <c r="Q235" s="87">
        <f t="shared" si="201"/>
        <v>6.6774871733423381E-3</v>
      </c>
      <c r="R235" s="96">
        <f t="shared" si="202"/>
        <v>0.27193058899140532</v>
      </c>
      <c r="AB235" s="119">
        <f t="shared" si="203"/>
        <v>4411.4285714285716</v>
      </c>
      <c r="AC235" s="120">
        <f t="shared" si="204"/>
        <v>17.571428571428573</v>
      </c>
      <c r="AD235" s="67">
        <f t="shared" si="205"/>
        <v>42.070714285714288</v>
      </c>
      <c r="AE235" s="41">
        <f t="shared" si="206"/>
        <v>0.4176641369123415</v>
      </c>
    </row>
    <row r="236" spans="1:41" ht="13.8" x14ac:dyDescent="0.25">
      <c r="A236" s="95">
        <v>44094</v>
      </c>
      <c r="B236" s="81">
        <v>187902</v>
      </c>
      <c r="C236" s="81">
        <v>1256</v>
      </c>
      <c r="D236" s="81">
        <v>134069</v>
      </c>
      <c r="E236" s="81"/>
      <c r="F236" s="81">
        <f t="shared" ref="F236:F242" si="207">B236-B235</f>
        <v>4300</v>
      </c>
      <c r="G236" s="81">
        <f t="shared" ref="G236:G242" si="208">C236-C235</f>
        <v>30</v>
      </c>
      <c r="H236" s="81">
        <f t="shared" ref="H236:H242" si="209">D236-D235</f>
        <v>1620</v>
      </c>
      <c r="I236" s="81">
        <f t="shared" ref="I236:I242" si="210">B236-D236-C236</f>
        <v>52577</v>
      </c>
      <c r="J236" s="82">
        <f t="shared" ref="J236:J242" si="211">F236/I235*$B$2/($B$2-B235)</f>
        <v>8.7992243093340028E-2</v>
      </c>
      <c r="K236" s="82">
        <f t="shared" ref="K236:K242" si="212">G236/I235</f>
        <v>6.0087728083001179E-4</v>
      </c>
      <c r="L236" s="82">
        <f t="shared" ref="L236:L242" si="213">H236/I235</f>
        <v>3.2447373164820638E-2</v>
      </c>
      <c r="M236" s="81">
        <f t="shared" ref="M236:M242" si="214">J236/(K236+L236)</f>
        <v>2.6625386187401139</v>
      </c>
      <c r="N236" s="84">
        <f t="shared" ref="N236:N242" si="215">C236/B236</f>
        <v>6.6843354514587389E-3</v>
      </c>
      <c r="O236" s="84"/>
      <c r="P236" s="85">
        <f t="shared" ref="P236:P242" si="216">D236/B236</f>
        <v>0.71350491213504907</v>
      </c>
      <c r="Q236" s="87">
        <f t="shared" ref="Q236:Q242" si="217">N236</f>
        <v>6.6843354514587389E-3</v>
      </c>
      <c r="R236" s="96">
        <f t="shared" ref="R236:R242" si="218">IF(P236="","",1-SUM(P236:Q236))</f>
        <v>0.27981075241349218</v>
      </c>
      <c r="AB236" s="119">
        <f t="shared" ref="AB236:AB242" si="219">AVERAGE(F230:F236)</f>
        <v>4614</v>
      </c>
      <c r="AC236" s="120">
        <f t="shared" ref="AC236:AC242" si="220">AVERAGE(G230:G236)</f>
        <v>19.571428571428573</v>
      </c>
      <c r="AD236" s="67">
        <f t="shared" ref="AD236:AD242" si="221">INDEX(AB215:AB236,$AE$3)*$AD$2</f>
        <v>45.152142857142856</v>
      </c>
      <c r="AE236" s="41">
        <f t="shared" ref="AE236:AE242" si="222">AC236/AD236</f>
        <v>0.43345514372043731</v>
      </c>
    </row>
    <row r="237" spans="1:41" ht="13.8" x14ac:dyDescent="0.25">
      <c r="A237" s="95">
        <v>44095</v>
      </c>
      <c r="B237" s="81">
        <v>190929</v>
      </c>
      <c r="C237" s="81">
        <v>1273</v>
      </c>
      <c r="D237" s="81">
        <v>136780</v>
      </c>
      <c r="E237" s="81"/>
      <c r="F237" s="81">
        <f t="shared" si="207"/>
        <v>3027</v>
      </c>
      <c r="G237" s="81">
        <f t="shared" si="208"/>
        <v>17</v>
      </c>
      <c r="H237" s="81">
        <f t="shared" si="209"/>
        <v>2711</v>
      </c>
      <c r="I237" s="81">
        <f t="shared" si="210"/>
        <v>52876</v>
      </c>
      <c r="J237" s="82">
        <f t="shared" si="211"/>
        <v>5.8850276687014744E-2</v>
      </c>
      <c r="K237" s="82">
        <f t="shared" si="212"/>
        <v>3.2333529870475685E-4</v>
      </c>
      <c r="L237" s="82">
        <f t="shared" si="213"/>
        <v>5.1562470281682107E-2</v>
      </c>
      <c r="M237" s="81">
        <f t="shared" si="214"/>
        <v>1.134226905195445</v>
      </c>
      <c r="N237" s="84">
        <f t="shared" si="215"/>
        <v>6.6673999235317841E-3</v>
      </c>
      <c r="O237" s="84"/>
      <c r="P237" s="85">
        <f t="shared" si="216"/>
        <v>0.7163919572196995</v>
      </c>
      <c r="Q237" s="87">
        <f t="shared" si="217"/>
        <v>6.6673999235317841E-3</v>
      </c>
      <c r="R237" s="96">
        <f t="shared" si="218"/>
        <v>0.27694064285676867</v>
      </c>
      <c r="AB237" s="119">
        <f t="shared" si="219"/>
        <v>4365.8571428571431</v>
      </c>
      <c r="AC237" s="120">
        <f t="shared" si="220"/>
        <v>19.571428571428573</v>
      </c>
      <c r="AD237" s="67">
        <f t="shared" si="221"/>
        <v>47.453571428571422</v>
      </c>
      <c r="AE237" s="41">
        <f t="shared" si="222"/>
        <v>0.41243320538872591</v>
      </c>
    </row>
    <row r="238" spans="1:41" ht="13.8" x14ac:dyDescent="0.25">
      <c r="A238" s="95">
        <v>44096</v>
      </c>
      <c r="B238" s="81">
        <v>193374</v>
      </c>
      <c r="C238" s="81">
        <v>1285</v>
      </c>
      <c r="D238" s="81">
        <v>140751</v>
      </c>
      <c r="E238" s="81"/>
      <c r="F238" s="81">
        <f t="shared" si="207"/>
        <v>2445</v>
      </c>
      <c r="G238" s="81">
        <f t="shared" si="208"/>
        <v>12</v>
      </c>
      <c r="H238" s="81">
        <f t="shared" si="209"/>
        <v>3971</v>
      </c>
      <c r="I238" s="81">
        <f t="shared" si="210"/>
        <v>51338</v>
      </c>
      <c r="J238" s="82">
        <f t="shared" si="211"/>
        <v>4.7283262899977432E-2</v>
      </c>
      <c r="K238" s="82">
        <f t="shared" si="212"/>
        <v>2.2694606248581587E-4</v>
      </c>
      <c r="L238" s="82">
        <f t="shared" si="213"/>
        <v>7.510023451093123E-2</v>
      </c>
      <c r="M238" s="81">
        <f t="shared" si="214"/>
        <v>0.62770519937213332</v>
      </c>
      <c r="N238" s="84">
        <f t="shared" si="215"/>
        <v>6.645153950375955E-3</v>
      </c>
      <c r="O238" s="84"/>
      <c r="P238" s="85">
        <f t="shared" si="216"/>
        <v>0.72786931024853396</v>
      </c>
      <c r="Q238" s="87">
        <f t="shared" si="217"/>
        <v>6.645153950375955E-3</v>
      </c>
      <c r="R238" s="96">
        <f t="shared" si="218"/>
        <v>0.26548553580109013</v>
      </c>
      <c r="AB238" s="119">
        <f t="shared" si="219"/>
        <v>4138.8571428571431</v>
      </c>
      <c r="AC238" s="120">
        <f t="shared" si="220"/>
        <v>19.714285714285715</v>
      </c>
      <c r="AD238" s="67">
        <f t="shared" si="221"/>
        <v>50.97</v>
      </c>
      <c r="AE238" s="41">
        <f t="shared" si="222"/>
        <v>0.38678214075506601</v>
      </c>
    </row>
    <row r="239" spans="1:41" ht="13.8" x14ac:dyDescent="0.25">
      <c r="A239" s="95">
        <v>44097</v>
      </c>
      <c r="B239" s="81">
        <v>204690</v>
      </c>
      <c r="C239" s="81">
        <v>1325</v>
      </c>
      <c r="D239" s="81">
        <v>144963</v>
      </c>
      <c r="E239" s="81"/>
      <c r="F239" s="81">
        <f t="shared" si="207"/>
        <v>11316</v>
      </c>
      <c r="G239" s="81">
        <f t="shared" si="208"/>
        <v>40</v>
      </c>
      <c r="H239" s="81">
        <f t="shared" si="209"/>
        <v>4212</v>
      </c>
      <c r="I239" s="81">
        <f t="shared" si="210"/>
        <v>58402</v>
      </c>
      <c r="J239" s="82">
        <f t="shared" si="211"/>
        <v>0.22545850665867237</v>
      </c>
      <c r="K239" s="82">
        <f t="shared" si="212"/>
        <v>7.791499474073786E-4</v>
      </c>
      <c r="L239" s="82">
        <f t="shared" si="213"/>
        <v>8.2044489461996967E-2</v>
      </c>
      <c r="M239" s="81">
        <f t="shared" si="214"/>
        <v>2.722151649774911</v>
      </c>
      <c r="N239" s="84">
        <f t="shared" si="215"/>
        <v>6.4732033807220679E-3</v>
      </c>
      <c r="O239" s="84"/>
      <c r="P239" s="85">
        <f t="shared" si="216"/>
        <v>0.70820753334310416</v>
      </c>
      <c r="Q239" s="87">
        <f t="shared" si="217"/>
        <v>6.4732033807220679E-3</v>
      </c>
      <c r="R239" s="96">
        <f t="shared" si="218"/>
        <v>0.28531926327617374</v>
      </c>
      <c r="AB239" s="119">
        <f t="shared" si="219"/>
        <v>4889.2857142857147</v>
      </c>
      <c r="AC239" s="120">
        <f t="shared" si="220"/>
        <v>22.857142857142858</v>
      </c>
      <c r="AD239" s="67">
        <f t="shared" si="221"/>
        <v>53.485714285714288</v>
      </c>
      <c r="AE239" s="41">
        <f t="shared" si="222"/>
        <v>0.42735042735042733</v>
      </c>
    </row>
    <row r="240" spans="1:41" ht="13.8" x14ac:dyDescent="0.25">
      <c r="A240" s="95">
        <v>44098</v>
      </c>
      <c r="B240" s="81">
        <v>212115</v>
      </c>
      <c r="C240" s="81">
        <v>1378</v>
      </c>
      <c r="D240" s="81">
        <v>148813</v>
      </c>
      <c r="E240" s="81"/>
      <c r="F240" s="81">
        <f t="shared" si="207"/>
        <v>7425</v>
      </c>
      <c r="G240" s="81">
        <f t="shared" si="208"/>
        <v>53</v>
      </c>
      <c r="H240" s="81">
        <f t="shared" si="209"/>
        <v>3850</v>
      </c>
      <c r="I240" s="81">
        <f t="shared" si="210"/>
        <v>61924</v>
      </c>
      <c r="J240" s="82">
        <f t="shared" si="211"/>
        <v>0.13021545076143684</v>
      </c>
      <c r="K240" s="82">
        <f t="shared" si="212"/>
        <v>9.075031676997363E-4</v>
      </c>
      <c r="L240" s="82">
        <f t="shared" si="213"/>
        <v>6.5922399917811028E-2</v>
      </c>
      <c r="M240" s="81">
        <f t="shared" si="214"/>
        <v>1.9484608648141009</v>
      </c>
      <c r="N240" s="84">
        <f t="shared" si="215"/>
        <v>6.496475968224784E-3</v>
      </c>
      <c r="O240" s="84"/>
      <c r="P240" s="85">
        <f t="shared" si="216"/>
        <v>0.70156754590670156</v>
      </c>
      <c r="Q240" s="87">
        <f t="shared" si="217"/>
        <v>6.496475968224784E-3</v>
      </c>
      <c r="R240" s="96">
        <f t="shared" si="218"/>
        <v>0.29193597812507366</v>
      </c>
      <c r="AB240" s="119">
        <f t="shared" si="219"/>
        <v>5265.5714285714284</v>
      </c>
      <c r="AC240" s="120">
        <f t="shared" si="220"/>
        <v>29.857142857142858</v>
      </c>
      <c r="AD240" s="67">
        <f t="shared" si="221"/>
        <v>56.556428571428569</v>
      </c>
      <c r="AE240" s="41">
        <f t="shared" si="222"/>
        <v>0.52791775597064883</v>
      </c>
    </row>
    <row r="241" spans="1:31" ht="13.8" x14ac:dyDescent="0.25">
      <c r="A241" s="95">
        <v>44099</v>
      </c>
      <c r="B241" s="81">
        <v>217899</v>
      </c>
      <c r="C241" s="81">
        <v>1412</v>
      </c>
      <c r="D241" s="81">
        <v>153574</v>
      </c>
      <c r="E241" s="81"/>
      <c r="F241" s="81">
        <f t="shared" si="207"/>
        <v>5784</v>
      </c>
      <c r="G241" s="81">
        <f t="shared" si="208"/>
        <v>34</v>
      </c>
      <c r="H241" s="81">
        <f t="shared" si="209"/>
        <v>4761</v>
      </c>
      <c r="I241" s="81">
        <f t="shared" si="210"/>
        <v>62913</v>
      </c>
      <c r="J241" s="82">
        <f t="shared" si="211"/>
        <v>9.5751328061372015E-2</v>
      </c>
      <c r="K241" s="82">
        <f t="shared" si="212"/>
        <v>5.4906013823396418E-4</v>
      </c>
      <c r="L241" s="82">
        <f t="shared" si="213"/>
        <v>7.688456818035011E-2</v>
      </c>
      <c r="M241" s="81">
        <f t="shared" si="214"/>
        <v>1.2365600081068613</v>
      </c>
      <c r="N241" s="84">
        <f t="shared" si="215"/>
        <v>6.4800664528061169E-3</v>
      </c>
      <c r="O241" s="84"/>
      <c r="P241" s="85">
        <f t="shared" si="216"/>
        <v>0.70479442310428231</v>
      </c>
      <c r="Q241" s="87">
        <f t="shared" si="217"/>
        <v>6.4800664528061169E-3</v>
      </c>
      <c r="R241" s="96">
        <f t="shared" si="218"/>
        <v>0.28872551044291161</v>
      </c>
      <c r="AB241" s="119">
        <f t="shared" si="219"/>
        <v>5546.8571428571431</v>
      </c>
      <c r="AC241" s="120">
        <f t="shared" si="220"/>
        <v>30.857142857142858</v>
      </c>
      <c r="AD241" s="67">
        <f t="shared" si="221"/>
        <v>57.507857142857141</v>
      </c>
      <c r="AE241" s="41">
        <f t="shared" si="222"/>
        <v>0.53657264224764323</v>
      </c>
    </row>
    <row r="242" spans="1:31" ht="13.8" x14ac:dyDescent="0.25">
      <c r="A242" s="95">
        <v>44100</v>
      </c>
      <c r="B242" s="81">
        <v>227100</v>
      </c>
      <c r="C242" s="81">
        <v>1441</v>
      </c>
      <c r="D242" s="81">
        <v>157537</v>
      </c>
      <c r="E242" s="81"/>
      <c r="F242" s="81">
        <f t="shared" si="207"/>
        <v>9201</v>
      </c>
      <c r="G242" s="81">
        <f t="shared" si="208"/>
        <v>29</v>
      </c>
      <c r="H242" s="81">
        <f t="shared" si="209"/>
        <v>3963</v>
      </c>
      <c r="I242" s="81">
        <f t="shared" si="210"/>
        <v>68122</v>
      </c>
      <c r="J242" s="82">
        <f t="shared" si="211"/>
        <v>0.15002642710468059</v>
      </c>
      <c r="K242" s="82">
        <f t="shared" si="212"/>
        <v>4.6095401586317613E-4</v>
      </c>
      <c r="L242" s="82">
        <f t="shared" si="213"/>
        <v>6.299175051261266E-2</v>
      </c>
      <c r="M242" s="81">
        <f t="shared" si="214"/>
        <v>2.3643819159410748</v>
      </c>
      <c r="N242" s="84">
        <f t="shared" si="215"/>
        <v>6.3452223690004406E-3</v>
      </c>
      <c r="O242" s="84"/>
      <c r="P242" s="85">
        <f t="shared" si="216"/>
        <v>0.69369000440334649</v>
      </c>
      <c r="Q242" s="87">
        <f t="shared" si="217"/>
        <v>6.3452223690004406E-3</v>
      </c>
      <c r="R242" s="96">
        <f t="shared" si="218"/>
        <v>0.29996477322765303</v>
      </c>
      <c r="AB242" s="119">
        <f t="shared" si="219"/>
        <v>6214</v>
      </c>
      <c r="AC242" s="120">
        <f t="shared" si="220"/>
        <v>30.714285714285715</v>
      </c>
      <c r="AD242" s="67">
        <f t="shared" si="221"/>
        <v>62.931428571428569</v>
      </c>
      <c r="AE242" s="41">
        <f t="shared" si="222"/>
        <v>0.488059565967493</v>
      </c>
    </row>
    <row r="243" spans="1:31" ht="13.8" x14ac:dyDescent="0.25">
      <c r="A243" s="95">
        <v>44101</v>
      </c>
      <c r="B243" s="81">
        <v>231026</v>
      </c>
      <c r="C243" s="81">
        <v>1466</v>
      </c>
      <c r="D243" s="81">
        <v>159931</v>
      </c>
      <c r="E243" s="81"/>
      <c r="F243" s="81">
        <f t="shared" ref="F243:F249" si="223">B243-B242</f>
        <v>3926</v>
      </c>
      <c r="G243" s="81">
        <f t="shared" ref="G243:G249" si="224">C243-C242</f>
        <v>25</v>
      </c>
      <c r="H243" s="81">
        <f t="shared" ref="H243:H249" si="225">D243-D242</f>
        <v>2394</v>
      </c>
      <c r="I243" s="81">
        <f t="shared" ref="I243:I249" si="226">B243-D243-C243</f>
        <v>69629</v>
      </c>
      <c r="J243" s="82">
        <f t="shared" ref="J243:J249" si="227">F243/I242*$B$2/($B$2-B242)</f>
        <v>5.9184758557263649E-2</v>
      </c>
      <c r="K243" s="82">
        <f t="shared" ref="K243:K249" si="228">G243/I242</f>
        <v>3.6698863803176653E-4</v>
      </c>
      <c r="L243" s="82">
        <f t="shared" ref="L243:L249" si="229">H243/I242</f>
        <v>3.5142831977921965E-2</v>
      </c>
      <c r="M243" s="81">
        <f t="shared" ref="M243:M249" si="230">J243/(K243+L243)</f>
        <v>1.6667152221735901</v>
      </c>
      <c r="N243" s="84">
        <f t="shared" ref="N243:N249" si="231">C243/B243</f>
        <v>6.345606122254638E-3</v>
      </c>
      <c r="O243" s="84"/>
      <c r="P243" s="85">
        <f t="shared" ref="P243:P249" si="232">D243/B243</f>
        <v>0.69226407417346969</v>
      </c>
      <c r="Q243" s="87">
        <f t="shared" ref="Q243:Q249" si="233">N243</f>
        <v>6.345606122254638E-3</v>
      </c>
      <c r="R243" s="96">
        <f t="shared" ref="R243:R249" si="234">IF(P243="","",1-SUM(P243:Q243))</f>
        <v>0.30139031970427566</v>
      </c>
      <c r="AB243" s="119">
        <f t="shared" ref="AB243:AB249" si="235">AVERAGE(F237:F243)</f>
        <v>6160.5714285714284</v>
      </c>
      <c r="AC243" s="120">
        <f t="shared" ref="AC243:AC249" si="236">AVERAGE(G237:G243)</f>
        <v>30</v>
      </c>
      <c r="AD243" s="67">
        <f t="shared" ref="AD243:AD249" si="237">INDEX(AB222:AB243,$AE$3)*$AD$2</f>
        <v>63.707142857142848</v>
      </c>
      <c r="AE243" s="41">
        <f t="shared" ref="AE243:AE249" si="238">AC243/AD243</f>
        <v>0.47090480995627321</v>
      </c>
    </row>
    <row r="244" spans="1:31" ht="13.8" x14ac:dyDescent="0.25">
      <c r="A244" s="95">
        <v>44102</v>
      </c>
      <c r="B244" s="81">
        <v>233265</v>
      </c>
      <c r="C244" s="81">
        <v>1507</v>
      </c>
      <c r="D244" s="81">
        <v>165191</v>
      </c>
      <c r="E244" s="81"/>
      <c r="F244" s="81">
        <f t="shared" si="223"/>
        <v>2239</v>
      </c>
      <c r="G244" s="81">
        <f t="shared" si="224"/>
        <v>41</v>
      </c>
      <c r="H244" s="81">
        <f t="shared" si="225"/>
        <v>5260</v>
      </c>
      <c r="I244" s="81">
        <f t="shared" si="226"/>
        <v>66567</v>
      </c>
      <c r="J244" s="82">
        <f t="shared" si="227"/>
        <v>3.3037962347602319E-2</v>
      </c>
      <c r="K244" s="82">
        <f t="shared" si="228"/>
        <v>5.8883511180686206E-4</v>
      </c>
      <c r="L244" s="82">
        <f t="shared" si="229"/>
        <v>7.5543236295221819E-2</v>
      </c>
      <c r="M244" s="81">
        <f t="shared" si="230"/>
        <v>0.4339559102624414</v>
      </c>
      <c r="N244" s="84">
        <f t="shared" si="231"/>
        <v>6.4604634214305619E-3</v>
      </c>
      <c r="O244" s="84"/>
      <c r="P244" s="85">
        <f t="shared" si="232"/>
        <v>0.70816882086896882</v>
      </c>
      <c r="Q244" s="87">
        <f t="shared" si="233"/>
        <v>6.4604634214305619E-3</v>
      </c>
      <c r="R244" s="96">
        <f t="shared" si="234"/>
        <v>0.2853707157096006</v>
      </c>
      <c r="AB244" s="119">
        <f t="shared" si="235"/>
        <v>6048</v>
      </c>
      <c r="AC244" s="120">
        <f t="shared" si="236"/>
        <v>33.428571428571431</v>
      </c>
      <c r="AD244" s="67">
        <f t="shared" si="237"/>
        <v>65.372142857142848</v>
      </c>
      <c r="AE244" s="41">
        <f t="shared" si="238"/>
        <v>0.51135804897236714</v>
      </c>
    </row>
    <row r="245" spans="1:31" ht="13.8" x14ac:dyDescent="0.25">
      <c r="A245" s="95">
        <v>44103</v>
      </c>
      <c r="B245" s="81">
        <v>236926</v>
      </c>
      <c r="C245" s="81">
        <v>1528</v>
      </c>
      <c r="D245" s="81">
        <v>167804</v>
      </c>
      <c r="E245" s="81"/>
      <c r="F245" s="81">
        <f t="shared" si="223"/>
        <v>3661</v>
      </c>
      <c r="G245" s="81">
        <f t="shared" si="224"/>
        <v>21</v>
      </c>
      <c r="H245" s="81">
        <f t="shared" si="225"/>
        <v>2613</v>
      </c>
      <c r="I245" s="81">
        <f t="shared" si="226"/>
        <v>67594</v>
      </c>
      <c r="J245" s="82">
        <f t="shared" si="227"/>
        <v>5.6520435693470109E-2</v>
      </c>
      <c r="K245" s="82">
        <f t="shared" si="228"/>
        <v>3.1547163008698004E-4</v>
      </c>
      <c r="L245" s="82">
        <f t="shared" si="229"/>
        <v>3.925368425796566E-2</v>
      </c>
      <c r="M245" s="81">
        <f t="shared" si="230"/>
        <v>1.4283962956747247</v>
      </c>
      <c r="N245" s="84">
        <f t="shared" si="231"/>
        <v>6.4492710804217347E-3</v>
      </c>
      <c r="O245" s="84"/>
      <c r="P245" s="85">
        <f t="shared" si="232"/>
        <v>0.7082548981538539</v>
      </c>
      <c r="Q245" s="87">
        <f t="shared" si="233"/>
        <v>6.4492710804217347E-3</v>
      </c>
      <c r="R245" s="96">
        <f t="shared" si="234"/>
        <v>0.2852958307657244</v>
      </c>
      <c r="AB245" s="119">
        <f t="shared" si="235"/>
        <v>6221.7142857142853</v>
      </c>
      <c r="AC245" s="120">
        <f t="shared" si="236"/>
        <v>34.714285714285715</v>
      </c>
      <c r="AD245" s="67">
        <f t="shared" si="237"/>
        <v>66.171428571428578</v>
      </c>
      <c r="AE245" s="41">
        <f t="shared" si="238"/>
        <v>0.52461139896373055</v>
      </c>
    </row>
    <row r="246" spans="1:31" ht="13.8" x14ac:dyDescent="0.25">
      <c r="A246" s="95">
        <v>44104</v>
      </c>
      <c r="B246" s="81">
        <v>245494</v>
      </c>
      <c r="C246" s="81">
        <v>1569</v>
      </c>
      <c r="D246" s="81">
        <v>174506</v>
      </c>
      <c r="E246" s="81"/>
      <c r="F246" s="81">
        <f t="shared" si="223"/>
        <v>8568</v>
      </c>
      <c r="G246" s="81">
        <f t="shared" si="224"/>
        <v>41</v>
      </c>
      <c r="H246" s="81">
        <f t="shared" si="225"/>
        <v>6702</v>
      </c>
      <c r="I246" s="81">
        <f t="shared" si="226"/>
        <v>69419</v>
      </c>
      <c r="J246" s="82">
        <f t="shared" si="227"/>
        <v>0.13032414608102241</v>
      </c>
      <c r="K246" s="82">
        <f t="shared" si="228"/>
        <v>6.0656271266680474E-4</v>
      </c>
      <c r="L246" s="82">
        <f t="shared" si="229"/>
        <v>9.9150812202266472E-2</v>
      </c>
      <c r="M246" s="81">
        <f t="shared" si="230"/>
        <v>1.3064111419547129</v>
      </c>
      <c r="N246" s="84">
        <f t="shared" si="231"/>
        <v>6.3911948968202893E-3</v>
      </c>
      <c r="O246" s="84"/>
      <c r="P246" s="85">
        <f t="shared" si="232"/>
        <v>0.71083611004749603</v>
      </c>
      <c r="Q246" s="87">
        <f t="shared" si="233"/>
        <v>6.3911948968202893E-3</v>
      </c>
      <c r="R246" s="96">
        <f t="shared" si="234"/>
        <v>0.2827726950556837</v>
      </c>
      <c r="AB246" s="119">
        <f t="shared" si="235"/>
        <v>5829.1428571428569</v>
      </c>
      <c r="AC246" s="120">
        <f t="shared" si="236"/>
        <v>34.857142857142854</v>
      </c>
      <c r="AD246" s="67">
        <f t="shared" si="237"/>
        <v>69.209999999999994</v>
      </c>
      <c r="AE246" s="41">
        <f t="shared" si="238"/>
        <v>0.50364315643899515</v>
      </c>
    </row>
    <row r="247" spans="1:31" ht="13.8" x14ac:dyDescent="0.25">
      <c r="A247" s="95">
        <v>44105</v>
      </c>
      <c r="B247" s="81">
        <v>253490</v>
      </c>
      <c r="C247" s="81">
        <v>1622</v>
      </c>
      <c r="D247" s="81">
        <v>179468</v>
      </c>
      <c r="E247" s="81"/>
      <c r="F247" s="81">
        <f t="shared" si="223"/>
        <v>7996</v>
      </c>
      <c r="G247" s="81">
        <f t="shared" si="224"/>
        <v>53</v>
      </c>
      <c r="H247" s="81">
        <f t="shared" si="225"/>
        <v>4962</v>
      </c>
      <c r="I247" s="81">
        <f t="shared" si="226"/>
        <v>72400</v>
      </c>
      <c r="J247" s="82">
        <f t="shared" si="227"/>
        <v>0.11854690937375088</v>
      </c>
      <c r="K247" s="82">
        <f t="shared" si="228"/>
        <v>7.6347973897636096E-4</v>
      </c>
      <c r="L247" s="82">
        <f t="shared" si="229"/>
        <v>7.1478989901900061E-2</v>
      </c>
      <c r="M247" s="81">
        <f t="shared" si="230"/>
        <v>1.6409587042505307</v>
      </c>
      <c r="N247" s="84">
        <f t="shared" si="231"/>
        <v>6.3986745039252045E-3</v>
      </c>
      <c r="O247" s="84"/>
      <c r="P247" s="85">
        <f t="shared" si="232"/>
        <v>0.70798848080792143</v>
      </c>
      <c r="Q247" s="87">
        <f t="shared" si="233"/>
        <v>6.3986745039252045E-3</v>
      </c>
      <c r="R247" s="96">
        <f t="shared" si="234"/>
        <v>0.2856128446881534</v>
      </c>
      <c r="AB247" s="119">
        <f t="shared" si="235"/>
        <v>5910.7142857142853</v>
      </c>
      <c r="AC247" s="120">
        <f t="shared" si="236"/>
        <v>34.857142857142854</v>
      </c>
      <c r="AD247" s="67">
        <f t="shared" si="237"/>
        <v>65.487857142857138</v>
      </c>
      <c r="AE247" s="41">
        <f t="shared" si="238"/>
        <v>0.5322687957418496</v>
      </c>
    </row>
    <row r="248" spans="1:31" ht="13.8" x14ac:dyDescent="0.25">
      <c r="A248" s="95">
        <v>44106</v>
      </c>
      <c r="B248" s="81">
        <v>258920</v>
      </c>
      <c r="C248" s="81">
        <v>1633</v>
      </c>
      <c r="D248" s="81">
        <v>185122</v>
      </c>
      <c r="E248" s="81"/>
      <c r="F248" s="81">
        <f t="shared" si="223"/>
        <v>5430</v>
      </c>
      <c r="G248" s="81">
        <f t="shared" si="224"/>
        <v>11</v>
      </c>
      <c r="H248" s="81">
        <f t="shared" si="225"/>
        <v>5654</v>
      </c>
      <c r="I248" s="81">
        <f t="shared" si="226"/>
        <v>72165</v>
      </c>
      <c r="J248" s="82">
        <f t="shared" si="227"/>
        <v>7.7262752698896514E-2</v>
      </c>
      <c r="K248" s="82">
        <f t="shared" si="228"/>
        <v>1.5193370165745857E-4</v>
      </c>
      <c r="L248" s="82">
        <f t="shared" si="229"/>
        <v>7.8093922651933698E-2</v>
      </c>
      <c r="M248" s="81">
        <f t="shared" si="230"/>
        <v>0.98743570969110461</v>
      </c>
      <c r="N248" s="84">
        <f t="shared" si="231"/>
        <v>6.3069674030588599E-3</v>
      </c>
      <c r="O248" s="84"/>
      <c r="P248" s="85">
        <f t="shared" si="232"/>
        <v>0.71497759925845816</v>
      </c>
      <c r="Q248" s="87">
        <f t="shared" si="233"/>
        <v>6.3069674030588599E-3</v>
      </c>
      <c r="R248" s="96">
        <f t="shared" si="234"/>
        <v>0.27871543333848303</v>
      </c>
      <c r="AB248" s="119">
        <f t="shared" si="235"/>
        <v>5860.1428571428569</v>
      </c>
      <c r="AC248" s="120">
        <f t="shared" si="236"/>
        <v>31.571428571428573</v>
      </c>
      <c r="AD248" s="67">
        <f t="shared" si="237"/>
        <v>62.082857142857144</v>
      </c>
      <c r="AE248" s="41">
        <f t="shared" si="238"/>
        <v>0.50853697823185606</v>
      </c>
    </row>
    <row r="249" spans="1:31" ht="13.8" x14ac:dyDescent="0.25">
      <c r="A249" s="95">
        <v>44107</v>
      </c>
      <c r="B249" s="81">
        <v>264443</v>
      </c>
      <c r="C249" s="81">
        <v>1682</v>
      </c>
      <c r="D249" s="81">
        <v>191251</v>
      </c>
      <c r="E249" s="81"/>
      <c r="F249" s="81">
        <f t="shared" si="223"/>
        <v>5523</v>
      </c>
      <c r="G249" s="81">
        <f t="shared" si="224"/>
        <v>49</v>
      </c>
      <c r="H249" s="81">
        <f t="shared" si="225"/>
        <v>6129</v>
      </c>
      <c r="I249" s="81">
        <f t="shared" si="226"/>
        <v>71510</v>
      </c>
      <c r="J249" s="82">
        <f t="shared" si="227"/>
        <v>7.8892933281822744E-2</v>
      </c>
      <c r="K249" s="82">
        <f t="shared" si="228"/>
        <v>6.7899951500034641E-4</v>
      </c>
      <c r="L249" s="82">
        <f t="shared" si="229"/>
        <v>8.4930367906880064E-2</v>
      </c>
      <c r="M249" s="81">
        <f t="shared" si="230"/>
        <v>0.92154556980944291</v>
      </c>
      <c r="N249" s="84">
        <f t="shared" si="231"/>
        <v>6.3605389441202826E-3</v>
      </c>
      <c r="O249" s="84"/>
      <c r="P249" s="85">
        <f t="shared" si="232"/>
        <v>0.72322201759925575</v>
      </c>
      <c r="Q249" s="87">
        <f t="shared" si="233"/>
        <v>6.3605389441202826E-3</v>
      </c>
      <c r="R249" s="96">
        <f t="shared" si="234"/>
        <v>0.270417443456624</v>
      </c>
      <c r="AB249" s="119">
        <f t="shared" si="235"/>
        <v>5334.7142857142853</v>
      </c>
      <c r="AC249" s="120">
        <f t="shared" si="236"/>
        <v>34.428571428571431</v>
      </c>
      <c r="AD249" s="67">
        <f t="shared" si="237"/>
        <v>73.339285714285722</v>
      </c>
      <c r="AE249" s="41">
        <f t="shared" si="238"/>
        <v>0.46944241538836129</v>
      </c>
    </row>
    <row r="250" spans="1:31" ht="13.8" x14ac:dyDescent="0.25">
      <c r="A250" s="95">
        <v>44108</v>
      </c>
      <c r="B250" s="81">
        <v>266775</v>
      </c>
      <c r="C250" s="81">
        <v>1719</v>
      </c>
      <c r="D250" s="81">
        <v>195629</v>
      </c>
      <c r="E250" s="81"/>
      <c r="F250" s="81">
        <f t="shared" ref="F250:F270" si="239">B250-B249</f>
        <v>2332</v>
      </c>
      <c r="G250" s="81">
        <f t="shared" ref="G250:G270" si="240">C250-C249</f>
        <v>37</v>
      </c>
      <c r="H250" s="81">
        <f t="shared" ref="H250:H270" si="241">D250-D249</f>
        <v>4378</v>
      </c>
      <c r="I250" s="81">
        <f t="shared" ref="I250:I270" si="242">B250-D250-C250</f>
        <v>69427</v>
      </c>
      <c r="J250" s="82">
        <f t="shared" ref="J250:J270" si="243">F250/I249*$B$2/($B$2-B249)</f>
        <v>3.3638544968502597E-2</v>
      </c>
      <c r="K250" s="82">
        <f t="shared" ref="K250:K270" si="244">G250/I249</f>
        <v>5.1741015242623412E-4</v>
      </c>
      <c r="L250" s="82">
        <f t="shared" ref="L250:L270" si="245">H250/I249</f>
        <v>6.1222206684379804E-2</v>
      </c>
      <c r="M250" s="81">
        <f t="shared" ref="M250:M270" si="246">J250/(K250+L250)</f>
        <v>0.54484537954645995</v>
      </c>
      <c r="N250" s="84">
        <f t="shared" ref="N250:N270" si="247">C250/B250</f>
        <v>6.4436322743885296E-3</v>
      </c>
      <c r="O250" s="84"/>
      <c r="P250" s="85">
        <f t="shared" ref="P250:P270" si="248">D250/B250</f>
        <v>0.73331084247024647</v>
      </c>
      <c r="Q250" s="87">
        <f t="shared" ref="Q250:Q270" si="249">N250</f>
        <v>6.4436322743885296E-3</v>
      </c>
      <c r="R250" s="96">
        <f t="shared" ref="R250:R270" si="250">IF(P250="","",1-SUM(P250:Q250))</f>
        <v>0.26024552525536504</v>
      </c>
      <c r="AB250" s="119">
        <f t="shared" ref="AB250:AB270" si="251">AVERAGE(F244:F250)</f>
        <v>5107</v>
      </c>
      <c r="AC250" s="120">
        <f t="shared" ref="AC250:AC270" si="252">AVERAGE(G244:G250)</f>
        <v>36.142857142857146</v>
      </c>
      <c r="AD250" s="67">
        <f t="shared" ref="AD250:AD270" si="253">INDEX(AB229:AB250,$AE$3)*$AD$2</f>
        <v>78.983571428571423</v>
      </c>
      <c r="AE250" s="41">
        <f t="shared" ref="AE250:AE270" si="254">AC250/AD250</f>
        <v>0.45759968166978671</v>
      </c>
    </row>
    <row r="251" spans="1:31" ht="13.8" x14ac:dyDescent="0.25">
      <c r="A251" s="95">
        <v>44109</v>
      </c>
      <c r="B251" s="81">
        <v>272309</v>
      </c>
      <c r="C251" s="81">
        <v>1757</v>
      </c>
      <c r="D251" s="81">
        <v>204355</v>
      </c>
      <c r="E251" s="81"/>
      <c r="F251" s="81">
        <f t="shared" si="239"/>
        <v>5534</v>
      </c>
      <c r="G251" s="81">
        <f t="shared" si="240"/>
        <v>38</v>
      </c>
      <c r="H251" s="81">
        <f t="shared" si="241"/>
        <v>8726</v>
      </c>
      <c r="I251" s="81">
        <f t="shared" si="242"/>
        <v>66197</v>
      </c>
      <c r="J251" s="82">
        <f t="shared" si="243"/>
        <v>8.2244507198843575E-2</v>
      </c>
      <c r="K251" s="82">
        <f t="shared" si="244"/>
        <v>5.4733749117778384E-4</v>
      </c>
      <c r="L251" s="82">
        <f t="shared" si="245"/>
        <v>0.12568597231624584</v>
      </c>
      <c r="M251" s="81">
        <f t="shared" si="246"/>
        <v>0.65152777285418906</v>
      </c>
      <c r="N251" s="84">
        <f t="shared" si="247"/>
        <v>6.4522289017256134E-3</v>
      </c>
      <c r="O251" s="84"/>
      <c r="P251" s="85">
        <f t="shared" si="248"/>
        <v>0.75045261082079551</v>
      </c>
      <c r="Q251" s="87">
        <f t="shared" si="249"/>
        <v>6.4522289017256134E-3</v>
      </c>
      <c r="R251" s="96">
        <f t="shared" si="250"/>
        <v>0.24309516027747891</v>
      </c>
      <c r="AB251" s="119">
        <f t="shared" si="251"/>
        <v>5577.7142857142853</v>
      </c>
      <c r="AC251" s="120">
        <f t="shared" si="252"/>
        <v>35.714285714285715</v>
      </c>
      <c r="AD251" s="67">
        <f t="shared" si="253"/>
        <v>83.202857142857141</v>
      </c>
      <c r="AE251" s="41">
        <f t="shared" si="254"/>
        <v>0.42924350125339106</v>
      </c>
    </row>
    <row r="252" spans="1:31" ht="13.8" x14ac:dyDescent="0.25">
      <c r="A252" s="95">
        <v>44110</v>
      </c>
      <c r="B252" s="81">
        <v>277026</v>
      </c>
      <c r="C252" s="81">
        <v>1797</v>
      </c>
      <c r="D252" s="81">
        <v>211397</v>
      </c>
      <c r="E252" s="81"/>
      <c r="F252" s="81">
        <f t="shared" si="239"/>
        <v>4717</v>
      </c>
      <c r="G252" s="81">
        <f t="shared" si="240"/>
        <v>40</v>
      </c>
      <c r="H252" s="81">
        <f t="shared" si="241"/>
        <v>7042</v>
      </c>
      <c r="I252" s="81">
        <f t="shared" si="242"/>
        <v>63832</v>
      </c>
      <c r="J252" s="82">
        <f t="shared" si="243"/>
        <v>7.3571618611356041E-2</v>
      </c>
      <c r="K252" s="82">
        <f t="shared" si="244"/>
        <v>6.0425699049805885E-4</v>
      </c>
      <c r="L252" s="82">
        <f t="shared" si="245"/>
        <v>0.10637944317718326</v>
      </c>
      <c r="M252" s="81">
        <f t="shared" si="246"/>
        <v>0.6876899798384547</v>
      </c>
      <c r="N252" s="84">
        <f t="shared" si="247"/>
        <v>6.4867557557774357E-3</v>
      </c>
      <c r="O252" s="84"/>
      <c r="P252" s="85">
        <f t="shared" si="248"/>
        <v>0.76309443878913896</v>
      </c>
      <c r="Q252" s="87">
        <f t="shared" si="249"/>
        <v>6.4867557557774357E-3</v>
      </c>
      <c r="R252" s="96">
        <f t="shared" si="250"/>
        <v>0.23041880545508364</v>
      </c>
      <c r="AB252" s="119">
        <f t="shared" si="251"/>
        <v>5728.5714285714284</v>
      </c>
      <c r="AC252" s="120">
        <f t="shared" si="252"/>
        <v>38.428571428571431</v>
      </c>
      <c r="AD252" s="67">
        <f t="shared" si="253"/>
        <v>93.21</v>
      </c>
      <c r="AE252" s="41">
        <f t="shared" si="254"/>
        <v>0.41227949177739975</v>
      </c>
    </row>
    <row r="253" spans="1:31" ht="13.8" x14ac:dyDescent="0.25">
      <c r="A253" s="95">
        <v>44111</v>
      </c>
      <c r="B253" s="81">
        <v>281481</v>
      </c>
      <c r="C253" s="81">
        <v>1824</v>
      </c>
      <c r="D253" s="81">
        <v>216613</v>
      </c>
      <c r="E253" s="81"/>
      <c r="F253" s="81">
        <f t="shared" si="239"/>
        <v>4455</v>
      </c>
      <c r="G253" s="81">
        <f t="shared" si="240"/>
        <v>27</v>
      </c>
      <c r="H253" s="81">
        <f t="shared" si="241"/>
        <v>5216</v>
      </c>
      <c r="I253" s="81">
        <f t="shared" si="242"/>
        <v>63044</v>
      </c>
      <c r="J253" s="82">
        <f t="shared" si="243"/>
        <v>7.2100193896637202E-2</v>
      </c>
      <c r="K253" s="82">
        <f t="shared" si="244"/>
        <v>4.229853365083344E-4</v>
      </c>
      <c r="L253" s="82">
        <f t="shared" si="245"/>
        <v>8.1714500563980455E-2</v>
      </c>
      <c r="M253" s="81">
        <f t="shared" si="246"/>
        <v>0.8777988893401002</v>
      </c>
      <c r="N253" s="84">
        <f t="shared" si="247"/>
        <v>6.4800110842294862E-3</v>
      </c>
      <c r="O253" s="84"/>
      <c r="P253" s="85">
        <f t="shared" si="248"/>
        <v>0.76954750054177723</v>
      </c>
      <c r="Q253" s="87">
        <f t="shared" si="249"/>
        <v>6.4800110842294862E-3</v>
      </c>
      <c r="R253" s="96">
        <f t="shared" si="250"/>
        <v>0.22397248837399331</v>
      </c>
      <c r="AB253" s="119">
        <f t="shared" si="251"/>
        <v>5141</v>
      </c>
      <c r="AC253" s="120">
        <f t="shared" si="252"/>
        <v>36.428571428571431</v>
      </c>
      <c r="AD253" s="67">
        <f t="shared" si="253"/>
        <v>92.40857142857142</v>
      </c>
      <c r="AE253" s="41">
        <f t="shared" si="254"/>
        <v>0.39421203969947133</v>
      </c>
    </row>
    <row r="254" spans="1:31" ht="13.8" x14ac:dyDescent="0.25">
      <c r="A254" s="95">
        <v>44112</v>
      </c>
      <c r="B254" s="81">
        <v>285336</v>
      </c>
      <c r="C254" s="81">
        <v>1864</v>
      </c>
      <c r="D254" s="81">
        <v>221571</v>
      </c>
      <c r="E254" s="81"/>
      <c r="F254" s="81">
        <f t="shared" si="239"/>
        <v>3855</v>
      </c>
      <c r="G254" s="81">
        <f t="shared" si="240"/>
        <v>40</v>
      </c>
      <c r="H254" s="81">
        <f t="shared" si="241"/>
        <v>4958</v>
      </c>
      <c r="I254" s="81">
        <f t="shared" si="242"/>
        <v>61901</v>
      </c>
      <c r="J254" s="82">
        <f t="shared" si="243"/>
        <v>6.3203158443437615E-2</v>
      </c>
      <c r="K254" s="82">
        <f t="shared" si="244"/>
        <v>6.3447750777234949E-4</v>
      </c>
      <c r="L254" s="82">
        <f t="shared" si="245"/>
        <v>7.8643487088382716E-2</v>
      </c>
      <c r="M254" s="81">
        <f t="shared" si="246"/>
        <v>0.79723487813286942</v>
      </c>
      <c r="N254" s="84">
        <f t="shared" si="247"/>
        <v>6.5326492275773126E-3</v>
      </c>
      <c r="O254" s="84"/>
      <c r="P254" s="85">
        <f t="shared" si="248"/>
        <v>0.77652662124653038</v>
      </c>
      <c r="Q254" s="87">
        <f t="shared" si="249"/>
        <v>6.5326492275773126E-3</v>
      </c>
      <c r="R254" s="96">
        <f t="shared" si="250"/>
        <v>0.21694072952589227</v>
      </c>
      <c r="AB254" s="119">
        <f t="shared" si="251"/>
        <v>4549.4285714285716</v>
      </c>
      <c r="AC254" s="120">
        <f t="shared" si="252"/>
        <v>34.571428571428569</v>
      </c>
      <c r="AD254" s="67">
        <f t="shared" si="253"/>
        <v>90.72</v>
      </c>
      <c r="AE254" s="41">
        <f t="shared" si="254"/>
        <v>0.38107835726883343</v>
      </c>
    </row>
    <row r="255" spans="1:31" ht="13.8" x14ac:dyDescent="0.25">
      <c r="A255" s="95">
        <v>44113</v>
      </c>
      <c r="B255" s="81">
        <v>287858</v>
      </c>
      <c r="C255" s="81">
        <v>1886</v>
      </c>
      <c r="D255" s="81">
        <v>225248</v>
      </c>
      <c r="E255" s="81"/>
      <c r="F255" s="81">
        <f t="shared" si="239"/>
        <v>2522</v>
      </c>
      <c r="G255" s="81">
        <f t="shared" si="240"/>
        <v>22</v>
      </c>
      <c r="H255" s="81">
        <f t="shared" si="241"/>
        <v>3677</v>
      </c>
      <c r="I255" s="81">
        <f t="shared" si="242"/>
        <v>60724</v>
      </c>
      <c r="J255" s="82">
        <f t="shared" si="243"/>
        <v>4.2131367013281053E-2</v>
      </c>
      <c r="K255" s="82">
        <f t="shared" si="244"/>
        <v>3.5540621314679894E-4</v>
      </c>
      <c r="L255" s="82">
        <f t="shared" si="245"/>
        <v>5.9401302079126347E-2</v>
      </c>
      <c r="M255" s="81">
        <f t="shared" si="246"/>
        <v>0.70504832373320092</v>
      </c>
      <c r="N255" s="84">
        <f t="shared" si="247"/>
        <v>6.5518415329780654E-3</v>
      </c>
      <c r="O255" s="84"/>
      <c r="P255" s="85">
        <f t="shared" si="248"/>
        <v>0.78249692556746731</v>
      </c>
      <c r="Q255" s="87">
        <f t="shared" si="249"/>
        <v>6.5518415329780654E-3</v>
      </c>
      <c r="R255" s="96">
        <f t="shared" si="250"/>
        <v>0.21095123289955464</v>
      </c>
      <c r="AB255" s="119">
        <f t="shared" si="251"/>
        <v>4134</v>
      </c>
      <c r="AC255" s="120">
        <f t="shared" si="252"/>
        <v>36.142857142857146</v>
      </c>
      <c r="AD255" s="67">
        <f t="shared" si="253"/>
        <v>93.32571428571427</v>
      </c>
      <c r="AE255" s="41">
        <f t="shared" si="254"/>
        <v>0.3872765123683567</v>
      </c>
    </row>
    <row r="256" spans="1:31" ht="13.8" x14ac:dyDescent="0.25">
      <c r="A256" s="95">
        <v>44114</v>
      </c>
      <c r="B256" s="81">
        <v>289875</v>
      </c>
      <c r="C256" s="81">
        <v>1941</v>
      </c>
      <c r="D256" s="81">
        <v>225725</v>
      </c>
      <c r="E256" s="81"/>
      <c r="F256" s="81">
        <f t="shared" si="239"/>
        <v>2017</v>
      </c>
      <c r="G256" s="81">
        <f t="shared" si="240"/>
        <v>55</v>
      </c>
      <c r="H256" s="81">
        <f t="shared" si="241"/>
        <v>477</v>
      </c>
      <c r="I256" s="81">
        <f t="shared" si="242"/>
        <v>62209</v>
      </c>
      <c r="J256" s="82">
        <f t="shared" si="243"/>
        <v>3.4358526926107552E-2</v>
      </c>
      <c r="K256" s="82">
        <f t="shared" si="244"/>
        <v>9.0573743495158418E-4</v>
      </c>
      <c r="L256" s="82">
        <f t="shared" si="245"/>
        <v>7.8552137540346487E-3</v>
      </c>
      <c r="M256" s="81">
        <f t="shared" si="246"/>
        <v>3.9217804305657049</v>
      </c>
      <c r="N256" s="84">
        <f t="shared" si="247"/>
        <v>6.6959896507115136E-3</v>
      </c>
      <c r="O256" s="84"/>
      <c r="P256" s="85">
        <f t="shared" si="248"/>
        <v>0.77869771453212588</v>
      </c>
      <c r="Q256" s="87">
        <f t="shared" si="249"/>
        <v>6.6959896507115136E-3</v>
      </c>
      <c r="R256" s="96">
        <f t="shared" si="250"/>
        <v>0.21460629581716262</v>
      </c>
      <c r="AB256" s="119">
        <f t="shared" si="251"/>
        <v>3633.1428571428573</v>
      </c>
      <c r="AC256" s="120">
        <f t="shared" si="252"/>
        <v>37</v>
      </c>
      <c r="AD256" s="67">
        <f t="shared" si="253"/>
        <v>87.437142857142845</v>
      </c>
      <c r="AE256" s="41">
        <f t="shared" si="254"/>
        <v>0.42316112799398758</v>
      </c>
    </row>
    <row r="257" spans="1:31" ht="13.8" x14ac:dyDescent="0.25">
      <c r="A257" s="95">
        <v>44115</v>
      </c>
      <c r="B257" s="81">
        <v>290493</v>
      </c>
      <c r="C257" s="81">
        <v>1980</v>
      </c>
      <c r="D257" s="81">
        <v>228658</v>
      </c>
      <c r="E257" s="81"/>
      <c r="F257" s="81">
        <f t="shared" si="239"/>
        <v>618</v>
      </c>
      <c r="G257" s="81">
        <f t="shared" si="240"/>
        <v>39</v>
      </c>
      <c r="H257" s="81">
        <f t="shared" si="241"/>
        <v>2933</v>
      </c>
      <c r="I257" s="81">
        <f t="shared" si="242"/>
        <v>59855</v>
      </c>
      <c r="J257" s="82">
        <f t="shared" si="243"/>
        <v>1.0278481579453339E-2</v>
      </c>
      <c r="K257" s="82">
        <f t="shared" si="244"/>
        <v>6.2691893455930816E-4</v>
      </c>
      <c r="L257" s="82">
        <f t="shared" si="245"/>
        <v>4.714751884775515E-2</v>
      </c>
      <c r="M257" s="81">
        <f t="shared" si="246"/>
        <v>0.21514604999199619</v>
      </c>
      <c r="N257" s="84">
        <f t="shared" si="247"/>
        <v>6.8159990085819621E-3</v>
      </c>
      <c r="O257" s="84"/>
      <c r="P257" s="85">
        <f t="shared" si="248"/>
        <v>0.78713772793148196</v>
      </c>
      <c r="Q257" s="87">
        <f t="shared" si="249"/>
        <v>6.8159990085819621E-3</v>
      </c>
      <c r="R257" s="96">
        <f t="shared" si="250"/>
        <v>0.20604627305993606</v>
      </c>
      <c r="AB257" s="119">
        <f t="shared" si="251"/>
        <v>3388.2857142857142</v>
      </c>
      <c r="AC257" s="120">
        <f t="shared" si="252"/>
        <v>37.285714285714285</v>
      </c>
      <c r="AD257" s="67">
        <f t="shared" si="253"/>
        <v>88.660714285714278</v>
      </c>
      <c r="AE257" s="41">
        <f t="shared" si="254"/>
        <v>0.42054380664652569</v>
      </c>
    </row>
    <row r="258" spans="1:31" ht="13.8" x14ac:dyDescent="0.25">
      <c r="A258" s="95">
        <v>44116</v>
      </c>
      <c r="B258" s="81">
        <v>294031</v>
      </c>
      <c r="C258" s="81">
        <v>2021</v>
      </c>
      <c r="D258" s="81">
        <v>238681</v>
      </c>
      <c r="E258" s="81"/>
      <c r="F258" s="81">
        <f t="shared" si="239"/>
        <v>3538</v>
      </c>
      <c r="G258" s="81">
        <f t="shared" si="240"/>
        <v>41</v>
      </c>
      <c r="H258" s="81">
        <f t="shared" si="241"/>
        <v>10023</v>
      </c>
      <c r="I258" s="81">
        <f t="shared" si="242"/>
        <v>53329</v>
      </c>
      <c r="J258" s="82">
        <f t="shared" si="243"/>
        <v>6.116221209365829E-2</v>
      </c>
      <c r="K258" s="82">
        <f t="shared" si="244"/>
        <v>6.8498872274663769E-4</v>
      </c>
      <c r="L258" s="82">
        <f t="shared" si="245"/>
        <v>0.1674546821485256</v>
      </c>
      <c r="M258" s="81">
        <f t="shared" si="246"/>
        <v>0.36375836693818731</v>
      </c>
      <c r="N258" s="84">
        <f t="shared" si="247"/>
        <v>6.8734249109787746E-3</v>
      </c>
      <c r="O258" s="84"/>
      <c r="P258" s="85">
        <f t="shared" si="248"/>
        <v>0.81175454288833493</v>
      </c>
      <c r="Q258" s="87">
        <f t="shared" si="249"/>
        <v>6.8734249109787746E-3</v>
      </c>
      <c r="R258" s="96">
        <f t="shared" si="250"/>
        <v>0.18137203220068632</v>
      </c>
      <c r="AB258" s="119">
        <f t="shared" si="251"/>
        <v>3103.1428571428573</v>
      </c>
      <c r="AC258" s="120">
        <f t="shared" si="252"/>
        <v>37.714285714285715</v>
      </c>
      <c r="AD258" s="67">
        <f t="shared" si="253"/>
        <v>87.902142857142849</v>
      </c>
      <c r="AE258" s="41">
        <f t="shared" si="254"/>
        <v>0.42904853611564814</v>
      </c>
    </row>
    <row r="259" spans="1:31" ht="13.8" x14ac:dyDescent="0.25">
      <c r="A259" s="95">
        <v>44117</v>
      </c>
      <c r="B259" s="81">
        <v>296652</v>
      </c>
      <c r="C259" s="81">
        <v>2055</v>
      </c>
      <c r="D259" s="81">
        <v>245811</v>
      </c>
      <c r="E259" s="81"/>
      <c r="F259" s="81">
        <f t="shared" si="239"/>
        <v>2621</v>
      </c>
      <c r="G259" s="81">
        <f t="shared" si="240"/>
        <v>34</v>
      </c>
      <c r="H259" s="81">
        <f t="shared" si="241"/>
        <v>7130</v>
      </c>
      <c r="I259" s="81">
        <f t="shared" si="242"/>
        <v>48786</v>
      </c>
      <c r="J259" s="82">
        <f t="shared" si="243"/>
        <v>5.0876016074048097E-2</v>
      </c>
      <c r="K259" s="82">
        <f t="shared" si="244"/>
        <v>6.3755180108383803E-4</v>
      </c>
      <c r="L259" s="82">
        <f t="shared" si="245"/>
        <v>0.13369836299199309</v>
      </c>
      <c r="M259" s="81">
        <f t="shared" si="246"/>
        <v>0.37872237035356104</v>
      </c>
      <c r="N259" s="84">
        <f t="shared" si="247"/>
        <v>6.9273087658266253E-3</v>
      </c>
      <c r="O259" s="84"/>
      <c r="P259" s="85">
        <f t="shared" si="248"/>
        <v>0.82861736984749812</v>
      </c>
      <c r="Q259" s="87">
        <f t="shared" si="249"/>
        <v>6.9273087658266253E-3</v>
      </c>
      <c r="R259" s="96">
        <f t="shared" si="250"/>
        <v>0.16445532138667529</v>
      </c>
      <c r="AB259" s="119">
        <f t="shared" si="251"/>
        <v>2803.7142857142858</v>
      </c>
      <c r="AC259" s="120">
        <f t="shared" si="252"/>
        <v>36.857142857142854</v>
      </c>
      <c r="AD259" s="67">
        <f t="shared" si="253"/>
        <v>80.020714285714277</v>
      </c>
      <c r="AE259" s="41">
        <f t="shared" si="254"/>
        <v>0.46059502450258416</v>
      </c>
    </row>
    <row r="260" spans="1:31" ht="13.8" x14ac:dyDescent="0.25">
      <c r="A260" s="95">
        <v>44118</v>
      </c>
      <c r="B260" s="81">
        <v>298500</v>
      </c>
      <c r="C260" s="81">
        <v>2098</v>
      </c>
      <c r="D260" s="81">
        <v>251711</v>
      </c>
      <c r="E260" s="81"/>
      <c r="F260" s="81">
        <f t="shared" si="239"/>
        <v>1848</v>
      </c>
      <c r="G260" s="81">
        <f t="shared" si="240"/>
        <v>43</v>
      </c>
      <c r="H260" s="81">
        <f t="shared" si="241"/>
        <v>5900</v>
      </c>
      <c r="I260" s="81">
        <f t="shared" si="242"/>
        <v>44691</v>
      </c>
      <c r="J260" s="82">
        <f t="shared" si="243"/>
        <v>3.9224049279793137E-2</v>
      </c>
      <c r="K260" s="82">
        <f t="shared" si="244"/>
        <v>8.8140040175460177E-4</v>
      </c>
      <c r="L260" s="82">
        <f t="shared" si="245"/>
        <v>0.12093633419423605</v>
      </c>
      <c r="M260" s="81">
        <f t="shared" si="246"/>
        <v>0.32198964633417265</v>
      </c>
      <c r="N260" s="84">
        <f t="shared" si="247"/>
        <v>7.0284757118927975E-3</v>
      </c>
      <c r="O260" s="84"/>
      <c r="P260" s="85">
        <f t="shared" si="248"/>
        <v>0.84325293132328305</v>
      </c>
      <c r="Q260" s="87">
        <f t="shared" si="249"/>
        <v>7.0284757118927975E-3</v>
      </c>
      <c r="R260" s="96">
        <f t="shared" si="250"/>
        <v>0.14971859296482415</v>
      </c>
      <c r="AB260" s="119">
        <f t="shared" si="251"/>
        <v>2431.2857142857142</v>
      </c>
      <c r="AC260" s="120">
        <f t="shared" si="252"/>
        <v>39.142857142857146</v>
      </c>
      <c r="AD260" s="67">
        <f t="shared" si="253"/>
        <v>76.605000000000004</v>
      </c>
      <c r="AE260" s="41">
        <f t="shared" si="254"/>
        <v>0.51097000382295077</v>
      </c>
    </row>
    <row r="261" spans="1:31" ht="13.8" x14ac:dyDescent="0.25">
      <c r="A261" s="95">
        <v>44119</v>
      </c>
      <c r="B261" s="81">
        <v>300201</v>
      </c>
      <c r="C261" s="81">
        <v>2127</v>
      </c>
      <c r="D261" s="81">
        <v>257226</v>
      </c>
      <c r="E261" s="81"/>
      <c r="F261" s="81">
        <f t="shared" si="239"/>
        <v>1701</v>
      </c>
      <c r="G261" s="81">
        <f t="shared" si="240"/>
        <v>29</v>
      </c>
      <c r="H261" s="81">
        <f t="shared" si="241"/>
        <v>5515</v>
      </c>
      <c r="I261" s="81">
        <f t="shared" si="242"/>
        <v>40848</v>
      </c>
      <c r="J261" s="82">
        <f t="shared" si="243"/>
        <v>3.9420845693724157E-2</v>
      </c>
      <c r="K261" s="82">
        <f t="shared" si="244"/>
        <v>6.4890022599628559E-4</v>
      </c>
      <c r="L261" s="82">
        <f t="shared" si="245"/>
        <v>0.12340292228860397</v>
      </c>
      <c r="M261" s="81">
        <f t="shared" si="246"/>
        <v>0.31777723933950691</v>
      </c>
      <c r="N261" s="84">
        <f t="shared" si="247"/>
        <v>7.0852528805700182E-3</v>
      </c>
      <c r="O261" s="84"/>
      <c r="P261" s="85">
        <f t="shared" si="248"/>
        <v>0.85684591323813042</v>
      </c>
      <c r="Q261" s="87">
        <f t="shared" si="249"/>
        <v>7.0852528805700182E-3</v>
      </c>
      <c r="R261" s="96">
        <f t="shared" si="250"/>
        <v>0.13606883388129953</v>
      </c>
      <c r="AB261" s="119">
        <f t="shared" si="251"/>
        <v>2123.5714285714284</v>
      </c>
      <c r="AC261" s="120">
        <f t="shared" si="252"/>
        <v>37.571428571428569</v>
      </c>
      <c r="AD261" s="67">
        <f t="shared" si="253"/>
        <v>83.665714285714273</v>
      </c>
      <c r="AE261" s="41">
        <f t="shared" si="254"/>
        <v>0.44906601099614113</v>
      </c>
    </row>
    <row r="262" spans="1:31" ht="13.8" x14ac:dyDescent="0.25">
      <c r="A262" s="95">
        <v>44120</v>
      </c>
      <c r="B262" s="81">
        <v>301896</v>
      </c>
      <c r="C262" s="81">
        <v>2141</v>
      </c>
      <c r="D262" s="81">
        <v>262503</v>
      </c>
      <c r="E262" s="81"/>
      <c r="F262" s="81">
        <f t="shared" si="239"/>
        <v>1695</v>
      </c>
      <c r="G262" s="81">
        <f t="shared" si="240"/>
        <v>14</v>
      </c>
      <c r="H262" s="81">
        <f t="shared" si="241"/>
        <v>5277</v>
      </c>
      <c r="I262" s="81">
        <f t="shared" si="242"/>
        <v>37252</v>
      </c>
      <c r="J262" s="82">
        <f t="shared" si="243"/>
        <v>4.2986195217832715E-2</v>
      </c>
      <c r="K262" s="82">
        <f t="shared" si="244"/>
        <v>3.4273403838621232E-4</v>
      </c>
      <c r="L262" s="82">
        <f t="shared" si="245"/>
        <v>0.12918625146886017</v>
      </c>
      <c r="M262" s="81">
        <f t="shared" si="246"/>
        <v>0.33186545119221894</v>
      </c>
      <c r="N262" s="84">
        <f t="shared" si="247"/>
        <v>7.0918461986909402E-3</v>
      </c>
      <c r="O262" s="84"/>
      <c r="P262" s="85">
        <f t="shared" si="248"/>
        <v>0.86951466730264726</v>
      </c>
      <c r="Q262" s="87">
        <f t="shared" si="249"/>
        <v>7.0918461986909402E-3</v>
      </c>
      <c r="R262" s="96">
        <f t="shared" si="250"/>
        <v>0.12339348649866178</v>
      </c>
      <c r="AB262" s="119">
        <f t="shared" si="251"/>
        <v>2005.4285714285713</v>
      </c>
      <c r="AC262" s="120">
        <f t="shared" si="252"/>
        <v>36.428571428571431</v>
      </c>
      <c r="AD262" s="67">
        <f t="shared" si="253"/>
        <v>85.928571428571416</v>
      </c>
      <c r="AE262" s="41">
        <f t="shared" si="254"/>
        <v>0.42394014962593524</v>
      </c>
    </row>
    <row r="263" spans="1:31" ht="13.8" x14ac:dyDescent="0.25">
      <c r="A263" s="95">
        <v>44121</v>
      </c>
      <c r="B263" s="81">
        <v>302770</v>
      </c>
      <c r="C263" s="81">
        <v>2190</v>
      </c>
      <c r="D263" s="81">
        <v>265445</v>
      </c>
      <c r="E263" s="81"/>
      <c r="F263" s="81">
        <f t="shared" si="239"/>
        <v>874</v>
      </c>
      <c r="G263" s="81">
        <f t="shared" si="240"/>
        <v>49</v>
      </c>
      <c r="H263" s="81">
        <f t="shared" si="241"/>
        <v>2942</v>
      </c>
      <c r="I263" s="81">
        <f t="shared" si="242"/>
        <v>35135</v>
      </c>
      <c r="J263" s="82">
        <f t="shared" si="243"/>
        <v>2.4309725324250155E-2</v>
      </c>
      <c r="K263" s="82">
        <f t="shared" si="244"/>
        <v>1.3153656179533985E-3</v>
      </c>
      <c r="L263" s="82">
        <f t="shared" si="245"/>
        <v>7.8975625469773436E-2</v>
      </c>
      <c r="M263" s="81">
        <f t="shared" si="246"/>
        <v>0.3027702734132286</v>
      </c>
      <c r="N263" s="84">
        <f t="shared" si="247"/>
        <v>7.2332133302506849E-3</v>
      </c>
      <c r="O263" s="84"/>
      <c r="P263" s="85">
        <f t="shared" si="248"/>
        <v>0.8767216038577138</v>
      </c>
      <c r="Q263" s="87">
        <f t="shared" si="249"/>
        <v>7.2332133302506849E-3</v>
      </c>
      <c r="R263" s="96">
        <f t="shared" si="250"/>
        <v>0.11604518281203546</v>
      </c>
      <c r="AB263" s="119">
        <f t="shared" si="251"/>
        <v>1842.1428571428571</v>
      </c>
      <c r="AC263" s="120">
        <f t="shared" si="252"/>
        <v>35.571428571428569</v>
      </c>
      <c r="AD263" s="67">
        <f t="shared" si="253"/>
        <v>77.114999999999995</v>
      </c>
      <c r="AE263" s="41">
        <f t="shared" si="254"/>
        <v>0.46127768360796956</v>
      </c>
    </row>
    <row r="264" spans="1:31" ht="13.8" x14ac:dyDescent="0.25">
      <c r="A264" s="95">
        <v>44122</v>
      </c>
      <c r="B264" s="81">
        <v>303109</v>
      </c>
      <c r="C264" s="81">
        <v>2209</v>
      </c>
      <c r="D264" s="81">
        <v>268093</v>
      </c>
      <c r="E264" s="81"/>
      <c r="F264" s="81">
        <f t="shared" si="239"/>
        <v>339</v>
      </c>
      <c r="G264" s="81">
        <f t="shared" si="240"/>
        <v>19</v>
      </c>
      <c r="H264" s="81">
        <f t="shared" si="241"/>
        <v>2648</v>
      </c>
      <c r="I264" s="81">
        <f t="shared" si="242"/>
        <v>32807</v>
      </c>
      <c r="J264" s="82">
        <f t="shared" si="243"/>
        <v>9.9982362422308627E-3</v>
      </c>
      <c r="K264" s="82">
        <f t="shared" si="244"/>
        <v>5.4077131065888718E-4</v>
      </c>
      <c r="L264" s="82">
        <f t="shared" si="245"/>
        <v>7.5366443717091225E-2</v>
      </c>
      <c r="M264" s="81">
        <f t="shared" si="246"/>
        <v>0.13171654682069042</v>
      </c>
      <c r="N264" s="84">
        <f t="shared" si="247"/>
        <v>7.2878073564295355E-3</v>
      </c>
      <c r="O264" s="84"/>
      <c r="P264" s="85">
        <f t="shared" si="248"/>
        <v>0.88447720127082996</v>
      </c>
      <c r="Q264" s="87">
        <f t="shared" si="249"/>
        <v>7.2878073564295355E-3</v>
      </c>
      <c r="R264" s="96">
        <f t="shared" si="250"/>
        <v>0.10823499137274051</v>
      </c>
      <c r="AB264" s="119">
        <f t="shared" si="251"/>
        <v>1802.2857142857142</v>
      </c>
      <c r="AC264" s="120">
        <f t="shared" si="252"/>
        <v>32.714285714285715</v>
      </c>
      <c r="AD264" s="67">
        <f t="shared" si="253"/>
        <v>68.241428571428571</v>
      </c>
      <c r="AE264" s="41">
        <f t="shared" si="254"/>
        <v>0.47939039963156022</v>
      </c>
    </row>
    <row r="265" spans="1:31" ht="13.8" x14ac:dyDescent="0.25">
      <c r="A265" s="95">
        <v>44123</v>
      </c>
      <c r="B265" s="81">
        <v>304876</v>
      </c>
      <c r="C265" s="81">
        <v>2263</v>
      </c>
      <c r="D265" s="81">
        <v>278394</v>
      </c>
      <c r="E265" s="81"/>
      <c r="F265" s="81">
        <f t="shared" si="239"/>
        <v>1767</v>
      </c>
      <c r="G265" s="81">
        <f t="shared" si="240"/>
        <v>54</v>
      </c>
      <c r="H265" s="81">
        <f t="shared" si="241"/>
        <v>10301</v>
      </c>
      <c r="I265" s="81">
        <f t="shared" si="242"/>
        <v>24219</v>
      </c>
      <c r="J265" s="82">
        <f t="shared" si="243"/>
        <v>5.581504910102883E-2</v>
      </c>
      <c r="K265" s="82">
        <f t="shared" si="244"/>
        <v>1.6459901850214894E-3</v>
      </c>
      <c r="L265" s="82">
        <f t="shared" si="245"/>
        <v>0.31398786844271037</v>
      </c>
      <c r="M265" s="81">
        <f t="shared" si="246"/>
        <v>0.17683479631650922</v>
      </c>
      <c r="N265" s="84">
        <f t="shared" si="247"/>
        <v>7.4226898804759965E-3</v>
      </c>
      <c r="O265" s="84"/>
      <c r="P265" s="85">
        <f t="shared" si="248"/>
        <v>0.91313845629042623</v>
      </c>
      <c r="Q265" s="87">
        <f t="shared" si="249"/>
        <v>7.4226898804759965E-3</v>
      </c>
      <c r="R265" s="96">
        <f t="shared" si="250"/>
        <v>7.9438853829097766E-2</v>
      </c>
      <c r="AB265" s="119">
        <f t="shared" si="251"/>
        <v>1549.2857142857142</v>
      </c>
      <c r="AC265" s="120">
        <f t="shared" si="252"/>
        <v>34.571428571428569</v>
      </c>
      <c r="AD265" s="67">
        <f t="shared" si="253"/>
        <v>62.01</v>
      </c>
      <c r="AE265" s="41">
        <f t="shared" si="254"/>
        <v>0.55751376506093486</v>
      </c>
    </row>
    <row r="266" spans="1:31" ht="13.8" x14ac:dyDescent="0.25">
      <c r="A266" s="95">
        <v>44124</v>
      </c>
      <c r="B266" s="81">
        <v>306162</v>
      </c>
      <c r="C266" s="81">
        <v>2278</v>
      </c>
      <c r="D266" s="81">
        <v>282505</v>
      </c>
      <c r="E266" s="81"/>
      <c r="F266" s="81">
        <f t="shared" si="239"/>
        <v>1286</v>
      </c>
      <c r="G266" s="81">
        <f t="shared" si="240"/>
        <v>15</v>
      </c>
      <c r="H266" s="81">
        <f t="shared" si="241"/>
        <v>4111</v>
      </c>
      <c r="I266" s="81">
        <f t="shared" si="242"/>
        <v>21379</v>
      </c>
      <c r="J266" s="82">
        <f t="shared" si="243"/>
        <v>5.5037402442186197E-2</v>
      </c>
      <c r="K266" s="82">
        <f t="shared" si="244"/>
        <v>6.1934844543540192E-4</v>
      </c>
      <c r="L266" s="82">
        <f t="shared" si="245"/>
        <v>0.16974276394566248</v>
      </c>
      <c r="M266" s="81">
        <f t="shared" si="246"/>
        <v>0.32306128205218315</v>
      </c>
      <c r="N266" s="84">
        <f t="shared" si="247"/>
        <v>7.4405053533750107E-3</v>
      </c>
      <c r="O266" s="84"/>
      <c r="P266" s="85">
        <f t="shared" si="248"/>
        <v>0.92273044989254061</v>
      </c>
      <c r="Q266" s="87">
        <f t="shared" si="249"/>
        <v>7.4405053533750107E-3</v>
      </c>
      <c r="R266" s="96">
        <f t="shared" si="250"/>
        <v>6.9829044754084357E-2</v>
      </c>
      <c r="AB266" s="119">
        <f t="shared" si="251"/>
        <v>1358.5714285714287</v>
      </c>
      <c r="AC266" s="120">
        <f t="shared" si="252"/>
        <v>31.857142857142858</v>
      </c>
      <c r="AD266" s="67">
        <f t="shared" si="253"/>
        <v>54.497142857142855</v>
      </c>
      <c r="AE266" s="41">
        <f t="shared" si="254"/>
        <v>0.58456537695292021</v>
      </c>
    </row>
    <row r="267" spans="1:31" ht="13.8" x14ac:dyDescent="0.25">
      <c r="A267" s="95">
        <v>44125</v>
      </c>
      <c r="B267" s="81">
        <v>307335</v>
      </c>
      <c r="C267" s="81">
        <v>2291</v>
      </c>
      <c r="D267" s="81">
        <v>285475</v>
      </c>
      <c r="E267" s="81"/>
      <c r="F267" s="81">
        <f t="shared" si="239"/>
        <v>1173</v>
      </c>
      <c r="G267" s="81">
        <f t="shared" si="240"/>
        <v>13</v>
      </c>
      <c r="H267" s="81">
        <f t="shared" si="241"/>
        <v>2970</v>
      </c>
      <c r="I267" s="81">
        <f t="shared" si="242"/>
        <v>19569</v>
      </c>
      <c r="J267" s="82">
        <f t="shared" si="243"/>
        <v>5.6878833165143854E-2</v>
      </c>
      <c r="K267" s="82">
        <f t="shared" si="244"/>
        <v>6.0807334300014032E-4</v>
      </c>
      <c r="L267" s="82">
        <f t="shared" si="245"/>
        <v>0.13892137143926284</v>
      </c>
      <c r="M267" s="81">
        <f t="shared" si="246"/>
        <v>0.40764752740114324</v>
      </c>
      <c r="N267" s="84">
        <f t="shared" si="247"/>
        <v>7.454406429466218E-3</v>
      </c>
      <c r="O267" s="84"/>
      <c r="P267" s="85">
        <f t="shared" si="248"/>
        <v>0.92887240307807439</v>
      </c>
      <c r="Q267" s="87">
        <f t="shared" si="249"/>
        <v>7.454406429466218E-3</v>
      </c>
      <c r="R267" s="96">
        <f t="shared" si="250"/>
        <v>6.3673190492459342E-2</v>
      </c>
      <c r="AB267" s="119">
        <f t="shared" si="251"/>
        <v>1262.1428571428571</v>
      </c>
      <c r="AC267" s="120">
        <f t="shared" si="252"/>
        <v>27.571428571428573</v>
      </c>
      <c r="AD267" s="67">
        <f t="shared" si="253"/>
        <v>50.824285714285715</v>
      </c>
      <c r="AE267" s="41">
        <f t="shared" si="254"/>
        <v>0.54248531354526808</v>
      </c>
    </row>
    <row r="268" spans="1:31" ht="13.8" x14ac:dyDescent="0.25">
      <c r="A268" s="95">
        <v>44126</v>
      </c>
      <c r="B268" s="81">
        <v>308247</v>
      </c>
      <c r="C268" s="81">
        <v>2319</v>
      </c>
      <c r="D268" s="81">
        <v>288337</v>
      </c>
      <c r="E268" s="81"/>
      <c r="F268" s="81">
        <f t="shared" si="239"/>
        <v>912</v>
      </c>
      <c r="G268" s="81">
        <f t="shared" si="240"/>
        <v>28</v>
      </c>
      <c r="H268" s="81">
        <f t="shared" si="241"/>
        <v>2862</v>
      </c>
      <c r="I268" s="81">
        <f t="shared" si="242"/>
        <v>17591</v>
      </c>
      <c r="J268" s="82">
        <f t="shared" si="243"/>
        <v>4.8320039086143379E-2</v>
      </c>
      <c r="K268" s="82">
        <f t="shared" si="244"/>
        <v>1.4308344831110429E-3</v>
      </c>
      <c r="L268" s="82">
        <f t="shared" si="245"/>
        <v>0.14625172466656447</v>
      </c>
      <c r="M268" s="81">
        <f t="shared" si="246"/>
        <v>0.3271885276390103</v>
      </c>
      <c r="N268" s="84">
        <f t="shared" si="247"/>
        <v>7.5231875736016893E-3</v>
      </c>
      <c r="O268" s="84"/>
      <c r="P268" s="85">
        <f t="shared" si="248"/>
        <v>0.93540894153065557</v>
      </c>
      <c r="Q268" s="87">
        <f t="shared" si="249"/>
        <v>7.5231875736016893E-3</v>
      </c>
      <c r="R268" s="96">
        <f t="shared" si="250"/>
        <v>5.7067870895742723E-2</v>
      </c>
      <c r="AB268" s="119">
        <f t="shared" si="251"/>
        <v>1149.4285714285713</v>
      </c>
      <c r="AC268" s="120">
        <f t="shared" si="252"/>
        <v>27.428571428571427</v>
      </c>
      <c r="AD268" s="67">
        <f t="shared" si="253"/>
        <v>46.547142857142859</v>
      </c>
      <c r="AE268" s="41">
        <f t="shared" si="254"/>
        <v>0.58926434030015651</v>
      </c>
    </row>
    <row r="269" spans="1:31" ht="13.8" x14ac:dyDescent="0.25">
      <c r="A269" s="95">
        <v>44127</v>
      </c>
      <c r="B269" s="81">
        <v>308840</v>
      </c>
      <c r="C269" s="81">
        <v>2329</v>
      </c>
      <c r="D269" s="81">
        <v>290130</v>
      </c>
      <c r="E269" s="81"/>
      <c r="F269" s="81">
        <f t="shared" si="239"/>
        <v>593</v>
      </c>
      <c r="G269" s="81">
        <f t="shared" si="240"/>
        <v>10</v>
      </c>
      <c r="H269" s="81">
        <f t="shared" si="241"/>
        <v>1793</v>
      </c>
      <c r="I269" s="81">
        <f t="shared" si="242"/>
        <v>16381</v>
      </c>
      <c r="J269" s="82">
        <f t="shared" si="243"/>
        <v>3.4955271826075392E-2</v>
      </c>
      <c r="K269" s="82">
        <f t="shared" si="244"/>
        <v>5.6847251435393096E-4</v>
      </c>
      <c r="L269" s="82">
        <f t="shared" si="245"/>
        <v>0.10192712182365983</v>
      </c>
      <c r="M269" s="81">
        <f t="shared" si="246"/>
        <v>0.34104170088324581</v>
      </c>
      <c r="N269" s="84">
        <f t="shared" si="247"/>
        <v>7.5411216163709365E-3</v>
      </c>
      <c r="O269" s="84"/>
      <c r="P269" s="85">
        <f t="shared" si="248"/>
        <v>0.93941846911021887</v>
      </c>
      <c r="Q269" s="87">
        <f t="shared" si="249"/>
        <v>7.5411216163709365E-3</v>
      </c>
      <c r="R269" s="96">
        <f t="shared" si="250"/>
        <v>5.3040409273410249E-2</v>
      </c>
      <c r="AB269" s="119">
        <f t="shared" si="251"/>
        <v>992</v>
      </c>
      <c r="AC269" s="120">
        <f t="shared" si="252"/>
        <v>26.857142857142858</v>
      </c>
      <c r="AD269" s="67">
        <f t="shared" si="253"/>
        <v>42.055714285714288</v>
      </c>
      <c r="AE269" s="41">
        <f t="shared" si="254"/>
        <v>0.63860864839158937</v>
      </c>
    </row>
    <row r="270" spans="1:31" ht="13.8" x14ac:dyDescent="0.25">
      <c r="A270" s="95">
        <v>44128</v>
      </c>
      <c r="B270" s="81">
        <v>309413</v>
      </c>
      <c r="C270" s="81">
        <v>2372</v>
      </c>
      <c r="D270" s="81">
        <v>291206</v>
      </c>
      <c r="E270" s="81"/>
      <c r="F270" s="81">
        <f t="shared" si="239"/>
        <v>573</v>
      </c>
      <c r="G270" s="81">
        <f t="shared" si="240"/>
        <v>43</v>
      </c>
      <c r="H270" s="81">
        <f t="shared" si="241"/>
        <v>1076</v>
      </c>
      <c r="I270" s="81">
        <f t="shared" si="242"/>
        <v>15835</v>
      </c>
      <c r="J270" s="82">
        <f t="shared" si="243"/>
        <v>3.6273844293043749E-2</v>
      </c>
      <c r="K270" s="82">
        <f t="shared" si="244"/>
        <v>2.6249923692082291E-3</v>
      </c>
      <c r="L270" s="82">
        <f t="shared" si="245"/>
        <v>6.5685855564373355E-2</v>
      </c>
      <c r="M270" s="81">
        <f t="shared" si="246"/>
        <v>0.53101147753739919</v>
      </c>
      <c r="N270" s="84">
        <f t="shared" si="247"/>
        <v>7.666129089598692E-3</v>
      </c>
      <c r="O270" s="84"/>
      <c r="P270" s="85">
        <f t="shared" si="248"/>
        <v>0.94115631857743531</v>
      </c>
      <c r="Q270" s="87">
        <f t="shared" si="249"/>
        <v>7.666129089598692E-3</v>
      </c>
      <c r="R270" s="96">
        <f t="shared" si="250"/>
        <v>5.1177552332965948E-2</v>
      </c>
      <c r="AB270" s="119">
        <f t="shared" si="251"/>
        <v>949</v>
      </c>
      <c r="AC270" s="120">
        <f t="shared" si="252"/>
        <v>26</v>
      </c>
      <c r="AD270" s="67">
        <f t="shared" si="253"/>
        <v>36.469285714285711</v>
      </c>
      <c r="AE270" s="41">
        <f t="shared" si="254"/>
        <v>0.71292868754529259</v>
      </c>
    </row>
    <row r="271" spans="1:31" ht="13.8" x14ac:dyDescent="0.25">
      <c r="A271" s="95">
        <v>44129</v>
      </c>
      <c r="B271" s="81">
        <v>309946</v>
      </c>
      <c r="C271" s="81">
        <v>2397</v>
      </c>
      <c r="D271" s="81">
        <v>293109</v>
      </c>
      <c r="E271" s="81"/>
      <c r="F271" s="81">
        <f t="shared" ref="F271:F284" si="255">B271-B270</f>
        <v>533</v>
      </c>
      <c r="G271" s="81">
        <f t="shared" ref="G271:G284" si="256">C271-C270</f>
        <v>25</v>
      </c>
      <c r="H271" s="81">
        <f t="shared" ref="H271:H284" si="257">D271-D270</f>
        <v>1903</v>
      </c>
      <c r="I271" s="81">
        <f t="shared" ref="I271:I284" si="258">B271-D271-C271</f>
        <v>14440</v>
      </c>
      <c r="J271" s="82">
        <f t="shared" ref="J271:J284" si="259">F271/I270*$B$2/($B$2-B270)</f>
        <v>3.4907466460738577E-2</v>
      </c>
      <c r="K271" s="82">
        <f t="shared" ref="K271:K284" si="260">G271/I270</f>
        <v>1.5787811809283233E-3</v>
      </c>
      <c r="L271" s="82">
        <f t="shared" ref="L271:L284" si="261">H271/I270</f>
        <v>0.12017682349226397</v>
      </c>
      <c r="M271" s="81">
        <f t="shared" ref="M271:M284" si="262">J271/(K271+L271)</f>
        <v>0.2867011055009312</v>
      </c>
      <c r="N271" s="84">
        <f t="shared" ref="N271:N284" si="263">C271/B271</f>
        <v>7.7336052086492482E-3</v>
      </c>
      <c r="O271" s="84"/>
      <c r="P271" s="85">
        <f t="shared" ref="P271:P284" si="264">D271/B271</f>
        <v>0.94567763416853257</v>
      </c>
      <c r="Q271" s="87">
        <f t="shared" ref="Q271:Q284" si="265">N271</f>
        <v>7.7336052086492482E-3</v>
      </c>
      <c r="R271" s="96">
        <f t="shared" ref="R271:R284" si="266">IF(P271="","",1-SUM(P271:Q271))</f>
        <v>4.6588760622818137E-2</v>
      </c>
      <c r="AB271" s="119">
        <f t="shared" ref="AB271:AB284" si="267">AVERAGE(F265:F271)</f>
        <v>976.71428571428567</v>
      </c>
      <c r="AC271" s="120">
        <f t="shared" ref="AC271:AC284" si="268">AVERAGE(G265:G271)</f>
        <v>26.857142857142858</v>
      </c>
      <c r="AD271" s="67">
        <f t="shared" ref="AD271:AD284" si="269">INDEX(AB250:AB271,$AE$3)*$AD$2</f>
        <v>31.853571428571424</v>
      </c>
      <c r="AE271" s="41">
        <f t="shared" ref="AE271:AE284" si="270">AC271/AD271</f>
        <v>0.84314385020742244</v>
      </c>
    </row>
    <row r="272" spans="1:31" ht="13.8" x14ac:dyDescent="0.25">
      <c r="A272" s="95">
        <v>44130</v>
      </c>
      <c r="B272" s="81">
        <v>310851</v>
      </c>
      <c r="C272" s="81">
        <v>2453</v>
      </c>
      <c r="D272" s="81">
        <v>294854</v>
      </c>
      <c r="E272" s="81"/>
      <c r="F272" s="81">
        <f t="shared" si="255"/>
        <v>905</v>
      </c>
      <c r="G272" s="81">
        <f t="shared" si="256"/>
        <v>56</v>
      </c>
      <c r="H272" s="81">
        <f t="shared" si="257"/>
        <v>1745</v>
      </c>
      <c r="I272" s="81">
        <f t="shared" si="258"/>
        <v>13544</v>
      </c>
      <c r="J272" s="82">
        <f t="shared" si="259"/>
        <v>6.5000741344069135E-2</v>
      </c>
      <c r="K272" s="82">
        <f t="shared" si="260"/>
        <v>3.8781163434903048E-3</v>
      </c>
      <c r="L272" s="82">
        <f t="shared" si="261"/>
        <v>0.12084487534626039</v>
      </c>
      <c r="M272" s="81">
        <f t="shared" si="262"/>
        <v>0.52116085786138722</v>
      </c>
      <c r="N272" s="84">
        <f t="shared" si="263"/>
        <v>7.8912404978591037E-3</v>
      </c>
      <c r="O272" s="84"/>
      <c r="P272" s="85">
        <f t="shared" si="264"/>
        <v>0.94853804555880472</v>
      </c>
      <c r="Q272" s="87">
        <f t="shared" si="265"/>
        <v>7.8912404978591037E-3</v>
      </c>
      <c r="R272" s="96">
        <f t="shared" si="266"/>
        <v>4.3570713943336226E-2</v>
      </c>
      <c r="AB272" s="119">
        <f t="shared" si="267"/>
        <v>853.57142857142856</v>
      </c>
      <c r="AC272" s="120">
        <f t="shared" si="268"/>
        <v>27.142857142857142</v>
      </c>
      <c r="AD272" s="67">
        <f t="shared" si="269"/>
        <v>30.081428571428567</v>
      </c>
      <c r="AE272" s="41">
        <f t="shared" si="270"/>
        <v>0.90231277010020428</v>
      </c>
    </row>
    <row r="273" spans="1:31" ht="13.8" x14ac:dyDescent="0.25">
      <c r="A273" s="95">
        <v>44131</v>
      </c>
      <c r="B273" s="81">
        <v>311724</v>
      </c>
      <c r="C273" s="81">
        <v>2483</v>
      </c>
      <c r="D273" s="81">
        <v>296656</v>
      </c>
      <c r="E273" s="81"/>
      <c r="F273" s="81">
        <f t="shared" si="255"/>
        <v>873</v>
      </c>
      <c r="G273" s="81">
        <f t="shared" si="256"/>
        <v>30</v>
      </c>
      <c r="H273" s="81">
        <f t="shared" si="257"/>
        <v>1802</v>
      </c>
      <c r="I273" s="81">
        <f t="shared" si="258"/>
        <v>12585</v>
      </c>
      <c r="J273" s="82">
        <f t="shared" si="259"/>
        <v>6.6857682759764281E-2</v>
      </c>
      <c r="K273" s="82">
        <f t="shared" si="260"/>
        <v>2.2150029533372713E-3</v>
      </c>
      <c r="L273" s="82">
        <f t="shared" si="261"/>
        <v>0.13304784406379208</v>
      </c>
      <c r="M273" s="81">
        <f t="shared" si="262"/>
        <v>0.49427972450777702</v>
      </c>
      <c r="N273" s="84">
        <f t="shared" si="263"/>
        <v>7.9653796306989513E-3</v>
      </c>
      <c r="O273" s="84"/>
      <c r="P273" s="85">
        <f t="shared" si="264"/>
        <v>0.95166236799219828</v>
      </c>
      <c r="Q273" s="87">
        <f t="shared" si="265"/>
        <v>7.9653796306989513E-3</v>
      </c>
      <c r="R273" s="96">
        <f t="shared" si="266"/>
        <v>4.0372252377102735E-2</v>
      </c>
      <c r="AB273" s="119">
        <f t="shared" si="267"/>
        <v>794.57142857142856</v>
      </c>
      <c r="AC273" s="120">
        <f t="shared" si="268"/>
        <v>29.285714285714285</v>
      </c>
      <c r="AD273" s="67">
        <f t="shared" si="269"/>
        <v>27.632142857142856</v>
      </c>
      <c r="AE273" s="41">
        <f t="shared" si="270"/>
        <v>1.059842316143208</v>
      </c>
    </row>
    <row r="274" spans="1:31" ht="13.8" x14ac:dyDescent="0.25">
      <c r="A274" s="95">
        <v>44132</v>
      </c>
      <c r="B274" s="81">
        <v>312550</v>
      </c>
      <c r="C274" s="81">
        <v>2494</v>
      </c>
      <c r="D274" s="81">
        <v>298043</v>
      </c>
      <c r="E274" s="81"/>
      <c r="F274" s="81">
        <f t="shared" si="255"/>
        <v>826</v>
      </c>
      <c r="G274" s="81">
        <f t="shared" si="256"/>
        <v>11</v>
      </c>
      <c r="H274" s="81">
        <f t="shared" si="257"/>
        <v>1387</v>
      </c>
      <c r="I274" s="81">
        <f t="shared" si="258"/>
        <v>12013</v>
      </c>
      <c r="J274" s="82">
        <f t="shared" si="259"/>
        <v>6.80857594665428E-2</v>
      </c>
      <c r="K274" s="82">
        <f t="shared" si="260"/>
        <v>8.740564163686929E-4</v>
      </c>
      <c r="L274" s="82">
        <f t="shared" si="261"/>
        <v>0.11021056813667064</v>
      </c>
      <c r="M274" s="81">
        <f t="shared" si="262"/>
        <v>0.6129179419788563</v>
      </c>
      <c r="N274" s="84">
        <f t="shared" si="263"/>
        <v>7.9795232762757962E-3</v>
      </c>
      <c r="O274" s="84"/>
      <c r="P274" s="85">
        <f t="shared" si="264"/>
        <v>0.95358502639577669</v>
      </c>
      <c r="Q274" s="87">
        <f t="shared" si="265"/>
        <v>7.9795232762757962E-3</v>
      </c>
      <c r="R274" s="96">
        <f t="shared" si="266"/>
        <v>3.8435450327947485E-2</v>
      </c>
      <c r="AB274" s="119">
        <f t="shared" si="267"/>
        <v>745</v>
      </c>
      <c r="AC274" s="120">
        <f t="shared" si="268"/>
        <v>29</v>
      </c>
      <c r="AD274" s="67">
        <f t="shared" si="269"/>
        <v>27.034285714285712</v>
      </c>
      <c r="AE274" s="41">
        <f t="shared" si="270"/>
        <v>1.0727119002325092</v>
      </c>
    </row>
    <row r="275" spans="1:31" ht="13.8" x14ac:dyDescent="0.25">
      <c r="A275" s="95">
        <v>44133</v>
      </c>
      <c r="B275" s="81">
        <v>313114</v>
      </c>
      <c r="C275" s="81">
        <v>2508</v>
      </c>
      <c r="D275" s="81">
        <v>299439</v>
      </c>
      <c r="E275" s="81"/>
      <c r="F275" s="81">
        <f t="shared" si="255"/>
        <v>564</v>
      </c>
      <c r="G275" s="81">
        <f t="shared" si="256"/>
        <v>14</v>
      </c>
      <c r="H275" s="81">
        <f t="shared" si="257"/>
        <v>1396</v>
      </c>
      <c r="I275" s="81">
        <f t="shared" si="258"/>
        <v>11167</v>
      </c>
      <c r="J275" s="82">
        <f t="shared" si="259"/>
        <v>4.8707975734083898E-2</v>
      </c>
      <c r="K275" s="82">
        <f t="shared" si="260"/>
        <v>1.1654041455090318E-3</v>
      </c>
      <c r="L275" s="82">
        <f t="shared" si="261"/>
        <v>0.11620744193790061</v>
      </c>
      <c r="M275" s="81">
        <f t="shared" si="262"/>
        <v>0.41498504432166655</v>
      </c>
      <c r="N275" s="84">
        <f t="shared" si="263"/>
        <v>8.0098622227048298E-3</v>
      </c>
      <c r="O275" s="84"/>
      <c r="P275" s="85">
        <f t="shared" si="264"/>
        <v>0.95632581104645598</v>
      </c>
      <c r="Q275" s="87">
        <f t="shared" si="265"/>
        <v>8.0098622227048298E-3</v>
      </c>
      <c r="R275" s="96">
        <f t="shared" si="266"/>
        <v>3.5664326730839191E-2</v>
      </c>
      <c r="AB275" s="119">
        <f t="shared" si="267"/>
        <v>695.28571428571433</v>
      </c>
      <c r="AC275" s="120">
        <f t="shared" si="268"/>
        <v>27</v>
      </c>
      <c r="AD275" s="67">
        <f t="shared" si="269"/>
        <v>23.239285714285714</v>
      </c>
      <c r="AE275" s="41">
        <f t="shared" si="270"/>
        <v>1.1618257261410789</v>
      </c>
    </row>
    <row r="276" spans="1:31" ht="13.8" x14ac:dyDescent="0.25">
      <c r="A276" s="95">
        <v>44134</v>
      </c>
      <c r="B276" s="81">
        <v>313701</v>
      </c>
      <c r="C276" s="81">
        <v>2514</v>
      </c>
      <c r="D276" s="81">
        <v>299822</v>
      </c>
      <c r="E276" s="81"/>
      <c r="F276" s="81">
        <f t="shared" si="255"/>
        <v>587</v>
      </c>
      <c r="G276" s="81">
        <f t="shared" si="256"/>
        <v>6</v>
      </c>
      <c r="H276" s="81">
        <f t="shared" si="257"/>
        <v>383</v>
      </c>
      <c r="I276" s="81">
        <f t="shared" si="258"/>
        <v>11365</v>
      </c>
      <c r="J276" s="82">
        <f t="shared" si="259"/>
        <v>5.4538526383469871E-2</v>
      </c>
      <c r="K276" s="82">
        <f t="shared" si="260"/>
        <v>5.3729739410763862E-4</v>
      </c>
      <c r="L276" s="82">
        <f t="shared" si="261"/>
        <v>3.429748365720426E-2</v>
      </c>
      <c r="M276" s="81">
        <f t="shared" si="262"/>
        <v>1.5656342522473214</v>
      </c>
      <c r="N276" s="84">
        <f t="shared" si="263"/>
        <v>8.0140005929212853E-3</v>
      </c>
      <c r="O276" s="84"/>
      <c r="P276" s="85">
        <f t="shared" si="264"/>
        <v>0.95575723379906341</v>
      </c>
      <c r="Q276" s="87">
        <f t="shared" si="265"/>
        <v>8.0140005929212853E-3</v>
      </c>
      <c r="R276" s="96">
        <f t="shared" si="266"/>
        <v>3.6228765608015356E-2</v>
      </c>
      <c r="AB276" s="119">
        <f t="shared" si="267"/>
        <v>694.42857142857144</v>
      </c>
      <c r="AC276" s="120">
        <f t="shared" si="268"/>
        <v>26.428571428571427</v>
      </c>
      <c r="AD276" s="67">
        <f t="shared" si="269"/>
        <v>20.37857142857143</v>
      </c>
      <c r="AE276" s="41">
        <f t="shared" si="270"/>
        <v>1.2968804766912021</v>
      </c>
    </row>
    <row r="277" spans="1:31" ht="13.8" x14ac:dyDescent="0.25">
      <c r="A277" s="95">
        <v>44135</v>
      </c>
      <c r="B277" s="81">
        <v>314422</v>
      </c>
      <c r="C277" s="81">
        <v>2539</v>
      </c>
      <c r="D277" s="81">
        <v>301241</v>
      </c>
      <c r="E277" s="81"/>
      <c r="F277" s="81">
        <f t="shared" si="255"/>
        <v>721</v>
      </c>
      <c r="G277" s="81">
        <f t="shared" si="256"/>
        <v>25</v>
      </c>
      <c r="H277" s="81">
        <f t="shared" si="257"/>
        <v>1419</v>
      </c>
      <c r="I277" s="81">
        <f t="shared" si="258"/>
        <v>10642</v>
      </c>
      <c r="J277" s="82">
        <f t="shared" si="259"/>
        <v>6.5826111071142085E-2</v>
      </c>
      <c r="K277" s="82">
        <f t="shared" si="260"/>
        <v>2.1997360316761989E-3</v>
      </c>
      <c r="L277" s="82">
        <f t="shared" si="261"/>
        <v>0.12485701715794105</v>
      </c>
      <c r="M277" s="81">
        <f t="shared" si="262"/>
        <v>0.51808431601352478</v>
      </c>
      <c r="N277" s="84">
        <f t="shared" si="263"/>
        <v>8.0751346915928276E-3</v>
      </c>
      <c r="O277" s="84"/>
      <c r="P277" s="85">
        <f t="shared" si="264"/>
        <v>0.95807863317452346</v>
      </c>
      <c r="Q277" s="87">
        <f t="shared" si="265"/>
        <v>8.0751346915928276E-3</v>
      </c>
      <c r="R277" s="96">
        <f t="shared" si="266"/>
        <v>3.3846232133883714E-2</v>
      </c>
      <c r="AB277" s="119">
        <f t="shared" si="267"/>
        <v>715.57142857142856</v>
      </c>
      <c r="AC277" s="120">
        <f t="shared" si="268"/>
        <v>23.857142857142858</v>
      </c>
      <c r="AD277" s="67">
        <f t="shared" si="269"/>
        <v>18.932142857142857</v>
      </c>
      <c r="AE277" s="41">
        <f t="shared" si="270"/>
        <v>1.2601395963025845</v>
      </c>
    </row>
    <row r="278" spans="1:31" ht="13.8" x14ac:dyDescent="0.25">
      <c r="A278" s="95">
        <v>44136</v>
      </c>
      <c r="B278" s="81">
        <v>314943</v>
      </c>
      <c r="C278" s="81">
        <v>2554</v>
      </c>
      <c r="D278" s="81">
        <v>302709</v>
      </c>
      <c r="E278" s="81"/>
      <c r="F278" s="81">
        <f t="shared" si="255"/>
        <v>521</v>
      </c>
      <c r="G278" s="81">
        <f t="shared" si="256"/>
        <v>15</v>
      </c>
      <c r="H278" s="81">
        <f t="shared" si="257"/>
        <v>1468</v>
      </c>
      <c r="I278" s="81">
        <f t="shared" si="258"/>
        <v>9680</v>
      </c>
      <c r="J278" s="82">
        <f t="shared" si="259"/>
        <v>5.080241767976576E-2</v>
      </c>
      <c r="K278" s="82">
        <f t="shared" si="260"/>
        <v>1.4095094906972374E-3</v>
      </c>
      <c r="L278" s="82">
        <f t="shared" si="261"/>
        <v>0.13794399548956962</v>
      </c>
      <c r="M278" s="81">
        <f t="shared" si="262"/>
        <v>0.3645578752178471</v>
      </c>
      <c r="N278" s="84">
        <f t="shared" si="263"/>
        <v>8.1094039238846401E-3</v>
      </c>
      <c r="O278" s="84"/>
      <c r="P278" s="85">
        <f t="shared" si="264"/>
        <v>0.96115487564416413</v>
      </c>
      <c r="Q278" s="87">
        <f t="shared" si="265"/>
        <v>8.1094039238846401E-3</v>
      </c>
      <c r="R278" s="96">
        <f t="shared" si="266"/>
        <v>3.0735720431951274E-2</v>
      </c>
      <c r="AB278" s="119">
        <f t="shared" si="267"/>
        <v>713.85714285714289</v>
      </c>
      <c r="AC278" s="120">
        <f t="shared" si="268"/>
        <v>22.428571428571427</v>
      </c>
      <c r="AD278" s="67">
        <f t="shared" si="269"/>
        <v>17.241428571428571</v>
      </c>
      <c r="AE278" s="41">
        <f t="shared" si="270"/>
        <v>1.3008534261330682</v>
      </c>
    </row>
    <row r="279" spans="1:31" ht="13.8" x14ac:dyDescent="0.25">
      <c r="A279" s="95">
        <v>44137</v>
      </c>
      <c r="B279" s="81">
        <v>315636</v>
      </c>
      <c r="C279" s="81">
        <v>2580</v>
      </c>
      <c r="D279" s="81">
        <v>303405</v>
      </c>
      <c r="E279" s="81"/>
      <c r="F279" s="81">
        <f t="shared" si="255"/>
        <v>693</v>
      </c>
      <c r="G279" s="81">
        <f t="shared" si="256"/>
        <v>26</v>
      </c>
      <c r="H279" s="81">
        <f t="shared" si="257"/>
        <v>696</v>
      </c>
      <c r="I279" s="81">
        <f t="shared" si="258"/>
        <v>9651</v>
      </c>
      <c r="J279" s="82">
        <f t="shared" si="259"/>
        <v>7.4294201097258067E-2</v>
      </c>
      <c r="K279" s="82">
        <f t="shared" si="260"/>
        <v>2.6859504132231405E-3</v>
      </c>
      <c r="L279" s="82">
        <f t="shared" si="261"/>
        <v>7.1900826446280985E-2</v>
      </c>
      <c r="M279" s="81">
        <f t="shared" si="262"/>
        <v>0.99607737759204729</v>
      </c>
      <c r="N279" s="84">
        <f t="shared" si="263"/>
        <v>8.1739725506596202E-3</v>
      </c>
      <c r="O279" s="84"/>
      <c r="P279" s="85">
        <f t="shared" si="264"/>
        <v>0.9612496673383264</v>
      </c>
      <c r="Q279" s="87">
        <f t="shared" si="265"/>
        <v>8.1739725506596202E-3</v>
      </c>
      <c r="R279" s="96">
        <f t="shared" si="266"/>
        <v>3.0576360111013945E-2</v>
      </c>
      <c r="AB279" s="119">
        <f t="shared" si="267"/>
        <v>683.57142857142856</v>
      </c>
      <c r="AC279" s="120">
        <f t="shared" si="268"/>
        <v>18.142857142857142</v>
      </c>
      <c r="AD279" s="67">
        <f t="shared" si="269"/>
        <v>14.879999999999999</v>
      </c>
      <c r="AE279" s="41">
        <f t="shared" si="270"/>
        <v>1.2192780337941629</v>
      </c>
    </row>
    <row r="280" spans="1:31" ht="13.8" x14ac:dyDescent="0.25">
      <c r="A280" s="95">
        <v>44138</v>
      </c>
      <c r="B280" s="81">
        <v>316528</v>
      </c>
      <c r="C280" s="81">
        <v>2592</v>
      </c>
      <c r="D280" s="81">
        <v>304069</v>
      </c>
      <c r="E280" s="81"/>
      <c r="F280" s="81">
        <f t="shared" si="255"/>
        <v>892</v>
      </c>
      <c r="G280" s="81">
        <f t="shared" si="256"/>
        <v>12</v>
      </c>
      <c r="H280" s="81">
        <f t="shared" si="257"/>
        <v>664</v>
      </c>
      <c r="I280" s="81">
        <f t="shared" si="258"/>
        <v>9867</v>
      </c>
      <c r="J280" s="82">
        <f t="shared" si="259"/>
        <v>9.5923643077046136E-2</v>
      </c>
      <c r="K280" s="82">
        <f t="shared" si="260"/>
        <v>1.2433944668946222E-3</v>
      </c>
      <c r="L280" s="82">
        <f t="shared" si="261"/>
        <v>6.8801160501502437E-2</v>
      </c>
      <c r="M280" s="81">
        <f t="shared" si="262"/>
        <v>1.369466093693154</v>
      </c>
      <c r="N280" s="84">
        <f t="shared" si="263"/>
        <v>8.1888490117777886E-3</v>
      </c>
      <c r="O280" s="84"/>
      <c r="P280" s="85">
        <f t="shared" si="264"/>
        <v>0.96063855330334125</v>
      </c>
      <c r="Q280" s="87">
        <f t="shared" si="265"/>
        <v>8.1888490117777886E-3</v>
      </c>
      <c r="R280" s="96">
        <f t="shared" si="266"/>
        <v>3.1172597684881009E-2</v>
      </c>
      <c r="AB280" s="119">
        <f t="shared" si="267"/>
        <v>686.28571428571433</v>
      </c>
      <c r="AC280" s="120">
        <f t="shared" si="268"/>
        <v>15.571428571428571</v>
      </c>
      <c r="AD280" s="67">
        <f t="shared" si="269"/>
        <v>14.234999999999999</v>
      </c>
      <c r="AE280" s="41">
        <f t="shared" si="270"/>
        <v>1.0938832856641076</v>
      </c>
    </row>
    <row r="281" spans="1:31" ht="13.8" x14ac:dyDescent="0.25">
      <c r="A281" s="95">
        <v>44139</v>
      </c>
      <c r="B281" s="81">
        <v>317332</v>
      </c>
      <c r="C281" s="81">
        <v>2597</v>
      </c>
      <c r="D281" s="81">
        <v>305326</v>
      </c>
      <c r="E281" s="81"/>
      <c r="F281" s="81">
        <f t="shared" si="255"/>
        <v>804</v>
      </c>
      <c r="G281" s="81">
        <f t="shared" si="256"/>
        <v>5</v>
      </c>
      <c r="H281" s="81">
        <f t="shared" si="257"/>
        <v>1257</v>
      </c>
      <c r="I281" s="81">
        <f t="shared" si="258"/>
        <v>9409</v>
      </c>
      <c r="J281" s="82">
        <f t="shared" si="259"/>
        <v>8.4576653863516246E-2</v>
      </c>
      <c r="K281" s="82">
        <f t="shared" si="260"/>
        <v>5.0673963717441975E-4</v>
      </c>
      <c r="L281" s="82">
        <f t="shared" si="261"/>
        <v>0.12739434478564912</v>
      </c>
      <c r="M281" s="81">
        <f t="shared" si="262"/>
        <v>0.66126612018329223</v>
      </c>
      <c r="N281" s="84">
        <f t="shared" si="263"/>
        <v>8.1838579153693924E-3</v>
      </c>
      <c r="O281" s="84"/>
      <c r="P281" s="85">
        <f t="shared" si="264"/>
        <v>0.96216580741935887</v>
      </c>
      <c r="Q281" s="87">
        <f t="shared" si="265"/>
        <v>8.1838579153693924E-3</v>
      </c>
      <c r="R281" s="96">
        <f t="shared" si="266"/>
        <v>2.9650334665271783E-2</v>
      </c>
      <c r="AB281" s="119">
        <f t="shared" si="267"/>
        <v>683.14285714285711</v>
      </c>
      <c r="AC281" s="120">
        <f t="shared" si="268"/>
        <v>14.714285714285714</v>
      </c>
      <c r="AD281" s="67">
        <f t="shared" si="269"/>
        <v>14.650714285714285</v>
      </c>
      <c r="AE281" s="41">
        <f t="shared" si="270"/>
        <v>1.00433913509824</v>
      </c>
    </row>
    <row r="282" spans="1:31" ht="13.8" x14ac:dyDescent="0.25">
      <c r="A282" s="95">
        <v>44140</v>
      </c>
      <c r="B282" s="81">
        <v>317863</v>
      </c>
      <c r="C282" s="81">
        <v>2639</v>
      </c>
      <c r="D282" s="81">
        <v>306113</v>
      </c>
      <c r="E282" s="81"/>
      <c r="F282" s="81">
        <f t="shared" si="255"/>
        <v>531</v>
      </c>
      <c r="G282" s="81">
        <f t="shared" si="256"/>
        <v>42</v>
      </c>
      <c r="H282" s="81">
        <f t="shared" si="257"/>
        <v>787</v>
      </c>
      <c r="I282" s="81">
        <f t="shared" si="258"/>
        <v>9111</v>
      </c>
      <c r="J282" s="82">
        <f t="shared" si="259"/>
        <v>5.8583121049071513E-2</v>
      </c>
      <c r="K282" s="82">
        <f t="shared" si="260"/>
        <v>4.4638112445530877E-3</v>
      </c>
      <c r="L282" s="82">
        <f t="shared" si="261"/>
        <v>8.3643320225316189E-2</v>
      </c>
      <c r="M282" s="81">
        <f t="shared" si="262"/>
        <v>0.66490782382474534</v>
      </c>
      <c r="N282" s="84">
        <f t="shared" si="263"/>
        <v>8.3023189235614091E-3</v>
      </c>
      <c r="O282" s="84"/>
      <c r="P282" s="85">
        <f t="shared" si="264"/>
        <v>0.96303438902923588</v>
      </c>
      <c r="Q282" s="87">
        <f t="shared" si="265"/>
        <v>8.3023189235614091E-3</v>
      </c>
      <c r="R282" s="96">
        <f t="shared" si="266"/>
        <v>2.8663292047202749E-2</v>
      </c>
      <c r="AB282" s="119">
        <f t="shared" si="267"/>
        <v>678.42857142857144</v>
      </c>
      <c r="AC282" s="120">
        <f t="shared" si="268"/>
        <v>18.714285714285715</v>
      </c>
      <c r="AD282" s="67">
        <f t="shared" si="269"/>
        <v>12.803571428571427</v>
      </c>
      <c r="AE282" s="41">
        <f t="shared" si="270"/>
        <v>1.4616457461645749</v>
      </c>
    </row>
    <row r="283" spans="1:31" ht="13.8" x14ac:dyDescent="0.25">
      <c r="A283" s="95">
        <v>44141</v>
      </c>
      <c r="B283" s="81">
        <v>318402</v>
      </c>
      <c r="C283" s="81">
        <v>2644</v>
      </c>
      <c r="D283" s="81">
        <v>306890</v>
      </c>
      <c r="E283" s="81"/>
      <c r="F283" s="81">
        <f t="shared" si="255"/>
        <v>539</v>
      </c>
      <c r="G283" s="81">
        <f t="shared" si="256"/>
        <v>5</v>
      </c>
      <c r="H283" s="81">
        <f t="shared" si="257"/>
        <v>777</v>
      </c>
      <c r="I283" s="81">
        <f t="shared" si="258"/>
        <v>8868</v>
      </c>
      <c r="J283" s="82">
        <f t="shared" si="259"/>
        <v>6.1414628512243385E-2</v>
      </c>
      <c r="K283" s="82">
        <f t="shared" si="260"/>
        <v>5.4878718033146744E-4</v>
      </c>
      <c r="L283" s="82">
        <f t="shared" si="261"/>
        <v>8.5281527823510048E-2</v>
      </c>
      <c r="M283" s="81">
        <f t="shared" si="262"/>
        <v>0.71553539689904022</v>
      </c>
      <c r="N283" s="84">
        <f t="shared" si="263"/>
        <v>8.3039679398998756E-3</v>
      </c>
      <c r="O283" s="84"/>
      <c r="P283" s="85">
        <f t="shared" si="264"/>
        <v>0.96384444821326498</v>
      </c>
      <c r="Q283" s="87">
        <f t="shared" si="265"/>
        <v>8.3039679398998756E-3</v>
      </c>
      <c r="R283" s="96">
        <f t="shared" si="266"/>
        <v>2.7851583846835171E-2</v>
      </c>
      <c r="AB283" s="119">
        <f t="shared" si="267"/>
        <v>671.57142857142856</v>
      </c>
      <c r="AC283" s="120">
        <f t="shared" si="268"/>
        <v>18.571428571428573</v>
      </c>
      <c r="AD283" s="67">
        <f t="shared" si="269"/>
        <v>11.918571428571427</v>
      </c>
      <c r="AE283" s="41">
        <f t="shared" si="270"/>
        <v>1.5581924967038239</v>
      </c>
    </row>
    <row r="284" spans="1:31" ht="14.4" thickBot="1" x14ac:dyDescent="0.3">
      <c r="A284" s="99">
        <v>44142</v>
      </c>
      <c r="B284" s="100">
        <v>318949</v>
      </c>
      <c r="C284" s="100">
        <v>2664</v>
      </c>
      <c r="D284" s="100">
        <v>307473</v>
      </c>
      <c r="E284" s="100"/>
      <c r="F284" s="100">
        <f t="shared" si="255"/>
        <v>547</v>
      </c>
      <c r="G284" s="100">
        <f t="shared" si="256"/>
        <v>20</v>
      </c>
      <c r="H284" s="100">
        <f t="shared" si="257"/>
        <v>583</v>
      </c>
      <c r="I284" s="100">
        <f t="shared" si="258"/>
        <v>8812</v>
      </c>
      <c r="J284" s="101">
        <f t="shared" si="259"/>
        <v>6.4038157656898631E-2</v>
      </c>
      <c r="K284" s="101">
        <f t="shared" si="260"/>
        <v>2.2552999548940008E-3</v>
      </c>
      <c r="L284" s="101">
        <f t="shared" si="261"/>
        <v>6.5741993685160122E-2</v>
      </c>
      <c r="M284" s="100">
        <f t="shared" si="262"/>
        <v>0.94177509469548448</v>
      </c>
      <c r="N284" s="102">
        <f t="shared" si="263"/>
        <v>8.3524325205597133E-3</v>
      </c>
      <c r="O284" s="102"/>
      <c r="P284" s="103">
        <f t="shared" si="264"/>
        <v>0.96401932597374507</v>
      </c>
      <c r="Q284" s="104">
        <f t="shared" si="265"/>
        <v>8.3524325205597133E-3</v>
      </c>
      <c r="R284" s="105">
        <f t="shared" si="266"/>
        <v>2.7628241505695206E-2</v>
      </c>
      <c r="AB284" s="121">
        <f t="shared" si="267"/>
        <v>646.71428571428567</v>
      </c>
      <c r="AC284" s="122">
        <f t="shared" si="268"/>
        <v>17.857142857142858</v>
      </c>
      <c r="AD284" s="67">
        <f t="shared" si="269"/>
        <v>11.174999999999999</v>
      </c>
      <c r="AE284" s="41">
        <f t="shared" si="270"/>
        <v>1.5979546180888464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workbookViewId="0">
      <pane xSplit="1" ySplit="3" topLeftCell="AB109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31" ht="27.6" x14ac:dyDescent="0.25">
      <c r="A1" s="2" t="s">
        <v>193</v>
      </c>
      <c r="B1" s="49">
        <f>B105/B2</f>
        <v>2.7372673538436491E-4</v>
      </c>
      <c r="C1" s="49">
        <f>C105/B2</f>
        <v>3.8431547374882174E-6</v>
      </c>
      <c r="D1" t="s">
        <v>175</v>
      </c>
      <c r="AC1" s="36">
        <f>SUM(AC4:AC182)</f>
        <v>153.71428571428584</v>
      </c>
      <c r="AD1" s="36">
        <f>SUM(AD4:AD182)</f>
        <v>108.42714285714285</v>
      </c>
      <c r="AE1" s="71" t="s">
        <v>195</v>
      </c>
    </row>
    <row r="2" spans="1:31" ht="14.4" thickBot="1" x14ac:dyDescent="0.3">
      <c r="A2" t="s">
        <v>70</v>
      </c>
      <c r="B2" s="35">
        <v>25499884</v>
      </c>
      <c r="D2" s="23" t="s">
        <v>71</v>
      </c>
      <c r="E2" s="23"/>
      <c r="N2" s="41">
        <f>N134/'Country Statistics'!$M$30</f>
        <v>0.76832771670793576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C2" t="s">
        <v>196</v>
      </c>
      <c r="AD2" s="72">
        <v>0.01</v>
      </c>
      <c r="AE2" s="67"/>
    </row>
    <row r="3" spans="1:3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  <c r="AD3" s="70">
        <v>10</v>
      </c>
      <c r="AE3" s="68">
        <f>COUNT(AB11:AB32)-AD3</f>
        <v>12</v>
      </c>
    </row>
    <row r="4" spans="1:31" ht="13.8" x14ac:dyDescent="0.25">
      <c r="A4" s="106">
        <v>43862</v>
      </c>
      <c r="B4" s="107">
        <v>12</v>
      </c>
      <c r="C4" s="107">
        <v>0</v>
      </c>
      <c r="D4" s="107">
        <v>2</v>
      </c>
      <c r="E4" s="107"/>
      <c r="F4" s="107"/>
      <c r="G4" s="107"/>
      <c r="H4" s="107"/>
      <c r="I4" s="107">
        <f>B4-C4-D4</f>
        <v>10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31" ht="13.8" x14ac:dyDescent="0.25">
      <c r="A5" s="95">
        <v>43863</v>
      </c>
      <c r="B5" s="81">
        <v>12</v>
      </c>
      <c r="C5" s="81">
        <v>0</v>
      </c>
      <c r="D5" s="81">
        <v>2</v>
      </c>
      <c r="E5" s="81"/>
      <c r="F5" s="81">
        <f t="shared" ref="F5:H36" si="0">B5-B4</f>
        <v>0</v>
      </c>
      <c r="G5" s="81">
        <f t="shared" si="0"/>
        <v>0</v>
      </c>
      <c r="H5" s="81">
        <f t="shared" si="0"/>
        <v>0</v>
      </c>
      <c r="I5" s="81">
        <f t="shared" ref="I5:I63" si="1">B5-C5-D5</f>
        <v>10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</row>
    <row r="6" spans="1:31" ht="13.8" x14ac:dyDescent="0.25">
      <c r="A6" s="95">
        <v>43864</v>
      </c>
      <c r="B6" s="81">
        <v>12</v>
      </c>
      <c r="C6" s="81">
        <v>0</v>
      </c>
      <c r="D6" s="81">
        <v>2</v>
      </c>
      <c r="E6" s="81"/>
      <c r="F6" s="81">
        <f t="shared" si="0"/>
        <v>0</v>
      </c>
      <c r="G6" s="81">
        <f t="shared" si="0"/>
        <v>0</v>
      </c>
      <c r="H6" s="81">
        <f t="shared" si="0"/>
        <v>0</v>
      </c>
      <c r="I6" s="81">
        <f t="shared" si="1"/>
        <v>10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</row>
    <row r="7" spans="1:31" ht="13.8" x14ac:dyDescent="0.25">
      <c r="A7" s="95">
        <v>43865</v>
      </c>
      <c r="B7" s="81">
        <v>13</v>
      </c>
      <c r="C7" s="81">
        <v>0</v>
      </c>
      <c r="D7" s="81">
        <v>2</v>
      </c>
      <c r="E7" s="81"/>
      <c r="F7" s="81">
        <f t="shared" si="0"/>
        <v>1</v>
      </c>
      <c r="G7" s="81">
        <f t="shared" si="0"/>
        <v>0</v>
      </c>
      <c r="H7" s="81">
        <f t="shared" si="0"/>
        <v>0</v>
      </c>
      <c r="I7" s="81">
        <f t="shared" si="1"/>
        <v>11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</row>
    <row r="8" spans="1:31" ht="13.8" x14ac:dyDescent="0.25">
      <c r="A8" s="95">
        <v>43866</v>
      </c>
      <c r="B8" s="81">
        <v>13</v>
      </c>
      <c r="C8" s="81">
        <v>0</v>
      </c>
      <c r="D8" s="81">
        <v>2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11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</row>
    <row r="9" spans="1:31" ht="13.8" x14ac:dyDescent="0.25">
      <c r="A9" s="95">
        <v>43867</v>
      </c>
      <c r="B9" s="81">
        <v>14</v>
      </c>
      <c r="C9" s="81">
        <v>0</v>
      </c>
      <c r="D9" s="81">
        <v>2</v>
      </c>
      <c r="E9" s="81"/>
      <c r="F9" s="81">
        <f t="shared" si="0"/>
        <v>1</v>
      </c>
      <c r="G9" s="81">
        <f t="shared" si="0"/>
        <v>0</v>
      </c>
      <c r="H9" s="81">
        <f t="shared" si="0"/>
        <v>0</v>
      </c>
      <c r="I9" s="81">
        <f t="shared" si="1"/>
        <v>12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</row>
    <row r="10" spans="1:31" ht="13.8" x14ac:dyDescent="0.25">
      <c r="A10" s="95">
        <v>43868</v>
      </c>
      <c r="B10" s="81">
        <v>15</v>
      </c>
      <c r="C10" s="81">
        <v>0</v>
      </c>
      <c r="D10" s="81">
        <v>2</v>
      </c>
      <c r="E10" s="81"/>
      <c r="F10" s="81">
        <f t="shared" si="0"/>
        <v>1</v>
      </c>
      <c r="G10" s="81">
        <f t="shared" si="0"/>
        <v>0</v>
      </c>
      <c r="H10" s="81">
        <f t="shared" si="0"/>
        <v>0</v>
      </c>
      <c r="I10" s="81">
        <f t="shared" si="1"/>
        <v>13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</row>
    <row r="11" spans="1:31" ht="13.8" x14ac:dyDescent="0.25">
      <c r="A11" s="95">
        <v>43869</v>
      </c>
      <c r="B11" s="81">
        <v>15</v>
      </c>
      <c r="C11" s="81">
        <v>0</v>
      </c>
      <c r="D11" s="81">
        <v>2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13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0.42857142857142855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15</v>
      </c>
      <c r="C12" s="81">
        <v>0</v>
      </c>
      <c r="D12" s="81">
        <v>2</v>
      </c>
      <c r="E12" s="81"/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13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3">AVERAGE(F6:F12)</f>
        <v>0.42857142857142855</v>
      </c>
      <c r="AC12" s="120">
        <f t="shared" si="3"/>
        <v>0</v>
      </c>
      <c r="AD12" s="67"/>
      <c r="AE12" s="67"/>
    </row>
    <row r="13" spans="1:31" ht="13.8" x14ac:dyDescent="0.25">
      <c r="A13" s="95">
        <v>43871</v>
      </c>
      <c r="B13" s="81">
        <v>15</v>
      </c>
      <c r="C13" s="81">
        <v>0</v>
      </c>
      <c r="D13" s="81">
        <v>2</v>
      </c>
      <c r="E13" s="81"/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13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3"/>
        <v>0.42857142857142855</v>
      </c>
      <c r="AC13" s="120">
        <f t="shared" si="3"/>
        <v>0</v>
      </c>
      <c r="AD13" s="67"/>
      <c r="AE13" s="67"/>
    </row>
    <row r="14" spans="1:31" ht="13.8" x14ac:dyDescent="0.25">
      <c r="A14" s="95">
        <v>43872</v>
      </c>
      <c r="B14" s="81">
        <v>15</v>
      </c>
      <c r="C14" s="81">
        <v>0</v>
      </c>
      <c r="D14" s="81">
        <v>2</v>
      </c>
      <c r="E14" s="81"/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13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3"/>
        <v>0.2857142857142857</v>
      </c>
      <c r="AC14" s="120">
        <f t="shared" si="3"/>
        <v>0</v>
      </c>
      <c r="AD14" s="67"/>
      <c r="AE14" s="67"/>
    </row>
    <row r="15" spans="1:31" ht="13.8" x14ac:dyDescent="0.25">
      <c r="A15" s="95">
        <v>43873</v>
      </c>
      <c r="B15" s="81">
        <v>15</v>
      </c>
      <c r="C15" s="81">
        <v>0</v>
      </c>
      <c r="D15" s="81">
        <v>2</v>
      </c>
      <c r="E15" s="81"/>
      <c r="F15" s="81">
        <f t="shared" si="0"/>
        <v>0</v>
      </c>
      <c r="G15" s="81">
        <f t="shared" si="0"/>
        <v>0</v>
      </c>
      <c r="H15" s="81">
        <f t="shared" si="0"/>
        <v>0</v>
      </c>
      <c r="I15" s="81">
        <f t="shared" si="1"/>
        <v>13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3"/>
        <v>0.2857142857142857</v>
      </c>
      <c r="AC15" s="120">
        <f t="shared" si="3"/>
        <v>0</v>
      </c>
      <c r="AD15" s="67"/>
      <c r="AE15" s="67"/>
    </row>
    <row r="16" spans="1:31" ht="13.8" x14ac:dyDescent="0.25">
      <c r="A16" s="95">
        <v>43874</v>
      </c>
      <c r="B16" s="81">
        <v>15</v>
      </c>
      <c r="C16" s="81">
        <v>0</v>
      </c>
      <c r="D16" s="81">
        <v>8</v>
      </c>
      <c r="E16" s="81"/>
      <c r="F16" s="81">
        <f t="shared" si="0"/>
        <v>0</v>
      </c>
      <c r="G16" s="81">
        <f t="shared" si="0"/>
        <v>0</v>
      </c>
      <c r="H16" s="81">
        <f t="shared" si="0"/>
        <v>6</v>
      </c>
      <c r="I16" s="81">
        <f t="shared" si="1"/>
        <v>7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3"/>
        <v>0.14285714285714285</v>
      </c>
      <c r="AC16" s="120">
        <f t="shared" si="3"/>
        <v>0</v>
      </c>
      <c r="AD16" s="67"/>
      <c r="AE16" s="67"/>
    </row>
    <row r="17" spans="1:31" ht="13.8" x14ac:dyDescent="0.25">
      <c r="A17" s="95">
        <v>43875</v>
      </c>
      <c r="B17" s="81">
        <v>15</v>
      </c>
      <c r="C17" s="81">
        <v>0</v>
      </c>
      <c r="D17" s="81">
        <v>8</v>
      </c>
      <c r="E17" s="81"/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7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3"/>
        <v>0</v>
      </c>
      <c r="AC17" s="120">
        <f t="shared" si="3"/>
        <v>0</v>
      </c>
      <c r="AD17" s="67"/>
      <c r="AE17" s="67"/>
    </row>
    <row r="18" spans="1:31" ht="13.8" x14ac:dyDescent="0.25">
      <c r="A18" s="95">
        <v>43876</v>
      </c>
      <c r="B18" s="81">
        <v>15</v>
      </c>
      <c r="C18" s="81">
        <v>0</v>
      </c>
      <c r="D18" s="81">
        <v>8</v>
      </c>
      <c r="E18" s="81"/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7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3"/>
        <v>0</v>
      </c>
      <c r="AC18" s="120">
        <f t="shared" si="3"/>
        <v>0</v>
      </c>
      <c r="AD18" s="67"/>
      <c r="AE18" s="67"/>
    </row>
    <row r="19" spans="1:31" ht="13.8" x14ac:dyDescent="0.25">
      <c r="A19" s="95">
        <v>43877</v>
      </c>
      <c r="B19" s="81">
        <v>15</v>
      </c>
      <c r="C19" s="81">
        <v>0</v>
      </c>
      <c r="D19" s="81">
        <v>8</v>
      </c>
      <c r="E19" s="81"/>
      <c r="F19" s="81">
        <f t="shared" si="0"/>
        <v>0</v>
      </c>
      <c r="G19" s="81">
        <f t="shared" si="0"/>
        <v>0</v>
      </c>
      <c r="H19" s="81">
        <f t="shared" si="0"/>
        <v>0</v>
      </c>
      <c r="I19" s="81">
        <f t="shared" si="1"/>
        <v>7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3"/>
        <v>0</v>
      </c>
      <c r="AC19" s="120">
        <f t="shared" si="3"/>
        <v>0</v>
      </c>
      <c r="AD19" s="67"/>
      <c r="AE19" s="67"/>
    </row>
    <row r="20" spans="1:31" ht="13.8" x14ac:dyDescent="0.25">
      <c r="A20" s="95">
        <v>43878</v>
      </c>
      <c r="B20" s="81">
        <v>15</v>
      </c>
      <c r="C20" s="81">
        <v>0</v>
      </c>
      <c r="D20" s="81">
        <v>10</v>
      </c>
      <c r="E20" s="81"/>
      <c r="F20" s="81">
        <f t="shared" si="0"/>
        <v>0</v>
      </c>
      <c r="G20" s="81">
        <f t="shared" si="0"/>
        <v>0</v>
      </c>
      <c r="H20" s="81">
        <f t="shared" si="0"/>
        <v>2</v>
      </c>
      <c r="I20" s="81">
        <f t="shared" si="1"/>
        <v>5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3"/>
        <v>0</v>
      </c>
      <c r="AC20" s="120">
        <f t="shared" si="3"/>
        <v>0</v>
      </c>
      <c r="AD20" s="67"/>
      <c r="AE20" s="67"/>
    </row>
    <row r="21" spans="1:31" ht="13.8" x14ac:dyDescent="0.25">
      <c r="A21" s="95">
        <v>43879</v>
      </c>
      <c r="B21" s="81">
        <v>15</v>
      </c>
      <c r="C21" s="81">
        <v>0</v>
      </c>
      <c r="D21" s="81">
        <v>10</v>
      </c>
      <c r="E21" s="81"/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5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3"/>
        <v>0</v>
      </c>
      <c r="AC21" s="120">
        <f t="shared" si="3"/>
        <v>0</v>
      </c>
      <c r="AD21" s="67"/>
    </row>
    <row r="22" spans="1:31" ht="13.8" x14ac:dyDescent="0.25">
      <c r="A22" s="95">
        <v>43880</v>
      </c>
      <c r="B22" s="81">
        <v>15</v>
      </c>
      <c r="C22" s="81">
        <v>0</v>
      </c>
      <c r="D22" s="81">
        <v>10</v>
      </c>
      <c r="E22" s="81"/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5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3"/>
        <v>0</v>
      </c>
      <c r="AC22" s="120">
        <f t="shared" si="3"/>
        <v>0</v>
      </c>
      <c r="AD22" s="67"/>
    </row>
    <row r="23" spans="1:31" ht="13.8" x14ac:dyDescent="0.25">
      <c r="A23" s="95">
        <v>43881</v>
      </c>
      <c r="B23" s="81">
        <v>15</v>
      </c>
      <c r="C23" s="81">
        <v>0</v>
      </c>
      <c r="D23" s="81">
        <v>10</v>
      </c>
      <c r="E23" s="81"/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5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3"/>
        <v>0</v>
      </c>
      <c r="AC23" s="120">
        <f t="shared" si="3"/>
        <v>0</v>
      </c>
      <c r="AD23" s="67"/>
    </row>
    <row r="24" spans="1:31" ht="13.8" x14ac:dyDescent="0.25">
      <c r="A24" s="95">
        <v>43882</v>
      </c>
      <c r="B24" s="81">
        <v>15</v>
      </c>
      <c r="C24" s="81">
        <v>0</v>
      </c>
      <c r="D24" s="81">
        <v>11</v>
      </c>
      <c r="E24" s="81"/>
      <c r="F24" s="81">
        <f t="shared" si="0"/>
        <v>0</v>
      </c>
      <c r="G24" s="81">
        <f t="shared" si="0"/>
        <v>0</v>
      </c>
      <c r="H24" s="81">
        <f t="shared" si="0"/>
        <v>1</v>
      </c>
      <c r="I24" s="81">
        <f t="shared" si="1"/>
        <v>4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3"/>
        <v>0</v>
      </c>
      <c r="AC24" s="120">
        <f t="shared" si="3"/>
        <v>0</v>
      </c>
      <c r="AD24" s="67"/>
    </row>
    <row r="25" spans="1:31" ht="13.8" x14ac:dyDescent="0.25">
      <c r="A25" s="95">
        <v>43883</v>
      </c>
      <c r="B25" s="81">
        <v>15</v>
      </c>
      <c r="C25" s="81">
        <v>0</v>
      </c>
      <c r="D25" s="81">
        <v>11</v>
      </c>
      <c r="E25" s="81"/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4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3"/>
        <v>0</v>
      </c>
      <c r="AC25" s="120">
        <f t="shared" si="3"/>
        <v>0</v>
      </c>
      <c r="AD25" s="67"/>
    </row>
    <row r="26" spans="1:31" ht="13.8" x14ac:dyDescent="0.25">
      <c r="A26" s="95">
        <v>43884</v>
      </c>
      <c r="B26" s="81">
        <v>15</v>
      </c>
      <c r="C26" s="81">
        <v>0</v>
      </c>
      <c r="D26" s="81">
        <v>11</v>
      </c>
      <c r="E26" s="81"/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4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3"/>
        <v>0</v>
      </c>
      <c r="AC26" s="120">
        <f t="shared" si="3"/>
        <v>0</v>
      </c>
      <c r="AD26" s="67"/>
    </row>
    <row r="27" spans="1:31" ht="13.8" x14ac:dyDescent="0.25">
      <c r="A27" s="95">
        <v>43885</v>
      </c>
      <c r="B27" s="81">
        <v>15</v>
      </c>
      <c r="C27" s="81">
        <v>0</v>
      </c>
      <c r="D27" s="81">
        <v>11</v>
      </c>
      <c r="E27" s="81"/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4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3"/>
        <v>0</v>
      </c>
      <c r="AC27" s="120">
        <f t="shared" si="3"/>
        <v>0</v>
      </c>
      <c r="AD27" s="67"/>
    </row>
    <row r="28" spans="1:31" ht="13.8" x14ac:dyDescent="0.25">
      <c r="A28" s="95">
        <v>43886</v>
      </c>
      <c r="B28" s="81">
        <v>15</v>
      </c>
      <c r="C28" s="81">
        <v>0</v>
      </c>
      <c r="D28" s="81">
        <v>11</v>
      </c>
      <c r="E28" s="81"/>
      <c r="F28" s="81">
        <f t="shared" si="0"/>
        <v>0</v>
      </c>
      <c r="G28" s="81">
        <f t="shared" si="0"/>
        <v>0</v>
      </c>
      <c r="H28" s="81">
        <f t="shared" si="0"/>
        <v>0</v>
      </c>
      <c r="I28" s="81">
        <f t="shared" si="1"/>
        <v>4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4">AVERAGE(F22:F28)</f>
        <v>0</v>
      </c>
      <c r="AC28" s="120">
        <f t="shared" si="4"/>
        <v>0</v>
      </c>
      <c r="AD28" s="67"/>
    </row>
    <row r="29" spans="1:31" ht="13.8" x14ac:dyDescent="0.25">
      <c r="A29" s="95">
        <v>43887</v>
      </c>
      <c r="B29" s="81">
        <v>15</v>
      </c>
      <c r="C29" s="81">
        <v>0</v>
      </c>
      <c r="D29" s="81">
        <v>11</v>
      </c>
      <c r="E29" s="81"/>
      <c r="F29" s="81">
        <f t="shared" si="0"/>
        <v>0</v>
      </c>
      <c r="G29" s="81">
        <f t="shared" si="0"/>
        <v>0</v>
      </c>
      <c r="H29" s="81">
        <f t="shared" si="0"/>
        <v>0</v>
      </c>
      <c r="I29" s="81">
        <f t="shared" si="1"/>
        <v>4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4"/>
        <v>0</v>
      </c>
      <c r="AC29" s="120">
        <f t="shared" si="4"/>
        <v>0</v>
      </c>
      <c r="AD29" s="67"/>
    </row>
    <row r="30" spans="1:31" ht="13.8" x14ac:dyDescent="0.25">
      <c r="A30" s="95">
        <v>43888</v>
      </c>
      <c r="B30" s="81">
        <v>15</v>
      </c>
      <c r="C30" s="81">
        <v>0</v>
      </c>
      <c r="D30" s="81">
        <v>11</v>
      </c>
      <c r="E30" s="81"/>
      <c r="F30" s="81">
        <f t="shared" si="0"/>
        <v>0</v>
      </c>
      <c r="G30" s="81">
        <f t="shared" si="0"/>
        <v>0</v>
      </c>
      <c r="H30" s="81">
        <f t="shared" si="0"/>
        <v>0</v>
      </c>
      <c r="I30" s="81">
        <f t="shared" si="1"/>
        <v>4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4"/>
        <v>0</v>
      </c>
      <c r="AC30" s="120">
        <f t="shared" si="4"/>
        <v>0</v>
      </c>
      <c r="AD30" s="67"/>
    </row>
    <row r="31" spans="1:31" ht="13.8" x14ac:dyDescent="0.25">
      <c r="A31" s="95">
        <v>43889</v>
      </c>
      <c r="B31" s="81">
        <v>15</v>
      </c>
      <c r="C31" s="81">
        <v>0</v>
      </c>
      <c r="D31" s="81">
        <v>11</v>
      </c>
      <c r="E31" s="81"/>
      <c r="F31" s="81">
        <f t="shared" si="0"/>
        <v>0</v>
      </c>
      <c r="G31" s="81">
        <f t="shared" si="0"/>
        <v>0</v>
      </c>
      <c r="H31" s="81">
        <f t="shared" si="0"/>
        <v>0</v>
      </c>
      <c r="I31" s="81">
        <f t="shared" si="1"/>
        <v>4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4"/>
        <v>0</v>
      </c>
      <c r="AC31" s="120">
        <f t="shared" si="4"/>
        <v>0</v>
      </c>
      <c r="AD31" s="67"/>
    </row>
    <row r="32" spans="1:31" ht="13.8" x14ac:dyDescent="0.25">
      <c r="A32" s="95">
        <v>43890</v>
      </c>
      <c r="B32" s="81">
        <v>25</v>
      </c>
      <c r="C32" s="81">
        <v>0</v>
      </c>
      <c r="D32" s="81">
        <v>11</v>
      </c>
      <c r="E32" s="81"/>
      <c r="F32" s="81">
        <f t="shared" si="0"/>
        <v>10</v>
      </c>
      <c r="G32" s="81">
        <f t="shared" si="0"/>
        <v>0</v>
      </c>
      <c r="H32" s="81">
        <f t="shared" si="0"/>
        <v>0</v>
      </c>
      <c r="I32" s="81">
        <f t="shared" si="1"/>
        <v>14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4"/>
        <v>1.4285714285714286</v>
      </c>
      <c r="AC32" s="120">
        <f t="shared" si="4"/>
        <v>0</v>
      </c>
      <c r="AD32" s="67"/>
      <c r="AE32" s="41"/>
    </row>
    <row r="33" spans="1:31" ht="13.8" x14ac:dyDescent="0.25">
      <c r="A33" s="95">
        <v>43891</v>
      </c>
      <c r="B33" s="81">
        <v>27</v>
      </c>
      <c r="C33" s="81">
        <v>1</v>
      </c>
      <c r="D33" s="81">
        <v>11</v>
      </c>
      <c r="E33" s="81"/>
      <c r="F33" s="81">
        <f t="shared" si="0"/>
        <v>2</v>
      </c>
      <c r="G33" s="81">
        <f t="shared" si="0"/>
        <v>1</v>
      </c>
      <c r="H33" s="81">
        <f t="shared" si="0"/>
        <v>0</v>
      </c>
      <c r="I33" s="81">
        <f t="shared" si="1"/>
        <v>15</v>
      </c>
      <c r="J33" s="82">
        <f t="shared" ref="J33:J96" si="5">F33/I32*$B$2/($B$2-B32)</f>
        <v>0.1428572829139397</v>
      </c>
      <c r="K33" s="82">
        <f t="shared" ref="K33:K96" si="6">G33/I32</f>
        <v>7.1428571428571425E-2</v>
      </c>
      <c r="L33" s="82">
        <f t="shared" ref="L33:L96" si="7">H33/I32</f>
        <v>0</v>
      </c>
      <c r="M33" s="81">
        <v>0</v>
      </c>
      <c r="N33" s="84">
        <f t="shared" ref="N33:N96" si="8">C33/B33</f>
        <v>3.7037037037037035E-2</v>
      </c>
      <c r="O33" s="84"/>
      <c r="P33" s="85">
        <f>D33/B33</f>
        <v>0.40740740740740738</v>
      </c>
      <c r="Q33" s="87">
        <f>N33</f>
        <v>3.7037037037037035E-2</v>
      </c>
      <c r="R33" s="96">
        <f t="shared" si="2"/>
        <v>0.55555555555555558</v>
      </c>
      <c r="AB33" s="119">
        <f t="shared" si="4"/>
        <v>1.7142857142857142</v>
      </c>
      <c r="AC33" s="120">
        <f t="shared" si="4"/>
        <v>0.14285714285714285</v>
      </c>
      <c r="AD33" s="67"/>
      <c r="AE33" s="41"/>
    </row>
    <row r="34" spans="1:31" ht="13.8" x14ac:dyDescent="0.25">
      <c r="A34" s="95">
        <v>43892</v>
      </c>
      <c r="B34" s="81">
        <v>30</v>
      </c>
      <c r="C34" s="81">
        <v>1</v>
      </c>
      <c r="D34" s="81">
        <v>11</v>
      </c>
      <c r="E34" s="81"/>
      <c r="F34" s="81">
        <f t="shared" si="0"/>
        <v>3</v>
      </c>
      <c r="G34" s="81">
        <f t="shared" si="0"/>
        <v>0</v>
      </c>
      <c r="H34" s="81">
        <f t="shared" si="0"/>
        <v>0</v>
      </c>
      <c r="I34" s="81">
        <f t="shared" si="1"/>
        <v>18</v>
      </c>
      <c r="J34" s="82">
        <f t="shared" si="5"/>
        <v>0.20000021176589347</v>
      </c>
      <c r="K34" s="82">
        <f t="shared" si="6"/>
        <v>0</v>
      </c>
      <c r="L34" s="82">
        <f t="shared" si="7"/>
        <v>0</v>
      </c>
      <c r="M34" s="81" t="e">
        <f t="shared" ref="M34:M97" si="9">J34/(K34+L34)</f>
        <v>#DIV/0!</v>
      </c>
      <c r="N34" s="84">
        <f t="shared" si="8"/>
        <v>3.3333333333333333E-2</v>
      </c>
      <c r="O34" s="84"/>
      <c r="P34" s="85">
        <f t="shared" ref="P34:P97" si="10">D34/B34</f>
        <v>0.36666666666666664</v>
      </c>
      <c r="Q34" s="87">
        <f t="shared" ref="Q34:Q97" si="11">N34</f>
        <v>3.3333333333333333E-2</v>
      </c>
      <c r="R34" s="96">
        <f t="shared" si="2"/>
        <v>0.60000000000000009</v>
      </c>
      <c r="AB34" s="119">
        <f t="shared" si="4"/>
        <v>2.1428571428571428</v>
      </c>
      <c r="AC34" s="120">
        <f t="shared" si="4"/>
        <v>0.14285714285714285</v>
      </c>
      <c r="AD34" s="67"/>
      <c r="AE34" s="41"/>
    </row>
    <row r="35" spans="1:31" ht="13.8" x14ac:dyDescent="0.25">
      <c r="A35" s="95">
        <v>43893</v>
      </c>
      <c r="B35" s="81">
        <v>39</v>
      </c>
      <c r="C35" s="81">
        <v>1</v>
      </c>
      <c r="D35" s="81">
        <v>11</v>
      </c>
      <c r="E35" s="81"/>
      <c r="F35" s="81">
        <f t="shared" si="0"/>
        <v>9</v>
      </c>
      <c r="G35" s="81">
        <f t="shared" si="0"/>
        <v>0</v>
      </c>
      <c r="H35" s="81">
        <f t="shared" si="0"/>
        <v>0</v>
      </c>
      <c r="I35" s="81">
        <f t="shared" si="1"/>
        <v>27</v>
      </c>
      <c r="J35" s="82">
        <f t="shared" si="5"/>
        <v>0.50000058823866211</v>
      </c>
      <c r="K35" s="82">
        <f t="shared" si="6"/>
        <v>0</v>
      </c>
      <c r="L35" s="82">
        <f t="shared" si="7"/>
        <v>0</v>
      </c>
      <c r="M35" s="83" t="e">
        <f t="shared" si="9"/>
        <v>#DIV/0!</v>
      </c>
      <c r="N35" s="84">
        <f t="shared" si="8"/>
        <v>2.564102564102564E-2</v>
      </c>
      <c r="O35" s="84"/>
      <c r="P35" s="85">
        <f t="shared" si="10"/>
        <v>0.28205128205128205</v>
      </c>
      <c r="Q35" s="87">
        <f t="shared" si="11"/>
        <v>2.564102564102564E-2</v>
      </c>
      <c r="R35" s="96">
        <f t="shared" si="2"/>
        <v>0.69230769230769229</v>
      </c>
      <c r="AB35" s="119">
        <f t="shared" si="4"/>
        <v>3.4285714285714284</v>
      </c>
      <c r="AC35" s="120">
        <f t="shared" si="4"/>
        <v>0.14285714285714285</v>
      </c>
      <c r="AD35" s="67"/>
      <c r="AE35" s="41"/>
    </row>
    <row r="36" spans="1:31" ht="13.8" x14ac:dyDescent="0.25">
      <c r="A36" s="95">
        <v>43894</v>
      </c>
      <c r="B36" s="81">
        <v>52</v>
      </c>
      <c r="C36" s="81">
        <v>2</v>
      </c>
      <c r="D36" s="81">
        <v>11</v>
      </c>
      <c r="E36" s="81"/>
      <c r="F36" s="81">
        <f t="shared" si="0"/>
        <v>13</v>
      </c>
      <c r="G36" s="81">
        <f t="shared" si="0"/>
        <v>1</v>
      </c>
      <c r="H36" s="81">
        <f t="shared" si="0"/>
        <v>0</v>
      </c>
      <c r="I36" s="81">
        <f t="shared" si="1"/>
        <v>39</v>
      </c>
      <c r="J36" s="82">
        <f t="shared" si="5"/>
        <v>0.48148221786939982</v>
      </c>
      <c r="K36" s="82">
        <f t="shared" si="6"/>
        <v>3.7037037037037035E-2</v>
      </c>
      <c r="L36" s="82">
        <f t="shared" si="7"/>
        <v>0</v>
      </c>
      <c r="M36" s="81">
        <f t="shared" si="9"/>
        <v>13.000019882473795</v>
      </c>
      <c r="N36" s="84">
        <f t="shared" si="8"/>
        <v>3.8461538461538464E-2</v>
      </c>
      <c r="O36" s="84"/>
      <c r="P36" s="85">
        <f t="shared" si="10"/>
        <v>0.21153846153846154</v>
      </c>
      <c r="Q36" s="87">
        <f t="shared" si="11"/>
        <v>3.8461538461538464E-2</v>
      </c>
      <c r="R36" s="96">
        <f t="shared" si="2"/>
        <v>0.75</v>
      </c>
      <c r="AB36" s="119">
        <f t="shared" si="4"/>
        <v>5.2857142857142856</v>
      </c>
      <c r="AC36" s="120">
        <f t="shared" si="4"/>
        <v>0.2857142857142857</v>
      </c>
      <c r="AD36" s="67"/>
      <c r="AE36" s="41"/>
    </row>
    <row r="37" spans="1:31" ht="13.8" x14ac:dyDescent="0.25">
      <c r="A37" s="95">
        <v>43895</v>
      </c>
      <c r="B37" s="81">
        <v>55</v>
      </c>
      <c r="C37" s="81">
        <v>2</v>
      </c>
      <c r="D37" s="81">
        <v>21</v>
      </c>
      <c r="E37" s="81"/>
      <c r="F37" s="81">
        <f t="shared" ref="F37:H61" si="12">B37-B36</f>
        <v>3</v>
      </c>
      <c r="G37" s="81">
        <f t="shared" si="12"/>
        <v>0</v>
      </c>
      <c r="H37" s="81">
        <f t="shared" si="12"/>
        <v>10</v>
      </c>
      <c r="I37" s="81">
        <f t="shared" si="1"/>
        <v>32</v>
      </c>
      <c r="J37" s="82">
        <f t="shared" si="5"/>
        <v>7.6923233786855477E-2</v>
      </c>
      <c r="K37" s="82">
        <f t="shared" si="6"/>
        <v>0</v>
      </c>
      <c r="L37" s="82">
        <f t="shared" si="7"/>
        <v>0.25641025641025639</v>
      </c>
      <c r="M37" s="83">
        <f t="shared" si="9"/>
        <v>0.30000061176873638</v>
      </c>
      <c r="N37" s="84">
        <f t="shared" si="8"/>
        <v>3.6363636363636362E-2</v>
      </c>
      <c r="O37" s="84"/>
      <c r="P37" s="85">
        <f t="shared" si="10"/>
        <v>0.38181818181818183</v>
      </c>
      <c r="Q37" s="87">
        <f t="shared" si="11"/>
        <v>3.6363636363636362E-2</v>
      </c>
      <c r="R37" s="96">
        <f t="shared" si="2"/>
        <v>0.58181818181818179</v>
      </c>
      <c r="AB37" s="119">
        <f t="shared" si="4"/>
        <v>5.7142857142857144</v>
      </c>
      <c r="AC37" s="120">
        <f t="shared" si="4"/>
        <v>0.2857142857142857</v>
      </c>
      <c r="AD37" s="67"/>
      <c r="AE37" s="41"/>
    </row>
    <row r="38" spans="1:31" ht="13.8" x14ac:dyDescent="0.25">
      <c r="A38" s="95">
        <v>43896</v>
      </c>
      <c r="B38" s="81">
        <v>60</v>
      </c>
      <c r="C38" s="81">
        <v>2</v>
      </c>
      <c r="D38" s="81">
        <v>21</v>
      </c>
      <c r="E38" s="81"/>
      <c r="F38" s="81">
        <f t="shared" si="12"/>
        <v>5</v>
      </c>
      <c r="G38" s="81">
        <f t="shared" si="12"/>
        <v>0</v>
      </c>
      <c r="H38" s="81">
        <f t="shared" si="12"/>
        <v>0</v>
      </c>
      <c r="I38" s="81">
        <f t="shared" si="1"/>
        <v>37</v>
      </c>
      <c r="J38" s="82">
        <f t="shared" si="5"/>
        <v>0.15625033701206389</v>
      </c>
      <c r="K38" s="82">
        <f t="shared" si="6"/>
        <v>0</v>
      </c>
      <c r="L38" s="82">
        <f t="shared" si="7"/>
        <v>0</v>
      </c>
      <c r="M38" s="81" t="e">
        <f t="shared" si="9"/>
        <v>#DIV/0!</v>
      </c>
      <c r="N38" s="84">
        <f t="shared" si="8"/>
        <v>3.3333333333333333E-2</v>
      </c>
      <c r="O38" s="84"/>
      <c r="P38" s="85">
        <f t="shared" si="10"/>
        <v>0.35</v>
      </c>
      <c r="Q38" s="87">
        <f t="shared" si="11"/>
        <v>3.3333333333333333E-2</v>
      </c>
      <c r="R38" s="96">
        <f t="shared" si="2"/>
        <v>0.6166666666666667</v>
      </c>
      <c r="AB38" s="119">
        <f t="shared" si="4"/>
        <v>6.4285714285714288</v>
      </c>
      <c r="AC38" s="120">
        <f t="shared" si="4"/>
        <v>0.2857142857142857</v>
      </c>
      <c r="AD38" s="67"/>
      <c r="AE38" s="41"/>
    </row>
    <row r="39" spans="1:31" ht="13.8" x14ac:dyDescent="0.25">
      <c r="A39" s="95">
        <v>43897</v>
      </c>
      <c r="B39" s="81">
        <v>63</v>
      </c>
      <c r="C39" s="81">
        <v>2</v>
      </c>
      <c r="D39" s="81">
        <v>21</v>
      </c>
      <c r="E39" s="81"/>
      <c r="F39" s="81">
        <f t="shared" si="12"/>
        <v>3</v>
      </c>
      <c r="G39" s="81">
        <f t="shared" si="12"/>
        <v>0</v>
      </c>
      <c r="H39" s="81">
        <f t="shared" si="12"/>
        <v>0</v>
      </c>
      <c r="I39" s="81">
        <f t="shared" si="1"/>
        <v>40</v>
      </c>
      <c r="J39" s="82">
        <f t="shared" si="5"/>
        <v>8.108127186141216E-2</v>
      </c>
      <c r="K39" s="82">
        <f t="shared" si="6"/>
        <v>0</v>
      </c>
      <c r="L39" s="82">
        <f t="shared" si="7"/>
        <v>0</v>
      </c>
      <c r="M39" s="81" t="e">
        <f t="shared" si="9"/>
        <v>#DIV/0!</v>
      </c>
      <c r="N39" s="84">
        <f t="shared" si="8"/>
        <v>3.1746031746031744E-2</v>
      </c>
      <c r="O39" s="84"/>
      <c r="P39" s="85">
        <f t="shared" si="10"/>
        <v>0.33333333333333331</v>
      </c>
      <c r="Q39" s="87">
        <f t="shared" si="11"/>
        <v>3.1746031746031744E-2</v>
      </c>
      <c r="R39" s="96">
        <f t="shared" si="2"/>
        <v>0.63492063492063489</v>
      </c>
      <c r="AB39" s="119">
        <f t="shared" si="4"/>
        <v>5.4285714285714288</v>
      </c>
      <c r="AC39" s="120">
        <f t="shared" si="4"/>
        <v>0.2857142857142857</v>
      </c>
      <c r="AD39" s="67"/>
      <c r="AE39" s="41"/>
    </row>
    <row r="40" spans="1:31" ht="13.8" x14ac:dyDescent="0.25">
      <c r="A40" s="95">
        <v>43898</v>
      </c>
      <c r="B40" s="81">
        <v>76</v>
      </c>
      <c r="C40" s="81">
        <v>3</v>
      </c>
      <c r="D40" s="81">
        <v>21</v>
      </c>
      <c r="E40" s="81"/>
      <c r="F40" s="81">
        <f t="shared" si="12"/>
        <v>13</v>
      </c>
      <c r="G40" s="81">
        <f t="shared" si="12"/>
        <v>1</v>
      </c>
      <c r="H40" s="81">
        <f t="shared" si="12"/>
        <v>0</v>
      </c>
      <c r="I40" s="81">
        <f t="shared" si="1"/>
        <v>52</v>
      </c>
      <c r="J40" s="82">
        <f t="shared" si="5"/>
        <v>0.32500080294681288</v>
      </c>
      <c r="K40" s="82">
        <f t="shared" si="6"/>
        <v>2.5000000000000001E-2</v>
      </c>
      <c r="L40" s="82">
        <f t="shared" si="7"/>
        <v>0</v>
      </c>
      <c r="M40" s="81">
        <f t="shared" si="9"/>
        <v>13.000032117872514</v>
      </c>
      <c r="N40" s="84">
        <f t="shared" si="8"/>
        <v>3.9473684210526314E-2</v>
      </c>
      <c r="O40" s="84"/>
      <c r="P40" s="85">
        <f t="shared" si="10"/>
        <v>0.27631578947368424</v>
      </c>
      <c r="Q40" s="87">
        <f t="shared" si="11"/>
        <v>3.9473684210526314E-2</v>
      </c>
      <c r="R40" s="96">
        <f t="shared" si="2"/>
        <v>0.68421052631578938</v>
      </c>
      <c r="AB40" s="119">
        <f t="shared" si="4"/>
        <v>7</v>
      </c>
      <c r="AC40" s="120">
        <f t="shared" si="4"/>
        <v>0.2857142857142857</v>
      </c>
      <c r="AD40" s="67"/>
      <c r="AE40" s="41"/>
    </row>
    <row r="41" spans="1:31" ht="13.8" x14ac:dyDescent="0.25">
      <c r="A41" s="95">
        <v>43899</v>
      </c>
      <c r="B41" s="81">
        <v>91</v>
      </c>
      <c r="C41" s="81">
        <v>3</v>
      </c>
      <c r="D41" s="81">
        <v>21</v>
      </c>
      <c r="E41" s="81"/>
      <c r="F41" s="81">
        <f t="shared" si="12"/>
        <v>15</v>
      </c>
      <c r="G41" s="81">
        <f t="shared" si="12"/>
        <v>0</v>
      </c>
      <c r="H41" s="81">
        <f t="shared" si="12"/>
        <v>0</v>
      </c>
      <c r="I41" s="81">
        <f t="shared" si="1"/>
        <v>67</v>
      </c>
      <c r="J41" s="82">
        <f t="shared" si="5"/>
        <v>0.28846239819651853</v>
      </c>
      <c r="K41" s="82">
        <f t="shared" si="6"/>
        <v>0</v>
      </c>
      <c r="L41" s="82">
        <f t="shared" si="7"/>
        <v>0</v>
      </c>
      <c r="M41" s="81" t="e">
        <f t="shared" si="9"/>
        <v>#DIV/0!</v>
      </c>
      <c r="N41" s="84">
        <f t="shared" si="8"/>
        <v>3.2967032967032968E-2</v>
      </c>
      <c r="O41" s="84"/>
      <c r="P41" s="85">
        <f t="shared" si="10"/>
        <v>0.23076923076923078</v>
      </c>
      <c r="Q41" s="87">
        <f t="shared" si="11"/>
        <v>3.2967032967032968E-2</v>
      </c>
      <c r="R41" s="96">
        <f t="shared" si="2"/>
        <v>0.73626373626373631</v>
      </c>
      <c r="AB41" s="119">
        <f t="shared" si="4"/>
        <v>8.7142857142857135</v>
      </c>
      <c r="AC41" s="120">
        <f t="shared" si="4"/>
        <v>0.2857142857142857</v>
      </c>
      <c r="AD41" s="67"/>
      <c r="AE41" s="41"/>
    </row>
    <row r="42" spans="1:31" ht="13.8" x14ac:dyDescent="0.25">
      <c r="A42" s="95">
        <v>43900</v>
      </c>
      <c r="B42" s="81">
        <v>107</v>
      </c>
      <c r="C42" s="81">
        <v>3</v>
      </c>
      <c r="D42" s="81">
        <v>21</v>
      </c>
      <c r="E42" s="81"/>
      <c r="F42" s="81">
        <f t="shared" si="12"/>
        <v>16</v>
      </c>
      <c r="G42" s="81">
        <f t="shared" si="12"/>
        <v>0</v>
      </c>
      <c r="H42" s="81">
        <f t="shared" si="12"/>
        <v>0</v>
      </c>
      <c r="I42" s="81">
        <f t="shared" si="1"/>
        <v>83</v>
      </c>
      <c r="J42" s="82">
        <f t="shared" si="5"/>
        <v>0.23880682236571224</v>
      </c>
      <c r="K42" s="82">
        <f t="shared" si="6"/>
        <v>0</v>
      </c>
      <c r="L42" s="82">
        <f t="shared" si="7"/>
        <v>0</v>
      </c>
      <c r="M42" s="81" t="e">
        <f t="shared" si="9"/>
        <v>#DIV/0!</v>
      </c>
      <c r="N42" s="84">
        <f t="shared" si="8"/>
        <v>2.8037383177570093E-2</v>
      </c>
      <c r="O42" s="84"/>
      <c r="P42" s="85">
        <f t="shared" si="10"/>
        <v>0.19626168224299065</v>
      </c>
      <c r="Q42" s="87">
        <f t="shared" si="11"/>
        <v>2.8037383177570093E-2</v>
      </c>
      <c r="R42" s="96">
        <f t="shared" si="2"/>
        <v>0.77570093457943923</v>
      </c>
      <c r="AB42" s="119">
        <f t="shared" si="4"/>
        <v>9.7142857142857135</v>
      </c>
      <c r="AC42" s="120">
        <f t="shared" si="4"/>
        <v>0.2857142857142857</v>
      </c>
      <c r="AD42" s="67">
        <f t="shared" ref="AD42:AD96" si="13">INDEX(AB21:AB42,$AE$3)*$AD$2</f>
        <v>1.4285714285714287E-2</v>
      </c>
      <c r="AE42" s="41">
        <f t="shared" ref="AE42:AE96" si="14">AC42/AD42</f>
        <v>19.999999999999996</v>
      </c>
    </row>
    <row r="43" spans="1:31" ht="13.8" x14ac:dyDescent="0.25">
      <c r="A43" s="95">
        <v>43901</v>
      </c>
      <c r="B43" s="81">
        <v>128</v>
      </c>
      <c r="C43" s="81">
        <v>3</v>
      </c>
      <c r="D43" s="81">
        <v>21</v>
      </c>
      <c r="E43" s="81"/>
      <c r="F43" s="81">
        <f t="shared" si="12"/>
        <v>21</v>
      </c>
      <c r="G43" s="81">
        <f t="shared" si="12"/>
        <v>0</v>
      </c>
      <c r="H43" s="81">
        <f t="shared" si="12"/>
        <v>0</v>
      </c>
      <c r="I43" s="81">
        <f t="shared" si="1"/>
        <v>104</v>
      </c>
      <c r="J43" s="82">
        <f t="shared" si="5"/>
        <v>0.25301310986045378</v>
      </c>
      <c r="K43" s="82">
        <f t="shared" si="6"/>
        <v>0</v>
      </c>
      <c r="L43" s="82">
        <f t="shared" si="7"/>
        <v>0</v>
      </c>
      <c r="M43" s="81" t="e">
        <f t="shared" si="9"/>
        <v>#DIV/0!</v>
      </c>
      <c r="N43" s="84">
        <f t="shared" si="8"/>
        <v>2.34375E-2</v>
      </c>
      <c r="O43" s="84"/>
      <c r="P43" s="85">
        <f t="shared" si="10"/>
        <v>0.1640625</v>
      </c>
      <c r="Q43" s="87">
        <f t="shared" si="11"/>
        <v>2.34375E-2</v>
      </c>
      <c r="R43" s="96">
        <f t="shared" si="2"/>
        <v>0.8125</v>
      </c>
      <c r="AB43" s="119">
        <f t="shared" si="4"/>
        <v>10.857142857142858</v>
      </c>
      <c r="AC43" s="120">
        <f t="shared" si="4"/>
        <v>0.14285714285714285</v>
      </c>
      <c r="AD43" s="67">
        <f t="shared" si="13"/>
        <v>1.7142857142857144E-2</v>
      </c>
      <c r="AE43" s="41">
        <f t="shared" si="14"/>
        <v>8.3333333333333321</v>
      </c>
    </row>
    <row r="44" spans="1:31" ht="13.8" x14ac:dyDescent="0.25">
      <c r="A44" s="95">
        <v>43902</v>
      </c>
      <c r="B44" s="81">
        <v>128</v>
      </c>
      <c r="C44" s="81">
        <v>3</v>
      </c>
      <c r="D44" s="81">
        <v>21</v>
      </c>
      <c r="E44" s="81"/>
      <c r="F44" s="81">
        <f t="shared" si="12"/>
        <v>0</v>
      </c>
      <c r="G44" s="81">
        <f t="shared" si="12"/>
        <v>0</v>
      </c>
      <c r="H44" s="81">
        <f t="shared" si="12"/>
        <v>0</v>
      </c>
      <c r="I44" s="81">
        <f t="shared" si="1"/>
        <v>104</v>
      </c>
      <c r="J44" s="82">
        <f t="shared" si="5"/>
        <v>0</v>
      </c>
      <c r="K44" s="82">
        <f t="shared" si="6"/>
        <v>0</v>
      </c>
      <c r="L44" s="82">
        <f t="shared" si="7"/>
        <v>0</v>
      </c>
      <c r="M44" s="81" t="e">
        <f t="shared" si="9"/>
        <v>#DIV/0!</v>
      </c>
      <c r="N44" s="84">
        <f t="shared" si="8"/>
        <v>2.34375E-2</v>
      </c>
      <c r="O44" s="84"/>
      <c r="P44" s="85">
        <f t="shared" si="10"/>
        <v>0.1640625</v>
      </c>
      <c r="Q44" s="87">
        <f t="shared" si="11"/>
        <v>2.34375E-2</v>
      </c>
      <c r="R44" s="96">
        <f t="shared" si="2"/>
        <v>0.8125</v>
      </c>
      <c r="AB44" s="119">
        <f t="shared" ref="AB44:AC59" si="15">AVERAGE(F38:F44)</f>
        <v>10.428571428571429</v>
      </c>
      <c r="AC44" s="120">
        <f t="shared" si="15"/>
        <v>0.14285714285714285</v>
      </c>
      <c r="AD44" s="67">
        <f t="shared" si="13"/>
        <v>2.1428571428571429E-2</v>
      </c>
      <c r="AE44" s="41">
        <f t="shared" si="14"/>
        <v>6.6666666666666661</v>
      </c>
    </row>
    <row r="45" spans="1:31" ht="13.8" x14ac:dyDescent="0.25">
      <c r="A45" s="95">
        <v>43903</v>
      </c>
      <c r="B45" s="81">
        <v>200</v>
      </c>
      <c r="C45" s="81">
        <v>3</v>
      </c>
      <c r="D45" s="81">
        <v>23</v>
      </c>
      <c r="E45" s="81"/>
      <c r="F45" s="81">
        <f t="shared" si="12"/>
        <v>72</v>
      </c>
      <c r="G45" s="81">
        <f t="shared" si="12"/>
        <v>0</v>
      </c>
      <c r="H45" s="81">
        <f t="shared" si="12"/>
        <v>2</v>
      </c>
      <c r="I45" s="81">
        <f t="shared" si="1"/>
        <v>174</v>
      </c>
      <c r="J45" s="82">
        <f t="shared" si="5"/>
        <v>0.69231116745406673</v>
      </c>
      <c r="K45" s="82">
        <f t="shared" si="6"/>
        <v>0</v>
      </c>
      <c r="L45" s="82">
        <f t="shared" si="7"/>
        <v>1.9230769230769232E-2</v>
      </c>
      <c r="M45" s="81">
        <f t="shared" si="9"/>
        <v>36.00018070761147</v>
      </c>
      <c r="N45" s="84">
        <f t="shared" si="8"/>
        <v>1.4999999999999999E-2</v>
      </c>
      <c r="O45" s="84"/>
      <c r="P45" s="85">
        <f t="shared" si="10"/>
        <v>0.115</v>
      </c>
      <c r="Q45" s="87">
        <f t="shared" si="11"/>
        <v>1.4999999999999999E-2</v>
      </c>
      <c r="R45" s="96">
        <f t="shared" si="2"/>
        <v>0.87</v>
      </c>
      <c r="AB45" s="119">
        <f t="shared" si="15"/>
        <v>20</v>
      </c>
      <c r="AC45" s="120">
        <f t="shared" si="15"/>
        <v>0.14285714285714285</v>
      </c>
      <c r="AD45" s="67">
        <f t="shared" si="13"/>
        <v>3.4285714285714287E-2</v>
      </c>
      <c r="AE45" s="41">
        <f t="shared" si="14"/>
        <v>4.1666666666666661</v>
      </c>
    </row>
    <row r="46" spans="1:31" ht="13.8" x14ac:dyDescent="0.25">
      <c r="A46" s="97">
        <v>43904</v>
      </c>
      <c r="B46" s="88">
        <v>250</v>
      </c>
      <c r="C46" s="88">
        <v>3</v>
      </c>
      <c r="D46" s="88">
        <v>23</v>
      </c>
      <c r="E46" s="88"/>
      <c r="F46" s="88">
        <f t="shared" si="12"/>
        <v>50</v>
      </c>
      <c r="G46" s="88">
        <f t="shared" si="12"/>
        <v>0</v>
      </c>
      <c r="H46" s="88">
        <f t="shared" si="12"/>
        <v>0</v>
      </c>
      <c r="I46" s="88">
        <f t="shared" si="1"/>
        <v>224</v>
      </c>
      <c r="J46" s="82">
        <f t="shared" si="5"/>
        <v>0.28735857564208317</v>
      </c>
      <c r="K46" s="89">
        <f t="shared" si="6"/>
        <v>0</v>
      </c>
      <c r="L46" s="89">
        <f t="shared" si="7"/>
        <v>0</v>
      </c>
      <c r="M46" s="88" t="e">
        <f t="shared" si="9"/>
        <v>#DIV/0!</v>
      </c>
      <c r="N46" s="84">
        <f t="shared" si="8"/>
        <v>1.2E-2</v>
      </c>
      <c r="O46" s="84"/>
      <c r="P46" s="85">
        <f t="shared" si="10"/>
        <v>9.1999999999999998E-2</v>
      </c>
      <c r="Q46" s="87">
        <f t="shared" si="11"/>
        <v>1.2E-2</v>
      </c>
      <c r="R46" s="96">
        <f t="shared" si="2"/>
        <v>0.89600000000000002</v>
      </c>
      <c r="AB46" s="119">
        <f t="shared" si="15"/>
        <v>26.714285714285715</v>
      </c>
      <c r="AC46" s="120">
        <f t="shared" si="15"/>
        <v>0.14285714285714285</v>
      </c>
      <c r="AD46" s="67">
        <f t="shared" si="13"/>
        <v>5.2857142857142859E-2</v>
      </c>
      <c r="AE46" s="41">
        <f t="shared" si="14"/>
        <v>2.7027027027027026</v>
      </c>
    </row>
    <row r="47" spans="1:31" ht="13.8" x14ac:dyDescent="0.25">
      <c r="A47" s="98">
        <v>43905</v>
      </c>
      <c r="B47" s="90">
        <v>297</v>
      </c>
      <c r="C47" s="90">
        <v>3</v>
      </c>
      <c r="D47" s="90">
        <v>23</v>
      </c>
      <c r="E47" s="90"/>
      <c r="F47" s="90">
        <f t="shared" si="12"/>
        <v>47</v>
      </c>
      <c r="G47" s="90">
        <f t="shared" si="12"/>
        <v>0</v>
      </c>
      <c r="H47" s="90">
        <f t="shared" si="12"/>
        <v>0</v>
      </c>
      <c r="I47" s="90">
        <f t="shared" si="1"/>
        <v>271</v>
      </c>
      <c r="J47" s="91">
        <f t="shared" si="5"/>
        <v>0.20982348567378317</v>
      </c>
      <c r="K47" s="91">
        <f t="shared" si="6"/>
        <v>0</v>
      </c>
      <c r="L47" s="91">
        <f t="shared" si="7"/>
        <v>0</v>
      </c>
      <c r="M47" s="90" t="e">
        <f t="shared" si="9"/>
        <v>#DIV/0!</v>
      </c>
      <c r="N47" s="92">
        <f t="shared" si="8"/>
        <v>1.0101010101010102E-2</v>
      </c>
      <c r="O47" s="92"/>
      <c r="P47" s="85">
        <f t="shared" si="10"/>
        <v>7.7441077441077436E-2</v>
      </c>
      <c r="Q47" s="87">
        <f t="shared" si="11"/>
        <v>1.0101010101010102E-2</v>
      </c>
      <c r="R47" s="96">
        <f t="shared" si="2"/>
        <v>0.91245791245791241</v>
      </c>
      <c r="AB47" s="119">
        <f t="shared" si="15"/>
        <v>31.571428571428573</v>
      </c>
      <c r="AC47" s="120">
        <f t="shared" si="15"/>
        <v>0</v>
      </c>
      <c r="AD47" s="67">
        <f t="shared" si="13"/>
        <v>5.7142857142857148E-2</v>
      </c>
      <c r="AE47" s="41">
        <f t="shared" si="14"/>
        <v>0</v>
      </c>
    </row>
    <row r="48" spans="1:31" ht="13.8" x14ac:dyDescent="0.25">
      <c r="A48" s="97">
        <v>43906</v>
      </c>
      <c r="B48" s="88">
        <v>377</v>
      </c>
      <c r="C48" s="88">
        <v>3</v>
      </c>
      <c r="D48" s="88">
        <v>23</v>
      </c>
      <c r="E48" s="88"/>
      <c r="F48" s="88">
        <f t="shared" si="12"/>
        <v>80</v>
      </c>
      <c r="G48" s="88">
        <f t="shared" si="12"/>
        <v>0</v>
      </c>
      <c r="H48" s="88">
        <f t="shared" si="12"/>
        <v>0</v>
      </c>
      <c r="I48" s="88">
        <f t="shared" si="1"/>
        <v>351</v>
      </c>
      <c r="J48" s="82">
        <f t="shared" si="5"/>
        <v>0.29520639033135448</v>
      </c>
      <c r="K48" s="89">
        <f t="shared" si="6"/>
        <v>0</v>
      </c>
      <c r="L48" s="89">
        <f t="shared" si="7"/>
        <v>0</v>
      </c>
      <c r="M48" s="88" t="e">
        <f t="shared" si="9"/>
        <v>#DIV/0!</v>
      </c>
      <c r="N48" s="84">
        <f t="shared" si="8"/>
        <v>7.9575596816976128E-3</v>
      </c>
      <c r="O48" s="84"/>
      <c r="P48" s="85">
        <f t="shared" si="10"/>
        <v>6.1007957559681698E-2</v>
      </c>
      <c r="Q48" s="87">
        <f t="shared" si="11"/>
        <v>7.9575596816976128E-3</v>
      </c>
      <c r="R48" s="96">
        <f t="shared" si="2"/>
        <v>0.93103448275862066</v>
      </c>
      <c r="AB48" s="119">
        <f t="shared" si="15"/>
        <v>40.857142857142854</v>
      </c>
      <c r="AC48" s="120">
        <f t="shared" si="15"/>
        <v>0</v>
      </c>
      <c r="AD48" s="67">
        <f t="shared" si="13"/>
        <v>6.4285714285714293E-2</v>
      </c>
      <c r="AE48" s="41">
        <f t="shared" si="14"/>
        <v>0</v>
      </c>
    </row>
    <row r="49" spans="1:31" ht="13.8" x14ac:dyDescent="0.25">
      <c r="A49" s="97">
        <v>43907</v>
      </c>
      <c r="B49" s="88">
        <v>452</v>
      </c>
      <c r="C49" s="88">
        <v>5</v>
      </c>
      <c r="D49" s="88">
        <v>23</v>
      </c>
      <c r="E49" s="88"/>
      <c r="F49" s="88">
        <f t="shared" si="12"/>
        <v>75</v>
      </c>
      <c r="G49" s="88">
        <f t="shared" si="12"/>
        <v>2</v>
      </c>
      <c r="H49" s="88">
        <f t="shared" si="12"/>
        <v>0</v>
      </c>
      <c r="I49" s="88">
        <f t="shared" si="1"/>
        <v>424</v>
      </c>
      <c r="J49" s="82">
        <f t="shared" si="5"/>
        <v>0.21367837277768398</v>
      </c>
      <c r="K49" s="89">
        <f t="shared" si="6"/>
        <v>5.6980056980056983E-3</v>
      </c>
      <c r="L49" s="89">
        <f t="shared" si="7"/>
        <v>0</v>
      </c>
      <c r="M49" s="88">
        <f t="shared" si="9"/>
        <v>37.500554422483539</v>
      </c>
      <c r="N49" s="84">
        <f t="shared" si="8"/>
        <v>1.1061946902654867E-2</v>
      </c>
      <c r="O49" s="84"/>
      <c r="P49" s="85">
        <f t="shared" si="10"/>
        <v>5.0884955752212392E-2</v>
      </c>
      <c r="Q49" s="87">
        <f t="shared" si="11"/>
        <v>1.1061946902654867E-2</v>
      </c>
      <c r="R49" s="96">
        <f t="shared" si="2"/>
        <v>0.93805309734513276</v>
      </c>
      <c r="AB49" s="119">
        <f t="shared" si="15"/>
        <v>49.285714285714285</v>
      </c>
      <c r="AC49" s="120">
        <f t="shared" si="15"/>
        <v>0.2857142857142857</v>
      </c>
      <c r="AD49" s="67">
        <f t="shared" si="13"/>
        <v>5.4285714285714291E-2</v>
      </c>
      <c r="AE49" s="41">
        <f t="shared" si="14"/>
        <v>5.2631578947368416</v>
      </c>
    </row>
    <row r="50" spans="1:31" ht="13.8" x14ac:dyDescent="0.25">
      <c r="A50" s="97">
        <v>43908</v>
      </c>
      <c r="B50" s="88">
        <v>568</v>
      </c>
      <c r="C50" s="88">
        <v>6</v>
      </c>
      <c r="D50" s="93">
        <v>23</v>
      </c>
      <c r="E50" s="93"/>
      <c r="F50" s="88">
        <f t="shared" si="12"/>
        <v>116</v>
      </c>
      <c r="G50" s="88">
        <f t="shared" si="12"/>
        <v>1</v>
      </c>
      <c r="H50" s="88">
        <f t="shared" si="12"/>
        <v>0</v>
      </c>
      <c r="I50" s="88">
        <f t="shared" si="1"/>
        <v>539</v>
      </c>
      <c r="J50" s="82">
        <f t="shared" si="5"/>
        <v>0.27358975519496143</v>
      </c>
      <c r="K50" s="89">
        <f t="shared" si="6"/>
        <v>2.3584905660377358E-3</v>
      </c>
      <c r="L50" s="89">
        <f t="shared" si="7"/>
        <v>0</v>
      </c>
      <c r="M50" s="88">
        <f t="shared" si="9"/>
        <v>116.00205620266365</v>
      </c>
      <c r="N50" s="84">
        <f t="shared" si="8"/>
        <v>1.0563380281690141E-2</v>
      </c>
      <c r="O50" s="84"/>
      <c r="P50" s="85">
        <f t="shared" si="10"/>
        <v>4.0492957746478875E-2</v>
      </c>
      <c r="Q50" s="87">
        <f t="shared" si="11"/>
        <v>1.0563380281690141E-2</v>
      </c>
      <c r="R50" s="96">
        <f t="shared" si="2"/>
        <v>0.948943661971831</v>
      </c>
      <c r="AB50" s="119">
        <f t="shared" si="15"/>
        <v>62.857142857142854</v>
      </c>
      <c r="AC50" s="120">
        <f t="shared" si="15"/>
        <v>0.42857142857142855</v>
      </c>
      <c r="AD50" s="67">
        <f t="shared" si="13"/>
        <v>7.0000000000000007E-2</v>
      </c>
      <c r="AE50" s="41">
        <f t="shared" si="14"/>
        <v>6.1224489795918355</v>
      </c>
    </row>
    <row r="51" spans="1:31" ht="13.8" x14ac:dyDescent="0.25">
      <c r="A51" s="97">
        <v>43909</v>
      </c>
      <c r="B51" s="88">
        <v>681</v>
      </c>
      <c r="C51" s="88">
        <v>6</v>
      </c>
      <c r="D51" s="93">
        <v>26</v>
      </c>
      <c r="E51" s="93"/>
      <c r="F51" s="88">
        <f t="shared" si="12"/>
        <v>113</v>
      </c>
      <c r="G51" s="88">
        <f t="shared" si="12"/>
        <v>0</v>
      </c>
      <c r="H51" s="88">
        <f t="shared" si="12"/>
        <v>3</v>
      </c>
      <c r="I51" s="88">
        <f t="shared" si="1"/>
        <v>649</v>
      </c>
      <c r="J51" s="82">
        <f t="shared" si="5"/>
        <v>0.20965216528223563</v>
      </c>
      <c r="K51" s="89">
        <f t="shared" si="6"/>
        <v>0</v>
      </c>
      <c r="L51" s="89">
        <f t="shared" si="7"/>
        <v>5.5658627087198514E-3</v>
      </c>
      <c r="M51" s="88">
        <f t="shared" si="9"/>
        <v>37.667505695708336</v>
      </c>
      <c r="N51" s="84">
        <f t="shared" si="8"/>
        <v>8.8105726872246704E-3</v>
      </c>
      <c r="O51" s="84"/>
      <c r="P51" s="85">
        <f t="shared" si="10"/>
        <v>3.81791483113069E-2</v>
      </c>
      <c r="Q51" s="87">
        <f t="shared" si="11"/>
        <v>8.8105726872246704E-3</v>
      </c>
      <c r="R51" s="96">
        <f t="shared" si="2"/>
        <v>0.9530102790014684</v>
      </c>
      <c r="AB51" s="119">
        <f t="shared" si="15"/>
        <v>79</v>
      </c>
      <c r="AC51" s="120">
        <f t="shared" si="15"/>
        <v>0.42857142857142855</v>
      </c>
      <c r="AD51" s="67">
        <f t="shared" si="13"/>
        <v>8.7142857142857133E-2</v>
      </c>
      <c r="AE51" s="41">
        <f t="shared" si="14"/>
        <v>4.918032786885246</v>
      </c>
    </row>
    <row r="52" spans="1:31" ht="13.8" x14ac:dyDescent="0.25">
      <c r="A52" s="97">
        <v>43910</v>
      </c>
      <c r="B52" s="88">
        <v>791</v>
      </c>
      <c r="C52" s="88">
        <v>7</v>
      </c>
      <c r="D52" s="93">
        <v>26</v>
      </c>
      <c r="E52" s="93"/>
      <c r="F52" s="88">
        <f t="shared" si="12"/>
        <v>110</v>
      </c>
      <c r="G52" s="88">
        <f t="shared" si="12"/>
        <v>1</v>
      </c>
      <c r="H52" s="88">
        <f t="shared" si="12"/>
        <v>0</v>
      </c>
      <c r="I52" s="88">
        <f t="shared" si="1"/>
        <v>758</v>
      </c>
      <c r="J52" s="82">
        <f t="shared" si="5"/>
        <v>0.16949605198594384</v>
      </c>
      <c r="K52" s="89">
        <f>G52/I51</f>
        <v>1.5408320493066256E-3</v>
      </c>
      <c r="L52" s="89">
        <f t="shared" si="7"/>
        <v>0</v>
      </c>
      <c r="M52" s="88">
        <f t="shared" si="9"/>
        <v>110.00293773887755</v>
      </c>
      <c r="N52" s="84">
        <f t="shared" si="8"/>
        <v>8.8495575221238937E-3</v>
      </c>
      <c r="O52" s="84"/>
      <c r="P52" s="85">
        <f t="shared" si="10"/>
        <v>3.286978508217446E-2</v>
      </c>
      <c r="Q52" s="87">
        <f t="shared" si="11"/>
        <v>8.8495575221238937E-3</v>
      </c>
      <c r="R52" s="96">
        <f t="shared" si="2"/>
        <v>0.95828065739570167</v>
      </c>
      <c r="AB52" s="119">
        <f t="shared" si="15"/>
        <v>84.428571428571431</v>
      </c>
      <c r="AC52" s="120">
        <f t="shared" si="15"/>
        <v>0.5714285714285714</v>
      </c>
      <c r="AD52" s="67">
        <f t="shared" si="13"/>
        <v>9.7142857142857142E-2</v>
      </c>
      <c r="AE52" s="41">
        <f t="shared" si="14"/>
        <v>5.8823529411764701</v>
      </c>
    </row>
    <row r="53" spans="1:31" ht="13.8" x14ac:dyDescent="0.25">
      <c r="A53" s="97">
        <v>43911</v>
      </c>
      <c r="B53" s="88">
        <v>1071</v>
      </c>
      <c r="C53" s="88">
        <v>7</v>
      </c>
      <c r="D53" s="93">
        <v>26</v>
      </c>
      <c r="E53" s="93"/>
      <c r="F53" s="88">
        <f t="shared" si="12"/>
        <v>280</v>
      </c>
      <c r="G53" s="88">
        <f t="shared" si="12"/>
        <v>0</v>
      </c>
      <c r="H53" s="88">
        <f t="shared" si="12"/>
        <v>0</v>
      </c>
      <c r="I53" s="88">
        <f t="shared" si="1"/>
        <v>1038</v>
      </c>
      <c r="J53" s="82">
        <f t="shared" si="5"/>
        <v>0.36940459867960163</v>
      </c>
      <c r="K53" s="89">
        <f t="shared" si="6"/>
        <v>0</v>
      </c>
      <c r="L53" s="89">
        <f t="shared" si="7"/>
        <v>0</v>
      </c>
      <c r="M53" s="88" t="e">
        <f t="shared" si="9"/>
        <v>#DIV/0!</v>
      </c>
      <c r="N53" s="84">
        <f t="shared" si="8"/>
        <v>6.5359477124183009E-3</v>
      </c>
      <c r="O53" s="84"/>
      <c r="P53" s="85">
        <f t="shared" si="10"/>
        <v>2.4276377217553689E-2</v>
      </c>
      <c r="Q53" s="87">
        <f t="shared" si="11"/>
        <v>6.5359477124183009E-3</v>
      </c>
      <c r="R53" s="96">
        <f t="shared" si="2"/>
        <v>0.96918767507002801</v>
      </c>
      <c r="AB53" s="119">
        <f t="shared" si="15"/>
        <v>117.28571428571429</v>
      </c>
      <c r="AC53" s="120">
        <f t="shared" si="15"/>
        <v>0.5714285714285714</v>
      </c>
      <c r="AD53" s="67">
        <f t="shared" si="13"/>
        <v>0.10857142857142858</v>
      </c>
      <c r="AE53" s="41">
        <f t="shared" si="14"/>
        <v>5.2631578947368416</v>
      </c>
    </row>
    <row r="54" spans="1:31" ht="13.8" x14ac:dyDescent="0.25">
      <c r="A54" s="95">
        <v>43912</v>
      </c>
      <c r="B54" s="81">
        <v>1549</v>
      </c>
      <c r="C54" s="81">
        <v>7</v>
      </c>
      <c r="D54" s="81">
        <v>88</v>
      </c>
      <c r="E54" s="81"/>
      <c r="F54" s="81">
        <f t="shared" si="12"/>
        <v>478</v>
      </c>
      <c r="G54" s="81">
        <f t="shared" si="12"/>
        <v>0</v>
      </c>
      <c r="H54" s="88">
        <f t="shared" si="12"/>
        <v>62</v>
      </c>
      <c r="I54" s="81">
        <f t="shared" si="1"/>
        <v>1454</v>
      </c>
      <c r="J54" s="82">
        <f t="shared" si="5"/>
        <v>0.4605203053319476</v>
      </c>
      <c r="K54" s="82">
        <f t="shared" si="6"/>
        <v>0</v>
      </c>
      <c r="L54" s="82">
        <f t="shared" si="7"/>
        <v>5.9730250481695571E-2</v>
      </c>
      <c r="M54" s="81">
        <f t="shared" si="9"/>
        <v>7.7100012408800254</v>
      </c>
      <c r="N54" s="84">
        <f t="shared" si="8"/>
        <v>4.5190445448676569E-3</v>
      </c>
      <c r="O54" s="84"/>
      <c r="P54" s="85">
        <f t="shared" si="10"/>
        <v>5.6810845706907684E-2</v>
      </c>
      <c r="Q54" s="87">
        <f t="shared" si="11"/>
        <v>4.5190445448676569E-3</v>
      </c>
      <c r="R54" s="96">
        <f t="shared" si="2"/>
        <v>0.93867010974822462</v>
      </c>
      <c r="AB54" s="119">
        <f t="shared" si="15"/>
        <v>178.85714285714286</v>
      </c>
      <c r="AC54" s="120">
        <f t="shared" si="15"/>
        <v>0.5714285714285714</v>
      </c>
      <c r="AD54" s="67">
        <f t="shared" si="13"/>
        <v>0.10428571428571429</v>
      </c>
      <c r="AE54" s="41">
        <f t="shared" si="14"/>
        <v>5.4794520547945202</v>
      </c>
    </row>
    <row r="55" spans="1:31" ht="13.8" x14ac:dyDescent="0.25">
      <c r="A55" s="95">
        <v>43913</v>
      </c>
      <c r="B55" s="81">
        <v>1682</v>
      </c>
      <c r="C55" s="81">
        <v>7</v>
      </c>
      <c r="D55" s="81">
        <v>88</v>
      </c>
      <c r="E55" s="81"/>
      <c r="F55" s="81">
        <f t="shared" si="12"/>
        <v>133</v>
      </c>
      <c r="G55" s="81">
        <f t="shared" si="12"/>
        <v>0</v>
      </c>
      <c r="H55" s="88">
        <f t="shared" si="12"/>
        <v>0</v>
      </c>
      <c r="I55" s="81">
        <f t="shared" si="1"/>
        <v>1587</v>
      </c>
      <c r="J55" s="82">
        <f t="shared" si="5"/>
        <v>9.1477358752126023E-2</v>
      </c>
      <c r="K55" s="82">
        <f t="shared" si="6"/>
        <v>0</v>
      </c>
      <c r="L55" s="82">
        <f t="shared" si="7"/>
        <v>0</v>
      </c>
      <c r="M55" s="83" t="e">
        <f t="shared" si="9"/>
        <v>#DIV/0!</v>
      </c>
      <c r="N55" s="84">
        <f t="shared" si="8"/>
        <v>4.1617122473246136E-3</v>
      </c>
      <c r="O55" s="84"/>
      <c r="P55" s="85">
        <f t="shared" si="10"/>
        <v>5.2318668252080855E-2</v>
      </c>
      <c r="Q55" s="87">
        <f t="shared" si="11"/>
        <v>4.1617122473246136E-3</v>
      </c>
      <c r="R55" s="96">
        <f t="shared" si="2"/>
        <v>0.94351961950059449</v>
      </c>
      <c r="AB55" s="119">
        <f t="shared" si="15"/>
        <v>186.42857142857142</v>
      </c>
      <c r="AC55" s="120">
        <f t="shared" si="15"/>
        <v>0.5714285714285714</v>
      </c>
      <c r="AD55" s="67">
        <f t="shared" si="13"/>
        <v>0.2</v>
      </c>
      <c r="AE55" s="41">
        <f t="shared" si="14"/>
        <v>2.8571428571428568</v>
      </c>
    </row>
    <row r="56" spans="1:31" ht="13.8" x14ac:dyDescent="0.25">
      <c r="A56" s="95">
        <v>43914</v>
      </c>
      <c r="B56" s="81">
        <v>2044</v>
      </c>
      <c r="C56" s="81">
        <v>8</v>
      </c>
      <c r="D56" s="81">
        <v>115</v>
      </c>
      <c r="E56" s="81"/>
      <c r="F56" s="81">
        <f t="shared" si="12"/>
        <v>362</v>
      </c>
      <c r="G56" s="81">
        <f t="shared" si="12"/>
        <v>1</v>
      </c>
      <c r="H56" s="88">
        <f t="shared" si="12"/>
        <v>27</v>
      </c>
      <c r="I56" s="81">
        <f t="shared" si="1"/>
        <v>1921</v>
      </c>
      <c r="J56" s="82">
        <f t="shared" si="5"/>
        <v>0.22811838657067393</v>
      </c>
      <c r="K56" s="82">
        <f t="shared" si="6"/>
        <v>6.3011972274732201E-4</v>
      </c>
      <c r="L56" s="82">
        <f t="shared" si="7"/>
        <v>1.7013232514177693E-2</v>
      </c>
      <c r="M56" s="81">
        <f t="shared" si="9"/>
        <v>12.929424267416412</v>
      </c>
      <c r="N56" s="84">
        <f t="shared" si="8"/>
        <v>3.9138943248532287E-3</v>
      </c>
      <c r="O56" s="84"/>
      <c r="P56" s="85">
        <f t="shared" si="10"/>
        <v>5.6262230919765163E-2</v>
      </c>
      <c r="Q56" s="87">
        <f t="shared" si="11"/>
        <v>3.9138943248532287E-3</v>
      </c>
      <c r="R56" s="96">
        <f t="shared" si="2"/>
        <v>0.93982387475538165</v>
      </c>
      <c r="AB56" s="119">
        <f t="shared" si="15"/>
        <v>227.42857142857142</v>
      </c>
      <c r="AC56" s="120">
        <f t="shared" si="15"/>
        <v>0.42857142857142855</v>
      </c>
      <c r="AD56" s="67">
        <f t="shared" si="13"/>
        <v>0.26714285714285718</v>
      </c>
      <c r="AE56" s="41">
        <f t="shared" si="14"/>
        <v>1.6042780748663099</v>
      </c>
    </row>
    <row r="57" spans="1:31" ht="13.8" x14ac:dyDescent="0.25">
      <c r="A57" s="95">
        <v>43915</v>
      </c>
      <c r="B57" s="81">
        <v>2364</v>
      </c>
      <c r="C57" s="81">
        <v>8</v>
      </c>
      <c r="D57" s="81">
        <v>119</v>
      </c>
      <c r="E57" s="81"/>
      <c r="F57" s="81">
        <f t="shared" si="12"/>
        <v>320</v>
      </c>
      <c r="G57" s="81">
        <f t="shared" si="12"/>
        <v>0</v>
      </c>
      <c r="H57" s="81">
        <f t="shared" si="12"/>
        <v>4</v>
      </c>
      <c r="I57" s="81">
        <f t="shared" si="1"/>
        <v>2237</v>
      </c>
      <c r="J57" s="82">
        <f t="shared" si="5"/>
        <v>0.166593259952621</v>
      </c>
      <c r="K57" s="82">
        <f t="shared" si="6"/>
        <v>0</v>
      </c>
      <c r="L57" s="82">
        <f t="shared" si="7"/>
        <v>2.0822488287350338E-3</v>
      </c>
      <c r="M57" s="81">
        <f t="shared" si="9"/>
        <v>80.006413092246234</v>
      </c>
      <c r="N57" s="84">
        <f t="shared" si="8"/>
        <v>3.3840947546531302E-3</v>
      </c>
      <c r="O57" s="84"/>
      <c r="P57" s="85">
        <f t="shared" si="10"/>
        <v>5.0338409475465314E-2</v>
      </c>
      <c r="Q57" s="87">
        <f t="shared" si="11"/>
        <v>3.3840947546531302E-3</v>
      </c>
      <c r="R57" s="96">
        <f t="shared" si="2"/>
        <v>0.94627749576988152</v>
      </c>
      <c r="AB57" s="119">
        <f t="shared" si="15"/>
        <v>256.57142857142856</v>
      </c>
      <c r="AC57" s="120">
        <f t="shared" si="15"/>
        <v>0.2857142857142857</v>
      </c>
      <c r="AD57" s="67">
        <f t="shared" si="13"/>
        <v>0.31571428571428573</v>
      </c>
      <c r="AE57" s="41">
        <f t="shared" si="14"/>
        <v>0.90497737556561075</v>
      </c>
    </row>
    <row r="58" spans="1:31" ht="13.8" x14ac:dyDescent="0.25">
      <c r="A58" s="95">
        <v>43916</v>
      </c>
      <c r="B58" s="81">
        <v>2810</v>
      </c>
      <c r="C58" s="81">
        <v>13</v>
      </c>
      <c r="D58" s="81">
        <v>172</v>
      </c>
      <c r="E58" s="81"/>
      <c r="F58" s="81">
        <f t="shared" si="12"/>
        <v>446</v>
      </c>
      <c r="G58" s="81">
        <f t="shared" si="12"/>
        <v>5</v>
      </c>
      <c r="H58" s="81">
        <f t="shared" si="12"/>
        <v>53</v>
      </c>
      <c r="I58" s="81">
        <f t="shared" si="1"/>
        <v>2625</v>
      </c>
      <c r="J58" s="82">
        <f t="shared" si="5"/>
        <v>0.19939264677921403</v>
      </c>
      <c r="K58" s="82">
        <f t="shared" si="6"/>
        <v>2.2351363433169421E-3</v>
      </c>
      <c r="L58" s="82">
        <f t="shared" si="7"/>
        <v>2.3692445239159587E-2</v>
      </c>
      <c r="M58" s="81">
        <f t="shared" si="9"/>
        <v>7.6903681180189967</v>
      </c>
      <c r="N58" s="84">
        <f t="shared" si="8"/>
        <v>4.6263345195729534E-3</v>
      </c>
      <c r="O58" s="84"/>
      <c r="P58" s="85">
        <f t="shared" si="10"/>
        <v>6.1209964412811388E-2</v>
      </c>
      <c r="Q58" s="87">
        <f t="shared" si="11"/>
        <v>4.6263345195729534E-3</v>
      </c>
      <c r="R58" s="96">
        <f t="shared" si="2"/>
        <v>0.9341637010676157</v>
      </c>
      <c r="AB58" s="119">
        <f t="shared" si="15"/>
        <v>304.14285714285717</v>
      </c>
      <c r="AC58" s="120">
        <f t="shared" si="15"/>
        <v>1</v>
      </c>
      <c r="AD58" s="67">
        <f t="shared" si="13"/>
        <v>0.40857142857142853</v>
      </c>
      <c r="AE58" s="41">
        <f t="shared" si="14"/>
        <v>2.4475524475524479</v>
      </c>
    </row>
    <row r="59" spans="1:31" ht="13.8" x14ac:dyDescent="0.25">
      <c r="A59" s="95">
        <v>43917</v>
      </c>
      <c r="B59" s="81">
        <v>3143</v>
      </c>
      <c r="C59" s="81">
        <v>13</v>
      </c>
      <c r="D59" s="81">
        <v>194</v>
      </c>
      <c r="E59" s="81"/>
      <c r="F59" s="81">
        <f t="shared" si="12"/>
        <v>333</v>
      </c>
      <c r="G59" s="81">
        <f t="shared" si="12"/>
        <v>0</v>
      </c>
      <c r="H59" s="81">
        <f t="shared" si="12"/>
        <v>22</v>
      </c>
      <c r="I59" s="81">
        <f t="shared" si="1"/>
        <v>2936</v>
      </c>
      <c r="J59" s="82">
        <f t="shared" si="5"/>
        <v>0.12687112362103084</v>
      </c>
      <c r="K59" s="82">
        <f t="shared" si="6"/>
        <v>0</v>
      </c>
      <c r="L59" s="82">
        <f t="shared" si="7"/>
        <v>8.3809523809523813E-3</v>
      </c>
      <c r="M59" s="81">
        <f t="shared" si="9"/>
        <v>15.138031795691179</v>
      </c>
      <c r="N59" s="84">
        <f t="shared" si="8"/>
        <v>4.1361756283805279E-3</v>
      </c>
      <c r="O59" s="84"/>
      <c r="P59" s="85">
        <f t="shared" si="10"/>
        <v>6.172446706967865E-2</v>
      </c>
      <c r="Q59" s="87">
        <f t="shared" si="11"/>
        <v>4.1361756283805279E-3</v>
      </c>
      <c r="R59" s="96">
        <f t="shared" si="2"/>
        <v>0.93413935730194086</v>
      </c>
      <c r="AB59" s="119">
        <f t="shared" si="15"/>
        <v>336</v>
      </c>
      <c r="AC59" s="120">
        <f t="shared" si="15"/>
        <v>0.8571428571428571</v>
      </c>
      <c r="AD59" s="67">
        <f t="shared" si="13"/>
        <v>0.49285714285714288</v>
      </c>
      <c r="AE59" s="41">
        <f t="shared" si="14"/>
        <v>1.7391304347826084</v>
      </c>
    </row>
    <row r="60" spans="1:31" ht="13.8" x14ac:dyDescent="0.25">
      <c r="A60" s="95">
        <v>43918</v>
      </c>
      <c r="B60" s="81">
        <v>3640</v>
      </c>
      <c r="C60" s="81">
        <v>14</v>
      </c>
      <c r="D60" s="81">
        <v>244</v>
      </c>
      <c r="E60" s="81"/>
      <c r="F60" s="81">
        <f t="shared" si="12"/>
        <v>497</v>
      </c>
      <c r="G60" s="81">
        <f t="shared" si="12"/>
        <v>1</v>
      </c>
      <c r="H60" s="81">
        <f t="shared" si="12"/>
        <v>50</v>
      </c>
      <c r="I60" s="81">
        <f t="shared" si="1"/>
        <v>3382</v>
      </c>
      <c r="J60" s="82">
        <f t="shared" si="5"/>
        <v>0.16929879615676013</v>
      </c>
      <c r="K60" s="82">
        <f t="shared" si="6"/>
        <v>3.4059945504087192E-4</v>
      </c>
      <c r="L60" s="82">
        <f t="shared" si="7"/>
        <v>1.7029972752043598E-2</v>
      </c>
      <c r="M60" s="81">
        <f t="shared" si="9"/>
        <v>9.7462993238479942</v>
      </c>
      <c r="N60" s="84">
        <f t="shared" si="8"/>
        <v>3.8461538461538464E-3</v>
      </c>
      <c r="O60" s="84"/>
      <c r="P60" s="85">
        <f t="shared" si="10"/>
        <v>6.7032967032967031E-2</v>
      </c>
      <c r="Q60" s="87">
        <f t="shared" si="11"/>
        <v>3.8461538461538464E-3</v>
      </c>
      <c r="R60" s="96">
        <f t="shared" si="2"/>
        <v>0.92912087912087915</v>
      </c>
      <c r="AB60" s="119">
        <f t="shared" ref="AB60:AC75" si="16">AVERAGE(F54:F60)</f>
        <v>367</v>
      </c>
      <c r="AC60" s="120">
        <f t="shared" si="16"/>
        <v>1</v>
      </c>
      <c r="AD60" s="67">
        <f t="shared" si="13"/>
        <v>0.62857142857142856</v>
      </c>
      <c r="AE60" s="41">
        <f t="shared" si="14"/>
        <v>1.5909090909090911</v>
      </c>
    </row>
    <row r="61" spans="1:31" ht="13.8" x14ac:dyDescent="0.25">
      <c r="A61" s="95">
        <v>43919</v>
      </c>
      <c r="B61" s="81">
        <v>3984</v>
      </c>
      <c r="C61" s="81">
        <v>16</v>
      </c>
      <c r="D61" s="81">
        <v>244</v>
      </c>
      <c r="E61" s="81"/>
      <c r="F61" s="81">
        <f t="shared" si="12"/>
        <v>344</v>
      </c>
      <c r="G61" s="81">
        <f t="shared" si="12"/>
        <v>2</v>
      </c>
      <c r="H61" s="81">
        <f t="shared" si="12"/>
        <v>0</v>
      </c>
      <c r="I61" s="81">
        <f t="shared" si="1"/>
        <v>3724</v>
      </c>
      <c r="J61" s="82">
        <f t="shared" si="5"/>
        <v>0.10172948301229082</v>
      </c>
      <c r="K61" s="82">
        <f t="shared" si="6"/>
        <v>5.9136605558840927E-4</v>
      </c>
      <c r="L61" s="82">
        <f t="shared" si="7"/>
        <v>0</v>
      </c>
      <c r="M61" s="81">
        <f t="shared" si="9"/>
        <v>172.02455577378376</v>
      </c>
      <c r="N61" s="84">
        <f t="shared" si="8"/>
        <v>4.0160642570281121E-3</v>
      </c>
      <c r="O61" s="84"/>
      <c r="P61" s="85">
        <f t="shared" si="10"/>
        <v>6.1244979919678713E-2</v>
      </c>
      <c r="Q61" s="87">
        <f t="shared" si="11"/>
        <v>4.0160642570281121E-3</v>
      </c>
      <c r="R61" s="96">
        <f t="shared" si="2"/>
        <v>0.93473895582329314</v>
      </c>
      <c r="AB61" s="119">
        <f t="shared" si="16"/>
        <v>347.85714285714283</v>
      </c>
      <c r="AC61" s="120">
        <f t="shared" si="16"/>
        <v>1.2857142857142858</v>
      </c>
      <c r="AD61" s="67">
        <f t="shared" si="13"/>
        <v>0.79</v>
      </c>
      <c r="AE61" s="41">
        <f t="shared" si="14"/>
        <v>1.62748643761302</v>
      </c>
    </row>
    <row r="62" spans="1:31" ht="13.8" x14ac:dyDescent="0.25">
      <c r="A62" s="95">
        <v>43920</v>
      </c>
      <c r="B62" s="81">
        <v>4361</v>
      </c>
      <c r="C62" s="81">
        <v>17</v>
      </c>
      <c r="D62" s="81">
        <v>257</v>
      </c>
      <c r="E62" s="81"/>
      <c r="F62" s="81">
        <f t="shared" ref="F62:H77" si="17">B62-B61</f>
        <v>377</v>
      </c>
      <c r="G62" s="81">
        <f t="shared" si="17"/>
        <v>1</v>
      </c>
      <c r="H62" s="81">
        <f t="shared" si="17"/>
        <v>13</v>
      </c>
      <c r="I62" s="81">
        <f t="shared" si="1"/>
        <v>4087</v>
      </c>
      <c r="J62" s="82">
        <f t="shared" si="5"/>
        <v>0.1012510499940158</v>
      </c>
      <c r="K62" s="82">
        <f t="shared" si="6"/>
        <v>2.6852846401718581E-4</v>
      </c>
      <c r="L62" s="82">
        <f t="shared" si="7"/>
        <v>3.4908700322234159E-3</v>
      </c>
      <c r="M62" s="81">
        <f t="shared" si="9"/>
        <v>26.9327792984082</v>
      </c>
      <c r="N62" s="84">
        <f t="shared" si="8"/>
        <v>3.8981884888786974E-3</v>
      </c>
      <c r="O62" s="84"/>
      <c r="P62" s="85">
        <f t="shared" si="10"/>
        <v>5.893143774363678E-2</v>
      </c>
      <c r="Q62" s="87">
        <f t="shared" si="11"/>
        <v>3.8981884888786974E-3</v>
      </c>
      <c r="R62" s="96">
        <f t="shared" si="2"/>
        <v>0.93717037376748458</v>
      </c>
      <c r="AB62" s="119">
        <f t="shared" si="16"/>
        <v>382.71428571428572</v>
      </c>
      <c r="AC62" s="120">
        <f t="shared" si="16"/>
        <v>1.4285714285714286</v>
      </c>
      <c r="AD62" s="67">
        <f t="shared" si="13"/>
        <v>0.84428571428571431</v>
      </c>
      <c r="AE62" s="41">
        <f t="shared" si="14"/>
        <v>1.6920473773265652</v>
      </c>
    </row>
    <row r="63" spans="1:31" ht="13.8" x14ac:dyDescent="0.25">
      <c r="A63" s="95">
        <v>43921</v>
      </c>
      <c r="B63" s="81">
        <v>4559</v>
      </c>
      <c r="C63" s="81">
        <v>18</v>
      </c>
      <c r="D63" s="81">
        <v>358</v>
      </c>
      <c r="E63" s="81"/>
      <c r="F63" s="81">
        <f t="shared" si="17"/>
        <v>198</v>
      </c>
      <c r="G63" s="81">
        <f t="shared" si="17"/>
        <v>1</v>
      </c>
      <c r="H63" s="81">
        <f t="shared" si="17"/>
        <v>101</v>
      </c>
      <c r="I63" s="81">
        <f t="shared" si="1"/>
        <v>4183</v>
      </c>
      <c r="J63" s="82">
        <f t="shared" si="5"/>
        <v>4.8454579845481058E-2</v>
      </c>
      <c r="K63" s="82">
        <f t="shared" si="6"/>
        <v>2.4467824810374357E-4</v>
      </c>
      <c r="L63" s="82">
        <f t="shared" si="7"/>
        <v>2.4712503058478101E-2</v>
      </c>
      <c r="M63" s="81">
        <f t="shared" si="9"/>
        <v>1.9415085081223635</v>
      </c>
      <c r="N63" s="84">
        <f t="shared" si="8"/>
        <v>3.9482342618995395E-3</v>
      </c>
      <c r="O63" s="84"/>
      <c r="P63" s="85">
        <f t="shared" si="10"/>
        <v>7.8525992542224171E-2</v>
      </c>
      <c r="Q63" s="87">
        <f t="shared" si="11"/>
        <v>3.9482342618995395E-3</v>
      </c>
      <c r="R63" s="96">
        <f t="shared" si="2"/>
        <v>0.91752577319587625</v>
      </c>
      <c r="AB63" s="119">
        <f t="shared" si="16"/>
        <v>359.28571428571428</v>
      </c>
      <c r="AC63" s="120">
        <f t="shared" si="16"/>
        <v>1.4285714285714286</v>
      </c>
      <c r="AD63" s="67">
        <f t="shared" si="13"/>
        <v>1.172857142857143</v>
      </c>
      <c r="AE63" s="41">
        <f t="shared" si="14"/>
        <v>1.2180267965895248</v>
      </c>
    </row>
    <row r="64" spans="1:31" ht="13.8" x14ac:dyDescent="0.25">
      <c r="A64" s="95">
        <v>43922</v>
      </c>
      <c r="B64" s="81">
        <v>4862</v>
      </c>
      <c r="C64" s="81">
        <v>20</v>
      </c>
      <c r="D64" s="94">
        <v>422</v>
      </c>
      <c r="E64" s="94"/>
      <c r="F64" s="81">
        <f t="shared" si="17"/>
        <v>303</v>
      </c>
      <c r="G64" s="81">
        <f t="shared" si="17"/>
        <v>2</v>
      </c>
      <c r="H64" s="81">
        <f t="shared" si="17"/>
        <v>64</v>
      </c>
      <c r="I64" s="81">
        <f>B64-D64-C64</f>
        <v>4420</v>
      </c>
      <c r="J64" s="82">
        <f t="shared" si="5"/>
        <v>7.2449003485620028E-2</v>
      </c>
      <c r="K64" s="82">
        <f t="shared" si="6"/>
        <v>4.781257470714798E-4</v>
      </c>
      <c r="L64" s="82">
        <f t="shared" si="7"/>
        <v>1.5300023906287354E-2</v>
      </c>
      <c r="M64" s="81">
        <f t="shared" si="9"/>
        <v>4.5917300239446757</v>
      </c>
      <c r="N64" s="84">
        <f t="shared" si="8"/>
        <v>4.1135335252982311E-3</v>
      </c>
      <c r="O64" s="84"/>
      <c r="P64" s="85">
        <f t="shared" si="10"/>
        <v>8.6795557383792674E-2</v>
      </c>
      <c r="Q64" s="87">
        <f t="shared" si="11"/>
        <v>4.1135335252982311E-3</v>
      </c>
      <c r="R64" s="96">
        <f t="shared" si="2"/>
        <v>0.90909090909090906</v>
      </c>
      <c r="AB64" s="119">
        <f t="shared" si="16"/>
        <v>356.85714285714283</v>
      </c>
      <c r="AC64" s="120">
        <f t="shared" si="16"/>
        <v>1.7142857142857142</v>
      </c>
      <c r="AD64" s="67">
        <f t="shared" si="13"/>
        <v>1.7885714285714287</v>
      </c>
      <c r="AE64" s="41">
        <f t="shared" si="14"/>
        <v>0.95846645367412131</v>
      </c>
    </row>
    <row r="65" spans="1:31" ht="13.8" x14ac:dyDescent="0.25">
      <c r="A65" s="95">
        <v>43923</v>
      </c>
      <c r="B65" s="81">
        <v>5116</v>
      </c>
      <c r="C65" s="81">
        <v>24</v>
      </c>
      <c r="D65" s="94">
        <v>520</v>
      </c>
      <c r="E65" s="94"/>
      <c r="F65" s="81">
        <f t="shared" si="17"/>
        <v>254</v>
      </c>
      <c r="G65" s="81">
        <f t="shared" si="17"/>
        <v>4</v>
      </c>
      <c r="H65" s="81">
        <f t="shared" si="17"/>
        <v>98</v>
      </c>
      <c r="I65" s="81">
        <f>B65-D65-C65</f>
        <v>4572</v>
      </c>
      <c r="J65" s="82">
        <f t="shared" si="5"/>
        <v>5.7477022350530503E-2</v>
      </c>
      <c r="K65" s="82">
        <f t="shared" si="6"/>
        <v>9.049773755656109E-4</v>
      </c>
      <c r="L65" s="82">
        <f t="shared" si="7"/>
        <v>2.2171945701357467E-2</v>
      </c>
      <c r="M65" s="81">
        <f t="shared" si="9"/>
        <v>2.4906709685229882</v>
      </c>
      <c r="N65" s="84">
        <f t="shared" si="8"/>
        <v>4.6911649726348714E-3</v>
      </c>
      <c r="O65" s="84"/>
      <c r="P65" s="85">
        <f t="shared" si="10"/>
        <v>0.1016419077404222</v>
      </c>
      <c r="Q65" s="87">
        <f t="shared" si="11"/>
        <v>4.6911649726348714E-3</v>
      </c>
      <c r="R65" s="96">
        <f t="shared" si="2"/>
        <v>0.89366692728694297</v>
      </c>
      <c r="AB65" s="119">
        <f t="shared" si="16"/>
        <v>329.42857142857144</v>
      </c>
      <c r="AC65" s="120">
        <f t="shared" si="16"/>
        <v>1.5714285714285714</v>
      </c>
      <c r="AD65" s="67">
        <f t="shared" si="13"/>
        <v>1.8642857142857141</v>
      </c>
      <c r="AE65" s="41">
        <f t="shared" si="14"/>
        <v>0.84291187739463613</v>
      </c>
    </row>
    <row r="66" spans="1:31" ht="13.8" x14ac:dyDescent="0.25">
      <c r="A66" s="95">
        <v>43924</v>
      </c>
      <c r="B66" s="81">
        <v>5330</v>
      </c>
      <c r="C66" s="81">
        <v>28</v>
      </c>
      <c r="D66" s="94">
        <v>649</v>
      </c>
      <c r="E66" s="94"/>
      <c r="F66" s="81">
        <f t="shared" si="17"/>
        <v>214</v>
      </c>
      <c r="G66" s="81">
        <f t="shared" si="17"/>
        <v>4</v>
      </c>
      <c r="H66" s="81">
        <f t="shared" si="17"/>
        <v>129</v>
      </c>
      <c r="I66" s="81">
        <f t="shared" ref="I66:I129" si="18">B66-D66-C66</f>
        <v>4653</v>
      </c>
      <c r="J66" s="82">
        <f t="shared" si="5"/>
        <v>4.6816041794711397E-2</v>
      </c>
      <c r="K66" s="82">
        <f t="shared" si="6"/>
        <v>8.7489063867016625E-4</v>
      </c>
      <c r="L66" s="82">
        <f t="shared" si="7"/>
        <v>2.8215223097112861E-2</v>
      </c>
      <c r="M66" s="81">
        <f t="shared" si="9"/>
        <v>1.6093454367324851</v>
      </c>
      <c r="N66" s="84">
        <f t="shared" si="8"/>
        <v>5.2532833020637899E-3</v>
      </c>
      <c r="O66" s="84"/>
      <c r="P66" s="85">
        <f t="shared" si="10"/>
        <v>0.12176360225140713</v>
      </c>
      <c r="Q66" s="87">
        <f t="shared" si="11"/>
        <v>5.2532833020637899E-3</v>
      </c>
      <c r="R66" s="96">
        <f t="shared" si="2"/>
        <v>0.8729831144465291</v>
      </c>
      <c r="AB66" s="119">
        <f t="shared" si="16"/>
        <v>312.42857142857144</v>
      </c>
      <c r="AC66" s="120">
        <f t="shared" si="16"/>
        <v>2.1428571428571428</v>
      </c>
      <c r="AD66" s="67">
        <f t="shared" si="13"/>
        <v>2.274285714285714</v>
      </c>
      <c r="AE66" s="41">
        <f t="shared" si="14"/>
        <v>0.94221105527638194</v>
      </c>
    </row>
    <row r="67" spans="1:31" ht="13.8" x14ac:dyDescent="0.25">
      <c r="A67" s="95">
        <v>43925</v>
      </c>
      <c r="B67" s="81">
        <v>5550</v>
      </c>
      <c r="C67" s="81">
        <v>30</v>
      </c>
      <c r="D67" s="94">
        <v>701</v>
      </c>
      <c r="E67" s="94"/>
      <c r="F67" s="81">
        <f t="shared" si="17"/>
        <v>220</v>
      </c>
      <c r="G67" s="81">
        <f t="shared" si="17"/>
        <v>2</v>
      </c>
      <c r="H67" s="81">
        <f t="shared" si="17"/>
        <v>52</v>
      </c>
      <c r="I67" s="81">
        <f t="shared" si="18"/>
        <v>4819</v>
      </c>
      <c r="J67" s="82">
        <f t="shared" si="5"/>
        <v>4.7291208711934263E-2</v>
      </c>
      <c r="K67" s="82">
        <f t="shared" si="6"/>
        <v>4.298302170642596E-4</v>
      </c>
      <c r="L67" s="82">
        <f t="shared" si="7"/>
        <v>1.117558564367075E-2</v>
      </c>
      <c r="M67" s="81">
        <f t="shared" si="9"/>
        <v>4.0749258173450018</v>
      </c>
      <c r="N67" s="84">
        <f t="shared" si="8"/>
        <v>5.4054054054054057E-3</v>
      </c>
      <c r="O67" s="84"/>
      <c r="P67" s="85">
        <f t="shared" si="10"/>
        <v>0.12630630630630629</v>
      </c>
      <c r="Q67" s="87">
        <f t="shared" si="11"/>
        <v>5.4054054054054057E-3</v>
      </c>
      <c r="R67" s="96">
        <f t="shared" si="2"/>
        <v>0.8682882882882883</v>
      </c>
      <c r="AB67" s="119">
        <f t="shared" si="16"/>
        <v>272.85714285714283</v>
      </c>
      <c r="AC67" s="120">
        <f t="shared" si="16"/>
        <v>2.2857142857142856</v>
      </c>
      <c r="AD67" s="67">
        <f t="shared" si="13"/>
        <v>2.5657142857142854</v>
      </c>
      <c r="AE67" s="41">
        <f t="shared" si="14"/>
        <v>0.89086859688195996</v>
      </c>
    </row>
    <row r="68" spans="1:31" ht="13.8" x14ac:dyDescent="0.25">
      <c r="A68" s="95">
        <v>43926</v>
      </c>
      <c r="B68" s="81">
        <v>5687</v>
      </c>
      <c r="C68" s="81">
        <v>35</v>
      </c>
      <c r="D68" s="94">
        <v>757</v>
      </c>
      <c r="E68" s="94"/>
      <c r="F68" s="81">
        <f t="shared" si="17"/>
        <v>137</v>
      </c>
      <c r="G68" s="81">
        <f t="shared" si="17"/>
        <v>5</v>
      </c>
      <c r="H68" s="81">
        <f t="shared" si="17"/>
        <v>56</v>
      </c>
      <c r="I68" s="81">
        <f t="shared" si="18"/>
        <v>4895</v>
      </c>
      <c r="J68" s="82">
        <f t="shared" si="5"/>
        <v>2.8435323567938479E-2</v>
      </c>
      <c r="K68" s="82">
        <f t="shared" si="6"/>
        <v>1.0375596596804316E-3</v>
      </c>
      <c r="L68" s="82">
        <f t="shared" si="7"/>
        <v>1.1620668188420833E-2</v>
      </c>
      <c r="M68" s="81">
        <f t="shared" si="9"/>
        <v>2.2463905618671398</v>
      </c>
      <c r="N68" s="84">
        <f t="shared" si="8"/>
        <v>6.1543871988746267E-3</v>
      </c>
      <c r="O68" s="84"/>
      <c r="P68" s="85">
        <f t="shared" si="10"/>
        <v>0.13311060312994549</v>
      </c>
      <c r="Q68" s="87">
        <f t="shared" si="11"/>
        <v>6.1543871988746267E-3</v>
      </c>
      <c r="R68" s="96">
        <f t="shared" si="2"/>
        <v>0.86073500967117988</v>
      </c>
      <c r="AB68" s="119">
        <f t="shared" si="16"/>
        <v>243.28571428571428</v>
      </c>
      <c r="AC68" s="120">
        <f t="shared" si="16"/>
        <v>2.7142857142857144</v>
      </c>
      <c r="AD68" s="67">
        <f t="shared" si="13"/>
        <v>3.0414285714285718</v>
      </c>
      <c r="AE68" s="41">
        <f t="shared" si="14"/>
        <v>0.89243776420854859</v>
      </c>
    </row>
    <row r="69" spans="1:31" ht="13.8" x14ac:dyDescent="0.25">
      <c r="A69" s="95">
        <v>43927</v>
      </c>
      <c r="B69" s="81">
        <v>5797</v>
      </c>
      <c r="C69" s="81">
        <v>40</v>
      </c>
      <c r="D69" s="81">
        <v>1080</v>
      </c>
      <c r="E69" s="81"/>
      <c r="F69" s="81">
        <f t="shared" si="17"/>
        <v>110</v>
      </c>
      <c r="G69" s="81">
        <f t="shared" si="17"/>
        <v>5</v>
      </c>
      <c r="H69" s="81">
        <f t="shared" si="17"/>
        <v>323</v>
      </c>
      <c r="I69" s="81">
        <f t="shared" si="18"/>
        <v>4677</v>
      </c>
      <c r="J69" s="82">
        <f t="shared" si="5"/>
        <v>2.2476922929700258E-2</v>
      </c>
      <c r="K69" s="82">
        <f t="shared" si="6"/>
        <v>1.0214504596527069E-3</v>
      </c>
      <c r="L69" s="82">
        <f t="shared" si="7"/>
        <v>6.5985699693564867E-2</v>
      </c>
      <c r="M69" s="81">
        <f t="shared" si="9"/>
        <v>0.33544066384415472</v>
      </c>
      <c r="N69" s="84">
        <f t="shared" si="8"/>
        <v>6.9001207521131617E-3</v>
      </c>
      <c r="O69" s="84"/>
      <c r="P69" s="85">
        <f t="shared" si="10"/>
        <v>0.18630326030705538</v>
      </c>
      <c r="Q69" s="87">
        <f t="shared" si="11"/>
        <v>6.9001207521131617E-3</v>
      </c>
      <c r="R69" s="96">
        <f t="shared" ref="R69:R132" si="19">IF(P69="","",1-SUM(P69:Q69))</f>
        <v>0.80679661894083143</v>
      </c>
      <c r="AB69" s="119">
        <f t="shared" si="16"/>
        <v>205.14285714285714</v>
      </c>
      <c r="AC69" s="120">
        <f t="shared" si="16"/>
        <v>3.2857142857142856</v>
      </c>
      <c r="AD69" s="67">
        <f t="shared" si="13"/>
        <v>3.36</v>
      </c>
      <c r="AE69" s="41">
        <f t="shared" si="14"/>
        <v>0.97789115646258506</v>
      </c>
    </row>
    <row r="70" spans="1:31" ht="13.8" x14ac:dyDescent="0.25">
      <c r="A70" s="95">
        <v>43928</v>
      </c>
      <c r="B70" s="81">
        <v>5895</v>
      </c>
      <c r="C70" s="81">
        <v>45</v>
      </c>
      <c r="D70" s="81">
        <v>1080</v>
      </c>
      <c r="E70" s="81"/>
      <c r="F70" s="81">
        <f t="shared" si="17"/>
        <v>98</v>
      </c>
      <c r="G70" s="81">
        <f t="shared" si="17"/>
        <v>5</v>
      </c>
      <c r="H70" s="81">
        <f t="shared" si="17"/>
        <v>0</v>
      </c>
      <c r="I70" s="81">
        <f t="shared" si="18"/>
        <v>4770</v>
      </c>
      <c r="J70" s="82">
        <f t="shared" si="5"/>
        <v>2.095836729396932E-2</v>
      </c>
      <c r="K70" s="82">
        <f t="shared" si="6"/>
        <v>1.0690613641223007E-3</v>
      </c>
      <c r="L70" s="82">
        <f t="shared" si="7"/>
        <v>0</v>
      </c>
      <c r="M70" s="81">
        <f t="shared" si="9"/>
        <v>19.604456766778899</v>
      </c>
      <c r="N70" s="84">
        <f t="shared" si="8"/>
        <v>7.6335877862595417E-3</v>
      </c>
      <c r="O70" s="84"/>
      <c r="P70" s="85">
        <f t="shared" si="10"/>
        <v>0.18320610687022901</v>
      </c>
      <c r="Q70" s="87">
        <f t="shared" si="11"/>
        <v>7.6335877862595417E-3</v>
      </c>
      <c r="R70" s="96">
        <f t="shared" si="19"/>
        <v>0.80916030534351147</v>
      </c>
      <c r="AB70" s="119">
        <f t="shared" si="16"/>
        <v>190.85714285714286</v>
      </c>
      <c r="AC70" s="120">
        <f t="shared" si="16"/>
        <v>3.8571428571428572</v>
      </c>
      <c r="AD70" s="67">
        <f t="shared" si="13"/>
        <v>3.67</v>
      </c>
      <c r="AE70" s="41">
        <f t="shared" si="14"/>
        <v>1.0509926041261191</v>
      </c>
    </row>
    <row r="71" spans="1:31" ht="13.8" x14ac:dyDescent="0.25">
      <c r="A71" s="95">
        <v>43929</v>
      </c>
      <c r="B71" s="81">
        <v>6010</v>
      </c>
      <c r="C71" s="81">
        <v>50</v>
      </c>
      <c r="D71" s="81">
        <v>1080</v>
      </c>
      <c r="E71" s="81"/>
      <c r="F71" s="81">
        <f t="shared" si="17"/>
        <v>115</v>
      </c>
      <c r="G71" s="81">
        <f t="shared" si="17"/>
        <v>5</v>
      </c>
      <c r="H71" s="81">
        <f t="shared" si="17"/>
        <v>0</v>
      </c>
      <c r="I71" s="81">
        <f t="shared" si="18"/>
        <v>4880</v>
      </c>
      <c r="J71" s="82">
        <f t="shared" si="5"/>
        <v>2.411458942608527E-2</v>
      </c>
      <c r="K71" s="82">
        <f t="shared" si="6"/>
        <v>1.0482180293501049E-3</v>
      </c>
      <c r="L71" s="82">
        <f t="shared" si="7"/>
        <v>0</v>
      </c>
      <c r="M71" s="81">
        <f t="shared" si="9"/>
        <v>23.005318312485347</v>
      </c>
      <c r="N71" s="84">
        <f t="shared" si="8"/>
        <v>8.3194675540765387E-3</v>
      </c>
      <c r="O71" s="84"/>
      <c r="P71" s="85">
        <f t="shared" si="10"/>
        <v>0.17970049916805325</v>
      </c>
      <c r="Q71" s="87">
        <f t="shared" si="11"/>
        <v>8.3194675540765387E-3</v>
      </c>
      <c r="R71" s="96">
        <f t="shared" si="19"/>
        <v>0.81198003327787016</v>
      </c>
      <c r="AB71" s="119">
        <f t="shared" si="16"/>
        <v>164</v>
      </c>
      <c r="AC71" s="120">
        <f t="shared" si="16"/>
        <v>4.2857142857142856</v>
      </c>
      <c r="AD71" s="67">
        <f t="shared" si="13"/>
        <v>3.4785714285714282</v>
      </c>
      <c r="AE71" s="41">
        <f t="shared" si="14"/>
        <v>1.2320328542094456</v>
      </c>
    </row>
    <row r="72" spans="1:31" ht="13.8" x14ac:dyDescent="0.25">
      <c r="A72" s="95">
        <v>43930</v>
      </c>
      <c r="B72" s="81">
        <v>6108</v>
      </c>
      <c r="C72" s="81">
        <v>51</v>
      </c>
      <c r="D72" s="81">
        <v>1472</v>
      </c>
      <c r="E72" s="81"/>
      <c r="F72" s="81">
        <f t="shared" si="17"/>
        <v>98</v>
      </c>
      <c r="G72" s="81">
        <f t="shared" si="17"/>
        <v>1</v>
      </c>
      <c r="H72" s="81">
        <f t="shared" si="17"/>
        <v>392</v>
      </c>
      <c r="I72" s="81">
        <f t="shared" si="18"/>
        <v>4585</v>
      </c>
      <c r="J72" s="82">
        <f t="shared" si="5"/>
        <v>2.0086701394469494E-2</v>
      </c>
      <c r="K72" s="82">
        <f t="shared" si="6"/>
        <v>2.0491803278688525E-4</v>
      </c>
      <c r="L72" s="82">
        <f t="shared" si="7"/>
        <v>8.0327868852459017E-2</v>
      </c>
      <c r="M72" s="81">
        <f t="shared" si="9"/>
        <v>0.24942265344786549</v>
      </c>
      <c r="N72" s="84">
        <f t="shared" si="8"/>
        <v>8.3497053045186644E-3</v>
      </c>
      <c r="O72" s="84"/>
      <c r="P72" s="85">
        <f t="shared" si="10"/>
        <v>0.24099541584806811</v>
      </c>
      <c r="Q72" s="87">
        <f t="shared" si="11"/>
        <v>8.3497053045186644E-3</v>
      </c>
      <c r="R72" s="96">
        <f t="shared" si="19"/>
        <v>0.75065487884741322</v>
      </c>
      <c r="AB72" s="119">
        <f t="shared" si="16"/>
        <v>141.71428571428572</v>
      </c>
      <c r="AC72" s="120">
        <f t="shared" si="16"/>
        <v>3.8571428571428572</v>
      </c>
      <c r="AD72" s="67">
        <f t="shared" si="13"/>
        <v>3.8271428571428574</v>
      </c>
      <c r="AE72" s="41">
        <f t="shared" si="14"/>
        <v>1.0078387458006719</v>
      </c>
    </row>
    <row r="73" spans="1:31" ht="13.8" x14ac:dyDescent="0.25">
      <c r="A73" s="95">
        <v>43931</v>
      </c>
      <c r="B73" s="81">
        <v>6215</v>
      </c>
      <c r="C73" s="81">
        <v>54</v>
      </c>
      <c r="D73" s="81">
        <v>1793</v>
      </c>
      <c r="E73" s="81"/>
      <c r="F73" s="81">
        <f t="shared" si="17"/>
        <v>107</v>
      </c>
      <c r="G73" s="81">
        <f t="shared" si="17"/>
        <v>3</v>
      </c>
      <c r="H73" s="81">
        <f t="shared" si="17"/>
        <v>321</v>
      </c>
      <c r="I73" s="81">
        <f t="shared" si="18"/>
        <v>4368</v>
      </c>
      <c r="J73" s="82">
        <f t="shared" si="5"/>
        <v>2.3342559630148335E-2</v>
      </c>
      <c r="K73" s="82">
        <f t="shared" si="6"/>
        <v>6.5430752453653218E-4</v>
      </c>
      <c r="L73" s="82">
        <f t="shared" si="7"/>
        <v>7.0010905125408945E-2</v>
      </c>
      <c r="M73" s="81">
        <f t="shared" si="9"/>
        <v>0.33032603674145095</v>
      </c>
      <c r="N73" s="84">
        <f t="shared" si="8"/>
        <v>8.6886564762670964E-3</v>
      </c>
      <c r="O73" s="84"/>
      <c r="P73" s="85">
        <f t="shared" si="10"/>
        <v>0.28849557522123892</v>
      </c>
      <c r="Q73" s="87">
        <f t="shared" si="11"/>
        <v>8.6886564762670964E-3</v>
      </c>
      <c r="R73" s="96">
        <f t="shared" si="19"/>
        <v>0.70281576830249404</v>
      </c>
      <c r="AB73" s="119">
        <f t="shared" si="16"/>
        <v>126.42857142857143</v>
      </c>
      <c r="AC73" s="120">
        <f t="shared" si="16"/>
        <v>3.7142857142857144</v>
      </c>
      <c r="AD73" s="67">
        <f t="shared" si="13"/>
        <v>3.592857142857143</v>
      </c>
      <c r="AE73" s="41">
        <f t="shared" si="14"/>
        <v>1.0337972166998013</v>
      </c>
    </row>
    <row r="74" spans="1:31" ht="13.8" x14ac:dyDescent="0.25">
      <c r="A74" s="95">
        <v>43932</v>
      </c>
      <c r="B74" s="81">
        <v>6303</v>
      </c>
      <c r="C74" s="81">
        <v>57</v>
      </c>
      <c r="D74" s="81">
        <v>1806</v>
      </c>
      <c r="E74" s="81"/>
      <c r="F74" s="81">
        <f t="shared" si="17"/>
        <v>88</v>
      </c>
      <c r="G74" s="81">
        <f t="shared" si="17"/>
        <v>3</v>
      </c>
      <c r="H74" s="81">
        <f t="shared" si="17"/>
        <v>13</v>
      </c>
      <c r="I74" s="81">
        <f t="shared" si="18"/>
        <v>4440</v>
      </c>
      <c r="J74" s="82">
        <f t="shared" si="5"/>
        <v>2.0151431586403933E-2</v>
      </c>
      <c r="K74" s="82">
        <f t="shared" si="6"/>
        <v>6.8681318681318687E-4</v>
      </c>
      <c r="L74" s="82">
        <f t="shared" si="7"/>
        <v>2.976190476190476E-3</v>
      </c>
      <c r="M74" s="81">
        <f t="shared" si="9"/>
        <v>5.5013408230882739</v>
      </c>
      <c r="N74" s="84">
        <f t="shared" si="8"/>
        <v>9.043312708234174E-3</v>
      </c>
      <c r="O74" s="84"/>
      <c r="P74" s="85">
        <f t="shared" si="10"/>
        <v>0.28653022370299858</v>
      </c>
      <c r="Q74" s="87">
        <f t="shared" si="11"/>
        <v>9.043312708234174E-3</v>
      </c>
      <c r="R74" s="96">
        <f t="shared" si="19"/>
        <v>0.70442646358876726</v>
      </c>
      <c r="AB74" s="119">
        <f t="shared" si="16"/>
        <v>107.57142857142857</v>
      </c>
      <c r="AC74" s="120">
        <f t="shared" si="16"/>
        <v>3.8571428571428572</v>
      </c>
      <c r="AD74" s="67">
        <f t="shared" si="13"/>
        <v>3.5685714285714285</v>
      </c>
      <c r="AE74" s="41">
        <f t="shared" si="14"/>
        <v>1.0808646917534028</v>
      </c>
    </row>
    <row r="75" spans="1:31" ht="13.8" x14ac:dyDescent="0.25">
      <c r="A75" s="95">
        <v>43933</v>
      </c>
      <c r="B75" s="81">
        <v>6315</v>
      </c>
      <c r="C75" s="81">
        <v>60</v>
      </c>
      <c r="D75" s="81">
        <v>1806</v>
      </c>
      <c r="E75" s="81"/>
      <c r="F75" s="81">
        <f t="shared" si="17"/>
        <v>12</v>
      </c>
      <c r="G75" s="81">
        <f t="shared" si="17"/>
        <v>3</v>
      </c>
      <c r="H75" s="81">
        <f t="shared" si="17"/>
        <v>0</v>
      </c>
      <c r="I75" s="81">
        <f t="shared" si="18"/>
        <v>4449</v>
      </c>
      <c r="J75" s="82">
        <f t="shared" si="5"/>
        <v>2.7033709154239811E-3</v>
      </c>
      <c r="K75" s="82">
        <f t="shared" si="6"/>
        <v>6.7567567567567571E-4</v>
      </c>
      <c r="L75" s="82">
        <f t="shared" si="7"/>
        <v>0</v>
      </c>
      <c r="M75" s="81">
        <f t="shared" si="9"/>
        <v>4.0009889548274922</v>
      </c>
      <c r="N75" s="84">
        <f t="shared" si="8"/>
        <v>9.5011876484560574E-3</v>
      </c>
      <c r="O75" s="84"/>
      <c r="P75" s="85">
        <f t="shared" si="10"/>
        <v>0.28598574821852729</v>
      </c>
      <c r="Q75" s="87">
        <f t="shared" si="11"/>
        <v>9.5011876484560574E-3</v>
      </c>
      <c r="R75" s="96">
        <f t="shared" si="19"/>
        <v>0.70451306413301662</v>
      </c>
      <c r="AB75" s="119">
        <f t="shared" si="16"/>
        <v>89.714285714285708</v>
      </c>
      <c r="AC75" s="120">
        <f t="shared" si="16"/>
        <v>3.5714285714285716</v>
      </c>
      <c r="AD75" s="67">
        <f t="shared" si="13"/>
        <v>3.2942857142857145</v>
      </c>
      <c r="AE75" s="41">
        <f t="shared" si="14"/>
        <v>1.0841283607979184</v>
      </c>
    </row>
    <row r="76" spans="1:31" ht="13.8" x14ac:dyDescent="0.25">
      <c r="A76" s="95">
        <v>43934</v>
      </c>
      <c r="B76" s="81">
        <v>6351</v>
      </c>
      <c r="C76" s="81">
        <v>61</v>
      </c>
      <c r="D76" s="81">
        <v>1806</v>
      </c>
      <c r="E76" s="81"/>
      <c r="F76" s="81">
        <f t="shared" si="17"/>
        <v>36</v>
      </c>
      <c r="G76" s="81">
        <f t="shared" si="17"/>
        <v>1</v>
      </c>
      <c r="H76" s="81">
        <f t="shared" si="17"/>
        <v>0</v>
      </c>
      <c r="I76" s="81">
        <f t="shared" si="18"/>
        <v>4484</v>
      </c>
      <c r="J76" s="82">
        <f t="shared" si="5"/>
        <v>8.0937103940406929E-3</v>
      </c>
      <c r="K76" s="82">
        <f t="shared" si="6"/>
        <v>2.2476961114857271E-4</v>
      </c>
      <c r="L76" s="82">
        <f t="shared" si="7"/>
        <v>0</v>
      </c>
      <c r="M76" s="81">
        <f t="shared" si="9"/>
        <v>36.008917543087044</v>
      </c>
      <c r="N76" s="84">
        <f t="shared" si="8"/>
        <v>9.604786647772005E-3</v>
      </c>
      <c r="O76" s="84"/>
      <c r="P76" s="85">
        <f t="shared" si="10"/>
        <v>0.2843646669815777</v>
      </c>
      <c r="Q76" s="87">
        <f t="shared" si="11"/>
        <v>9.604786647772005E-3</v>
      </c>
      <c r="R76" s="96">
        <f t="shared" si="19"/>
        <v>0.70603054637065032</v>
      </c>
      <c r="AB76" s="119">
        <f t="shared" ref="AB76:AC91" si="20">AVERAGE(F70:F76)</f>
        <v>79.142857142857139</v>
      </c>
      <c r="AC76" s="120">
        <f t="shared" si="20"/>
        <v>3</v>
      </c>
      <c r="AD76" s="67">
        <f t="shared" si="13"/>
        <v>3.1242857142857146</v>
      </c>
      <c r="AE76" s="41">
        <f t="shared" si="14"/>
        <v>0.96021947873799718</v>
      </c>
    </row>
    <row r="77" spans="1:31" ht="13.8" x14ac:dyDescent="0.25">
      <c r="A77" s="95">
        <v>43935</v>
      </c>
      <c r="B77" s="81">
        <v>6415</v>
      </c>
      <c r="C77" s="81">
        <v>62</v>
      </c>
      <c r="D77" s="81">
        <v>2186</v>
      </c>
      <c r="E77" s="81"/>
      <c r="F77" s="81">
        <f t="shared" si="17"/>
        <v>64</v>
      </c>
      <c r="G77" s="81">
        <f t="shared" si="17"/>
        <v>1</v>
      </c>
      <c r="H77" s="81">
        <f t="shared" si="17"/>
        <v>380</v>
      </c>
      <c r="I77" s="81">
        <f t="shared" si="18"/>
        <v>4167</v>
      </c>
      <c r="J77" s="82">
        <f t="shared" si="5"/>
        <v>1.4276526273010858E-2</v>
      </c>
      <c r="K77" s="82">
        <f t="shared" si="6"/>
        <v>2.2301516503122213E-4</v>
      </c>
      <c r="L77" s="82">
        <f t="shared" si="7"/>
        <v>8.4745762711864403E-2</v>
      </c>
      <c r="M77" s="81">
        <f t="shared" si="9"/>
        <v>0.16802084989023805</v>
      </c>
      <c r="N77" s="84">
        <f t="shared" si="8"/>
        <v>9.6648480124707711E-3</v>
      </c>
      <c r="O77" s="84"/>
      <c r="P77" s="85">
        <f t="shared" si="10"/>
        <v>0.3407638347622759</v>
      </c>
      <c r="Q77" s="87">
        <f t="shared" si="11"/>
        <v>9.6648480124707711E-3</v>
      </c>
      <c r="R77" s="96">
        <f t="shared" si="19"/>
        <v>0.6495713172252533</v>
      </c>
      <c r="AB77" s="119">
        <f t="shared" si="20"/>
        <v>74.285714285714292</v>
      </c>
      <c r="AC77" s="120">
        <f t="shared" si="20"/>
        <v>2.4285714285714284</v>
      </c>
      <c r="AD77" s="67">
        <f t="shared" si="13"/>
        <v>2.7285714285714282</v>
      </c>
      <c r="AE77" s="41">
        <f t="shared" si="14"/>
        <v>0.89005235602094246</v>
      </c>
    </row>
    <row r="78" spans="1:31" ht="13.8" x14ac:dyDescent="0.25">
      <c r="A78" s="95">
        <v>43936</v>
      </c>
      <c r="B78" s="81">
        <v>6440</v>
      </c>
      <c r="C78" s="81">
        <v>63</v>
      </c>
      <c r="D78" s="81">
        <v>2186</v>
      </c>
      <c r="E78" s="81"/>
      <c r="F78" s="81">
        <f t="shared" ref="F78:H93" si="21">B78-B77</f>
        <v>25</v>
      </c>
      <c r="G78" s="81">
        <f t="shared" si="21"/>
        <v>1</v>
      </c>
      <c r="H78" s="81">
        <f t="shared" si="21"/>
        <v>0</v>
      </c>
      <c r="I78" s="81">
        <f t="shared" si="18"/>
        <v>4191</v>
      </c>
      <c r="J78" s="82">
        <f t="shared" si="5"/>
        <v>6.0010297160734468E-3</v>
      </c>
      <c r="K78" s="82">
        <f t="shared" si="6"/>
        <v>2.3998080153587713E-4</v>
      </c>
      <c r="L78" s="82">
        <f t="shared" si="7"/>
        <v>0</v>
      </c>
      <c r="M78" s="81">
        <f t="shared" si="9"/>
        <v>25.006290826878054</v>
      </c>
      <c r="N78" s="84">
        <f t="shared" si="8"/>
        <v>9.7826086956521747E-3</v>
      </c>
      <c r="O78" s="84"/>
      <c r="P78" s="85">
        <f t="shared" si="10"/>
        <v>0.33944099378881987</v>
      </c>
      <c r="Q78" s="87">
        <f t="shared" si="11"/>
        <v>9.7826086956521747E-3</v>
      </c>
      <c r="R78" s="96">
        <f t="shared" si="19"/>
        <v>0.65077639751552796</v>
      </c>
      <c r="AB78" s="119">
        <f t="shared" si="20"/>
        <v>61.428571428571431</v>
      </c>
      <c r="AC78" s="120">
        <f t="shared" si="20"/>
        <v>1.8571428571428572</v>
      </c>
      <c r="AD78" s="67">
        <f t="shared" si="13"/>
        <v>2.4328571428571428</v>
      </c>
      <c r="AE78" s="41">
        <f t="shared" si="14"/>
        <v>0.76335877862595425</v>
      </c>
    </row>
    <row r="79" spans="1:31" ht="13.8" x14ac:dyDescent="0.25">
      <c r="A79" s="95">
        <v>43937</v>
      </c>
      <c r="B79" s="81">
        <v>6462</v>
      </c>
      <c r="C79" s="81">
        <v>63</v>
      </c>
      <c r="D79" s="81">
        <v>2355</v>
      </c>
      <c r="E79" s="81"/>
      <c r="F79" s="81">
        <f t="shared" si="21"/>
        <v>22</v>
      </c>
      <c r="G79" s="81">
        <f t="shared" si="21"/>
        <v>0</v>
      </c>
      <c r="H79" s="81">
        <f t="shared" si="21"/>
        <v>169</v>
      </c>
      <c r="I79" s="81">
        <f t="shared" si="18"/>
        <v>4044</v>
      </c>
      <c r="J79" s="82">
        <f t="shared" si="5"/>
        <v>5.2506698895861586E-3</v>
      </c>
      <c r="K79" s="82">
        <f t="shared" si="6"/>
        <v>0</v>
      </c>
      <c r="L79" s="82">
        <f t="shared" si="7"/>
        <v>4.0324504891434028E-2</v>
      </c>
      <c r="M79" s="81">
        <f t="shared" si="9"/>
        <v>0.13021039945121651</v>
      </c>
      <c r="N79" s="84">
        <f t="shared" si="8"/>
        <v>9.7493036211699167E-3</v>
      </c>
      <c r="O79" s="84"/>
      <c r="P79" s="85">
        <f t="shared" si="10"/>
        <v>0.36443825441039923</v>
      </c>
      <c r="Q79" s="87">
        <f t="shared" si="11"/>
        <v>9.7493036211699167E-3</v>
      </c>
      <c r="R79" s="96">
        <f t="shared" si="19"/>
        <v>0.62581244196843078</v>
      </c>
      <c r="AB79" s="119">
        <f t="shared" si="20"/>
        <v>50.571428571428569</v>
      </c>
      <c r="AC79" s="120">
        <f t="shared" si="20"/>
        <v>1.7142857142857142</v>
      </c>
      <c r="AD79" s="67">
        <f t="shared" si="13"/>
        <v>2.0514285714285716</v>
      </c>
      <c r="AE79" s="41">
        <f t="shared" si="14"/>
        <v>0.83565459610027848</v>
      </c>
    </row>
    <row r="80" spans="1:31" ht="13.8" x14ac:dyDescent="0.25">
      <c r="A80" s="95">
        <v>43938</v>
      </c>
      <c r="B80" s="94">
        <v>6522</v>
      </c>
      <c r="C80" s="94">
        <v>66</v>
      </c>
      <c r="D80" s="94">
        <v>3808</v>
      </c>
      <c r="E80" s="94"/>
      <c r="F80" s="81">
        <f t="shared" si="21"/>
        <v>60</v>
      </c>
      <c r="G80" s="81">
        <f t="shared" si="21"/>
        <v>3</v>
      </c>
      <c r="H80" s="81">
        <f t="shared" si="21"/>
        <v>1453</v>
      </c>
      <c r="I80" s="81">
        <f t="shared" si="18"/>
        <v>2648</v>
      </c>
      <c r="J80" s="82">
        <f t="shared" si="5"/>
        <v>1.4840556040828944E-2</v>
      </c>
      <c r="K80" s="82">
        <f t="shared" si="6"/>
        <v>7.4183976261127599E-4</v>
      </c>
      <c r="L80" s="82">
        <f t="shared" si="7"/>
        <v>0.35929772502472801</v>
      </c>
      <c r="M80" s="81">
        <f t="shared" si="9"/>
        <v>4.1219236695818853E-2</v>
      </c>
      <c r="N80" s="84">
        <f t="shared" si="8"/>
        <v>1.0119595216191352E-2</v>
      </c>
      <c r="O80" s="84"/>
      <c r="P80" s="85">
        <f t="shared" si="10"/>
        <v>0.58386997853419198</v>
      </c>
      <c r="Q80" s="87">
        <f t="shared" si="11"/>
        <v>1.0119595216191352E-2</v>
      </c>
      <c r="R80" s="96">
        <f t="shared" si="19"/>
        <v>0.4060104262496167</v>
      </c>
      <c r="AB80" s="119">
        <f t="shared" si="20"/>
        <v>43.857142857142854</v>
      </c>
      <c r="AC80" s="120">
        <f t="shared" si="20"/>
        <v>1.7142857142857142</v>
      </c>
      <c r="AD80" s="67">
        <f t="shared" si="13"/>
        <v>1.9085714285714286</v>
      </c>
      <c r="AE80" s="41">
        <f t="shared" si="14"/>
        <v>0.89820359281437123</v>
      </c>
    </row>
    <row r="81" spans="1:31" ht="13.8" x14ac:dyDescent="0.25">
      <c r="A81" s="95">
        <v>43939</v>
      </c>
      <c r="B81" s="81">
        <v>6568</v>
      </c>
      <c r="C81" s="81">
        <v>67</v>
      </c>
      <c r="D81" s="81">
        <v>4124</v>
      </c>
      <c r="E81" s="81"/>
      <c r="F81" s="81">
        <f t="shared" si="21"/>
        <v>46</v>
      </c>
      <c r="G81" s="81">
        <f t="shared" si="21"/>
        <v>1</v>
      </c>
      <c r="H81" s="81">
        <f t="shared" si="21"/>
        <v>316</v>
      </c>
      <c r="I81" s="81">
        <f t="shared" si="18"/>
        <v>2377</v>
      </c>
      <c r="J81" s="82">
        <f t="shared" si="5"/>
        <v>1.7376045407819098E-2</v>
      </c>
      <c r="K81" s="82">
        <f t="shared" si="6"/>
        <v>3.7764350453172205E-4</v>
      </c>
      <c r="L81" s="82">
        <f t="shared" si="7"/>
        <v>0.11933534743202417</v>
      </c>
      <c r="M81" s="81">
        <f t="shared" si="9"/>
        <v>0.1451475338798264</v>
      </c>
      <c r="N81" s="84">
        <f t="shared" si="8"/>
        <v>1.0200974421437272E-2</v>
      </c>
      <c r="O81" s="84"/>
      <c r="P81" s="85">
        <f t="shared" si="10"/>
        <v>0.62789281364190008</v>
      </c>
      <c r="Q81" s="87">
        <f t="shared" si="11"/>
        <v>1.0200974421437272E-2</v>
      </c>
      <c r="R81" s="96">
        <f t="shared" si="19"/>
        <v>0.36190621193666261</v>
      </c>
      <c r="AB81" s="119">
        <f t="shared" si="20"/>
        <v>37.857142857142854</v>
      </c>
      <c r="AC81" s="120">
        <f t="shared" si="20"/>
        <v>1.4285714285714286</v>
      </c>
      <c r="AD81" s="67">
        <f t="shared" si="13"/>
        <v>1.6400000000000001</v>
      </c>
      <c r="AE81" s="41">
        <f t="shared" si="14"/>
        <v>0.87108013937282225</v>
      </c>
    </row>
    <row r="82" spans="1:31" ht="13.8" x14ac:dyDescent="0.25">
      <c r="A82" s="95">
        <v>43940</v>
      </c>
      <c r="B82" s="81">
        <v>6610</v>
      </c>
      <c r="C82" s="81">
        <v>67</v>
      </c>
      <c r="D82" s="81">
        <v>4124</v>
      </c>
      <c r="E82" s="81"/>
      <c r="F82" s="81">
        <f t="shared" si="21"/>
        <v>42</v>
      </c>
      <c r="G82" s="81">
        <f t="shared" si="21"/>
        <v>0</v>
      </c>
      <c r="H82" s="81">
        <f t="shared" si="21"/>
        <v>0</v>
      </c>
      <c r="I82" s="81">
        <f t="shared" si="18"/>
        <v>2419</v>
      </c>
      <c r="J82" s="82">
        <f t="shared" si="5"/>
        <v>1.7673883348192785E-2</v>
      </c>
      <c r="K82" s="82">
        <f t="shared" si="6"/>
        <v>0</v>
      </c>
      <c r="L82" s="82">
        <f t="shared" si="7"/>
        <v>0</v>
      </c>
      <c r="M82" s="81" t="e">
        <f t="shared" si="9"/>
        <v>#DIV/0!</v>
      </c>
      <c r="N82" s="84">
        <f t="shared" si="8"/>
        <v>1.0136157337367625E-2</v>
      </c>
      <c r="O82" s="84"/>
      <c r="P82" s="85">
        <f t="shared" si="10"/>
        <v>0.62390317700453857</v>
      </c>
      <c r="Q82" s="87">
        <f t="shared" si="11"/>
        <v>1.0136157337367625E-2</v>
      </c>
      <c r="R82" s="96">
        <f t="shared" si="19"/>
        <v>0.36596066565809382</v>
      </c>
      <c r="AB82" s="119">
        <f t="shared" si="20"/>
        <v>42.142857142857146</v>
      </c>
      <c r="AC82" s="120">
        <f t="shared" si="20"/>
        <v>1</v>
      </c>
      <c r="AD82" s="67">
        <f t="shared" si="13"/>
        <v>1.4171428571428573</v>
      </c>
      <c r="AE82" s="41">
        <f t="shared" si="14"/>
        <v>0.70564516129032251</v>
      </c>
    </row>
    <row r="83" spans="1:31" ht="13.8" x14ac:dyDescent="0.25">
      <c r="A83" s="95">
        <v>43941</v>
      </c>
      <c r="B83" s="81">
        <v>6623</v>
      </c>
      <c r="C83" s="81">
        <v>67</v>
      </c>
      <c r="D83" s="81">
        <v>4291</v>
      </c>
      <c r="E83" s="81"/>
      <c r="F83" s="81">
        <f t="shared" si="21"/>
        <v>13</v>
      </c>
      <c r="G83" s="81">
        <f t="shared" si="21"/>
        <v>0</v>
      </c>
      <c r="H83" s="81">
        <f t="shared" si="21"/>
        <v>167</v>
      </c>
      <c r="I83" s="81">
        <f t="shared" si="18"/>
        <v>2265</v>
      </c>
      <c r="J83" s="82">
        <f t="shared" si="5"/>
        <v>5.3755149619642058E-3</v>
      </c>
      <c r="K83" s="82">
        <f t="shared" si="6"/>
        <v>0</v>
      </c>
      <c r="L83" s="82">
        <f t="shared" si="7"/>
        <v>6.9036792062835889E-2</v>
      </c>
      <c r="M83" s="81">
        <f t="shared" si="9"/>
        <v>7.7864495167613249E-2</v>
      </c>
      <c r="N83" s="84">
        <f t="shared" si="8"/>
        <v>1.0116261512909558E-2</v>
      </c>
      <c r="O83" s="84"/>
      <c r="P83" s="85">
        <f t="shared" si="10"/>
        <v>0.64789370375962552</v>
      </c>
      <c r="Q83" s="87">
        <f t="shared" si="11"/>
        <v>1.0116261512909558E-2</v>
      </c>
      <c r="R83" s="96">
        <f t="shared" si="19"/>
        <v>0.34199003472746492</v>
      </c>
      <c r="AB83" s="119">
        <f t="shared" si="20"/>
        <v>38.857142857142854</v>
      </c>
      <c r="AC83" s="120">
        <f t="shared" si="20"/>
        <v>0.8571428571428571</v>
      </c>
      <c r="AD83" s="67">
        <f t="shared" si="13"/>
        <v>1.2642857142857142</v>
      </c>
      <c r="AE83" s="41">
        <f t="shared" si="14"/>
        <v>0.67796610169491522</v>
      </c>
    </row>
    <row r="84" spans="1:31" ht="13.8" x14ac:dyDescent="0.25">
      <c r="A84" s="95">
        <v>43942</v>
      </c>
      <c r="B84" s="81">
        <v>6645</v>
      </c>
      <c r="C84" s="81">
        <v>67</v>
      </c>
      <c r="D84" s="81">
        <v>4695</v>
      </c>
      <c r="E84" s="81"/>
      <c r="F84" s="81">
        <f t="shared" si="21"/>
        <v>22</v>
      </c>
      <c r="G84" s="81">
        <f t="shared" si="21"/>
        <v>0</v>
      </c>
      <c r="H84" s="81">
        <f t="shared" si="21"/>
        <v>404</v>
      </c>
      <c r="I84" s="81">
        <f t="shared" si="18"/>
        <v>1883</v>
      </c>
      <c r="J84" s="82">
        <f t="shared" si="5"/>
        <v>9.7155476694206072E-3</v>
      </c>
      <c r="K84" s="82">
        <f t="shared" si="6"/>
        <v>0</v>
      </c>
      <c r="L84" s="82">
        <f t="shared" si="7"/>
        <v>0.17836644591611478</v>
      </c>
      <c r="M84" s="81">
        <f t="shared" si="9"/>
        <v>5.4469592750588311E-2</v>
      </c>
      <c r="N84" s="84">
        <f t="shared" si="8"/>
        <v>1.0082768999247555E-2</v>
      </c>
      <c r="O84" s="84"/>
      <c r="P84" s="85">
        <f t="shared" si="10"/>
        <v>0.7065462753950339</v>
      </c>
      <c r="Q84" s="87">
        <f t="shared" si="11"/>
        <v>1.0082768999247555E-2</v>
      </c>
      <c r="R84" s="96">
        <f t="shared" si="19"/>
        <v>0.28337095560571857</v>
      </c>
      <c r="AB84" s="119">
        <f t="shared" si="20"/>
        <v>32.857142857142854</v>
      </c>
      <c r="AC84" s="120">
        <f t="shared" si="20"/>
        <v>0.7142857142857143</v>
      </c>
      <c r="AD84" s="67">
        <f t="shared" si="13"/>
        <v>1.0757142857142856</v>
      </c>
      <c r="AE84" s="41">
        <f t="shared" si="14"/>
        <v>0.6640106241699868</v>
      </c>
    </row>
    <row r="85" spans="1:31" ht="13.8" x14ac:dyDescent="0.25">
      <c r="A85" s="95">
        <v>43943</v>
      </c>
      <c r="B85" s="81">
        <v>6652</v>
      </c>
      <c r="C85" s="81">
        <v>67</v>
      </c>
      <c r="D85" s="81">
        <v>4932</v>
      </c>
      <c r="E85" s="81"/>
      <c r="F85" s="81">
        <f t="shared" si="21"/>
        <v>7</v>
      </c>
      <c r="G85" s="81">
        <f t="shared" si="21"/>
        <v>0</v>
      </c>
      <c r="H85" s="81">
        <f t="shared" si="21"/>
        <v>237</v>
      </c>
      <c r="I85" s="81">
        <f t="shared" si="18"/>
        <v>1653</v>
      </c>
      <c r="J85" s="82">
        <f t="shared" si="5"/>
        <v>3.7184411053727403E-3</v>
      </c>
      <c r="K85" s="82">
        <f t="shared" si="6"/>
        <v>0</v>
      </c>
      <c r="L85" s="82">
        <f t="shared" si="7"/>
        <v>0.12586298459904408</v>
      </c>
      <c r="M85" s="81">
        <f t="shared" si="9"/>
        <v>2.9543563719058523E-2</v>
      </c>
      <c r="N85" s="84">
        <f t="shared" si="8"/>
        <v>1.0072158749248347E-2</v>
      </c>
      <c r="O85" s="84"/>
      <c r="P85" s="85">
        <f t="shared" si="10"/>
        <v>0.74143114852675884</v>
      </c>
      <c r="Q85" s="87">
        <f t="shared" si="11"/>
        <v>1.0072158749248347E-2</v>
      </c>
      <c r="R85" s="96">
        <f t="shared" si="19"/>
        <v>0.24849669272399277</v>
      </c>
      <c r="AB85" s="119">
        <f t="shared" si="20"/>
        <v>30.285714285714285</v>
      </c>
      <c r="AC85" s="120">
        <f t="shared" si="20"/>
        <v>0.5714285714285714</v>
      </c>
      <c r="AD85" s="67">
        <f t="shared" si="13"/>
        <v>0.89714285714285713</v>
      </c>
      <c r="AE85" s="41">
        <f t="shared" si="14"/>
        <v>0.63694267515923564</v>
      </c>
    </row>
    <row r="86" spans="1:31" ht="13.8" x14ac:dyDescent="0.25">
      <c r="A86" s="95">
        <v>43944</v>
      </c>
      <c r="B86" s="81">
        <v>6662</v>
      </c>
      <c r="C86" s="81">
        <v>75</v>
      </c>
      <c r="D86" s="94">
        <v>5047</v>
      </c>
      <c r="E86" s="94"/>
      <c r="F86" s="81">
        <f t="shared" si="21"/>
        <v>10</v>
      </c>
      <c r="G86" s="81">
        <f t="shared" si="21"/>
        <v>8</v>
      </c>
      <c r="H86" s="81">
        <f t="shared" si="21"/>
        <v>115</v>
      </c>
      <c r="I86" s="81">
        <f t="shared" si="18"/>
        <v>1540</v>
      </c>
      <c r="J86" s="82">
        <f t="shared" si="5"/>
        <v>6.0511853115518491E-3</v>
      </c>
      <c r="K86" s="82">
        <f t="shared" si="6"/>
        <v>4.8396854204476713E-3</v>
      </c>
      <c r="L86" s="82">
        <f t="shared" si="7"/>
        <v>6.9570477918935267E-2</v>
      </c>
      <c r="M86" s="81">
        <f t="shared" si="9"/>
        <v>8.1322026991830942E-2</v>
      </c>
      <c r="N86" s="84">
        <f t="shared" si="8"/>
        <v>1.1257880516361453E-2</v>
      </c>
      <c r="O86" s="84"/>
      <c r="P86" s="85">
        <f t="shared" si="10"/>
        <v>0.75758030621435002</v>
      </c>
      <c r="Q86" s="87">
        <f t="shared" si="11"/>
        <v>1.1257880516361453E-2</v>
      </c>
      <c r="R86" s="96">
        <f t="shared" si="19"/>
        <v>0.23116181326928853</v>
      </c>
      <c r="AB86" s="119">
        <f t="shared" si="20"/>
        <v>28.571428571428573</v>
      </c>
      <c r="AC86" s="120">
        <f t="shared" si="20"/>
        <v>1.7142857142857142</v>
      </c>
      <c r="AD86" s="67">
        <f t="shared" si="13"/>
        <v>0.79142857142857137</v>
      </c>
      <c r="AE86" s="41">
        <f t="shared" si="14"/>
        <v>2.1660649819494586</v>
      </c>
    </row>
    <row r="87" spans="1:31" ht="13.8" x14ac:dyDescent="0.25">
      <c r="A87" s="95">
        <v>43945</v>
      </c>
      <c r="B87" s="81">
        <v>6677</v>
      </c>
      <c r="C87" s="81">
        <v>79</v>
      </c>
      <c r="D87" s="81">
        <v>5136</v>
      </c>
      <c r="E87" s="81"/>
      <c r="F87" s="81">
        <f t="shared" si="21"/>
        <v>15</v>
      </c>
      <c r="G87" s="81">
        <f t="shared" si="21"/>
        <v>4</v>
      </c>
      <c r="H87" s="81">
        <f t="shared" si="21"/>
        <v>89</v>
      </c>
      <c r="I87" s="81">
        <f t="shared" si="18"/>
        <v>1462</v>
      </c>
      <c r="J87" s="82">
        <f t="shared" si="5"/>
        <v>9.742805107431831E-3</v>
      </c>
      <c r="K87" s="82">
        <f t="shared" si="6"/>
        <v>2.5974025974025974E-3</v>
      </c>
      <c r="L87" s="82">
        <f t="shared" si="7"/>
        <v>5.7792207792207791E-2</v>
      </c>
      <c r="M87" s="81">
        <f t="shared" si="9"/>
        <v>0.16133247167145182</v>
      </c>
      <c r="N87" s="84">
        <f t="shared" si="8"/>
        <v>1.1831660925565373E-2</v>
      </c>
      <c r="O87" s="84"/>
      <c r="P87" s="85">
        <f t="shared" si="10"/>
        <v>0.76920772802156656</v>
      </c>
      <c r="Q87" s="87">
        <f t="shared" si="11"/>
        <v>1.1831660925565373E-2</v>
      </c>
      <c r="R87" s="96">
        <f t="shared" si="19"/>
        <v>0.21896061105286801</v>
      </c>
      <c r="AB87" s="119">
        <f t="shared" si="20"/>
        <v>22.142857142857142</v>
      </c>
      <c r="AC87" s="120">
        <f t="shared" si="20"/>
        <v>1.8571428571428572</v>
      </c>
      <c r="AD87" s="67">
        <f t="shared" si="13"/>
        <v>0.74285714285714288</v>
      </c>
      <c r="AE87" s="41">
        <f t="shared" si="14"/>
        <v>2.5</v>
      </c>
    </row>
    <row r="88" spans="1:31" ht="13.8" x14ac:dyDescent="0.25">
      <c r="A88" s="95">
        <v>43946</v>
      </c>
      <c r="B88" s="81">
        <v>6694</v>
      </c>
      <c r="C88" s="81">
        <v>80</v>
      </c>
      <c r="D88" s="81">
        <v>5376</v>
      </c>
      <c r="E88" s="81"/>
      <c r="F88" s="81">
        <f t="shared" si="21"/>
        <v>17</v>
      </c>
      <c r="G88" s="81">
        <f t="shared" si="21"/>
        <v>1</v>
      </c>
      <c r="H88" s="81">
        <f t="shared" si="21"/>
        <v>240</v>
      </c>
      <c r="I88" s="81">
        <f t="shared" si="18"/>
        <v>1238</v>
      </c>
      <c r="J88" s="82">
        <f t="shared" si="5"/>
        <v>1.1630952475683716E-2</v>
      </c>
      <c r="K88" s="82">
        <f t="shared" si="6"/>
        <v>6.8399452804377564E-4</v>
      </c>
      <c r="L88" s="82">
        <f t="shared" si="7"/>
        <v>0.16415868673050615</v>
      </c>
      <c r="M88" s="81">
        <f t="shared" si="9"/>
        <v>7.0557894271575078E-2</v>
      </c>
      <c r="N88" s="84">
        <f t="shared" si="8"/>
        <v>1.1951000896325068E-2</v>
      </c>
      <c r="O88" s="84"/>
      <c r="P88" s="85">
        <f t="shared" si="10"/>
        <v>0.80310726023304446</v>
      </c>
      <c r="Q88" s="87">
        <f t="shared" si="11"/>
        <v>1.1951000896325068E-2</v>
      </c>
      <c r="R88" s="96">
        <f t="shared" si="19"/>
        <v>0.18494173887063048</v>
      </c>
      <c r="AB88" s="119">
        <f t="shared" si="20"/>
        <v>18</v>
      </c>
      <c r="AC88" s="120">
        <f t="shared" si="20"/>
        <v>1.8571428571428572</v>
      </c>
      <c r="AD88" s="67">
        <f t="shared" si="13"/>
        <v>0.61428571428571432</v>
      </c>
      <c r="AE88" s="41">
        <f t="shared" si="14"/>
        <v>3.0232558139534884</v>
      </c>
    </row>
    <row r="89" spans="1:31" ht="13.8" x14ac:dyDescent="0.25">
      <c r="A89" s="95">
        <v>43947</v>
      </c>
      <c r="B89" s="81">
        <v>6714</v>
      </c>
      <c r="C89" s="81">
        <v>83</v>
      </c>
      <c r="D89" s="81">
        <v>5541</v>
      </c>
      <c r="E89" s="81"/>
      <c r="F89" s="81">
        <f t="shared" si="21"/>
        <v>20</v>
      </c>
      <c r="G89" s="81">
        <f t="shared" si="21"/>
        <v>3</v>
      </c>
      <c r="H89" s="81">
        <f t="shared" si="21"/>
        <v>165</v>
      </c>
      <c r="I89" s="81">
        <f t="shared" si="18"/>
        <v>1090</v>
      </c>
      <c r="J89" s="82">
        <f t="shared" si="5"/>
        <v>1.6159330855059908E-2</v>
      </c>
      <c r="K89" s="82">
        <f t="shared" si="6"/>
        <v>2.4232633279483036E-3</v>
      </c>
      <c r="L89" s="82">
        <f t="shared" si="7"/>
        <v>0.1332794830371567</v>
      </c>
      <c r="M89" s="81">
        <f t="shared" si="9"/>
        <v>0.11907887856288193</v>
      </c>
      <c r="N89" s="84">
        <f t="shared" si="8"/>
        <v>1.236222817992255E-2</v>
      </c>
      <c r="O89" s="84"/>
      <c r="P89" s="85">
        <f t="shared" si="10"/>
        <v>0.82529043789097412</v>
      </c>
      <c r="Q89" s="87">
        <f t="shared" si="11"/>
        <v>1.236222817992255E-2</v>
      </c>
      <c r="R89" s="96">
        <f t="shared" si="19"/>
        <v>0.16234733392910339</v>
      </c>
      <c r="AB89" s="119">
        <f t="shared" si="20"/>
        <v>14.857142857142858</v>
      </c>
      <c r="AC89" s="120">
        <f t="shared" si="20"/>
        <v>2.2857142857142856</v>
      </c>
      <c r="AD89" s="67">
        <f t="shared" si="13"/>
        <v>0.50571428571428567</v>
      </c>
      <c r="AE89" s="41">
        <f t="shared" si="14"/>
        <v>4.5197740112994351</v>
      </c>
    </row>
    <row r="90" spans="1:31" ht="13.8" x14ac:dyDescent="0.25">
      <c r="A90" s="95">
        <v>43948</v>
      </c>
      <c r="B90" s="81">
        <v>6721</v>
      </c>
      <c r="C90" s="81">
        <v>83</v>
      </c>
      <c r="D90" s="81">
        <v>5588</v>
      </c>
      <c r="E90" s="81"/>
      <c r="F90" s="81">
        <f t="shared" si="21"/>
        <v>7</v>
      </c>
      <c r="G90" s="81">
        <f t="shared" si="21"/>
        <v>0</v>
      </c>
      <c r="H90" s="81">
        <f t="shared" si="21"/>
        <v>47</v>
      </c>
      <c r="I90" s="81">
        <f t="shared" si="18"/>
        <v>1050</v>
      </c>
      <c r="J90" s="82">
        <f t="shared" si="5"/>
        <v>6.4237096812903155E-3</v>
      </c>
      <c r="K90" s="82">
        <f t="shared" si="6"/>
        <v>0</v>
      </c>
      <c r="L90" s="82">
        <f t="shared" si="7"/>
        <v>4.3119266055045874E-2</v>
      </c>
      <c r="M90" s="81">
        <f t="shared" si="9"/>
        <v>0.1489753947363073</v>
      </c>
      <c r="N90" s="84">
        <f t="shared" si="8"/>
        <v>1.234935277488469E-2</v>
      </c>
      <c r="O90" s="84"/>
      <c r="P90" s="85">
        <f t="shared" si="10"/>
        <v>0.83142389525368243</v>
      </c>
      <c r="Q90" s="87">
        <f t="shared" si="11"/>
        <v>1.234935277488469E-2</v>
      </c>
      <c r="R90" s="96">
        <f t="shared" si="19"/>
        <v>0.15622675197143288</v>
      </c>
      <c r="AB90" s="119">
        <f t="shared" si="20"/>
        <v>14</v>
      </c>
      <c r="AC90" s="120">
        <f t="shared" si="20"/>
        <v>2.2857142857142856</v>
      </c>
      <c r="AD90" s="67">
        <f t="shared" si="13"/>
        <v>0.43857142857142856</v>
      </c>
      <c r="AE90" s="41">
        <f t="shared" si="14"/>
        <v>5.2117263843648205</v>
      </c>
    </row>
    <row r="91" spans="1:31" ht="13.8" x14ac:dyDescent="0.25">
      <c r="A91" s="95">
        <v>43949</v>
      </c>
      <c r="B91" s="81">
        <v>6744</v>
      </c>
      <c r="C91" s="81">
        <v>89</v>
      </c>
      <c r="D91" s="81">
        <v>5665</v>
      </c>
      <c r="E91" s="81"/>
      <c r="F91" s="81">
        <f t="shared" si="21"/>
        <v>23</v>
      </c>
      <c r="G91" s="81">
        <f t="shared" si="21"/>
        <v>6</v>
      </c>
      <c r="H91" s="81">
        <f t="shared" si="21"/>
        <v>77</v>
      </c>
      <c r="I91" s="81">
        <f t="shared" si="18"/>
        <v>990</v>
      </c>
      <c r="J91" s="82">
        <f t="shared" si="5"/>
        <v>2.1910536861159506E-2</v>
      </c>
      <c r="K91" s="82">
        <f t="shared" si="6"/>
        <v>5.7142857142857143E-3</v>
      </c>
      <c r="L91" s="82">
        <f t="shared" si="7"/>
        <v>7.3333333333333334E-2</v>
      </c>
      <c r="M91" s="81">
        <f t="shared" si="9"/>
        <v>0.27718149041225881</v>
      </c>
      <c r="N91" s="84">
        <f t="shared" si="8"/>
        <v>1.3196915776986951E-2</v>
      </c>
      <c r="O91" s="84"/>
      <c r="P91" s="85">
        <f t="shared" si="10"/>
        <v>0.84000593119810196</v>
      </c>
      <c r="Q91" s="87">
        <f t="shared" si="11"/>
        <v>1.3196915776986951E-2</v>
      </c>
      <c r="R91" s="96">
        <f t="shared" si="19"/>
        <v>0.14679715302491103</v>
      </c>
      <c r="AB91" s="119">
        <f t="shared" si="20"/>
        <v>14.142857142857142</v>
      </c>
      <c r="AC91" s="120">
        <f t="shared" si="20"/>
        <v>3.1428571428571428</v>
      </c>
      <c r="AD91" s="67">
        <f t="shared" si="13"/>
        <v>0.37857142857142856</v>
      </c>
      <c r="AE91" s="41">
        <f t="shared" si="14"/>
        <v>8.3018867924528301</v>
      </c>
    </row>
    <row r="92" spans="1:31" ht="13.8" x14ac:dyDescent="0.25">
      <c r="A92" s="95">
        <v>43950</v>
      </c>
      <c r="B92" s="81">
        <v>6752</v>
      </c>
      <c r="C92" s="81">
        <v>91</v>
      </c>
      <c r="D92" s="81">
        <v>5715</v>
      </c>
      <c r="E92" s="81"/>
      <c r="F92" s="81">
        <f t="shared" si="21"/>
        <v>8</v>
      </c>
      <c r="G92" s="81">
        <f t="shared" si="21"/>
        <v>2</v>
      </c>
      <c r="H92" s="81">
        <f t="shared" si="21"/>
        <v>50</v>
      </c>
      <c r="I92" s="81">
        <f t="shared" si="18"/>
        <v>946</v>
      </c>
      <c r="J92" s="82">
        <f t="shared" si="5"/>
        <v>8.0829457919608452E-3</v>
      </c>
      <c r="K92" s="82">
        <f t="shared" si="6"/>
        <v>2.0202020202020202E-3</v>
      </c>
      <c r="L92" s="82">
        <f t="shared" si="7"/>
        <v>5.0505050505050504E-2</v>
      </c>
      <c r="M92" s="81">
        <f t="shared" si="9"/>
        <v>0.15388685257771609</v>
      </c>
      <c r="N92" s="84">
        <f t="shared" si="8"/>
        <v>1.3477488151658768E-2</v>
      </c>
      <c r="O92" s="84"/>
      <c r="P92" s="85">
        <f t="shared" si="10"/>
        <v>0.84641587677725116</v>
      </c>
      <c r="Q92" s="87">
        <f t="shared" si="11"/>
        <v>1.3477488151658768E-2</v>
      </c>
      <c r="R92" s="96">
        <f t="shared" si="19"/>
        <v>0.14010663507109011</v>
      </c>
      <c r="AB92" s="119">
        <f t="shared" ref="AB92:AC107" si="22">AVERAGE(F86:F92)</f>
        <v>14.285714285714286</v>
      </c>
      <c r="AC92" s="120">
        <f t="shared" si="22"/>
        <v>3.4285714285714284</v>
      </c>
      <c r="AD92" s="67">
        <f t="shared" si="13"/>
        <v>0.42142857142857149</v>
      </c>
      <c r="AE92" s="41">
        <f t="shared" si="14"/>
        <v>8.1355932203389809</v>
      </c>
    </row>
    <row r="93" spans="1:31" ht="13.8" x14ac:dyDescent="0.25">
      <c r="A93" s="95">
        <v>43951</v>
      </c>
      <c r="B93" s="81">
        <v>6766</v>
      </c>
      <c r="C93" s="81">
        <v>93</v>
      </c>
      <c r="D93" s="81">
        <v>5742</v>
      </c>
      <c r="E93" s="81"/>
      <c r="F93" s="81">
        <f t="shared" si="21"/>
        <v>14</v>
      </c>
      <c r="G93" s="81">
        <f t="shared" si="21"/>
        <v>2</v>
      </c>
      <c r="H93" s="81">
        <f t="shared" si="21"/>
        <v>27</v>
      </c>
      <c r="I93" s="81">
        <f t="shared" si="18"/>
        <v>931</v>
      </c>
      <c r="J93" s="82">
        <f t="shared" si="5"/>
        <v>1.4803073973651711E-2</v>
      </c>
      <c r="K93" s="82">
        <f t="shared" si="6"/>
        <v>2.1141649048625794E-3</v>
      </c>
      <c r="L93" s="82">
        <f t="shared" si="7"/>
        <v>2.8541226215644821E-2</v>
      </c>
      <c r="M93" s="81">
        <f t="shared" si="9"/>
        <v>0.48288648203705237</v>
      </c>
      <c r="N93" s="84">
        <f t="shared" si="8"/>
        <v>1.3745196571090747E-2</v>
      </c>
      <c r="O93" s="84"/>
      <c r="P93" s="85">
        <f t="shared" si="10"/>
        <v>0.84865503990540936</v>
      </c>
      <c r="Q93" s="87">
        <f t="shared" si="11"/>
        <v>1.3745196571090747E-2</v>
      </c>
      <c r="R93" s="96">
        <f t="shared" si="19"/>
        <v>0.1375997635234999</v>
      </c>
      <c r="AB93" s="119">
        <f t="shared" si="22"/>
        <v>14.857142857142858</v>
      </c>
      <c r="AC93" s="120">
        <f t="shared" si="22"/>
        <v>2.5714285714285716</v>
      </c>
      <c r="AD93" s="67">
        <f t="shared" si="13"/>
        <v>0.38857142857142857</v>
      </c>
      <c r="AE93" s="41">
        <f t="shared" si="14"/>
        <v>6.6176470588235299</v>
      </c>
    </row>
    <row r="94" spans="1:31" ht="13.8" x14ac:dyDescent="0.25">
      <c r="A94" s="95">
        <v>43952</v>
      </c>
      <c r="B94" s="81">
        <v>6778</v>
      </c>
      <c r="C94" s="81">
        <v>93</v>
      </c>
      <c r="D94" s="81">
        <v>5775</v>
      </c>
      <c r="E94" s="81"/>
      <c r="F94" s="81">
        <f t="shared" ref="F94:H109" si="23">B94-B93</f>
        <v>12</v>
      </c>
      <c r="G94" s="81">
        <f t="shared" si="23"/>
        <v>0</v>
      </c>
      <c r="H94" s="81">
        <f t="shared" si="23"/>
        <v>33</v>
      </c>
      <c r="I94" s="81">
        <f t="shared" si="18"/>
        <v>910</v>
      </c>
      <c r="J94" s="82">
        <f t="shared" si="5"/>
        <v>1.2892787174583658E-2</v>
      </c>
      <c r="K94" s="82">
        <f t="shared" si="6"/>
        <v>0</v>
      </c>
      <c r="L94" s="82">
        <f t="shared" si="7"/>
        <v>3.5445757250268529E-2</v>
      </c>
      <c r="M94" s="81">
        <f t="shared" si="9"/>
        <v>0.36373287453143588</v>
      </c>
      <c r="N94" s="84">
        <f t="shared" si="8"/>
        <v>1.3720861611094717E-2</v>
      </c>
      <c r="O94" s="84"/>
      <c r="P94" s="85">
        <f t="shared" si="10"/>
        <v>0.85202124520507527</v>
      </c>
      <c r="Q94" s="87">
        <f t="shared" si="11"/>
        <v>1.3720861611094717E-2</v>
      </c>
      <c r="R94" s="96">
        <f t="shared" si="19"/>
        <v>0.13425789318382997</v>
      </c>
      <c r="AB94" s="119">
        <f t="shared" si="22"/>
        <v>14.428571428571429</v>
      </c>
      <c r="AC94" s="120">
        <f t="shared" si="22"/>
        <v>2</v>
      </c>
      <c r="AD94" s="67">
        <f t="shared" si="13"/>
        <v>0.32857142857142857</v>
      </c>
      <c r="AE94" s="41">
        <f t="shared" si="14"/>
        <v>6.0869565217391308</v>
      </c>
    </row>
    <row r="95" spans="1:31" ht="13.8" x14ac:dyDescent="0.25">
      <c r="A95" s="95">
        <v>43953</v>
      </c>
      <c r="B95" s="81">
        <v>6799</v>
      </c>
      <c r="C95" s="81">
        <v>94</v>
      </c>
      <c r="D95" s="81">
        <v>5814</v>
      </c>
      <c r="E95" s="81"/>
      <c r="F95" s="81">
        <f t="shared" si="23"/>
        <v>21</v>
      </c>
      <c r="G95" s="81">
        <f t="shared" si="23"/>
        <v>1</v>
      </c>
      <c r="H95" s="81">
        <f t="shared" si="23"/>
        <v>39</v>
      </c>
      <c r="I95" s="81">
        <f t="shared" si="18"/>
        <v>891</v>
      </c>
      <c r="J95" s="82">
        <f t="shared" si="5"/>
        <v>2.3083058672350928E-2</v>
      </c>
      <c r="K95" s="82">
        <f t="shared" si="6"/>
        <v>1.0989010989010989E-3</v>
      </c>
      <c r="L95" s="82">
        <f t="shared" si="7"/>
        <v>4.2857142857142858E-2</v>
      </c>
      <c r="M95" s="81">
        <f t="shared" si="9"/>
        <v>0.52513958479598355</v>
      </c>
      <c r="N95" s="84">
        <f t="shared" si="8"/>
        <v>1.3825562582732754E-2</v>
      </c>
      <c r="O95" s="84"/>
      <c r="P95" s="85">
        <f t="shared" si="10"/>
        <v>0.8551257537873217</v>
      </c>
      <c r="Q95" s="87">
        <f t="shared" si="11"/>
        <v>1.3825562582732754E-2</v>
      </c>
      <c r="R95" s="96">
        <f t="shared" si="19"/>
        <v>0.13104868362994559</v>
      </c>
      <c r="AB95" s="119">
        <f t="shared" si="22"/>
        <v>15</v>
      </c>
      <c r="AC95" s="120">
        <f t="shared" si="22"/>
        <v>2</v>
      </c>
      <c r="AD95" s="67">
        <f t="shared" si="13"/>
        <v>0.30285714285714288</v>
      </c>
      <c r="AE95" s="41">
        <f t="shared" si="14"/>
        <v>6.6037735849056602</v>
      </c>
    </row>
    <row r="96" spans="1:31" ht="13.8" x14ac:dyDescent="0.25">
      <c r="A96" s="95">
        <v>43954</v>
      </c>
      <c r="B96" s="81">
        <v>6822</v>
      </c>
      <c r="C96" s="81">
        <v>95</v>
      </c>
      <c r="D96" s="81">
        <v>5849</v>
      </c>
      <c r="E96" s="81"/>
      <c r="F96" s="81">
        <f t="shared" si="23"/>
        <v>23</v>
      </c>
      <c r="G96" s="81">
        <f t="shared" si="23"/>
        <v>1</v>
      </c>
      <c r="H96" s="81">
        <f t="shared" si="23"/>
        <v>35</v>
      </c>
      <c r="I96" s="81">
        <f t="shared" si="18"/>
        <v>878</v>
      </c>
      <c r="J96" s="82">
        <f t="shared" si="5"/>
        <v>2.5820576986301604E-2</v>
      </c>
      <c r="K96" s="82">
        <f t="shared" si="6"/>
        <v>1.1223344556677891E-3</v>
      </c>
      <c r="L96" s="82">
        <f t="shared" si="7"/>
        <v>3.9281705948372617E-2</v>
      </c>
      <c r="M96" s="81">
        <f t="shared" si="9"/>
        <v>0.6390592804109646</v>
      </c>
      <c r="N96" s="84">
        <f t="shared" si="8"/>
        <v>1.3925535033714452E-2</v>
      </c>
      <c r="O96" s="84"/>
      <c r="P96" s="85">
        <f t="shared" si="10"/>
        <v>0.85737320433890352</v>
      </c>
      <c r="Q96" s="87">
        <f t="shared" si="11"/>
        <v>1.3925535033714452E-2</v>
      </c>
      <c r="R96" s="96">
        <f t="shared" si="19"/>
        <v>0.12870126062738207</v>
      </c>
      <c r="AB96" s="119">
        <f t="shared" si="22"/>
        <v>15.428571428571429</v>
      </c>
      <c r="AC96" s="120">
        <f t="shared" si="22"/>
        <v>1.7142857142857142</v>
      </c>
      <c r="AD96" s="67">
        <f t="shared" si="13"/>
        <v>0.28571428571428575</v>
      </c>
      <c r="AE96" s="41">
        <f t="shared" si="14"/>
        <v>5.9999999999999991</v>
      </c>
    </row>
    <row r="97" spans="1:31" ht="13.8" x14ac:dyDescent="0.25">
      <c r="A97" s="95">
        <v>43955</v>
      </c>
      <c r="B97" s="81">
        <v>6847</v>
      </c>
      <c r="C97" s="81">
        <v>96</v>
      </c>
      <c r="D97" s="81">
        <v>5887</v>
      </c>
      <c r="E97" s="81"/>
      <c r="F97" s="81">
        <f t="shared" si="23"/>
        <v>25</v>
      </c>
      <c r="G97" s="81">
        <f t="shared" si="23"/>
        <v>1</v>
      </c>
      <c r="H97" s="81">
        <f t="shared" si="23"/>
        <v>38</v>
      </c>
      <c r="I97" s="81">
        <f t="shared" si="18"/>
        <v>864</v>
      </c>
      <c r="J97" s="82">
        <f t="shared" ref="J97:J160" si="24">F97/I96*$B$2/($B$2-B96)</f>
        <v>2.8481423753432721E-2</v>
      </c>
      <c r="K97" s="82">
        <f t="shared" ref="K97:K160" si="25">G97/I96</f>
        <v>1.1389521640091116E-3</v>
      </c>
      <c r="L97" s="82">
        <f t="shared" ref="L97:L160" si="26">H97/I96</f>
        <v>4.328018223234624E-2</v>
      </c>
      <c r="M97" s="81">
        <f t="shared" si="9"/>
        <v>0.64119718091061362</v>
      </c>
      <c r="N97" s="84">
        <f t="shared" ref="N97:N160" si="27">C97/B97</f>
        <v>1.4020739009785307E-2</v>
      </c>
      <c r="O97" s="84"/>
      <c r="P97" s="85">
        <f t="shared" si="10"/>
        <v>0.8597926099021469</v>
      </c>
      <c r="Q97" s="87">
        <f t="shared" si="11"/>
        <v>1.4020739009785307E-2</v>
      </c>
      <c r="R97" s="96">
        <f t="shared" si="19"/>
        <v>0.12618665108806781</v>
      </c>
      <c r="AB97" s="119">
        <f t="shared" si="22"/>
        <v>18</v>
      </c>
      <c r="AC97" s="120">
        <f t="shared" si="22"/>
        <v>1.8571428571428572</v>
      </c>
      <c r="AD97" s="67">
        <f t="shared" ref="AD97:AD160" si="28">INDEX(AB76:AB97,$AE$3)*$AD$2</f>
        <v>0.22142857142857142</v>
      </c>
      <c r="AE97" s="41">
        <f t="shared" ref="AE97:AE160" si="29">AC97/AD97</f>
        <v>8.3870967741935498</v>
      </c>
    </row>
    <row r="98" spans="1:31" ht="13.8" x14ac:dyDescent="0.25">
      <c r="A98" s="95">
        <v>43956</v>
      </c>
      <c r="B98" s="81">
        <v>6875</v>
      </c>
      <c r="C98" s="81">
        <v>97</v>
      </c>
      <c r="D98" s="81">
        <v>5975</v>
      </c>
      <c r="E98" s="81"/>
      <c r="F98" s="81">
        <f t="shared" si="23"/>
        <v>28</v>
      </c>
      <c r="G98" s="81">
        <f t="shared" si="23"/>
        <v>1</v>
      </c>
      <c r="H98" s="81">
        <f t="shared" si="23"/>
        <v>88</v>
      </c>
      <c r="I98" s="81">
        <f t="shared" si="18"/>
        <v>803</v>
      </c>
      <c r="J98" s="82">
        <f t="shared" si="24"/>
        <v>3.2416111490742729E-2</v>
      </c>
      <c r="K98" s="82">
        <f t="shared" si="25"/>
        <v>1.1574074074074073E-3</v>
      </c>
      <c r="L98" s="82">
        <f t="shared" si="26"/>
        <v>0.10185185185185185</v>
      </c>
      <c r="M98" s="81">
        <f t="shared" ref="M98:M161" si="30">J98/(K98+L98)</f>
        <v>0.31469123964046875</v>
      </c>
      <c r="N98" s="84">
        <f t="shared" si="27"/>
        <v>1.410909090909091E-2</v>
      </c>
      <c r="O98" s="84"/>
      <c r="P98" s="85">
        <f t="shared" ref="P98:P161" si="31">D98/B98</f>
        <v>0.86909090909090914</v>
      </c>
      <c r="Q98" s="87">
        <f t="shared" ref="Q98:Q161" si="32">N98</f>
        <v>1.410909090909091E-2</v>
      </c>
      <c r="R98" s="96">
        <f t="shared" si="19"/>
        <v>0.1167999999999999</v>
      </c>
      <c r="AB98" s="119">
        <f t="shared" si="22"/>
        <v>18.714285714285715</v>
      </c>
      <c r="AC98" s="120">
        <f t="shared" si="22"/>
        <v>1.1428571428571428</v>
      </c>
      <c r="AD98" s="67">
        <f t="shared" si="28"/>
        <v>0.18</v>
      </c>
      <c r="AE98" s="41">
        <f t="shared" si="29"/>
        <v>6.3492063492063489</v>
      </c>
    </row>
    <row r="99" spans="1:31" ht="13.8" x14ac:dyDescent="0.25">
      <c r="A99" s="95">
        <v>43957</v>
      </c>
      <c r="B99" s="81">
        <v>6894</v>
      </c>
      <c r="C99" s="81">
        <v>97</v>
      </c>
      <c r="D99" s="81">
        <v>6031</v>
      </c>
      <c r="E99" s="81"/>
      <c r="F99" s="81">
        <f t="shared" si="23"/>
        <v>19</v>
      </c>
      <c r="G99" s="81">
        <f t="shared" si="23"/>
        <v>0</v>
      </c>
      <c r="H99" s="81">
        <f t="shared" si="23"/>
        <v>56</v>
      </c>
      <c r="I99" s="81">
        <f t="shared" si="18"/>
        <v>766</v>
      </c>
      <c r="J99" s="82">
        <f t="shared" si="24"/>
        <v>2.3667651250045708E-2</v>
      </c>
      <c r="K99" s="82">
        <f t="shared" si="25"/>
        <v>0</v>
      </c>
      <c r="L99" s="82">
        <f t="shared" si="26"/>
        <v>6.9738480697384808E-2</v>
      </c>
      <c r="M99" s="81">
        <f t="shared" si="30"/>
        <v>0.33937721346047683</v>
      </c>
      <c r="N99" s="84">
        <f t="shared" si="27"/>
        <v>1.4070205976211198E-2</v>
      </c>
      <c r="O99" s="84"/>
      <c r="P99" s="85">
        <f t="shared" si="31"/>
        <v>0.87481868291267773</v>
      </c>
      <c r="Q99" s="87">
        <f t="shared" si="32"/>
        <v>1.4070205976211198E-2</v>
      </c>
      <c r="R99" s="96">
        <f t="shared" si="19"/>
        <v>0.11111111111111105</v>
      </c>
      <c r="AB99" s="119">
        <f t="shared" si="22"/>
        <v>20.285714285714285</v>
      </c>
      <c r="AC99" s="120">
        <f t="shared" si="22"/>
        <v>0.8571428571428571</v>
      </c>
      <c r="AD99" s="67">
        <f t="shared" si="28"/>
        <v>0.14857142857142858</v>
      </c>
      <c r="AE99" s="41">
        <f t="shared" si="29"/>
        <v>5.7692307692307683</v>
      </c>
    </row>
    <row r="100" spans="1:31" ht="13.8" x14ac:dyDescent="0.25">
      <c r="A100" s="95">
        <v>43958</v>
      </c>
      <c r="B100" s="81">
        <v>6913</v>
      </c>
      <c r="C100" s="81">
        <v>97</v>
      </c>
      <c r="D100" s="81">
        <v>6078</v>
      </c>
      <c r="E100" s="81"/>
      <c r="F100" s="81">
        <f t="shared" si="23"/>
        <v>19</v>
      </c>
      <c r="G100" s="81">
        <f t="shared" si="23"/>
        <v>0</v>
      </c>
      <c r="H100" s="81">
        <f t="shared" si="23"/>
        <v>47</v>
      </c>
      <c r="I100" s="81">
        <f t="shared" si="18"/>
        <v>738</v>
      </c>
      <c r="J100" s="82">
        <f t="shared" si="24"/>
        <v>2.4810885272011963E-2</v>
      </c>
      <c r="K100" s="82">
        <f t="shared" si="25"/>
        <v>0</v>
      </c>
      <c r="L100" s="82">
        <f t="shared" si="26"/>
        <v>6.1357702349869453E-2</v>
      </c>
      <c r="M100" s="81">
        <f t="shared" si="30"/>
        <v>0.40436464081619494</v>
      </c>
      <c r="N100" s="84">
        <f t="shared" si="27"/>
        <v>1.4031534789526979E-2</v>
      </c>
      <c r="O100" s="84"/>
      <c r="P100" s="85">
        <f t="shared" si="31"/>
        <v>0.87921307681180383</v>
      </c>
      <c r="Q100" s="87">
        <f t="shared" si="32"/>
        <v>1.4031534789526979E-2</v>
      </c>
      <c r="R100" s="96">
        <f t="shared" si="19"/>
        <v>0.10675538839866916</v>
      </c>
      <c r="AB100" s="119">
        <f t="shared" si="22"/>
        <v>21</v>
      </c>
      <c r="AC100" s="120">
        <f t="shared" si="22"/>
        <v>0.5714285714285714</v>
      </c>
      <c r="AD100" s="67">
        <f t="shared" si="28"/>
        <v>0.14000000000000001</v>
      </c>
      <c r="AE100" s="41">
        <f t="shared" si="29"/>
        <v>4.0816326530612237</v>
      </c>
    </row>
    <row r="101" spans="1:31" ht="13.8" x14ac:dyDescent="0.25">
      <c r="A101" s="95">
        <v>43959</v>
      </c>
      <c r="B101" s="81">
        <v>6918</v>
      </c>
      <c r="C101" s="81">
        <v>97</v>
      </c>
      <c r="D101" s="81">
        <v>6122</v>
      </c>
      <c r="E101" s="81"/>
      <c r="F101" s="81">
        <f t="shared" si="23"/>
        <v>5</v>
      </c>
      <c r="G101" s="81">
        <f t="shared" si="23"/>
        <v>0</v>
      </c>
      <c r="H101" s="81">
        <f t="shared" si="23"/>
        <v>44</v>
      </c>
      <c r="I101" s="81">
        <f t="shared" si="18"/>
        <v>699</v>
      </c>
      <c r="J101" s="82">
        <f t="shared" si="24"/>
        <v>6.7769049646829059E-3</v>
      </c>
      <c r="K101" s="82">
        <f t="shared" si="25"/>
        <v>0</v>
      </c>
      <c r="L101" s="82">
        <f t="shared" si="26"/>
        <v>5.9620596205962058E-2</v>
      </c>
      <c r="M101" s="81">
        <f t="shared" si="30"/>
        <v>0.11366717872581783</v>
      </c>
      <c r="N101" s="84">
        <f t="shared" si="27"/>
        <v>1.4021393466319745E-2</v>
      </c>
      <c r="O101" s="84"/>
      <c r="P101" s="85">
        <f t="shared" si="31"/>
        <v>0.88493784330731429</v>
      </c>
      <c r="Q101" s="87">
        <f t="shared" si="32"/>
        <v>1.4021393466319745E-2</v>
      </c>
      <c r="R101" s="96">
        <f t="shared" si="19"/>
        <v>0.10104076322636601</v>
      </c>
      <c r="AB101" s="119">
        <f t="shared" si="22"/>
        <v>20</v>
      </c>
      <c r="AC101" s="120">
        <f>AVERAGE(G95:G101)</f>
        <v>0.5714285714285714</v>
      </c>
      <c r="AD101" s="67">
        <f t="shared" si="28"/>
        <v>0.14142857142857143</v>
      </c>
      <c r="AE101" s="41">
        <f t="shared" si="29"/>
        <v>4.0404040404040398</v>
      </c>
    </row>
    <row r="102" spans="1:31" ht="13.8" x14ac:dyDescent="0.25">
      <c r="A102" s="95">
        <v>43960</v>
      </c>
      <c r="B102" s="81">
        <v>6939</v>
      </c>
      <c r="C102" s="81">
        <v>97</v>
      </c>
      <c r="D102" s="81">
        <v>6141</v>
      </c>
      <c r="E102" s="81"/>
      <c r="F102" s="81">
        <f t="shared" si="23"/>
        <v>21</v>
      </c>
      <c r="G102" s="81">
        <f t="shared" si="23"/>
        <v>0</v>
      </c>
      <c r="H102" s="81">
        <f t="shared" si="23"/>
        <v>19</v>
      </c>
      <c r="I102" s="81">
        <f t="shared" si="18"/>
        <v>701</v>
      </c>
      <c r="J102" s="82">
        <f t="shared" si="24"/>
        <v>3.0051071170860134E-2</v>
      </c>
      <c r="K102" s="82">
        <f t="shared" si="25"/>
        <v>0</v>
      </c>
      <c r="L102" s="82">
        <f t="shared" si="26"/>
        <v>2.7181688125894134E-2</v>
      </c>
      <c r="M102" s="81">
        <f t="shared" si="30"/>
        <v>1.1055630920226964</v>
      </c>
      <c r="N102" s="84">
        <f t="shared" si="27"/>
        <v>1.3978959504251333E-2</v>
      </c>
      <c r="O102" s="84"/>
      <c r="P102" s="85">
        <f t="shared" si="31"/>
        <v>0.88499783830523127</v>
      </c>
      <c r="Q102" s="87">
        <f t="shared" si="32"/>
        <v>1.3978959504251333E-2</v>
      </c>
      <c r="R102" s="96">
        <f t="shared" si="19"/>
        <v>0.10102320219051741</v>
      </c>
      <c r="AB102" s="119">
        <f t="shared" si="22"/>
        <v>20</v>
      </c>
      <c r="AC102" s="120">
        <f t="shared" si="22"/>
        <v>0.42857142857142855</v>
      </c>
      <c r="AD102" s="67">
        <f t="shared" si="28"/>
        <v>0.14285714285714288</v>
      </c>
      <c r="AE102" s="41">
        <f t="shared" si="29"/>
        <v>2.9999999999999996</v>
      </c>
    </row>
    <row r="103" spans="1:31" ht="13.8" x14ac:dyDescent="0.25">
      <c r="A103" s="95">
        <v>43961</v>
      </c>
      <c r="B103" s="81">
        <v>6948</v>
      </c>
      <c r="C103" s="81">
        <v>97</v>
      </c>
      <c r="D103" s="81">
        <v>6167</v>
      </c>
      <c r="E103" s="81"/>
      <c r="F103" s="81">
        <f t="shared" si="23"/>
        <v>9</v>
      </c>
      <c r="G103" s="81">
        <f t="shared" si="23"/>
        <v>0</v>
      </c>
      <c r="H103" s="81">
        <f t="shared" si="23"/>
        <v>26</v>
      </c>
      <c r="I103" s="81">
        <f t="shared" si="18"/>
        <v>684</v>
      </c>
      <c r="J103" s="82">
        <f t="shared" si="24"/>
        <v>1.284229634320112E-2</v>
      </c>
      <c r="K103" s="82">
        <f t="shared" si="25"/>
        <v>0</v>
      </c>
      <c r="L103" s="82">
        <f t="shared" si="26"/>
        <v>3.7089871611982884E-2</v>
      </c>
      <c r="M103" s="81">
        <f t="shared" si="30"/>
        <v>0.34624806679169168</v>
      </c>
      <c r="N103" s="84">
        <f t="shared" si="27"/>
        <v>1.3960852043753599E-2</v>
      </c>
      <c r="O103" s="84"/>
      <c r="P103" s="85">
        <f t="shared" si="31"/>
        <v>0.88759355210132407</v>
      </c>
      <c r="Q103" s="87">
        <f t="shared" si="32"/>
        <v>1.3960852043753599E-2</v>
      </c>
      <c r="R103" s="96">
        <f t="shared" si="19"/>
        <v>9.8445595854922296E-2</v>
      </c>
      <c r="AB103" s="119">
        <f t="shared" si="22"/>
        <v>18</v>
      </c>
      <c r="AC103" s="120">
        <f t="shared" si="22"/>
        <v>0.2857142857142857</v>
      </c>
      <c r="AD103" s="67">
        <f t="shared" si="28"/>
        <v>0.14857142857142858</v>
      </c>
      <c r="AE103" s="41">
        <f t="shared" si="29"/>
        <v>1.9230769230769229</v>
      </c>
    </row>
    <row r="104" spans="1:31" ht="13.8" x14ac:dyDescent="0.25">
      <c r="A104" s="95">
        <v>43962</v>
      </c>
      <c r="B104" s="81">
        <v>6970</v>
      </c>
      <c r="C104" s="81">
        <v>97</v>
      </c>
      <c r="D104" s="81">
        <v>6213</v>
      </c>
      <c r="E104" s="81"/>
      <c r="F104" s="81">
        <f t="shared" si="23"/>
        <v>22</v>
      </c>
      <c r="G104" s="81">
        <f t="shared" si="23"/>
        <v>0</v>
      </c>
      <c r="H104" s="81">
        <f t="shared" si="23"/>
        <v>46</v>
      </c>
      <c r="I104" s="81">
        <f t="shared" si="18"/>
        <v>660</v>
      </c>
      <c r="J104" s="82">
        <f t="shared" si="24"/>
        <v>3.21725087923313E-2</v>
      </c>
      <c r="K104" s="82">
        <f t="shared" si="25"/>
        <v>0</v>
      </c>
      <c r="L104" s="82">
        <f t="shared" si="26"/>
        <v>6.725146198830409E-2</v>
      </c>
      <c r="M104" s="81">
        <f t="shared" si="30"/>
        <v>0.47839121769466547</v>
      </c>
      <c r="N104" s="84">
        <f t="shared" si="27"/>
        <v>1.3916786226685796E-2</v>
      </c>
      <c r="O104" s="84"/>
      <c r="P104" s="85">
        <f t="shared" si="31"/>
        <v>0.89139167862266855</v>
      </c>
      <c r="Q104" s="87">
        <f t="shared" si="32"/>
        <v>1.3916786226685796E-2</v>
      </c>
      <c r="R104" s="96">
        <f t="shared" si="19"/>
        <v>9.4691535150645656E-2</v>
      </c>
      <c r="AB104" s="119">
        <f t="shared" si="22"/>
        <v>17.571428571428573</v>
      </c>
      <c r="AC104" s="120">
        <f t="shared" si="22"/>
        <v>0.14285714285714285</v>
      </c>
      <c r="AD104" s="67">
        <f t="shared" si="28"/>
        <v>0.14428571428571429</v>
      </c>
      <c r="AE104" s="41">
        <f t="shared" si="29"/>
        <v>0.99009900990098998</v>
      </c>
    </row>
    <row r="105" spans="1:31" ht="13.8" x14ac:dyDescent="0.25">
      <c r="A105" s="95">
        <v>43963</v>
      </c>
      <c r="B105" s="81">
        <v>6980</v>
      </c>
      <c r="C105" s="81">
        <v>98</v>
      </c>
      <c r="D105" s="81">
        <v>6270</v>
      </c>
      <c r="E105" s="81"/>
      <c r="F105" s="81">
        <f t="shared" si="23"/>
        <v>10</v>
      </c>
      <c r="G105" s="81">
        <f t="shared" si="23"/>
        <v>1</v>
      </c>
      <c r="H105" s="81">
        <f t="shared" si="23"/>
        <v>57</v>
      </c>
      <c r="I105" s="81">
        <f t="shared" si="18"/>
        <v>612</v>
      </c>
      <c r="J105" s="82">
        <f t="shared" si="24"/>
        <v>1.5155657716802355E-2</v>
      </c>
      <c r="K105" s="82">
        <f t="shared" si="25"/>
        <v>1.5151515151515152E-3</v>
      </c>
      <c r="L105" s="82">
        <f t="shared" si="26"/>
        <v>8.6363636363636365E-2</v>
      </c>
      <c r="M105" s="81">
        <f t="shared" si="30"/>
        <v>0.17246093263947507</v>
      </c>
      <c r="N105" s="84">
        <f t="shared" si="27"/>
        <v>1.4040114613180516E-2</v>
      </c>
      <c r="O105" s="84"/>
      <c r="P105" s="85">
        <f t="shared" si="31"/>
        <v>0.89828080229226359</v>
      </c>
      <c r="Q105" s="87">
        <f t="shared" si="32"/>
        <v>1.4040114613180516E-2</v>
      </c>
      <c r="R105" s="96">
        <f t="shared" si="19"/>
        <v>8.7679083094555854E-2</v>
      </c>
      <c r="AB105" s="119">
        <f t="shared" si="22"/>
        <v>15</v>
      </c>
      <c r="AC105" s="120">
        <f t="shared" si="22"/>
        <v>0.14285714285714285</v>
      </c>
      <c r="AD105" s="67">
        <f t="shared" si="28"/>
        <v>0.15</v>
      </c>
      <c r="AE105" s="41">
        <f t="shared" si="29"/>
        <v>0.95238095238095233</v>
      </c>
    </row>
    <row r="106" spans="1:31" ht="13.8" x14ac:dyDescent="0.25">
      <c r="A106" s="95">
        <v>43964</v>
      </c>
      <c r="B106" s="81">
        <v>6989</v>
      </c>
      <c r="C106" s="81">
        <v>98</v>
      </c>
      <c r="D106" s="81">
        <v>6297</v>
      </c>
      <c r="E106" s="81"/>
      <c r="F106" s="81">
        <f t="shared" si="23"/>
        <v>9</v>
      </c>
      <c r="G106" s="81">
        <f t="shared" si="23"/>
        <v>0</v>
      </c>
      <c r="H106" s="81">
        <f t="shared" si="23"/>
        <v>27</v>
      </c>
      <c r="I106" s="81">
        <f t="shared" si="18"/>
        <v>594</v>
      </c>
      <c r="J106" s="82">
        <f t="shared" si="24"/>
        <v>1.4709908848268014E-2</v>
      </c>
      <c r="K106" s="82">
        <f t="shared" si="25"/>
        <v>0</v>
      </c>
      <c r="L106" s="82">
        <f t="shared" si="26"/>
        <v>4.4117647058823532E-2</v>
      </c>
      <c r="M106" s="81">
        <f t="shared" si="30"/>
        <v>0.33342460056074164</v>
      </c>
      <c r="N106" s="84">
        <f t="shared" si="27"/>
        <v>1.4022034625840606E-2</v>
      </c>
      <c r="O106" s="84"/>
      <c r="P106" s="85">
        <f t="shared" si="31"/>
        <v>0.90098726570324794</v>
      </c>
      <c r="Q106" s="87">
        <f t="shared" si="32"/>
        <v>1.4022034625840606E-2</v>
      </c>
      <c r="R106" s="96">
        <f t="shared" si="19"/>
        <v>8.499069967091144E-2</v>
      </c>
      <c r="AB106" s="119">
        <f t="shared" si="22"/>
        <v>13.571428571428571</v>
      </c>
      <c r="AC106" s="120">
        <f t="shared" si="22"/>
        <v>0.14285714285714285</v>
      </c>
      <c r="AD106" s="67">
        <f t="shared" si="28"/>
        <v>0.1542857142857143</v>
      </c>
      <c r="AE106" s="41">
        <f t="shared" si="29"/>
        <v>0.92592592592592582</v>
      </c>
    </row>
    <row r="107" spans="1:31" ht="13.8" x14ac:dyDescent="0.25">
      <c r="A107" s="95">
        <v>43965</v>
      </c>
      <c r="B107" s="81">
        <v>7019</v>
      </c>
      <c r="C107" s="81">
        <v>98</v>
      </c>
      <c r="D107" s="81">
        <v>6334</v>
      </c>
      <c r="E107" s="81"/>
      <c r="F107" s="81">
        <f t="shared" si="23"/>
        <v>30</v>
      </c>
      <c r="G107" s="81">
        <f t="shared" si="23"/>
        <v>0</v>
      </c>
      <c r="H107" s="81">
        <f t="shared" si="23"/>
        <v>37</v>
      </c>
      <c r="I107" s="81">
        <f t="shared" si="18"/>
        <v>587</v>
      </c>
      <c r="J107" s="82">
        <f t="shared" si="24"/>
        <v>5.0518896708001554E-2</v>
      </c>
      <c r="K107" s="82">
        <f t="shared" si="25"/>
        <v>0</v>
      </c>
      <c r="L107" s="82">
        <f t="shared" si="26"/>
        <v>6.2289562289562291E-2</v>
      </c>
      <c r="M107" s="81">
        <f t="shared" si="30"/>
        <v>0.81103309850143035</v>
      </c>
      <c r="N107" s="84">
        <f t="shared" si="27"/>
        <v>1.3962102863655792E-2</v>
      </c>
      <c r="O107" s="84"/>
      <c r="P107" s="85">
        <f t="shared" si="31"/>
        <v>0.90240775039179366</v>
      </c>
      <c r="Q107" s="87">
        <f t="shared" si="32"/>
        <v>1.3962102863655792E-2</v>
      </c>
      <c r="R107" s="96">
        <f t="shared" si="19"/>
        <v>8.3630146744550493E-2</v>
      </c>
      <c r="AB107" s="119">
        <f t="shared" si="22"/>
        <v>15.142857142857142</v>
      </c>
      <c r="AC107" s="120">
        <f t="shared" si="22"/>
        <v>0.14285714285714285</v>
      </c>
      <c r="AD107" s="67">
        <f t="shared" si="28"/>
        <v>0.18</v>
      </c>
      <c r="AE107" s="41">
        <f t="shared" si="29"/>
        <v>0.79365079365079361</v>
      </c>
    </row>
    <row r="108" spans="1:31" ht="13.8" x14ac:dyDescent="0.25">
      <c r="A108" s="95">
        <v>43966</v>
      </c>
      <c r="B108" s="81">
        <v>7035</v>
      </c>
      <c r="C108" s="81">
        <v>98</v>
      </c>
      <c r="D108" s="81">
        <v>6359</v>
      </c>
      <c r="E108" s="81"/>
      <c r="F108" s="81">
        <f t="shared" si="23"/>
        <v>16</v>
      </c>
      <c r="G108" s="81">
        <f t="shared" si="23"/>
        <v>0</v>
      </c>
      <c r="H108" s="81">
        <f t="shared" si="23"/>
        <v>25</v>
      </c>
      <c r="I108" s="81">
        <f t="shared" si="18"/>
        <v>578</v>
      </c>
      <c r="J108" s="82">
        <f t="shared" si="24"/>
        <v>2.7264744993278845E-2</v>
      </c>
      <c r="K108" s="82">
        <f t="shared" si="25"/>
        <v>0</v>
      </c>
      <c r="L108" s="82">
        <f t="shared" si="26"/>
        <v>4.2589437819420782E-2</v>
      </c>
      <c r="M108" s="81">
        <f t="shared" si="30"/>
        <v>0.64017621244218725</v>
      </c>
      <c r="N108" s="84">
        <f t="shared" si="27"/>
        <v>1.3930348258706468E-2</v>
      </c>
      <c r="O108" s="84"/>
      <c r="P108" s="85">
        <f t="shared" si="31"/>
        <v>0.90390902629708603</v>
      </c>
      <c r="Q108" s="87">
        <f t="shared" si="32"/>
        <v>1.3930348258706468E-2</v>
      </c>
      <c r="R108" s="96">
        <f t="shared" si="19"/>
        <v>8.2160625444207547E-2</v>
      </c>
      <c r="AB108" s="119">
        <f t="shared" ref="AB108:AC123" si="33">AVERAGE(F102:F108)</f>
        <v>16.714285714285715</v>
      </c>
      <c r="AC108" s="120">
        <f t="shared" si="33"/>
        <v>0.14285714285714285</v>
      </c>
      <c r="AD108" s="67">
        <f t="shared" si="28"/>
        <v>0.18714285714285717</v>
      </c>
      <c r="AE108" s="41">
        <f t="shared" si="29"/>
        <v>0.76335877862595403</v>
      </c>
    </row>
    <row r="109" spans="1:31" ht="13.8" x14ac:dyDescent="0.25">
      <c r="A109" s="95">
        <v>43967</v>
      </c>
      <c r="B109" s="81">
        <v>7044</v>
      </c>
      <c r="C109" s="81">
        <v>98</v>
      </c>
      <c r="D109" s="81">
        <v>6364</v>
      </c>
      <c r="E109" s="81"/>
      <c r="F109" s="81">
        <f t="shared" si="23"/>
        <v>9</v>
      </c>
      <c r="G109" s="81">
        <f t="shared" si="23"/>
        <v>0</v>
      </c>
      <c r="H109" s="81">
        <f t="shared" si="23"/>
        <v>5</v>
      </c>
      <c r="I109" s="81">
        <f t="shared" si="18"/>
        <v>582</v>
      </c>
      <c r="J109" s="82">
        <f t="shared" si="24"/>
        <v>1.5575231207035276E-2</v>
      </c>
      <c r="K109" s="82">
        <f t="shared" si="25"/>
        <v>0</v>
      </c>
      <c r="L109" s="82">
        <f t="shared" si="26"/>
        <v>8.6505190311418692E-3</v>
      </c>
      <c r="M109" s="81">
        <f t="shared" si="30"/>
        <v>1.8004967275332777</v>
      </c>
      <c r="N109" s="84">
        <f t="shared" si="27"/>
        <v>1.3912549687677456E-2</v>
      </c>
      <c r="O109" s="84"/>
      <c r="P109" s="85">
        <f t="shared" si="31"/>
        <v>0.90346394094264626</v>
      </c>
      <c r="Q109" s="87">
        <f t="shared" si="32"/>
        <v>1.3912549687677456E-2</v>
      </c>
      <c r="R109" s="96">
        <f t="shared" si="19"/>
        <v>8.2623509369676329E-2</v>
      </c>
      <c r="AB109" s="119">
        <f t="shared" si="33"/>
        <v>15</v>
      </c>
      <c r="AC109" s="120">
        <f t="shared" si="33"/>
        <v>0.14285714285714285</v>
      </c>
      <c r="AD109" s="67">
        <f t="shared" si="28"/>
        <v>0.20285714285714285</v>
      </c>
      <c r="AE109" s="41">
        <f t="shared" si="29"/>
        <v>0.70422535211267601</v>
      </c>
    </row>
    <row r="110" spans="1:31" ht="13.8" x14ac:dyDescent="0.25">
      <c r="A110" s="95">
        <v>43968</v>
      </c>
      <c r="B110" s="81">
        <v>7054</v>
      </c>
      <c r="C110" s="81">
        <v>99</v>
      </c>
      <c r="D110" s="81">
        <v>6392</v>
      </c>
      <c r="E110" s="81"/>
      <c r="F110" s="81">
        <f t="shared" ref="F110:H144" si="34">B110-B109</f>
        <v>10</v>
      </c>
      <c r="G110" s="81">
        <f t="shared" si="34"/>
        <v>1</v>
      </c>
      <c r="H110" s="81">
        <f t="shared" si="34"/>
        <v>28</v>
      </c>
      <c r="I110" s="81">
        <f t="shared" si="18"/>
        <v>563</v>
      </c>
      <c r="J110" s="82">
        <f t="shared" si="24"/>
        <v>1.7186878228151885E-2</v>
      </c>
      <c r="K110" s="82">
        <f t="shared" si="25"/>
        <v>1.718213058419244E-3</v>
      </c>
      <c r="L110" s="82">
        <f t="shared" si="26"/>
        <v>4.8109965635738834E-2</v>
      </c>
      <c r="M110" s="81">
        <f t="shared" si="30"/>
        <v>0.3449228665098068</v>
      </c>
      <c r="N110" s="84">
        <f t="shared" si="27"/>
        <v>1.4034590303373973E-2</v>
      </c>
      <c r="O110" s="84"/>
      <c r="P110" s="85">
        <f t="shared" si="31"/>
        <v>0.90615253756733771</v>
      </c>
      <c r="Q110" s="87">
        <f t="shared" si="32"/>
        <v>1.4034590303373973E-2</v>
      </c>
      <c r="R110" s="96">
        <f t="shared" si="19"/>
        <v>7.9812872129288337E-2</v>
      </c>
      <c r="AB110" s="119">
        <f t="shared" si="33"/>
        <v>15.142857142857142</v>
      </c>
      <c r="AC110" s="120">
        <f t="shared" si="33"/>
        <v>0.2857142857142857</v>
      </c>
      <c r="AD110" s="67">
        <f t="shared" si="28"/>
        <v>0.21</v>
      </c>
      <c r="AE110" s="41">
        <f t="shared" si="29"/>
        <v>1.3605442176870748</v>
      </c>
    </row>
    <row r="111" spans="1:31" ht="13.8" x14ac:dyDescent="0.25">
      <c r="A111" s="95">
        <v>43969</v>
      </c>
      <c r="B111" s="81">
        <v>7068</v>
      </c>
      <c r="C111" s="81">
        <v>99</v>
      </c>
      <c r="D111" s="81">
        <v>6413</v>
      </c>
      <c r="E111" s="81"/>
      <c r="F111" s="81">
        <f t="shared" si="34"/>
        <v>14</v>
      </c>
      <c r="G111" s="81">
        <f t="shared" si="34"/>
        <v>0</v>
      </c>
      <c r="H111" s="81">
        <f t="shared" si="34"/>
        <v>21</v>
      </c>
      <c r="I111" s="81">
        <f t="shared" si="18"/>
        <v>556</v>
      </c>
      <c r="J111" s="82">
        <f t="shared" si="24"/>
        <v>2.4873665850010336E-2</v>
      </c>
      <c r="K111" s="82">
        <f t="shared" si="25"/>
        <v>0</v>
      </c>
      <c r="L111" s="82">
        <f t="shared" si="26"/>
        <v>3.7300177619893425E-2</v>
      </c>
      <c r="M111" s="81">
        <f t="shared" si="30"/>
        <v>0.6668511368359914</v>
      </c>
      <c r="N111" s="84">
        <f t="shared" si="27"/>
        <v>1.400679117147708E-2</v>
      </c>
      <c r="O111" s="84"/>
      <c r="P111" s="85">
        <f t="shared" si="31"/>
        <v>0.90732880588568199</v>
      </c>
      <c r="Q111" s="87">
        <f t="shared" si="32"/>
        <v>1.400679117147708E-2</v>
      </c>
      <c r="R111" s="96">
        <f t="shared" si="19"/>
        <v>7.8664402942840939E-2</v>
      </c>
      <c r="AB111" s="119">
        <f t="shared" si="33"/>
        <v>14</v>
      </c>
      <c r="AC111" s="120">
        <f t="shared" si="33"/>
        <v>0.2857142857142857</v>
      </c>
      <c r="AD111" s="67">
        <f t="shared" si="28"/>
        <v>0.2</v>
      </c>
      <c r="AE111" s="41">
        <f t="shared" si="29"/>
        <v>1.4285714285714284</v>
      </c>
    </row>
    <row r="112" spans="1:31" ht="13.8" x14ac:dyDescent="0.25">
      <c r="A112" s="95">
        <v>43970</v>
      </c>
      <c r="B112" s="81">
        <v>7072</v>
      </c>
      <c r="C112" s="81">
        <v>100</v>
      </c>
      <c r="D112" s="81">
        <v>6431</v>
      </c>
      <c r="E112" s="81"/>
      <c r="F112" s="81">
        <f t="shared" si="34"/>
        <v>4</v>
      </c>
      <c r="G112" s="81">
        <f t="shared" si="34"/>
        <v>1</v>
      </c>
      <c r="H112" s="81">
        <f t="shared" si="34"/>
        <v>18</v>
      </c>
      <c r="I112" s="81">
        <f t="shared" si="18"/>
        <v>541</v>
      </c>
      <c r="J112" s="82">
        <f t="shared" si="24"/>
        <v>7.1962392415846821E-3</v>
      </c>
      <c r="K112" s="82">
        <f t="shared" si="25"/>
        <v>1.7985611510791368E-3</v>
      </c>
      <c r="L112" s="82">
        <f t="shared" si="26"/>
        <v>3.237410071942446E-2</v>
      </c>
      <c r="M112" s="81">
        <f t="shared" si="30"/>
        <v>0.21058468517479384</v>
      </c>
      <c r="N112" s="84">
        <f t="shared" si="27"/>
        <v>1.414027149321267E-2</v>
      </c>
      <c r="O112" s="84"/>
      <c r="P112" s="85">
        <f t="shared" si="31"/>
        <v>0.90936085972850678</v>
      </c>
      <c r="Q112" s="87">
        <f t="shared" si="32"/>
        <v>1.414027149321267E-2</v>
      </c>
      <c r="R112" s="96">
        <f t="shared" si="19"/>
        <v>7.6498868778280604E-2</v>
      </c>
      <c r="AB112" s="119">
        <f t="shared" si="33"/>
        <v>13.142857142857142</v>
      </c>
      <c r="AC112" s="120">
        <f t="shared" si="33"/>
        <v>0.2857142857142857</v>
      </c>
      <c r="AD112" s="67">
        <f t="shared" si="28"/>
        <v>0.2</v>
      </c>
      <c r="AE112" s="41">
        <f t="shared" si="29"/>
        <v>1.4285714285714284</v>
      </c>
    </row>
    <row r="113" spans="1:31" ht="13.8" x14ac:dyDescent="0.25">
      <c r="A113" s="95">
        <v>43971</v>
      </c>
      <c r="B113" s="81">
        <v>7081</v>
      </c>
      <c r="C113" s="81">
        <v>100</v>
      </c>
      <c r="D113" s="81">
        <v>6470</v>
      </c>
      <c r="E113" s="81"/>
      <c r="F113" s="81">
        <f t="shared" si="34"/>
        <v>9</v>
      </c>
      <c r="G113" s="81">
        <f t="shared" si="34"/>
        <v>0</v>
      </c>
      <c r="H113" s="81">
        <f t="shared" si="34"/>
        <v>39</v>
      </c>
      <c r="I113" s="81">
        <f t="shared" si="18"/>
        <v>511</v>
      </c>
      <c r="J113" s="82">
        <f t="shared" si="24"/>
        <v>1.6640474498663096E-2</v>
      </c>
      <c r="K113" s="82">
        <f t="shared" si="25"/>
        <v>0</v>
      </c>
      <c r="L113" s="82">
        <f t="shared" si="26"/>
        <v>7.2088724584103508E-2</v>
      </c>
      <c r="M113" s="81">
        <f t="shared" si="30"/>
        <v>0.23083324881478809</v>
      </c>
      <c r="N113" s="84">
        <f t="shared" si="27"/>
        <v>1.4122299110295156E-2</v>
      </c>
      <c r="O113" s="84"/>
      <c r="P113" s="85">
        <f t="shared" si="31"/>
        <v>0.91371275243609662</v>
      </c>
      <c r="Q113" s="87">
        <f t="shared" si="32"/>
        <v>1.4122299110295156E-2</v>
      </c>
      <c r="R113" s="96">
        <f t="shared" si="19"/>
        <v>7.2164948453608213E-2</v>
      </c>
      <c r="AB113" s="119">
        <f t="shared" si="33"/>
        <v>13.142857142857142</v>
      </c>
      <c r="AC113" s="120">
        <f t="shared" si="33"/>
        <v>0.2857142857142857</v>
      </c>
      <c r="AD113" s="67">
        <f t="shared" si="28"/>
        <v>0.18</v>
      </c>
      <c r="AE113" s="41">
        <f t="shared" si="29"/>
        <v>1.5873015873015872</v>
      </c>
    </row>
    <row r="114" spans="1:31" ht="13.8" x14ac:dyDescent="0.25">
      <c r="A114" s="95">
        <v>43972</v>
      </c>
      <c r="B114" s="81">
        <v>7095</v>
      </c>
      <c r="C114" s="81">
        <v>101</v>
      </c>
      <c r="D114" s="81">
        <v>6478</v>
      </c>
      <c r="E114" s="81"/>
      <c r="F114" s="81">
        <f t="shared" si="34"/>
        <v>14</v>
      </c>
      <c r="G114" s="81">
        <f t="shared" si="34"/>
        <v>1</v>
      </c>
      <c r="H114" s="81">
        <f t="shared" si="34"/>
        <v>8</v>
      </c>
      <c r="I114" s="81">
        <f t="shared" si="18"/>
        <v>516</v>
      </c>
      <c r="J114" s="82">
        <f t="shared" si="24"/>
        <v>2.7404870264917888E-2</v>
      </c>
      <c r="K114" s="82">
        <f t="shared" si="25"/>
        <v>1.9569471624266144E-3</v>
      </c>
      <c r="L114" s="82">
        <f t="shared" si="26"/>
        <v>1.5655577299412915E-2</v>
      </c>
      <c r="M114" s="81">
        <f t="shared" si="30"/>
        <v>1.555987633930338</v>
      </c>
      <c r="N114" s="84">
        <f t="shared" si="27"/>
        <v>1.42353770260747E-2</v>
      </c>
      <c r="O114" s="84"/>
      <c r="P114" s="85">
        <f t="shared" si="31"/>
        <v>0.91303735024665256</v>
      </c>
      <c r="Q114" s="87">
        <f t="shared" si="32"/>
        <v>1.42353770260747E-2</v>
      </c>
      <c r="R114" s="96">
        <f t="shared" si="19"/>
        <v>7.2727272727272751E-2</v>
      </c>
      <c r="AB114" s="119">
        <f t="shared" si="33"/>
        <v>10.857142857142858</v>
      </c>
      <c r="AC114" s="120">
        <f t="shared" si="33"/>
        <v>0.42857142857142855</v>
      </c>
      <c r="AD114" s="67">
        <f t="shared" si="28"/>
        <v>0.17571428571428574</v>
      </c>
      <c r="AE114" s="41">
        <f t="shared" si="29"/>
        <v>2.4390243902439019</v>
      </c>
    </row>
    <row r="115" spans="1:31" ht="13.8" x14ac:dyDescent="0.25">
      <c r="A115" s="95">
        <v>43973</v>
      </c>
      <c r="B115" s="81">
        <v>7099</v>
      </c>
      <c r="C115" s="81">
        <v>101</v>
      </c>
      <c r="D115" s="81">
        <v>6485</v>
      </c>
      <c r="E115" s="81"/>
      <c r="F115" s="81">
        <f t="shared" si="34"/>
        <v>4</v>
      </c>
      <c r="G115" s="81">
        <f t="shared" si="34"/>
        <v>0</v>
      </c>
      <c r="H115" s="81">
        <f t="shared" si="34"/>
        <v>7</v>
      </c>
      <c r="I115" s="81">
        <f t="shared" si="18"/>
        <v>513</v>
      </c>
      <c r="J115" s="82">
        <f t="shared" si="24"/>
        <v>7.7540954573406991E-3</v>
      </c>
      <c r="K115" s="82">
        <f t="shared" si="25"/>
        <v>0</v>
      </c>
      <c r="L115" s="82">
        <f t="shared" si="26"/>
        <v>1.3565891472868217E-2</v>
      </c>
      <c r="M115" s="81">
        <f t="shared" si="30"/>
        <v>0.57158760799825725</v>
      </c>
      <c r="N115" s="84">
        <f t="shared" si="27"/>
        <v>1.4227355965628961E-2</v>
      </c>
      <c r="O115" s="84"/>
      <c r="P115" s="85">
        <f t="shared" si="31"/>
        <v>0.91350894492182</v>
      </c>
      <c r="Q115" s="87">
        <f t="shared" si="32"/>
        <v>1.4227355965628961E-2</v>
      </c>
      <c r="R115" s="96">
        <f t="shared" si="19"/>
        <v>7.2263699112551039E-2</v>
      </c>
      <c r="AB115" s="119">
        <f t="shared" si="33"/>
        <v>9.1428571428571423</v>
      </c>
      <c r="AC115" s="120">
        <f t="shared" si="33"/>
        <v>0.42857142857142855</v>
      </c>
      <c r="AD115" s="67">
        <f t="shared" si="28"/>
        <v>0.15</v>
      </c>
      <c r="AE115" s="41">
        <f t="shared" si="29"/>
        <v>2.8571428571428572</v>
      </c>
    </row>
    <row r="116" spans="1:31" ht="13.8" x14ac:dyDescent="0.25">
      <c r="A116" s="95">
        <v>43974</v>
      </c>
      <c r="B116" s="81">
        <v>7114</v>
      </c>
      <c r="C116" s="81">
        <v>102</v>
      </c>
      <c r="D116" s="81">
        <v>6508</v>
      </c>
      <c r="E116" s="81"/>
      <c r="F116" s="81">
        <f t="shared" si="34"/>
        <v>15</v>
      </c>
      <c r="G116" s="81">
        <f t="shared" si="34"/>
        <v>1</v>
      </c>
      <c r="H116" s="81">
        <f t="shared" si="34"/>
        <v>23</v>
      </c>
      <c r="I116" s="81">
        <f t="shared" si="18"/>
        <v>504</v>
      </c>
      <c r="J116" s="82">
        <f t="shared" si="24"/>
        <v>2.9247908507244451E-2</v>
      </c>
      <c r="K116" s="82">
        <f t="shared" si="25"/>
        <v>1.9493177387914229E-3</v>
      </c>
      <c r="L116" s="82">
        <f t="shared" si="26"/>
        <v>4.4834307992202727E-2</v>
      </c>
      <c r="M116" s="81">
        <f t="shared" si="30"/>
        <v>0.62517404434235013</v>
      </c>
      <c r="N116" s="84">
        <f t="shared" si="27"/>
        <v>1.4337925217880236E-2</v>
      </c>
      <c r="O116" s="84"/>
      <c r="P116" s="85">
        <f t="shared" si="31"/>
        <v>0.91481585605847626</v>
      </c>
      <c r="Q116" s="87">
        <f t="shared" si="32"/>
        <v>1.4337925217880236E-2</v>
      </c>
      <c r="R116" s="96">
        <f t="shared" si="19"/>
        <v>7.0846218723643495E-2</v>
      </c>
      <c r="AB116" s="119">
        <f t="shared" si="33"/>
        <v>10</v>
      </c>
      <c r="AC116" s="120">
        <f t="shared" si="33"/>
        <v>0.5714285714285714</v>
      </c>
      <c r="AD116" s="67">
        <f t="shared" si="28"/>
        <v>0.1357142857142857</v>
      </c>
      <c r="AE116" s="41">
        <f t="shared" si="29"/>
        <v>4.2105263157894735</v>
      </c>
    </row>
    <row r="117" spans="1:31" ht="13.8" x14ac:dyDescent="0.25">
      <c r="A117" s="95">
        <v>43975</v>
      </c>
      <c r="B117" s="81">
        <v>7114</v>
      </c>
      <c r="C117" s="81">
        <v>102</v>
      </c>
      <c r="D117" s="81">
        <v>6531</v>
      </c>
      <c r="E117" s="81"/>
      <c r="F117" s="81">
        <f t="shared" si="34"/>
        <v>0</v>
      </c>
      <c r="G117" s="81">
        <f t="shared" si="34"/>
        <v>0</v>
      </c>
      <c r="H117" s="81">
        <f t="shared" si="34"/>
        <v>23</v>
      </c>
      <c r="I117" s="81">
        <f t="shared" si="18"/>
        <v>481</v>
      </c>
      <c r="J117" s="82">
        <f t="shared" si="24"/>
        <v>0</v>
      </c>
      <c r="K117" s="82">
        <f t="shared" si="25"/>
        <v>0</v>
      </c>
      <c r="L117" s="82">
        <f t="shared" si="26"/>
        <v>4.5634920634920632E-2</v>
      </c>
      <c r="M117" s="81">
        <f t="shared" si="30"/>
        <v>0</v>
      </c>
      <c r="N117" s="84">
        <f t="shared" si="27"/>
        <v>1.4337925217880236E-2</v>
      </c>
      <c r="O117" s="84"/>
      <c r="P117" s="85">
        <f t="shared" si="31"/>
        <v>0.91804891762721397</v>
      </c>
      <c r="Q117" s="87">
        <f t="shared" si="32"/>
        <v>1.4337925217880236E-2</v>
      </c>
      <c r="R117" s="96">
        <f t="shared" si="19"/>
        <v>6.761315715490579E-2</v>
      </c>
      <c r="AB117" s="119">
        <f t="shared" si="33"/>
        <v>8.5714285714285712</v>
      </c>
      <c r="AC117" s="120">
        <f t="shared" si="33"/>
        <v>0.42857142857142855</v>
      </c>
      <c r="AD117" s="67">
        <f t="shared" si="28"/>
        <v>0.15142857142857144</v>
      </c>
      <c r="AE117" s="41">
        <f t="shared" si="29"/>
        <v>2.8301886792452828</v>
      </c>
    </row>
    <row r="118" spans="1:31" ht="13.8" x14ac:dyDescent="0.25">
      <c r="A118" s="95">
        <v>43976</v>
      </c>
      <c r="B118" s="81">
        <v>7126</v>
      </c>
      <c r="C118" s="81">
        <v>102</v>
      </c>
      <c r="D118" s="81">
        <v>6552</v>
      </c>
      <c r="E118" s="81"/>
      <c r="F118" s="81">
        <f t="shared" si="34"/>
        <v>12</v>
      </c>
      <c r="G118" s="81">
        <f t="shared" si="34"/>
        <v>0</v>
      </c>
      <c r="H118" s="81">
        <f t="shared" si="34"/>
        <v>21</v>
      </c>
      <c r="I118" s="81">
        <f t="shared" si="18"/>
        <v>472</v>
      </c>
      <c r="J118" s="82">
        <f t="shared" si="24"/>
        <v>2.4954986931735635E-2</v>
      </c>
      <c r="K118" s="82">
        <f t="shared" si="25"/>
        <v>0</v>
      </c>
      <c r="L118" s="82">
        <f t="shared" si="26"/>
        <v>4.3659043659043661E-2</v>
      </c>
      <c r="M118" s="81">
        <f t="shared" si="30"/>
        <v>0.57158803400784952</v>
      </c>
      <c r="N118" s="84">
        <f t="shared" si="27"/>
        <v>1.4313780522031996E-2</v>
      </c>
      <c r="O118" s="84"/>
      <c r="P118" s="85">
        <f t="shared" si="31"/>
        <v>0.91944990176817287</v>
      </c>
      <c r="Q118" s="87">
        <f t="shared" si="32"/>
        <v>1.4313780522031996E-2</v>
      </c>
      <c r="R118" s="96">
        <f t="shared" si="19"/>
        <v>6.6236317709795101E-2</v>
      </c>
      <c r="AB118" s="119">
        <f t="shared" si="33"/>
        <v>8.2857142857142865</v>
      </c>
      <c r="AC118" s="120">
        <f t="shared" si="33"/>
        <v>0.42857142857142855</v>
      </c>
      <c r="AD118" s="67">
        <f t="shared" si="28"/>
        <v>0.16714285714285715</v>
      </c>
      <c r="AE118" s="41">
        <f t="shared" si="29"/>
        <v>2.5641025641025639</v>
      </c>
    </row>
    <row r="119" spans="1:31" ht="13.8" x14ac:dyDescent="0.25">
      <c r="A119" s="95">
        <v>43977</v>
      </c>
      <c r="B119" s="81">
        <v>7139</v>
      </c>
      <c r="C119" s="81">
        <v>103</v>
      </c>
      <c r="D119" s="81">
        <v>6560</v>
      </c>
      <c r="E119" s="81"/>
      <c r="F119" s="81">
        <f t="shared" si="34"/>
        <v>13</v>
      </c>
      <c r="G119" s="81">
        <f t="shared" si="34"/>
        <v>1</v>
      </c>
      <c r="H119" s="81">
        <f t="shared" si="34"/>
        <v>8</v>
      </c>
      <c r="I119" s="81">
        <f t="shared" si="18"/>
        <v>476</v>
      </c>
      <c r="J119" s="82">
        <f t="shared" si="24"/>
        <v>2.7550071810955961E-2</v>
      </c>
      <c r="K119" s="82">
        <f t="shared" si="25"/>
        <v>2.1186440677966102E-3</v>
      </c>
      <c r="L119" s="82">
        <f t="shared" si="26"/>
        <v>1.6949152542372881E-2</v>
      </c>
      <c r="M119" s="81">
        <f t="shared" si="30"/>
        <v>1.4448482105301348</v>
      </c>
      <c r="N119" s="84">
        <f t="shared" si="27"/>
        <v>1.4427791007143857E-2</v>
      </c>
      <c r="O119" s="84"/>
      <c r="P119" s="85">
        <f t="shared" si="31"/>
        <v>0.91889620395013305</v>
      </c>
      <c r="Q119" s="87">
        <f t="shared" si="32"/>
        <v>1.4427791007143857E-2</v>
      </c>
      <c r="R119" s="96">
        <f t="shared" si="19"/>
        <v>6.6676005042723085E-2</v>
      </c>
      <c r="AB119" s="119">
        <f t="shared" si="33"/>
        <v>9.5714285714285712</v>
      </c>
      <c r="AC119" s="120">
        <f t="shared" si="33"/>
        <v>0.42857142857142855</v>
      </c>
      <c r="AD119" s="67">
        <f t="shared" si="28"/>
        <v>0.15</v>
      </c>
      <c r="AE119" s="41">
        <f t="shared" si="29"/>
        <v>2.8571428571428572</v>
      </c>
    </row>
    <row r="120" spans="1:31" ht="13.8" x14ac:dyDescent="0.25">
      <c r="A120" s="95">
        <v>43978</v>
      </c>
      <c r="B120" s="81">
        <v>7150</v>
      </c>
      <c r="C120" s="81">
        <v>103</v>
      </c>
      <c r="D120" s="81">
        <v>6579</v>
      </c>
      <c r="E120" s="81"/>
      <c r="F120" s="81">
        <f t="shared" si="34"/>
        <v>11</v>
      </c>
      <c r="G120" s="81">
        <f t="shared" si="34"/>
        <v>0</v>
      </c>
      <c r="H120" s="81">
        <f t="shared" si="34"/>
        <v>19</v>
      </c>
      <c r="I120" s="81">
        <f t="shared" si="18"/>
        <v>468</v>
      </c>
      <c r="J120" s="82">
        <f t="shared" si="24"/>
        <v>2.3115715220681232E-2</v>
      </c>
      <c r="K120" s="82">
        <f t="shared" si="25"/>
        <v>0</v>
      </c>
      <c r="L120" s="82">
        <f t="shared" si="26"/>
        <v>3.9915966386554619E-2</v>
      </c>
      <c r="M120" s="81">
        <f t="shared" si="30"/>
        <v>0.57910949710759307</v>
      </c>
      <c r="N120" s="84">
        <f t="shared" si="27"/>
        <v>1.4405594405594406E-2</v>
      </c>
      <c r="O120" s="84"/>
      <c r="P120" s="85">
        <f t="shared" si="31"/>
        <v>0.92013986013986016</v>
      </c>
      <c r="Q120" s="87">
        <f t="shared" si="32"/>
        <v>1.4405594405594406E-2</v>
      </c>
      <c r="R120" s="96">
        <f t="shared" si="19"/>
        <v>6.5454545454545432E-2</v>
      </c>
      <c r="AB120" s="119">
        <f>AVERAGE(F114:F120)</f>
        <v>9.8571428571428577</v>
      </c>
      <c r="AC120" s="120">
        <f t="shared" si="33"/>
        <v>0.42857142857142855</v>
      </c>
      <c r="AD120" s="67">
        <f t="shared" si="28"/>
        <v>0.15142857142857144</v>
      </c>
      <c r="AE120" s="41">
        <f t="shared" si="29"/>
        <v>2.8301886792452828</v>
      </c>
    </row>
    <row r="121" spans="1:31" ht="13.8" x14ac:dyDescent="0.25">
      <c r="A121" s="95">
        <v>43979</v>
      </c>
      <c r="B121" s="81">
        <v>7165</v>
      </c>
      <c r="C121" s="81">
        <v>103</v>
      </c>
      <c r="D121" s="81">
        <v>6576</v>
      </c>
      <c r="E121" s="81"/>
      <c r="F121" s="81">
        <f t="shared" si="34"/>
        <v>15</v>
      </c>
      <c r="G121" s="81">
        <f t="shared" si="34"/>
        <v>0</v>
      </c>
      <c r="H121" s="81">
        <f t="shared" si="34"/>
        <v>-3</v>
      </c>
      <c r="I121" s="81">
        <f t="shared" si="18"/>
        <v>486</v>
      </c>
      <c r="J121" s="82">
        <f t="shared" si="24"/>
        <v>3.2060271540862356E-2</v>
      </c>
      <c r="K121" s="82">
        <f t="shared" si="25"/>
        <v>0</v>
      </c>
      <c r="L121" s="82">
        <f t="shared" si="26"/>
        <v>-6.41025641025641E-3</v>
      </c>
      <c r="M121" s="81">
        <f t="shared" si="30"/>
        <v>-5.0014023603745281</v>
      </c>
      <c r="N121" s="84">
        <f t="shared" si="27"/>
        <v>1.4375436147941381E-2</v>
      </c>
      <c r="O121" s="84"/>
      <c r="P121" s="85">
        <f t="shared" si="31"/>
        <v>0.91779483600837408</v>
      </c>
      <c r="Q121" s="87">
        <f t="shared" si="32"/>
        <v>1.4375436147941381E-2</v>
      </c>
      <c r="R121" s="96">
        <f t="shared" si="19"/>
        <v>6.7829727843684573E-2</v>
      </c>
      <c r="AB121" s="119">
        <f t="shared" si="33"/>
        <v>10</v>
      </c>
      <c r="AC121" s="120">
        <f t="shared" si="33"/>
        <v>0.2857142857142857</v>
      </c>
      <c r="AD121" s="67">
        <f t="shared" si="28"/>
        <v>0.14000000000000001</v>
      </c>
      <c r="AE121" s="41">
        <f t="shared" si="29"/>
        <v>2.0408163265306118</v>
      </c>
    </row>
    <row r="122" spans="1:31" ht="13.8" x14ac:dyDescent="0.25">
      <c r="A122" s="95">
        <v>43980</v>
      </c>
      <c r="B122" s="81">
        <v>7184</v>
      </c>
      <c r="C122" s="81">
        <v>103</v>
      </c>
      <c r="D122" s="81">
        <v>6605</v>
      </c>
      <c r="E122" s="81"/>
      <c r="F122" s="81">
        <f t="shared" si="34"/>
        <v>19</v>
      </c>
      <c r="G122" s="81">
        <f t="shared" si="34"/>
        <v>0</v>
      </c>
      <c r="H122" s="81">
        <f t="shared" si="34"/>
        <v>29</v>
      </c>
      <c r="I122" s="81">
        <f t="shared" si="18"/>
        <v>476</v>
      </c>
      <c r="J122" s="82">
        <f t="shared" si="24"/>
        <v>3.9105638173295272E-2</v>
      </c>
      <c r="K122" s="82">
        <f t="shared" si="25"/>
        <v>0</v>
      </c>
      <c r="L122" s="82">
        <f t="shared" si="26"/>
        <v>5.9670781893004114E-2</v>
      </c>
      <c r="M122" s="81">
        <f t="shared" si="30"/>
        <v>0.65535655697315531</v>
      </c>
      <c r="N122" s="84">
        <f t="shared" si="27"/>
        <v>1.4337416481069043E-2</v>
      </c>
      <c r="O122" s="84"/>
      <c r="P122" s="85">
        <f t="shared" si="31"/>
        <v>0.91940423162583518</v>
      </c>
      <c r="Q122" s="87">
        <f t="shared" si="32"/>
        <v>1.4337416481069043E-2</v>
      </c>
      <c r="R122" s="96">
        <f t="shared" si="19"/>
        <v>6.6258351893095813E-2</v>
      </c>
      <c r="AB122" s="119">
        <f t="shared" si="33"/>
        <v>12.142857142857142</v>
      </c>
      <c r="AC122" s="120">
        <f t="shared" si="33"/>
        <v>0.2857142857142857</v>
      </c>
      <c r="AD122" s="67">
        <f t="shared" si="28"/>
        <v>0.13142857142857142</v>
      </c>
      <c r="AE122" s="41">
        <f t="shared" si="29"/>
        <v>2.1739130434782608</v>
      </c>
    </row>
    <row r="123" spans="1:31" ht="13.8" x14ac:dyDescent="0.25">
      <c r="A123" s="95">
        <v>43981</v>
      </c>
      <c r="B123" s="81">
        <v>7192</v>
      </c>
      <c r="C123" s="81">
        <v>103</v>
      </c>
      <c r="D123" s="81">
        <v>6614</v>
      </c>
      <c r="E123" s="81"/>
      <c r="F123" s="81">
        <f t="shared" si="34"/>
        <v>8</v>
      </c>
      <c r="G123" s="81">
        <f t="shared" si="34"/>
        <v>0</v>
      </c>
      <c r="H123" s="81">
        <f t="shared" si="34"/>
        <v>9</v>
      </c>
      <c r="I123" s="81">
        <f t="shared" si="18"/>
        <v>475</v>
      </c>
      <c r="J123" s="82">
        <f t="shared" si="24"/>
        <v>1.6811458927128025E-2</v>
      </c>
      <c r="K123" s="82">
        <f t="shared" si="25"/>
        <v>0</v>
      </c>
      <c r="L123" s="82">
        <f t="shared" si="26"/>
        <v>1.8907563025210083E-2</v>
      </c>
      <c r="M123" s="81">
        <f t="shared" si="30"/>
        <v>0.88913938325699338</v>
      </c>
      <c r="N123" s="84">
        <f t="shared" si="27"/>
        <v>1.432146829810901E-2</v>
      </c>
      <c r="O123" s="84"/>
      <c r="P123" s="85">
        <f t="shared" si="31"/>
        <v>0.91963292547274744</v>
      </c>
      <c r="Q123" s="87">
        <f t="shared" si="32"/>
        <v>1.432146829810901E-2</v>
      </c>
      <c r="R123" s="96">
        <f t="shared" si="19"/>
        <v>6.6045606229143572E-2</v>
      </c>
      <c r="AB123" s="119">
        <f t="shared" si="33"/>
        <v>11.142857142857142</v>
      </c>
      <c r="AC123" s="120">
        <f t="shared" si="33"/>
        <v>0.14285714285714285</v>
      </c>
      <c r="AD123" s="67">
        <f t="shared" si="28"/>
        <v>0.13142857142857142</v>
      </c>
      <c r="AE123" s="41">
        <f t="shared" si="29"/>
        <v>1.0869565217391304</v>
      </c>
    </row>
    <row r="124" spans="1:31" ht="13.8" x14ac:dyDescent="0.25">
      <c r="A124" s="95">
        <v>43982</v>
      </c>
      <c r="B124" s="81">
        <v>7202</v>
      </c>
      <c r="C124" s="81">
        <v>103</v>
      </c>
      <c r="D124" s="81">
        <v>6618</v>
      </c>
      <c r="E124" s="81"/>
      <c r="F124" s="81">
        <f t="shared" si="34"/>
        <v>10</v>
      </c>
      <c r="G124" s="81">
        <f t="shared" si="34"/>
        <v>0</v>
      </c>
      <c r="H124" s="81">
        <f t="shared" si="34"/>
        <v>4</v>
      </c>
      <c r="I124" s="81">
        <f t="shared" si="18"/>
        <v>481</v>
      </c>
      <c r="J124" s="82">
        <f t="shared" si="24"/>
        <v>2.1058570948799551E-2</v>
      </c>
      <c r="K124" s="82">
        <f t="shared" si="25"/>
        <v>0</v>
      </c>
      <c r="L124" s="82">
        <f t="shared" si="26"/>
        <v>8.4210526315789472E-3</v>
      </c>
      <c r="M124" s="81">
        <f t="shared" si="30"/>
        <v>2.5007053001699466</v>
      </c>
      <c r="N124" s="84">
        <f t="shared" si="27"/>
        <v>1.4301582893640655E-2</v>
      </c>
      <c r="O124" s="84"/>
      <c r="P124" s="85">
        <f t="shared" si="31"/>
        <v>0.91891141349625105</v>
      </c>
      <c r="Q124" s="87">
        <f t="shared" si="32"/>
        <v>1.4301582893640655E-2</v>
      </c>
      <c r="R124" s="96">
        <f t="shared" si="19"/>
        <v>6.6787003610108253E-2</v>
      </c>
      <c r="AB124" s="119">
        <f t="shared" ref="AB124:AC139" si="35">AVERAGE(F118:F124)</f>
        <v>12.571428571428571</v>
      </c>
      <c r="AC124" s="120">
        <f t="shared" si="35"/>
        <v>0.14285714285714285</v>
      </c>
      <c r="AD124" s="67">
        <f t="shared" si="28"/>
        <v>0.10857142857142858</v>
      </c>
      <c r="AE124" s="41">
        <f t="shared" si="29"/>
        <v>1.3157894736842104</v>
      </c>
    </row>
    <row r="125" spans="1:31" ht="13.8" x14ac:dyDescent="0.25">
      <c r="A125" s="95">
        <v>43983</v>
      </c>
      <c r="B125" s="81">
        <v>7221</v>
      </c>
      <c r="C125" s="81">
        <v>102</v>
      </c>
      <c r="D125" s="81">
        <v>6626</v>
      </c>
      <c r="E125" s="81"/>
      <c r="F125" s="81">
        <f t="shared" si="34"/>
        <v>19</v>
      </c>
      <c r="G125" s="81">
        <f t="shared" si="34"/>
        <v>-1</v>
      </c>
      <c r="H125" s="81">
        <f t="shared" si="34"/>
        <v>8</v>
      </c>
      <c r="I125" s="81">
        <f t="shared" si="18"/>
        <v>493</v>
      </c>
      <c r="J125" s="82">
        <f t="shared" si="24"/>
        <v>3.9512199036410733E-2</v>
      </c>
      <c r="K125" s="82">
        <f t="shared" si="25"/>
        <v>-2.0790020790020791E-3</v>
      </c>
      <c r="L125" s="82">
        <f t="shared" si="26"/>
        <v>1.6632016632016633E-2</v>
      </c>
      <c r="M125" s="81">
        <f t="shared" si="30"/>
        <v>2.7150525337876519</v>
      </c>
      <c r="N125" s="84">
        <f t="shared" si="27"/>
        <v>1.4125467386788533E-2</v>
      </c>
      <c r="O125" s="84"/>
      <c r="P125" s="85">
        <f t="shared" si="31"/>
        <v>0.91760144024373358</v>
      </c>
      <c r="Q125" s="87">
        <f t="shared" si="32"/>
        <v>1.4125467386788533E-2</v>
      </c>
      <c r="R125" s="96">
        <f t="shared" si="19"/>
        <v>6.8273092369477872E-2</v>
      </c>
      <c r="AB125" s="119">
        <f t="shared" si="35"/>
        <v>13.571428571428571</v>
      </c>
      <c r="AC125" s="120">
        <f t="shared" si="35"/>
        <v>0</v>
      </c>
      <c r="AD125" s="67">
        <f t="shared" si="28"/>
        <v>9.1428571428571428E-2</v>
      </c>
      <c r="AE125" s="41">
        <f t="shared" si="29"/>
        <v>0</v>
      </c>
    </row>
    <row r="126" spans="1:31" ht="13.8" x14ac:dyDescent="0.25">
      <c r="A126" s="95">
        <v>43984</v>
      </c>
      <c r="B126" s="81">
        <v>7229</v>
      </c>
      <c r="C126" s="81">
        <v>102</v>
      </c>
      <c r="D126" s="81">
        <v>6636</v>
      </c>
      <c r="E126" s="81"/>
      <c r="F126" s="81">
        <f t="shared" si="34"/>
        <v>8</v>
      </c>
      <c r="G126" s="81">
        <f t="shared" si="34"/>
        <v>0</v>
      </c>
      <c r="H126" s="81">
        <f t="shared" si="34"/>
        <v>10</v>
      </c>
      <c r="I126" s="81">
        <f t="shared" si="18"/>
        <v>491</v>
      </c>
      <c r="J126" s="82">
        <f t="shared" si="24"/>
        <v>1.6231777005616663E-2</v>
      </c>
      <c r="K126" s="82">
        <f t="shared" si="25"/>
        <v>0</v>
      </c>
      <c r="L126" s="82">
        <f t="shared" si="26"/>
        <v>2.0283975659229209E-2</v>
      </c>
      <c r="M126" s="81">
        <f t="shared" si="30"/>
        <v>0.80022660637690146</v>
      </c>
      <c r="N126" s="84">
        <f t="shared" si="27"/>
        <v>1.4109835385253839E-2</v>
      </c>
      <c r="O126" s="84"/>
      <c r="P126" s="85">
        <f t="shared" si="31"/>
        <v>0.91796929035827912</v>
      </c>
      <c r="Q126" s="87">
        <f t="shared" si="32"/>
        <v>1.4109835385253839E-2</v>
      </c>
      <c r="R126" s="96">
        <f t="shared" si="19"/>
        <v>6.792087425646709E-2</v>
      </c>
      <c r="AB126" s="119">
        <f t="shared" si="35"/>
        <v>12.857142857142858</v>
      </c>
      <c r="AC126" s="120">
        <f t="shared" si="35"/>
        <v>-0.14285714285714285</v>
      </c>
      <c r="AD126" s="67">
        <f t="shared" si="28"/>
        <v>0.1</v>
      </c>
      <c r="AE126" s="41">
        <f t="shared" si="29"/>
        <v>-1.4285714285714284</v>
      </c>
    </row>
    <row r="127" spans="1:31" ht="13.8" x14ac:dyDescent="0.25">
      <c r="A127" s="95">
        <v>43985</v>
      </c>
      <c r="B127" s="81">
        <v>7240</v>
      </c>
      <c r="C127" s="81">
        <v>102</v>
      </c>
      <c r="D127" s="81">
        <v>6648</v>
      </c>
      <c r="E127" s="81"/>
      <c r="F127" s="81">
        <f t="shared" si="34"/>
        <v>11</v>
      </c>
      <c r="G127" s="81">
        <f t="shared" si="34"/>
        <v>0</v>
      </c>
      <c r="H127" s="81">
        <f t="shared" si="34"/>
        <v>12</v>
      </c>
      <c r="I127" s="81">
        <f t="shared" si="18"/>
        <v>490</v>
      </c>
      <c r="J127" s="82">
        <f t="shared" si="24"/>
        <v>2.240961158988776E-2</v>
      </c>
      <c r="K127" s="82">
        <f t="shared" si="25"/>
        <v>0</v>
      </c>
      <c r="L127" s="82">
        <f t="shared" si="26"/>
        <v>2.4439918533604887E-2</v>
      </c>
      <c r="M127" s="81">
        <f t="shared" si="30"/>
        <v>0.91692660755290756</v>
      </c>
      <c r="N127" s="84">
        <f t="shared" si="27"/>
        <v>1.4088397790055249E-2</v>
      </c>
      <c r="O127" s="84"/>
      <c r="P127" s="85">
        <f t="shared" si="31"/>
        <v>0.91823204419889504</v>
      </c>
      <c r="Q127" s="87">
        <f t="shared" si="32"/>
        <v>1.4088397790055249E-2</v>
      </c>
      <c r="R127" s="96">
        <f t="shared" si="19"/>
        <v>6.7679558011049745E-2</v>
      </c>
      <c r="AB127" s="119">
        <f t="shared" si="35"/>
        <v>12.857142857142858</v>
      </c>
      <c r="AC127" s="120">
        <f t="shared" si="35"/>
        <v>-0.14285714285714285</v>
      </c>
      <c r="AD127" s="67">
        <f t="shared" si="28"/>
        <v>8.5714285714285715E-2</v>
      </c>
      <c r="AE127" s="41">
        <f t="shared" si="29"/>
        <v>-1.6666666666666665</v>
      </c>
    </row>
    <row r="128" spans="1:31" ht="13.8" x14ac:dyDescent="0.25">
      <c r="A128" s="95">
        <v>43986</v>
      </c>
      <c r="B128" s="81">
        <v>7247</v>
      </c>
      <c r="C128" s="81">
        <v>102</v>
      </c>
      <c r="D128" s="81">
        <v>6683</v>
      </c>
      <c r="E128" s="81"/>
      <c r="F128" s="81">
        <f t="shared" si="34"/>
        <v>7</v>
      </c>
      <c r="G128" s="81">
        <f t="shared" si="34"/>
        <v>0</v>
      </c>
      <c r="H128" s="81">
        <f t="shared" si="34"/>
        <v>35</v>
      </c>
      <c r="I128" s="81">
        <f t="shared" si="18"/>
        <v>462</v>
      </c>
      <c r="J128" s="82">
        <f t="shared" si="24"/>
        <v>1.4289771478504038E-2</v>
      </c>
      <c r="K128" s="82">
        <f t="shared" si="25"/>
        <v>0</v>
      </c>
      <c r="L128" s="82">
        <f t="shared" si="26"/>
        <v>7.1428571428571425E-2</v>
      </c>
      <c r="M128" s="81">
        <f t="shared" si="30"/>
        <v>0.20005680069905654</v>
      </c>
      <c r="N128" s="84">
        <f t="shared" si="27"/>
        <v>1.4074789568097143E-2</v>
      </c>
      <c r="O128" s="84"/>
      <c r="P128" s="85">
        <f t="shared" si="31"/>
        <v>0.92217469297640398</v>
      </c>
      <c r="Q128" s="87">
        <f t="shared" si="32"/>
        <v>1.4074789568097143E-2</v>
      </c>
      <c r="R128" s="96">
        <f t="shared" si="19"/>
        <v>6.3750517455498867E-2</v>
      </c>
      <c r="AB128" s="119">
        <f t="shared" si="35"/>
        <v>11.714285714285714</v>
      </c>
      <c r="AC128" s="120">
        <f t="shared" si="35"/>
        <v>-0.14285714285714285</v>
      </c>
      <c r="AD128" s="67">
        <f t="shared" si="28"/>
        <v>8.2857142857142865E-2</v>
      </c>
      <c r="AE128" s="41">
        <f t="shared" si="29"/>
        <v>-1.7241379310344824</v>
      </c>
    </row>
    <row r="129" spans="1:31" ht="13.8" x14ac:dyDescent="0.25">
      <c r="A129" s="95">
        <v>43987</v>
      </c>
      <c r="B129" s="81">
        <v>7252</v>
      </c>
      <c r="C129" s="81">
        <v>102</v>
      </c>
      <c r="D129" s="81">
        <v>6688</v>
      </c>
      <c r="E129" s="81"/>
      <c r="F129" s="81">
        <f t="shared" si="34"/>
        <v>5</v>
      </c>
      <c r="G129" s="81">
        <f t="shared" si="34"/>
        <v>0</v>
      </c>
      <c r="H129" s="81">
        <f t="shared" si="34"/>
        <v>5</v>
      </c>
      <c r="I129" s="81">
        <f t="shared" si="18"/>
        <v>462</v>
      </c>
      <c r="J129" s="82">
        <f t="shared" si="24"/>
        <v>1.0825587425999537E-2</v>
      </c>
      <c r="K129" s="82">
        <f t="shared" si="25"/>
        <v>0</v>
      </c>
      <c r="L129" s="82">
        <f t="shared" si="26"/>
        <v>1.0822510822510822E-2</v>
      </c>
      <c r="M129" s="81">
        <f t="shared" si="30"/>
        <v>1.0002842781623573</v>
      </c>
      <c r="N129" s="84">
        <f t="shared" si="27"/>
        <v>1.4065085493656922E-2</v>
      </c>
      <c r="O129" s="84"/>
      <c r="P129" s="85">
        <f t="shared" si="31"/>
        <v>0.92222835079977938</v>
      </c>
      <c r="Q129" s="87">
        <f t="shared" si="32"/>
        <v>1.4065085493656922E-2</v>
      </c>
      <c r="R129" s="96">
        <f t="shared" si="19"/>
        <v>6.370656370656369E-2</v>
      </c>
      <c r="AB129" s="119">
        <f t="shared" si="35"/>
        <v>9.7142857142857135</v>
      </c>
      <c r="AC129" s="120">
        <f t="shared" si="35"/>
        <v>-0.14285714285714285</v>
      </c>
      <c r="AD129" s="67">
        <f t="shared" si="28"/>
        <v>9.571428571428571E-2</v>
      </c>
      <c r="AE129" s="41">
        <f t="shared" si="29"/>
        <v>-1.4925373134328359</v>
      </c>
    </row>
    <row r="130" spans="1:31" ht="13.8" x14ac:dyDescent="0.25">
      <c r="A130" s="95">
        <v>43988</v>
      </c>
      <c r="B130" s="81">
        <v>7259</v>
      </c>
      <c r="C130" s="81">
        <v>102</v>
      </c>
      <c r="D130" s="81">
        <v>6703</v>
      </c>
      <c r="E130" s="81"/>
      <c r="F130" s="81">
        <f t="shared" si="34"/>
        <v>7</v>
      </c>
      <c r="G130" s="81">
        <f t="shared" si="34"/>
        <v>0</v>
      </c>
      <c r="H130" s="81">
        <f t="shared" si="34"/>
        <v>15</v>
      </c>
      <c r="I130" s="81">
        <f t="shared" ref="I130:I162" si="36">B130-D130-C130</f>
        <v>454</v>
      </c>
      <c r="J130" s="82">
        <f t="shared" si="24"/>
        <v>1.5155825368988136E-2</v>
      </c>
      <c r="K130" s="82">
        <f t="shared" si="25"/>
        <v>0</v>
      </c>
      <c r="L130" s="82">
        <f t="shared" si="26"/>
        <v>3.2467532467532464E-2</v>
      </c>
      <c r="M130" s="81">
        <f t="shared" si="30"/>
        <v>0.46679942136483465</v>
      </c>
      <c r="N130" s="84">
        <f t="shared" si="27"/>
        <v>1.405152224824356E-2</v>
      </c>
      <c r="O130" s="84"/>
      <c r="P130" s="85">
        <f t="shared" si="31"/>
        <v>0.92340542774486845</v>
      </c>
      <c r="Q130" s="87">
        <f t="shared" si="32"/>
        <v>1.405152224824356E-2</v>
      </c>
      <c r="R130" s="96">
        <f t="shared" si="19"/>
        <v>6.2543050006887979E-2</v>
      </c>
      <c r="AB130" s="119">
        <f t="shared" si="35"/>
        <v>9.5714285714285712</v>
      </c>
      <c r="AC130" s="120">
        <f t="shared" si="35"/>
        <v>-0.14285714285714285</v>
      </c>
      <c r="AD130" s="67">
        <f t="shared" si="28"/>
        <v>9.8571428571428574E-2</v>
      </c>
      <c r="AE130" s="41">
        <f t="shared" si="29"/>
        <v>-1.4492753623188404</v>
      </c>
    </row>
    <row r="131" spans="1:31" ht="13.8" x14ac:dyDescent="0.25">
      <c r="A131" s="95">
        <v>43989</v>
      </c>
      <c r="B131" s="81">
        <v>7265</v>
      </c>
      <c r="C131" s="81">
        <v>102</v>
      </c>
      <c r="D131" s="81">
        <v>6706</v>
      </c>
      <c r="E131" s="81"/>
      <c r="F131" s="81">
        <f t="shared" si="34"/>
        <v>6</v>
      </c>
      <c r="G131" s="81">
        <f t="shared" si="34"/>
        <v>0</v>
      </c>
      <c r="H131" s="81">
        <f t="shared" si="34"/>
        <v>3</v>
      </c>
      <c r="I131" s="81">
        <f t="shared" si="36"/>
        <v>457</v>
      </c>
      <c r="J131" s="82">
        <f t="shared" si="24"/>
        <v>1.3219622233751763E-2</v>
      </c>
      <c r="K131" s="82">
        <f t="shared" si="25"/>
        <v>0</v>
      </c>
      <c r="L131" s="82">
        <f t="shared" si="26"/>
        <v>6.6079295154185024E-3</v>
      </c>
      <c r="M131" s="81">
        <f t="shared" si="30"/>
        <v>2.0005694980411</v>
      </c>
      <c r="N131" s="84">
        <f t="shared" si="27"/>
        <v>1.4039917412250516E-2</v>
      </c>
      <c r="O131" s="84"/>
      <c r="P131" s="85">
        <f t="shared" si="31"/>
        <v>0.92305574673090163</v>
      </c>
      <c r="Q131" s="87">
        <f t="shared" si="32"/>
        <v>1.4039917412250516E-2</v>
      </c>
      <c r="R131" s="96">
        <f t="shared" si="19"/>
        <v>6.2904335856847848E-2</v>
      </c>
      <c r="AB131" s="119">
        <f t="shared" si="35"/>
        <v>9</v>
      </c>
      <c r="AC131" s="120">
        <f t="shared" si="35"/>
        <v>-0.14285714285714285</v>
      </c>
      <c r="AD131" s="67">
        <f t="shared" si="28"/>
        <v>0.1</v>
      </c>
      <c r="AE131" s="41">
        <f t="shared" si="29"/>
        <v>-1.4285714285714284</v>
      </c>
    </row>
    <row r="132" spans="1:31" ht="13.8" x14ac:dyDescent="0.25">
      <c r="A132" s="95">
        <v>43990</v>
      </c>
      <c r="B132" s="81">
        <v>7267</v>
      </c>
      <c r="C132" s="81">
        <v>102</v>
      </c>
      <c r="D132" s="81">
        <v>6720</v>
      </c>
      <c r="E132" s="81"/>
      <c r="F132" s="81">
        <f t="shared" si="34"/>
        <v>2</v>
      </c>
      <c r="G132" s="81">
        <f t="shared" si="34"/>
        <v>0</v>
      </c>
      <c r="H132" s="81">
        <f t="shared" si="34"/>
        <v>14</v>
      </c>
      <c r="I132" s="81">
        <f t="shared" si="36"/>
        <v>445</v>
      </c>
      <c r="J132" s="82">
        <f t="shared" si="24"/>
        <v>4.3776148115965549E-3</v>
      </c>
      <c r="K132" s="82">
        <f t="shared" si="25"/>
        <v>0</v>
      </c>
      <c r="L132" s="82">
        <f t="shared" si="26"/>
        <v>3.0634573304157548E-2</v>
      </c>
      <c r="M132" s="81">
        <f t="shared" si="30"/>
        <v>0.14289785492140183</v>
      </c>
      <c r="N132" s="84">
        <f t="shared" si="27"/>
        <v>1.4036053392046237E-2</v>
      </c>
      <c r="O132" s="84"/>
      <c r="P132" s="85">
        <f t="shared" si="31"/>
        <v>0.92472822347598738</v>
      </c>
      <c r="Q132" s="87">
        <f t="shared" si="32"/>
        <v>1.4036053392046237E-2</v>
      </c>
      <c r="R132" s="96">
        <f t="shared" si="19"/>
        <v>6.1235723131966346E-2</v>
      </c>
      <c r="AB132" s="119">
        <f t="shared" si="35"/>
        <v>6.5714285714285712</v>
      </c>
      <c r="AC132" s="120">
        <f t="shared" si="35"/>
        <v>0</v>
      </c>
      <c r="AD132" s="67">
        <f t="shared" si="28"/>
        <v>0.12142857142857143</v>
      </c>
      <c r="AE132" s="41">
        <f t="shared" si="29"/>
        <v>0</v>
      </c>
    </row>
    <row r="133" spans="1:31" ht="13.8" x14ac:dyDescent="0.25">
      <c r="A133" s="95">
        <v>43991</v>
      </c>
      <c r="B133" s="81">
        <v>7274</v>
      </c>
      <c r="C133" s="81">
        <v>102</v>
      </c>
      <c r="D133" s="81">
        <v>6740</v>
      </c>
      <c r="E133" s="81"/>
      <c r="F133" s="81">
        <f t="shared" si="34"/>
        <v>7</v>
      </c>
      <c r="G133" s="81">
        <f t="shared" si="34"/>
        <v>0</v>
      </c>
      <c r="H133" s="81">
        <f t="shared" si="34"/>
        <v>20</v>
      </c>
      <c r="I133" s="81">
        <f t="shared" si="36"/>
        <v>432</v>
      </c>
      <c r="J133" s="82">
        <f t="shared" si="24"/>
        <v>1.5734821214570354E-2</v>
      </c>
      <c r="K133" s="82">
        <f t="shared" si="25"/>
        <v>0</v>
      </c>
      <c r="L133" s="82">
        <f t="shared" si="26"/>
        <v>4.49438202247191E-2</v>
      </c>
      <c r="M133" s="81">
        <f t="shared" si="30"/>
        <v>0.3500997720241904</v>
      </c>
      <c r="N133" s="84">
        <f t="shared" si="27"/>
        <v>1.4022546054440473E-2</v>
      </c>
      <c r="O133" s="84"/>
      <c r="P133" s="85">
        <f t="shared" si="31"/>
        <v>0.92658784712675279</v>
      </c>
      <c r="Q133" s="87">
        <f t="shared" si="32"/>
        <v>1.4022546054440473E-2</v>
      </c>
      <c r="R133" s="96">
        <f t="shared" ref="R133:R162" si="37">IF(P133="","",1-SUM(P133:Q133))</f>
        <v>5.9389606818806784E-2</v>
      </c>
      <c r="AB133" s="119">
        <f t="shared" si="35"/>
        <v>6.4285714285714288</v>
      </c>
      <c r="AC133" s="120">
        <f t="shared" si="35"/>
        <v>0</v>
      </c>
      <c r="AD133" s="67">
        <f t="shared" si="28"/>
        <v>0.11142857142857143</v>
      </c>
      <c r="AE133" s="41">
        <f t="shared" si="29"/>
        <v>0</v>
      </c>
    </row>
    <row r="134" spans="1:31" ht="13.8" x14ac:dyDescent="0.25">
      <c r="A134" s="95">
        <v>43992</v>
      </c>
      <c r="B134" s="81">
        <v>7285</v>
      </c>
      <c r="C134" s="81">
        <v>102</v>
      </c>
      <c r="D134" s="81">
        <v>6759</v>
      </c>
      <c r="E134" s="81"/>
      <c r="F134" s="81">
        <f t="shared" si="34"/>
        <v>11</v>
      </c>
      <c r="G134" s="81">
        <f t="shared" si="34"/>
        <v>0</v>
      </c>
      <c r="H134" s="81">
        <f t="shared" si="34"/>
        <v>19</v>
      </c>
      <c r="I134" s="81">
        <f t="shared" si="36"/>
        <v>424</v>
      </c>
      <c r="J134" s="82">
        <f t="shared" si="24"/>
        <v>2.5470228503548745E-2</v>
      </c>
      <c r="K134" s="82">
        <f t="shared" si="25"/>
        <v>0</v>
      </c>
      <c r="L134" s="82">
        <f t="shared" si="26"/>
        <v>4.3981481481481483E-2</v>
      </c>
      <c r="M134" s="81">
        <f t="shared" si="30"/>
        <v>0.57911256387016097</v>
      </c>
      <c r="N134" s="84">
        <f t="shared" si="27"/>
        <v>1.4001372683596431E-2</v>
      </c>
      <c r="O134" s="84"/>
      <c r="P134" s="85">
        <f t="shared" si="31"/>
        <v>0.92779684282772823</v>
      </c>
      <c r="Q134" s="87">
        <f t="shared" si="32"/>
        <v>1.4001372683596431E-2</v>
      </c>
      <c r="R134" s="96">
        <f t="shared" si="37"/>
        <v>5.8201784488675301E-2</v>
      </c>
      <c r="AB134" s="119">
        <f t="shared" si="35"/>
        <v>6.4285714285714288</v>
      </c>
      <c r="AC134" s="120">
        <f t="shared" si="35"/>
        <v>0</v>
      </c>
      <c r="AD134" s="67">
        <f t="shared" si="28"/>
        <v>0.12571428571428572</v>
      </c>
      <c r="AE134" s="41">
        <f t="shared" si="29"/>
        <v>0</v>
      </c>
    </row>
    <row r="135" spans="1:31" ht="13.8" x14ac:dyDescent="0.25">
      <c r="A135" s="95">
        <v>43993</v>
      </c>
      <c r="B135" s="81">
        <v>7289</v>
      </c>
      <c r="C135" s="81">
        <v>102</v>
      </c>
      <c r="D135" s="81">
        <v>6782</v>
      </c>
      <c r="E135" s="81"/>
      <c r="F135" s="81">
        <f t="shared" si="34"/>
        <v>4</v>
      </c>
      <c r="G135" s="81">
        <f t="shared" si="34"/>
        <v>0</v>
      </c>
      <c r="H135" s="81">
        <f t="shared" si="34"/>
        <v>23</v>
      </c>
      <c r="I135" s="81">
        <f t="shared" si="36"/>
        <v>405</v>
      </c>
      <c r="J135" s="82">
        <f t="shared" si="24"/>
        <v>9.4366582001398289E-3</v>
      </c>
      <c r="K135" s="82">
        <f t="shared" si="25"/>
        <v>0</v>
      </c>
      <c r="L135" s="82">
        <f t="shared" si="26"/>
        <v>5.4245283018867926E-2</v>
      </c>
      <c r="M135" s="81">
        <f t="shared" si="30"/>
        <v>0.17396274247214294</v>
      </c>
      <c r="N135" s="84">
        <f t="shared" si="27"/>
        <v>1.3993689120592673E-2</v>
      </c>
      <c r="O135" s="84"/>
      <c r="P135" s="85">
        <f t="shared" si="31"/>
        <v>0.9304431334888188</v>
      </c>
      <c r="Q135" s="87">
        <f t="shared" si="32"/>
        <v>1.3993689120592673E-2</v>
      </c>
      <c r="R135" s="96">
        <f t="shared" si="37"/>
        <v>5.5563177390588581E-2</v>
      </c>
      <c r="AB135" s="119">
        <f t="shared" si="35"/>
        <v>6</v>
      </c>
      <c r="AC135" s="120">
        <f t="shared" si="35"/>
        <v>0</v>
      </c>
      <c r="AD135" s="67">
        <f t="shared" si="28"/>
        <v>0.1357142857142857</v>
      </c>
      <c r="AE135" s="41">
        <f t="shared" si="29"/>
        <v>0</v>
      </c>
    </row>
    <row r="136" spans="1:31" ht="13.8" x14ac:dyDescent="0.25">
      <c r="A136" s="95">
        <v>43994</v>
      </c>
      <c r="B136" s="81">
        <v>7294</v>
      </c>
      <c r="C136" s="81">
        <v>102</v>
      </c>
      <c r="D136" s="81">
        <v>6803</v>
      </c>
      <c r="E136" s="81"/>
      <c r="F136" s="81">
        <f t="shared" si="34"/>
        <v>5</v>
      </c>
      <c r="G136" s="81">
        <f t="shared" si="34"/>
        <v>0</v>
      </c>
      <c r="H136" s="81">
        <f t="shared" si="34"/>
        <v>21</v>
      </c>
      <c r="I136" s="81">
        <f t="shared" si="36"/>
        <v>389</v>
      </c>
      <c r="J136" s="82">
        <f t="shared" si="24"/>
        <v>1.2349208965036685E-2</v>
      </c>
      <c r="K136" s="82">
        <f t="shared" si="25"/>
        <v>0</v>
      </c>
      <c r="L136" s="82">
        <f t="shared" si="26"/>
        <v>5.185185185185185E-2</v>
      </c>
      <c r="M136" s="81">
        <f t="shared" si="30"/>
        <v>0.23816331575427893</v>
      </c>
      <c r="N136" s="84">
        <f t="shared" si="27"/>
        <v>1.3984096517685769E-2</v>
      </c>
      <c r="O136" s="84"/>
      <c r="P136" s="85">
        <f t="shared" si="31"/>
        <v>0.93268439813545378</v>
      </c>
      <c r="Q136" s="87">
        <f t="shared" si="32"/>
        <v>1.3984096517685769E-2</v>
      </c>
      <c r="R136" s="96">
        <f t="shared" si="37"/>
        <v>5.3331505346860486E-2</v>
      </c>
      <c r="AB136" s="119">
        <f t="shared" si="35"/>
        <v>6</v>
      </c>
      <c r="AC136" s="120">
        <f t="shared" si="35"/>
        <v>0</v>
      </c>
      <c r="AD136" s="67">
        <f t="shared" si="28"/>
        <v>0.12857142857142859</v>
      </c>
      <c r="AE136" s="41">
        <f t="shared" si="29"/>
        <v>0</v>
      </c>
    </row>
    <row r="137" spans="1:31" ht="13.8" x14ac:dyDescent="0.25">
      <c r="A137" s="95">
        <v>43995</v>
      </c>
      <c r="B137" s="81">
        <v>7320</v>
      </c>
      <c r="C137" s="81">
        <v>102</v>
      </c>
      <c r="D137" s="81">
        <v>6838</v>
      </c>
      <c r="E137" s="81"/>
      <c r="F137" s="81">
        <f t="shared" si="34"/>
        <v>26</v>
      </c>
      <c r="G137" s="81">
        <f t="shared" si="34"/>
        <v>0</v>
      </c>
      <c r="H137" s="81">
        <f t="shared" si="34"/>
        <v>35</v>
      </c>
      <c r="I137" s="81">
        <f t="shared" si="36"/>
        <v>380</v>
      </c>
      <c r="J137" s="82">
        <f t="shared" si="24"/>
        <v>6.6857170131995936E-2</v>
      </c>
      <c r="K137" s="82">
        <f t="shared" si="25"/>
        <v>0</v>
      </c>
      <c r="L137" s="82">
        <f t="shared" si="26"/>
        <v>8.9974293059125965E-2</v>
      </c>
      <c r="M137" s="81">
        <f t="shared" si="30"/>
        <v>0.74306969089561192</v>
      </c>
      <c r="N137" s="84">
        <f t="shared" si="27"/>
        <v>1.3934426229508197E-2</v>
      </c>
      <c r="O137" s="84"/>
      <c r="P137" s="85">
        <f t="shared" si="31"/>
        <v>0.93415300546448088</v>
      </c>
      <c r="Q137" s="87">
        <f t="shared" si="32"/>
        <v>1.3934426229508197E-2</v>
      </c>
      <c r="R137" s="96">
        <f t="shared" si="37"/>
        <v>5.1912568306010876E-2</v>
      </c>
      <c r="AB137" s="119">
        <f t="shared" si="35"/>
        <v>8.7142857142857135</v>
      </c>
      <c r="AC137" s="120">
        <f t="shared" si="35"/>
        <v>0</v>
      </c>
      <c r="AD137" s="67">
        <f t="shared" si="28"/>
        <v>0.12857142857142859</v>
      </c>
      <c r="AE137" s="41">
        <f t="shared" si="29"/>
        <v>0</v>
      </c>
    </row>
    <row r="138" spans="1:31" ht="13.8" x14ac:dyDescent="0.25">
      <c r="A138" s="95">
        <v>43996</v>
      </c>
      <c r="B138" s="81">
        <v>7335</v>
      </c>
      <c r="C138" s="81">
        <v>102</v>
      </c>
      <c r="D138" s="81">
        <v>6851</v>
      </c>
      <c r="E138" s="81"/>
      <c r="F138" s="81">
        <f t="shared" si="34"/>
        <v>15</v>
      </c>
      <c r="G138" s="81">
        <f t="shared" si="34"/>
        <v>0</v>
      </c>
      <c r="H138" s="81">
        <f t="shared" si="34"/>
        <v>13</v>
      </c>
      <c r="I138" s="81">
        <f t="shared" si="36"/>
        <v>382</v>
      </c>
      <c r="J138" s="82">
        <f t="shared" si="24"/>
        <v>3.9485018785127009E-2</v>
      </c>
      <c r="K138" s="82">
        <f t="shared" si="25"/>
        <v>0</v>
      </c>
      <c r="L138" s="82">
        <f t="shared" si="26"/>
        <v>3.4210526315789476E-2</v>
      </c>
      <c r="M138" s="81">
        <f t="shared" si="30"/>
        <v>1.1541774721806355</v>
      </c>
      <c r="N138" s="84">
        <f t="shared" si="27"/>
        <v>1.3905930470347648E-2</v>
      </c>
      <c r="O138" s="84"/>
      <c r="P138" s="85">
        <f t="shared" si="31"/>
        <v>0.93401499659168374</v>
      </c>
      <c r="Q138" s="87">
        <f t="shared" si="32"/>
        <v>1.3905930470347648E-2</v>
      </c>
      <c r="R138" s="96">
        <f t="shared" si="37"/>
        <v>5.2079072937968651E-2</v>
      </c>
      <c r="AB138" s="119">
        <f t="shared" si="35"/>
        <v>10</v>
      </c>
      <c r="AC138" s="120">
        <f t="shared" si="35"/>
        <v>0</v>
      </c>
      <c r="AD138" s="67">
        <f t="shared" si="28"/>
        <v>0.11714285714285713</v>
      </c>
      <c r="AE138" s="41">
        <f t="shared" si="29"/>
        <v>0</v>
      </c>
    </row>
    <row r="139" spans="1:31" ht="13.8" x14ac:dyDescent="0.25">
      <c r="A139" s="95">
        <v>43997</v>
      </c>
      <c r="B139" s="81">
        <v>7347</v>
      </c>
      <c r="C139" s="81">
        <v>102</v>
      </c>
      <c r="D139" s="81">
        <v>6856</v>
      </c>
      <c r="E139" s="81"/>
      <c r="F139" s="81">
        <f t="shared" si="34"/>
        <v>12</v>
      </c>
      <c r="G139" s="81">
        <f t="shared" si="34"/>
        <v>0</v>
      </c>
      <c r="H139" s="81">
        <f t="shared" si="34"/>
        <v>5</v>
      </c>
      <c r="I139" s="81">
        <f t="shared" si="36"/>
        <v>389</v>
      </c>
      <c r="J139" s="82">
        <f t="shared" si="24"/>
        <v>3.1422651239771691E-2</v>
      </c>
      <c r="K139" s="82">
        <f t="shared" si="25"/>
        <v>0</v>
      </c>
      <c r="L139" s="82">
        <f t="shared" si="26"/>
        <v>1.3089005235602094E-2</v>
      </c>
      <c r="M139" s="81">
        <f t="shared" si="30"/>
        <v>2.4006905547185573</v>
      </c>
      <c r="N139" s="84">
        <f t="shared" si="27"/>
        <v>1.3883217639853002E-2</v>
      </c>
      <c r="O139" s="84"/>
      <c r="P139" s="85">
        <f t="shared" si="31"/>
        <v>0.93317000136109973</v>
      </c>
      <c r="Q139" s="87">
        <f t="shared" si="32"/>
        <v>1.3883217639853002E-2</v>
      </c>
      <c r="R139" s="96">
        <f t="shared" si="37"/>
        <v>5.294678099904726E-2</v>
      </c>
      <c r="AB139" s="119">
        <f t="shared" si="35"/>
        <v>11.428571428571429</v>
      </c>
      <c r="AC139" s="120">
        <f t="shared" si="35"/>
        <v>0</v>
      </c>
      <c r="AD139" s="67">
        <f t="shared" si="28"/>
        <v>9.7142857142857142E-2</v>
      </c>
      <c r="AE139" s="41">
        <f t="shared" si="29"/>
        <v>0</v>
      </c>
    </row>
    <row r="140" spans="1:31" ht="13.8" x14ac:dyDescent="0.25">
      <c r="A140" s="95">
        <v>43998</v>
      </c>
      <c r="B140" s="81">
        <v>7370</v>
      </c>
      <c r="C140" s="81">
        <v>102</v>
      </c>
      <c r="D140" s="81">
        <v>6861</v>
      </c>
      <c r="E140" s="81"/>
      <c r="F140" s="81">
        <f t="shared" si="34"/>
        <v>23</v>
      </c>
      <c r="G140" s="81">
        <f t="shared" si="34"/>
        <v>0</v>
      </c>
      <c r="H140" s="81">
        <f t="shared" si="34"/>
        <v>5</v>
      </c>
      <c r="I140" s="81">
        <f t="shared" si="36"/>
        <v>407</v>
      </c>
      <c r="J140" s="82">
        <f t="shared" si="24"/>
        <v>5.9143004231018106E-2</v>
      </c>
      <c r="K140" s="82">
        <f t="shared" si="25"/>
        <v>0</v>
      </c>
      <c r="L140" s="82">
        <f t="shared" si="26"/>
        <v>1.2853470437017995E-2</v>
      </c>
      <c r="M140" s="81">
        <f t="shared" si="30"/>
        <v>4.6013257291732081</v>
      </c>
      <c r="N140" s="84">
        <f t="shared" si="27"/>
        <v>1.3839891451831751E-2</v>
      </c>
      <c r="O140" s="84"/>
      <c r="P140" s="85">
        <f t="shared" si="31"/>
        <v>0.93093622795115327</v>
      </c>
      <c r="Q140" s="87">
        <f t="shared" si="32"/>
        <v>1.3839891451831751E-2</v>
      </c>
      <c r="R140" s="96">
        <f t="shared" si="37"/>
        <v>5.5223880597014996E-2</v>
      </c>
      <c r="AB140" s="119">
        <f t="shared" ref="AB140:AC162" si="38">AVERAGE(F134:F140)</f>
        <v>13.714285714285714</v>
      </c>
      <c r="AC140" s="120">
        <f t="shared" si="38"/>
        <v>0</v>
      </c>
      <c r="AD140" s="67">
        <f t="shared" si="28"/>
        <v>9.571428571428571E-2</v>
      </c>
      <c r="AE140" s="41">
        <f t="shared" si="29"/>
        <v>0</v>
      </c>
    </row>
    <row r="141" spans="1:31" ht="13.8" x14ac:dyDescent="0.25">
      <c r="A141" s="95">
        <v>43999</v>
      </c>
      <c r="B141" s="81">
        <v>7391</v>
      </c>
      <c r="C141" s="81">
        <v>102</v>
      </c>
      <c r="D141" s="81">
        <v>6877</v>
      </c>
      <c r="E141" s="81"/>
      <c r="F141" s="81">
        <f t="shared" si="34"/>
        <v>21</v>
      </c>
      <c r="G141" s="81">
        <f t="shared" si="34"/>
        <v>0</v>
      </c>
      <c r="H141" s="81">
        <f t="shared" si="34"/>
        <v>16</v>
      </c>
      <c r="I141" s="81">
        <f t="shared" si="36"/>
        <v>412</v>
      </c>
      <c r="J141" s="82">
        <f t="shared" si="24"/>
        <v>5.1611968535815275E-2</v>
      </c>
      <c r="K141" s="82">
        <f t="shared" si="25"/>
        <v>0</v>
      </c>
      <c r="L141" s="82">
        <f t="shared" si="26"/>
        <v>3.9312039312039311E-2</v>
      </c>
      <c r="M141" s="81">
        <f t="shared" si="30"/>
        <v>1.3128794496298011</v>
      </c>
      <c r="N141" s="84">
        <f t="shared" si="27"/>
        <v>1.3800568258693005E-2</v>
      </c>
      <c r="O141" s="84"/>
      <c r="P141" s="85">
        <f t="shared" si="31"/>
        <v>0.93045595995129216</v>
      </c>
      <c r="Q141" s="87">
        <f t="shared" si="32"/>
        <v>1.3800568258693005E-2</v>
      </c>
      <c r="R141" s="96">
        <f t="shared" si="37"/>
        <v>5.574347179001482E-2</v>
      </c>
      <c r="AB141" s="119">
        <f t="shared" si="38"/>
        <v>15.142857142857142</v>
      </c>
      <c r="AC141" s="120">
        <f t="shared" si="38"/>
        <v>0</v>
      </c>
      <c r="AD141" s="67">
        <f t="shared" si="28"/>
        <v>0.09</v>
      </c>
      <c r="AE141" s="41">
        <f t="shared" si="29"/>
        <v>0</v>
      </c>
    </row>
    <row r="142" spans="1:31" ht="13.8" x14ac:dyDescent="0.25">
      <c r="A142" s="95">
        <v>44000</v>
      </c>
      <c r="B142" s="81">
        <v>7409</v>
      </c>
      <c r="C142" s="81">
        <v>102</v>
      </c>
      <c r="D142" s="81">
        <v>6878</v>
      </c>
      <c r="E142" s="81"/>
      <c r="F142" s="81">
        <f t="shared" si="34"/>
        <v>18</v>
      </c>
      <c r="G142" s="81">
        <f t="shared" si="34"/>
        <v>0</v>
      </c>
      <c r="H142" s="81">
        <f t="shared" si="34"/>
        <v>1</v>
      </c>
      <c r="I142" s="81">
        <f t="shared" si="36"/>
        <v>429</v>
      </c>
      <c r="J142" s="82">
        <f t="shared" si="24"/>
        <v>4.3701987167035709E-2</v>
      </c>
      <c r="K142" s="82">
        <f t="shared" si="25"/>
        <v>0</v>
      </c>
      <c r="L142" s="82">
        <f t="shared" si="26"/>
        <v>2.4271844660194173E-3</v>
      </c>
      <c r="M142" s="81">
        <f t="shared" si="30"/>
        <v>18.005218712818714</v>
      </c>
      <c r="N142" s="84">
        <f t="shared" si="27"/>
        <v>1.3767040086381428E-2</v>
      </c>
      <c r="O142" s="84"/>
      <c r="P142" s="85">
        <f t="shared" si="31"/>
        <v>0.92833040896207319</v>
      </c>
      <c r="Q142" s="87">
        <f t="shared" si="32"/>
        <v>1.3767040086381428E-2</v>
      </c>
      <c r="R142" s="96">
        <f t="shared" si="37"/>
        <v>5.7902550951545395E-2</v>
      </c>
      <c r="AB142" s="119">
        <f t="shared" si="38"/>
        <v>17.142857142857142</v>
      </c>
      <c r="AC142" s="120">
        <f t="shared" si="38"/>
        <v>0</v>
      </c>
      <c r="AD142" s="67">
        <f t="shared" si="28"/>
        <v>6.5714285714285711E-2</v>
      </c>
      <c r="AE142" s="41">
        <f t="shared" si="29"/>
        <v>0</v>
      </c>
    </row>
    <row r="143" spans="1:31" ht="13.8" x14ac:dyDescent="0.25">
      <c r="A143" s="95">
        <v>44001</v>
      </c>
      <c r="B143" s="81">
        <v>7411</v>
      </c>
      <c r="C143" s="81">
        <v>102</v>
      </c>
      <c r="D143" s="81">
        <v>6881</v>
      </c>
      <c r="E143" s="81"/>
      <c r="F143" s="81">
        <f t="shared" si="34"/>
        <v>2</v>
      </c>
      <c r="G143" s="81">
        <f t="shared" si="34"/>
        <v>0</v>
      </c>
      <c r="H143" s="81">
        <f t="shared" si="34"/>
        <v>3</v>
      </c>
      <c r="I143" s="81">
        <f t="shared" si="36"/>
        <v>428</v>
      </c>
      <c r="J143" s="82">
        <f t="shared" si="24"/>
        <v>4.6633596027289654E-3</v>
      </c>
      <c r="K143" s="82">
        <f t="shared" si="25"/>
        <v>0</v>
      </c>
      <c r="L143" s="82">
        <f t="shared" si="26"/>
        <v>6.993006993006993E-3</v>
      </c>
      <c r="M143" s="81">
        <f t="shared" si="30"/>
        <v>0.66686042319024208</v>
      </c>
      <c r="N143" s="84">
        <f t="shared" si="27"/>
        <v>1.3763324787478073E-2</v>
      </c>
      <c r="O143" s="84"/>
      <c r="P143" s="85">
        <f t="shared" si="31"/>
        <v>0.92848468492781</v>
      </c>
      <c r="Q143" s="87">
        <f t="shared" si="32"/>
        <v>1.3763324787478073E-2</v>
      </c>
      <c r="R143" s="96">
        <f t="shared" si="37"/>
        <v>5.7751990284711896E-2</v>
      </c>
      <c r="AB143" s="119">
        <f t="shared" si="38"/>
        <v>16.714285714285715</v>
      </c>
      <c r="AC143" s="120">
        <f t="shared" si="38"/>
        <v>0</v>
      </c>
      <c r="AD143" s="67">
        <f t="shared" si="28"/>
        <v>6.4285714285714293E-2</v>
      </c>
      <c r="AE143" s="41">
        <f t="shared" si="29"/>
        <v>0</v>
      </c>
    </row>
    <row r="144" spans="1:31" ht="13.8" x14ac:dyDescent="0.25">
      <c r="A144" s="95">
        <v>44002</v>
      </c>
      <c r="B144" s="81">
        <v>7461</v>
      </c>
      <c r="C144" s="81">
        <v>102</v>
      </c>
      <c r="D144" s="81">
        <v>6896</v>
      </c>
      <c r="E144" s="81"/>
      <c r="F144" s="81">
        <f t="shared" si="34"/>
        <v>50</v>
      </c>
      <c r="G144" s="81">
        <f t="shared" si="34"/>
        <v>0</v>
      </c>
      <c r="H144" s="81">
        <f t="shared" si="34"/>
        <v>15</v>
      </c>
      <c r="I144" s="81">
        <f t="shared" si="36"/>
        <v>463</v>
      </c>
      <c r="J144" s="82">
        <f t="shared" si="24"/>
        <v>0.11685639173629617</v>
      </c>
      <c r="K144" s="82">
        <f t="shared" si="25"/>
        <v>0</v>
      </c>
      <c r="L144" s="82">
        <f t="shared" si="26"/>
        <v>3.5046728971962614E-2</v>
      </c>
      <c r="M144" s="81">
        <f t="shared" si="30"/>
        <v>3.3343023775423175</v>
      </c>
      <c r="N144" s="84">
        <f t="shared" si="27"/>
        <v>1.3671089666264576E-2</v>
      </c>
      <c r="O144" s="84"/>
      <c r="P144" s="85">
        <f t="shared" si="31"/>
        <v>0.92427288567216193</v>
      </c>
      <c r="Q144" s="87">
        <f t="shared" si="32"/>
        <v>1.3671089666264576E-2</v>
      </c>
      <c r="R144" s="96">
        <f t="shared" si="37"/>
        <v>6.205602466157345E-2</v>
      </c>
      <c r="AB144" s="119">
        <f t="shared" si="38"/>
        <v>20.142857142857142</v>
      </c>
      <c r="AC144" s="120">
        <f t="shared" si="38"/>
        <v>0</v>
      </c>
      <c r="AD144" s="67">
        <f t="shared" si="28"/>
        <v>6.4285714285714293E-2</v>
      </c>
      <c r="AE144" s="41">
        <f t="shared" si="29"/>
        <v>0</v>
      </c>
    </row>
    <row r="145" spans="1:31" ht="13.8" x14ac:dyDescent="0.25">
      <c r="A145" s="95">
        <v>44003</v>
      </c>
      <c r="B145" s="81">
        <v>7474</v>
      </c>
      <c r="C145" s="81">
        <v>102</v>
      </c>
      <c r="D145" s="81">
        <v>6903</v>
      </c>
      <c r="E145" s="81"/>
      <c r="F145" s="81">
        <f t="shared" ref="F145:H160" si="39">B145-B144</f>
        <v>13</v>
      </c>
      <c r="G145" s="81">
        <f t="shared" si="39"/>
        <v>0</v>
      </c>
      <c r="H145" s="81">
        <f t="shared" si="39"/>
        <v>7</v>
      </c>
      <c r="I145" s="81">
        <f t="shared" si="36"/>
        <v>469</v>
      </c>
      <c r="J145" s="82">
        <f t="shared" si="24"/>
        <v>2.8085971441900639E-2</v>
      </c>
      <c r="K145" s="82">
        <f t="shared" si="25"/>
        <v>0</v>
      </c>
      <c r="L145" s="82">
        <f t="shared" si="26"/>
        <v>1.511879049676026E-2</v>
      </c>
      <c r="M145" s="81">
        <f t="shared" si="30"/>
        <v>1.8576863967999993</v>
      </c>
      <c r="N145" s="84">
        <f t="shared" si="27"/>
        <v>1.3647310677013648E-2</v>
      </c>
      <c r="O145" s="84"/>
      <c r="P145" s="85">
        <f t="shared" si="31"/>
        <v>0.92360181964142363</v>
      </c>
      <c r="Q145" s="87">
        <f t="shared" si="32"/>
        <v>1.3647310677013648E-2</v>
      </c>
      <c r="R145" s="96">
        <f t="shared" si="37"/>
        <v>6.2750869681562738E-2</v>
      </c>
      <c r="AB145" s="119">
        <f t="shared" si="38"/>
        <v>19.857142857142858</v>
      </c>
      <c r="AC145" s="120">
        <f t="shared" si="38"/>
        <v>0</v>
      </c>
      <c r="AD145" s="67">
        <f t="shared" si="28"/>
        <v>0.06</v>
      </c>
      <c r="AE145" s="41">
        <f t="shared" si="29"/>
        <v>0</v>
      </c>
    </row>
    <row r="146" spans="1:31" ht="13.8" x14ac:dyDescent="0.25">
      <c r="A146" s="95">
        <v>44004</v>
      </c>
      <c r="B146" s="81">
        <v>7492</v>
      </c>
      <c r="C146" s="81">
        <v>102</v>
      </c>
      <c r="D146" s="81">
        <v>6915</v>
      </c>
      <c r="E146" s="81"/>
      <c r="F146" s="81">
        <f t="shared" si="39"/>
        <v>18</v>
      </c>
      <c r="G146" s="81">
        <f t="shared" si="39"/>
        <v>0</v>
      </c>
      <c r="H146" s="81">
        <f t="shared" si="39"/>
        <v>12</v>
      </c>
      <c r="I146" s="81">
        <f t="shared" si="36"/>
        <v>475</v>
      </c>
      <c r="J146" s="82">
        <f t="shared" si="24"/>
        <v>3.8390783231320405E-2</v>
      </c>
      <c r="K146" s="82">
        <f t="shared" si="25"/>
        <v>0</v>
      </c>
      <c r="L146" s="82">
        <f t="shared" si="26"/>
        <v>2.5586353944562899E-2</v>
      </c>
      <c r="M146" s="81">
        <f t="shared" si="30"/>
        <v>1.5004397779574392</v>
      </c>
      <c r="N146" s="84">
        <f t="shared" si="27"/>
        <v>1.3614522156967433E-2</v>
      </c>
      <c r="O146" s="84"/>
      <c r="P146" s="85">
        <f t="shared" si="31"/>
        <v>0.92298451681793914</v>
      </c>
      <c r="Q146" s="87">
        <f t="shared" si="32"/>
        <v>1.3614522156967433E-2</v>
      </c>
      <c r="R146" s="96">
        <f t="shared" si="37"/>
        <v>6.3400961025093405E-2</v>
      </c>
      <c r="AB146" s="119">
        <f t="shared" si="38"/>
        <v>20.714285714285715</v>
      </c>
      <c r="AC146" s="120">
        <f t="shared" si="38"/>
        <v>0</v>
      </c>
      <c r="AD146" s="67">
        <f t="shared" si="28"/>
        <v>0.06</v>
      </c>
      <c r="AE146" s="41">
        <f t="shared" si="29"/>
        <v>0</v>
      </c>
    </row>
    <row r="147" spans="1:31" ht="13.8" x14ac:dyDescent="0.25">
      <c r="A147" s="95">
        <v>44005</v>
      </c>
      <c r="B147" s="81">
        <v>7521</v>
      </c>
      <c r="C147" s="81">
        <v>103</v>
      </c>
      <c r="D147" s="81">
        <v>6924</v>
      </c>
      <c r="E147" s="81"/>
      <c r="F147" s="81">
        <f t="shared" si="39"/>
        <v>29</v>
      </c>
      <c r="G147" s="81">
        <f t="shared" si="39"/>
        <v>1</v>
      </c>
      <c r="H147" s="81">
        <f t="shared" si="39"/>
        <v>9</v>
      </c>
      <c r="I147" s="81">
        <f t="shared" si="36"/>
        <v>494</v>
      </c>
      <c r="J147" s="82">
        <f t="shared" si="24"/>
        <v>6.1070574434831167E-2</v>
      </c>
      <c r="K147" s="82">
        <f t="shared" si="25"/>
        <v>2.1052631578947368E-3</v>
      </c>
      <c r="L147" s="82">
        <f t="shared" si="26"/>
        <v>1.8947368421052633E-2</v>
      </c>
      <c r="M147" s="81">
        <f t="shared" si="30"/>
        <v>2.9008522856544801</v>
      </c>
      <c r="N147" s="84">
        <f t="shared" si="27"/>
        <v>1.3694987368700971E-2</v>
      </c>
      <c r="O147" s="84"/>
      <c r="P147" s="85">
        <f t="shared" si="31"/>
        <v>0.92062225767850014</v>
      </c>
      <c r="Q147" s="87">
        <f t="shared" si="32"/>
        <v>1.3694987368700971E-2</v>
      </c>
      <c r="R147" s="96">
        <f t="shared" si="37"/>
        <v>6.568275495279885E-2</v>
      </c>
      <c r="AB147" s="119">
        <f t="shared" si="38"/>
        <v>21.571428571428573</v>
      </c>
      <c r="AC147" s="120">
        <f t="shared" si="38"/>
        <v>0.14285714285714285</v>
      </c>
      <c r="AD147" s="67">
        <f t="shared" si="28"/>
        <v>8.7142857142857133E-2</v>
      </c>
      <c r="AE147" s="41">
        <f t="shared" si="29"/>
        <v>1.639344262295082</v>
      </c>
    </row>
    <row r="148" spans="1:31" ht="13.8" x14ac:dyDescent="0.25">
      <c r="A148" s="95">
        <v>44006</v>
      </c>
      <c r="B148" s="81">
        <v>7558</v>
      </c>
      <c r="C148" s="81">
        <v>104</v>
      </c>
      <c r="D148" s="81">
        <v>6931</v>
      </c>
      <c r="E148" s="81"/>
      <c r="F148" s="81">
        <f t="shared" si="39"/>
        <v>37</v>
      </c>
      <c r="G148" s="81">
        <f t="shared" si="39"/>
        <v>1</v>
      </c>
      <c r="H148" s="81">
        <f t="shared" si="39"/>
        <v>7</v>
      </c>
      <c r="I148" s="81">
        <f t="shared" si="36"/>
        <v>523</v>
      </c>
      <c r="J148" s="82">
        <f t="shared" si="24"/>
        <v>7.4920882778931538E-2</v>
      </c>
      <c r="K148" s="82">
        <f t="shared" si="25"/>
        <v>2.0242914979757085E-3</v>
      </c>
      <c r="L148" s="82">
        <f t="shared" si="26"/>
        <v>1.417004048582996E-2</v>
      </c>
      <c r="M148" s="81">
        <f t="shared" si="30"/>
        <v>4.6263645115990224</v>
      </c>
      <c r="N148" s="84">
        <f t="shared" si="27"/>
        <v>1.3760254035459116E-2</v>
      </c>
      <c r="O148" s="84"/>
      <c r="P148" s="85">
        <f t="shared" si="31"/>
        <v>0.91704154538237626</v>
      </c>
      <c r="Q148" s="87">
        <f t="shared" si="32"/>
        <v>1.3760254035459116E-2</v>
      </c>
      <c r="R148" s="96">
        <f t="shared" si="37"/>
        <v>6.9198200582164637E-2</v>
      </c>
      <c r="AB148" s="119">
        <f t="shared" si="38"/>
        <v>23.857142857142858</v>
      </c>
      <c r="AC148" s="120">
        <f t="shared" si="38"/>
        <v>0.2857142857142857</v>
      </c>
      <c r="AD148" s="67">
        <f t="shared" si="28"/>
        <v>0.1</v>
      </c>
      <c r="AE148" s="41">
        <f t="shared" si="29"/>
        <v>2.8571428571428568</v>
      </c>
    </row>
    <row r="149" spans="1:31" ht="13.8" x14ac:dyDescent="0.25">
      <c r="A149" s="95">
        <v>44007</v>
      </c>
      <c r="B149" s="81">
        <v>7595</v>
      </c>
      <c r="C149" s="81">
        <v>104</v>
      </c>
      <c r="D149" s="81">
        <v>6958</v>
      </c>
      <c r="E149" s="81"/>
      <c r="F149" s="81">
        <f t="shared" si="39"/>
        <v>37</v>
      </c>
      <c r="G149" s="81">
        <f t="shared" si="39"/>
        <v>0</v>
      </c>
      <c r="H149" s="81">
        <f t="shared" si="39"/>
        <v>27</v>
      </c>
      <c r="I149" s="81">
        <f t="shared" si="36"/>
        <v>533</v>
      </c>
      <c r="J149" s="82">
        <f t="shared" si="24"/>
        <v>7.0766672678913511E-2</v>
      </c>
      <c r="K149" s="82">
        <f t="shared" si="25"/>
        <v>0</v>
      </c>
      <c r="L149" s="82">
        <f t="shared" si="26"/>
        <v>5.1625239005736137E-2</v>
      </c>
      <c r="M149" s="81">
        <f t="shared" si="30"/>
        <v>1.3707766596693247</v>
      </c>
      <c r="N149" s="84">
        <f t="shared" si="27"/>
        <v>1.3693219223173141E-2</v>
      </c>
      <c r="O149" s="84"/>
      <c r="P149" s="85">
        <f t="shared" si="31"/>
        <v>0.91612903225806452</v>
      </c>
      <c r="Q149" s="87">
        <f t="shared" si="32"/>
        <v>1.3693219223173141E-2</v>
      </c>
      <c r="R149" s="96">
        <f t="shared" si="37"/>
        <v>7.0177748518762351E-2</v>
      </c>
      <c r="AB149" s="119">
        <f t="shared" si="38"/>
        <v>26.571428571428573</v>
      </c>
      <c r="AC149" s="120">
        <f t="shared" si="38"/>
        <v>0.2857142857142857</v>
      </c>
      <c r="AD149" s="67">
        <f t="shared" si="28"/>
        <v>0.1142857142857143</v>
      </c>
      <c r="AE149" s="41">
        <f t="shared" si="29"/>
        <v>2.4999999999999996</v>
      </c>
    </row>
    <row r="150" spans="1:31" ht="13.8" x14ac:dyDescent="0.25">
      <c r="A150" s="95">
        <v>44008</v>
      </c>
      <c r="B150" s="81">
        <v>7601</v>
      </c>
      <c r="C150" s="81">
        <v>104</v>
      </c>
      <c r="D150" s="81">
        <v>6960</v>
      </c>
      <c r="E150" s="81"/>
      <c r="F150" s="81">
        <f t="shared" si="39"/>
        <v>6</v>
      </c>
      <c r="G150" s="81">
        <f t="shared" si="39"/>
        <v>0</v>
      </c>
      <c r="H150" s="81">
        <f t="shared" si="39"/>
        <v>2</v>
      </c>
      <c r="I150" s="81">
        <f t="shared" si="36"/>
        <v>537</v>
      </c>
      <c r="J150" s="82">
        <f t="shared" si="24"/>
        <v>1.1260389492269346E-2</v>
      </c>
      <c r="K150" s="82">
        <f t="shared" si="25"/>
        <v>0</v>
      </c>
      <c r="L150" s="82">
        <f t="shared" si="26"/>
        <v>3.7523452157598499E-3</v>
      </c>
      <c r="M150" s="81">
        <f t="shared" si="30"/>
        <v>3.0008937996897806</v>
      </c>
      <c r="N150" s="84">
        <f t="shared" si="27"/>
        <v>1.3682410209183002E-2</v>
      </c>
      <c r="O150" s="84"/>
      <c r="P150" s="85">
        <f t="shared" si="31"/>
        <v>0.91566899092224707</v>
      </c>
      <c r="Q150" s="87">
        <f t="shared" si="32"/>
        <v>1.3682410209183002E-2</v>
      </c>
      <c r="R150" s="96">
        <f t="shared" si="37"/>
        <v>7.064859886856989E-2</v>
      </c>
      <c r="AB150" s="119">
        <f t="shared" si="38"/>
        <v>27.142857142857142</v>
      </c>
      <c r="AC150" s="120">
        <f t="shared" si="38"/>
        <v>0.2857142857142857</v>
      </c>
      <c r="AD150" s="67">
        <f t="shared" si="28"/>
        <v>0.13714285714285715</v>
      </c>
      <c r="AE150" s="41">
        <f t="shared" si="29"/>
        <v>2.083333333333333</v>
      </c>
    </row>
    <row r="151" spans="1:31" ht="13.8" x14ac:dyDescent="0.25">
      <c r="A151" s="95">
        <v>44009</v>
      </c>
      <c r="B151" s="81">
        <v>7686</v>
      </c>
      <c r="C151" s="81">
        <v>104</v>
      </c>
      <c r="D151" s="81">
        <v>6993</v>
      </c>
      <c r="E151" s="81"/>
      <c r="F151" s="81">
        <f t="shared" si="39"/>
        <v>85</v>
      </c>
      <c r="G151" s="81">
        <f t="shared" si="39"/>
        <v>0</v>
      </c>
      <c r="H151" s="81">
        <f t="shared" si="39"/>
        <v>33</v>
      </c>
      <c r="I151" s="81">
        <f t="shared" si="36"/>
        <v>589</v>
      </c>
      <c r="J151" s="82">
        <f t="shared" si="24"/>
        <v>0.15833397455597512</v>
      </c>
      <c r="K151" s="82">
        <f t="shared" si="25"/>
        <v>0</v>
      </c>
      <c r="L151" s="82">
        <f t="shared" si="26"/>
        <v>6.1452513966480445E-2</v>
      </c>
      <c r="M151" s="81">
        <f t="shared" si="30"/>
        <v>2.5765255859563223</v>
      </c>
      <c r="N151" s="84">
        <f t="shared" si="27"/>
        <v>1.3531095498308613E-2</v>
      </c>
      <c r="O151" s="84"/>
      <c r="P151" s="85">
        <f t="shared" si="31"/>
        <v>0.9098360655737705</v>
      </c>
      <c r="Q151" s="87">
        <f t="shared" si="32"/>
        <v>1.3531095498308613E-2</v>
      </c>
      <c r="R151" s="96">
        <f t="shared" si="37"/>
        <v>7.6632838927920832E-2</v>
      </c>
      <c r="AB151" s="119">
        <f t="shared" si="38"/>
        <v>32.142857142857146</v>
      </c>
      <c r="AC151" s="120">
        <f t="shared" si="38"/>
        <v>0.2857142857142857</v>
      </c>
      <c r="AD151" s="67">
        <f t="shared" si="28"/>
        <v>0.15142857142857144</v>
      </c>
      <c r="AE151" s="41">
        <f t="shared" si="29"/>
        <v>1.8867924528301885</v>
      </c>
    </row>
    <row r="152" spans="1:31" ht="13.8" x14ac:dyDescent="0.25">
      <c r="A152" s="95">
        <v>44010</v>
      </c>
      <c r="B152" s="81">
        <v>7764</v>
      </c>
      <c r="C152" s="81">
        <v>104</v>
      </c>
      <c r="D152" s="81">
        <v>7007</v>
      </c>
      <c r="E152" s="81"/>
      <c r="F152" s="81">
        <f t="shared" si="39"/>
        <v>78</v>
      </c>
      <c r="G152" s="81">
        <f t="shared" si="39"/>
        <v>0</v>
      </c>
      <c r="H152" s="81">
        <f t="shared" si="39"/>
        <v>14</v>
      </c>
      <c r="I152" s="81">
        <f t="shared" si="36"/>
        <v>653</v>
      </c>
      <c r="J152" s="82">
        <f t="shared" si="24"/>
        <v>0.13246777132941018</v>
      </c>
      <c r="K152" s="82">
        <f t="shared" si="25"/>
        <v>0</v>
      </c>
      <c r="L152" s="82">
        <f t="shared" si="26"/>
        <v>2.3769100169779286E-2</v>
      </c>
      <c r="M152" s="81">
        <f t="shared" si="30"/>
        <v>5.5731083795016145</v>
      </c>
      <c r="N152" s="84">
        <f t="shared" si="27"/>
        <v>1.3395157135497167E-2</v>
      </c>
      <c r="O152" s="84"/>
      <c r="P152" s="85">
        <f t="shared" si="31"/>
        <v>0.90249871200412157</v>
      </c>
      <c r="Q152" s="87">
        <f t="shared" si="32"/>
        <v>1.3395157135497167E-2</v>
      </c>
      <c r="R152" s="96">
        <f t="shared" si="37"/>
        <v>8.4106130860381212E-2</v>
      </c>
      <c r="AB152" s="119">
        <f t="shared" si="38"/>
        <v>41.428571428571431</v>
      </c>
      <c r="AC152" s="120">
        <f t="shared" si="38"/>
        <v>0.2857142857142857</v>
      </c>
      <c r="AD152" s="67">
        <f t="shared" si="28"/>
        <v>0.17142857142857143</v>
      </c>
      <c r="AE152" s="41">
        <f t="shared" si="29"/>
        <v>1.6666666666666665</v>
      </c>
    </row>
    <row r="153" spans="1:31" ht="13.8" x14ac:dyDescent="0.25">
      <c r="A153" s="95">
        <v>44011</v>
      </c>
      <c r="B153" s="81">
        <v>7834</v>
      </c>
      <c r="C153" s="81">
        <v>104</v>
      </c>
      <c r="D153" s="81">
        <v>7037</v>
      </c>
      <c r="E153" s="81"/>
      <c r="F153" s="81">
        <f t="shared" si="39"/>
        <v>70</v>
      </c>
      <c r="G153" s="81">
        <f t="shared" si="39"/>
        <v>0</v>
      </c>
      <c r="H153" s="81">
        <f t="shared" si="39"/>
        <v>30</v>
      </c>
      <c r="I153" s="81">
        <f t="shared" si="36"/>
        <v>693</v>
      </c>
      <c r="J153" s="82">
        <f t="shared" si="24"/>
        <v>0.1072301983603814</v>
      </c>
      <c r="K153" s="82">
        <f t="shared" si="25"/>
        <v>0</v>
      </c>
      <c r="L153" s="82">
        <f t="shared" si="26"/>
        <v>4.5941807044410414E-2</v>
      </c>
      <c r="M153" s="81">
        <f t="shared" si="30"/>
        <v>2.3340439843109686</v>
      </c>
      <c r="N153" s="84">
        <f t="shared" si="27"/>
        <v>1.327546591779423E-2</v>
      </c>
      <c r="O153" s="84"/>
      <c r="P153" s="85">
        <f t="shared" si="31"/>
        <v>0.89826397753382692</v>
      </c>
      <c r="Q153" s="87">
        <f t="shared" si="32"/>
        <v>1.327546591779423E-2</v>
      </c>
      <c r="R153" s="96">
        <f t="shared" si="37"/>
        <v>8.846055654837881E-2</v>
      </c>
      <c r="AB153" s="119">
        <f t="shared" si="38"/>
        <v>48.857142857142854</v>
      </c>
      <c r="AC153" s="120">
        <f t="shared" si="38"/>
        <v>0.2857142857142857</v>
      </c>
      <c r="AD153" s="67">
        <f t="shared" si="28"/>
        <v>0.16714285714285715</v>
      </c>
      <c r="AE153" s="41">
        <f t="shared" si="29"/>
        <v>1.7094017094017093</v>
      </c>
    </row>
    <row r="154" spans="1:31" ht="13.8" x14ac:dyDescent="0.25">
      <c r="A154" s="95">
        <v>44012</v>
      </c>
      <c r="B154" s="81">
        <v>7920</v>
      </c>
      <c r="C154" s="81">
        <v>104</v>
      </c>
      <c r="D154" s="81">
        <v>7040</v>
      </c>
      <c r="E154" s="81"/>
      <c r="F154" s="81">
        <f t="shared" si="39"/>
        <v>86</v>
      </c>
      <c r="G154" s="81">
        <f t="shared" si="39"/>
        <v>0</v>
      </c>
      <c r="H154" s="81">
        <f t="shared" si="39"/>
        <v>3</v>
      </c>
      <c r="I154" s="81">
        <f t="shared" si="36"/>
        <v>776</v>
      </c>
      <c r="J154" s="82">
        <f t="shared" si="24"/>
        <v>0.12413626087818629</v>
      </c>
      <c r="K154" s="82">
        <f t="shared" si="25"/>
        <v>0</v>
      </c>
      <c r="L154" s="82">
        <f t="shared" si="26"/>
        <v>4.329004329004329E-3</v>
      </c>
      <c r="M154" s="81">
        <f t="shared" si="30"/>
        <v>28.675476262861032</v>
      </c>
      <c r="N154" s="84">
        <f t="shared" si="27"/>
        <v>1.3131313131313131E-2</v>
      </c>
      <c r="O154" s="84"/>
      <c r="P154" s="85">
        <f t="shared" si="31"/>
        <v>0.88888888888888884</v>
      </c>
      <c r="Q154" s="87">
        <f t="shared" si="32"/>
        <v>1.3131313131313131E-2</v>
      </c>
      <c r="R154" s="96">
        <f t="shared" si="37"/>
        <v>9.7979797979798056E-2</v>
      </c>
      <c r="AB154" s="119">
        <f t="shared" si="38"/>
        <v>57</v>
      </c>
      <c r="AC154" s="120">
        <f t="shared" si="38"/>
        <v>0.14285714285714285</v>
      </c>
      <c r="AD154" s="67">
        <f t="shared" si="28"/>
        <v>0.20142857142857143</v>
      </c>
      <c r="AE154" s="41">
        <f t="shared" si="29"/>
        <v>0.70921985815602828</v>
      </c>
    </row>
    <row r="155" spans="1:31" ht="13.8" x14ac:dyDescent="0.25">
      <c r="A155" s="95">
        <v>44013</v>
      </c>
      <c r="B155" s="81">
        <v>8001</v>
      </c>
      <c r="C155" s="81">
        <v>104</v>
      </c>
      <c r="D155" s="81">
        <v>7090</v>
      </c>
      <c r="E155" s="81"/>
      <c r="F155" s="81">
        <f t="shared" si="39"/>
        <v>81</v>
      </c>
      <c r="G155" s="81">
        <f t="shared" si="39"/>
        <v>0</v>
      </c>
      <c r="H155" s="81">
        <f t="shared" si="39"/>
        <v>50</v>
      </c>
      <c r="I155" s="81">
        <f t="shared" si="36"/>
        <v>807</v>
      </c>
      <c r="J155" s="82">
        <f t="shared" si="24"/>
        <v>0.10441387316710038</v>
      </c>
      <c r="K155" s="82">
        <f t="shared" si="25"/>
        <v>0</v>
      </c>
      <c r="L155" s="82">
        <f t="shared" si="26"/>
        <v>6.4432989690721643E-2</v>
      </c>
      <c r="M155" s="81">
        <f t="shared" si="30"/>
        <v>1.620503311553398</v>
      </c>
      <c r="N155" s="84">
        <f t="shared" si="27"/>
        <v>1.2998375203099613E-2</v>
      </c>
      <c r="O155" s="84"/>
      <c r="P155" s="85">
        <f t="shared" si="31"/>
        <v>0.88613923259592553</v>
      </c>
      <c r="Q155" s="87">
        <f t="shared" si="32"/>
        <v>1.2998375203099613E-2</v>
      </c>
      <c r="R155" s="96">
        <f t="shared" si="37"/>
        <v>0.10086239220097482</v>
      </c>
      <c r="AB155" s="119">
        <f t="shared" si="38"/>
        <v>63.285714285714285</v>
      </c>
      <c r="AC155" s="120">
        <f t="shared" si="38"/>
        <v>0</v>
      </c>
      <c r="AD155" s="67">
        <f t="shared" si="28"/>
        <v>0.19857142857142859</v>
      </c>
      <c r="AE155" s="41">
        <f t="shared" si="29"/>
        <v>0</v>
      </c>
    </row>
    <row r="156" spans="1:31" ht="13.8" x14ac:dyDescent="0.25">
      <c r="A156" s="95">
        <v>44014</v>
      </c>
      <c r="B156" s="81">
        <v>8066</v>
      </c>
      <c r="C156" s="81">
        <v>104</v>
      </c>
      <c r="D156" s="81">
        <v>7130</v>
      </c>
      <c r="E156" s="81"/>
      <c r="F156" s="81">
        <f t="shared" si="39"/>
        <v>65</v>
      </c>
      <c r="G156" s="81">
        <f t="shared" si="39"/>
        <v>0</v>
      </c>
      <c r="H156" s="81">
        <f t="shared" si="39"/>
        <v>40</v>
      </c>
      <c r="I156" s="81">
        <f t="shared" si="36"/>
        <v>832</v>
      </c>
      <c r="J156" s="82">
        <f t="shared" si="24"/>
        <v>8.0570509541343607E-2</v>
      </c>
      <c r="K156" s="82">
        <f t="shared" si="25"/>
        <v>0</v>
      </c>
      <c r="L156" s="82">
        <f t="shared" si="26"/>
        <v>4.9566294919454773E-2</v>
      </c>
      <c r="M156" s="81">
        <f t="shared" si="30"/>
        <v>1.6255100299966072</v>
      </c>
      <c r="N156" s="84">
        <f t="shared" si="27"/>
        <v>1.2893627572526656E-2</v>
      </c>
      <c r="O156" s="84"/>
      <c r="P156" s="85">
        <f t="shared" si="31"/>
        <v>0.8839573518472601</v>
      </c>
      <c r="Q156" s="87">
        <f t="shared" si="32"/>
        <v>1.2893627572526656E-2</v>
      </c>
      <c r="R156" s="96">
        <f t="shared" si="37"/>
        <v>0.10314902058021325</v>
      </c>
      <c r="AB156" s="119">
        <f t="shared" si="38"/>
        <v>67.285714285714292</v>
      </c>
      <c r="AC156" s="120">
        <f t="shared" si="38"/>
        <v>0</v>
      </c>
      <c r="AD156" s="67">
        <f t="shared" si="28"/>
        <v>0.20714285714285716</v>
      </c>
      <c r="AE156" s="41">
        <f t="shared" si="29"/>
        <v>0</v>
      </c>
    </row>
    <row r="157" spans="1:31" ht="13.8" x14ac:dyDescent="0.25">
      <c r="A157" s="95">
        <v>44015</v>
      </c>
      <c r="B157" s="81">
        <v>8260</v>
      </c>
      <c r="C157" s="81">
        <v>104</v>
      </c>
      <c r="D157" s="81">
        <v>7319</v>
      </c>
      <c r="E157" s="81"/>
      <c r="F157" s="81">
        <f t="shared" si="39"/>
        <v>194</v>
      </c>
      <c r="G157" s="81">
        <f t="shared" si="39"/>
        <v>0</v>
      </c>
      <c r="H157" s="81">
        <f t="shared" si="39"/>
        <v>189</v>
      </c>
      <c r="I157" s="81">
        <f t="shared" si="36"/>
        <v>837</v>
      </c>
      <c r="J157" s="82">
        <f t="shared" si="24"/>
        <v>0.23324685644082108</v>
      </c>
      <c r="K157" s="82">
        <f t="shared" si="25"/>
        <v>0</v>
      </c>
      <c r="L157" s="82">
        <f t="shared" si="26"/>
        <v>0.22716346153846154</v>
      </c>
      <c r="M157" s="81">
        <f t="shared" si="30"/>
        <v>1.0267798124802283</v>
      </c>
      <c r="N157" s="84">
        <f t="shared" si="27"/>
        <v>1.2590799031476998E-2</v>
      </c>
      <c r="O157" s="84"/>
      <c r="P157" s="85">
        <f t="shared" si="31"/>
        <v>0.88607748184019375</v>
      </c>
      <c r="Q157" s="87">
        <f t="shared" si="32"/>
        <v>1.2590799031476998E-2</v>
      </c>
      <c r="R157" s="96">
        <f t="shared" si="37"/>
        <v>0.10133171912832928</v>
      </c>
      <c r="AB157" s="119">
        <f t="shared" si="38"/>
        <v>94.142857142857139</v>
      </c>
      <c r="AC157" s="120">
        <f t="shared" si="38"/>
        <v>0</v>
      </c>
      <c r="AD157" s="67">
        <f t="shared" si="28"/>
        <v>0.21571428571428575</v>
      </c>
      <c r="AE157" s="41">
        <f t="shared" si="29"/>
        <v>0</v>
      </c>
    </row>
    <row r="158" spans="1:31" ht="13.8" x14ac:dyDescent="0.25">
      <c r="A158" s="95">
        <v>44016</v>
      </c>
      <c r="B158" s="81">
        <v>8443</v>
      </c>
      <c r="C158" s="81">
        <v>104</v>
      </c>
      <c r="D158" s="81">
        <v>7399</v>
      </c>
      <c r="E158" s="81"/>
      <c r="F158" s="81">
        <f t="shared" si="39"/>
        <v>183</v>
      </c>
      <c r="G158" s="81">
        <f t="shared" si="39"/>
        <v>0</v>
      </c>
      <c r="H158" s="81">
        <f t="shared" si="39"/>
        <v>80</v>
      </c>
      <c r="I158" s="81">
        <f t="shared" si="36"/>
        <v>940</v>
      </c>
      <c r="J158" s="82">
        <f t="shared" si="24"/>
        <v>0.21870883766358445</v>
      </c>
      <c r="K158" s="82">
        <f t="shared" si="25"/>
        <v>0</v>
      </c>
      <c r="L158" s="82">
        <f t="shared" si="26"/>
        <v>9.55794504181601E-2</v>
      </c>
      <c r="M158" s="81">
        <f t="shared" si="30"/>
        <v>2.2882412140552524</v>
      </c>
      <c r="N158" s="84">
        <f t="shared" si="27"/>
        <v>1.2317896482293023E-2</v>
      </c>
      <c r="O158" s="84"/>
      <c r="P158" s="85">
        <f t="shared" si="31"/>
        <v>0.8763472699277508</v>
      </c>
      <c r="Q158" s="87">
        <f t="shared" si="32"/>
        <v>1.2317896482293023E-2</v>
      </c>
      <c r="R158" s="96">
        <f t="shared" si="37"/>
        <v>0.11133483358995622</v>
      </c>
      <c r="AB158" s="119">
        <f t="shared" si="38"/>
        <v>108.14285714285714</v>
      </c>
      <c r="AC158" s="120">
        <f t="shared" si="38"/>
        <v>0</v>
      </c>
      <c r="AD158" s="67">
        <f t="shared" si="28"/>
        <v>0.23857142857142857</v>
      </c>
      <c r="AE158" s="41">
        <f t="shared" si="29"/>
        <v>0</v>
      </c>
    </row>
    <row r="159" spans="1:31" ht="13.8" x14ac:dyDescent="0.25">
      <c r="A159" s="95">
        <v>44017</v>
      </c>
      <c r="B159" s="81">
        <v>8583</v>
      </c>
      <c r="C159" s="81">
        <v>106</v>
      </c>
      <c r="D159" s="81">
        <v>7420</v>
      </c>
      <c r="E159" s="81"/>
      <c r="F159" s="81">
        <f t="shared" si="39"/>
        <v>140</v>
      </c>
      <c r="G159" s="81">
        <f t="shared" si="39"/>
        <v>2</v>
      </c>
      <c r="H159" s="81">
        <f t="shared" si="39"/>
        <v>21</v>
      </c>
      <c r="I159" s="81">
        <f t="shared" si="36"/>
        <v>1057</v>
      </c>
      <c r="J159" s="82">
        <f t="shared" si="24"/>
        <v>0.14898549924383589</v>
      </c>
      <c r="K159" s="82">
        <f t="shared" si="25"/>
        <v>2.1276595744680851E-3</v>
      </c>
      <c r="L159" s="82">
        <f t="shared" si="26"/>
        <v>2.2340425531914895E-2</v>
      </c>
      <c r="M159" s="81">
        <f t="shared" si="30"/>
        <v>6.0889725777915533</v>
      </c>
      <c r="N159" s="84">
        <f t="shared" si="27"/>
        <v>1.2349994174531049E-2</v>
      </c>
      <c r="O159" s="84"/>
      <c r="P159" s="85">
        <f t="shared" si="31"/>
        <v>0.86449959221717343</v>
      </c>
      <c r="Q159" s="87">
        <f t="shared" si="32"/>
        <v>1.2349994174531049E-2</v>
      </c>
      <c r="R159" s="96">
        <f t="shared" si="37"/>
        <v>0.12315041360829548</v>
      </c>
      <c r="AB159" s="119">
        <f t="shared" si="38"/>
        <v>117</v>
      </c>
      <c r="AC159" s="120">
        <f t="shared" si="38"/>
        <v>0.2857142857142857</v>
      </c>
      <c r="AD159" s="67">
        <f t="shared" si="28"/>
        <v>0.26571428571428574</v>
      </c>
      <c r="AE159" s="41">
        <f t="shared" si="29"/>
        <v>1.075268817204301</v>
      </c>
    </row>
    <row r="160" spans="1:31" ht="13.8" x14ac:dyDescent="0.25">
      <c r="A160" s="95">
        <v>44018</v>
      </c>
      <c r="B160" s="81">
        <v>8755</v>
      </c>
      <c r="C160" s="81">
        <v>106</v>
      </c>
      <c r="D160" s="81">
        <v>7455</v>
      </c>
      <c r="E160" s="81"/>
      <c r="F160" s="81">
        <f t="shared" si="39"/>
        <v>172</v>
      </c>
      <c r="G160" s="81">
        <f t="shared" si="39"/>
        <v>0</v>
      </c>
      <c r="H160" s="81">
        <f t="shared" si="39"/>
        <v>35</v>
      </c>
      <c r="I160" s="81">
        <f t="shared" si="36"/>
        <v>1194</v>
      </c>
      <c r="J160" s="82">
        <f t="shared" si="24"/>
        <v>0.16277948243399196</v>
      </c>
      <c r="K160" s="82">
        <f t="shared" si="25"/>
        <v>0</v>
      </c>
      <c r="L160" s="82">
        <f t="shared" si="26"/>
        <v>3.3112582781456956E-2</v>
      </c>
      <c r="M160" s="81">
        <f t="shared" si="30"/>
        <v>4.9159403695065569</v>
      </c>
      <c r="N160" s="84">
        <f t="shared" si="27"/>
        <v>1.2107367218732153E-2</v>
      </c>
      <c r="O160" s="84"/>
      <c r="P160" s="85">
        <f t="shared" si="31"/>
        <v>0.8515134209023415</v>
      </c>
      <c r="Q160" s="87">
        <f t="shared" si="32"/>
        <v>1.2107367218732153E-2</v>
      </c>
      <c r="R160" s="96">
        <f t="shared" si="37"/>
        <v>0.13637921187892632</v>
      </c>
      <c r="AB160" s="119">
        <f t="shared" si="38"/>
        <v>131.57142857142858</v>
      </c>
      <c r="AC160" s="120">
        <f t="shared" si="38"/>
        <v>0.2857142857142857</v>
      </c>
      <c r="AD160" s="67">
        <f t="shared" si="28"/>
        <v>0.27142857142857141</v>
      </c>
      <c r="AE160" s="41">
        <f t="shared" si="29"/>
        <v>1.0526315789473684</v>
      </c>
    </row>
    <row r="161" spans="1:31" ht="13.8" x14ac:dyDescent="0.25">
      <c r="A161" s="95">
        <v>44019</v>
      </c>
      <c r="B161" s="81">
        <v>8886</v>
      </c>
      <c r="C161" s="81">
        <v>106</v>
      </c>
      <c r="D161" s="81">
        <v>7487</v>
      </c>
      <c r="E161" s="81"/>
      <c r="F161" s="81">
        <f t="shared" ref="F161:H162" si="40">B161-B160</f>
        <v>131</v>
      </c>
      <c r="G161" s="81">
        <f t="shared" si="40"/>
        <v>0</v>
      </c>
      <c r="H161" s="81">
        <f t="shared" si="40"/>
        <v>32</v>
      </c>
      <c r="I161" s="81">
        <f t="shared" si="36"/>
        <v>1293</v>
      </c>
      <c r="J161" s="82">
        <f t="shared" ref="J161:J162" si="41">F161/I160*$B$2/($B$2-B160)</f>
        <v>0.1097529248900338</v>
      </c>
      <c r="K161" s="82">
        <f t="shared" ref="K161:K162" si="42">G161/I160</f>
        <v>0</v>
      </c>
      <c r="L161" s="82">
        <f t="shared" ref="L161:L162" si="43">H161/I160</f>
        <v>2.6800670016750419E-2</v>
      </c>
      <c r="M161" s="81">
        <f t="shared" si="30"/>
        <v>4.0951560099593864</v>
      </c>
      <c r="N161" s="84">
        <f t="shared" ref="N161:N162" si="44">C161/B161</f>
        <v>1.1928876884987621E-2</v>
      </c>
      <c r="O161" s="84"/>
      <c r="P161" s="85">
        <f t="shared" si="31"/>
        <v>0.84256133243304077</v>
      </c>
      <c r="Q161" s="87">
        <f t="shared" si="32"/>
        <v>1.1928876884987621E-2</v>
      </c>
      <c r="R161" s="96">
        <f t="shared" si="37"/>
        <v>0.14550979068197156</v>
      </c>
      <c r="AB161" s="119">
        <f t="shared" si="38"/>
        <v>138</v>
      </c>
      <c r="AC161" s="120">
        <f t="shared" si="38"/>
        <v>0.2857142857142857</v>
      </c>
      <c r="AD161" s="67">
        <f t="shared" ref="AD161:AD162" si="45">INDEX(AB140:AB161,$AE$3)*$AD$2</f>
        <v>0.32142857142857145</v>
      </c>
      <c r="AE161" s="41">
        <f t="shared" ref="AE161:AE162" si="46">AC161/AD161</f>
        <v>0.88888888888888873</v>
      </c>
    </row>
    <row r="162" spans="1:31" ht="13.8" x14ac:dyDescent="0.25">
      <c r="A162" s="95">
        <v>44020</v>
      </c>
      <c r="B162" s="81">
        <v>9056</v>
      </c>
      <c r="C162" s="81">
        <v>106</v>
      </c>
      <c r="D162" s="81">
        <v>7573</v>
      </c>
      <c r="E162" s="81"/>
      <c r="F162" s="81">
        <f t="shared" si="40"/>
        <v>170</v>
      </c>
      <c r="G162" s="81">
        <f t="shared" si="40"/>
        <v>0</v>
      </c>
      <c r="H162" s="81">
        <f t="shared" si="40"/>
        <v>86</v>
      </c>
      <c r="I162" s="81">
        <f t="shared" si="36"/>
        <v>1377</v>
      </c>
      <c r="J162" s="82">
        <f t="shared" si="41"/>
        <v>0.13152301695302926</v>
      </c>
      <c r="K162" s="82">
        <f t="shared" si="42"/>
        <v>0</v>
      </c>
      <c r="L162" s="82">
        <f t="shared" si="43"/>
        <v>6.6511987625676727E-2</v>
      </c>
      <c r="M162" s="81">
        <f t="shared" ref="M162" si="47">J162/(K162+L162)</f>
        <v>1.9774332665147305</v>
      </c>
      <c r="N162" s="84">
        <f t="shared" si="44"/>
        <v>1.1704946996466431E-2</v>
      </c>
      <c r="O162" s="84"/>
      <c r="P162" s="85">
        <f t="shared" ref="P162" si="48">D162/B162</f>
        <v>0.83624116607773846</v>
      </c>
      <c r="Q162" s="87">
        <f t="shared" ref="Q162" si="49">N162</f>
        <v>1.1704946996466431E-2</v>
      </c>
      <c r="R162" s="96">
        <f t="shared" si="37"/>
        <v>0.15205388692579513</v>
      </c>
      <c r="AB162" s="119">
        <f t="shared" si="38"/>
        <v>150.71428571428572</v>
      </c>
      <c r="AC162" s="120">
        <f t="shared" si="38"/>
        <v>0.2857142857142857</v>
      </c>
      <c r="AD162" s="67">
        <f t="shared" si="45"/>
        <v>0.41428571428571431</v>
      </c>
      <c r="AE162" s="41">
        <f t="shared" si="46"/>
        <v>0.68965517241379304</v>
      </c>
    </row>
    <row r="163" spans="1:31" ht="13.8" x14ac:dyDescent="0.25">
      <c r="A163" s="95">
        <v>44021</v>
      </c>
      <c r="B163" s="81">
        <v>9374</v>
      </c>
      <c r="C163" s="81">
        <v>106</v>
      </c>
      <c r="D163" s="81">
        <v>7576</v>
      </c>
      <c r="E163" s="81"/>
      <c r="F163" s="81">
        <f t="shared" ref="F163:F169" si="50">B163-B162</f>
        <v>318</v>
      </c>
      <c r="G163" s="81">
        <f t="shared" ref="G163:G169" si="51">C163-C162</f>
        <v>0</v>
      </c>
      <c r="H163" s="81">
        <f t="shared" ref="H163:H169" si="52">D163-D162</f>
        <v>3</v>
      </c>
      <c r="I163" s="81">
        <f t="shared" ref="I163:I169" si="53">B163-D163-C163</f>
        <v>1692</v>
      </c>
      <c r="J163" s="82">
        <f t="shared" ref="J163:J169" si="54">F163/I162*$B$2/($B$2-B162)</f>
        <v>0.23101886295015073</v>
      </c>
      <c r="K163" s="82">
        <f t="shared" ref="K163:K169" si="55">G163/I162</f>
        <v>0</v>
      </c>
      <c r="L163" s="82">
        <f t="shared" ref="L163:L169" si="56">H163/I162</f>
        <v>2.1786492374727671E-3</v>
      </c>
      <c r="M163" s="81">
        <f t="shared" ref="M163:M169" si="57">J163/(K163+L163)</f>
        <v>106.03765809411918</v>
      </c>
      <c r="N163" s="84">
        <f t="shared" ref="N163:N169" si="58">C163/B163</f>
        <v>1.1307872839769575E-2</v>
      </c>
      <c r="O163" s="84"/>
      <c r="P163" s="85">
        <f t="shared" ref="P163:P169" si="59">D163/B163</f>
        <v>0.80819287390655004</v>
      </c>
      <c r="Q163" s="87">
        <f t="shared" ref="Q163:Q169" si="60">N163</f>
        <v>1.1307872839769575E-2</v>
      </c>
      <c r="R163" s="96">
        <f t="shared" ref="R163:R169" si="61">IF(P163="","",1-SUM(P163:Q163))</f>
        <v>0.18049925325368044</v>
      </c>
      <c r="AB163" s="119">
        <f t="shared" ref="AB163:AB169" si="62">AVERAGE(F157:F163)</f>
        <v>186.85714285714286</v>
      </c>
      <c r="AC163" s="120">
        <f t="shared" ref="AC163:AC169" si="63">AVERAGE(G157:G163)</f>
        <v>0.2857142857142857</v>
      </c>
      <c r="AD163" s="67">
        <f t="shared" ref="AD163:AD169" si="64">INDEX(AB142:AB163,$AE$3)*$AD$2</f>
        <v>0.48857142857142855</v>
      </c>
      <c r="AE163" s="41">
        <f t="shared" ref="AE163:AE169" si="65">AC163/AD163</f>
        <v>0.58479532163742687</v>
      </c>
    </row>
    <row r="164" spans="1:31" ht="13.8" x14ac:dyDescent="0.25">
      <c r="A164" s="95">
        <v>44022</v>
      </c>
      <c r="B164" s="81">
        <v>9553</v>
      </c>
      <c r="C164" s="81">
        <v>107</v>
      </c>
      <c r="D164" s="81">
        <v>7733</v>
      </c>
      <c r="E164" s="81"/>
      <c r="F164" s="81">
        <f t="shared" si="50"/>
        <v>179</v>
      </c>
      <c r="G164" s="81">
        <f t="shared" si="51"/>
        <v>1</v>
      </c>
      <c r="H164" s="81">
        <f t="shared" si="52"/>
        <v>157</v>
      </c>
      <c r="I164" s="81">
        <f t="shared" si="53"/>
        <v>1713</v>
      </c>
      <c r="J164" s="82">
        <f t="shared" si="54"/>
        <v>0.10583086660852925</v>
      </c>
      <c r="K164" s="82">
        <f t="shared" si="55"/>
        <v>5.9101654846335696E-4</v>
      </c>
      <c r="L164" s="82">
        <f t="shared" si="56"/>
        <v>9.278959810874704E-2</v>
      </c>
      <c r="M164" s="81">
        <f t="shared" si="57"/>
        <v>1.1333280145672879</v>
      </c>
      <c r="N164" s="84">
        <f t="shared" si="58"/>
        <v>1.1200669946613629E-2</v>
      </c>
      <c r="O164" s="84"/>
      <c r="P164" s="85">
        <f t="shared" si="59"/>
        <v>0.80948393174918876</v>
      </c>
      <c r="Q164" s="87">
        <f t="shared" si="60"/>
        <v>1.1200669946613629E-2</v>
      </c>
      <c r="R164" s="96">
        <f t="shared" si="61"/>
        <v>0.17931539830419763</v>
      </c>
      <c r="AB164" s="119">
        <f t="shared" si="62"/>
        <v>184.71428571428572</v>
      </c>
      <c r="AC164" s="120">
        <f t="shared" si="63"/>
        <v>0.42857142857142855</v>
      </c>
      <c r="AD164" s="67">
        <f t="shared" si="64"/>
        <v>0.57000000000000006</v>
      </c>
      <c r="AE164" s="41">
        <f t="shared" si="65"/>
        <v>0.75187969924812015</v>
      </c>
    </row>
    <row r="165" spans="1:31" ht="13.8" x14ac:dyDescent="0.25">
      <c r="A165" s="95">
        <v>44023</v>
      </c>
      <c r="B165" s="81">
        <v>9797</v>
      </c>
      <c r="C165" s="81">
        <v>108</v>
      </c>
      <c r="D165" s="81">
        <v>7727</v>
      </c>
      <c r="E165" s="81"/>
      <c r="F165" s="81">
        <f t="shared" si="50"/>
        <v>244</v>
      </c>
      <c r="G165" s="81">
        <f t="shared" si="51"/>
        <v>1</v>
      </c>
      <c r="H165" s="81">
        <f t="shared" si="52"/>
        <v>-6</v>
      </c>
      <c r="I165" s="81">
        <f t="shared" si="53"/>
        <v>1962</v>
      </c>
      <c r="J165" s="82">
        <f t="shared" si="54"/>
        <v>0.14249354569256609</v>
      </c>
      <c r="K165" s="82">
        <f t="shared" si="55"/>
        <v>5.837711617046118E-4</v>
      </c>
      <c r="L165" s="82">
        <f t="shared" si="56"/>
        <v>-3.5026269702276708E-3</v>
      </c>
      <c r="M165" s="81">
        <f t="shared" si="57"/>
        <v>-48.818288754273141</v>
      </c>
      <c r="N165" s="84">
        <f t="shared" si="58"/>
        <v>1.1023782790650199E-2</v>
      </c>
      <c r="O165" s="84"/>
      <c r="P165" s="85">
        <f t="shared" si="59"/>
        <v>0.78871082984587115</v>
      </c>
      <c r="Q165" s="87">
        <f t="shared" si="60"/>
        <v>1.1023782790650199E-2</v>
      </c>
      <c r="R165" s="96">
        <f t="shared" si="61"/>
        <v>0.20026538736347865</v>
      </c>
      <c r="AB165" s="119">
        <f t="shared" si="62"/>
        <v>193.42857142857142</v>
      </c>
      <c r="AC165" s="120">
        <f t="shared" si="63"/>
        <v>0.5714285714285714</v>
      </c>
      <c r="AD165" s="67">
        <f t="shared" si="64"/>
        <v>0.6328571428571429</v>
      </c>
      <c r="AE165" s="41">
        <f t="shared" si="65"/>
        <v>0.90293453724604955</v>
      </c>
    </row>
    <row r="166" spans="1:31" ht="13.8" x14ac:dyDescent="0.25">
      <c r="A166" s="95">
        <v>44024</v>
      </c>
      <c r="B166" s="81">
        <v>9980</v>
      </c>
      <c r="C166" s="81">
        <v>108</v>
      </c>
      <c r="D166" s="81">
        <v>7769</v>
      </c>
      <c r="E166" s="81"/>
      <c r="F166" s="81">
        <f t="shared" si="50"/>
        <v>183</v>
      </c>
      <c r="G166" s="81">
        <f t="shared" si="51"/>
        <v>0</v>
      </c>
      <c r="H166" s="81">
        <f t="shared" si="52"/>
        <v>42</v>
      </c>
      <c r="I166" s="81">
        <f t="shared" si="53"/>
        <v>2103</v>
      </c>
      <c r="J166" s="82">
        <f t="shared" si="54"/>
        <v>9.3308019992266455E-2</v>
      </c>
      <c r="K166" s="82">
        <f t="shared" si="55"/>
        <v>0</v>
      </c>
      <c r="L166" s="82">
        <f t="shared" si="56"/>
        <v>2.1406727828746176E-2</v>
      </c>
      <c r="M166" s="81">
        <f t="shared" si="57"/>
        <v>4.3588175053530192</v>
      </c>
      <c r="N166" s="84">
        <f t="shared" si="58"/>
        <v>1.0821643286573146E-2</v>
      </c>
      <c r="O166" s="84"/>
      <c r="P166" s="85">
        <f t="shared" si="59"/>
        <v>0.77845691382765536</v>
      </c>
      <c r="Q166" s="87">
        <f t="shared" si="60"/>
        <v>1.0821643286573146E-2</v>
      </c>
      <c r="R166" s="96">
        <f t="shared" si="61"/>
        <v>0.21072144288577155</v>
      </c>
      <c r="AB166" s="119">
        <f t="shared" si="62"/>
        <v>199.57142857142858</v>
      </c>
      <c r="AC166" s="120">
        <f t="shared" si="63"/>
        <v>0.2857142857142857</v>
      </c>
      <c r="AD166" s="67">
        <f t="shared" si="64"/>
        <v>0.67285714285714293</v>
      </c>
      <c r="AE166" s="41">
        <f t="shared" si="65"/>
        <v>0.42462845010615702</v>
      </c>
    </row>
    <row r="167" spans="1:31" ht="13.8" x14ac:dyDescent="0.25">
      <c r="A167" s="95">
        <v>44025</v>
      </c>
      <c r="B167" s="81">
        <v>10251</v>
      </c>
      <c r="C167" s="81">
        <v>108</v>
      </c>
      <c r="D167" s="81">
        <v>7835</v>
      </c>
      <c r="E167" s="81"/>
      <c r="F167" s="81">
        <f t="shared" si="50"/>
        <v>271</v>
      </c>
      <c r="G167" s="81">
        <f t="shared" si="51"/>
        <v>0</v>
      </c>
      <c r="H167" s="81">
        <f t="shared" si="52"/>
        <v>66</v>
      </c>
      <c r="I167" s="81">
        <f t="shared" si="53"/>
        <v>2308</v>
      </c>
      <c r="J167" s="82">
        <f t="shared" si="54"/>
        <v>0.12891398191613621</v>
      </c>
      <c r="K167" s="82">
        <f t="shared" si="55"/>
        <v>0</v>
      </c>
      <c r="L167" s="82">
        <f t="shared" si="56"/>
        <v>3.1383737517831668E-2</v>
      </c>
      <c r="M167" s="81">
        <f t="shared" si="57"/>
        <v>4.1076682419641584</v>
      </c>
      <c r="N167" s="84">
        <f t="shared" si="58"/>
        <v>1.0535557506584723E-2</v>
      </c>
      <c r="O167" s="84"/>
      <c r="P167" s="85">
        <f t="shared" si="59"/>
        <v>0.76431567651936394</v>
      </c>
      <c r="Q167" s="87">
        <f t="shared" si="60"/>
        <v>1.0535557506584723E-2</v>
      </c>
      <c r="R167" s="96">
        <f t="shared" si="61"/>
        <v>0.22514876597405131</v>
      </c>
      <c r="AB167" s="119">
        <f t="shared" si="62"/>
        <v>213.71428571428572</v>
      </c>
      <c r="AC167" s="120">
        <f t="shared" si="63"/>
        <v>0.2857142857142857</v>
      </c>
      <c r="AD167" s="67">
        <f t="shared" si="64"/>
        <v>0.94142857142857139</v>
      </c>
      <c r="AE167" s="41">
        <f t="shared" si="65"/>
        <v>0.30349013657056145</v>
      </c>
    </row>
    <row r="168" spans="1:31" ht="13.8" x14ac:dyDescent="0.25">
      <c r="A168" s="95">
        <v>44026</v>
      </c>
      <c r="B168" s="81">
        <v>10487</v>
      </c>
      <c r="C168" s="81">
        <v>111</v>
      </c>
      <c r="D168" s="81">
        <v>7928</v>
      </c>
      <c r="E168" s="81"/>
      <c r="F168" s="81">
        <f t="shared" si="50"/>
        <v>236</v>
      </c>
      <c r="G168" s="81">
        <f t="shared" si="51"/>
        <v>3</v>
      </c>
      <c r="H168" s="81">
        <f t="shared" si="52"/>
        <v>93</v>
      </c>
      <c r="I168" s="81">
        <f t="shared" si="53"/>
        <v>2448</v>
      </c>
      <c r="J168" s="82">
        <f t="shared" si="54"/>
        <v>0.10229415536646691</v>
      </c>
      <c r="K168" s="82">
        <f t="shared" si="55"/>
        <v>1.2998266897746968E-3</v>
      </c>
      <c r="L168" s="82">
        <f t="shared" si="56"/>
        <v>4.0294627383015598E-2</v>
      </c>
      <c r="M168" s="81">
        <f t="shared" si="57"/>
        <v>2.4593219852688084</v>
      </c>
      <c r="N168" s="84">
        <f t="shared" si="58"/>
        <v>1.0584533231620102E-2</v>
      </c>
      <c r="O168" s="84"/>
      <c r="P168" s="85">
        <f t="shared" si="59"/>
        <v>0.75598359874129872</v>
      </c>
      <c r="Q168" s="87">
        <f t="shared" si="60"/>
        <v>1.0584533231620102E-2</v>
      </c>
      <c r="R168" s="96">
        <f t="shared" si="61"/>
        <v>0.23343186802708116</v>
      </c>
      <c r="AB168" s="119">
        <f t="shared" si="62"/>
        <v>228.71428571428572</v>
      </c>
      <c r="AC168" s="120">
        <f t="shared" si="63"/>
        <v>0.7142857142857143</v>
      </c>
      <c r="AD168" s="67">
        <f t="shared" si="64"/>
        <v>1.0814285714285714</v>
      </c>
      <c r="AE168" s="41">
        <f t="shared" si="65"/>
        <v>0.66050198150594452</v>
      </c>
    </row>
    <row r="169" spans="1:31" ht="13.8" x14ac:dyDescent="0.25">
      <c r="A169" s="95">
        <v>44027</v>
      </c>
      <c r="B169" s="81">
        <v>10810</v>
      </c>
      <c r="C169" s="81">
        <v>113</v>
      </c>
      <c r="D169" s="81">
        <v>8035</v>
      </c>
      <c r="E169" s="81"/>
      <c r="F169" s="81">
        <f t="shared" si="50"/>
        <v>323</v>
      </c>
      <c r="G169" s="81">
        <f t="shared" si="51"/>
        <v>2</v>
      </c>
      <c r="H169" s="81">
        <f t="shared" si="52"/>
        <v>107</v>
      </c>
      <c r="I169" s="81">
        <f t="shared" si="53"/>
        <v>2662</v>
      </c>
      <c r="J169" s="82">
        <f t="shared" si="54"/>
        <v>0.13199872981607913</v>
      </c>
      <c r="K169" s="82">
        <f t="shared" si="55"/>
        <v>8.1699346405228761E-4</v>
      </c>
      <c r="L169" s="82">
        <f t="shared" si="56"/>
        <v>4.3709150326797383E-2</v>
      </c>
      <c r="M169" s="81">
        <f t="shared" si="57"/>
        <v>2.9645219320161629</v>
      </c>
      <c r="N169" s="84">
        <f t="shared" si="58"/>
        <v>1.0453283996299722E-2</v>
      </c>
      <c r="O169" s="84"/>
      <c r="P169" s="85">
        <f t="shared" si="59"/>
        <v>0.7432932469935245</v>
      </c>
      <c r="Q169" s="87">
        <f t="shared" si="60"/>
        <v>1.0453283996299722E-2</v>
      </c>
      <c r="R169" s="96">
        <f t="shared" si="61"/>
        <v>0.24625346901017575</v>
      </c>
      <c r="AB169" s="119">
        <f t="shared" si="62"/>
        <v>250.57142857142858</v>
      </c>
      <c r="AC169" s="120">
        <f t="shared" si="63"/>
        <v>1</v>
      </c>
      <c r="AD169" s="67">
        <f t="shared" si="64"/>
        <v>1.17</v>
      </c>
      <c r="AE169" s="41">
        <f t="shared" si="65"/>
        <v>0.85470085470085477</v>
      </c>
    </row>
    <row r="170" spans="1:31" ht="13.8" x14ac:dyDescent="0.25">
      <c r="A170" s="95">
        <v>44028</v>
      </c>
      <c r="B170" s="81">
        <v>11233</v>
      </c>
      <c r="C170" s="81">
        <v>116</v>
      </c>
      <c r="D170" s="81">
        <v>8114</v>
      </c>
      <c r="E170" s="81"/>
      <c r="F170" s="81">
        <f t="shared" ref="F170:F180" si="66">B170-B169</f>
        <v>423</v>
      </c>
      <c r="G170" s="81">
        <f t="shared" ref="G170:G180" si="67">C170-C169</f>
        <v>3</v>
      </c>
      <c r="H170" s="81">
        <f t="shared" ref="H170:H180" si="68">D170-D169</f>
        <v>79</v>
      </c>
      <c r="I170" s="81">
        <f t="shared" ref="I170:I180" si="69">B170-D170-C170</f>
        <v>3003</v>
      </c>
      <c r="J170" s="82">
        <f t="shared" ref="J170:J180" si="70">F170/I169*$B$2/($B$2-B169)</f>
        <v>0.15897047170898046</v>
      </c>
      <c r="K170" s="82">
        <f t="shared" ref="K170:K180" si="71">G170/I169</f>
        <v>1.1269722013523666E-3</v>
      </c>
      <c r="L170" s="82">
        <f t="shared" ref="L170:L180" si="72">H170/I169</f>
        <v>2.9676934635612322E-2</v>
      </c>
      <c r="M170" s="81">
        <f t="shared" ref="M170:M180" si="73">J170/(K170+L170)</f>
        <v>5.1607243376744636</v>
      </c>
      <c r="N170" s="84">
        <f t="shared" ref="N170:N180" si="74">C170/B170</f>
        <v>1.0326715926288614E-2</v>
      </c>
      <c r="O170" s="84"/>
      <c r="P170" s="85">
        <f t="shared" ref="P170:P180" si="75">D170/B170</f>
        <v>0.72233597436125696</v>
      </c>
      <c r="Q170" s="87">
        <f t="shared" ref="Q170:Q180" si="76">N170</f>
        <v>1.0326715926288614E-2</v>
      </c>
      <c r="R170" s="96">
        <f t="shared" ref="R170:R180" si="77">IF(P170="","",1-SUM(P170:Q170))</f>
        <v>0.2673373097124544</v>
      </c>
      <c r="AB170" s="119">
        <f t="shared" ref="AB170:AB180" si="78">AVERAGE(F164:F170)</f>
        <v>265.57142857142856</v>
      </c>
      <c r="AC170" s="120">
        <f t="shared" ref="AC170:AC180" si="79">AVERAGE(G164:G170)</f>
        <v>1.4285714285714286</v>
      </c>
      <c r="AD170" s="67">
        <f t="shared" ref="AD170:AD180" si="80">INDEX(AB149:AB170,$AE$3)*$AD$2</f>
        <v>1.3157142857142858</v>
      </c>
      <c r="AE170" s="41">
        <f t="shared" ref="AE170:AE180" si="81">AC170/AD170</f>
        <v>1.0857763300760042</v>
      </c>
    </row>
    <row r="171" spans="1:31" ht="13.8" x14ac:dyDescent="0.25">
      <c r="A171" s="95">
        <v>44029</v>
      </c>
      <c r="B171" s="81">
        <v>11441</v>
      </c>
      <c r="C171" s="81">
        <v>118</v>
      </c>
      <c r="D171" s="81">
        <v>8162</v>
      </c>
      <c r="E171" s="81"/>
      <c r="F171" s="81">
        <f t="shared" si="66"/>
        <v>208</v>
      </c>
      <c r="G171" s="81">
        <f t="shared" si="67"/>
        <v>2</v>
      </c>
      <c r="H171" s="81">
        <f t="shared" si="68"/>
        <v>48</v>
      </c>
      <c r="I171" s="81">
        <f t="shared" si="69"/>
        <v>3161</v>
      </c>
      <c r="J171" s="82">
        <f t="shared" si="70"/>
        <v>6.9294594351098915E-2</v>
      </c>
      <c r="K171" s="82">
        <f t="shared" si="71"/>
        <v>6.66000666000666E-4</v>
      </c>
      <c r="L171" s="82">
        <f t="shared" si="72"/>
        <v>1.5984015984015984E-2</v>
      </c>
      <c r="M171" s="81">
        <f t="shared" si="73"/>
        <v>4.1618333367270015</v>
      </c>
      <c r="N171" s="84">
        <f t="shared" si="74"/>
        <v>1.0313783760160825E-2</v>
      </c>
      <c r="O171" s="84"/>
      <c r="P171" s="85">
        <f t="shared" si="75"/>
        <v>0.71339917839349709</v>
      </c>
      <c r="Q171" s="87">
        <f t="shared" si="76"/>
        <v>1.0313783760160825E-2</v>
      </c>
      <c r="R171" s="96">
        <f t="shared" si="77"/>
        <v>0.27628703784634212</v>
      </c>
      <c r="AB171" s="119">
        <f t="shared" si="78"/>
        <v>269.71428571428572</v>
      </c>
      <c r="AC171" s="120">
        <f t="shared" si="79"/>
        <v>1.5714285714285714</v>
      </c>
      <c r="AD171" s="67">
        <f t="shared" si="80"/>
        <v>1.3800000000000001</v>
      </c>
      <c r="AE171" s="41">
        <f t="shared" si="81"/>
        <v>1.1387163561076603</v>
      </c>
    </row>
    <row r="172" spans="1:31" ht="13.8" x14ac:dyDescent="0.25">
      <c r="A172" s="95">
        <v>44030</v>
      </c>
      <c r="B172" s="81">
        <v>11802</v>
      </c>
      <c r="C172" s="81">
        <v>122</v>
      </c>
      <c r="D172" s="81">
        <v>8274</v>
      </c>
      <c r="E172" s="81"/>
      <c r="F172" s="81">
        <f t="shared" si="66"/>
        <v>361</v>
      </c>
      <c r="G172" s="81">
        <f t="shared" si="67"/>
        <v>4</v>
      </c>
      <c r="H172" s="81">
        <f t="shared" si="68"/>
        <v>112</v>
      </c>
      <c r="I172" s="81">
        <f t="shared" si="69"/>
        <v>3406</v>
      </c>
      <c r="J172" s="82">
        <f t="shared" si="70"/>
        <v>0.11425562863229714</v>
      </c>
      <c r="K172" s="82">
        <f t="shared" si="71"/>
        <v>1.2654223347042075E-3</v>
      </c>
      <c r="L172" s="82">
        <f t="shared" si="72"/>
        <v>3.5431825371717809E-2</v>
      </c>
      <c r="M172" s="81">
        <f t="shared" si="73"/>
        <v>3.113465880230097</v>
      </c>
      <c r="N172" s="84">
        <f t="shared" si="74"/>
        <v>1.0337230977800373E-2</v>
      </c>
      <c r="O172" s="84"/>
      <c r="P172" s="85">
        <f t="shared" si="75"/>
        <v>0.70106761565836295</v>
      </c>
      <c r="Q172" s="87">
        <f t="shared" si="76"/>
        <v>1.0337230977800373E-2</v>
      </c>
      <c r="R172" s="96">
        <f t="shared" si="77"/>
        <v>0.28859515336383668</v>
      </c>
      <c r="AB172" s="119">
        <f t="shared" si="78"/>
        <v>286.42857142857144</v>
      </c>
      <c r="AC172" s="120">
        <f t="shared" si="79"/>
        <v>2</v>
      </c>
      <c r="AD172" s="67">
        <f t="shared" si="80"/>
        <v>1.5071428571428573</v>
      </c>
      <c r="AE172" s="41">
        <f t="shared" si="81"/>
        <v>1.3270142180094786</v>
      </c>
    </row>
    <row r="173" spans="1:31" ht="13.8" x14ac:dyDescent="0.25">
      <c r="A173" s="95">
        <v>44031</v>
      </c>
      <c r="B173" s="81">
        <v>12069</v>
      </c>
      <c r="C173" s="81">
        <v>123</v>
      </c>
      <c r="D173" s="81">
        <v>8395</v>
      </c>
      <c r="E173" s="81"/>
      <c r="F173" s="81">
        <f t="shared" si="66"/>
        <v>267</v>
      </c>
      <c r="G173" s="81">
        <f t="shared" si="67"/>
        <v>1</v>
      </c>
      <c r="H173" s="81">
        <f t="shared" si="68"/>
        <v>121</v>
      </c>
      <c r="I173" s="81">
        <f t="shared" si="69"/>
        <v>3551</v>
      </c>
      <c r="J173" s="82">
        <f t="shared" si="70"/>
        <v>7.8427372772871137E-2</v>
      </c>
      <c r="K173" s="82">
        <f t="shared" si="71"/>
        <v>2.9359953024075161E-4</v>
      </c>
      <c r="L173" s="82">
        <f t="shared" si="72"/>
        <v>3.5525543159130944E-2</v>
      </c>
      <c r="M173" s="81">
        <f t="shared" si="73"/>
        <v>2.1895379644622879</v>
      </c>
      <c r="N173" s="84">
        <f t="shared" si="74"/>
        <v>1.019139945314442E-2</v>
      </c>
      <c r="O173" s="84"/>
      <c r="P173" s="85">
        <f t="shared" si="75"/>
        <v>0.69558372690363746</v>
      </c>
      <c r="Q173" s="87">
        <f t="shared" si="76"/>
        <v>1.019139945314442E-2</v>
      </c>
      <c r="R173" s="96">
        <f t="shared" si="77"/>
        <v>0.29422487364321814</v>
      </c>
      <c r="AB173" s="119">
        <f t="shared" si="78"/>
        <v>298.42857142857144</v>
      </c>
      <c r="AC173" s="120">
        <f t="shared" si="79"/>
        <v>2.1428571428571428</v>
      </c>
      <c r="AD173" s="67">
        <f t="shared" si="80"/>
        <v>1.8685714285714285</v>
      </c>
      <c r="AE173" s="41">
        <f t="shared" si="81"/>
        <v>1.1467889908256881</v>
      </c>
    </row>
    <row r="174" spans="1:31" ht="13.8" x14ac:dyDescent="0.25">
      <c r="A174" s="95">
        <v>44032</v>
      </c>
      <c r="B174" s="81">
        <v>12428</v>
      </c>
      <c r="C174" s="81">
        <v>126</v>
      </c>
      <c r="D174" s="81">
        <v>8398</v>
      </c>
      <c r="E174" s="81"/>
      <c r="F174" s="81">
        <f t="shared" si="66"/>
        <v>359</v>
      </c>
      <c r="G174" s="81">
        <f t="shared" si="67"/>
        <v>3</v>
      </c>
      <c r="H174" s="81">
        <f t="shared" si="68"/>
        <v>3</v>
      </c>
      <c r="I174" s="81">
        <f t="shared" si="69"/>
        <v>3904</v>
      </c>
      <c r="J174" s="82">
        <f t="shared" si="70"/>
        <v>0.10114615427164599</v>
      </c>
      <c r="K174" s="82">
        <f t="shared" si="71"/>
        <v>8.4483244156575608E-4</v>
      </c>
      <c r="L174" s="82">
        <f t="shared" si="72"/>
        <v>8.4483244156575608E-4</v>
      </c>
      <c r="M174" s="81">
        <f t="shared" si="73"/>
        <v>59.861665636435816</v>
      </c>
      <c r="N174" s="84">
        <f t="shared" si="74"/>
        <v>1.0138397167685871E-2</v>
      </c>
      <c r="O174" s="84"/>
      <c r="P174" s="85">
        <f t="shared" si="75"/>
        <v>0.67573221757322177</v>
      </c>
      <c r="Q174" s="87">
        <f t="shared" si="76"/>
        <v>1.0138397167685871E-2</v>
      </c>
      <c r="R174" s="96">
        <f t="shared" si="77"/>
        <v>0.3141293852590924</v>
      </c>
      <c r="AB174" s="119">
        <f t="shared" si="78"/>
        <v>311</v>
      </c>
      <c r="AC174" s="120">
        <f t="shared" si="79"/>
        <v>2.5714285714285716</v>
      </c>
      <c r="AD174" s="67">
        <f t="shared" si="80"/>
        <v>1.8471428571428572</v>
      </c>
      <c r="AE174" s="41">
        <f t="shared" si="81"/>
        <v>1.3921113689095128</v>
      </c>
    </row>
    <row r="175" spans="1:31" ht="13.8" x14ac:dyDescent="0.25">
      <c r="A175" s="95">
        <v>44033</v>
      </c>
      <c r="B175" s="81">
        <v>12894</v>
      </c>
      <c r="C175" s="81">
        <v>128</v>
      </c>
      <c r="D175" s="81">
        <v>8545</v>
      </c>
      <c r="E175" s="81"/>
      <c r="F175" s="81">
        <f t="shared" si="66"/>
        <v>466</v>
      </c>
      <c r="G175" s="81">
        <f t="shared" si="67"/>
        <v>2</v>
      </c>
      <c r="H175" s="81">
        <f t="shared" si="68"/>
        <v>147</v>
      </c>
      <c r="I175" s="81">
        <f t="shared" si="69"/>
        <v>4221</v>
      </c>
      <c r="J175" s="82">
        <f t="shared" si="70"/>
        <v>0.11942295783450185</v>
      </c>
      <c r="K175" s="82">
        <f t="shared" si="71"/>
        <v>5.1229508196721314E-4</v>
      </c>
      <c r="L175" s="82">
        <f t="shared" si="72"/>
        <v>3.7653688524590161E-2</v>
      </c>
      <c r="M175" s="81">
        <f t="shared" si="73"/>
        <v>3.1290417945362097</v>
      </c>
      <c r="N175" s="84">
        <f t="shared" si="74"/>
        <v>9.9270978749806116E-3</v>
      </c>
      <c r="O175" s="84"/>
      <c r="P175" s="85">
        <f t="shared" si="75"/>
        <v>0.66271133860710407</v>
      </c>
      <c r="Q175" s="87">
        <f t="shared" si="76"/>
        <v>9.9270978749806116E-3</v>
      </c>
      <c r="R175" s="96">
        <f t="shared" si="77"/>
        <v>0.32736156351791534</v>
      </c>
      <c r="AB175" s="119">
        <f t="shared" si="78"/>
        <v>343.85714285714283</v>
      </c>
      <c r="AC175" s="120">
        <f t="shared" si="79"/>
        <v>2.4285714285714284</v>
      </c>
      <c r="AD175" s="67">
        <f t="shared" si="80"/>
        <v>1.9342857142857142</v>
      </c>
      <c r="AE175" s="41">
        <f t="shared" si="81"/>
        <v>1.2555391432791727</v>
      </c>
    </row>
    <row r="176" spans="1:31" ht="13.8" x14ac:dyDescent="0.25">
      <c r="A176" s="95">
        <v>44034</v>
      </c>
      <c r="B176" s="81">
        <v>13302</v>
      </c>
      <c r="C176" s="81">
        <v>133</v>
      </c>
      <c r="D176" s="81">
        <v>8770</v>
      </c>
      <c r="E176" s="81"/>
      <c r="F176" s="81">
        <f t="shared" si="66"/>
        <v>408</v>
      </c>
      <c r="G176" s="81">
        <f t="shared" si="67"/>
        <v>5</v>
      </c>
      <c r="H176" s="81">
        <f t="shared" si="68"/>
        <v>225</v>
      </c>
      <c r="I176" s="81">
        <f t="shared" si="69"/>
        <v>4399</v>
      </c>
      <c r="J176" s="82">
        <f t="shared" si="70"/>
        <v>9.67084599168965E-2</v>
      </c>
      <c r="K176" s="82">
        <f t="shared" si="71"/>
        <v>1.1845534233593934E-3</v>
      </c>
      <c r="L176" s="82">
        <f t="shared" si="72"/>
        <v>5.3304904051172705E-2</v>
      </c>
      <c r="M176" s="81">
        <f t="shared" si="73"/>
        <v>1.7748104752574789</v>
      </c>
      <c r="N176" s="84">
        <f t="shared" si="74"/>
        <v>9.9984964666967376E-3</v>
      </c>
      <c r="O176" s="84"/>
      <c r="P176" s="85">
        <f t="shared" si="75"/>
        <v>0.65929935348067958</v>
      </c>
      <c r="Q176" s="87">
        <f t="shared" si="76"/>
        <v>9.9984964666967376E-3</v>
      </c>
      <c r="R176" s="96">
        <f t="shared" si="77"/>
        <v>0.33070215005262371</v>
      </c>
      <c r="AB176" s="119">
        <f t="shared" si="78"/>
        <v>356</v>
      </c>
      <c r="AC176" s="120">
        <f t="shared" si="79"/>
        <v>2.8571428571428572</v>
      </c>
      <c r="AD176" s="67">
        <f t="shared" si="80"/>
        <v>1.9957142857142858</v>
      </c>
      <c r="AE176" s="41">
        <f t="shared" si="81"/>
        <v>1.4316392269148175</v>
      </c>
    </row>
    <row r="177" spans="1:31" ht="13.8" x14ac:dyDescent="0.25">
      <c r="A177" s="95">
        <v>44035</v>
      </c>
      <c r="B177" s="81">
        <v>13595</v>
      </c>
      <c r="C177" s="81">
        <v>139</v>
      </c>
      <c r="D177" s="81">
        <v>8775</v>
      </c>
      <c r="E177" s="81"/>
      <c r="F177" s="81">
        <f t="shared" si="66"/>
        <v>293</v>
      </c>
      <c r="G177" s="81">
        <f t="shared" si="67"/>
        <v>6</v>
      </c>
      <c r="H177" s="81">
        <f t="shared" si="68"/>
        <v>5</v>
      </c>
      <c r="I177" s="81">
        <f t="shared" si="69"/>
        <v>4681</v>
      </c>
      <c r="J177" s="82">
        <f t="shared" si="70"/>
        <v>6.6640809969481143E-2</v>
      </c>
      <c r="K177" s="82">
        <f t="shared" si="71"/>
        <v>1.3639463514435099E-3</v>
      </c>
      <c r="L177" s="82">
        <f t="shared" si="72"/>
        <v>1.1366219595362582E-3</v>
      </c>
      <c r="M177" s="81">
        <f t="shared" si="73"/>
        <v>26.650265732340689</v>
      </c>
      <c r="N177" s="84">
        <f t="shared" si="74"/>
        <v>1.0224347186465612E-2</v>
      </c>
      <c r="O177" s="84"/>
      <c r="P177" s="85">
        <f t="shared" si="75"/>
        <v>0.64545788892975353</v>
      </c>
      <c r="Q177" s="87">
        <f t="shared" si="76"/>
        <v>1.0224347186465612E-2</v>
      </c>
      <c r="R177" s="96">
        <f t="shared" si="77"/>
        <v>0.34431776388378088</v>
      </c>
      <c r="AB177" s="119">
        <f t="shared" si="78"/>
        <v>337.42857142857144</v>
      </c>
      <c r="AC177" s="120">
        <f t="shared" si="79"/>
        <v>3.2857142857142856</v>
      </c>
      <c r="AD177" s="67">
        <f t="shared" si="80"/>
        <v>2.1371428571428575</v>
      </c>
      <c r="AE177" s="41">
        <f t="shared" si="81"/>
        <v>1.5374331550802136</v>
      </c>
    </row>
    <row r="178" spans="1:31" ht="13.8" x14ac:dyDescent="0.25">
      <c r="A178" s="95">
        <v>44036</v>
      </c>
      <c r="B178" s="81">
        <v>13950</v>
      </c>
      <c r="C178" s="81">
        <v>145</v>
      </c>
      <c r="D178" s="81">
        <v>8938</v>
      </c>
      <c r="E178" s="81"/>
      <c r="F178" s="81">
        <f t="shared" si="66"/>
        <v>355</v>
      </c>
      <c r="G178" s="81">
        <f t="shared" si="67"/>
        <v>6</v>
      </c>
      <c r="H178" s="81">
        <f t="shared" si="68"/>
        <v>163</v>
      </c>
      <c r="I178" s="81">
        <f t="shared" si="69"/>
        <v>4867</v>
      </c>
      <c r="J178" s="82">
        <f t="shared" si="70"/>
        <v>7.5878950127055006E-2</v>
      </c>
      <c r="K178" s="82">
        <f t="shared" si="71"/>
        <v>1.2817773979918821E-3</v>
      </c>
      <c r="L178" s="82">
        <f t="shared" si="72"/>
        <v>3.4821619312112799E-2</v>
      </c>
      <c r="M178" s="81">
        <f t="shared" si="73"/>
        <v>2.1017122221582514</v>
      </c>
      <c r="N178" s="84">
        <f t="shared" si="74"/>
        <v>1.039426523297491E-2</v>
      </c>
      <c r="O178" s="84"/>
      <c r="P178" s="85">
        <f t="shared" si="75"/>
        <v>0.64071684587813615</v>
      </c>
      <c r="Q178" s="87">
        <f t="shared" si="76"/>
        <v>1.039426523297491E-2</v>
      </c>
      <c r="R178" s="96">
        <f t="shared" si="77"/>
        <v>0.34888888888888892</v>
      </c>
      <c r="AB178" s="119">
        <f t="shared" si="78"/>
        <v>358.42857142857144</v>
      </c>
      <c r="AC178" s="120">
        <f t="shared" si="79"/>
        <v>3.8571428571428572</v>
      </c>
      <c r="AD178" s="67">
        <f t="shared" si="80"/>
        <v>2.2871428571428574</v>
      </c>
      <c r="AE178" s="41">
        <f t="shared" si="81"/>
        <v>1.6864459712679574</v>
      </c>
    </row>
    <row r="179" spans="1:31" ht="13.8" x14ac:dyDescent="0.25">
      <c r="A179" s="95">
        <v>44037</v>
      </c>
      <c r="B179" s="81">
        <v>14403</v>
      </c>
      <c r="C179" s="81">
        <v>155</v>
      </c>
      <c r="D179" s="81">
        <v>9019</v>
      </c>
      <c r="E179" s="81"/>
      <c r="F179" s="81">
        <f t="shared" si="66"/>
        <v>453</v>
      </c>
      <c r="G179" s="81">
        <f t="shared" si="67"/>
        <v>10</v>
      </c>
      <c r="H179" s="81">
        <f t="shared" si="68"/>
        <v>81</v>
      </c>
      <c r="I179" s="81">
        <f t="shared" si="69"/>
        <v>5229</v>
      </c>
      <c r="J179" s="82">
        <f t="shared" si="70"/>
        <v>9.3126762773918639E-2</v>
      </c>
      <c r="K179" s="82">
        <f t="shared" si="71"/>
        <v>2.0546537908362442E-3</v>
      </c>
      <c r="L179" s="82">
        <f t="shared" si="72"/>
        <v>1.6642695705773577E-2</v>
      </c>
      <c r="M179" s="81">
        <f t="shared" si="73"/>
        <v>4.9807467518754072</v>
      </c>
      <c r="N179" s="84">
        <f t="shared" si="74"/>
        <v>1.0761646879122405E-2</v>
      </c>
      <c r="O179" s="84"/>
      <c r="P179" s="85">
        <f t="shared" si="75"/>
        <v>0.62618898840519333</v>
      </c>
      <c r="Q179" s="87">
        <f t="shared" si="76"/>
        <v>1.0761646879122405E-2</v>
      </c>
      <c r="R179" s="96">
        <f t="shared" si="77"/>
        <v>0.36304936471568428</v>
      </c>
      <c r="AB179" s="119">
        <f t="shared" si="78"/>
        <v>371.57142857142856</v>
      </c>
      <c r="AC179" s="120">
        <f t="shared" si="79"/>
        <v>4.7142857142857144</v>
      </c>
      <c r="AD179" s="67">
        <f t="shared" si="80"/>
        <v>2.5057142857142858</v>
      </c>
      <c r="AE179" s="41">
        <f t="shared" si="81"/>
        <v>1.8814139110604333</v>
      </c>
    </row>
    <row r="180" spans="1:31" ht="13.8" x14ac:dyDescent="0.25">
      <c r="A180" s="95">
        <v>44038</v>
      </c>
      <c r="B180" s="81">
        <v>14935</v>
      </c>
      <c r="C180" s="81">
        <v>161</v>
      </c>
      <c r="D180" s="81">
        <v>9174</v>
      </c>
      <c r="E180" s="81"/>
      <c r="F180" s="81">
        <f t="shared" si="66"/>
        <v>532</v>
      </c>
      <c r="G180" s="81">
        <f t="shared" si="67"/>
        <v>6</v>
      </c>
      <c r="H180" s="81">
        <f t="shared" si="68"/>
        <v>155</v>
      </c>
      <c r="I180" s="81">
        <f t="shared" si="69"/>
        <v>5600</v>
      </c>
      <c r="J180" s="82">
        <f t="shared" si="70"/>
        <v>0.10179779256141946</v>
      </c>
      <c r="K180" s="82">
        <f t="shared" si="71"/>
        <v>1.1474469305794606E-3</v>
      </c>
      <c r="L180" s="82">
        <f t="shared" si="72"/>
        <v>2.9642379039969403E-2</v>
      </c>
      <c r="M180" s="81">
        <f t="shared" si="73"/>
        <v>3.3062152627556669</v>
      </c>
      <c r="N180" s="84">
        <f t="shared" si="74"/>
        <v>1.0780046869769E-2</v>
      </c>
      <c r="O180" s="84"/>
      <c r="P180" s="85">
        <f t="shared" si="75"/>
        <v>0.61426180113826578</v>
      </c>
      <c r="Q180" s="87">
        <f t="shared" si="76"/>
        <v>1.0780046869769E-2</v>
      </c>
      <c r="R180" s="96">
        <f t="shared" si="77"/>
        <v>0.37495815199196525</v>
      </c>
      <c r="AB180" s="119">
        <f t="shared" si="78"/>
        <v>409.42857142857144</v>
      </c>
      <c r="AC180" s="120">
        <f t="shared" si="79"/>
        <v>5.4285714285714288</v>
      </c>
      <c r="AD180" s="67">
        <f t="shared" si="80"/>
        <v>2.6557142857142857</v>
      </c>
      <c r="AE180" s="41">
        <f t="shared" si="81"/>
        <v>2.044109736417429</v>
      </c>
    </row>
    <row r="181" spans="1:31" ht="13.8" x14ac:dyDescent="0.25">
      <c r="A181" s="95">
        <v>44039</v>
      </c>
      <c r="B181" s="81">
        <v>15303</v>
      </c>
      <c r="C181" s="81">
        <v>167</v>
      </c>
      <c r="D181" s="81">
        <v>9311</v>
      </c>
      <c r="E181" s="81"/>
      <c r="F181" s="81">
        <f t="shared" ref="F181:F207" si="82">B181-B180</f>
        <v>368</v>
      </c>
      <c r="G181" s="81">
        <f t="shared" ref="G181:G207" si="83">C181-C180</f>
        <v>6</v>
      </c>
      <c r="H181" s="81">
        <f t="shared" ref="H181:H207" si="84">D181-D180</f>
        <v>137</v>
      </c>
      <c r="I181" s="81">
        <f t="shared" ref="I181:I207" si="85">B181-D181-C181</f>
        <v>5825</v>
      </c>
      <c r="J181" s="82">
        <f t="shared" ref="J181:J207" si="86">F181/I180*$B$2/($B$2-B180)</f>
        <v>6.5752796399833599E-2</v>
      </c>
      <c r="K181" s="82">
        <f t="shared" ref="K181:K207" si="87">G181/I180</f>
        <v>1.0714285714285715E-3</v>
      </c>
      <c r="L181" s="82">
        <f t="shared" ref="L181:L207" si="88">H181/I180</f>
        <v>2.4464285714285713E-2</v>
      </c>
      <c r="M181" s="81">
        <f t="shared" ref="M181:M207" si="89">J181/(K181+L181)</f>
        <v>2.5749346841892882</v>
      </c>
      <c r="N181" s="84">
        <f t="shared" ref="N181:N207" si="90">C181/B181</f>
        <v>1.0912892896817617E-2</v>
      </c>
      <c r="O181" s="84"/>
      <c r="P181" s="85">
        <f t="shared" ref="P181:P207" si="91">D181/B181</f>
        <v>0.60844278899562176</v>
      </c>
      <c r="Q181" s="87">
        <f t="shared" ref="Q181:Q207" si="92">N181</f>
        <v>1.0912892896817617E-2</v>
      </c>
      <c r="R181" s="96">
        <f t="shared" ref="R181:R207" si="93">IF(P181="","",1-SUM(P181:Q181))</f>
        <v>0.38064431810756061</v>
      </c>
      <c r="AB181" s="119">
        <f t="shared" ref="AB181:AB207" si="94">AVERAGE(F175:F181)</f>
        <v>410.71428571428572</v>
      </c>
      <c r="AC181" s="120">
        <f t="shared" ref="AC181:AC207" si="95">AVERAGE(G175:G181)</f>
        <v>5.8571428571428568</v>
      </c>
      <c r="AD181" s="67">
        <f t="shared" ref="AD181:AD207" si="96">INDEX(AB160:AB181,$AE$3)*$AD$2</f>
        <v>2.6971428571428571</v>
      </c>
      <c r="AE181" s="41">
        <f t="shared" ref="AE181:AE207" si="97">AC181/AD181</f>
        <v>2.1716101694915255</v>
      </c>
    </row>
    <row r="182" spans="1:31" ht="13.8" x14ac:dyDescent="0.25">
      <c r="A182" s="95">
        <v>44040</v>
      </c>
      <c r="B182" s="81">
        <v>15582</v>
      </c>
      <c r="C182" s="81">
        <v>176</v>
      </c>
      <c r="D182" s="81">
        <v>9617</v>
      </c>
      <c r="E182" s="81"/>
      <c r="F182" s="81">
        <f t="shared" si="82"/>
        <v>279</v>
      </c>
      <c r="G182" s="81">
        <f t="shared" si="83"/>
        <v>9</v>
      </c>
      <c r="H182" s="81">
        <f t="shared" si="84"/>
        <v>306</v>
      </c>
      <c r="I182" s="81">
        <f t="shared" si="85"/>
        <v>5789</v>
      </c>
      <c r="J182" s="82">
        <f t="shared" si="86"/>
        <v>4.79257569314731E-2</v>
      </c>
      <c r="K182" s="82">
        <f t="shared" si="87"/>
        <v>1.5450643776824034E-3</v>
      </c>
      <c r="L182" s="82">
        <f t="shared" si="88"/>
        <v>5.253218884120172E-2</v>
      </c>
      <c r="M182" s="81">
        <f t="shared" si="89"/>
        <v>0.88624614008200253</v>
      </c>
      <c r="N182" s="84">
        <f t="shared" si="90"/>
        <v>1.1295084071364396E-2</v>
      </c>
      <c r="O182" s="84"/>
      <c r="P182" s="85">
        <f t="shared" si="91"/>
        <v>0.61718649724040564</v>
      </c>
      <c r="Q182" s="87">
        <f t="shared" si="92"/>
        <v>1.1295084071364396E-2</v>
      </c>
      <c r="R182" s="96">
        <f t="shared" si="93"/>
        <v>0.37151841868822999</v>
      </c>
      <c r="AB182" s="119">
        <f t="shared" si="94"/>
        <v>384</v>
      </c>
      <c r="AC182" s="120">
        <f t="shared" si="95"/>
        <v>6.8571428571428568</v>
      </c>
      <c r="AD182" s="67">
        <f t="shared" si="96"/>
        <v>2.8642857142857143</v>
      </c>
      <c r="AE182" s="41">
        <f t="shared" si="97"/>
        <v>2.3940149625935159</v>
      </c>
    </row>
    <row r="183" spans="1:31" ht="13.8" x14ac:dyDescent="0.25">
      <c r="A183" s="95">
        <v>44041</v>
      </c>
      <c r="B183" s="81">
        <v>16298</v>
      </c>
      <c r="C183" s="81">
        <v>189</v>
      </c>
      <c r="D183" s="81">
        <v>9619</v>
      </c>
      <c r="E183" s="81"/>
      <c r="F183" s="81">
        <f t="shared" si="82"/>
        <v>716</v>
      </c>
      <c r="G183" s="81">
        <f t="shared" si="83"/>
        <v>13</v>
      </c>
      <c r="H183" s="81">
        <f t="shared" si="84"/>
        <v>2</v>
      </c>
      <c r="I183" s="81">
        <f t="shared" si="85"/>
        <v>6490</v>
      </c>
      <c r="J183" s="82">
        <f t="shared" si="86"/>
        <v>0.123758470827974</v>
      </c>
      <c r="K183" s="82">
        <f t="shared" si="87"/>
        <v>2.245638279495595E-3</v>
      </c>
      <c r="L183" s="82">
        <f t="shared" si="88"/>
        <v>3.4548281223009154E-4</v>
      </c>
      <c r="M183" s="81">
        <f t="shared" si="89"/>
        <v>47.762519174876104</v>
      </c>
      <c r="N183" s="84">
        <f t="shared" si="90"/>
        <v>1.1596514909804885E-2</v>
      </c>
      <c r="O183" s="84"/>
      <c r="P183" s="85">
        <f t="shared" si="91"/>
        <v>0.59019511596514906</v>
      </c>
      <c r="Q183" s="87">
        <f t="shared" si="92"/>
        <v>1.1596514909804885E-2</v>
      </c>
      <c r="R183" s="96">
        <f t="shared" si="93"/>
        <v>0.39820836912504609</v>
      </c>
      <c r="AB183" s="119">
        <f t="shared" si="94"/>
        <v>428</v>
      </c>
      <c r="AC183" s="120">
        <f t="shared" si="95"/>
        <v>8</v>
      </c>
      <c r="AD183" s="67">
        <f t="shared" si="96"/>
        <v>2.9842857142857144</v>
      </c>
      <c r="AE183" s="41">
        <f t="shared" si="97"/>
        <v>2.6807084729535662</v>
      </c>
    </row>
    <row r="184" spans="1:31" ht="13.8" x14ac:dyDescent="0.25">
      <c r="A184" s="95">
        <v>44042</v>
      </c>
      <c r="B184" s="81">
        <v>16903</v>
      </c>
      <c r="C184" s="81">
        <v>196</v>
      </c>
      <c r="D184" s="81">
        <v>9759</v>
      </c>
      <c r="E184" s="81"/>
      <c r="F184" s="81">
        <f t="shared" si="82"/>
        <v>605</v>
      </c>
      <c r="G184" s="81">
        <f t="shared" si="83"/>
        <v>7</v>
      </c>
      <c r="H184" s="81">
        <f t="shared" si="84"/>
        <v>140</v>
      </c>
      <c r="I184" s="81">
        <f t="shared" si="85"/>
        <v>6948</v>
      </c>
      <c r="J184" s="82">
        <f t="shared" si="86"/>
        <v>9.3279957950520576E-2</v>
      </c>
      <c r="K184" s="82">
        <f t="shared" si="87"/>
        <v>1.0785824345146378E-3</v>
      </c>
      <c r="L184" s="82">
        <f t="shared" si="88"/>
        <v>2.1571648690292759E-2</v>
      </c>
      <c r="M184" s="81">
        <f t="shared" si="89"/>
        <v>4.1182784156386294</v>
      </c>
      <c r="N184" s="84">
        <f t="shared" si="90"/>
        <v>1.1595574750044371E-2</v>
      </c>
      <c r="O184" s="84"/>
      <c r="P184" s="85">
        <f t="shared" si="91"/>
        <v>0.57735313258001542</v>
      </c>
      <c r="Q184" s="87">
        <f t="shared" si="92"/>
        <v>1.1595574750044371E-2</v>
      </c>
      <c r="R184" s="96">
        <f t="shared" si="93"/>
        <v>0.41105129266994023</v>
      </c>
      <c r="AB184" s="119">
        <f t="shared" si="94"/>
        <v>472.57142857142856</v>
      </c>
      <c r="AC184" s="120">
        <f t="shared" si="95"/>
        <v>8.1428571428571423</v>
      </c>
      <c r="AD184" s="67">
        <f t="shared" si="96"/>
        <v>3.11</v>
      </c>
      <c r="AE184" s="41">
        <f t="shared" si="97"/>
        <v>2.6182820395039044</v>
      </c>
    </row>
    <row r="185" spans="1:31" ht="13.8" x14ac:dyDescent="0.25">
      <c r="A185" s="95">
        <v>44043</v>
      </c>
      <c r="B185" s="81">
        <v>17280</v>
      </c>
      <c r="C185" s="81">
        <v>201</v>
      </c>
      <c r="D185" s="81">
        <v>9983</v>
      </c>
      <c r="E185" s="81"/>
      <c r="F185" s="81">
        <f t="shared" si="82"/>
        <v>377</v>
      </c>
      <c r="G185" s="81">
        <f t="shared" si="83"/>
        <v>5</v>
      </c>
      <c r="H185" s="81">
        <f t="shared" si="84"/>
        <v>224</v>
      </c>
      <c r="I185" s="81">
        <f t="shared" si="85"/>
        <v>7096</v>
      </c>
      <c r="J185" s="82">
        <f t="shared" si="86"/>
        <v>5.4296209866435491E-2</v>
      </c>
      <c r="K185" s="82">
        <f t="shared" si="87"/>
        <v>7.1963154864709269E-4</v>
      </c>
      <c r="L185" s="82">
        <f t="shared" si="88"/>
        <v>3.223949337938975E-2</v>
      </c>
      <c r="M185" s="81">
        <f t="shared" si="89"/>
        <v>1.6473802015370911</v>
      </c>
      <c r="N185" s="84">
        <f t="shared" si="90"/>
        <v>1.1631944444444445E-2</v>
      </c>
      <c r="O185" s="84"/>
      <c r="P185" s="85">
        <f t="shared" si="91"/>
        <v>0.57771990740740742</v>
      </c>
      <c r="Q185" s="87">
        <f t="shared" si="92"/>
        <v>1.1631944444444445E-2</v>
      </c>
      <c r="R185" s="96">
        <f t="shared" si="93"/>
        <v>0.4106481481481481</v>
      </c>
      <c r="AB185" s="119">
        <f t="shared" si="94"/>
        <v>475.71428571428572</v>
      </c>
      <c r="AC185" s="120">
        <f t="shared" si="95"/>
        <v>8</v>
      </c>
      <c r="AD185" s="67">
        <f t="shared" si="96"/>
        <v>3.4385714285714286</v>
      </c>
      <c r="AE185" s="41">
        <f t="shared" si="97"/>
        <v>2.3265475695886995</v>
      </c>
    </row>
    <row r="186" spans="1:31" ht="13.8" x14ac:dyDescent="0.25">
      <c r="A186" s="95">
        <v>44044</v>
      </c>
      <c r="B186" s="81">
        <v>17895</v>
      </c>
      <c r="C186" s="81">
        <v>208</v>
      </c>
      <c r="D186" s="81">
        <v>10204</v>
      </c>
      <c r="E186" s="81"/>
      <c r="F186" s="81">
        <f t="shared" si="82"/>
        <v>615</v>
      </c>
      <c r="G186" s="81">
        <f t="shared" si="83"/>
        <v>7</v>
      </c>
      <c r="H186" s="81">
        <f t="shared" si="84"/>
        <v>221</v>
      </c>
      <c r="I186" s="81">
        <f t="shared" si="85"/>
        <v>7483</v>
      </c>
      <c r="J186" s="82">
        <f t="shared" si="86"/>
        <v>8.6727316437779617E-2</v>
      </c>
      <c r="K186" s="82">
        <f t="shared" si="87"/>
        <v>9.864712514092446E-4</v>
      </c>
      <c r="L186" s="82">
        <f t="shared" si="88"/>
        <v>3.1144306651634725E-2</v>
      </c>
      <c r="M186" s="81">
        <f t="shared" si="89"/>
        <v>2.699197532642474</v>
      </c>
      <c r="N186" s="84">
        <f t="shared" si="90"/>
        <v>1.1623358480022352E-2</v>
      </c>
      <c r="O186" s="84"/>
      <c r="P186" s="85">
        <f t="shared" si="91"/>
        <v>0.57021514389494277</v>
      </c>
      <c r="Q186" s="87">
        <f t="shared" si="92"/>
        <v>1.1623358480022352E-2</v>
      </c>
      <c r="R186" s="96">
        <f t="shared" si="93"/>
        <v>0.41816149762503485</v>
      </c>
      <c r="AB186" s="119">
        <f t="shared" si="94"/>
        <v>498.85714285714283</v>
      </c>
      <c r="AC186" s="120">
        <f t="shared" si="95"/>
        <v>7.5714285714285712</v>
      </c>
      <c r="AD186" s="67">
        <f t="shared" si="96"/>
        <v>3.56</v>
      </c>
      <c r="AE186" s="41">
        <f t="shared" si="97"/>
        <v>2.1268057784911716</v>
      </c>
    </row>
    <row r="187" spans="1:31" ht="13.8" x14ac:dyDescent="0.25">
      <c r="A187" s="95">
        <v>44045</v>
      </c>
      <c r="B187" s="81">
        <v>18318</v>
      </c>
      <c r="C187" s="81">
        <v>221</v>
      </c>
      <c r="D187" s="81">
        <v>10622</v>
      </c>
      <c r="E187" s="81"/>
      <c r="F187" s="81">
        <f t="shared" si="82"/>
        <v>423</v>
      </c>
      <c r="G187" s="81">
        <f t="shared" si="83"/>
        <v>13</v>
      </c>
      <c r="H187" s="81">
        <f t="shared" si="84"/>
        <v>418</v>
      </c>
      <c r="I187" s="81">
        <f t="shared" si="85"/>
        <v>7475</v>
      </c>
      <c r="J187" s="82">
        <f t="shared" si="86"/>
        <v>5.6567827914675926E-2</v>
      </c>
      <c r="K187" s="82">
        <f t="shared" si="87"/>
        <v>1.7372711479353201E-3</v>
      </c>
      <c r="L187" s="82">
        <f t="shared" si="88"/>
        <v>5.5859949218227983E-2</v>
      </c>
      <c r="M187" s="81">
        <f t="shared" si="89"/>
        <v>0.98212774080167042</v>
      </c>
      <c r="N187" s="84">
        <f t="shared" si="90"/>
        <v>1.2064635877279179E-2</v>
      </c>
      <c r="O187" s="84"/>
      <c r="P187" s="85">
        <f t="shared" si="91"/>
        <v>0.57986679768533678</v>
      </c>
      <c r="Q187" s="87">
        <f t="shared" si="92"/>
        <v>1.2064635877279179E-2</v>
      </c>
      <c r="R187" s="96">
        <f t="shared" si="93"/>
        <v>0.40806856643738409</v>
      </c>
      <c r="AB187" s="119">
        <f t="shared" si="94"/>
        <v>483.28571428571428</v>
      </c>
      <c r="AC187" s="120">
        <f t="shared" si="95"/>
        <v>8.5714285714285712</v>
      </c>
      <c r="AD187" s="67">
        <f t="shared" si="96"/>
        <v>3.3742857142857146</v>
      </c>
      <c r="AE187" s="41">
        <f t="shared" si="97"/>
        <v>2.5402201524132089</v>
      </c>
    </row>
    <row r="188" spans="1:31" ht="13.8" x14ac:dyDescent="0.25">
      <c r="A188" s="95">
        <v>44046</v>
      </c>
      <c r="B188" s="81">
        <v>18730</v>
      </c>
      <c r="C188" s="81">
        <v>232</v>
      </c>
      <c r="D188" s="81">
        <v>10623</v>
      </c>
      <c r="E188" s="81"/>
      <c r="F188" s="81">
        <f t="shared" si="82"/>
        <v>412</v>
      </c>
      <c r="G188" s="81">
        <f t="shared" si="83"/>
        <v>11</v>
      </c>
      <c r="H188" s="81">
        <f t="shared" si="84"/>
        <v>1</v>
      </c>
      <c r="I188" s="81">
        <f t="shared" si="85"/>
        <v>7875</v>
      </c>
      <c r="J188" s="82">
        <f t="shared" si="86"/>
        <v>5.5156678999013664E-2</v>
      </c>
      <c r="K188" s="82">
        <f t="shared" si="87"/>
        <v>1.471571906354515E-3</v>
      </c>
      <c r="L188" s="82">
        <f t="shared" si="88"/>
        <v>1.3377926421404682E-4</v>
      </c>
      <c r="M188" s="81">
        <f t="shared" si="89"/>
        <v>34.358014626468929</v>
      </c>
      <c r="N188" s="84">
        <f t="shared" si="90"/>
        <v>1.2386545648691938E-2</v>
      </c>
      <c r="O188" s="84"/>
      <c r="P188" s="85">
        <f t="shared" si="91"/>
        <v>0.56716497597437265</v>
      </c>
      <c r="Q188" s="87">
        <f t="shared" si="92"/>
        <v>1.2386545648691938E-2</v>
      </c>
      <c r="R188" s="96">
        <f t="shared" si="93"/>
        <v>0.42044847837693544</v>
      </c>
      <c r="AB188" s="119">
        <f t="shared" si="94"/>
        <v>489.57142857142856</v>
      </c>
      <c r="AC188" s="120">
        <f t="shared" si="95"/>
        <v>9.2857142857142865</v>
      </c>
      <c r="AD188" s="67">
        <f t="shared" si="96"/>
        <v>3.5842857142857145</v>
      </c>
      <c r="AE188" s="41">
        <f t="shared" si="97"/>
        <v>2.5906735751295336</v>
      </c>
    </row>
    <row r="189" spans="1:31" ht="13.8" x14ac:dyDescent="0.25">
      <c r="A189" s="95">
        <v>44047</v>
      </c>
      <c r="B189" s="81">
        <v>19445</v>
      </c>
      <c r="C189" s="81">
        <v>247</v>
      </c>
      <c r="D189" s="81">
        <v>10799</v>
      </c>
      <c r="E189" s="81"/>
      <c r="F189" s="81">
        <f t="shared" si="82"/>
        <v>715</v>
      </c>
      <c r="G189" s="81">
        <f t="shared" si="83"/>
        <v>15</v>
      </c>
      <c r="H189" s="81">
        <f t="shared" si="84"/>
        <v>176</v>
      </c>
      <c r="I189" s="81">
        <f t="shared" si="85"/>
        <v>8399</v>
      </c>
      <c r="J189" s="82">
        <f t="shared" si="86"/>
        <v>9.0860388943711221E-2</v>
      </c>
      <c r="K189" s="82">
        <f t="shared" si="87"/>
        <v>1.9047619047619048E-3</v>
      </c>
      <c r="L189" s="82">
        <f t="shared" si="88"/>
        <v>2.2349206349206348E-2</v>
      </c>
      <c r="M189" s="81">
        <f t="shared" si="89"/>
        <v>3.7462071357681985</v>
      </c>
      <c r="N189" s="84">
        <f t="shared" si="90"/>
        <v>1.2702494214451016E-2</v>
      </c>
      <c r="O189" s="84"/>
      <c r="P189" s="85">
        <f t="shared" si="91"/>
        <v>0.55536127539213165</v>
      </c>
      <c r="Q189" s="87">
        <f t="shared" si="92"/>
        <v>1.2702494214451016E-2</v>
      </c>
      <c r="R189" s="96">
        <f t="shared" si="93"/>
        <v>0.43193623039341733</v>
      </c>
      <c r="AB189" s="119">
        <f t="shared" si="94"/>
        <v>551.85714285714289</v>
      </c>
      <c r="AC189" s="120">
        <f t="shared" si="95"/>
        <v>10.142857142857142</v>
      </c>
      <c r="AD189" s="67">
        <f t="shared" si="96"/>
        <v>3.7157142857142857</v>
      </c>
      <c r="AE189" s="41">
        <f t="shared" si="97"/>
        <v>2.7297193387158782</v>
      </c>
    </row>
    <row r="190" spans="1:31" ht="13.8" x14ac:dyDescent="0.25">
      <c r="A190" s="95">
        <v>44048</v>
      </c>
      <c r="B190" s="81">
        <v>19890</v>
      </c>
      <c r="C190" s="81">
        <v>255</v>
      </c>
      <c r="D190" s="81">
        <v>10941</v>
      </c>
      <c r="E190" s="81"/>
      <c r="F190" s="81">
        <f t="shared" si="82"/>
        <v>445</v>
      </c>
      <c r="G190" s="81">
        <f t="shared" si="83"/>
        <v>8</v>
      </c>
      <c r="H190" s="81">
        <f t="shared" si="84"/>
        <v>142</v>
      </c>
      <c r="I190" s="81">
        <f t="shared" si="85"/>
        <v>8694</v>
      </c>
      <c r="J190" s="82">
        <f t="shared" si="86"/>
        <v>5.3022930684158018E-2</v>
      </c>
      <c r="K190" s="82">
        <f t="shared" si="87"/>
        <v>9.5249434456482916E-4</v>
      </c>
      <c r="L190" s="82">
        <f t="shared" si="88"/>
        <v>1.6906774616025716E-2</v>
      </c>
      <c r="M190" s="81">
        <f t="shared" si="89"/>
        <v>2.9689306321082882</v>
      </c>
      <c r="N190" s="84">
        <f t="shared" si="90"/>
        <v>1.282051282051282E-2</v>
      </c>
      <c r="O190" s="84"/>
      <c r="P190" s="85">
        <f t="shared" si="91"/>
        <v>0.55007541478129718</v>
      </c>
      <c r="Q190" s="87">
        <f t="shared" si="92"/>
        <v>1.282051282051282E-2</v>
      </c>
      <c r="R190" s="96">
        <f t="shared" si="93"/>
        <v>0.43710407239819005</v>
      </c>
      <c r="AB190" s="119">
        <f t="shared" si="94"/>
        <v>513.14285714285711</v>
      </c>
      <c r="AC190" s="120">
        <f t="shared" si="95"/>
        <v>9.4285714285714288</v>
      </c>
      <c r="AD190" s="67">
        <f t="shared" si="96"/>
        <v>4.0942857142857143</v>
      </c>
      <c r="AE190" s="41">
        <f t="shared" si="97"/>
        <v>2.3028611304954643</v>
      </c>
    </row>
    <row r="191" spans="1:31" ht="13.8" x14ac:dyDescent="0.25">
      <c r="A191" s="95">
        <v>44049</v>
      </c>
      <c r="B191" s="81">
        <v>20272</v>
      </c>
      <c r="C191" s="81">
        <v>266</v>
      </c>
      <c r="D191" s="81">
        <v>11119</v>
      </c>
      <c r="E191" s="81"/>
      <c r="F191" s="81">
        <f t="shared" si="82"/>
        <v>382</v>
      </c>
      <c r="G191" s="81">
        <f t="shared" si="83"/>
        <v>11</v>
      </c>
      <c r="H191" s="81">
        <f t="shared" si="84"/>
        <v>178</v>
      </c>
      <c r="I191" s="81">
        <f t="shared" si="85"/>
        <v>8887</v>
      </c>
      <c r="J191" s="82">
        <f t="shared" si="86"/>
        <v>4.3972647106943798E-2</v>
      </c>
      <c r="K191" s="82">
        <f t="shared" si="87"/>
        <v>1.2652403956751783E-3</v>
      </c>
      <c r="L191" s="82">
        <f t="shared" si="88"/>
        <v>2.0473890039107431E-2</v>
      </c>
      <c r="M191" s="81">
        <f t="shared" si="89"/>
        <v>2.0227417669194145</v>
      </c>
      <c r="N191" s="84">
        <f t="shared" si="90"/>
        <v>1.3121546961325966E-2</v>
      </c>
      <c r="O191" s="84"/>
      <c r="P191" s="85">
        <f t="shared" si="91"/>
        <v>0.54849052880820837</v>
      </c>
      <c r="Q191" s="87">
        <f t="shared" si="92"/>
        <v>1.3121546961325966E-2</v>
      </c>
      <c r="R191" s="96">
        <f t="shared" si="93"/>
        <v>0.43838792423046569</v>
      </c>
      <c r="AB191" s="119">
        <f t="shared" si="94"/>
        <v>481.28571428571428</v>
      </c>
      <c r="AC191" s="120">
        <f t="shared" si="95"/>
        <v>10</v>
      </c>
      <c r="AD191" s="67">
        <f t="shared" si="96"/>
        <v>4.1071428571428577</v>
      </c>
      <c r="AE191" s="41">
        <f t="shared" si="97"/>
        <v>2.4347826086956519</v>
      </c>
    </row>
    <row r="192" spans="1:31" ht="13.8" x14ac:dyDescent="0.25">
      <c r="A192" s="95">
        <v>44050</v>
      </c>
      <c r="B192" s="81">
        <v>20698</v>
      </c>
      <c r="C192" s="81">
        <v>278</v>
      </c>
      <c r="D192" s="81">
        <v>11560</v>
      </c>
      <c r="E192" s="81"/>
      <c r="F192" s="81">
        <f t="shared" si="82"/>
        <v>426</v>
      </c>
      <c r="G192" s="81">
        <f t="shared" si="83"/>
        <v>12</v>
      </c>
      <c r="H192" s="81">
        <f t="shared" si="84"/>
        <v>441</v>
      </c>
      <c r="I192" s="81">
        <f t="shared" si="85"/>
        <v>8860</v>
      </c>
      <c r="J192" s="82">
        <f t="shared" si="86"/>
        <v>4.7973324252691352E-2</v>
      </c>
      <c r="K192" s="82">
        <f t="shared" si="87"/>
        <v>1.3502869359738945E-3</v>
      </c>
      <c r="L192" s="82">
        <f t="shared" si="88"/>
        <v>4.962304489704062E-2</v>
      </c>
      <c r="M192" s="81">
        <f t="shared" si="89"/>
        <v>0.94114554665268879</v>
      </c>
      <c r="N192" s="84">
        <f t="shared" si="90"/>
        <v>1.3431249396076915E-2</v>
      </c>
      <c r="O192" s="84"/>
      <c r="P192" s="85">
        <f t="shared" si="91"/>
        <v>0.55850806841240697</v>
      </c>
      <c r="Q192" s="87">
        <f t="shared" si="92"/>
        <v>1.3431249396076915E-2</v>
      </c>
      <c r="R192" s="96">
        <f t="shared" si="93"/>
        <v>0.42806068219151616</v>
      </c>
      <c r="AB192" s="119">
        <f t="shared" si="94"/>
        <v>488.28571428571428</v>
      </c>
      <c r="AC192" s="120">
        <f t="shared" si="95"/>
        <v>11</v>
      </c>
      <c r="AD192" s="67">
        <f t="shared" si="96"/>
        <v>3.84</v>
      </c>
      <c r="AE192" s="41">
        <f t="shared" si="97"/>
        <v>2.8645833333333335</v>
      </c>
    </row>
    <row r="193" spans="1:31" ht="13.8" x14ac:dyDescent="0.25">
      <c r="A193" s="95">
        <v>44051</v>
      </c>
      <c r="B193" s="81">
        <v>21084</v>
      </c>
      <c r="C193" s="81">
        <v>295</v>
      </c>
      <c r="D193" s="81">
        <v>11874</v>
      </c>
      <c r="E193" s="81"/>
      <c r="F193" s="81">
        <f t="shared" si="82"/>
        <v>386</v>
      </c>
      <c r="G193" s="81">
        <f t="shared" si="83"/>
        <v>17</v>
      </c>
      <c r="H193" s="81">
        <f t="shared" si="84"/>
        <v>314</v>
      </c>
      <c r="I193" s="81">
        <f t="shared" si="85"/>
        <v>8915</v>
      </c>
      <c r="J193" s="82">
        <f t="shared" si="86"/>
        <v>4.3601982714027966E-2</v>
      </c>
      <c r="K193" s="82">
        <f t="shared" si="87"/>
        <v>1.9187358916478556E-3</v>
      </c>
      <c r="L193" s="82">
        <f t="shared" si="88"/>
        <v>3.5440180586907448E-2</v>
      </c>
      <c r="M193" s="81">
        <f t="shared" si="89"/>
        <v>1.1671104738558542</v>
      </c>
      <c r="N193" s="84">
        <f t="shared" si="90"/>
        <v>1.3991652437867578E-2</v>
      </c>
      <c r="O193" s="84"/>
      <c r="P193" s="85">
        <f t="shared" si="91"/>
        <v>0.56317586795674446</v>
      </c>
      <c r="Q193" s="87">
        <f t="shared" si="92"/>
        <v>1.3991652437867578E-2</v>
      </c>
      <c r="R193" s="96">
        <f t="shared" si="93"/>
        <v>0.42283247960538795</v>
      </c>
      <c r="AB193" s="119">
        <f t="shared" si="94"/>
        <v>455.57142857142856</v>
      </c>
      <c r="AC193" s="120">
        <f t="shared" si="95"/>
        <v>12.428571428571429</v>
      </c>
      <c r="AD193" s="67">
        <f t="shared" si="96"/>
        <v>4.28</v>
      </c>
      <c r="AE193" s="41">
        <f t="shared" si="97"/>
        <v>2.9038718291054737</v>
      </c>
    </row>
    <row r="194" spans="1:31" ht="13.8" x14ac:dyDescent="0.25">
      <c r="A194" s="95">
        <v>44052</v>
      </c>
      <c r="B194" s="81">
        <v>21397</v>
      </c>
      <c r="C194" s="81">
        <v>313</v>
      </c>
      <c r="D194" s="81">
        <v>11876</v>
      </c>
      <c r="E194" s="81"/>
      <c r="F194" s="81">
        <f t="shared" si="82"/>
        <v>313</v>
      </c>
      <c r="G194" s="81">
        <f t="shared" si="83"/>
        <v>18</v>
      </c>
      <c r="H194" s="81">
        <f t="shared" si="84"/>
        <v>2</v>
      </c>
      <c r="I194" s="81">
        <f t="shared" si="85"/>
        <v>9208</v>
      </c>
      <c r="J194" s="82">
        <f t="shared" si="86"/>
        <v>3.5138419640989779E-2</v>
      </c>
      <c r="K194" s="82">
        <f t="shared" si="87"/>
        <v>2.0190689848569826E-3</v>
      </c>
      <c r="L194" s="82">
        <f t="shared" si="88"/>
        <v>2.243409983174425E-4</v>
      </c>
      <c r="M194" s="81">
        <f t="shared" si="89"/>
        <v>15.662950554971195</v>
      </c>
      <c r="N194" s="84">
        <f t="shared" si="90"/>
        <v>1.4628218909192877E-2</v>
      </c>
      <c r="O194" s="84"/>
      <c r="P194" s="85">
        <f t="shared" si="91"/>
        <v>0.55503107912324157</v>
      </c>
      <c r="Q194" s="87">
        <f t="shared" si="92"/>
        <v>1.4628218909192877E-2</v>
      </c>
      <c r="R194" s="96">
        <f t="shared" si="93"/>
        <v>0.43034070196756558</v>
      </c>
      <c r="AB194" s="119">
        <f t="shared" si="94"/>
        <v>439.85714285714283</v>
      </c>
      <c r="AC194" s="120">
        <f t="shared" si="95"/>
        <v>13.142857142857142</v>
      </c>
      <c r="AD194" s="67">
        <f t="shared" si="96"/>
        <v>4.725714285714286</v>
      </c>
      <c r="AE194" s="41">
        <f t="shared" si="97"/>
        <v>2.7811366384522369</v>
      </c>
    </row>
    <row r="195" spans="1:31" ht="13.8" x14ac:dyDescent="0.25">
      <c r="A195" s="95">
        <v>44053</v>
      </c>
      <c r="B195" s="81">
        <v>21713</v>
      </c>
      <c r="C195" s="81">
        <v>331</v>
      </c>
      <c r="D195" s="81">
        <v>12144</v>
      </c>
      <c r="E195" s="81"/>
      <c r="F195" s="81">
        <f t="shared" si="82"/>
        <v>316</v>
      </c>
      <c r="G195" s="81">
        <f t="shared" si="83"/>
        <v>18</v>
      </c>
      <c r="H195" s="81">
        <f t="shared" si="84"/>
        <v>268</v>
      </c>
      <c r="I195" s="81">
        <f t="shared" si="85"/>
        <v>9238</v>
      </c>
      <c r="J195" s="82">
        <f t="shared" si="86"/>
        <v>3.434680482911516E-2</v>
      </c>
      <c r="K195" s="82">
        <f t="shared" si="87"/>
        <v>1.954821894005213E-3</v>
      </c>
      <c r="L195" s="82">
        <f t="shared" si="88"/>
        <v>2.9105125977410946E-2</v>
      </c>
      <c r="M195" s="81">
        <f t="shared" si="89"/>
        <v>1.1058230030296938</v>
      </c>
      <c r="N195" s="84">
        <f t="shared" si="90"/>
        <v>1.5244323677059825E-2</v>
      </c>
      <c r="O195" s="84"/>
      <c r="P195" s="85">
        <f t="shared" si="91"/>
        <v>0.55929627412149407</v>
      </c>
      <c r="Q195" s="87">
        <f t="shared" si="92"/>
        <v>1.5244323677059825E-2</v>
      </c>
      <c r="R195" s="96">
        <f t="shared" si="93"/>
        <v>0.42545940220144607</v>
      </c>
      <c r="AB195" s="119">
        <f t="shared" si="94"/>
        <v>426.14285714285717</v>
      </c>
      <c r="AC195" s="120">
        <f t="shared" si="95"/>
        <v>14.142857142857142</v>
      </c>
      <c r="AD195" s="67">
        <f t="shared" si="96"/>
        <v>4.7571428571428571</v>
      </c>
      <c r="AE195" s="41">
        <f t="shared" si="97"/>
        <v>2.9729729729729728</v>
      </c>
    </row>
    <row r="196" spans="1:31" ht="13.8" x14ac:dyDescent="0.25">
      <c r="A196" s="95">
        <v>44054</v>
      </c>
      <c r="B196" s="81">
        <v>22127</v>
      </c>
      <c r="C196" s="81">
        <v>352</v>
      </c>
      <c r="D196" s="81">
        <v>12395</v>
      </c>
      <c r="E196" s="81"/>
      <c r="F196" s="81">
        <f t="shared" si="82"/>
        <v>414</v>
      </c>
      <c r="G196" s="81">
        <f t="shared" si="83"/>
        <v>21</v>
      </c>
      <c r="H196" s="81">
        <f t="shared" si="84"/>
        <v>251</v>
      </c>
      <c r="I196" s="81">
        <f t="shared" si="85"/>
        <v>9380</v>
      </c>
      <c r="J196" s="82">
        <f t="shared" si="86"/>
        <v>4.4853087136614969E-2</v>
      </c>
      <c r="K196" s="82">
        <f t="shared" si="87"/>
        <v>2.2732193115392943E-3</v>
      </c>
      <c r="L196" s="82">
        <f t="shared" si="88"/>
        <v>2.7170383199826804E-2</v>
      </c>
      <c r="M196" s="81">
        <f t="shared" si="89"/>
        <v>1.5233559520884157</v>
      </c>
      <c r="N196" s="84">
        <f t="shared" si="90"/>
        <v>1.5908166493424324E-2</v>
      </c>
      <c r="O196" s="84"/>
      <c r="P196" s="85">
        <f t="shared" si="91"/>
        <v>0.56017535138066621</v>
      </c>
      <c r="Q196" s="87">
        <f t="shared" si="92"/>
        <v>1.5908166493424324E-2</v>
      </c>
      <c r="R196" s="96">
        <f t="shared" si="93"/>
        <v>0.42391648212590949</v>
      </c>
      <c r="AB196" s="119">
        <f t="shared" si="94"/>
        <v>383.14285714285717</v>
      </c>
      <c r="AC196" s="120">
        <f t="shared" si="95"/>
        <v>15</v>
      </c>
      <c r="AD196" s="67">
        <f t="shared" si="96"/>
        <v>4.9885714285714284</v>
      </c>
      <c r="AE196" s="41">
        <f t="shared" si="97"/>
        <v>3.006872852233677</v>
      </c>
    </row>
    <row r="197" spans="1:31" ht="13.8" x14ac:dyDescent="0.25">
      <c r="A197" s="95">
        <v>44055</v>
      </c>
      <c r="B197" s="81">
        <v>22358</v>
      </c>
      <c r="C197" s="81">
        <v>361</v>
      </c>
      <c r="D197" s="81">
        <v>12779</v>
      </c>
      <c r="E197" s="81"/>
      <c r="F197" s="81">
        <f t="shared" si="82"/>
        <v>231</v>
      </c>
      <c r="G197" s="81">
        <f t="shared" si="83"/>
        <v>9</v>
      </c>
      <c r="H197" s="81">
        <f t="shared" si="84"/>
        <v>384</v>
      </c>
      <c r="I197" s="81">
        <f t="shared" si="85"/>
        <v>9218</v>
      </c>
      <c r="J197" s="82">
        <f t="shared" si="86"/>
        <v>2.4648253686949277E-2</v>
      </c>
      <c r="K197" s="82">
        <f t="shared" si="87"/>
        <v>9.5948827292110877E-4</v>
      </c>
      <c r="L197" s="82">
        <f t="shared" si="88"/>
        <v>4.0938166311300643E-2</v>
      </c>
      <c r="M197" s="81">
        <f t="shared" si="89"/>
        <v>0.58829674194296233</v>
      </c>
      <c r="N197" s="84">
        <f t="shared" si="90"/>
        <v>1.6146345826997047E-2</v>
      </c>
      <c r="O197" s="84"/>
      <c r="P197" s="85">
        <f t="shared" si="91"/>
        <v>0.57156275158779857</v>
      </c>
      <c r="Q197" s="87">
        <f t="shared" si="92"/>
        <v>1.6146345826997047E-2</v>
      </c>
      <c r="R197" s="96">
        <f t="shared" si="93"/>
        <v>0.4122909025852044</v>
      </c>
      <c r="AB197" s="119">
        <f t="shared" si="94"/>
        <v>352.57142857142856</v>
      </c>
      <c r="AC197" s="120">
        <f t="shared" si="95"/>
        <v>15.142857142857142</v>
      </c>
      <c r="AD197" s="67">
        <f t="shared" si="96"/>
        <v>4.8328571428571427</v>
      </c>
      <c r="AE197" s="41">
        <f t="shared" si="97"/>
        <v>3.1333136269583211</v>
      </c>
    </row>
    <row r="198" spans="1:31" ht="13.8" x14ac:dyDescent="0.25">
      <c r="A198" s="95">
        <v>44056</v>
      </c>
      <c r="B198" s="81">
        <v>22742</v>
      </c>
      <c r="C198" s="81">
        <v>375</v>
      </c>
      <c r="D198" s="81">
        <v>13001</v>
      </c>
      <c r="E198" s="81"/>
      <c r="F198" s="81">
        <f t="shared" si="82"/>
        <v>384</v>
      </c>
      <c r="G198" s="81">
        <f t="shared" si="83"/>
        <v>14</v>
      </c>
      <c r="H198" s="81">
        <f t="shared" si="84"/>
        <v>222</v>
      </c>
      <c r="I198" s="81">
        <f t="shared" si="85"/>
        <v>9366</v>
      </c>
      <c r="J198" s="82">
        <f t="shared" si="86"/>
        <v>4.1694183355401371E-2</v>
      </c>
      <c r="K198" s="82">
        <f t="shared" si="87"/>
        <v>1.5187676285528314E-3</v>
      </c>
      <c r="L198" s="82">
        <f t="shared" si="88"/>
        <v>2.4083315252766326E-2</v>
      </c>
      <c r="M198" s="81">
        <f t="shared" si="89"/>
        <v>1.6285465346190247</v>
      </c>
      <c r="N198" s="84">
        <f t="shared" si="90"/>
        <v>1.6489314923929292E-2</v>
      </c>
      <c r="O198" s="84"/>
      <c r="P198" s="85">
        <f t="shared" si="91"/>
        <v>0.57167355553601262</v>
      </c>
      <c r="Q198" s="87">
        <f t="shared" si="92"/>
        <v>1.6489314923929292E-2</v>
      </c>
      <c r="R198" s="96">
        <f t="shared" si="93"/>
        <v>0.41183712954005813</v>
      </c>
      <c r="AB198" s="119">
        <f t="shared" si="94"/>
        <v>352.85714285714283</v>
      </c>
      <c r="AC198" s="120">
        <f t="shared" si="95"/>
        <v>15.571428571428571</v>
      </c>
      <c r="AD198" s="67">
        <f t="shared" si="96"/>
        <v>4.8957142857142859</v>
      </c>
      <c r="AE198" s="41">
        <f t="shared" si="97"/>
        <v>3.180624452874234</v>
      </c>
    </row>
    <row r="199" spans="1:31" ht="13.8" x14ac:dyDescent="0.25">
      <c r="A199" s="95">
        <v>44057</v>
      </c>
      <c r="B199" s="81">
        <v>23035</v>
      </c>
      <c r="C199" s="81">
        <v>379</v>
      </c>
      <c r="D199" s="81">
        <v>13632</v>
      </c>
      <c r="E199" s="81"/>
      <c r="F199" s="81">
        <f t="shared" si="82"/>
        <v>293</v>
      </c>
      <c r="G199" s="81">
        <f t="shared" si="83"/>
        <v>4</v>
      </c>
      <c r="H199" s="81">
        <f t="shared" si="84"/>
        <v>631</v>
      </c>
      <c r="I199" s="81">
        <f t="shared" si="85"/>
        <v>9024</v>
      </c>
      <c r="J199" s="82">
        <f t="shared" si="86"/>
        <v>3.1311290250442159E-2</v>
      </c>
      <c r="K199" s="82">
        <f t="shared" si="87"/>
        <v>4.2707666026051675E-4</v>
      </c>
      <c r="L199" s="82">
        <f t="shared" si="88"/>
        <v>6.7371343156096525E-2</v>
      </c>
      <c r="M199" s="81">
        <f t="shared" si="89"/>
        <v>0.46182920391439569</v>
      </c>
      <c r="N199" s="84">
        <f t="shared" si="90"/>
        <v>1.6453223355762971E-2</v>
      </c>
      <c r="O199" s="84"/>
      <c r="P199" s="85">
        <f t="shared" si="91"/>
        <v>0.59179509442153244</v>
      </c>
      <c r="Q199" s="87">
        <f t="shared" si="92"/>
        <v>1.6453223355762971E-2</v>
      </c>
      <c r="R199" s="96">
        <f t="shared" si="93"/>
        <v>0.39175168222270462</v>
      </c>
      <c r="AB199" s="119">
        <f t="shared" si="94"/>
        <v>333.85714285714283</v>
      </c>
      <c r="AC199" s="120">
        <f t="shared" si="95"/>
        <v>14.428571428571429</v>
      </c>
      <c r="AD199" s="67">
        <f t="shared" si="96"/>
        <v>5.5185714285714287</v>
      </c>
      <c r="AE199" s="41">
        <f t="shared" si="97"/>
        <v>2.6145482785399947</v>
      </c>
    </row>
    <row r="200" spans="1:31" ht="13.8" x14ac:dyDescent="0.25">
      <c r="A200" s="95">
        <v>44058</v>
      </c>
      <c r="B200" s="81">
        <v>23287</v>
      </c>
      <c r="C200" s="81">
        <v>396</v>
      </c>
      <c r="D200" s="81">
        <v>13635</v>
      </c>
      <c r="E200" s="81"/>
      <c r="F200" s="81">
        <f t="shared" si="82"/>
        <v>252</v>
      </c>
      <c r="G200" s="81">
        <f t="shared" si="83"/>
        <v>17</v>
      </c>
      <c r="H200" s="81">
        <f t="shared" si="84"/>
        <v>3</v>
      </c>
      <c r="I200" s="81">
        <f t="shared" si="85"/>
        <v>9256</v>
      </c>
      <c r="J200" s="82">
        <f t="shared" si="86"/>
        <v>2.7950780901833075E-2</v>
      </c>
      <c r="K200" s="82">
        <f t="shared" si="87"/>
        <v>1.8838652482269503E-3</v>
      </c>
      <c r="L200" s="82">
        <f t="shared" si="88"/>
        <v>3.3244680851063829E-4</v>
      </c>
      <c r="M200" s="81">
        <f t="shared" si="89"/>
        <v>12.611392342907084</v>
      </c>
      <c r="N200" s="84">
        <f t="shared" si="90"/>
        <v>1.7005196032120924E-2</v>
      </c>
      <c r="O200" s="84"/>
      <c r="P200" s="85">
        <f t="shared" si="91"/>
        <v>0.58551981792416374</v>
      </c>
      <c r="Q200" s="87">
        <f t="shared" si="92"/>
        <v>1.7005196032120924E-2</v>
      </c>
      <c r="R200" s="96">
        <f t="shared" si="93"/>
        <v>0.39747498604371534</v>
      </c>
      <c r="AB200" s="119">
        <f t="shared" si="94"/>
        <v>314.71428571428572</v>
      </c>
      <c r="AC200" s="120">
        <f t="shared" si="95"/>
        <v>14.428571428571429</v>
      </c>
      <c r="AD200" s="67">
        <f t="shared" si="96"/>
        <v>5.1314285714285708</v>
      </c>
      <c r="AE200" s="41">
        <f t="shared" si="97"/>
        <v>2.8118040089086862</v>
      </c>
    </row>
    <row r="201" spans="1:31" ht="13.8" x14ac:dyDescent="0.25">
      <c r="A201" s="95">
        <v>44059</v>
      </c>
      <c r="B201" s="81">
        <v>23558</v>
      </c>
      <c r="C201" s="81">
        <v>421</v>
      </c>
      <c r="D201" s="81">
        <v>14085</v>
      </c>
      <c r="E201" s="81"/>
      <c r="F201" s="81">
        <f t="shared" si="82"/>
        <v>271</v>
      </c>
      <c r="G201" s="81">
        <f t="shared" si="83"/>
        <v>25</v>
      </c>
      <c r="H201" s="81">
        <f t="shared" si="84"/>
        <v>450</v>
      </c>
      <c r="I201" s="81">
        <f t="shared" si="85"/>
        <v>9052</v>
      </c>
      <c r="J201" s="82">
        <f t="shared" si="86"/>
        <v>2.9305067933163852E-2</v>
      </c>
      <c r="K201" s="82">
        <f t="shared" si="87"/>
        <v>2.7009507346585997E-3</v>
      </c>
      <c r="L201" s="82">
        <f t="shared" si="88"/>
        <v>4.8617113223854799E-2</v>
      </c>
      <c r="M201" s="81">
        <f t="shared" si="89"/>
        <v>0.57104780797760968</v>
      </c>
      <c r="N201" s="84">
        <f t="shared" si="90"/>
        <v>1.7870786993802529E-2</v>
      </c>
      <c r="O201" s="84"/>
      <c r="P201" s="85">
        <f t="shared" si="91"/>
        <v>0.59788606842686132</v>
      </c>
      <c r="Q201" s="87">
        <f t="shared" si="92"/>
        <v>1.7870786993802529E-2</v>
      </c>
      <c r="R201" s="96">
        <f t="shared" si="93"/>
        <v>0.38424314457933617</v>
      </c>
      <c r="AB201" s="119">
        <f t="shared" si="94"/>
        <v>308.71428571428572</v>
      </c>
      <c r="AC201" s="120">
        <f t="shared" si="95"/>
        <v>15.428571428571429</v>
      </c>
      <c r="AD201" s="67">
        <f t="shared" si="96"/>
        <v>4.8128571428571432</v>
      </c>
      <c r="AE201" s="41">
        <f t="shared" si="97"/>
        <v>3.2056990204808549</v>
      </c>
    </row>
    <row r="202" spans="1:31" ht="13.8" x14ac:dyDescent="0.25">
      <c r="A202" s="95">
        <v>44060</v>
      </c>
      <c r="B202" s="81">
        <v>23773</v>
      </c>
      <c r="C202" s="81">
        <v>438</v>
      </c>
      <c r="D202" s="81">
        <v>14538</v>
      </c>
      <c r="E202" s="81"/>
      <c r="F202" s="81">
        <f t="shared" si="82"/>
        <v>215</v>
      </c>
      <c r="G202" s="81">
        <f t="shared" si="83"/>
        <v>17</v>
      </c>
      <c r="H202" s="81">
        <f t="shared" si="84"/>
        <v>453</v>
      </c>
      <c r="I202" s="81">
        <f t="shared" si="85"/>
        <v>8797</v>
      </c>
      <c r="J202" s="82">
        <f t="shared" si="86"/>
        <v>2.3773620288217261E-2</v>
      </c>
      <c r="K202" s="82">
        <f t="shared" si="87"/>
        <v>1.8780380026513477E-3</v>
      </c>
      <c r="L202" s="82">
        <f t="shared" si="88"/>
        <v>5.0044189129474149E-2</v>
      </c>
      <c r="M202" s="81">
        <f t="shared" si="89"/>
        <v>0.45786981031689922</v>
      </c>
      <c r="N202" s="84">
        <f t="shared" si="90"/>
        <v>1.8424262819164598E-2</v>
      </c>
      <c r="O202" s="84"/>
      <c r="P202" s="85">
        <f t="shared" si="91"/>
        <v>0.6115340932991209</v>
      </c>
      <c r="Q202" s="87">
        <f t="shared" si="92"/>
        <v>1.8424262819164598E-2</v>
      </c>
      <c r="R202" s="96">
        <f t="shared" si="93"/>
        <v>0.37004164388171445</v>
      </c>
      <c r="AB202" s="119">
        <f t="shared" si="94"/>
        <v>294.28571428571428</v>
      </c>
      <c r="AC202" s="120">
        <f t="shared" si="95"/>
        <v>15.285714285714286</v>
      </c>
      <c r="AD202" s="67">
        <f t="shared" si="96"/>
        <v>4.8828571428571426</v>
      </c>
      <c r="AE202" s="41">
        <f t="shared" si="97"/>
        <v>3.1304856641310712</v>
      </c>
    </row>
    <row r="203" spans="1:31" ht="13.8" x14ac:dyDescent="0.25">
      <c r="A203" s="95">
        <v>44061</v>
      </c>
      <c r="B203" s="81">
        <v>23989</v>
      </c>
      <c r="C203" s="81">
        <v>450</v>
      </c>
      <c r="D203" s="81">
        <v>14929</v>
      </c>
      <c r="E203" s="81"/>
      <c r="F203" s="81">
        <f t="shared" si="82"/>
        <v>216</v>
      </c>
      <c r="G203" s="81">
        <f t="shared" si="83"/>
        <v>12</v>
      </c>
      <c r="H203" s="81">
        <f t="shared" si="84"/>
        <v>391</v>
      </c>
      <c r="I203" s="81">
        <f t="shared" si="85"/>
        <v>8610</v>
      </c>
      <c r="J203" s="82">
        <f t="shared" si="86"/>
        <v>2.4576737537840287E-2</v>
      </c>
      <c r="K203" s="82">
        <f t="shared" si="87"/>
        <v>1.3641013982039331E-3</v>
      </c>
      <c r="L203" s="82">
        <f t="shared" si="88"/>
        <v>4.4446970558144824E-2</v>
      </c>
      <c r="M203" s="81">
        <f t="shared" si="89"/>
        <v>0.53648029806546149</v>
      </c>
      <c r="N203" s="84">
        <f t="shared" si="90"/>
        <v>1.8758597690608194E-2</v>
      </c>
      <c r="O203" s="84"/>
      <c r="P203" s="85">
        <f t="shared" si="91"/>
        <v>0.62232689982908829</v>
      </c>
      <c r="Q203" s="87">
        <f t="shared" si="92"/>
        <v>1.8758597690608194E-2</v>
      </c>
      <c r="R203" s="96">
        <f t="shared" si="93"/>
        <v>0.35891450248030354</v>
      </c>
      <c r="AB203" s="119">
        <f t="shared" si="94"/>
        <v>266</v>
      </c>
      <c r="AC203" s="120">
        <f t="shared" si="95"/>
        <v>14</v>
      </c>
      <c r="AD203" s="67">
        <f t="shared" si="96"/>
        <v>4.555714285714286</v>
      </c>
      <c r="AE203" s="41">
        <f t="shared" si="97"/>
        <v>3.0730636563185949</v>
      </c>
    </row>
    <row r="204" spans="1:31" ht="13.8" x14ac:dyDescent="0.25">
      <c r="A204" s="95">
        <v>44062</v>
      </c>
      <c r="B204" s="81">
        <v>24236</v>
      </c>
      <c r="C204" s="81">
        <v>463</v>
      </c>
      <c r="D204" s="81">
        <v>15249</v>
      </c>
      <c r="E204" s="81"/>
      <c r="F204" s="81">
        <f t="shared" si="82"/>
        <v>247</v>
      </c>
      <c r="G204" s="81">
        <f t="shared" si="83"/>
        <v>13</v>
      </c>
      <c r="H204" s="81">
        <f t="shared" si="84"/>
        <v>320</v>
      </c>
      <c r="I204" s="81">
        <f t="shared" si="85"/>
        <v>8524</v>
      </c>
      <c r="J204" s="82">
        <f t="shared" si="86"/>
        <v>2.8714585818746533E-2</v>
      </c>
      <c r="K204" s="82">
        <f t="shared" si="87"/>
        <v>1.5098722415795587E-3</v>
      </c>
      <c r="L204" s="82">
        <f t="shared" si="88"/>
        <v>3.7166085946573751E-2</v>
      </c>
      <c r="M204" s="81">
        <f t="shared" si="89"/>
        <v>0.74244019189011312</v>
      </c>
      <c r="N204" s="84">
        <f t="shared" si="90"/>
        <v>1.9103812510315232E-2</v>
      </c>
      <c r="O204" s="84"/>
      <c r="P204" s="85">
        <f t="shared" si="91"/>
        <v>0.62918798481597626</v>
      </c>
      <c r="Q204" s="87">
        <f t="shared" si="92"/>
        <v>1.9103812510315232E-2</v>
      </c>
      <c r="R204" s="96">
        <f t="shared" si="93"/>
        <v>0.3517082026737085</v>
      </c>
      <c r="AB204" s="119">
        <f t="shared" si="94"/>
        <v>268.28571428571428</v>
      </c>
      <c r="AC204" s="120">
        <f t="shared" si="95"/>
        <v>14.571428571428571</v>
      </c>
      <c r="AD204" s="67">
        <f t="shared" si="96"/>
        <v>4.3985714285714286</v>
      </c>
      <c r="AE204" s="41">
        <f t="shared" si="97"/>
        <v>3.3127638843780449</v>
      </c>
    </row>
    <row r="205" spans="1:31" ht="13.8" x14ac:dyDescent="0.25">
      <c r="A205" s="95">
        <v>44063</v>
      </c>
      <c r="B205" s="81">
        <v>24407</v>
      </c>
      <c r="C205" s="81">
        <v>472</v>
      </c>
      <c r="D205" s="81">
        <v>17854</v>
      </c>
      <c r="E205" s="81"/>
      <c r="F205" s="81">
        <f t="shared" si="82"/>
        <v>171</v>
      </c>
      <c r="G205" s="81">
        <f t="shared" si="83"/>
        <v>9</v>
      </c>
      <c r="H205" s="81">
        <f t="shared" si="84"/>
        <v>2605</v>
      </c>
      <c r="I205" s="81">
        <f t="shared" si="85"/>
        <v>6081</v>
      </c>
      <c r="J205" s="82">
        <f t="shared" si="86"/>
        <v>2.0080089056789742E-2</v>
      </c>
      <c r="K205" s="82">
        <f t="shared" si="87"/>
        <v>1.0558423275457531E-3</v>
      </c>
      <c r="L205" s="82">
        <f t="shared" si="88"/>
        <v>0.30560769591740966</v>
      </c>
      <c r="M205" s="81">
        <f t="shared" si="89"/>
        <v>6.5479219250220266E-2</v>
      </c>
      <c r="N205" s="84">
        <f t="shared" si="90"/>
        <v>1.9338714303273653E-2</v>
      </c>
      <c r="O205" s="84"/>
      <c r="P205" s="85">
        <f t="shared" si="91"/>
        <v>0.73151145163272835</v>
      </c>
      <c r="Q205" s="87">
        <f t="shared" si="92"/>
        <v>1.9338714303273653E-2</v>
      </c>
      <c r="R205" s="96">
        <f t="shared" si="93"/>
        <v>0.24914983406399804</v>
      </c>
      <c r="AB205" s="119">
        <f t="shared" si="94"/>
        <v>237.85714285714286</v>
      </c>
      <c r="AC205" s="120">
        <f t="shared" si="95"/>
        <v>13.857142857142858</v>
      </c>
      <c r="AD205" s="67">
        <f t="shared" si="96"/>
        <v>4.2614285714285716</v>
      </c>
      <c r="AE205" s="41">
        <f t="shared" si="97"/>
        <v>3.2517599731813611</v>
      </c>
    </row>
    <row r="206" spans="1:31" ht="13.8" x14ac:dyDescent="0.25">
      <c r="A206" s="95">
        <v>44064</v>
      </c>
      <c r="B206" s="81">
        <v>24602</v>
      </c>
      <c r="C206" s="81">
        <v>485</v>
      </c>
      <c r="D206" s="81">
        <v>18460</v>
      </c>
      <c r="E206" s="81"/>
      <c r="F206" s="81">
        <f t="shared" si="82"/>
        <v>195</v>
      </c>
      <c r="G206" s="81">
        <f t="shared" si="83"/>
        <v>13</v>
      </c>
      <c r="H206" s="81">
        <f t="shared" si="84"/>
        <v>606</v>
      </c>
      <c r="I206" s="81">
        <f t="shared" si="85"/>
        <v>5657</v>
      </c>
      <c r="J206" s="82">
        <f t="shared" si="86"/>
        <v>3.2097816383540416E-2</v>
      </c>
      <c r="K206" s="82">
        <f t="shared" si="87"/>
        <v>2.1378062818615358E-3</v>
      </c>
      <c r="L206" s="82">
        <f t="shared" si="88"/>
        <v>9.9654662062160823E-2</v>
      </c>
      <c r="M206" s="81">
        <f t="shared" si="89"/>
        <v>0.31532604431067734</v>
      </c>
      <c r="N206" s="84">
        <f t="shared" si="90"/>
        <v>1.9713844402894073E-2</v>
      </c>
      <c r="O206" s="84"/>
      <c r="P206" s="85">
        <f t="shared" si="91"/>
        <v>0.75034550036582393</v>
      </c>
      <c r="Q206" s="87">
        <f t="shared" si="92"/>
        <v>1.9713844402894073E-2</v>
      </c>
      <c r="R206" s="96">
        <f t="shared" si="93"/>
        <v>0.22994065523128204</v>
      </c>
      <c r="AB206" s="119">
        <f t="shared" si="94"/>
        <v>223.85714285714286</v>
      </c>
      <c r="AC206" s="120">
        <f t="shared" si="95"/>
        <v>15.142857142857142</v>
      </c>
      <c r="AD206" s="67">
        <f t="shared" si="96"/>
        <v>3.8314285714285718</v>
      </c>
      <c r="AE206" s="41">
        <f t="shared" si="97"/>
        <v>3.9522744220730792</v>
      </c>
    </row>
    <row r="207" spans="1:31" ht="13.8" x14ac:dyDescent="0.25">
      <c r="A207" s="95">
        <v>44065</v>
      </c>
      <c r="B207" s="81">
        <v>24811</v>
      </c>
      <c r="C207" s="81">
        <v>502</v>
      </c>
      <c r="D207" s="81">
        <v>18760</v>
      </c>
      <c r="E207" s="81"/>
      <c r="F207" s="81">
        <f t="shared" si="82"/>
        <v>209</v>
      </c>
      <c r="G207" s="81">
        <f t="shared" si="83"/>
        <v>17</v>
      </c>
      <c r="H207" s="81">
        <f t="shared" si="84"/>
        <v>300</v>
      </c>
      <c r="I207" s="81">
        <f t="shared" si="85"/>
        <v>5549</v>
      </c>
      <c r="J207" s="82">
        <f t="shared" si="86"/>
        <v>3.6981056313861074E-2</v>
      </c>
      <c r="K207" s="82">
        <f t="shared" si="87"/>
        <v>3.0051263920806079E-3</v>
      </c>
      <c r="L207" s="82">
        <f t="shared" si="88"/>
        <v>5.3031642213187201E-2</v>
      </c>
      <c r="M207" s="81">
        <f t="shared" si="89"/>
        <v>0.65994269895114233</v>
      </c>
      <c r="N207" s="84">
        <f t="shared" si="90"/>
        <v>2.0232961186570472E-2</v>
      </c>
      <c r="O207" s="84"/>
      <c r="P207" s="85">
        <f t="shared" si="91"/>
        <v>0.75611623876506384</v>
      </c>
      <c r="Q207" s="87">
        <f t="shared" si="92"/>
        <v>2.0232961186570472E-2</v>
      </c>
      <c r="R207" s="96">
        <f t="shared" si="93"/>
        <v>0.22365080004836568</v>
      </c>
      <c r="AB207" s="119">
        <f t="shared" si="94"/>
        <v>217.71428571428572</v>
      </c>
      <c r="AC207" s="120">
        <f t="shared" si="95"/>
        <v>15.142857142857142</v>
      </c>
      <c r="AD207" s="67">
        <f t="shared" si="96"/>
        <v>3.5257142857142858</v>
      </c>
      <c r="AE207" s="41">
        <f t="shared" si="97"/>
        <v>4.2949756888168551</v>
      </c>
    </row>
    <row r="208" spans="1:31" ht="13.8" x14ac:dyDescent="0.25">
      <c r="A208" s="95">
        <v>44066</v>
      </c>
      <c r="B208" s="81">
        <v>24915</v>
      </c>
      <c r="C208" s="81">
        <v>517</v>
      </c>
      <c r="D208" s="81">
        <v>19233</v>
      </c>
      <c r="E208" s="81"/>
      <c r="F208" s="81">
        <f t="shared" ref="F208:F214" si="98">B208-B207</f>
        <v>104</v>
      </c>
      <c r="G208" s="81">
        <f t="shared" ref="G208:G214" si="99">C208-C207</f>
        <v>15</v>
      </c>
      <c r="H208" s="81">
        <f t="shared" ref="H208:H214" si="100">D208-D207</f>
        <v>473</v>
      </c>
      <c r="I208" s="81">
        <f t="shared" ref="I208:I214" si="101">B208-D208-C208</f>
        <v>5165</v>
      </c>
      <c r="J208" s="82">
        <f t="shared" ref="J208:J214" si="102">F208/I207*$B$2/($B$2-B207)</f>
        <v>1.8760369250988507E-2</v>
      </c>
      <c r="K208" s="82">
        <f t="shared" ref="K208:K214" si="103">G208/I207</f>
        <v>2.7031897639214274E-3</v>
      </c>
      <c r="L208" s="82">
        <f t="shared" ref="L208:L214" si="104">H208/I207</f>
        <v>8.5240583888989002E-2</v>
      </c>
      <c r="M208" s="81">
        <f t="shared" ref="M208:M214" si="105">J208/(K208+L208)</f>
        <v>0.21332231347076894</v>
      </c>
      <c r="N208" s="84">
        <f t="shared" ref="N208:N214" si="106">C208/B208</f>
        <v>2.075055187637969E-2</v>
      </c>
      <c r="O208" s="84"/>
      <c r="P208" s="85">
        <f t="shared" ref="P208:P214" si="107">D208/B208</f>
        <v>0.77194461167971107</v>
      </c>
      <c r="Q208" s="87">
        <f t="shared" ref="Q208:Q214" si="108">N208</f>
        <v>2.075055187637969E-2</v>
      </c>
      <c r="R208" s="96">
        <f t="shared" ref="R208:R214" si="109">IF(P208="","",1-SUM(P208:Q208))</f>
        <v>0.20730483644390929</v>
      </c>
      <c r="AB208" s="119">
        <f t="shared" ref="AB208:AB214" si="110">AVERAGE(F202:F208)</f>
        <v>193.85714285714286</v>
      </c>
      <c r="AC208" s="120">
        <f t="shared" ref="AC208:AC214" si="111">AVERAGE(G202:G208)</f>
        <v>13.714285714285714</v>
      </c>
      <c r="AD208" s="67">
        <f t="shared" ref="AD208:AD214" si="112">INDEX(AB187:AB208,$AE$3)*$AD$2</f>
        <v>3.5285714285714285</v>
      </c>
      <c r="AE208" s="41">
        <f t="shared" ref="AE208:AE214" si="113">AC208/AD208</f>
        <v>3.8866396761133601</v>
      </c>
    </row>
    <row r="209" spans="1:31" ht="13.8" x14ac:dyDescent="0.25">
      <c r="A209" s="95">
        <v>44067</v>
      </c>
      <c r="B209" s="81">
        <v>25053</v>
      </c>
      <c r="C209" s="81">
        <v>525</v>
      </c>
      <c r="D209" s="81">
        <v>19603</v>
      </c>
      <c r="E209" s="81"/>
      <c r="F209" s="81">
        <f t="shared" si="98"/>
        <v>138</v>
      </c>
      <c r="G209" s="81">
        <f t="shared" si="99"/>
        <v>8</v>
      </c>
      <c r="H209" s="81">
        <f t="shared" si="100"/>
        <v>370</v>
      </c>
      <c r="I209" s="81">
        <f t="shared" si="101"/>
        <v>4925</v>
      </c>
      <c r="J209" s="82">
        <f t="shared" si="102"/>
        <v>2.6744427222056548E-2</v>
      </c>
      <c r="K209" s="82">
        <f t="shared" si="103"/>
        <v>1.5488867376573089E-3</v>
      </c>
      <c r="L209" s="82">
        <f t="shared" si="104"/>
        <v>7.1636011616650536E-2</v>
      </c>
      <c r="M209" s="81">
        <f t="shared" si="105"/>
        <v>0.36543641958180439</v>
      </c>
      <c r="N209" s="84">
        <f t="shared" si="106"/>
        <v>2.0955574182732608E-2</v>
      </c>
      <c r="O209" s="84"/>
      <c r="P209" s="85">
        <f t="shared" si="107"/>
        <v>0.78246118229353767</v>
      </c>
      <c r="Q209" s="87">
        <f t="shared" si="108"/>
        <v>2.0955574182732608E-2</v>
      </c>
      <c r="R209" s="96">
        <f t="shared" si="109"/>
        <v>0.19658324352372969</v>
      </c>
      <c r="AB209" s="119">
        <f t="shared" si="110"/>
        <v>182.85714285714286</v>
      </c>
      <c r="AC209" s="120">
        <f t="shared" si="111"/>
        <v>12.428571428571429</v>
      </c>
      <c r="AD209" s="67">
        <f t="shared" si="112"/>
        <v>3.3385714285714285</v>
      </c>
      <c r="AE209" s="41">
        <f t="shared" si="113"/>
        <v>3.7227214377406934</v>
      </c>
    </row>
    <row r="210" spans="1:31" ht="13.8" x14ac:dyDescent="0.25">
      <c r="A210" s="95">
        <v>44068</v>
      </c>
      <c r="B210" s="81">
        <v>25204</v>
      </c>
      <c r="C210" s="81">
        <v>549</v>
      </c>
      <c r="D210" s="81">
        <v>20100</v>
      </c>
      <c r="E210" s="81"/>
      <c r="F210" s="81">
        <f t="shared" si="98"/>
        <v>151</v>
      </c>
      <c r="G210" s="81">
        <f t="shared" si="99"/>
        <v>24</v>
      </c>
      <c r="H210" s="81">
        <f t="shared" si="100"/>
        <v>497</v>
      </c>
      <c r="I210" s="81">
        <f t="shared" si="101"/>
        <v>4555</v>
      </c>
      <c r="J210" s="82">
        <f t="shared" si="102"/>
        <v>3.0690050686471258E-2</v>
      </c>
      <c r="K210" s="82">
        <f t="shared" si="103"/>
        <v>4.8730964467005077E-3</v>
      </c>
      <c r="L210" s="82">
        <f t="shared" si="104"/>
        <v>0.10091370558375634</v>
      </c>
      <c r="M210" s="81">
        <f t="shared" si="105"/>
        <v>0.29011228336059686</v>
      </c>
      <c r="N210" s="84">
        <f t="shared" si="106"/>
        <v>2.1782256784637358E-2</v>
      </c>
      <c r="O210" s="84"/>
      <c r="P210" s="85">
        <f t="shared" si="107"/>
        <v>0.7974924615140454</v>
      </c>
      <c r="Q210" s="87">
        <f t="shared" si="108"/>
        <v>2.1782256784637358E-2</v>
      </c>
      <c r="R210" s="96">
        <f t="shared" si="109"/>
        <v>0.18072528170131719</v>
      </c>
      <c r="AB210" s="119">
        <f t="shared" si="110"/>
        <v>173.57142857142858</v>
      </c>
      <c r="AC210" s="120">
        <f t="shared" si="111"/>
        <v>14.142857142857142</v>
      </c>
      <c r="AD210" s="67">
        <f t="shared" si="112"/>
        <v>3.1471428571428572</v>
      </c>
      <c r="AE210" s="41">
        <f t="shared" si="113"/>
        <v>4.4938719927371764</v>
      </c>
    </row>
    <row r="211" spans="1:31" ht="13.8" x14ac:dyDescent="0.25">
      <c r="A211" s="95">
        <v>44069</v>
      </c>
      <c r="B211" s="81">
        <v>25322</v>
      </c>
      <c r="C211" s="81">
        <v>572</v>
      </c>
      <c r="D211" s="81">
        <v>20101</v>
      </c>
      <c r="E211" s="81"/>
      <c r="F211" s="81">
        <f t="shared" si="98"/>
        <v>118</v>
      </c>
      <c r="G211" s="81">
        <f t="shared" si="99"/>
        <v>23</v>
      </c>
      <c r="H211" s="81">
        <f t="shared" si="100"/>
        <v>1</v>
      </c>
      <c r="I211" s="81">
        <f t="shared" si="101"/>
        <v>4649</v>
      </c>
      <c r="J211" s="82">
        <f t="shared" si="102"/>
        <v>2.5931228583230652E-2</v>
      </c>
      <c r="K211" s="82">
        <f t="shared" si="103"/>
        <v>5.0493962678375415E-3</v>
      </c>
      <c r="L211" s="82">
        <f t="shared" si="104"/>
        <v>2.1953896816684961E-4</v>
      </c>
      <c r="M211" s="81">
        <f t="shared" si="105"/>
        <v>4.92153109152565</v>
      </c>
      <c r="N211" s="84">
        <f t="shared" si="106"/>
        <v>2.2589052997393572E-2</v>
      </c>
      <c r="O211" s="84"/>
      <c r="P211" s="85">
        <f t="shared" si="107"/>
        <v>0.79381565437169255</v>
      </c>
      <c r="Q211" s="87">
        <f t="shared" si="108"/>
        <v>2.2589052997393572E-2</v>
      </c>
      <c r="R211" s="96">
        <f t="shared" si="109"/>
        <v>0.1835952926309139</v>
      </c>
      <c r="AB211" s="119">
        <f t="shared" si="110"/>
        <v>155.14285714285714</v>
      </c>
      <c r="AC211" s="120">
        <f t="shared" si="111"/>
        <v>15.571428571428571</v>
      </c>
      <c r="AD211" s="67">
        <f t="shared" si="112"/>
        <v>3.0871428571428572</v>
      </c>
      <c r="AE211" s="41">
        <f t="shared" si="113"/>
        <v>5.0439611291068944</v>
      </c>
    </row>
    <row r="212" spans="1:31" ht="13.8" x14ac:dyDescent="0.25">
      <c r="A212" s="95">
        <v>44070</v>
      </c>
      <c r="B212" s="81">
        <v>25448</v>
      </c>
      <c r="C212" s="81">
        <v>583</v>
      </c>
      <c r="D212" s="81">
        <v>20367</v>
      </c>
      <c r="E212" s="81"/>
      <c r="F212" s="81">
        <f t="shared" si="98"/>
        <v>126</v>
      </c>
      <c r="G212" s="81">
        <f t="shared" si="99"/>
        <v>11</v>
      </c>
      <c r="H212" s="81">
        <f t="shared" si="100"/>
        <v>266</v>
      </c>
      <c r="I212" s="81">
        <f t="shared" si="101"/>
        <v>4498</v>
      </c>
      <c r="J212" s="82">
        <f t="shared" si="102"/>
        <v>2.7129543000963964E-2</v>
      </c>
      <c r="K212" s="82">
        <f t="shared" si="103"/>
        <v>2.3661002366100236E-3</v>
      </c>
      <c r="L212" s="82">
        <f t="shared" si="104"/>
        <v>5.7216605721660575E-2</v>
      </c>
      <c r="M212" s="81">
        <f t="shared" si="105"/>
        <v>0.45532579570931936</v>
      </c>
      <c r="N212" s="84">
        <f t="shared" si="106"/>
        <v>2.2909462433197109E-2</v>
      </c>
      <c r="O212" s="84"/>
      <c r="P212" s="85">
        <f t="shared" si="107"/>
        <v>0.80033794404275382</v>
      </c>
      <c r="Q212" s="87">
        <f t="shared" si="108"/>
        <v>2.2909462433197109E-2</v>
      </c>
      <c r="R212" s="96">
        <f t="shared" si="109"/>
        <v>0.17675259352404904</v>
      </c>
      <c r="AB212" s="119">
        <f t="shared" si="110"/>
        <v>148.71428571428572</v>
      </c>
      <c r="AC212" s="120">
        <f t="shared" si="111"/>
        <v>15.857142857142858</v>
      </c>
      <c r="AD212" s="67">
        <f t="shared" si="112"/>
        <v>2.9428571428571426</v>
      </c>
      <c r="AE212" s="41">
        <f t="shared" si="113"/>
        <v>5.3883495145631075</v>
      </c>
    </row>
    <row r="213" spans="1:31" ht="13.8" x14ac:dyDescent="0.25">
      <c r="A213" s="95">
        <v>44071</v>
      </c>
      <c r="B213" s="81">
        <v>25547</v>
      </c>
      <c r="C213" s="81">
        <v>600</v>
      </c>
      <c r="D213" s="81">
        <v>20633</v>
      </c>
      <c r="E213" s="81"/>
      <c r="F213" s="81">
        <f t="shared" si="98"/>
        <v>99</v>
      </c>
      <c r="G213" s="81">
        <f t="shared" si="99"/>
        <v>17</v>
      </c>
      <c r="H213" s="81">
        <f t="shared" si="100"/>
        <v>266</v>
      </c>
      <c r="I213" s="81">
        <f t="shared" si="101"/>
        <v>4314</v>
      </c>
      <c r="J213" s="82">
        <f t="shared" si="102"/>
        <v>2.2031769066945955E-2</v>
      </c>
      <c r="K213" s="82">
        <f t="shared" si="103"/>
        <v>3.7794575366829702E-3</v>
      </c>
      <c r="L213" s="82">
        <f t="shared" si="104"/>
        <v>5.9137394397510007E-2</v>
      </c>
      <c r="M213" s="81">
        <f t="shared" si="105"/>
        <v>0.35017278184849077</v>
      </c>
      <c r="N213" s="84">
        <f t="shared" si="106"/>
        <v>2.3486123615297297E-2</v>
      </c>
      <c r="O213" s="84"/>
      <c r="P213" s="85">
        <f t="shared" si="107"/>
        <v>0.8076486475907152</v>
      </c>
      <c r="Q213" s="87">
        <f t="shared" si="108"/>
        <v>2.3486123615297297E-2</v>
      </c>
      <c r="R213" s="96">
        <f t="shared" si="109"/>
        <v>0.16886522879398747</v>
      </c>
      <c r="AB213" s="119">
        <f t="shared" si="110"/>
        <v>135</v>
      </c>
      <c r="AC213" s="120">
        <f t="shared" si="111"/>
        <v>16.428571428571427</v>
      </c>
      <c r="AD213" s="67">
        <f t="shared" si="112"/>
        <v>2.66</v>
      </c>
      <c r="AE213" s="41">
        <f t="shared" si="113"/>
        <v>6.1761546723952732</v>
      </c>
    </row>
    <row r="214" spans="1:31" ht="13.8" x14ac:dyDescent="0.25">
      <c r="A214" s="95">
        <v>44072</v>
      </c>
      <c r="B214" s="81">
        <v>25670</v>
      </c>
      <c r="C214" s="81">
        <v>611</v>
      </c>
      <c r="D214" s="81">
        <v>20860</v>
      </c>
      <c r="E214" s="81"/>
      <c r="F214" s="81">
        <f t="shared" si="98"/>
        <v>123</v>
      </c>
      <c r="G214" s="81">
        <f t="shared" si="99"/>
        <v>11</v>
      </c>
      <c r="H214" s="81">
        <f t="shared" si="100"/>
        <v>227</v>
      </c>
      <c r="I214" s="81">
        <f t="shared" si="101"/>
        <v>4199</v>
      </c>
      <c r="J214" s="82">
        <f t="shared" si="102"/>
        <v>2.8540415124062472E-2</v>
      </c>
      <c r="K214" s="82">
        <f t="shared" si="103"/>
        <v>2.5498377375985167E-3</v>
      </c>
      <c r="L214" s="82">
        <f t="shared" si="104"/>
        <v>5.2619378766805745E-2</v>
      </c>
      <c r="M214" s="81">
        <f t="shared" si="105"/>
        <v>0.51732500355128364</v>
      </c>
      <c r="N214" s="84">
        <f t="shared" si="106"/>
        <v>2.3802103622906117E-2</v>
      </c>
      <c r="O214" s="84"/>
      <c r="P214" s="85">
        <f t="shared" si="107"/>
        <v>0.81262173743669652</v>
      </c>
      <c r="Q214" s="87">
        <f t="shared" si="108"/>
        <v>2.3802103622906117E-2</v>
      </c>
      <c r="R214" s="96">
        <f t="shared" si="109"/>
        <v>0.16357615894039734</v>
      </c>
      <c r="AB214" s="119">
        <f t="shared" si="110"/>
        <v>122.71428571428571</v>
      </c>
      <c r="AC214" s="120">
        <f t="shared" si="111"/>
        <v>15.571428571428571</v>
      </c>
      <c r="AD214" s="67">
        <f t="shared" si="112"/>
        <v>2.6828571428571428</v>
      </c>
      <c r="AE214" s="41">
        <f t="shared" si="113"/>
        <v>5.8040468583599569</v>
      </c>
    </row>
    <row r="215" spans="1:31" ht="13.8" x14ac:dyDescent="0.25">
      <c r="A215" s="95">
        <v>44073</v>
      </c>
      <c r="B215" s="81">
        <v>25746</v>
      </c>
      <c r="C215" s="81">
        <v>652</v>
      </c>
      <c r="D215" s="81">
        <v>21116</v>
      </c>
      <c r="E215" s="81"/>
      <c r="F215" s="81">
        <f t="shared" ref="F215:F221" si="114">B215-B214</f>
        <v>76</v>
      </c>
      <c r="G215" s="81">
        <f t="shared" ref="G215:G221" si="115">C215-C214</f>
        <v>41</v>
      </c>
      <c r="H215" s="81">
        <f t="shared" ref="H215:H221" si="116">D215-D214</f>
        <v>256</v>
      </c>
      <c r="I215" s="81">
        <f t="shared" ref="I215:I221" si="117">B215-D215-C215</f>
        <v>3978</v>
      </c>
      <c r="J215" s="82">
        <f t="shared" ref="J215:J221" si="118">F215/I214*$B$2/($B$2-B214)</f>
        <v>1.8117786165687006E-2</v>
      </c>
      <c r="K215" s="82">
        <f t="shared" ref="K215:K221" si="119">G215/I214</f>
        <v>9.7642295784710637E-3</v>
      </c>
      <c r="L215" s="82">
        <f t="shared" ref="L215:L221" si="120">H215/I214</f>
        <v>6.0966896880209571E-2</v>
      </c>
      <c r="M215" s="81">
        <f t="shared" ref="M215:M221" si="121">J215/(K215+L215)</f>
        <v>0.25615011484754119</v>
      </c>
      <c r="N215" s="84">
        <f t="shared" ref="N215:N221" si="122">C215/B215</f>
        <v>2.5324322224811621E-2</v>
      </c>
      <c r="O215" s="84"/>
      <c r="P215" s="85">
        <f t="shared" ref="P215:P221" si="123">D215/B215</f>
        <v>0.82016623941583155</v>
      </c>
      <c r="Q215" s="87">
        <f t="shared" ref="Q215:Q221" si="124">N215</f>
        <v>2.5324322224811621E-2</v>
      </c>
      <c r="R215" s="96">
        <f t="shared" ref="R215:R221" si="125">IF(P215="","",1-SUM(P215:Q215))</f>
        <v>0.15450943835935682</v>
      </c>
      <c r="AB215" s="119">
        <f t="shared" ref="AB215:AB221" si="126">AVERAGE(F209:F215)</f>
        <v>118.71428571428571</v>
      </c>
      <c r="AC215" s="120">
        <f t="shared" ref="AC215:AC221" si="127">AVERAGE(G209:G215)</f>
        <v>19.285714285714285</v>
      </c>
      <c r="AD215" s="67">
        <f t="shared" ref="AD215:AD221" si="128">INDEX(AB194:AB215,$AE$3)*$AD$2</f>
        <v>2.3785714285714286</v>
      </c>
      <c r="AE215" s="41">
        <f t="shared" ref="AE215:AE221" si="129">AC215/AD215</f>
        <v>8.108108108108107</v>
      </c>
    </row>
    <row r="216" spans="1:31" ht="13.8" x14ac:dyDescent="0.25">
      <c r="A216" s="95">
        <v>44074</v>
      </c>
      <c r="B216" s="81">
        <v>25819</v>
      </c>
      <c r="C216" s="81">
        <v>657</v>
      </c>
      <c r="D216" s="81">
        <v>21350</v>
      </c>
      <c r="E216" s="81"/>
      <c r="F216" s="81">
        <f t="shared" si="114"/>
        <v>73</v>
      </c>
      <c r="G216" s="81">
        <f t="shared" si="115"/>
        <v>5</v>
      </c>
      <c r="H216" s="81">
        <f t="shared" si="116"/>
        <v>234</v>
      </c>
      <c r="I216" s="81">
        <f t="shared" si="117"/>
        <v>3812</v>
      </c>
      <c r="J216" s="82">
        <f t="shared" si="118"/>
        <v>1.836947688831805E-2</v>
      </c>
      <c r="K216" s="82">
        <f t="shared" si="119"/>
        <v>1.2569130216189041E-3</v>
      </c>
      <c r="L216" s="82">
        <f t="shared" si="120"/>
        <v>5.8823529411764705E-2</v>
      </c>
      <c r="M216" s="81">
        <f t="shared" si="121"/>
        <v>0.3057480295469841</v>
      </c>
      <c r="N216" s="84">
        <f t="shared" si="122"/>
        <v>2.5446376699329951E-2</v>
      </c>
      <c r="O216" s="84"/>
      <c r="P216" s="85">
        <f t="shared" si="123"/>
        <v>0.8269104148107983</v>
      </c>
      <c r="Q216" s="87">
        <f t="shared" si="124"/>
        <v>2.5446376699329951E-2</v>
      </c>
      <c r="R216" s="96">
        <f t="shared" si="125"/>
        <v>0.14764320848987178</v>
      </c>
      <c r="AB216" s="119">
        <f t="shared" si="126"/>
        <v>109.42857142857143</v>
      </c>
      <c r="AC216" s="120">
        <f t="shared" si="127"/>
        <v>18.857142857142858</v>
      </c>
      <c r="AD216" s="67">
        <f t="shared" si="128"/>
        <v>2.2385714285714289</v>
      </c>
      <c r="AE216" s="41">
        <f t="shared" si="129"/>
        <v>8.4237396298659846</v>
      </c>
    </row>
    <row r="217" spans="1:31" ht="13.8" x14ac:dyDescent="0.25">
      <c r="A217" s="95">
        <v>44075</v>
      </c>
      <c r="B217" s="81">
        <v>25923</v>
      </c>
      <c r="C217" s="81">
        <v>663</v>
      </c>
      <c r="D217" s="81">
        <v>21689</v>
      </c>
      <c r="E217" s="81"/>
      <c r="F217" s="81">
        <f t="shared" si="114"/>
        <v>104</v>
      </c>
      <c r="G217" s="81">
        <f t="shared" si="115"/>
        <v>6</v>
      </c>
      <c r="H217" s="81">
        <f t="shared" si="116"/>
        <v>339</v>
      </c>
      <c r="I217" s="81">
        <f t="shared" si="117"/>
        <v>3571</v>
      </c>
      <c r="J217" s="82">
        <f t="shared" si="118"/>
        <v>2.7309918212480102E-2</v>
      </c>
      <c r="K217" s="82">
        <f t="shared" si="119"/>
        <v>1.5739769150052466E-3</v>
      </c>
      <c r="L217" s="82">
        <f t="shared" si="120"/>
        <v>8.8929695697796435E-2</v>
      </c>
      <c r="M217" s="81">
        <f t="shared" si="121"/>
        <v>0.30175480645209901</v>
      </c>
      <c r="N217" s="84">
        <f t="shared" si="122"/>
        <v>2.5575743548200441E-2</v>
      </c>
      <c r="O217" s="84"/>
      <c r="P217" s="85">
        <f t="shared" si="123"/>
        <v>0.83667013848705785</v>
      </c>
      <c r="Q217" s="87">
        <f t="shared" si="124"/>
        <v>2.5575743548200441E-2</v>
      </c>
      <c r="R217" s="96">
        <f t="shared" si="125"/>
        <v>0.13775411796474168</v>
      </c>
      <c r="AB217" s="119">
        <f t="shared" si="126"/>
        <v>102.71428571428571</v>
      </c>
      <c r="AC217" s="120">
        <f t="shared" si="127"/>
        <v>16.285714285714285</v>
      </c>
      <c r="AD217" s="67">
        <f t="shared" si="128"/>
        <v>2.1771428571428575</v>
      </c>
      <c r="AE217" s="41">
        <f t="shared" si="129"/>
        <v>7.4803149606299195</v>
      </c>
    </row>
    <row r="218" spans="1:31" ht="13.8" x14ac:dyDescent="0.25">
      <c r="A218" s="95">
        <v>44076</v>
      </c>
      <c r="B218" s="81">
        <v>26049</v>
      </c>
      <c r="C218" s="81">
        <v>678</v>
      </c>
      <c r="D218" s="81">
        <v>21692</v>
      </c>
      <c r="E218" s="81"/>
      <c r="F218" s="81">
        <f t="shared" si="114"/>
        <v>126</v>
      </c>
      <c r="G218" s="81">
        <f t="shared" si="115"/>
        <v>15</v>
      </c>
      <c r="H218" s="81">
        <f t="shared" si="116"/>
        <v>3</v>
      </c>
      <c r="I218" s="81">
        <f t="shared" si="117"/>
        <v>3679</v>
      </c>
      <c r="J218" s="82">
        <f t="shared" si="118"/>
        <v>3.5320140310539622E-2</v>
      </c>
      <c r="K218" s="82">
        <f t="shared" si="119"/>
        <v>4.2005040604872583E-3</v>
      </c>
      <c r="L218" s="82">
        <f t="shared" si="120"/>
        <v>8.4010081209745166E-4</v>
      </c>
      <c r="M218" s="81">
        <f t="shared" si="121"/>
        <v>7.0071233916076112</v>
      </c>
      <c r="N218" s="84">
        <f t="shared" si="122"/>
        <v>2.6027870551652656E-2</v>
      </c>
      <c r="O218" s="84"/>
      <c r="P218" s="85">
        <f t="shared" si="123"/>
        <v>0.8327383008944681</v>
      </c>
      <c r="Q218" s="87">
        <f t="shared" si="124"/>
        <v>2.6027870551652656E-2</v>
      </c>
      <c r="R218" s="96">
        <f t="shared" si="125"/>
        <v>0.14123382855387923</v>
      </c>
      <c r="AB218" s="119">
        <f t="shared" si="126"/>
        <v>103.85714285714286</v>
      </c>
      <c r="AC218" s="120">
        <f t="shared" si="127"/>
        <v>15.142857142857142</v>
      </c>
      <c r="AD218" s="67">
        <f t="shared" si="128"/>
        <v>1.9385714285714286</v>
      </c>
      <c r="AE218" s="41">
        <f t="shared" si="129"/>
        <v>7.8113485630066322</v>
      </c>
    </row>
    <row r="219" spans="1:31" ht="13.8" x14ac:dyDescent="0.25">
      <c r="A219" s="95">
        <v>44077</v>
      </c>
      <c r="B219" s="81">
        <v>26136</v>
      </c>
      <c r="C219" s="81">
        <v>737</v>
      </c>
      <c r="D219" s="81">
        <v>21914</v>
      </c>
      <c r="E219" s="81"/>
      <c r="F219" s="81">
        <f t="shared" si="114"/>
        <v>87</v>
      </c>
      <c r="G219" s="81">
        <f t="shared" si="115"/>
        <v>59</v>
      </c>
      <c r="H219" s="81">
        <f t="shared" si="116"/>
        <v>222</v>
      </c>
      <c r="I219" s="81">
        <f t="shared" si="117"/>
        <v>3485</v>
      </c>
      <c r="J219" s="82">
        <f t="shared" si="118"/>
        <v>2.367191202588129E-2</v>
      </c>
      <c r="K219" s="82">
        <f t="shared" si="119"/>
        <v>1.6036966567001903E-2</v>
      </c>
      <c r="L219" s="82">
        <f t="shared" si="120"/>
        <v>6.0342484370752923E-2</v>
      </c>
      <c r="M219" s="81">
        <f t="shared" si="121"/>
        <v>0.30992514001144933</v>
      </c>
      <c r="N219" s="84">
        <f t="shared" si="122"/>
        <v>2.8198653198653199E-2</v>
      </c>
      <c r="O219" s="84"/>
      <c r="P219" s="85">
        <f t="shared" si="123"/>
        <v>0.8384603611876339</v>
      </c>
      <c r="Q219" s="87">
        <f t="shared" si="124"/>
        <v>2.8198653198653199E-2</v>
      </c>
      <c r="R219" s="96">
        <f t="shared" si="125"/>
        <v>0.13334098561371288</v>
      </c>
      <c r="AB219" s="119">
        <f t="shared" si="126"/>
        <v>98.285714285714292</v>
      </c>
      <c r="AC219" s="120">
        <f t="shared" si="127"/>
        <v>22</v>
      </c>
      <c r="AD219" s="67">
        <f t="shared" si="128"/>
        <v>1.8285714285714287</v>
      </c>
      <c r="AE219" s="41">
        <f t="shared" si="129"/>
        <v>12.031249999999998</v>
      </c>
    </row>
    <row r="220" spans="1:31" ht="13.8" x14ac:dyDescent="0.25">
      <c r="A220" s="95">
        <v>44078</v>
      </c>
      <c r="B220" s="81">
        <v>26207</v>
      </c>
      <c r="C220" s="81">
        <v>748</v>
      </c>
      <c r="D220" s="81">
        <v>22172</v>
      </c>
      <c r="E220" s="81"/>
      <c r="F220" s="81">
        <f t="shared" si="114"/>
        <v>71</v>
      </c>
      <c r="G220" s="81">
        <f t="shared" si="115"/>
        <v>11</v>
      </c>
      <c r="H220" s="81">
        <f t="shared" si="116"/>
        <v>258</v>
      </c>
      <c r="I220" s="81">
        <f t="shared" si="117"/>
        <v>3287</v>
      </c>
      <c r="J220" s="82">
        <f t="shared" si="118"/>
        <v>2.039392993330974E-2</v>
      </c>
      <c r="K220" s="82">
        <f t="shared" si="119"/>
        <v>3.1563845050215206E-3</v>
      </c>
      <c r="L220" s="82">
        <f t="shared" si="120"/>
        <v>7.4031563845050219E-2</v>
      </c>
      <c r="M220" s="81">
        <f t="shared" si="121"/>
        <v>0.26421132274194958</v>
      </c>
      <c r="N220" s="84">
        <f t="shared" si="122"/>
        <v>2.854199259739764E-2</v>
      </c>
      <c r="O220" s="84"/>
      <c r="P220" s="85">
        <f t="shared" si="123"/>
        <v>0.84603350249933229</v>
      </c>
      <c r="Q220" s="87">
        <f t="shared" si="124"/>
        <v>2.854199259739764E-2</v>
      </c>
      <c r="R220" s="96">
        <f t="shared" si="125"/>
        <v>0.12542450490327006</v>
      </c>
      <c r="AB220" s="119">
        <f t="shared" si="126"/>
        <v>94.285714285714292</v>
      </c>
      <c r="AC220" s="120">
        <f t="shared" si="127"/>
        <v>21.142857142857142</v>
      </c>
      <c r="AD220" s="67">
        <f t="shared" si="128"/>
        <v>1.7357142857142858</v>
      </c>
      <c r="AE220" s="41">
        <f t="shared" si="129"/>
        <v>12.181069958847736</v>
      </c>
    </row>
    <row r="221" spans="1:31" ht="13.8" x14ac:dyDescent="0.25">
      <c r="A221" s="95">
        <v>44079</v>
      </c>
      <c r="B221" s="81">
        <v>26278</v>
      </c>
      <c r="C221" s="81">
        <v>753</v>
      </c>
      <c r="D221" s="81">
        <v>22330</v>
      </c>
      <c r="E221" s="81"/>
      <c r="F221" s="81">
        <f t="shared" si="114"/>
        <v>71</v>
      </c>
      <c r="G221" s="81">
        <f t="shared" si="115"/>
        <v>5</v>
      </c>
      <c r="H221" s="81">
        <f t="shared" si="116"/>
        <v>158</v>
      </c>
      <c r="I221" s="81">
        <f t="shared" si="117"/>
        <v>3195</v>
      </c>
      <c r="J221" s="82">
        <f t="shared" si="118"/>
        <v>2.1622465443009286E-2</v>
      </c>
      <c r="K221" s="82">
        <f t="shared" si="119"/>
        <v>1.5211439002129601E-3</v>
      </c>
      <c r="L221" s="82">
        <f t="shared" si="120"/>
        <v>4.8068147246729538E-2</v>
      </c>
      <c r="M221" s="81">
        <f t="shared" si="121"/>
        <v>0.43603094424031608</v>
      </c>
      <c r="N221" s="84">
        <f t="shared" si="122"/>
        <v>2.8655148793667706E-2</v>
      </c>
      <c r="O221" s="84"/>
      <c r="P221" s="85">
        <f t="shared" si="123"/>
        <v>0.84976025572722425</v>
      </c>
      <c r="Q221" s="87">
        <f t="shared" si="124"/>
        <v>2.8655148793667706E-2</v>
      </c>
      <c r="R221" s="96">
        <f t="shared" si="125"/>
        <v>0.12158459547910805</v>
      </c>
      <c r="AB221" s="119">
        <f t="shared" si="126"/>
        <v>86.857142857142861</v>
      </c>
      <c r="AC221" s="120">
        <f t="shared" si="127"/>
        <v>20.285714285714285</v>
      </c>
      <c r="AD221" s="67">
        <f t="shared" si="128"/>
        <v>1.5514285714285714</v>
      </c>
      <c r="AE221" s="41">
        <f t="shared" si="129"/>
        <v>13.075506445672191</v>
      </c>
    </row>
    <row r="222" spans="1:31" ht="13.8" x14ac:dyDescent="0.25">
      <c r="A222" s="95">
        <v>44080</v>
      </c>
      <c r="B222" s="81">
        <v>26321</v>
      </c>
      <c r="C222" s="81">
        <v>762</v>
      </c>
      <c r="D222" s="81">
        <v>22467</v>
      </c>
      <c r="E222" s="81"/>
      <c r="F222" s="81">
        <f t="shared" ref="F222:F228" si="130">B222-B221</f>
        <v>43</v>
      </c>
      <c r="G222" s="81">
        <f t="shared" ref="G222:G228" si="131">C222-C221</f>
        <v>9</v>
      </c>
      <c r="H222" s="81">
        <f t="shared" ref="H222:H228" si="132">D222-D221</f>
        <v>137</v>
      </c>
      <c r="I222" s="81">
        <f t="shared" ref="I222:I228" si="133">B222-D222-C222</f>
        <v>3092</v>
      </c>
      <c r="J222" s="82">
        <f t="shared" ref="J222:J228" si="134">F222/I221*$B$2/($B$2-B221)</f>
        <v>1.3472412467773601E-2</v>
      </c>
      <c r="K222" s="82">
        <f t="shared" ref="K222:K228" si="135">G222/I221</f>
        <v>2.8169014084507044E-3</v>
      </c>
      <c r="L222" s="82">
        <f t="shared" ref="L222:L228" si="136">H222/I221</f>
        <v>4.2879499217527386E-2</v>
      </c>
      <c r="M222" s="81">
        <f t="shared" ref="M222:M228" si="137">J222/(K222+L222)</f>
        <v>0.29482436872970308</v>
      </c>
      <c r="N222" s="84">
        <f t="shared" ref="N222:N228" si="138">C222/B222</f>
        <v>2.8950267846966301E-2</v>
      </c>
      <c r="O222" s="84"/>
      <c r="P222" s="85">
        <f t="shared" ref="P222:P228" si="139">D222/B222</f>
        <v>0.8535769917556324</v>
      </c>
      <c r="Q222" s="87">
        <f t="shared" ref="Q222:Q228" si="140">N222</f>
        <v>2.8950267846966301E-2</v>
      </c>
      <c r="R222" s="96">
        <f t="shared" ref="R222:R228" si="141">IF(P222="","",1-SUM(P222:Q222))</f>
        <v>0.1174727403974013</v>
      </c>
      <c r="AB222" s="119">
        <f t="shared" ref="AB222:AB228" si="142">AVERAGE(F216:F222)</f>
        <v>82.142857142857139</v>
      </c>
      <c r="AC222" s="120">
        <f t="shared" ref="AC222:AC228" si="143">AVERAGE(G216:G222)</f>
        <v>15.714285714285714</v>
      </c>
      <c r="AD222" s="67">
        <f t="shared" ref="AD222:AD228" si="144">INDEX(AB201:AB222,$AE$3)*$AD$2</f>
        <v>1.4871428571428573</v>
      </c>
      <c r="AE222" s="41">
        <f t="shared" ref="AE222:AE228" si="145">AC222/AD222</f>
        <v>10.566762728146012</v>
      </c>
    </row>
    <row r="223" spans="1:31" ht="13.8" x14ac:dyDescent="0.25">
      <c r="A223" s="95">
        <v>44081</v>
      </c>
      <c r="B223" s="81">
        <v>26373</v>
      </c>
      <c r="C223" s="81">
        <v>770</v>
      </c>
      <c r="D223" s="81">
        <v>22604</v>
      </c>
      <c r="E223" s="81"/>
      <c r="F223" s="81">
        <f t="shared" si="130"/>
        <v>52</v>
      </c>
      <c r="G223" s="81">
        <f t="shared" si="131"/>
        <v>8</v>
      </c>
      <c r="H223" s="81">
        <f t="shared" si="132"/>
        <v>137</v>
      </c>
      <c r="I223" s="81">
        <f t="shared" si="133"/>
        <v>2999</v>
      </c>
      <c r="J223" s="82">
        <f t="shared" si="134"/>
        <v>1.6834970860378128E-2</v>
      </c>
      <c r="K223" s="82">
        <f t="shared" si="135"/>
        <v>2.5873221216041399E-3</v>
      </c>
      <c r="L223" s="82">
        <f t="shared" si="136"/>
        <v>4.4307891332470893E-2</v>
      </c>
      <c r="M223" s="81">
        <f t="shared" si="137"/>
        <v>0.35899124069164945</v>
      </c>
      <c r="N223" s="84">
        <f t="shared" si="138"/>
        <v>2.9196526750843665E-2</v>
      </c>
      <c r="O223" s="84"/>
      <c r="P223" s="85">
        <f t="shared" si="139"/>
        <v>0.8570886891897016</v>
      </c>
      <c r="Q223" s="87">
        <f t="shared" si="140"/>
        <v>2.9196526750843665E-2</v>
      </c>
      <c r="R223" s="96">
        <f t="shared" si="141"/>
        <v>0.11371478405945479</v>
      </c>
      <c r="AB223" s="119">
        <f t="shared" si="142"/>
        <v>79.142857142857139</v>
      </c>
      <c r="AC223" s="120">
        <f t="shared" si="143"/>
        <v>16.142857142857142</v>
      </c>
      <c r="AD223" s="67">
        <f t="shared" si="144"/>
        <v>1.35</v>
      </c>
      <c r="AE223" s="41">
        <f t="shared" si="145"/>
        <v>11.957671957671957</v>
      </c>
    </row>
    <row r="224" spans="1:31" ht="13.8" x14ac:dyDescent="0.25">
      <c r="A224" s="95">
        <v>44082</v>
      </c>
      <c r="B224" s="81">
        <v>26465</v>
      </c>
      <c r="C224" s="81">
        <v>781</v>
      </c>
      <c r="D224" s="81">
        <v>22725</v>
      </c>
      <c r="E224" s="81"/>
      <c r="F224" s="81">
        <f t="shared" si="130"/>
        <v>92</v>
      </c>
      <c r="G224" s="81">
        <f t="shared" si="131"/>
        <v>11</v>
      </c>
      <c r="H224" s="81">
        <f t="shared" si="132"/>
        <v>121</v>
      </c>
      <c r="I224" s="81">
        <f t="shared" si="133"/>
        <v>2959</v>
      </c>
      <c r="J224" s="82">
        <f t="shared" si="134"/>
        <v>3.0708652414071298E-2</v>
      </c>
      <c r="K224" s="82">
        <f t="shared" si="135"/>
        <v>3.6678892964321442E-3</v>
      </c>
      <c r="L224" s="82">
        <f t="shared" si="136"/>
        <v>4.0346782260753583E-2</v>
      </c>
      <c r="M224" s="81">
        <f t="shared" si="137"/>
        <v>0.69769127719545321</v>
      </c>
      <c r="N224" s="84">
        <f t="shared" si="138"/>
        <v>2.9510674475722653E-2</v>
      </c>
      <c r="O224" s="84"/>
      <c r="P224" s="85">
        <f t="shared" si="139"/>
        <v>0.85868127715851128</v>
      </c>
      <c r="Q224" s="87">
        <f t="shared" si="140"/>
        <v>2.9510674475722653E-2</v>
      </c>
      <c r="R224" s="96">
        <f t="shared" si="141"/>
        <v>0.11180804836576608</v>
      </c>
      <c r="AB224" s="119">
        <f t="shared" si="142"/>
        <v>77.428571428571431</v>
      </c>
      <c r="AC224" s="120">
        <f t="shared" si="143"/>
        <v>16.857142857142858</v>
      </c>
      <c r="AD224" s="67">
        <f t="shared" si="144"/>
        <v>1.2271428571428571</v>
      </c>
      <c r="AE224" s="41">
        <f t="shared" si="145"/>
        <v>13.736903376018628</v>
      </c>
    </row>
    <row r="225" spans="1:31" ht="13.8" x14ac:dyDescent="0.25">
      <c r="A225" s="95">
        <v>44083</v>
      </c>
      <c r="B225" s="81">
        <v>26524</v>
      </c>
      <c r="C225" s="81">
        <v>788</v>
      </c>
      <c r="D225" s="81">
        <v>22863</v>
      </c>
      <c r="E225" s="81"/>
      <c r="F225" s="81">
        <f t="shared" si="130"/>
        <v>59</v>
      </c>
      <c r="G225" s="81">
        <f t="shared" si="131"/>
        <v>7</v>
      </c>
      <c r="H225" s="81">
        <f t="shared" si="132"/>
        <v>138</v>
      </c>
      <c r="I225" s="81">
        <f t="shared" si="133"/>
        <v>2873</v>
      </c>
      <c r="J225" s="82">
        <f t="shared" si="134"/>
        <v>1.9959883960877004E-2</v>
      </c>
      <c r="K225" s="82">
        <f t="shared" si="135"/>
        <v>2.3656640757012504E-3</v>
      </c>
      <c r="L225" s="82">
        <f t="shared" si="136"/>
        <v>4.6637377492396083E-2</v>
      </c>
      <c r="M225" s="81">
        <f t="shared" si="137"/>
        <v>0.40731928717403487</v>
      </c>
      <c r="N225" s="84">
        <f t="shared" si="138"/>
        <v>2.970894284421656E-2</v>
      </c>
      <c r="O225" s="84"/>
      <c r="P225" s="85">
        <f t="shared" si="139"/>
        <v>0.86197406122756748</v>
      </c>
      <c r="Q225" s="87">
        <f t="shared" si="140"/>
        <v>2.970894284421656E-2</v>
      </c>
      <c r="R225" s="96">
        <f t="shared" si="141"/>
        <v>0.10831699592821598</v>
      </c>
      <c r="AB225" s="119">
        <f t="shared" si="142"/>
        <v>67.857142857142861</v>
      </c>
      <c r="AC225" s="120">
        <f t="shared" si="143"/>
        <v>15.714285714285714</v>
      </c>
      <c r="AD225" s="67">
        <f t="shared" si="144"/>
        <v>1.1871428571428571</v>
      </c>
      <c r="AE225" s="41">
        <f t="shared" si="145"/>
        <v>13.237063778580024</v>
      </c>
    </row>
    <row r="226" spans="1:31" ht="13.8" x14ac:dyDescent="0.25">
      <c r="A226" s="95">
        <v>44084</v>
      </c>
      <c r="B226" s="81">
        <v>26564</v>
      </c>
      <c r="C226" s="81">
        <v>797</v>
      </c>
      <c r="D226" s="81">
        <v>23039</v>
      </c>
      <c r="E226" s="81"/>
      <c r="F226" s="81">
        <f t="shared" si="130"/>
        <v>40</v>
      </c>
      <c r="G226" s="81">
        <f t="shared" si="131"/>
        <v>9</v>
      </c>
      <c r="H226" s="81">
        <f t="shared" si="132"/>
        <v>176</v>
      </c>
      <c r="I226" s="81">
        <f t="shared" si="133"/>
        <v>2728</v>
      </c>
      <c r="J226" s="82">
        <f t="shared" si="134"/>
        <v>1.3937225821888805E-2</v>
      </c>
      <c r="K226" s="82">
        <f t="shared" si="135"/>
        <v>3.1326139923424992E-3</v>
      </c>
      <c r="L226" s="82">
        <f t="shared" si="136"/>
        <v>6.1260006961364424E-2</v>
      </c>
      <c r="M226" s="81">
        <f t="shared" si="137"/>
        <v>0.21644135019614341</v>
      </c>
      <c r="N226" s="84">
        <f t="shared" si="138"/>
        <v>3.0003011594639362E-2</v>
      </c>
      <c r="O226" s="84"/>
      <c r="P226" s="85">
        <f t="shared" si="139"/>
        <v>0.86730161120313209</v>
      </c>
      <c r="Q226" s="87">
        <f t="shared" si="140"/>
        <v>3.0003011594639362E-2</v>
      </c>
      <c r="R226" s="96">
        <f t="shared" si="141"/>
        <v>0.10269537720222854</v>
      </c>
      <c r="AB226" s="119">
        <f t="shared" si="142"/>
        <v>61.142857142857146</v>
      </c>
      <c r="AC226" s="120">
        <f t="shared" si="143"/>
        <v>8.5714285714285712</v>
      </c>
      <c r="AD226" s="67">
        <f t="shared" si="144"/>
        <v>1.0942857142857143</v>
      </c>
      <c r="AE226" s="41">
        <f t="shared" si="145"/>
        <v>7.8328981723237598</v>
      </c>
    </row>
    <row r="227" spans="1:31" ht="13.8" x14ac:dyDescent="0.25">
      <c r="A227" s="95">
        <v>44085</v>
      </c>
      <c r="B227" s="81">
        <v>26607</v>
      </c>
      <c r="C227" s="81">
        <v>803</v>
      </c>
      <c r="D227" s="81">
        <v>23329</v>
      </c>
      <c r="E227" s="81"/>
      <c r="F227" s="81">
        <f t="shared" si="130"/>
        <v>43</v>
      </c>
      <c r="G227" s="81">
        <f t="shared" si="131"/>
        <v>6</v>
      </c>
      <c r="H227" s="81">
        <f t="shared" si="132"/>
        <v>290</v>
      </c>
      <c r="I227" s="81">
        <f t="shared" si="133"/>
        <v>2475</v>
      </c>
      <c r="J227" s="82">
        <f t="shared" si="134"/>
        <v>1.5778900700949821E-2</v>
      </c>
      <c r="K227" s="82">
        <f t="shared" si="135"/>
        <v>2.1994134897360706E-3</v>
      </c>
      <c r="L227" s="82">
        <f t="shared" si="136"/>
        <v>0.1063049853372434</v>
      </c>
      <c r="M227" s="81">
        <f t="shared" si="137"/>
        <v>0.14542176051415917</v>
      </c>
      <c r="N227" s="84">
        <f t="shared" si="138"/>
        <v>3.0180027812229865E-2</v>
      </c>
      <c r="O227" s="84"/>
      <c r="P227" s="85">
        <f t="shared" si="139"/>
        <v>0.87679933851993841</v>
      </c>
      <c r="Q227" s="87">
        <f t="shared" si="140"/>
        <v>3.0180027812229865E-2</v>
      </c>
      <c r="R227" s="96">
        <f t="shared" si="141"/>
        <v>9.3020633667831754E-2</v>
      </c>
      <c r="AB227" s="119">
        <f t="shared" si="142"/>
        <v>57.142857142857146</v>
      </c>
      <c r="AC227" s="120">
        <f t="shared" si="143"/>
        <v>7.8571428571428568</v>
      </c>
      <c r="AD227" s="67">
        <f t="shared" si="144"/>
        <v>1.0271428571428571</v>
      </c>
      <c r="AE227" s="41">
        <f t="shared" si="145"/>
        <v>7.649513212795549</v>
      </c>
    </row>
    <row r="228" spans="1:31" ht="13.8" x14ac:dyDescent="0.25">
      <c r="A228" s="95">
        <v>44086</v>
      </c>
      <c r="B228" s="81">
        <v>26651</v>
      </c>
      <c r="C228" s="81">
        <v>810</v>
      </c>
      <c r="D228" s="81">
        <v>23340</v>
      </c>
      <c r="E228" s="81"/>
      <c r="F228" s="81">
        <f t="shared" si="130"/>
        <v>44</v>
      </c>
      <c r="G228" s="81">
        <f t="shared" si="131"/>
        <v>7</v>
      </c>
      <c r="H228" s="81">
        <f t="shared" si="132"/>
        <v>11</v>
      </c>
      <c r="I228" s="81">
        <f t="shared" si="133"/>
        <v>2501</v>
      </c>
      <c r="J228" s="82">
        <f t="shared" si="134"/>
        <v>1.779634677984741E-2</v>
      </c>
      <c r="K228" s="82">
        <f t="shared" si="135"/>
        <v>2.8282828282828283E-3</v>
      </c>
      <c r="L228" s="82">
        <f t="shared" si="136"/>
        <v>4.4444444444444444E-3</v>
      </c>
      <c r="M228" s="81">
        <f t="shared" si="137"/>
        <v>2.4469976822290187</v>
      </c>
      <c r="N228" s="84">
        <f t="shared" si="138"/>
        <v>3.0392855802784134E-2</v>
      </c>
      <c r="O228" s="84"/>
      <c r="P228" s="85">
        <f t="shared" si="139"/>
        <v>0.87576451165059477</v>
      </c>
      <c r="Q228" s="87">
        <f t="shared" si="140"/>
        <v>3.0392855802784134E-2</v>
      </c>
      <c r="R228" s="96">
        <f t="shared" si="141"/>
        <v>9.3842632546621063E-2</v>
      </c>
      <c r="AB228" s="119">
        <f t="shared" si="142"/>
        <v>53.285714285714285</v>
      </c>
      <c r="AC228" s="120">
        <f t="shared" si="143"/>
        <v>8.1428571428571423</v>
      </c>
      <c r="AD228" s="67">
        <f t="shared" si="144"/>
        <v>1.0385714285714287</v>
      </c>
      <c r="AE228" s="41">
        <f t="shared" si="145"/>
        <v>7.8404401650618967</v>
      </c>
    </row>
    <row r="229" spans="1:31" ht="13.8" x14ac:dyDescent="0.25">
      <c r="A229" s="95">
        <v>44087</v>
      </c>
      <c r="B229" s="81">
        <v>26692</v>
      </c>
      <c r="C229" s="81">
        <v>816</v>
      </c>
      <c r="D229" s="81">
        <v>23465</v>
      </c>
      <c r="E229" s="81"/>
      <c r="F229" s="81">
        <f t="shared" ref="F229:F235" si="146">B229-B228</f>
        <v>41</v>
      </c>
      <c r="G229" s="81">
        <f t="shared" ref="G229:G235" si="147">C229-C228</f>
        <v>6</v>
      </c>
      <c r="H229" s="81">
        <f t="shared" ref="H229:H235" si="148">D229-D228</f>
        <v>125</v>
      </c>
      <c r="I229" s="81">
        <f t="shared" ref="I229:I235" si="149">B229-D229-C229</f>
        <v>2411</v>
      </c>
      <c r="J229" s="82">
        <f t="shared" ref="J229:J235" si="150">F229/I228*$B$2/($B$2-B228)</f>
        <v>1.6410594024162603E-2</v>
      </c>
      <c r="K229" s="82">
        <f t="shared" ref="K229:K235" si="151">G229/I228</f>
        <v>2.3990403838464614E-3</v>
      </c>
      <c r="L229" s="82">
        <f t="shared" ref="L229:L235" si="152">H229/I228</f>
        <v>4.998000799680128E-2</v>
      </c>
      <c r="M229" s="81">
        <f t="shared" ref="M229:M235" si="153">J229/(K229+L229)</f>
        <v>0.31330454698038679</v>
      </c>
      <c r="N229" s="84">
        <f t="shared" ref="N229:N235" si="154">C229/B229</f>
        <v>3.0570957590289227E-2</v>
      </c>
      <c r="O229" s="84"/>
      <c r="P229" s="85">
        <f t="shared" ref="P229:P235" si="155">D229/B229</f>
        <v>0.87910235276487336</v>
      </c>
      <c r="Q229" s="87">
        <f t="shared" ref="Q229:Q235" si="156">N229</f>
        <v>3.0570957590289227E-2</v>
      </c>
      <c r="R229" s="96">
        <f t="shared" ref="R229:R235" si="157">IF(P229="","",1-SUM(P229:Q229))</f>
        <v>9.0326689644837366E-2</v>
      </c>
      <c r="AB229" s="119">
        <f t="shared" ref="AB229:AB235" si="158">AVERAGE(F223:F229)</f>
        <v>53</v>
      </c>
      <c r="AC229" s="120">
        <f t="shared" ref="AC229:AC235" si="159">AVERAGE(G223:G229)</f>
        <v>7.7142857142857144</v>
      </c>
      <c r="AD229" s="67">
        <f t="shared" ref="AD229:AD235" si="160">INDEX(AB208:AB229,$AE$3)*$AD$2</f>
        <v>0.98285714285714298</v>
      </c>
      <c r="AE229" s="41">
        <f t="shared" ref="AE229:AE235" si="161">AC229/AD229</f>
        <v>7.8488372093023244</v>
      </c>
    </row>
    <row r="230" spans="1:31" ht="13.8" x14ac:dyDescent="0.25">
      <c r="A230" s="95">
        <v>44088</v>
      </c>
      <c r="B230" s="81">
        <v>26739</v>
      </c>
      <c r="C230" s="81">
        <v>816</v>
      </c>
      <c r="D230" s="81">
        <v>23579</v>
      </c>
      <c r="E230" s="81"/>
      <c r="F230" s="81">
        <f t="shared" si="146"/>
        <v>47</v>
      </c>
      <c r="G230" s="81">
        <f t="shared" si="147"/>
        <v>0</v>
      </c>
      <c r="H230" s="81">
        <f t="shared" si="148"/>
        <v>114</v>
      </c>
      <c r="I230" s="81">
        <f t="shared" si="149"/>
        <v>2344</v>
      </c>
      <c r="J230" s="82">
        <f t="shared" si="150"/>
        <v>1.9514412606626244E-2</v>
      </c>
      <c r="K230" s="82">
        <f t="shared" si="151"/>
        <v>0</v>
      </c>
      <c r="L230" s="82">
        <f t="shared" si="152"/>
        <v>4.7283284944006639E-2</v>
      </c>
      <c r="M230" s="81">
        <f t="shared" si="153"/>
        <v>0.41271270872434973</v>
      </c>
      <c r="N230" s="84">
        <f t="shared" si="154"/>
        <v>3.0517222035229441E-2</v>
      </c>
      <c r="O230" s="84"/>
      <c r="P230" s="85">
        <f t="shared" si="155"/>
        <v>0.8818205617263174</v>
      </c>
      <c r="Q230" s="87">
        <f t="shared" si="156"/>
        <v>3.0517222035229441E-2</v>
      </c>
      <c r="R230" s="96">
        <f t="shared" si="157"/>
        <v>8.7662216238453161E-2</v>
      </c>
      <c r="AB230" s="119">
        <f t="shared" si="158"/>
        <v>52.285714285714285</v>
      </c>
      <c r="AC230" s="120">
        <f t="shared" si="159"/>
        <v>6.5714285714285712</v>
      </c>
      <c r="AD230" s="67">
        <f t="shared" si="160"/>
        <v>0.94285714285714295</v>
      </c>
      <c r="AE230" s="41">
        <f t="shared" si="161"/>
        <v>6.9696969696969688</v>
      </c>
    </row>
    <row r="231" spans="1:31" ht="13.8" x14ac:dyDescent="0.25">
      <c r="A231" s="95">
        <v>44089</v>
      </c>
      <c r="B231" s="81">
        <v>26778</v>
      </c>
      <c r="C231" s="81">
        <v>824</v>
      </c>
      <c r="D231" s="81">
        <v>23652</v>
      </c>
      <c r="E231" s="81"/>
      <c r="F231" s="81">
        <f t="shared" si="146"/>
        <v>39</v>
      </c>
      <c r="G231" s="81">
        <f t="shared" si="147"/>
        <v>8</v>
      </c>
      <c r="H231" s="81">
        <f t="shared" si="148"/>
        <v>73</v>
      </c>
      <c r="I231" s="81">
        <f t="shared" si="149"/>
        <v>2302</v>
      </c>
      <c r="J231" s="82">
        <f t="shared" si="150"/>
        <v>1.665569029631693E-2</v>
      </c>
      <c r="K231" s="82">
        <f t="shared" si="151"/>
        <v>3.4129692832764505E-3</v>
      </c>
      <c r="L231" s="82">
        <f t="shared" si="152"/>
        <v>3.1143344709897609E-2</v>
      </c>
      <c r="M231" s="81">
        <f t="shared" si="153"/>
        <v>0.48198688956255414</v>
      </c>
      <c r="N231" s="84">
        <f t="shared" si="154"/>
        <v>3.0771528866980358E-2</v>
      </c>
      <c r="O231" s="84"/>
      <c r="P231" s="85">
        <f t="shared" si="155"/>
        <v>0.88326237956531484</v>
      </c>
      <c r="Q231" s="87">
        <f t="shared" si="156"/>
        <v>3.0771528866980358E-2</v>
      </c>
      <c r="R231" s="96">
        <f t="shared" si="157"/>
        <v>8.596609156770485E-2</v>
      </c>
      <c r="AB231" s="119">
        <f t="shared" si="158"/>
        <v>44.714285714285715</v>
      </c>
      <c r="AC231" s="120">
        <f t="shared" si="159"/>
        <v>6.1428571428571432</v>
      </c>
      <c r="AD231" s="67">
        <f t="shared" si="160"/>
        <v>0.86857142857142866</v>
      </c>
      <c r="AE231" s="41">
        <f t="shared" si="161"/>
        <v>7.072368421052631</v>
      </c>
    </row>
    <row r="232" spans="1:31" ht="13.8" x14ac:dyDescent="0.25">
      <c r="A232" s="95">
        <v>44090</v>
      </c>
      <c r="B232" s="81">
        <v>26813</v>
      </c>
      <c r="C232" s="81">
        <v>832</v>
      </c>
      <c r="D232" s="81">
        <v>23792</v>
      </c>
      <c r="E232" s="81"/>
      <c r="F232" s="81">
        <f t="shared" si="146"/>
        <v>35</v>
      </c>
      <c r="G232" s="81">
        <f t="shared" si="147"/>
        <v>8</v>
      </c>
      <c r="H232" s="81">
        <f t="shared" si="148"/>
        <v>140</v>
      </c>
      <c r="I232" s="81">
        <f t="shared" si="149"/>
        <v>2189</v>
      </c>
      <c r="J232" s="82">
        <f t="shared" si="150"/>
        <v>1.5220153310997122E-2</v>
      </c>
      <c r="K232" s="82">
        <f t="shared" si="151"/>
        <v>3.4752389226759338E-3</v>
      </c>
      <c r="L232" s="82">
        <f t="shared" si="152"/>
        <v>6.0816681146828845E-2</v>
      </c>
      <c r="M232" s="81">
        <f t="shared" si="153"/>
        <v>0.23673508731023901</v>
      </c>
      <c r="N232" s="84">
        <f t="shared" si="154"/>
        <v>3.1029724387424011E-2</v>
      </c>
      <c r="O232" s="84"/>
      <c r="P232" s="85">
        <f t="shared" si="155"/>
        <v>0.88733077238652891</v>
      </c>
      <c r="Q232" s="87">
        <f t="shared" si="156"/>
        <v>3.1029724387424011E-2</v>
      </c>
      <c r="R232" s="96">
        <f t="shared" si="157"/>
        <v>8.1639503226047072E-2</v>
      </c>
      <c r="AB232" s="119">
        <f t="shared" si="158"/>
        <v>41.285714285714285</v>
      </c>
      <c r="AC232" s="120">
        <f t="shared" si="159"/>
        <v>6.2857142857142856</v>
      </c>
      <c r="AD232" s="67">
        <f t="shared" si="160"/>
        <v>0.8214285714285714</v>
      </c>
      <c r="AE232" s="41">
        <f t="shared" si="161"/>
        <v>7.6521739130434785</v>
      </c>
    </row>
    <row r="233" spans="1:31" ht="13.8" x14ac:dyDescent="0.25">
      <c r="A233" s="95">
        <v>44091</v>
      </c>
      <c r="B233" s="81">
        <v>26861</v>
      </c>
      <c r="C233" s="81">
        <v>837</v>
      </c>
      <c r="D233" s="81">
        <v>23854</v>
      </c>
      <c r="E233" s="81"/>
      <c r="F233" s="81">
        <f t="shared" si="146"/>
        <v>48</v>
      </c>
      <c r="G233" s="81">
        <f t="shared" si="147"/>
        <v>5</v>
      </c>
      <c r="H233" s="81">
        <f t="shared" si="148"/>
        <v>62</v>
      </c>
      <c r="I233" s="81">
        <f t="shared" si="149"/>
        <v>2170</v>
      </c>
      <c r="J233" s="82">
        <f t="shared" si="150"/>
        <v>2.1950902186236826E-2</v>
      </c>
      <c r="K233" s="82">
        <f t="shared" si="151"/>
        <v>2.2841480127912287E-3</v>
      </c>
      <c r="L233" s="82">
        <f t="shared" si="152"/>
        <v>2.8323435358611239E-2</v>
      </c>
      <c r="M233" s="81">
        <f t="shared" si="153"/>
        <v>0.71717201321899116</v>
      </c>
      <c r="N233" s="84">
        <f t="shared" si="154"/>
        <v>3.1160418450541679E-2</v>
      </c>
      <c r="O233" s="84"/>
      <c r="P233" s="85">
        <f t="shared" si="155"/>
        <v>0.88805331149249844</v>
      </c>
      <c r="Q233" s="87">
        <f t="shared" si="156"/>
        <v>3.1160418450541679E-2</v>
      </c>
      <c r="R233" s="96">
        <f t="shared" si="157"/>
        <v>8.078627005695993E-2</v>
      </c>
      <c r="AB233" s="119">
        <f t="shared" si="158"/>
        <v>42.428571428571431</v>
      </c>
      <c r="AC233" s="120">
        <f t="shared" si="159"/>
        <v>5.7142857142857144</v>
      </c>
      <c r="AD233" s="67">
        <f t="shared" si="160"/>
        <v>0.79142857142857137</v>
      </c>
      <c r="AE233" s="41">
        <f t="shared" si="161"/>
        <v>7.2202166064981954</v>
      </c>
    </row>
    <row r="234" spans="1:31" ht="13.8" x14ac:dyDescent="0.25">
      <c r="A234" s="95">
        <v>44092</v>
      </c>
      <c r="B234" s="81">
        <v>26885</v>
      </c>
      <c r="C234" s="81">
        <v>844</v>
      </c>
      <c r="D234" s="81">
        <v>23861</v>
      </c>
      <c r="E234" s="81"/>
      <c r="F234" s="81">
        <f t="shared" si="146"/>
        <v>24</v>
      </c>
      <c r="G234" s="81">
        <f t="shared" si="147"/>
        <v>7</v>
      </c>
      <c r="H234" s="81">
        <f t="shared" si="148"/>
        <v>7</v>
      </c>
      <c r="I234" s="81">
        <f t="shared" si="149"/>
        <v>2180</v>
      </c>
      <c r="J234" s="82">
        <f t="shared" si="150"/>
        <v>1.1071570375462561E-2</v>
      </c>
      <c r="K234" s="82">
        <f t="shared" si="151"/>
        <v>3.2258064516129032E-3</v>
      </c>
      <c r="L234" s="82">
        <f t="shared" si="152"/>
        <v>3.2258064516129032E-3</v>
      </c>
      <c r="M234" s="81">
        <f t="shared" si="153"/>
        <v>1.716093408196697</v>
      </c>
      <c r="N234" s="84">
        <f t="shared" si="154"/>
        <v>3.1392970057652965E-2</v>
      </c>
      <c r="O234" s="84"/>
      <c r="P234" s="85">
        <f t="shared" si="155"/>
        <v>0.88752092244746139</v>
      </c>
      <c r="Q234" s="87">
        <f t="shared" si="156"/>
        <v>3.1392970057652965E-2</v>
      </c>
      <c r="R234" s="96">
        <f t="shared" si="157"/>
        <v>8.1086107494885651E-2</v>
      </c>
      <c r="AB234" s="119">
        <f t="shared" si="158"/>
        <v>39.714285714285715</v>
      </c>
      <c r="AC234" s="120">
        <f t="shared" si="159"/>
        <v>5.8571428571428568</v>
      </c>
      <c r="AD234" s="67">
        <f t="shared" si="160"/>
        <v>0.77428571428571435</v>
      </c>
      <c r="AE234" s="41">
        <f t="shared" si="161"/>
        <v>7.5645756457564568</v>
      </c>
    </row>
    <row r="235" spans="1:31" ht="13.8" x14ac:dyDescent="0.25">
      <c r="A235" s="95">
        <v>44093</v>
      </c>
      <c r="B235" s="81">
        <v>26898</v>
      </c>
      <c r="C235" s="81">
        <v>849</v>
      </c>
      <c r="D235" s="81">
        <v>23968</v>
      </c>
      <c r="E235" s="81"/>
      <c r="F235" s="81">
        <f t="shared" si="146"/>
        <v>13</v>
      </c>
      <c r="G235" s="81">
        <f t="shared" si="147"/>
        <v>5</v>
      </c>
      <c r="H235" s="81">
        <f t="shared" si="148"/>
        <v>107</v>
      </c>
      <c r="I235" s="81">
        <f t="shared" si="149"/>
        <v>2081</v>
      </c>
      <c r="J235" s="82">
        <f t="shared" si="150"/>
        <v>5.9695966085645041E-3</v>
      </c>
      <c r="K235" s="82">
        <f t="shared" si="151"/>
        <v>2.2935779816513763E-3</v>
      </c>
      <c r="L235" s="82">
        <f t="shared" si="152"/>
        <v>4.9082568807339452E-2</v>
      </c>
      <c r="M235" s="81">
        <f t="shared" si="153"/>
        <v>0.11619393398813052</v>
      </c>
      <c r="N235" s="84">
        <f t="shared" si="154"/>
        <v>3.1563685032344413E-2</v>
      </c>
      <c r="O235" s="84"/>
      <c r="P235" s="85">
        <f t="shared" si="155"/>
        <v>0.8910699680273626</v>
      </c>
      <c r="Q235" s="87">
        <f t="shared" si="156"/>
        <v>3.1563685032344413E-2</v>
      </c>
      <c r="R235" s="96">
        <f t="shared" si="157"/>
        <v>7.7366346940292985E-2</v>
      </c>
      <c r="AB235" s="119">
        <f t="shared" si="158"/>
        <v>35.285714285714285</v>
      </c>
      <c r="AC235" s="120">
        <f t="shared" si="159"/>
        <v>5.5714285714285712</v>
      </c>
      <c r="AD235" s="67">
        <f t="shared" si="160"/>
        <v>0.6785714285714286</v>
      </c>
      <c r="AE235" s="41">
        <f t="shared" si="161"/>
        <v>8.2105263157894726</v>
      </c>
    </row>
    <row r="236" spans="1:31" ht="13.8" x14ac:dyDescent="0.25">
      <c r="A236" s="95">
        <v>44094</v>
      </c>
      <c r="B236" s="81">
        <v>26912</v>
      </c>
      <c r="C236" s="81">
        <v>851</v>
      </c>
      <c r="D236" s="81">
        <v>24063</v>
      </c>
      <c r="E236" s="81"/>
      <c r="F236" s="81">
        <f t="shared" ref="F236:F242" si="162">B236-B235</f>
        <v>14</v>
      </c>
      <c r="G236" s="81">
        <f t="shared" ref="G236:G242" si="163">C236-C235</f>
        <v>2</v>
      </c>
      <c r="H236" s="81">
        <f t="shared" ref="H236:H242" si="164">D236-D235</f>
        <v>95</v>
      </c>
      <c r="I236" s="81">
        <f t="shared" ref="I236:I242" si="165">B236-D236-C236</f>
        <v>1998</v>
      </c>
      <c r="J236" s="82">
        <f t="shared" ref="J236:J242" si="166">F236/I235*$B$2/($B$2-B235)</f>
        <v>6.7346387267264649E-3</v>
      </c>
      <c r="K236" s="82">
        <f t="shared" ref="K236:K242" si="167">G236/I235</f>
        <v>9.6107640557424319E-4</v>
      </c>
      <c r="L236" s="82">
        <f t="shared" ref="L236:L242" si="168">H236/I235</f>
        <v>4.5651129264776547E-2</v>
      </c>
      <c r="M236" s="81">
        <f t="shared" ref="M236:M242" si="169">J236/(K236+L236)</f>
        <v>0.14448230093111106</v>
      </c>
      <c r="N236" s="84">
        <f t="shared" ref="N236:N242" si="170">C236/B236</f>
        <v>3.1621581450653982E-2</v>
      </c>
      <c r="O236" s="84"/>
      <c r="P236" s="85">
        <f t="shared" ref="P236:P242" si="171">D236/B236</f>
        <v>0.89413644470868014</v>
      </c>
      <c r="Q236" s="87">
        <f t="shared" ref="Q236:Q242" si="172">N236</f>
        <v>3.1621581450653982E-2</v>
      </c>
      <c r="R236" s="96">
        <f t="shared" ref="R236:R242" si="173">IF(P236="","",1-SUM(P236:Q236))</f>
        <v>7.4241973840665887E-2</v>
      </c>
      <c r="AB236" s="119">
        <f t="shared" ref="AB236:AB242" si="174">AVERAGE(F230:F236)</f>
        <v>31.428571428571427</v>
      </c>
      <c r="AC236" s="120">
        <f t="shared" ref="AC236:AC242" si="175">AVERAGE(G230:G236)</f>
        <v>5</v>
      </c>
      <c r="AD236" s="67">
        <f t="shared" ref="AD236:AD242" si="176">INDEX(AB215:AB236,$AE$3)*$AD$2</f>
        <v>0.61142857142857143</v>
      </c>
      <c r="AE236" s="41">
        <f t="shared" ref="AE236:AE242" si="177">AC236/AD236</f>
        <v>8.1775700934579447</v>
      </c>
    </row>
    <row r="237" spans="1:31" ht="13.8" x14ac:dyDescent="0.25">
      <c r="A237" s="95">
        <v>44095</v>
      </c>
      <c r="B237" s="81">
        <v>26942</v>
      </c>
      <c r="C237" s="81">
        <v>854</v>
      </c>
      <c r="D237" s="81">
        <v>24157</v>
      </c>
      <c r="E237" s="81"/>
      <c r="F237" s="81">
        <f t="shared" si="162"/>
        <v>30</v>
      </c>
      <c r="G237" s="81">
        <f t="shared" si="163"/>
        <v>3</v>
      </c>
      <c r="H237" s="81">
        <f t="shared" si="164"/>
        <v>94</v>
      </c>
      <c r="I237" s="81">
        <f t="shared" si="165"/>
        <v>1931</v>
      </c>
      <c r="J237" s="82">
        <f t="shared" si="166"/>
        <v>1.503087826348418E-2</v>
      </c>
      <c r="K237" s="82">
        <f t="shared" si="167"/>
        <v>1.5015015015015015E-3</v>
      </c>
      <c r="L237" s="82">
        <f t="shared" si="168"/>
        <v>4.7047047047047048E-2</v>
      </c>
      <c r="M237" s="81">
        <f t="shared" si="169"/>
        <v>0.3096051007261999</v>
      </c>
      <c r="N237" s="84">
        <f t="shared" si="170"/>
        <v>3.1697721030361517E-2</v>
      </c>
      <c r="O237" s="84"/>
      <c r="P237" s="85">
        <f t="shared" si="171"/>
        <v>0.89662979734243931</v>
      </c>
      <c r="Q237" s="87">
        <f t="shared" si="172"/>
        <v>3.1697721030361517E-2</v>
      </c>
      <c r="R237" s="96">
        <f t="shared" si="173"/>
        <v>7.1672481627199192E-2</v>
      </c>
      <c r="AB237" s="119">
        <f t="shared" si="174"/>
        <v>29</v>
      </c>
      <c r="AC237" s="120">
        <f t="shared" si="175"/>
        <v>5.4285714285714288</v>
      </c>
      <c r="AD237" s="67">
        <f t="shared" si="176"/>
        <v>0.57142857142857151</v>
      </c>
      <c r="AE237" s="41">
        <f t="shared" si="177"/>
        <v>9.5</v>
      </c>
    </row>
    <row r="238" spans="1:31" ht="13.8" x14ac:dyDescent="0.25">
      <c r="A238" s="95">
        <v>44096</v>
      </c>
      <c r="B238" s="81">
        <v>26972</v>
      </c>
      <c r="C238" s="81">
        <v>859</v>
      </c>
      <c r="D238" s="81">
        <v>24331</v>
      </c>
      <c r="E238" s="81"/>
      <c r="F238" s="81">
        <f t="shared" si="162"/>
        <v>30</v>
      </c>
      <c r="G238" s="81">
        <f t="shared" si="163"/>
        <v>5</v>
      </c>
      <c r="H238" s="81">
        <f t="shared" si="164"/>
        <v>174</v>
      </c>
      <c r="I238" s="81">
        <f t="shared" si="165"/>
        <v>1782</v>
      </c>
      <c r="J238" s="82">
        <f t="shared" si="166"/>
        <v>1.5552423686886023E-2</v>
      </c>
      <c r="K238" s="82">
        <f t="shared" si="167"/>
        <v>2.5893319523562922E-3</v>
      </c>
      <c r="L238" s="82">
        <f t="shared" si="168"/>
        <v>9.0108751941998966E-2</v>
      </c>
      <c r="M238" s="81">
        <f t="shared" si="169"/>
        <v>0.16777502871160285</v>
      </c>
      <c r="N238" s="84">
        <f t="shared" si="170"/>
        <v>3.184784220673291E-2</v>
      </c>
      <c r="O238" s="84"/>
      <c r="P238" s="85">
        <f t="shared" si="171"/>
        <v>0.90208364229571403</v>
      </c>
      <c r="Q238" s="87">
        <f t="shared" si="172"/>
        <v>3.184784220673291E-2</v>
      </c>
      <c r="R238" s="96">
        <f t="shared" si="173"/>
        <v>6.6068515497553104E-2</v>
      </c>
      <c r="AB238" s="119">
        <f t="shared" si="174"/>
        <v>27.714285714285715</v>
      </c>
      <c r="AC238" s="120">
        <f t="shared" si="175"/>
        <v>5</v>
      </c>
      <c r="AD238" s="67">
        <f t="shared" si="176"/>
        <v>0.53285714285714281</v>
      </c>
      <c r="AE238" s="41">
        <f t="shared" si="177"/>
        <v>9.3833780160857909</v>
      </c>
    </row>
    <row r="239" spans="1:31" ht="13.8" x14ac:dyDescent="0.25">
      <c r="A239" s="95">
        <v>44097</v>
      </c>
      <c r="B239" s="81">
        <v>26980</v>
      </c>
      <c r="C239" s="81">
        <v>861</v>
      </c>
      <c r="D239" s="81">
        <v>24448</v>
      </c>
      <c r="E239" s="81"/>
      <c r="F239" s="81">
        <f t="shared" si="162"/>
        <v>8</v>
      </c>
      <c r="G239" s="81">
        <f t="shared" si="163"/>
        <v>2</v>
      </c>
      <c r="H239" s="81">
        <f t="shared" si="164"/>
        <v>117</v>
      </c>
      <c r="I239" s="81">
        <f t="shared" si="165"/>
        <v>1671</v>
      </c>
      <c r="J239" s="82">
        <f t="shared" si="166"/>
        <v>4.4940913592810697E-3</v>
      </c>
      <c r="K239" s="82">
        <f t="shared" si="167"/>
        <v>1.1223344556677891E-3</v>
      </c>
      <c r="L239" s="82">
        <f t="shared" si="168"/>
        <v>6.5656565656565663E-2</v>
      </c>
      <c r="M239" s="81">
        <f t="shared" si="169"/>
        <v>6.7298073968393837E-2</v>
      </c>
      <c r="N239" s="84">
        <f t="shared" si="170"/>
        <v>3.1912527798369165E-2</v>
      </c>
      <c r="O239" s="84"/>
      <c r="P239" s="85">
        <f t="shared" si="171"/>
        <v>0.90615270570793183</v>
      </c>
      <c r="Q239" s="87">
        <f t="shared" si="172"/>
        <v>3.1912527798369165E-2</v>
      </c>
      <c r="R239" s="96">
        <f t="shared" si="173"/>
        <v>6.1934766493699001E-2</v>
      </c>
      <c r="AB239" s="119">
        <f t="shared" si="174"/>
        <v>23.857142857142858</v>
      </c>
      <c r="AC239" s="120">
        <f t="shared" si="175"/>
        <v>4.1428571428571432</v>
      </c>
      <c r="AD239" s="67">
        <f t="shared" si="176"/>
        <v>0.53</v>
      </c>
      <c r="AE239" s="41">
        <f t="shared" si="177"/>
        <v>7.8167115902964959</v>
      </c>
    </row>
    <row r="240" spans="1:31" ht="13.8" x14ac:dyDescent="0.25">
      <c r="A240" s="95">
        <v>44098</v>
      </c>
      <c r="B240" s="81">
        <v>27000</v>
      </c>
      <c r="C240" s="81">
        <v>869</v>
      </c>
      <c r="D240" s="81">
        <v>24523</v>
      </c>
      <c r="E240" s="81"/>
      <c r="F240" s="81">
        <f t="shared" si="162"/>
        <v>20</v>
      </c>
      <c r="G240" s="81">
        <f t="shared" si="163"/>
        <v>8</v>
      </c>
      <c r="H240" s="81">
        <f t="shared" si="164"/>
        <v>75</v>
      </c>
      <c r="I240" s="81">
        <f t="shared" si="165"/>
        <v>1608</v>
      </c>
      <c r="J240" s="82">
        <f t="shared" si="166"/>
        <v>1.1981557925453089E-2</v>
      </c>
      <c r="K240" s="82">
        <f t="shared" si="167"/>
        <v>4.7875523638539795E-3</v>
      </c>
      <c r="L240" s="82">
        <f t="shared" si="168"/>
        <v>4.4883303411131059E-2</v>
      </c>
      <c r="M240" s="81">
        <f t="shared" si="169"/>
        <v>0.24121907582448326</v>
      </c>
      <c r="N240" s="84">
        <f t="shared" si="170"/>
        <v>3.2185185185185185E-2</v>
      </c>
      <c r="O240" s="84"/>
      <c r="P240" s="85">
        <f t="shared" si="171"/>
        <v>0.90825925925925921</v>
      </c>
      <c r="Q240" s="87">
        <f t="shared" si="172"/>
        <v>3.2185185185185185E-2</v>
      </c>
      <c r="R240" s="96">
        <f t="shared" si="173"/>
        <v>5.9555555555555584E-2</v>
      </c>
      <c r="AB240" s="119">
        <f t="shared" si="174"/>
        <v>19.857142857142858</v>
      </c>
      <c r="AC240" s="120">
        <f t="shared" si="175"/>
        <v>4.5714285714285712</v>
      </c>
      <c r="AD240" s="67">
        <f t="shared" si="176"/>
        <v>0.52285714285714291</v>
      </c>
      <c r="AE240" s="41">
        <f t="shared" si="177"/>
        <v>8.7431693989071029</v>
      </c>
    </row>
    <row r="241" spans="1:31" ht="13.8" x14ac:dyDescent="0.25">
      <c r="A241" s="95">
        <v>44099</v>
      </c>
      <c r="B241" s="81">
        <v>27016</v>
      </c>
      <c r="C241" s="81">
        <v>870</v>
      </c>
      <c r="D241" s="81">
        <v>24523</v>
      </c>
      <c r="E241" s="81"/>
      <c r="F241" s="81">
        <f t="shared" si="162"/>
        <v>16</v>
      </c>
      <c r="G241" s="81">
        <f t="shared" si="163"/>
        <v>1</v>
      </c>
      <c r="H241" s="81">
        <f t="shared" si="164"/>
        <v>0</v>
      </c>
      <c r="I241" s="81">
        <f t="shared" si="165"/>
        <v>1623</v>
      </c>
      <c r="J241" s="82">
        <f t="shared" si="166"/>
        <v>9.960795528874012E-3</v>
      </c>
      <c r="K241" s="82">
        <f t="shared" si="167"/>
        <v>6.2189054726368158E-4</v>
      </c>
      <c r="L241" s="82">
        <f t="shared" si="168"/>
        <v>0</v>
      </c>
      <c r="M241" s="81">
        <f t="shared" si="169"/>
        <v>16.016959210429413</v>
      </c>
      <c r="N241" s="84">
        <f t="shared" si="170"/>
        <v>3.2203138880663312E-2</v>
      </c>
      <c r="O241" s="84"/>
      <c r="P241" s="85">
        <f t="shared" si="171"/>
        <v>0.90772135031092682</v>
      </c>
      <c r="Q241" s="87">
        <f t="shared" si="172"/>
        <v>3.2203138880663312E-2</v>
      </c>
      <c r="R241" s="96">
        <f t="shared" si="173"/>
        <v>6.0075510808409893E-2</v>
      </c>
      <c r="AB241" s="119">
        <f t="shared" si="174"/>
        <v>18.714285714285715</v>
      </c>
      <c r="AC241" s="120">
        <f t="shared" si="175"/>
        <v>3.7142857142857144</v>
      </c>
      <c r="AD241" s="67">
        <f t="shared" si="176"/>
        <v>0.44714285714285718</v>
      </c>
      <c r="AE241" s="41">
        <f t="shared" si="177"/>
        <v>8.3067092651757193</v>
      </c>
    </row>
    <row r="242" spans="1:31" ht="13.8" x14ac:dyDescent="0.25">
      <c r="A242" s="95">
        <v>44100</v>
      </c>
      <c r="B242" s="81">
        <v>27040</v>
      </c>
      <c r="C242" s="81">
        <v>872</v>
      </c>
      <c r="D242" s="81">
        <v>24573</v>
      </c>
      <c r="E242" s="81"/>
      <c r="F242" s="81">
        <f t="shared" si="162"/>
        <v>24</v>
      </c>
      <c r="G242" s="81">
        <f t="shared" si="163"/>
        <v>2</v>
      </c>
      <c r="H242" s="81">
        <f t="shared" si="164"/>
        <v>50</v>
      </c>
      <c r="I242" s="81">
        <f t="shared" si="165"/>
        <v>1595</v>
      </c>
      <c r="J242" s="82">
        <f t="shared" si="166"/>
        <v>1.480311392882681E-2</v>
      </c>
      <c r="K242" s="82">
        <f t="shared" si="167"/>
        <v>1.2322858903265558E-3</v>
      </c>
      <c r="L242" s="82">
        <f t="shared" si="168"/>
        <v>3.0807147258163893E-2</v>
      </c>
      <c r="M242" s="81">
        <f t="shared" si="169"/>
        <v>0.46202795974011374</v>
      </c>
      <c r="N242" s="84">
        <f t="shared" si="170"/>
        <v>3.2248520710059174E-2</v>
      </c>
      <c r="O242" s="84"/>
      <c r="P242" s="85">
        <f t="shared" si="171"/>
        <v>0.90876479289940826</v>
      </c>
      <c r="Q242" s="87">
        <f t="shared" si="172"/>
        <v>3.2248520710059174E-2</v>
      </c>
      <c r="R242" s="96">
        <f t="shared" si="173"/>
        <v>5.8986686390532617E-2</v>
      </c>
      <c r="AB242" s="119">
        <f t="shared" si="174"/>
        <v>20.285714285714285</v>
      </c>
      <c r="AC242" s="120">
        <f t="shared" si="175"/>
        <v>3.2857142857142856</v>
      </c>
      <c r="AD242" s="67">
        <f t="shared" si="176"/>
        <v>0.41285714285714287</v>
      </c>
      <c r="AE242" s="41">
        <f t="shared" si="177"/>
        <v>7.9584775086505184</v>
      </c>
    </row>
    <row r="243" spans="1:31" ht="13.8" x14ac:dyDescent="0.25">
      <c r="A243" s="95">
        <v>44101</v>
      </c>
      <c r="B243" s="81">
        <v>27044</v>
      </c>
      <c r="C243" s="81">
        <v>875</v>
      </c>
      <c r="D243" s="81">
        <v>24633</v>
      </c>
      <c r="E243" s="81"/>
      <c r="F243" s="81">
        <f t="shared" ref="F243:F249" si="178">B243-B242</f>
        <v>4</v>
      </c>
      <c r="G243" s="81">
        <f t="shared" ref="G243:G249" si="179">C243-C242</f>
        <v>3</v>
      </c>
      <c r="H243" s="81">
        <f t="shared" ref="H243:H249" si="180">D243-D242</f>
        <v>60</v>
      </c>
      <c r="I243" s="81">
        <f t="shared" ref="I243:I249" si="181">B243-D243-C243</f>
        <v>1536</v>
      </c>
      <c r="J243" s="82">
        <f t="shared" ref="J243:J249" si="182">F243/I242*$B$2/($B$2-B242)</f>
        <v>2.510499116278386E-3</v>
      </c>
      <c r="K243" s="82">
        <f t="shared" ref="K243:K249" si="183">G243/I242</f>
        <v>1.8808777429467085E-3</v>
      </c>
      <c r="L243" s="82">
        <f t="shared" ref="L243:L249" si="184">H243/I242</f>
        <v>3.7617554858934171E-2</v>
      </c>
      <c r="M243" s="81">
        <f t="shared" ref="M243:M249" si="185">J243/(K243+L243)</f>
        <v>6.3559461753397231E-2</v>
      </c>
      <c r="N243" s="84">
        <f t="shared" ref="N243:N249" si="186">C243/B243</f>
        <v>3.2354681260168612E-2</v>
      </c>
      <c r="O243" s="84"/>
      <c r="P243" s="85">
        <f t="shared" ref="P243:P249" si="187">D243/B243</f>
        <v>0.91084898683626681</v>
      </c>
      <c r="Q243" s="87">
        <f t="shared" ref="Q243:Q249" si="188">N243</f>
        <v>3.2354681260168612E-2</v>
      </c>
      <c r="R243" s="96">
        <f t="shared" ref="R243:R249" si="189">IF(P243="","",1-SUM(P243:Q243))</f>
        <v>5.679633190356459E-2</v>
      </c>
      <c r="AB243" s="119">
        <f t="shared" ref="AB243:AB249" si="190">AVERAGE(F237:F243)</f>
        <v>18.857142857142858</v>
      </c>
      <c r="AC243" s="120">
        <f t="shared" ref="AC243:AC249" si="191">AVERAGE(G237:G243)</f>
        <v>3.4285714285714284</v>
      </c>
      <c r="AD243" s="67">
        <f t="shared" ref="AD243:AD249" si="192">INDEX(AB222:AB243,$AE$3)*$AD$2</f>
        <v>0.42428571428571432</v>
      </c>
      <c r="AE243" s="41">
        <f t="shared" ref="AE243:AE249" si="193">AC243/AD243</f>
        <v>8.0808080808080796</v>
      </c>
    </row>
    <row r="244" spans="1:31" ht="13.8" x14ac:dyDescent="0.25">
      <c r="A244" s="95">
        <v>44102</v>
      </c>
      <c r="B244" s="81">
        <v>27055</v>
      </c>
      <c r="C244" s="81">
        <v>882</v>
      </c>
      <c r="D244" s="81">
        <v>24681</v>
      </c>
      <c r="E244" s="81"/>
      <c r="F244" s="81">
        <f t="shared" si="178"/>
        <v>11</v>
      </c>
      <c r="G244" s="81">
        <f t="shared" si="179"/>
        <v>7</v>
      </c>
      <c r="H244" s="81">
        <f t="shared" si="180"/>
        <v>48</v>
      </c>
      <c r="I244" s="81">
        <f t="shared" si="181"/>
        <v>1492</v>
      </c>
      <c r="J244" s="82">
        <f t="shared" si="182"/>
        <v>7.1690615090752863E-3</v>
      </c>
      <c r="K244" s="82">
        <f t="shared" si="183"/>
        <v>4.557291666666667E-3</v>
      </c>
      <c r="L244" s="82">
        <f t="shared" si="184"/>
        <v>3.125E-2</v>
      </c>
      <c r="M244" s="81">
        <f t="shared" si="185"/>
        <v>0.20021233596253893</v>
      </c>
      <c r="N244" s="84">
        <f t="shared" si="186"/>
        <v>3.2600258732212159E-2</v>
      </c>
      <c r="O244" s="84"/>
      <c r="P244" s="85">
        <f t="shared" si="187"/>
        <v>0.91225281833302529</v>
      </c>
      <c r="Q244" s="87">
        <f t="shared" si="188"/>
        <v>3.2600258732212159E-2</v>
      </c>
      <c r="R244" s="96">
        <f t="shared" si="189"/>
        <v>5.5146922934762532E-2</v>
      </c>
      <c r="AB244" s="119">
        <f t="shared" si="190"/>
        <v>16.142857142857142</v>
      </c>
      <c r="AC244" s="120">
        <f t="shared" si="191"/>
        <v>4</v>
      </c>
      <c r="AD244" s="67">
        <f t="shared" si="192"/>
        <v>0.39714285714285719</v>
      </c>
      <c r="AE244" s="41">
        <f t="shared" si="193"/>
        <v>10.071942446043165</v>
      </c>
    </row>
    <row r="245" spans="1:31" ht="13.8" x14ac:dyDescent="0.25">
      <c r="A245" s="95">
        <v>44103</v>
      </c>
      <c r="B245" s="81">
        <v>27078</v>
      </c>
      <c r="C245" s="81">
        <v>886</v>
      </c>
      <c r="D245" s="81">
        <v>24752</v>
      </c>
      <c r="E245" s="81"/>
      <c r="F245" s="81">
        <f t="shared" si="178"/>
        <v>23</v>
      </c>
      <c r="G245" s="81">
        <f t="shared" si="179"/>
        <v>4</v>
      </c>
      <c r="H245" s="81">
        <f t="shared" si="180"/>
        <v>71</v>
      </c>
      <c r="I245" s="81">
        <f t="shared" si="181"/>
        <v>1440</v>
      </c>
      <c r="J245" s="82">
        <f t="shared" si="182"/>
        <v>1.5431922639670487E-2</v>
      </c>
      <c r="K245" s="82">
        <f t="shared" si="183"/>
        <v>2.6809651474530832E-3</v>
      </c>
      <c r="L245" s="82">
        <f t="shared" si="184"/>
        <v>4.7587131367292222E-2</v>
      </c>
      <c r="M245" s="81">
        <f t="shared" si="185"/>
        <v>0.30699238104517823</v>
      </c>
      <c r="N245" s="84">
        <f t="shared" si="186"/>
        <v>3.272028953393899E-2</v>
      </c>
      <c r="O245" s="84"/>
      <c r="P245" s="85">
        <f t="shared" si="187"/>
        <v>0.91410000738606989</v>
      </c>
      <c r="Q245" s="87">
        <f t="shared" si="188"/>
        <v>3.272028953393899E-2</v>
      </c>
      <c r="R245" s="96">
        <f t="shared" si="189"/>
        <v>5.3179703079991092E-2</v>
      </c>
      <c r="AB245" s="119">
        <f t="shared" si="190"/>
        <v>15.142857142857142</v>
      </c>
      <c r="AC245" s="120">
        <f t="shared" si="191"/>
        <v>3.8571428571428572</v>
      </c>
      <c r="AD245" s="67">
        <f t="shared" si="192"/>
        <v>0.35285714285714287</v>
      </c>
      <c r="AE245" s="41">
        <f t="shared" si="193"/>
        <v>10.931174089068826</v>
      </c>
    </row>
    <row r="246" spans="1:31" ht="13.8" x14ac:dyDescent="0.25">
      <c r="A246" s="95">
        <v>44104</v>
      </c>
      <c r="B246" s="81">
        <v>27096</v>
      </c>
      <c r="C246" s="81">
        <v>888</v>
      </c>
      <c r="D246" s="81">
        <v>24784</v>
      </c>
      <c r="E246" s="81"/>
      <c r="F246" s="81">
        <f t="shared" si="178"/>
        <v>18</v>
      </c>
      <c r="G246" s="81">
        <f t="shared" si="179"/>
        <v>2</v>
      </c>
      <c r="H246" s="81">
        <f t="shared" si="180"/>
        <v>32</v>
      </c>
      <c r="I246" s="81">
        <f t="shared" si="181"/>
        <v>1424</v>
      </c>
      <c r="J246" s="82">
        <f t="shared" si="182"/>
        <v>1.2513287699831736E-2</v>
      </c>
      <c r="K246" s="82">
        <f t="shared" si="183"/>
        <v>1.3888888888888889E-3</v>
      </c>
      <c r="L246" s="82">
        <f t="shared" si="184"/>
        <v>2.2222222222222223E-2</v>
      </c>
      <c r="M246" s="81">
        <f t="shared" si="185"/>
        <v>0.52997453787522641</v>
      </c>
      <c r="N246" s="84">
        <f t="shared" si="186"/>
        <v>3.2772364924712132E-2</v>
      </c>
      <c r="O246" s="84"/>
      <c r="P246" s="85">
        <f t="shared" si="187"/>
        <v>0.91467375258340711</v>
      </c>
      <c r="Q246" s="87">
        <f t="shared" si="188"/>
        <v>3.2772364924712132E-2</v>
      </c>
      <c r="R246" s="96">
        <f t="shared" si="189"/>
        <v>5.2553882491880755E-2</v>
      </c>
      <c r="AB246" s="119">
        <f t="shared" si="190"/>
        <v>16.571428571428573</v>
      </c>
      <c r="AC246" s="120">
        <f t="shared" si="191"/>
        <v>3.8571428571428572</v>
      </c>
      <c r="AD246" s="67">
        <f t="shared" si="192"/>
        <v>0.31428571428571428</v>
      </c>
      <c r="AE246" s="41">
        <f t="shared" si="193"/>
        <v>12.272727272727273</v>
      </c>
    </row>
    <row r="247" spans="1:31" ht="13.8" x14ac:dyDescent="0.25">
      <c r="A247" s="95">
        <v>44105</v>
      </c>
      <c r="B247" s="81">
        <v>27109</v>
      </c>
      <c r="C247" s="81">
        <v>890</v>
      </c>
      <c r="D247" s="81">
        <v>24788</v>
      </c>
      <c r="E247" s="81"/>
      <c r="F247" s="81">
        <f t="shared" si="178"/>
        <v>13</v>
      </c>
      <c r="G247" s="81">
        <f t="shared" si="179"/>
        <v>2</v>
      </c>
      <c r="H247" s="81">
        <f t="shared" si="180"/>
        <v>4</v>
      </c>
      <c r="I247" s="81">
        <f t="shared" si="181"/>
        <v>1431</v>
      </c>
      <c r="J247" s="82">
        <f t="shared" si="182"/>
        <v>9.1389244409155624E-3</v>
      </c>
      <c r="K247" s="82">
        <f t="shared" si="183"/>
        <v>1.4044943820224719E-3</v>
      </c>
      <c r="L247" s="82">
        <f t="shared" si="184"/>
        <v>2.8089887640449437E-3</v>
      </c>
      <c r="M247" s="81">
        <f t="shared" si="185"/>
        <v>2.1689714006439602</v>
      </c>
      <c r="N247" s="84">
        <f t="shared" si="186"/>
        <v>3.2830425320004429E-2</v>
      </c>
      <c r="O247" s="84"/>
      <c r="P247" s="85">
        <f t="shared" si="187"/>
        <v>0.91438267733962886</v>
      </c>
      <c r="Q247" s="87">
        <f t="shared" si="188"/>
        <v>3.2830425320004429E-2</v>
      </c>
      <c r="R247" s="96">
        <f t="shared" si="189"/>
        <v>5.2786897340366679E-2</v>
      </c>
      <c r="AB247" s="119">
        <f t="shared" si="190"/>
        <v>15.571428571428571</v>
      </c>
      <c r="AC247" s="120">
        <f t="shared" si="191"/>
        <v>3</v>
      </c>
      <c r="AD247" s="67">
        <f t="shared" si="192"/>
        <v>0.28999999999999998</v>
      </c>
      <c r="AE247" s="41">
        <f t="shared" si="193"/>
        <v>10.344827586206897</v>
      </c>
    </row>
    <row r="248" spans="1:31" ht="13.8" x14ac:dyDescent="0.25">
      <c r="A248" s="95">
        <v>44106</v>
      </c>
      <c r="B248" s="81">
        <v>27121</v>
      </c>
      <c r="C248" s="81">
        <v>893</v>
      </c>
      <c r="D248" s="81">
        <v>24850</v>
      </c>
      <c r="E248" s="81"/>
      <c r="F248" s="81">
        <f t="shared" si="178"/>
        <v>12</v>
      </c>
      <c r="G248" s="81">
        <f t="shared" si="179"/>
        <v>3</v>
      </c>
      <c r="H248" s="81">
        <f t="shared" si="180"/>
        <v>62</v>
      </c>
      <c r="I248" s="81">
        <f t="shared" si="181"/>
        <v>1378</v>
      </c>
      <c r="J248" s="82">
        <f t="shared" si="182"/>
        <v>8.3946686311597452E-3</v>
      </c>
      <c r="K248" s="82">
        <f t="shared" si="183"/>
        <v>2.0964360587002098E-3</v>
      </c>
      <c r="L248" s="82">
        <f t="shared" si="184"/>
        <v>4.3326345213137663E-2</v>
      </c>
      <c r="M248" s="81">
        <f t="shared" si="185"/>
        <v>0.1848118586336861</v>
      </c>
      <c r="N248" s="84">
        <f t="shared" si="186"/>
        <v>3.2926514509052027E-2</v>
      </c>
      <c r="O248" s="84"/>
      <c r="P248" s="85">
        <f t="shared" si="187"/>
        <v>0.91626414955200763</v>
      </c>
      <c r="Q248" s="87">
        <f t="shared" si="188"/>
        <v>3.2926514509052027E-2</v>
      </c>
      <c r="R248" s="96">
        <f t="shared" si="189"/>
        <v>5.0809335938940325E-2</v>
      </c>
      <c r="AB248" s="119">
        <f t="shared" si="190"/>
        <v>15</v>
      </c>
      <c r="AC248" s="120">
        <f t="shared" si="191"/>
        <v>3.2857142857142856</v>
      </c>
      <c r="AD248" s="67">
        <f t="shared" si="192"/>
        <v>0.27714285714285714</v>
      </c>
      <c r="AE248" s="41">
        <f t="shared" si="193"/>
        <v>11.855670103092784</v>
      </c>
    </row>
    <row r="249" spans="1:31" ht="13.8" x14ac:dyDescent="0.25">
      <c r="A249" s="95">
        <v>44107</v>
      </c>
      <c r="B249" s="81">
        <v>27135</v>
      </c>
      <c r="C249" s="81">
        <v>894</v>
      </c>
      <c r="D249" s="81">
        <v>24866</v>
      </c>
      <c r="E249" s="81"/>
      <c r="F249" s="81">
        <f t="shared" si="178"/>
        <v>14</v>
      </c>
      <c r="G249" s="81">
        <f t="shared" si="179"/>
        <v>1</v>
      </c>
      <c r="H249" s="81">
        <f t="shared" si="180"/>
        <v>16</v>
      </c>
      <c r="I249" s="81">
        <f t="shared" si="181"/>
        <v>1375</v>
      </c>
      <c r="J249" s="82">
        <f t="shared" si="182"/>
        <v>1.0170468709738711E-2</v>
      </c>
      <c r="K249" s="82">
        <f t="shared" si="183"/>
        <v>7.2568940493468795E-4</v>
      </c>
      <c r="L249" s="82">
        <f t="shared" si="184"/>
        <v>1.1611030478955007E-2</v>
      </c>
      <c r="M249" s="81">
        <f t="shared" si="185"/>
        <v>0.82440622835411437</v>
      </c>
      <c r="N249" s="84">
        <f t="shared" si="186"/>
        <v>3.2946379215035931E-2</v>
      </c>
      <c r="O249" s="84"/>
      <c r="P249" s="85">
        <f t="shared" si="187"/>
        <v>0.91638105767458999</v>
      </c>
      <c r="Q249" s="87">
        <f t="shared" si="188"/>
        <v>3.2946379215035931E-2</v>
      </c>
      <c r="R249" s="96">
        <f t="shared" si="189"/>
        <v>5.0672563110374047E-2</v>
      </c>
      <c r="AB249" s="119">
        <f t="shared" si="190"/>
        <v>13.571428571428571</v>
      </c>
      <c r="AC249" s="120">
        <f t="shared" si="191"/>
        <v>3.1428571428571428</v>
      </c>
      <c r="AD249" s="67">
        <f t="shared" si="192"/>
        <v>0.23857142857142857</v>
      </c>
      <c r="AE249" s="41">
        <f t="shared" si="193"/>
        <v>13.173652694610778</v>
      </c>
    </row>
    <row r="250" spans="1:31" ht="13.8" x14ac:dyDescent="0.25">
      <c r="A250" s="95">
        <v>44108</v>
      </c>
      <c r="B250" s="81">
        <v>27148</v>
      </c>
      <c r="C250" s="81">
        <v>894</v>
      </c>
      <c r="D250" s="81">
        <v>24890</v>
      </c>
      <c r="E250" s="81"/>
      <c r="F250" s="81">
        <f t="shared" ref="F250:F270" si="194">B250-B249</f>
        <v>13</v>
      </c>
      <c r="G250" s="81">
        <f t="shared" ref="G250:G270" si="195">C250-C249</f>
        <v>0</v>
      </c>
      <c r="H250" s="81">
        <f t="shared" ref="H250:H270" si="196">D250-D249</f>
        <v>24</v>
      </c>
      <c r="I250" s="81">
        <f t="shared" ref="I250:I270" si="197">B250-D250-C250</f>
        <v>1364</v>
      </c>
      <c r="J250" s="82">
        <f t="shared" ref="J250:J270" si="198">F250/I249*$B$2/($B$2-B249)</f>
        <v>9.4646169662974487E-3</v>
      </c>
      <c r="K250" s="82">
        <f t="shared" ref="K250:K270" si="199">G250/I249</f>
        <v>0</v>
      </c>
      <c r="L250" s="82">
        <f t="shared" ref="L250:L270" si="200">H250/I249</f>
        <v>1.7454545454545455E-2</v>
      </c>
      <c r="M250" s="81">
        <f t="shared" ref="M250:M270" si="201">J250/(K250+L250)</f>
        <v>0.54224368036079129</v>
      </c>
      <c r="N250" s="84">
        <f t="shared" ref="N250:N270" si="202">C250/B250</f>
        <v>3.2930602622660968E-2</v>
      </c>
      <c r="O250" s="84"/>
      <c r="P250" s="85">
        <f t="shared" ref="P250:P270" si="203">D250/B250</f>
        <v>0.91682628554589651</v>
      </c>
      <c r="Q250" s="87">
        <f t="shared" ref="Q250:Q270" si="204">N250</f>
        <v>3.2930602622660968E-2</v>
      </c>
      <c r="R250" s="96">
        <f t="shared" ref="R250:R270" si="205">IF(P250="","",1-SUM(P250:Q250))</f>
        <v>5.0243111831442477E-2</v>
      </c>
      <c r="AB250" s="119">
        <f t="shared" ref="AB250:AB270" si="206">AVERAGE(F244:F250)</f>
        <v>14.857142857142858</v>
      </c>
      <c r="AC250" s="120">
        <f t="shared" ref="AC250:AC270" si="207">AVERAGE(G244:G250)</f>
        <v>2.7142857142857144</v>
      </c>
      <c r="AD250" s="67">
        <f t="shared" ref="AD250:AD270" si="208">INDEX(AB229:AB250,$AE$3)*$AD$2</f>
        <v>0.19857142857142859</v>
      </c>
      <c r="AE250" s="41">
        <f t="shared" ref="AE250:AE270" si="209">AC250/AD250</f>
        <v>13.669064748201437</v>
      </c>
    </row>
    <row r="251" spans="1:31" ht="13.8" x14ac:dyDescent="0.25">
      <c r="A251" s="95">
        <v>44109</v>
      </c>
      <c r="B251" s="81">
        <v>27173</v>
      </c>
      <c r="C251" s="81">
        <v>895</v>
      </c>
      <c r="D251" s="81">
        <v>24892</v>
      </c>
      <c r="E251" s="81"/>
      <c r="F251" s="81">
        <f t="shared" si="194"/>
        <v>25</v>
      </c>
      <c r="G251" s="81">
        <f t="shared" si="195"/>
        <v>1</v>
      </c>
      <c r="H251" s="81">
        <f t="shared" si="196"/>
        <v>2</v>
      </c>
      <c r="I251" s="81">
        <f t="shared" si="197"/>
        <v>1386</v>
      </c>
      <c r="J251" s="82">
        <f t="shared" si="198"/>
        <v>1.8347979599412024E-2</v>
      </c>
      <c r="K251" s="82">
        <f t="shared" si="199"/>
        <v>7.3313782991202346E-4</v>
      </c>
      <c r="L251" s="82">
        <f t="shared" si="200"/>
        <v>1.4662756598240469E-3</v>
      </c>
      <c r="M251" s="81">
        <f t="shared" si="201"/>
        <v>8.342214724532667</v>
      </c>
      <c r="N251" s="84">
        <f t="shared" si="202"/>
        <v>3.2937106686784678E-2</v>
      </c>
      <c r="O251" s="84"/>
      <c r="P251" s="85">
        <f t="shared" si="203"/>
        <v>0.91605637949435104</v>
      </c>
      <c r="Q251" s="87">
        <f t="shared" si="204"/>
        <v>3.2937106686784678E-2</v>
      </c>
      <c r="R251" s="96">
        <f t="shared" si="205"/>
        <v>5.100651381886423E-2</v>
      </c>
      <c r="AB251" s="119">
        <f t="shared" si="206"/>
        <v>16.857142857142858</v>
      </c>
      <c r="AC251" s="120">
        <f t="shared" si="207"/>
        <v>1.8571428571428572</v>
      </c>
      <c r="AD251" s="67">
        <f t="shared" si="208"/>
        <v>0.18714285714285717</v>
      </c>
      <c r="AE251" s="41">
        <f t="shared" si="209"/>
        <v>9.9236641221374029</v>
      </c>
    </row>
    <row r="252" spans="1:31" ht="13.8" x14ac:dyDescent="0.25">
      <c r="A252" s="95">
        <v>44110</v>
      </c>
      <c r="B252" s="81">
        <v>27181</v>
      </c>
      <c r="C252" s="81">
        <v>897</v>
      </c>
      <c r="D252" s="81">
        <v>24917</v>
      </c>
      <c r="E252" s="81"/>
      <c r="F252" s="81">
        <f t="shared" si="194"/>
        <v>8</v>
      </c>
      <c r="G252" s="81">
        <f t="shared" si="195"/>
        <v>2</v>
      </c>
      <c r="H252" s="81">
        <f t="shared" si="196"/>
        <v>25</v>
      </c>
      <c r="I252" s="81">
        <f t="shared" si="197"/>
        <v>1367</v>
      </c>
      <c r="J252" s="82">
        <f t="shared" si="198"/>
        <v>5.7781630558866558E-3</v>
      </c>
      <c r="K252" s="82">
        <f t="shared" si="199"/>
        <v>1.443001443001443E-3</v>
      </c>
      <c r="L252" s="82">
        <f t="shared" si="200"/>
        <v>1.8037518037518036E-2</v>
      </c>
      <c r="M252" s="81">
        <f t="shared" si="201"/>
        <v>0.29661237020218167</v>
      </c>
      <c r="N252" s="84">
        <f t="shared" si="202"/>
        <v>3.3000993340936681E-2</v>
      </c>
      <c r="O252" s="84"/>
      <c r="P252" s="85">
        <f t="shared" si="203"/>
        <v>0.9167065229388176</v>
      </c>
      <c r="Q252" s="87">
        <f t="shared" si="204"/>
        <v>3.3000993340936681E-2</v>
      </c>
      <c r="R252" s="96">
        <f t="shared" si="205"/>
        <v>5.0292483720245751E-2</v>
      </c>
      <c r="AB252" s="119">
        <f t="shared" si="206"/>
        <v>14.714285714285714</v>
      </c>
      <c r="AC252" s="120">
        <f t="shared" si="207"/>
        <v>1.5714285714285714</v>
      </c>
      <c r="AD252" s="67">
        <f t="shared" si="208"/>
        <v>0.20285714285714285</v>
      </c>
      <c r="AE252" s="41">
        <f t="shared" si="209"/>
        <v>7.746478873239437</v>
      </c>
    </row>
    <row r="253" spans="1:31" ht="13.8" x14ac:dyDescent="0.25">
      <c r="A253" s="95">
        <v>44111</v>
      </c>
      <c r="B253" s="81">
        <v>27206</v>
      </c>
      <c r="C253" s="81">
        <v>897</v>
      </c>
      <c r="D253" s="81">
        <v>24939</v>
      </c>
      <c r="E253" s="81"/>
      <c r="F253" s="81">
        <f t="shared" si="194"/>
        <v>25</v>
      </c>
      <c r="G253" s="81">
        <f t="shared" si="195"/>
        <v>0</v>
      </c>
      <c r="H253" s="81">
        <f t="shared" si="196"/>
        <v>22</v>
      </c>
      <c r="I253" s="81">
        <f t="shared" si="197"/>
        <v>1370</v>
      </c>
      <c r="J253" s="82">
        <f t="shared" si="198"/>
        <v>1.830773708538903E-2</v>
      </c>
      <c r="K253" s="82">
        <f t="shared" si="199"/>
        <v>0</v>
      </c>
      <c r="L253" s="82">
        <f t="shared" si="200"/>
        <v>1.6093635698610095E-2</v>
      </c>
      <c r="M253" s="81">
        <f t="shared" si="201"/>
        <v>1.137576208896673</v>
      </c>
      <c r="N253" s="84">
        <f t="shared" si="202"/>
        <v>3.2970668234948174E-2</v>
      </c>
      <c r="O253" s="84"/>
      <c r="P253" s="85">
        <f t="shared" si="203"/>
        <v>0.91667279276630154</v>
      </c>
      <c r="Q253" s="87">
        <f t="shared" si="204"/>
        <v>3.2970668234948174E-2</v>
      </c>
      <c r="R253" s="96">
        <f t="shared" si="205"/>
        <v>5.0356538998750255E-2</v>
      </c>
      <c r="AB253" s="119">
        <f t="shared" si="206"/>
        <v>15.714285714285714</v>
      </c>
      <c r="AC253" s="120">
        <f t="shared" si="207"/>
        <v>1.2857142857142858</v>
      </c>
      <c r="AD253" s="67">
        <f t="shared" si="208"/>
        <v>0.18857142857142858</v>
      </c>
      <c r="AE253" s="41">
        <f t="shared" si="209"/>
        <v>6.8181818181818183</v>
      </c>
    </row>
    <row r="254" spans="1:31" ht="13.8" x14ac:dyDescent="0.25">
      <c r="A254" s="95">
        <v>44112</v>
      </c>
      <c r="B254" s="81">
        <v>27226</v>
      </c>
      <c r="C254" s="81">
        <v>897</v>
      </c>
      <c r="D254" s="81">
        <v>24971</v>
      </c>
      <c r="E254" s="81"/>
      <c r="F254" s="81">
        <f t="shared" si="194"/>
        <v>20</v>
      </c>
      <c r="G254" s="81">
        <f t="shared" si="195"/>
        <v>0</v>
      </c>
      <c r="H254" s="81">
        <f t="shared" si="196"/>
        <v>32</v>
      </c>
      <c r="I254" s="81">
        <f t="shared" si="197"/>
        <v>1358</v>
      </c>
      <c r="J254" s="82">
        <f t="shared" si="198"/>
        <v>1.4614132063066585E-2</v>
      </c>
      <c r="K254" s="82">
        <f t="shared" si="199"/>
        <v>0</v>
      </c>
      <c r="L254" s="82">
        <f t="shared" si="200"/>
        <v>2.3357664233576641E-2</v>
      </c>
      <c r="M254" s="81">
        <f t="shared" si="201"/>
        <v>0.62566752895003819</v>
      </c>
      <c r="N254" s="84">
        <f t="shared" si="202"/>
        <v>3.2946448247998236E-2</v>
      </c>
      <c r="O254" s="84"/>
      <c r="P254" s="85">
        <f t="shared" si="203"/>
        <v>0.91717475942114157</v>
      </c>
      <c r="Q254" s="87">
        <f t="shared" si="204"/>
        <v>3.2946448247998236E-2</v>
      </c>
      <c r="R254" s="96">
        <f t="shared" si="205"/>
        <v>4.9878792330860233E-2</v>
      </c>
      <c r="AB254" s="119">
        <f t="shared" si="206"/>
        <v>16.714285714285715</v>
      </c>
      <c r="AC254" s="120">
        <f t="shared" si="207"/>
        <v>1</v>
      </c>
      <c r="AD254" s="67">
        <f t="shared" si="208"/>
        <v>0.16142857142857142</v>
      </c>
      <c r="AE254" s="41">
        <f t="shared" si="209"/>
        <v>6.1946902654867255</v>
      </c>
    </row>
    <row r="255" spans="1:31" ht="13.8" x14ac:dyDescent="0.25">
      <c r="A255" s="95">
        <v>44113</v>
      </c>
      <c r="B255" s="81">
        <v>27244</v>
      </c>
      <c r="C255" s="81">
        <v>897</v>
      </c>
      <c r="D255" s="81">
        <v>24987</v>
      </c>
      <c r="E255" s="81"/>
      <c r="F255" s="81">
        <f t="shared" si="194"/>
        <v>18</v>
      </c>
      <c r="G255" s="81">
        <f t="shared" si="195"/>
        <v>0</v>
      </c>
      <c r="H255" s="81">
        <f t="shared" si="196"/>
        <v>16</v>
      </c>
      <c r="I255" s="81">
        <f t="shared" si="197"/>
        <v>1360</v>
      </c>
      <c r="J255" s="82">
        <f t="shared" si="198"/>
        <v>1.3268953594739567E-2</v>
      </c>
      <c r="K255" s="82">
        <f t="shared" si="199"/>
        <v>0</v>
      </c>
      <c r="L255" s="82">
        <f t="shared" si="200"/>
        <v>1.1782032400589101E-2</v>
      </c>
      <c r="M255" s="81">
        <f t="shared" si="201"/>
        <v>1.1262024363535208</v>
      </c>
      <c r="N255" s="84">
        <f t="shared" si="202"/>
        <v>3.2924680663632362E-2</v>
      </c>
      <c r="O255" s="84"/>
      <c r="P255" s="85">
        <f t="shared" si="203"/>
        <v>0.91715607106151809</v>
      </c>
      <c r="Q255" s="87">
        <f t="shared" si="204"/>
        <v>3.2924680663632362E-2</v>
      </c>
      <c r="R255" s="96">
        <f t="shared" si="205"/>
        <v>4.9919248274849504E-2</v>
      </c>
      <c r="AB255" s="119">
        <f t="shared" si="206"/>
        <v>17.571428571428573</v>
      </c>
      <c r="AC255" s="120">
        <f t="shared" si="207"/>
        <v>0.5714285714285714</v>
      </c>
      <c r="AD255" s="67">
        <f t="shared" si="208"/>
        <v>0.15142857142857144</v>
      </c>
      <c r="AE255" s="41">
        <f t="shared" si="209"/>
        <v>3.773584905660377</v>
      </c>
    </row>
    <row r="256" spans="1:31" ht="13.8" x14ac:dyDescent="0.25">
      <c r="A256" s="95">
        <v>44114</v>
      </c>
      <c r="B256" s="81">
        <v>27263</v>
      </c>
      <c r="C256" s="81">
        <v>898</v>
      </c>
      <c r="D256" s="81">
        <v>24987</v>
      </c>
      <c r="E256" s="81"/>
      <c r="F256" s="81">
        <f t="shared" si="194"/>
        <v>19</v>
      </c>
      <c r="G256" s="81">
        <f t="shared" si="195"/>
        <v>1</v>
      </c>
      <c r="H256" s="81">
        <f t="shared" si="196"/>
        <v>0</v>
      </c>
      <c r="I256" s="81">
        <f t="shared" si="197"/>
        <v>1378</v>
      </c>
      <c r="J256" s="82">
        <f t="shared" si="198"/>
        <v>1.3985530334184629E-2</v>
      </c>
      <c r="K256" s="82">
        <f t="shared" si="199"/>
        <v>7.3529411764705881E-4</v>
      </c>
      <c r="L256" s="82">
        <f t="shared" si="200"/>
        <v>0</v>
      </c>
      <c r="M256" s="81">
        <f t="shared" si="201"/>
        <v>19.020321254491098</v>
      </c>
      <c r="N256" s="84">
        <f t="shared" si="202"/>
        <v>3.2938414701243444E-2</v>
      </c>
      <c r="O256" s="84"/>
      <c r="P256" s="85">
        <f t="shared" si="203"/>
        <v>0.91651689102446543</v>
      </c>
      <c r="Q256" s="87">
        <f t="shared" si="204"/>
        <v>3.2938414701243444E-2</v>
      </c>
      <c r="R256" s="96">
        <f t="shared" si="205"/>
        <v>5.0544694274291091E-2</v>
      </c>
      <c r="AB256" s="119">
        <f t="shared" si="206"/>
        <v>18.285714285714285</v>
      </c>
      <c r="AC256" s="120">
        <f t="shared" si="207"/>
        <v>0.5714285714285714</v>
      </c>
      <c r="AD256" s="67">
        <f t="shared" si="208"/>
        <v>0.16571428571428573</v>
      </c>
      <c r="AE256" s="41">
        <f t="shared" si="209"/>
        <v>3.4482758620689649</v>
      </c>
    </row>
    <row r="257" spans="1:31" ht="13.8" x14ac:dyDescent="0.25">
      <c r="A257" s="95">
        <v>44115</v>
      </c>
      <c r="B257" s="81">
        <v>27285</v>
      </c>
      <c r="C257" s="81">
        <v>898</v>
      </c>
      <c r="D257" s="81">
        <v>25000</v>
      </c>
      <c r="E257" s="81"/>
      <c r="F257" s="81">
        <f t="shared" si="194"/>
        <v>22</v>
      </c>
      <c r="G257" s="81">
        <f t="shared" si="195"/>
        <v>0</v>
      </c>
      <c r="H257" s="81">
        <f t="shared" si="196"/>
        <v>13</v>
      </c>
      <c r="I257" s="81">
        <f t="shared" si="197"/>
        <v>1387</v>
      </c>
      <c r="J257" s="82">
        <f t="shared" si="198"/>
        <v>1.5982254209686492E-2</v>
      </c>
      <c r="K257" s="82">
        <f t="shared" si="199"/>
        <v>0</v>
      </c>
      <c r="L257" s="82">
        <f t="shared" si="200"/>
        <v>9.433962264150943E-3</v>
      </c>
      <c r="M257" s="81">
        <f t="shared" si="201"/>
        <v>1.6941189462267683</v>
      </c>
      <c r="N257" s="84">
        <f t="shared" si="202"/>
        <v>3.2911856331317574E-2</v>
      </c>
      <c r="O257" s="84"/>
      <c r="P257" s="85">
        <f t="shared" si="203"/>
        <v>0.91625435220817297</v>
      </c>
      <c r="Q257" s="87">
        <f t="shared" si="204"/>
        <v>3.2911856331317574E-2</v>
      </c>
      <c r="R257" s="96">
        <f t="shared" si="205"/>
        <v>5.0833791460509481E-2</v>
      </c>
      <c r="AB257" s="119">
        <f t="shared" si="206"/>
        <v>19.571428571428573</v>
      </c>
      <c r="AC257" s="120">
        <f t="shared" si="207"/>
        <v>0.5714285714285714</v>
      </c>
      <c r="AD257" s="67">
        <f t="shared" si="208"/>
        <v>0.15571428571428572</v>
      </c>
      <c r="AE257" s="41">
        <f t="shared" si="209"/>
        <v>3.6697247706422016</v>
      </c>
    </row>
    <row r="258" spans="1:31" ht="13.8" x14ac:dyDescent="0.25">
      <c r="A258" s="95">
        <v>44116</v>
      </c>
      <c r="B258" s="81">
        <v>27310</v>
      </c>
      <c r="C258" s="81">
        <v>899</v>
      </c>
      <c r="D258" s="81">
        <v>25029</v>
      </c>
      <c r="E258" s="81"/>
      <c r="F258" s="81">
        <f t="shared" si="194"/>
        <v>25</v>
      </c>
      <c r="G258" s="81">
        <f t="shared" si="195"/>
        <v>1</v>
      </c>
      <c r="H258" s="81">
        <f t="shared" si="196"/>
        <v>29</v>
      </c>
      <c r="I258" s="81">
        <f t="shared" si="197"/>
        <v>1382</v>
      </c>
      <c r="J258" s="82">
        <f t="shared" si="198"/>
        <v>1.8043820313703343E-2</v>
      </c>
      <c r="K258" s="82">
        <f t="shared" si="199"/>
        <v>7.2098053352559477E-4</v>
      </c>
      <c r="L258" s="82">
        <f t="shared" si="200"/>
        <v>2.0908435472242248E-2</v>
      </c>
      <c r="M258" s="81">
        <f t="shared" si="201"/>
        <v>0.83422595917021791</v>
      </c>
      <c r="N258" s="84">
        <f t="shared" si="202"/>
        <v>3.2918344928597583E-2</v>
      </c>
      <c r="O258" s="84"/>
      <c r="P258" s="85">
        <f t="shared" si="203"/>
        <v>0.91647748077627245</v>
      </c>
      <c r="Q258" s="87">
        <f t="shared" si="204"/>
        <v>3.2918344928597583E-2</v>
      </c>
      <c r="R258" s="96">
        <f t="shared" si="205"/>
        <v>5.0604174295129978E-2</v>
      </c>
      <c r="AB258" s="119">
        <f t="shared" si="206"/>
        <v>19.571428571428573</v>
      </c>
      <c r="AC258" s="120">
        <f t="shared" si="207"/>
        <v>0.5714285714285714</v>
      </c>
      <c r="AD258" s="67">
        <f t="shared" si="208"/>
        <v>0.15</v>
      </c>
      <c r="AE258" s="41">
        <f t="shared" si="209"/>
        <v>3.8095238095238093</v>
      </c>
    </row>
    <row r="259" spans="1:31" ht="13.8" x14ac:dyDescent="0.25">
      <c r="A259" s="95">
        <v>44117</v>
      </c>
      <c r="B259" s="81">
        <v>27337</v>
      </c>
      <c r="C259" s="81">
        <v>904</v>
      </c>
      <c r="D259" s="81">
        <v>25046</v>
      </c>
      <c r="E259" s="81"/>
      <c r="F259" s="81">
        <f t="shared" si="194"/>
        <v>27</v>
      </c>
      <c r="G259" s="81">
        <f t="shared" si="195"/>
        <v>5</v>
      </c>
      <c r="H259" s="81">
        <f t="shared" si="196"/>
        <v>17</v>
      </c>
      <c r="I259" s="81">
        <f t="shared" si="197"/>
        <v>1387</v>
      </c>
      <c r="J259" s="82">
        <f t="shared" si="198"/>
        <v>1.9557849207372191E-2</v>
      </c>
      <c r="K259" s="82">
        <f t="shared" si="199"/>
        <v>3.6179450072358899E-3</v>
      </c>
      <c r="L259" s="82">
        <f t="shared" si="200"/>
        <v>1.2301013024602027E-2</v>
      </c>
      <c r="M259" s="81">
        <f t="shared" si="201"/>
        <v>1.2285885274812893</v>
      </c>
      <c r="N259" s="84">
        <f t="shared" si="202"/>
        <v>3.3068734681932908E-2</v>
      </c>
      <c r="O259" s="84"/>
      <c r="P259" s="85">
        <f t="shared" si="203"/>
        <v>0.91619416907488016</v>
      </c>
      <c r="Q259" s="87">
        <f t="shared" si="204"/>
        <v>3.3068734681932908E-2</v>
      </c>
      <c r="R259" s="96">
        <f t="shared" si="205"/>
        <v>5.0737096243186897E-2</v>
      </c>
      <c r="AB259" s="119">
        <f t="shared" si="206"/>
        <v>22.285714285714285</v>
      </c>
      <c r="AC259" s="120">
        <f t="shared" si="207"/>
        <v>1</v>
      </c>
      <c r="AD259" s="67">
        <f t="shared" si="208"/>
        <v>0.1357142857142857</v>
      </c>
      <c r="AE259" s="41">
        <f t="shared" si="209"/>
        <v>7.3684210526315796</v>
      </c>
    </row>
    <row r="260" spans="1:31" ht="13.8" x14ac:dyDescent="0.25">
      <c r="A260" s="95">
        <v>44118</v>
      </c>
      <c r="B260" s="81">
        <v>27357</v>
      </c>
      <c r="C260" s="81">
        <v>904</v>
      </c>
      <c r="D260" s="81">
        <v>25047</v>
      </c>
      <c r="E260" s="81"/>
      <c r="F260" s="81">
        <f t="shared" si="194"/>
        <v>20</v>
      </c>
      <c r="G260" s="81">
        <f t="shared" si="195"/>
        <v>0</v>
      </c>
      <c r="H260" s="81">
        <f t="shared" si="196"/>
        <v>1</v>
      </c>
      <c r="I260" s="81">
        <f t="shared" si="197"/>
        <v>1406</v>
      </c>
      <c r="J260" s="82">
        <f t="shared" si="198"/>
        <v>1.4435085718880625E-2</v>
      </c>
      <c r="K260" s="82">
        <f t="shared" si="199"/>
        <v>0</v>
      </c>
      <c r="L260" s="82">
        <f t="shared" si="200"/>
        <v>7.2098053352559477E-4</v>
      </c>
      <c r="M260" s="81">
        <f t="shared" si="201"/>
        <v>20.021463892087429</v>
      </c>
      <c r="N260" s="84">
        <f t="shared" si="202"/>
        <v>3.3044558979420255E-2</v>
      </c>
      <c r="O260" s="84"/>
      <c r="P260" s="85">
        <f t="shared" si="203"/>
        <v>0.91556091676718943</v>
      </c>
      <c r="Q260" s="87">
        <f t="shared" si="204"/>
        <v>3.3044558979420255E-2</v>
      </c>
      <c r="R260" s="96">
        <f t="shared" si="205"/>
        <v>5.1394524253390306E-2</v>
      </c>
      <c r="AB260" s="119">
        <f t="shared" si="206"/>
        <v>21.571428571428573</v>
      </c>
      <c r="AC260" s="120">
        <f t="shared" si="207"/>
        <v>1</v>
      </c>
      <c r="AD260" s="67">
        <f t="shared" si="208"/>
        <v>0.14857142857142858</v>
      </c>
      <c r="AE260" s="41">
        <f t="shared" si="209"/>
        <v>6.7307692307692308</v>
      </c>
    </row>
    <row r="261" spans="1:31" ht="13.8" x14ac:dyDescent="0.25">
      <c r="A261" s="95">
        <v>44119</v>
      </c>
      <c r="B261" s="81">
        <v>27371</v>
      </c>
      <c r="C261" s="81">
        <v>904</v>
      </c>
      <c r="D261" s="81">
        <v>25062</v>
      </c>
      <c r="E261" s="81"/>
      <c r="F261" s="81">
        <f t="shared" si="194"/>
        <v>14</v>
      </c>
      <c r="G261" s="81">
        <f t="shared" si="195"/>
        <v>0</v>
      </c>
      <c r="H261" s="81">
        <f t="shared" si="196"/>
        <v>15</v>
      </c>
      <c r="I261" s="81">
        <f t="shared" si="197"/>
        <v>1405</v>
      </c>
      <c r="J261" s="82">
        <f t="shared" si="198"/>
        <v>9.9680197215454465E-3</v>
      </c>
      <c r="K261" s="82">
        <f t="shared" si="199"/>
        <v>0</v>
      </c>
      <c r="L261" s="82">
        <f t="shared" si="200"/>
        <v>1.0668563300142247E-2</v>
      </c>
      <c r="M261" s="81">
        <f t="shared" si="201"/>
        <v>0.93433571523285996</v>
      </c>
      <c r="N261" s="84">
        <f t="shared" si="202"/>
        <v>3.3027657009243358E-2</v>
      </c>
      <c r="O261" s="84"/>
      <c r="P261" s="85">
        <f t="shared" si="203"/>
        <v>0.91564064155493041</v>
      </c>
      <c r="Q261" s="87">
        <f t="shared" si="204"/>
        <v>3.3027657009243358E-2</v>
      </c>
      <c r="R261" s="96">
        <f t="shared" si="205"/>
        <v>5.1331701435826216E-2</v>
      </c>
      <c r="AB261" s="119">
        <f t="shared" si="206"/>
        <v>20.714285714285715</v>
      </c>
      <c r="AC261" s="120">
        <f t="shared" si="207"/>
        <v>1</v>
      </c>
      <c r="AD261" s="67">
        <f t="shared" si="208"/>
        <v>0.16857142857142857</v>
      </c>
      <c r="AE261" s="41">
        <f t="shared" si="209"/>
        <v>5.9322033898305087</v>
      </c>
    </row>
    <row r="262" spans="1:31" ht="13.8" x14ac:dyDescent="0.25">
      <c r="A262" s="95">
        <v>44120</v>
      </c>
      <c r="B262" s="81">
        <v>27378</v>
      </c>
      <c r="C262" s="81">
        <v>904</v>
      </c>
      <c r="D262" s="81">
        <v>25097</v>
      </c>
      <c r="E262" s="81"/>
      <c r="F262" s="81">
        <f t="shared" si="194"/>
        <v>7</v>
      </c>
      <c r="G262" s="81">
        <f t="shared" si="195"/>
        <v>0</v>
      </c>
      <c r="H262" s="81">
        <f t="shared" si="196"/>
        <v>35</v>
      </c>
      <c r="I262" s="81">
        <f t="shared" si="197"/>
        <v>1377</v>
      </c>
      <c r="J262" s="82">
        <f t="shared" si="198"/>
        <v>4.9875599399734401E-3</v>
      </c>
      <c r="K262" s="82">
        <f t="shared" si="199"/>
        <v>0</v>
      </c>
      <c r="L262" s="82">
        <f t="shared" si="200"/>
        <v>2.491103202846975E-2</v>
      </c>
      <c r="M262" s="81">
        <f t="shared" si="201"/>
        <v>0.20021490616179097</v>
      </c>
      <c r="N262" s="84">
        <f t="shared" si="202"/>
        <v>3.3019212506391997E-2</v>
      </c>
      <c r="O262" s="84"/>
      <c r="P262" s="85">
        <f t="shared" si="203"/>
        <v>0.91668492950544234</v>
      </c>
      <c r="Q262" s="87">
        <f t="shared" si="204"/>
        <v>3.3019212506391997E-2</v>
      </c>
      <c r="R262" s="96">
        <f t="shared" si="205"/>
        <v>5.0295857988165715E-2</v>
      </c>
      <c r="AB262" s="119">
        <f t="shared" si="206"/>
        <v>19.142857142857142</v>
      </c>
      <c r="AC262" s="120">
        <f t="shared" si="207"/>
        <v>1</v>
      </c>
      <c r="AD262" s="67">
        <f t="shared" si="208"/>
        <v>0.14714285714285713</v>
      </c>
      <c r="AE262" s="41">
        <f t="shared" si="209"/>
        <v>6.7961165048543695</v>
      </c>
    </row>
    <row r="263" spans="1:31" ht="13.8" x14ac:dyDescent="0.25">
      <c r="A263" s="95">
        <v>44121</v>
      </c>
      <c r="B263" s="81">
        <v>27390</v>
      </c>
      <c r="C263" s="81">
        <v>904</v>
      </c>
      <c r="D263" s="81">
        <v>25098</v>
      </c>
      <c r="E263" s="81"/>
      <c r="F263" s="81">
        <f t="shared" si="194"/>
        <v>12</v>
      </c>
      <c r="G263" s="81">
        <f t="shared" si="195"/>
        <v>0</v>
      </c>
      <c r="H263" s="81">
        <f t="shared" si="196"/>
        <v>1</v>
      </c>
      <c r="I263" s="81">
        <f t="shared" si="197"/>
        <v>1388</v>
      </c>
      <c r="J263" s="82">
        <f t="shared" si="198"/>
        <v>8.7239634501990529E-3</v>
      </c>
      <c r="K263" s="82">
        <f t="shared" si="199"/>
        <v>0</v>
      </c>
      <c r="L263" s="82">
        <f t="shared" si="200"/>
        <v>7.2621641249092229E-4</v>
      </c>
      <c r="M263" s="81">
        <f t="shared" si="201"/>
        <v>12.012897670924096</v>
      </c>
      <c r="N263" s="84">
        <f t="shared" si="202"/>
        <v>3.3004746257758309E-2</v>
      </c>
      <c r="O263" s="84"/>
      <c r="P263" s="85">
        <f t="shared" si="203"/>
        <v>0.91631982475355966</v>
      </c>
      <c r="Q263" s="87">
        <f t="shared" si="204"/>
        <v>3.3004746257758309E-2</v>
      </c>
      <c r="R263" s="96">
        <f t="shared" si="205"/>
        <v>5.0675428988682047E-2</v>
      </c>
      <c r="AB263" s="119">
        <f t="shared" si="206"/>
        <v>18.142857142857142</v>
      </c>
      <c r="AC263" s="120">
        <f t="shared" si="207"/>
        <v>0.8571428571428571</v>
      </c>
      <c r="AD263" s="67">
        <f t="shared" si="208"/>
        <v>0.15714285714285714</v>
      </c>
      <c r="AE263" s="41">
        <f t="shared" si="209"/>
        <v>5.4545454545454541</v>
      </c>
    </row>
    <row r="264" spans="1:31" ht="13.8" x14ac:dyDescent="0.25">
      <c r="A264" s="95">
        <v>44122</v>
      </c>
      <c r="B264" s="81">
        <v>27399</v>
      </c>
      <c r="C264" s="81">
        <v>905</v>
      </c>
      <c r="D264" s="81">
        <v>25108</v>
      </c>
      <c r="E264" s="81"/>
      <c r="F264" s="81">
        <f t="shared" si="194"/>
        <v>9</v>
      </c>
      <c r="G264" s="81">
        <f t="shared" si="195"/>
        <v>1</v>
      </c>
      <c r="H264" s="81">
        <f t="shared" si="196"/>
        <v>10</v>
      </c>
      <c r="I264" s="81">
        <f t="shared" si="197"/>
        <v>1386</v>
      </c>
      <c r="J264" s="82">
        <f t="shared" si="198"/>
        <v>6.4911221164392118E-3</v>
      </c>
      <c r="K264" s="82">
        <f t="shared" si="199"/>
        <v>7.2046109510086451E-4</v>
      </c>
      <c r="L264" s="82">
        <f t="shared" si="200"/>
        <v>7.2046109510086453E-3</v>
      </c>
      <c r="M264" s="81">
        <f t="shared" si="201"/>
        <v>0.81906159069251139</v>
      </c>
      <c r="N264" s="84">
        <f t="shared" si="202"/>
        <v>3.3030402569436838E-2</v>
      </c>
      <c r="O264" s="84"/>
      <c r="P264" s="85">
        <f t="shared" si="203"/>
        <v>0.91638380962808863</v>
      </c>
      <c r="Q264" s="87">
        <f t="shared" si="204"/>
        <v>3.3030402569436838E-2</v>
      </c>
      <c r="R264" s="96">
        <f t="shared" si="205"/>
        <v>5.058578780247458E-2</v>
      </c>
      <c r="AB264" s="119">
        <f t="shared" si="206"/>
        <v>16.285714285714285</v>
      </c>
      <c r="AC264" s="120">
        <f t="shared" si="207"/>
        <v>1</v>
      </c>
      <c r="AD264" s="67">
        <f t="shared" si="208"/>
        <v>0.16714285714285715</v>
      </c>
      <c r="AE264" s="41">
        <f t="shared" si="209"/>
        <v>5.982905982905983</v>
      </c>
    </row>
    <row r="265" spans="1:31" ht="13.8" x14ac:dyDescent="0.25">
      <c r="A265" s="95">
        <v>44123</v>
      </c>
      <c r="B265" s="81">
        <v>27405</v>
      </c>
      <c r="C265" s="81">
        <v>905</v>
      </c>
      <c r="D265" s="81">
        <v>25112</v>
      </c>
      <c r="E265" s="81"/>
      <c r="F265" s="81">
        <f t="shared" si="194"/>
        <v>6</v>
      </c>
      <c r="G265" s="81">
        <f t="shared" si="195"/>
        <v>0</v>
      </c>
      <c r="H265" s="81">
        <f t="shared" si="196"/>
        <v>4</v>
      </c>
      <c r="I265" s="81">
        <f t="shared" si="197"/>
        <v>1388</v>
      </c>
      <c r="J265" s="82">
        <f t="shared" si="198"/>
        <v>4.33366074119224E-3</v>
      </c>
      <c r="K265" s="82">
        <f t="shared" si="199"/>
        <v>0</v>
      </c>
      <c r="L265" s="82">
        <f t="shared" si="200"/>
        <v>2.886002886002886E-3</v>
      </c>
      <c r="M265" s="81">
        <f t="shared" si="201"/>
        <v>1.5016134468231113</v>
      </c>
      <c r="N265" s="84">
        <f t="shared" si="202"/>
        <v>3.3023170954205434E-2</v>
      </c>
      <c r="O265" s="84"/>
      <c r="P265" s="85">
        <f t="shared" si="203"/>
        <v>0.91632913701879215</v>
      </c>
      <c r="Q265" s="87">
        <f t="shared" si="204"/>
        <v>3.3023170954205434E-2</v>
      </c>
      <c r="R265" s="96">
        <f t="shared" si="205"/>
        <v>5.0647692027002367E-2</v>
      </c>
      <c r="AB265" s="119">
        <f t="shared" si="206"/>
        <v>13.571428571428571</v>
      </c>
      <c r="AC265" s="120">
        <f t="shared" si="207"/>
        <v>0.8571428571428571</v>
      </c>
      <c r="AD265" s="67">
        <f t="shared" si="208"/>
        <v>0.17571428571428574</v>
      </c>
      <c r="AE265" s="41">
        <f t="shared" si="209"/>
        <v>4.8780487804878039</v>
      </c>
    </row>
    <row r="266" spans="1:31" ht="13.8" x14ac:dyDescent="0.25">
      <c r="A266" s="95">
        <v>44124</v>
      </c>
      <c r="B266" s="81">
        <v>27443</v>
      </c>
      <c r="C266" s="81">
        <v>905</v>
      </c>
      <c r="D266" s="81">
        <v>25125</v>
      </c>
      <c r="E266" s="81"/>
      <c r="F266" s="81">
        <f t="shared" si="194"/>
        <v>38</v>
      </c>
      <c r="G266" s="81">
        <f t="shared" si="195"/>
        <v>0</v>
      </c>
      <c r="H266" s="81">
        <f t="shared" si="196"/>
        <v>13</v>
      </c>
      <c r="I266" s="81">
        <f t="shared" si="197"/>
        <v>1413</v>
      </c>
      <c r="J266" s="82">
        <f t="shared" si="198"/>
        <v>2.7406976186347257E-2</v>
      </c>
      <c r="K266" s="82">
        <f t="shared" si="199"/>
        <v>0</v>
      </c>
      <c r="L266" s="82">
        <f t="shared" si="200"/>
        <v>9.3659942363112387E-3</v>
      </c>
      <c r="M266" s="81">
        <f t="shared" si="201"/>
        <v>2.9262217651269227</v>
      </c>
      <c r="N266" s="84">
        <f t="shared" si="202"/>
        <v>3.2977444156979924E-2</v>
      </c>
      <c r="O266" s="84"/>
      <c r="P266" s="85">
        <f t="shared" si="203"/>
        <v>0.91553401596035422</v>
      </c>
      <c r="Q266" s="87">
        <f t="shared" si="204"/>
        <v>3.2977444156979924E-2</v>
      </c>
      <c r="R266" s="96">
        <f t="shared" si="205"/>
        <v>5.1488539882665885E-2</v>
      </c>
      <c r="AB266" s="119">
        <f t="shared" si="206"/>
        <v>15.142857142857142</v>
      </c>
      <c r="AC266" s="120">
        <f t="shared" si="207"/>
        <v>0.14285714285714285</v>
      </c>
      <c r="AD266" s="67">
        <f t="shared" si="208"/>
        <v>0.18285714285714286</v>
      </c>
      <c r="AE266" s="41">
        <f t="shared" si="209"/>
        <v>0.78125</v>
      </c>
    </row>
    <row r="267" spans="1:31" ht="13.8" x14ac:dyDescent="0.25">
      <c r="A267" s="95">
        <v>44125</v>
      </c>
      <c r="B267" s="81">
        <v>27458</v>
      </c>
      <c r="C267" s="81">
        <v>905</v>
      </c>
      <c r="D267" s="81">
        <v>25148</v>
      </c>
      <c r="E267" s="81"/>
      <c r="F267" s="81">
        <f t="shared" si="194"/>
        <v>15</v>
      </c>
      <c r="G267" s="81">
        <f t="shared" si="195"/>
        <v>0</v>
      </c>
      <c r="H267" s="81">
        <f t="shared" si="196"/>
        <v>23</v>
      </c>
      <c r="I267" s="81">
        <f t="shared" si="197"/>
        <v>1405</v>
      </c>
      <c r="J267" s="82">
        <f t="shared" si="198"/>
        <v>1.0627148199898464E-2</v>
      </c>
      <c r="K267" s="82">
        <f t="shared" si="199"/>
        <v>0</v>
      </c>
      <c r="L267" s="82">
        <f t="shared" si="200"/>
        <v>1.6277423920736021E-2</v>
      </c>
      <c r="M267" s="81">
        <f t="shared" si="201"/>
        <v>0.65287653941115353</v>
      </c>
      <c r="N267" s="84">
        <f t="shared" si="202"/>
        <v>3.2959428946026659E-2</v>
      </c>
      <c r="O267" s="84"/>
      <c r="P267" s="85">
        <f t="shared" si="203"/>
        <v>0.91587151285599822</v>
      </c>
      <c r="Q267" s="87">
        <f t="shared" si="204"/>
        <v>3.2959428946026659E-2</v>
      </c>
      <c r="R267" s="96">
        <f t="shared" si="205"/>
        <v>5.1169058197975126E-2</v>
      </c>
      <c r="AB267" s="119">
        <f t="shared" si="206"/>
        <v>14.428571428571429</v>
      </c>
      <c r="AC267" s="120">
        <f t="shared" si="207"/>
        <v>0.14285714285714285</v>
      </c>
      <c r="AD267" s="67">
        <f t="shared" si="208"/>
        <v>0.19571428571428573</v>
      </c>
      <c r="AE267" s="41">
        <f t="shared" si="209"/>
        <v>0.72992700729926996</v>
      </c>
    </row>
    <row r="268" spans="1:31" ht="13.8" x14ac:dyDescent="0.25">
      <c r="A268" s="95">
        <v>44126</v>
      </c>
      <c r="B268" s="81">
        <v>27476</v>
      </c>
      <c r="C268" s="81">
        <v>905</v>
      </c>
      <c r="D268" s="81">
        <v>25161</v>
      </c>
      <c r="E268" s="81"/>
      <c r="F268" s="81">
        <f t="shared" si="194"/>
        <v>18</v>
      </c>
      <c r="G268" s="81">
        <f t="shared" si="195"/>
        <v>0</v>
      </c>
      <c r="H268" s="81">
        <f t="shared" si="196"/>
        <v>13</v>
      </c>
      <c r="I268" s="81">
        <f t="shared" si="197"/>
        <v>1410</v>
      </c>
      <c r="J268" s="82">
        <f t="shared" si="198"/>
        <v>1.2825197935134968E-2</v>
      </c>
      <c r="K268" s="82">
        <f t="shared" si="199"/>
        <v>0</v>
      </c>
      <c r="L268" s="82">
        <f t="shared" si="200"/>
        <v>9.2526690391459068E-3</v>
      </c>
      <c r="M268" s="81">
        <f t="shared" si="201"/>
        <v>1.3861079306818946</v>
      </c>
      <c r="N268" s="84">
        <f t="shared" si="202"/>
        <v>3.2937836657446498E-2</v>
      </c>
      <c r="O268" s="84"/>
      <c r="P268" s="85">
        <f t="shared" si="203"/>
        <v>0.91574464987625559</v>
      </c>
      <c r="Q268" s="87">
        <f t="shared" si="204"/>
        <v>3.2937836657446498E-2</v>
      </c>
      <c r="R268" s="96">
        <f t="shared" si="205"/>
        <v>5.131751346629787E-2</v>
      </c>
      <c r="AB268" s="119">
        <f t="shared" si="206"/>
        <v>15</v>
      </c>
      <c r="AC268" s="120">
        <f t="shared" si="207"/>
        <v>0.14285714285714285</v>
      </c>
      <c r="AD268" s="67">
        <f t="shared" si="208"/>
        <v>0.19571428571428573</v>
      </c>
      <c r="AE268" s="41">
        <f t="shared" si="209"/>
        <v>0.72992700729926996</v>
      </c>
    </row>
    <row r="269" spans="1:31" ht="13.8" x14ac:dyDescent="0.25">
      <c r="A269" s="95">
        <v>44127</v>
      </c>
      <c r="B269" s="81">
        <v>27495</v>
      </c>
      <c r="C269" s="81">
        <v>905</v>
      </c>
      <c r="D269" s="81">
        <v>25173</v>
      </c>
      <c r="E269" s="81"/>
      <c r="F269" s="81">
        <f t="shared" si="194"/>
        <v>19</v>
      </c>
      <c r="G269" s="81">
        <f t="shared" si="195"/>
        <v>0</v>
      </c>
      <c r="H269" s="81">
        <f t="shared" si="196"/>
        <v>12</v>
      </c>
      <c r="I269" s="81">
        <f t="shared" si="197"/>
        <v>1417</v>
      </c>
      <c r="J269" s="82">
        <f t="shared" si="198"/>
        <v>1.3489712403948161E-2</v>
      </c>
      <c r="K269" s="82">
        <f t="shared" si="199"/>
        <v>0</v>
      </c>
      <c r="L269" s="82">
        <f t="shared" si="200"/>
        <v>8.5106382978723406E-3</v>
      </c>
      <c r="M269" s="81">
        <f t="shared" si="201"/>
        <v>1.5850412074639089</v>
      </c>
      <c r="N269" s="84">
        <f t="shared" si="202"/>
        <v>3.2915075468266955E-2</v>
      </c>
      <c r="O269" s="84"/>
      <c r="P269" s="85">
        <f t="shared" si="203"/>
        <v>0.91554828150572831</v>
      </c>
      <c r="Q269" s="87">
        <f t="shared" si="204"/>
        <v>3.2915075468266955E-2</v>
      </c>
      <c r="R269" s="96">
        <f t="shared" si="205"/>
        <v>5.1536643026004691E-2</v>
      </c>
      <c r="AB269" s="119">
        <f t="shared" si="206"/>
        <v>16.714285714285715</v>
      </c>
      <c r="AC269" s="120">
        <f t="shared" si="207"/>
        <v>0.14285714285714285</v>
      </c>
      <c r="AD269" s="67">
        <f t="shared" si="208"/>
        <v>0.22285714285714286</v>
      </c>
      <c r="AE269" s="41">
        <f t="shared" si="209"/>
        <v>0.64102564102564097</v>
      </c>
    </row>
    <row r="270" spans="1:31" ht="13.8" x14ac:dyDescent="0.25">
      <c r="A270" s="95">
        <v>44128</v>
      </c>
      <c r="B270" s="81">
        <v>27513</v>
      </c>
      <c r="C270" s="81">
        <v>905</v>
      </c>
      <c r="D270" s="81">
        <v>25179</v>
      </c>
      <c r="E270" s="81"/>
      <c r="F270" s="81">
        <f t="shared" si="194"/>
        <v>18</v>
      </c>
      <c r="G270" s="81">
        <f t="shared" si="195"/>
        <v>0</v>
      </c>
      <c r="H270" s="81">
        <f t="shared" si="196"/>
        <v>6</v>
      </c>
      <c r="I270" s="81">
        <f t="shared" si="197"/>
        <v>1429</v>
      </c>
      <c r="J270" s="82">
        <f t="shared" si="198"/>
        <v>1.2716604991535749E-2</v>
      </c>
      <c r="K270" s="82">
        <f t="shared" si="199"/>
        <v>0</v>
      </c>
      <c r="L270" s="82">
        <f t="shared" si="200"/>
        <v>4.2342978122794639E-3</v>
      </c>
      <c r="M270" s="81">
        <f t="shared" si="201"/>
        <v>3.0032382121676924</v>
      </c>
      <c r="N270" s="84">
        <f t="shared" si="202"/>
        <v>3.2893541235052517E-2</v>
      </c>
      <c r="O270" s="84"/>
      <c r="P270" s="85">
        <f t="shared" si="203"/>
        <v>0.91516737542252757</v>
      </c>
      <c r="Q270" s="87">
        <f t="shared" si="204"/>
        <v>3.2893541235052517E-2</v>
      </c>
      <c r="R270" s="96">
        <f t="shared" si="205"/>
        <v>5.1939083342419923E-2</v>
      </c>
      <c r="AB270" s="119">
        <f t="shared" si="206"/>
        <v>17.571428571428573</v>
      </c>
      <c r="AC270" s="120">
        <f t="shared" si="207"/>
        <v>0.14285714285714285</v>
      </c>
      <c r="AD270" s="67">
        <f t="shared" si="208"/>
        <v>0.21571428571428575</v>
      </c>
      <c r="AE270" s="41">
        <f t="shared" si="209"/>
        <v>0.6622516556291389</v>
      </c>
    </row>
    <row r="271" spans="1:31" ht="13.8" x14ac:dyDescent="0.25">
      <c r="A271" s="95">
        <v>44129</v>
      </c>
      <c r="B271" s="81">
        <v>27525</v>
      </c>
      <c r="C271" s="81">
        <v>905</v>
      </c>
      <c r="D271" s="81">
        <v>25196</v>
      </c>
      <c r="E271" s="81"/>
      <c r="F271" s="81">
        <f t="shared" ref="F271:F284" si="210">B271-B270</f>
        <v>12</v>
      </c>
      <c r="G271" s="81">
        <f t="shared" ref="G271:G284" si="211">C271-C270</f>
        <v>0</v>
      </c>
      <c r="H271" s="81">
        <f t="shared" ref="H271:H284" si="212">D271-D270</f>
        <v>17</v>
      </c>
      <c r="I271" s="81">
        <f t="shared" ref="I271:I284" si="213">B271-D271-C271</f>
        <v>1424</v>
      </c>
      <c r="J271" s="82">
        <f t="shared" ref="J271:J284" si="214">F271/I270*$B$2/($B$2-B270)</f>
        <v>8.4065509710285966E-3</v>
      </c>
      <c r="K271" s="82">
        <f t="shared" ref="K271:K284" si="215">G271/I270</f>
        <v>0</v>
      </c>
      <c r="L271" s="82">
        <f t="shared" ref="L271:L284" si="216">H271/I270</f>
        <v>1.1896431070678797E-2</v>
      </c>
      <c r="M271" s="81">
        <f t="shared" ref="M271:M284" si="217">J271/(K271+L271)</f>
        <v>0.70664478456469793</v>
      </c>
      <c r="N271" s="84">
        <f t="shared" ref="N271:N284" si="218">C271/B271</f>
        <v>3.2879200726612171E-2</v>
      </c>
      <c r="O271" s="84"/>
      <c r="P271" s="85">
        <f t="shared" ref="P271:P284" si="219">D271/B271</f>
        <v>0.91538601271571296</v>
      </c>
      <c r="Q271" s="87">
        <f t="shared" ref="Q271:Q284" si="220">N271</f>
        <v>3.2879200726612171E-2</v>
      </c>
      <c r="R271" s="96">
        <f t="shared" ref="R271:R284" si="221">IF(P271="","",1-SUM(P271:Q271))</f>
        <v>5.1734786557674828E-2</v>
      </c>
      <c r="AB271" s="119">
        <f t="shared" ref="AB271:AB284" si="222">AVERAGE(F265:F271)</f>
        <v>18</v>
      </c>
      <c r="AC271" s="120">
        <f t="shared" ref="AC271:AC284" si="223">AVERAGE(G265:G271)</f>
        <v>0</v>
      </c>
      <c r="AD271" s="67">
        <f t="shared" ref="AD271:AD284" si="224">INDEX(AB250:AB271,$AE$3)*$AD$2</f>
        <v>0.20714285714285716</v>
      </c>
      <c r="AE271" s="41">
        <f t="shared" ref="AE271:AE284" si="225">AC271/AD271</f>
        <v>0</v>
      </c>
    </row>
    <row r="272" spans="1:31" ht="13.8" x14ac:dyDescent="0.25">
      <c r="A272" s="95">
        <v>44130</v>
      </c>
      <c r="B272" s="81">
        <v>27539</v>
      </c>
      <c r="C272" s="81">
        <v>905</v>
      </c>
      <c r="D272" s="81">
        <v>25212</v>
      </c>
      <c r="E272" s="81"/>
      <c r="F272" s="81">
        <f t="shared" si="210"/>
        <v>14</v>
      </c>
      <c r="G272" s="81">
        <f t="shared" si="211"/>
        <v>0</v>
      </c>
      <c r="H272" s="81">
        <f t="shared" si="212"/>
        <v>16</v>
      </c>
      <c r="I272" s="81">
        <f t="shared" si="213"/>
        <v>1422</v>
      </c>
      <c r="J272" s="82">
        <f t="shared" si="214"/>
        <v>9.8420843841582565E-3</v>
      </c>
      <c r="K272" s="82">
        <f t="shared" si="215"/>
        <v>0</v>
      </c>
      <c r="L272" s="82">
        <f t="shared" si="216"/>
        <v>1.1235955056179775E-2</v>
      </c>
      <c r="M272" s="81">
        <f t="shared" si="217"/>
        <v>0.87594551019008482</v>
      </c>
      <c r="N272" s="84">
        <f t="shared" si="218"/>
        <v>3.286248592904608E-2</v>
      </c>
      <c r="O272" s="84"/>
      <c r="P272" s="85">
        <f t="shared" si="219"/>
        <v>0.91550165220233126</v>
      </c>
      <c r="Q272" s="87">
        <f t="shared" si="220"/>
        <v>3.286248592904608E-2</v>
      </c>
      <c r="R272" s="96">
        <f t="shared" si="221"/>
        <v>5.1635861868622679E-2</v>
      </c>
      <c r="AB272" s="119">
        <f t="shared" si="222"/>
        <v>19.142857142857142</v>
      </c>
      <c r="AC272" s="120">
        <f t="shared" si="223"/>
        <v>0</v>
      </c>
      <c r="AD272" s="67">
        <f t="shared" si="224"/>
        <v>0.19142857142857142</v>
      </c>
      <c r="AE272" s="41">
        <f t="shared" si="225"/>
        <v>0</v>
      </c>
    </row>
    <row r="273" spans="1:31" ht="13.8" x14ac:dyDescent="0.25">
      <c r="A273" s="95">
        <v>44131</v>
      </c>
      <c r="B273" s="81">
        <v>27553</v>
      </c>
      <c r="C273" s="81">
        <v>907</v>
      </c>
      <c r="D273" s="81">
        <v>25219</v>
      </c>
      <c r="E273" s="81"/>
      <c r="F273" s="81">
        <f t="shared" si="210"/>
        <v>14</v>
      </c>
      <c r="G273" s="81">
        <f t="shared" si="211"/>
        <v>2</v>
      </c>
      <c r="H273" s="81">
        <f t="shared" si="212"/>
        <v>7</v>
      </c>
      <c r="I273" s="81">
        <f t="shared" si="213"/>
        <v>1427</v>
      </c>
      <c r="J273" s="82">
        <f t="shared" si="214"/>
        <v>9.8559323952007276E-3</v>
      </c>
      <c r="K273" s="82">
        <f t="shared" si="215"/>
        <v>1.4064697609001407E-3</v>
      </c>
      <c r="L273" s="82">
        <f t="shared" si="216"/>
        <v>4.9226441631504926E-3</v>
      </c>
      <c r="M273" s="81">
        <f t="shared" si="217"/>
        <v>1.5572373184417148</v>
      </c>
      <c r="N273" s="84">
        <f t="shared" si="218"/>
        <v>3.2918375494501509E-2</v>
      </c>
      <c r="O273" s="84"/>
      <c r="P273" s="85">
        <f t="shared" si="219"/>
        <v>0.91529053097666313</v>
      </c>
      <c r="Q273" s="87">
        <f t="shared" si="220"/>
        <v>3.2918375494501509E-2</v>
      </c>
      <c r="R273" s="96">
        <f t="shared" si="221"/>
        <v>5.1791093528835375E-2</v>
      </c>
      <c r="AB273" s="119">
        <f t="shared" si="222"/>
        <v>15.714285714285714</v>
      </c>
      <c r="AC273" s="120">
        <f t="shared" si="223"/>
        <v>0.2857142857142857</v>
      </c>
      <c r="AD273" s="67">
        <f t="shared" si="224"/>
        <v>0.18142857142857144</v>
      </c>
      <c r="AE273" s="41">
        <f t="shared" si="225"/>
        <v>1.5748031496062991</v>
      </c>
    </row>
    <row r="274" spans="1:31" ht="13.8" x14ac:dyDescent="0.25">
      <c r="A274" s="95">
        <v>44132</v>
      </c>
      <c r="B274" s="81">
        <v>27565</v>
      </c>
      <c r="C274" s="81">
        <v>907</v>
      </c>
      <c r="D274" s="81">
        <v>25231</v>
      </c>
      <c r="E274" s="81"/>
      <c r="F274" s="81">
        <f t="shared" si="210"/>
        <v>12</v>
      </c>
      <c r="G274" s="81">
        <f t="shared" si="211"/>
        <v>0</v>
      </c>
      <c r="H274" s="81">
        <f t="shared" si="212"/>
        <v>12</v>
      </c>
      <c r="I274" s="81">
        <f t="shared" si="213"/>
        <v>1427</v>
      </c>
      <c r="J274" s="82">
        <f t="shared" si="214"/>
        <v>8.4183463223053232E-3</v>
      </c>
      <c r="K274" s="82">
        <f t="shared" si="215"/>
        <v>0</v>
      </c>
      <c r="L274" s="82">
        <f t="shared" si="216"/>
        <v>8.4092501751927128E-3</v>
      </c>
      <c r="M274" s="81">
        <f t="shared" si="217"/>
        <v>1.0010816834941412</v>
      </c>
      <c r="N274" s="84">
        <f t="shared" si="218"/>
        <v>3.2904044984581896E-2</v>
      </c>
      <c r="O274" s="84"/>
      <c r="P274" s="85">
        <f t="shared" si="219"/>
        <v>0.91532740794485756</v>
      </c>
      <c r="Q274" s="87">
        <f t="shared" si="220"/>
        <v>3.2904044984581896E-2</v>
      </c>
      <c r="R274" s="96">
        <f t="shared" si="221"/>
        <v>5.1768547070560555E-2</v>
      </c>
      <c r="AB274" s="119">
        <f t="shared" si="222"/>
        <v>15.285714285714286</v>
      </c>
      <c r="AC274" s="120">
        <f t="shared" si="223"/>
        <v>0.2857142857142857</v>
      </c>
      <c r="AD274" s="67">
        <f t="shared" si="224"/>
        <v>0.16285714285714284</v>
      </c>
      <c r="AE274" s="41">
        <f t="shared" si="225"/>
        <v>1.7543859649122808</v>
      </c>
    </row>
    <row r="275" spans="1:31" ht="13.8" x14ac:dyDescent="0.25">
      <c r="A275" s="95">
        <v>44133</v>
      </c>
      <c r="B275" s="81">
        <v>27579</v>
      </c>
      <c r="C275" s="81">
        <v>907</v>
      </c>
      <c r="D275" s="81">
        <v>25239</v>
      </c>
      <c r="E275" s="81"/>
      <c r="F275" s="81">
        <f t="shared" si="210"/>
        <v>14</v>
      </c>
      <c r="G275" s="81">
        <f t="shared" si="211"/>
        <v>0</v>
      </c>
      <c r="H275" s="81">
        <f t="shared" si="212"/>
        <v>8</v>
      </c>
      <c r="I275" s="81">
        <f t="shared" si="213"/>
        <v>1433</v>
      </c>
      <c r="J275" s="82">
        <f t="shared" si="214"/>
        <v>9.8214086695493311E-3</v>
      </c>
      <c r="K275" s="82">
        <f t="shared" si="215"/>
        <v>0</v>
      </c>
      <c r="L275" s="82">
        <f t="shared" si="216"/>
        <v>5.6061667834618077E-3</v>
      </c>
      <c r="M275" s="81">
        <f t="shared" si="217"/>
        <v>1.751893771430862</v>
      </c>
      <c r="N275" s="84">
        <f t="shared" si="218"/>
        <v>3.2887341818049969E-2</v>
      </c>
      <c r="O275" s="84"/>
      <c r="P275" s="85">
        <f t="shared" si="219"/>
        <v>0.91515283367779832</v>
      </c>
      <c r="Q275" s="87">
        <f t="shared" si="220"/>
        <v>3.2887341818049969E-2</v>
      </c>
      <c r="R275" s="96">
        <f t="shared" si="221"/>
        <v>5.1959824504151708E-2</v>
      </c>
      <c r="AB275" s="119">
        <f t="shared" si="222"/>
        <v>14.714285714285714</v>
      </c>
      <c r="AC275" s="120">
        <f t="shared" si="223"/>
        <v>0.2857142857142857</v>
      </c>
      <c r="AD275" s="67">
        <f t="shared" si="224"/>
        <v>0.1357142857142857</v>
      </c>
      <c r="AE275" s="41">
        <f t="shared" si="225"/>
        <v>2.1052631578947367</v>
      </c>
    </row>
    <row r="276" spans="1:31" ht="13.8" x14ac:dyDescent="0.25">
      <c r="A276" s="95">
        <v>44134</v>
      </c>
      <c r="B276" s="81">
        <v>27585</v>
      </c>
      <c r="C276" s="81">
        <v>907</v>
      </c>
      <c r="D276" s="81">
        <v>25321</v>
      </c>
      <c r="E276" s="81"/>
      <c r="F276" s="81">
        <f t="shared" si="210"/>
        <v>6</v>
      </c>
      <c r="G276" s="81">
        <f t="shared" si="211"/>
        <v>0</v>
      </c>
      <c r="H276" s="81">
        <f t="shared" si="212"/>
        <v>82</v>
      </c>
      <c r="I276" s="81">
        <f t="shared" si="213"/>
        <v>1357</v>
      </c>
      <c r="J276" s="82">
        <f t="shared" si="214"/>
        <v>4.1915535463279323E-3</v>
      </c>
      <c r="K276" s="82">
        <f t="shared" si="215"/>
        <v>0</v>
      </c>
      <c r="L276" s="82">
        <f t="shared" si="216"/>
        <v>5.7222609909281227E-2</v>
      </c>
      <c r="M276" s="81">
        <f t="shared" si="217"/>
        <v>7.3249954047413746E-2</v>
      </c>
      <c r="N276" s="84">
        <f t="shared" si="218"/>
        <v>3.2880188508247234E-2</v>
      </c>
      <c r="O276" s="84"/>
      <c r="P276" s="85">
        <f t="shared" si="219"/>
        <v>0.91792640928040603</v>
      </c>
      <c r="Q276" s="87">
        <f t="shared" si="220"/>
        <v>3.2880188508247234E-2</v>
      </c>
      <c r="R276" s="96">
        <f t="shared" si="221"/>
        <v>4.9193402211346715E-2</v>
      </c>
      <c r="AB276" s="119">
        <f t="shared" si="222"/>
        <v>12.857142857142858</v>
      </c>
      <c r="AC276" s="120">
        <f t="shared" si="223"/>
        <v>0.2857142857142857</v>
      </c>
      <c r="AD276" s="67">
        <f t="shared" si="224"/>
        <v>0.15142857142857144</v>
      </c>
      <c r="AE276" s="41">
        <f t="shared" si="225"/>
        <v>1.8867924528301885</v>
      </c>
    </row>
    <row r="277" spans="1:31" ht="13.8" x14ac:dyDescent="0.25">
      <c r="A277" s="95">
        <v>44135</v>
      </c>
      <c r="B277" s="81">
        <v>27595</v>
      </c>
      <c r="C277" s="81">
        <v>907</v>
      </c>
      <c r="D277" s="81">
        <v>25336</v>
      </c>
      <c r="E277" s="81"/>
      <c r="F277" s="81">
        <f t="shared" si="210"/>
        <v>10</v>
      </c>
      <c r="G277" s="81">
        <f t="shared" si="211"/>
        <v>0</v>
      </c>
      <c r="H277" s="81">
        <f t="shared" si="212"/>
        <v>15</v>
      </c>
      <c r="I277" s="81">
        <f t="shared" si="213"/>
        <v>1352</v>
      </c>
      <c r="J277" s="82">
        <f t="shared" si="214"/>
        <v>7.3771771637412276E-3</v>
      </c>
      <c r="K277" s="82">
        <f t="shared" si="215"/>
        <v>0</v>
      </c>
      <c r="L277" s="82">
        <f t="shared" si="216"/>
        <v>1.105379513633014E-2</v>
      </c>
      <c r="M277" s="81">
        <f t="shared" si="217"/>
        <v>0.6673886274131231</v>
      </c>
      <c r="N277" s="84">
        <f t="shared" si="218"/>
        <v>3.2868273237905421E-2</v>
      </c>
      <c r="O277" s="84"/>
      <c r="P277" s="85">
        <f t="shared" si="219"/>
        <v>0.91813734372168876</v>
      </c>
      <c r="Q277" s="87">
        <f t="shared" si="220"/>
        <v>3.2868273237905421E-2</v>
      </c>
      <c r="R277" s="96">
        <f t="shared" si="221"/>
        <v>4.899438304040582E-2</v>
      </c>
      <c r="AB277" s="119">
        <f t="shared" si="222"/>
        <v>11.714285714285714</v>
      </c>
      <c r="AC277" s="120">
        <f t="shared" si="223"/>
        <v>0.2857142857142857</v>
      </c>
      <c r="AD277" s="67">
        <f t="shared" si="224"/>
        <v>0.14428571428571429</v>
      </c>
      <c r="AE277" s="41">
        <f t="shared" si="225"/>
        <v>1.98019801980198</v>
      </c>
    </row>
    <row r="278" spans="1:31" ht="13.8" x14ac:dyDescent="0.25">
      <c r="A278" s="95">
        <v>44136</v>
      </c>
      <c r="B278" s="81">
        <v>27601</v>
      </c>
      <c r="C278" s="81">
        <v>907</v>
      </c>
      <c r="D278" s="81">
        <v>25352</v>
      </c>
      <c r="E278" s="81"/>
      <c r="F278" s="81">
        <f t="shared" si="210"/>
        <v>6</v>
      </c>
      <c r="G278" s="81">
        <f t="shared" si="211"/>
        <v>0</v>
      </c>
      <c r="H278" s="81">
        <f t="shared" si="212"/>
        <v>16</v>
      </c>
      <c r="I278" s="81">
        <f t="shared" si="213"/>
        <v>1342</v>
      </c>
      <c r="J278" s="82">
        <f t="shared" si="214"/>
        <v>4.4426775183209243E-3</v>
      </c>
      <c r="K278" s="82">
        <f t="shared" si="215"/>
        <v>0</v>
      </c>
      <c r="L278" s="82">
        <f t="shared" si="216"/>
        <v>1.1834319526627219E-2</v>
      </c>
      <c r="M278" s="81">
        <f t="shared" si="217"/>
        <v>0.37540625029811814</v>
      </c>
      <c r="N278" s="84">
        <f t="shared" si="218"/>
        <v>3.2861128219992028E-2</v>
      </c>
      <c r="O278" s="84"/>
      <c r="P278" s="85">
        <f t="shared" si="219"/>
        <v>0.91851744502010801</v>
      </c>
      <c r="Q278" s="87">
        <f t="shared" si="220"/>
        <v>3.2861128219992028E-2</v>
      </c>
      <c r="R278" s="96">
        <f t="shared" si="221"/>
        <v>4.8621426759899999E-2</v>
      </c>
      <c r="AB278" s="119">
        <f t="shared" si="222"/>
        <v>10.857142857142858</v>
      </c>
      <c r="AC278" s="120">
        <f t="shared" si="223"/>
        <v>0.2857142857142857</v>
      </c>
      <c r="AD278" s="67">
        <f t="shared" si="224"/>
        <v>0.15</v>
      </c>
      <c r="AE278" s="41">
        <f t="shared" si="225"/>
        <v>1.9047619047619047</v>
      </c>
    </row>
    <row r="279" spans="1:31" ht="13.8" x14ac:dyDescent="0.25">
      <c r="A279" s="95">
        <v>44137</v>
      </c>
      <c r="B279" s="81">
        <v>27610</v>
      </c>
      <c r="C279" s="81">
        <v>907</v>
      </c>
      <c r="D279" s="81">
        <v>25384</v>
      </c>
      <c r="E279" s="81"/>
      <c r="F279" s="81">
        <f t="shared" si="210"/>
        <v>9</v>
      </c>
      <c r="G279" s="81">
        <f t="shared" si="211"/>
        <v>0</v>
      </c>
      <c r="H279" s="81">
        <f t="shared" si="212"/>
        <v>32</v>
      </c>
      <c r="I279" s="81">
        <f t="shared" si="213"/>
        <v>1319</v>
      </c>
      <c r="J279" s="82">
        <f t="shared" si="214"/>
        <v>6.713675208198786E-3</v>
      </c>
      <c r="K279" s="82">
        <f t="shared" si="215"/>
        <v>0</v>
      </c>
      <c r="L279" s="82">
        <f t="shared" si="216"/>
        <v>2.3845007451564829E-2</v>
      </c>
      <c r="M279" s="81">
        <f t="shared" si="217"/>
        <v>0.28155475404383656</v>
      </c>
      <c r="N279" s="84">
        <f t="shared" si="218"/>
        <v>3.2850416515755161E-2</v>
      </c>
      <c r="O279" s="84"/>
      <c r="P279" s="85">
        <f t="shared" si="219"/>
        <v>0.91937703730532416</v>
      </c>
      <c r="Q279" s="87">
        <f t="shared" si="220"/>
        <v>3.2850416515755161E-2</v>
      </c>
      <c r="R279" s="96">
        <f t="shared" si="221"/>
        <v>4.7772546178920683E-2</v>
      </c>
      <c r="AB279" s="119">
        <f t="shared" si="222"/>
        <v>10.142857142857142</v>
      </c>
      <c r="AC279" s="120">
        <f t="shared" si="223"/>
        <v>0.2857142857142857</v>
      </c>
      <c r="AD279" s="67">
        <f t="shared" si="224"/>
        <v>0.16714285714285715</v>
      </c>
      <c r="AE279" s="41">
        <f t="shared" si="225"/>
        <v>1.7094017094017093</v>
      </c>
    </row>
    <row r="280" spans="1:31" ht="13.8" x14ac:dyDescent="0.25">
      <c r="A280" s="95">
        <v>44138</v>
      </c>
      <c r="B280" s="81">
        <v>27622</v>
      </c>
      <c r="C280" s="81">
        <v>907</v>
      </c>
      <c r="D280" s="81">
        <v>25407</v>
      </c>
      <c r="E280" s="81"/>
      <c r="F280" s="81">
        <f t="shared" si="210"/>
        <v>12</v>
      </c>
      <c r="G280" s="81">
        <f t="shared" si="211"/>
        <v>0</v>
      </c>
      <c r="H280" s="81">
        <f t="shared" si="212"/>
        <v>23</v>
      </c>
      <c r="I280" s="81">
        <f t="shared" si="213"/>
        <v>1308</v>
      </c>
      <c r="J280" s="82">
        <f t="shared" si="214"/>
        <v>9.1076626866581252E-3</v>
      </c>
      <c r="K280" s="82">
        <f t="shared" si="215"/>
        <v>0</v>
      </c>
      <c r="L280" s="82">
        <f t="shared" si="216"/>
        <v>1.7437452615617893E-2</v>
      </c>
      <c r="M280" s="81">
        <f t="shared" si="217"/>
        <v>0.52230465581313334</v>
      </c>
      <c r="N280" s="84">
        <f t="shared" si="218"/>
        <v>3.2836145101730503E-2</v>
      </c>
      <c r="O280" s="84"/>
      <c r="P280" s="85">
        <f t="shared" si="219"/>
        <v>0.91981029614075738</v>
      </c>
      <c r="Q280" s="87">
        <f t="shared" si="220"/>
        <v>3.2836145101730503E-2</v>
      </c>
      <c r="R280" s="96">
        <f t="shared" si="221"/>
        <v>4.7353558757512126E-2</v>
      </c>
      <c r="AB280" s="119">
        <f t="shared" si="222"/>
        <v>9.8571428571428577</v>
      </c>
      <c r="AC280" s="120">
        <f t="shared" si="223"/>
        <v>0</v>
      </c>
      <c r="AD280" s="67">
        <f t="shared" si="224"/>
        <v>0.17571428571428574</v>
      </c>
      <c r="AE280" s="41">
        <f t="shared" si="225"/>
        <v>0</v>
      </c>
    </row>
    <row r="281" spans="1:31" ht="13.8" x14ac:dyDescent="0.25">
      <c r="A281" s="95">
        <v>44139</v>
      </c>
      <c r="B281" s="81">
        <v>27630</v>
      </c>
      <c r="C281" s="81">
        <v>907</v>
      </c>
      <c r="D281" s="81">
        <v>25418</v>
      </c>
      <c r="E281" s="81"/>
      <c r="F281" s="81">
        <f t="shared" si="210"/>
        <v>8</v>
      </c>
      <c r="G281" s="81">
        <f t="shared" si="211"/>
        <v>0</v>
      </c>
      <c r="H281" s="81">
        <f t="shared" si="212"/>
        <v>11</v>
      </c>
      <c r="I281" s="81">
        <f t="shared" si="213"/>
        <v>1305</v>
      </c>
      <c r="J281" s="82">
        <f t="shared" si="214"/>
        <v>6.1228403379398047E-3</v>
      </c>
      <c r="K281" s="82">
        <f t="shared" si="215"/>
        <v>0</v>
      </c>
      <c r="L281" s="82">
        <f t="shared" si="216"/>
        <v>8.4097859327217118E-3</v>
      </c>
      <c r="M281" s="81">
        <f t="shared" si="217"/>
        <v>0.72806137836593321</v>
      </c>
      <c r="N281" s="84">
        <f t="shared" si="218"/>
        <v>3.2826637712631196E-2</v>
      </c>
      <c r="O281" s="84"/>
      <c r="P281" s="85">
        <f t="shared" si="219"/>
        <v>0.91994209192906262</v>
      </c>
      <c r="Q281" s="87">
        <f t="shared" si="220"/>
        <v>3.2826637712631196E-2</v>
      </c>
      <c r="R281" s="96">
        <f t="shared" si="221"/>
        <v>4.723127035830621E-2</v>
      </c>
      <c r="AB281" s="119">
        <f t="shared" si="222"/>
        <v>9.2857142857142865</v>
      </c>
      <c r="AC281" s="120">
        <f t="shared" si="223"/>
        <v>0</v>
      </c>
      <c r="AD281" s="67">
        <f t="shared" si="224"/>
        <v>0.18</v>
      </c>
      <c r="AE281" s="41">
        <f t="shared" si="225"/>
        <v>0</v>
      </c>
    </row>
    <row r="282" spans="1:31" ht="13.8" x14ac:dyDescent="0.25">
      <c r="A282" s="95">
        <v>44140</v>
      </c>
      <c r="B282" s="81">
        <v>27644</v>
      </c>
      <c r="C282" s="81">
        <v>907</v>
      </c>
      <c r="D282" s="81">
        <v>25427</v>
      </c>
      <c r="E282" s="81"/>
      <c r="F282" s="81">
        <f t="shared" si="210"/>
        <v>14</v>
      </c>
      <c r="G282" s="81">
        <f t="shared" si="211"/>
        <v>0</v>
      </c>
      <c r="H282" s="81">
        <f t="shared" si="212"/>
        <v>9</v>
      </c>
      <c r="I282" s="81">
        <f t="shared" si="213"/>
        <v>1310</v>
      </c>
      <c r="J282" s="82">
        <f t="shared" si="214"/>
        <v>1.073960608065388E-2</v>
      </c>
      <c r="K282" s="82">
        <f t="shared" si="215"/>
        <v>0</v>
      </c>
      <c r="L282" s="82">
        <f t="shared" si="216"/>
        <v>6.8965517241379309E-3</v>
      </c>
      <c r="M282" s="81">
        <f t="shared" si="217"/>
        <v>1.5572428816948125</v>
      </c>
      <c r="N282" s="84">
        <f t="shared" si="218"/>
        <v>3.281001302271741E-2</v>
      </c>
      <c r="O282" s="84"/>
      <c r="P282" s="85">
        <f t="shared" si="219"/>
        <v>0.919801765301693</v>
      </c>
      <c r="Q282" s="87">
        <f t="shared" si="220"/>
        <v>3.281001302271741E-2</v>
      </c>
      <c r="R282" s="96">
        <f t="shared" si="221"/>
        <v>4.7388221675589648E-2</v>
      </c>
      <c r="AB282" s="119">
        <f t="shared" si="222"/>
        <v>9.2857142857142865</v>
      </c>
      <c r="AC282" s="120">
        <f t="shared" si="223"/>
        <v>0</v>
      </c>
      <c r="AD282" s="67">
        <f t="shared" si="224"/>
        <v>0.19142857142857142</v>
      </c>
      <c r="AE282" s="41">
        <f t="shared" si="225"/>
        <v>0</v>
      </c>
    </row>
    <row r="283" spans="1:31" ht="13.8" x14ac:dyDescent="0.25">
      <c r="A283" s="95">
        <v>44141</v>
      </c>
      <c r="B283" s="81">
        <v>27652</v>
      </c>
      <c r="C283" s="81">
        <v>907</v>
      </c>
      <c r="D283" s="81">
        <v>25440</v>
      </c>
      <c r="E283" s="81"/>
      <c r="F283" s="81">
        <f t="shared" si="210"/>
        <v>8</v>
      </c>
      <c r="G283" s="81">
        <f t="shared" si="211"/>
        <v>0</v>
      </c>
      <c r="H283" s="81">
        <f t="shared" si="212"/>
        <v>13</v>
      </c>
      <c r="I283" s="81">
        <f t="shared" si="213"/>
        <v>1305</v>
      </c>
      <c r="J283" s="82">
        <f t="shared" si="214"/>
        <v>6.1134977702293983E-3</v>
      </c>
      <c r="K283" s="82">
        <f t="shared" si="215"/>
        <v>0</v>
      </c>
      <c r="L283" s="82">
        <f t="shared" si="216"/>
        <v>9.9236641221374048E-3</v>
      </c>
      <c r="M283" s="81">
        <f t="shared" si="217"/>
        <v>0.61605246761542398</v>
      </c>
      <c r="N283" s="84">
        <f t="shared" si="218"/>
        <v>3.280052075799219E-2</v>
      </c>
      <c r="O283" s="84"/>
      <c r="P283" s="85">
        <f t="shared" si="219"/>
        <v>0.92000578619991324</v>
      </c>
      <c r="Q283" s="87">
        <f t="shared" si="220"/>
        <v>3.280052075799219E-2</v>
      </c>
      <c r="R283" s="96">
        <f t="shared" si="221"/>
        <v>4.7193693042094531E-2</v>
      </c>
      <c r="AB283" s="119">
        <f t="shared" si="222"/>
        <v>9.5714285714285712</v>
      </c>
      <c r="AC283" s="120">
        <f t="shared" si="223"/>
        <v>0</v>
      </c>
      <c r="AD283" s="67">
        <f t="shared" si="224"/>
        <v>0.15714285714285714</v>
      </c>
      <c r="AE283" s="41">
        <f t="shared" si="225"/>
        <v>0</v>
      </c>
    </row>
    <row r="284" spans="1:31" ht="14.4" thickBot="1" x14ac:dyDescent="0.3">
      <c r="A284" s="99">
        <v>44142</v>
      </c>
      <c r="B284" s="100">
        <v>27658</v>
      </c>
      <c r="C284" s="100">
        <v>907</v>
      </c>
      <c r="D284" s="100">
        <v>25451</v>
      </c>
      <c r="E284" s="100"/>
      <c r="F284" s="100">
        <f t="shared" si="210"/>
        <v>6</v>
      </c>
      <c r="G284" s="100">
        <f t="shared" si="211"/>
        <v>0</v>
      </c>
      <c r="H284" s="100">
        <f t="shared" si="212"/>
        <v>11</v>
      </c>
      <c r="I284" s="100">
        <f t="shared" si="213"/>
        <v>1300</v>
      </c>
      <c r="J284" s="101">
        <f t="shared" si="214"/>
        <v>4.6026922955558621E-3</v>
      </c>
      <c r="K284" s="101">
        <f t="shared" si="215"/>
        <v>0</v>
      </c>
      <c r="L284" s="101">
        <f t="shared" si="216"/>
        <v>8.4291187739463595E-3</v>
      </c>
      <c r="M284" s="100">
        <f t="shared" si="217"/>
        <v>0.5460466768818546</v>
      </c>
      <c r="N284" s="102">
        <f t="shared" si="218"/>
        <v>3.279340516306313E-2</v>
      </c>
      <c r="O284" s="102"/>
      <c r="P284" s="103">
        <f t="shared" si="219"/>
        <v>0.92020391930002166</v>
      </c>
      <c r="Q284" s="104">
        <f t="shared" si="220"/>
        <v>3.279340516306313E-2</v>
      </c>
      <c r="R284" s="105">
        <f t="shared" si="221"/>
        <v>4.7002675536915173E-2</v>
      </c>
      <c r="AB284" s="121">
        <f t="shared" si="222"/>
        <v>9</v>
      </c>
      <c r="AC284" s="122">
        <f t="shared" si="223"/>
        <v>0</v>
      </c>
      <c r="AD284" s="67">
        <f t="shared" si="224"/>
        <v>0.15285714285714286</v>
      </c>
      <c r="AE284" s="41">
        <f t="shared" si="225"/>
        <v>0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workbookViewId="0">
      <pane xSplit="1" ySplit="3" topLeftCell="AB178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194</v>
      </c>
      <c r="B1" s="49">
        <f>B105/B2</f>
        <v>8.384196876113939E-4</v>
      </c>
      <c r="C1" s="49">
        <f>C105/B2</f>
        <v>5.8623608287371243E-5</v>
      </c>
      <c r="D1" t="s">
        <v>175</v>
      </c>
      <c r="AC1" s="36">
        <f>SUM(AC4:AC192)</f>
        <v>96210.285714285681</v>
      </c>
      <c r="AD1" s="36">
        <f>SUM(AD4:AD192)</f>
        <v>194275.05000000005</v>
      </c>
      <c r="AE1" s="71" t="s">
        <v>195</v>
      </c>
    </row>
    <row r="2" spans="1:31" ht="14.4" thickBot="1" x14ac:dyDescent="0.3">
      <c r="A2" t="s">
        <v>70</v>
      </c>
      <c r="B2" s="35">
        <v>212559417</v>
      </c>
      <c r="D2" s="23" t="s">
        <v>71</v>
      </c>
      <c r="E2" s="23"/>
      <c r="N2" s="41">
        <f>N134/'Country Statistics'!$M$30</f>
        <v>2.8190078600780262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72">
        <v>7.0000000000000007E-2</v>
      </c>
      <c r="AE2" s="67"/>
    </row>
    <row r="3" spans="1:3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1</v>
      </c>
      <c r="AE3" s="68">
        <f>COUNT(AB11:AB32)-AD3</f>
        <v>21</v>
      </c>
    </row>
    <row r="4" spans="1:31" ht="13.8" x14ac:dyDescent="0.25">
      <c r="A4" s="106">
        <v>43862</v>
      </c>
      <c r="B4" s="107">
        <v>0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31" ht="13.8" x14ac:dyDescent="0.25">
      <c r="A5" s="95">
        <v>43863</v>
      </c>
      <c r="B5" s="81">
        <v>0</v>
      </c>
      <c r="C5" s="81">
        <v>0</v>
      </c>
      <c r="D5" s="81">
        <v>0</v>
      </c>
      <c r="E5" s="81"/>
      <c r="F5" s="81">
        <f t="shared" ref="F5:H36" si="0">B5-B4</f>
        <v>0</v>
      </c>
      <c r="G5" s="81">
        <f t="shared" si="0"/>
        <v>0</v>
      </c>
      <c r="H5" s="81">
        <f t="shared" si="0"/>
        <v>0</v>
      </c>
      <c r="I5" s="81">
        <f t="shared" ref="I5:I63" si="1">B5-C5-D5</f>
        <v>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</row>
    <row r="6" spans="1:31" ht="13.8" x14ac:dyDescent="0.25">
      <c r="A6" s="95">
        <v>43864</v>
      </c>
      <c r="B6" s="81">
        <v>0</v>
      </c>
      <c r="C6" s="81">
        <v>0</v>
      </c>
      <c r="D6" s="81">
        <v>0</v>
      </c>
      <c r="E6" s="81"/>
      <c r="F6" s="81">
        <f t="shared" si="0"/>
        <v>0</v>
      </c>
      <c r="G6" s="81">
        <f t="shared" si="0"/>
        <v>0</v>
      </c>
      <c r="H6" s="81">
        <f t="shared" si="0"/>
        <v>0</v>
      </c>
      <c r="I6" s="81">
        <f t="shared" si="1"/>
        <v>0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</row>
    <row r="7" spans="1:31" ht="13.8" x14ac:dyDescent="0.25">
      <c r="A7" s="95">
        <v>43865</v>
      </c>
      <c r="B7" s="81">
        <v>0</v>
      </c>
      <c r="C7" s="81">
        <v>0</v>
      </c>
      <c r="D7" s="81">
        <v>0</v>
      </c>
      <c r="E7" s="81"/>
      <c r="F7" s="81">
        <f t="shared" si="0"/>
        <v>0</v>
      </c>
      <c r="G7" s="81">
        <f t="shared" si="0"/>
        <v>0</v>
      </c>
      <c r="H7" s="81">
        <f t="shared" si="0"/>
        <v>0</v>
      </c>
      <c r="I7" s="81">
        <f t="shared" si="1"/>
        <v>0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</row>
    <row r="8" spans="1:31" ht="13.8" x14ac:dyDescent="0.25">
      <c r="A8" s="95">
        <v>43866</v>
      </c>
      <c r="B8" s="81">
        <v>0</v>
      </c>
      <c r="C8" s="81">
        <v>0</v>
      </c>
      <c r="D8" s="81">
        <v>0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0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</row>
    <row r="9" spans="1:31" ht="13.8" x14ac:dyDescent="0.25">
      <c r="A9" s="95">
        <v>43867</v>
      </c>
      <c r="B9" s="81">
        <v>0</v>
      </c>
      <c r="C9" s="81">
        <v>0</v>
      </c>
      <c r="D9" s="81">
        <v>0</v>
      </c>
      <c r="E9" s="81"/>
      <c r="F9" s="81">
        <f t="shared" si="0"/>
        <v>0</v>
      </c>
      <c r="G9" s="81">
        <f t="shared" si="0"/>
        <v>0</v>
      </c>
      <c r="H9" s="81">
        <f t="shared" si="0"/>
        <v>0</v>
      </c>
      <c r="I9" s="81">
        <f t="shared" si="1"/>
        <v>0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</row>
    <row r="10" spans="1:31" ht="13.8" x14ac:dyDescent="0.25">
      <c r="A10" s="95">
        <v>43868</v>
      </c>
      <c r="B10" s="81">
        <v>0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0"/>
        <v>0</v>
      </c>
      <c r="H10" s="81">
        <f t="shared" si="0"/>
        <v>0</v>
      </c>
      <c r="I10" s="81">
        <f t="shared" si="1"/>
        <v>0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</row>
    <row r="11" spans="1:31" ht="13.8" x14ac:dyDescent="0.25">
      <c r="A11" s="95">
        <v>43869</v>
      </c>
      <c r="B11" s="81">
        <v>0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0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0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0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3">AVERAGE(F6:F12)</f>
        <v>0</v>
      </c>
      <c r="AC12" s="120">
        <f t="shared" si="3"/>
        <v>0</v>
      </c>
      <c r="AD12" s="67"/>
      <c r="AE12" s="67"/>
    </row>
    <row r="13" spans="1:31" ht="13.8" x14ac:dyDescent="0.25">
      <c r="A13" s="95">
        <v>43871</v>
      </c>
      <c r="B13" s="81">
        <v>0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0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3"/>
        <v>0</v>
      </c>
      <c r="AC13" s="120">
        <f t="shared" si="3"/>
        <v>0</v>
      </c>
      <c r="AD13" s="67"/>
      <c r="AE13" s="67"/>
    </row>
    <row r="14" spans="1:31" ht="13.8" x14ac:dyDescent="0.25">
      <c r="A14" s="95">
        <v>43872</v>
      </c>
      <c r="B14" s="81">
        <v>0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3"/>
        <v>0</v>
      </c>
      <c r="AC14" s="120">
        <f t="shared" si="3"/>
        <v>0</v>
      </c>
      <c r="AD14" s="67"/>
      <c r="AE14" s="67"/>
    </row>
    <row r="15" spans="1:31" ht="13.8" x14ac:dyDescent="0.25">
      <c r="A15" s="95">
        <v>43873</v>
      </c>
      <c r="B15" s="81">
        <v>0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0"/>
        <v>0</v>
      </c>
      <c r="H15" s="81">
        <f t="shared" si="0"/>
        <v>0</v>
      </c>
      <c r="I15" s="81">
        <f t="shared" si="1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3"/>
        <v>0</v>
      </c>
      <c r="AC15" s="120">
        <f t="shared" si="3"/>
        <v>0</v>
      </c>
      <c r="AD15" s="67"/>
      <c r="AE15" s="67"/>
    </row>
    <row r="16" spans="1:31" ht="13.8" x14ac:dyDescent="0.25">
      <c r="A16" s="95">
        <v>43874</v>
      </c>
      <c r="B16" s="81">
        <v>0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0"/>
        <v>0</v>
      </c>
      <c r="H16" s="81">
        <f t="shared" si="0"/>
        <v>0</v>
      </c>
      <c r="I16" s="81">
        <f t="shared" si="1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3"/>
        <v>0</v>
      </c>
      <c r="AC16" s="120">
        <f t="shared" si="3"/>
        <v>0</v>
      </c>
      <c r="AD16" s="67"/>
      <c r="AE16" s="67"/>
    </row>
    <row r="17" spans="1:31" ht="13.8" x14ac:dyDescent="0.25">
      <c r="A17" s="95">
        <v>43875</v>
      </c>
      <c r="B17" s="81">
        <v>0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3"/>
        <v>0</v>
      </c>
      <c r="AC17" s="120">
        <f t="shared" si="3"/>
        <v>0</v>
      </c>
      <c r="AD17" s="67"/>
      <c r="AE17" s="67"/>
    </row>
    <row r="18" spans="1:31" ht="13.8" x14ac:dyDescent="0.25">
      <c r="A18" s="95">
        <v>43876</v>
      </c>
      <c r="B18" s="81">
        <v>0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3"/>
        <v>0</v>
      </c>
      <c r="AC18" s="120">
        <f t="shared" si="3"/>
        <v>0</v>
      </c>
      <c r="AD18" s="67"/>
      <c r="AE18" s="67"/>
    </row>
    <row r="19" spans="1:31" ht="13.8" x14ac:dyDescent="0.25">
      <c r="A19" s="95">
        <v>43877</v>
      </c>
      <c r="B19" s="81">
        <v>0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0"/>
        <v>0</v>
      </c>
      <c r="H19" s="81">
        <f t="shared" si="0"/>
        <v>0</v>
      </c>
      <c r="I19" s="81">
        <f t="shared" si="1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3"/>
        <v>0</v>
      </c>
      <c r="AC19" s="120">
        <f t="shared" si="3"/>
        <v>0</v>
      </c>
      <c r="AD19" s="67"/>
      <c r="AE19" s="67"/>
    </row>
    <row r="20" spans="1:31" ht="13.8" x14ac:dyDescent="0.25">
      <c r="A20" s="95">
        <v>43878</v>
      </c>
      <c r="B20" s="81">
        <v>0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0"/>
        <v>0</v>
      </c>
      <c r="H20" s="81">
        <f t="shared" si="0"/>
        <v>0</v>
      </c>
      <c r="I20" s="81">
        <f t="shared" si="1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3"/>
        <v>0</v>
      </c>
      <c r="AC20" s="120">
        <f t="shared" si="3"/>
        <v>0</v>
      </c>
      <c r="AD20" s="67"/>
      <c r="AE20" s="67"/>
    </row>
    <row r="21" spans="1:31" ht="13.8" x14ac:dyDescent="0.25">
      <c r="A21" s="95">
        <v>43879</v>
      </c>
      <c r="B21" s="81">
        <v>0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3"/>
        <v>0</v>
      </c>
      <c r="AC21" s="120">
        <f t="shared" si="3"/>
        <v>0</v>
      </c>
      <c r="AD21" s="67"/>
    </row>
    <row r="22" spans="1:31" ht="13.8" x14ac:dyDescent="0.25">
      <c r="A22" s="95">
        <v>43880</v>
      </c>
      <c r="B22" s="81">
        <v>0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3"/>
        <v>0</v>
      </c>
      <c r="AC22" s="120">
        <f t="shared" si="3"/>
        <v>0</v>
      </c>
      <c r="AD22" s="67"/>
    </row>
    <row r="23" spans="1:31" ht="13.8" x14ac:dyDescent="0.25">
      <c r="A23" s="95">
        <v>43881</v>
      </c>
      <c r="B23" s="81">
        <v>0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3"/>
        <v>0</v>
      </c>
      <c r="AC23" s="120">
        <f t="shared" si="3"/>
        <v>0</v>
      </c>
      <c r="AD23" s="67"/>
    </row>
    <row r="24" spans="1:31" ht="13.8" x14ac:dyDescent="0.25">
      <c r="A24" s="95">
        <v>43882</v>
      </c>
      <c r="B24" s="81">
        <v>0</v>
      </c>
      <c r="C24" s="81">
        <v>0</v>
      </c>
      <c r="D24" s="81">
        <v>0</v>
      </c>
      <c r="E24" s="81"/>
      <c r="F24" s="81">
        <f t="shared" si="0"/>
        <v>0</v>
      </c>
      <c r="G24" s="81">
        <f t="shared" si="0"/>
        <v>0</v>
      </c>
      <c r="H24" s="81">
        <f t="shared" si="0"/>
        <v>0</v>
      </c>
      <c r="I24" s="81">
        <f t="shared" si="1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3"/>
        <v>0</v>
      </c>
      <c r="AC24" s="120">
        <f t="shared" si="3"/>
        <v>0</v>
      </c>
      <c r="AD24" s="67"/>
    </row>
    <row r="25" spans="1:31" ht="13.8" x14ac:dyDescent="0.25">
      <c r="A25" s="95">
        <v>43883</v>
      </c>
      <c r="B25" s="81">
        <v>0</v>
      </c>
      <c r="C25" s="81">
        <v>0</v>
      </c>
      <c r="D25" s="81">
        <v>0</v>
      </c>
      <c r="E25" s="81"/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3"/>
        <v>0</v>
      </c>
      <c r="AC25" s="120">
        <f t="shared" si="3"/>
        <v>0</v>
      </c>
      <c r="AD25" s="67"/>
    </row>
    <row r="26" spans="1:31" ht="13.8" x14ac:dyDescent="0.25">
      <c r="A26" s="95">
        <v>43884</v>
      </c>
      <c r="B26" s="81">
        <v>0</v>
      </c>
      <c r="C26" s="81">
        <v>0</v>
      </c>
      <c r="D26" s="81">
        <v>0</v>
      </c>
      <c r="E26" s="81"/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3"/>
        <v>0</v>
      </c>
      <c r="AC26" s="120">
        <f t="shared" si="3"/>
        <v>0</v>
      </c>
      <c r="AD26" s="67"/>
    </row>
    <row r="27" spans="1:31" ht="13.8" x14ac:dyDescent="0.25">
      <c r="A27" s="95">
        <v>43885</v>
      </c>
      <c r="B27" s="81">
        <v>0</v>
      </c>
      <c r="C27" s="81">
        <v>0</v>
      </c>
      <c r="D27" s="81">
        <v>0</v>
      </c>
      <c r="E27" s="81"/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3"/>
        <v>0</v>
      </c>
      <c r="AC27" s="120">
        <f t="shared" si="3"/>
        <v>0</v>
      </c>
      <c r="AD27" s="67"/>
    </row>
    <row r="28" spans="1:31" ht="13.8" x14ac:dyDescent="0.25">
      <c r="A28" s="95">
        <v>43886</v>
      </c>
      <c r="B28" s="81">
        <v>0</v>
      </c>
      <c r="C28" s="81">
        <v>0</v>
      </c>
      <c r="D28" s="81">
        <v>0</v>
      </c>
      <c r="E28" s="81"/>
      <c r="F28" s="81">
        <f t="shared" si="0"/>
        <v>0</v>
      </c>
      <c r="G28" s="81">
        <f t="shared" si="0"/>
        <v>0</v>
      </c>
      <c r="H28" s="81">
        <f t="shared" si="0"/>
        <v>0</v>
      </c>
      <c r="I28" s="81">
        <f t="shared" si="1"/>
        <v>0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4">AVERAGE(F22:F28)</f>
        <v>0</v>
      </c>
      <c r="AC28" s="120">
        <f t="shared" si="4"/>
        <v>0</v>
      </c>
      <c r="AD28" s="67"/>
    </row>
    <row r="29" spans="1:31" ht="13.8" x14ac:dyDescent="0.25">
      <c r="A29" s="95">
        <v>43887</v>
      </c>
      <c r="B29" s="81">
        <v>1</v>
      </c>
      <c r="C29" s="81">
        <v>0</v>
      </c>
      <c r="D29" s="81">
        <v>0</v>
      </c>
      <c r="E29" s="81"/>
      <c r="F29" s="81">
        <f t="shared" si="0"/>
        <v>1</v>
      </c>
      <c r="G29" s="81">
        <f t="shared" si="0"/>
        <v>0</v>
      </c>
      <c r="H29" s="81">
        <f t="shared" si="0"/>
        <v>0</v>
      </c>
      <c r="I29" s="81">
        <f t="shared" si="1"/>
        <v>1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4"/>
        <v>0.14285714285714285</v>
      </c>
      <c r="AC29" s="120">
        <f t="shared" si="4"/>
        <v>0</v>
      </c>
      <c r="AD29" s="67"/>
    </row>
    <row r="30" spans="1:31" ht="13.8" x14ac:dyDescent="0.25">
      <c r="A30" s="95">
        <v>43888</v>
      </c>
      <c r="B30" s="81">
        <v>1</v>
      </c>
      <c r="C30" s="81">
        <v>0</v>
      </c>
      <c r="D30" s="81">
        <v>0</v>
      </c>
      <c r="E30" s="81"/>
      <c r="F30" s="81">
        <f t="shared" si="0"/>
        <v>0</v>
      </c>
      <c r="G30" s="81">
        <f t="shared" si="0"/>
        <v>0</v>
      </c>
      <c r="H30" s="81">
        <f t="shared" si="0"/>
        <v>0</v>
      </c>
      <c r="I30" s="81">
        <f t="shared" si="1"/>
        <v>1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4"/>
        <v>0.14285714285714285</v>
      </c>
      <c r="AC30" s="120">
        <f t="shared" si="4"/>
        <v>0</v>
      </c>
      <c r="AD30" s="67"/>
    </row>
    <row r="31" spans="1:31" ht="13.8" x14ac:dyDescent="0.25">
      <c r="A31" s="95">
        <v>43889</v>
      </c>
      <c r="B31" s="81">
        <v>1</v>
      </c>
      <c r="C31" s="81">
        <v>0</v>
      </c>
      <c r="D31" s="81">
        <v>0</v>
      </c>
      <c r="E31" s="81"/>
      <c r="F31" s="81">
        <f t="shared" si="0"/>
        <v>0</v>
      </c>
      <c r="G31" s="81">
        <f t="shared" si="0"/>
        <v>0</v>
      </c>
      <c r="H31" s="81">
        <f t="shared" si="0"/>
        <v>0</v>
      </c>
      <c r="I31" s="81">
        <f t="shared" si="1"/>
        <v>1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4"/>
        <v>0.14285714285714285</v>
      </c>
      <c r="AC31" s="120">
        <f t="shared" si="4"/>
        <v>0</v>
      </c>
      <c r="AD31" s="67"/>
    </row>
    <row r="32" spans="1:31" ht="13.8" x14ac:dyDescent="0.25">
      <c r="A32" s="95">
        <v>43890</v>
      </c>
      <c r="B32" s="81">
        <v>2</v>
      </c>
      <c r="C32" s="81">
        <v>0</v>
      </c>
      <c r="D32" s="81">
        <v>0</v>
      </c>
      <c r="E32" s="81"/>
      <c r="F32" s="81">
        <f t="shared" si="0"/>
        <v>1</v>
      </c>
      <c r="G32" s="81">
        <f t="shared" si="0"/>
        <v>0</v>
      </c>
      <c r="H32" s="81">
        <f t="shared" si="0"/>
        <v>0</v>
      </c>
      <c r="I32" s="81">
        <f t="shared" si="1"/>
        <v>2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4"/>
        <v>0.2857142857142857</v>
      </c>
      <c r="AC32" s="120">
        <f t="shared" si="4"/>
        <v>0</v>
      </c>
      <c r="AD32" s="67"/>
      <c r="AE32" s="41"/>
    </row>
    <row r="33" spans="1:31" ht="13.8" x14ac:dyDescent="0.25">
      <c r="A33" s="95">
        <v>43891</v>
      </c>
      <c r="B33" s="81">
        <v>2</v>
      </c>
      <c r="C33" s="81">
        <v>0</v>
      </c>
      <c r="D33" s="81">
        <v>0</v>
      </c>
      <c r="E33" s="81"/>
      <c r="F33" s="81">
        <f t="shared" si="0"/>
        <v>0</v>
      </c>
      <c r="G33" s="81">
        <f t="shared" si="0"/>
        <v>0</v>
      </c>
      <c r="H33" s="81">
        <f t="shared" si="0"/>
        <v>0</v>
      </c>
      <c r="I33" s="81">
        <f t="shared" si="1"/>
        <v>2</v>
      </c>
      <c r="J33" s="82">
        <f t="shared" ref="J33:J96" si="5">F33/I32*$B$2/($B$2-B32)</f>
        <v>0</v>
      </c>
      <c r="K33" s="82">
        <f t="shared" ref="K33:K96" si="6">G33/I32</f>
        <v>0</v>
      </c>
      <c r="L33" s="82">
        <f t="shared" ref="L33:L96" si="7">H33/I32</f>
        <v>0</v>
      </c>
      <c r="M33" s="81">
        <v>0</v>
      </c>
      <c r="N33" s="84">
        <f t="shared" ref="N33:N96" si="8">C33/B33</f>
        <v>0</v>
      </c>
      <c r="O33" s="84"/>
      <c r="P33" s="85">
        <f>D33/B33</f>
        <v>0</v>
      </c>
      <c r="Q33" s="87">
        <f>N33</f>
        <v>0</v>
      </c>
      <c r="R33" s="96">
        <f t="shared" si="2"/>
        <v>1</v>
      </c>
      <c r="AB33" s="119">
        <f t="shared" si="4"/>
        <v>0.2857142857142857</v>
      </c>
      <c r="AC33" s="120">
        <f t="shared" si="4"/>
        <v>0</v>
      </c>
      <c r="AD33" s="67"/>
      <c r="AE33" s="41"/>
    </row>
    <row r="34" spans="1:31" ht="13.8" x14ac:dyDescent="0.25">
      <c r="A34" s="95">
        <v>43892</v>
      </c>
      <c r="B34" s="81">
        <v>2</v>
      </c>
      <c r="C34" s="81">
        <v>0</v>
      </c>
      <c r="D34" s="81">
        <v>0</v>
      </c>
      <c r="E34" s="81"/>
      <c r="F34" s="81">
        <f t="shared" si="0"/>
        <v>0</v>
      </c>
      <c r="G34" s="81">
        <f t="shared" si="0"/>
        <v>0</v>
      </c>
      <c r="H34" s="81">
        <f t="shared" si="0"/>
        <v>0</v>
      </c>
      <c r="I34" s="81">
        <f t="shared" si="1"/>
        <v>2</v>
      </c>
      <c r="J34" s="82">
        <f t="shared" si="5"/>
        <v>0</v>
      </c>
      <c r="K34" s="82">
        <f t="shared" si="6"/>
        <v>0</v>
      </c>
      <c r="L34" s="82">
        <f t="shared" si="7"/>
        <v>0</v>
      </c>
      <c r="M34" s="81" t="e">
        <f t="shared" ref="M34:M97" si="9">J34/(K34+L34)</f>
        <v>#DIV/0!</v>
      </c>
      <c r="N34" s="84">
        <f t="shared" si="8"/>
        <v>0</v>
      </c>
      <c r="O34" s="84"/>
      <c r="P34" s="85">
        <f t="shared" ref="P34:P97" si="10">D34/B34</f>
        <v>0</v>
      </c>
      <c r="Q34" s="87">
        <f t="shared" ref="Q34:Q97" si="11">N34</f>
        <v>0</v>
      </c>
      <c r="R34" s="96">
        <f t="shared" si="2"/>
        <v>1</v>
      </c>
      <c r="AB34" s="119">
        <f t="shared" si="4"/>
        <v>0.2857142857142857</v>
      </c>
      <c r="AC34" s="120">
        <f t="shared" si="4"/>
        <v>0</v>
      </c>
      <c r="AD34" s="67"/>
      <c r="AE34" s="41"/>
    </row>
    <row r="35" spans="1:31" ht="13.8" x14ac:dyDescent="0.25">
      <c r="A35" s="95">
        <v>43893</v>
      </c>
      <c r="B35" s="81">
        <v>2</v>
      </c>
      <c r="C35" s="81">
        <v>0</v>
      </c>
      <c r="D35" s="81">
        <v>0</v>
      </c>
      <c r="E35" s="81"/>
      <c r="F35" s="81">
        <f t="shared" si="0"/>
        <v>0</v>
      </c>
      <c r="G35" s="81">
        <f t="shared" si="0"/>
        <v>0</v>
      </c>
      <c r="H35" s="81">
        <f t="shared" si="0"/>
        <v>0</v>
      </c>
      <c r="I35" s="81">
        <f t="shared" si="1"/>
        <v>2</v>
      </c>
      <c r="J35" s="82">
        <f t="shared" si="5"/>
        <v>0</v>
      </c>
      <c r="K35" s="82">
        <f t="shared" si="6"/>
        <v>0</v>
      </c>
      <c r="L35" s="82">
        <f t="shared" si="7"/>
        <v>0</v>
      </c>
      <c r="M35" s="83" t="e">
        <f t="shared" si="9"/>
        <v>#DIV/0!</v>
      </c>
      <c r="N35" s="84">
        <f t="shared" si="8"/>
        <v>0</v>
      </c>
      <c r="O35" s="84"/>
      <c r="P35" s="85">
        <f t="shared" si="10"/>
        <v>0</v>
      </c>
      <c r="Q35" s="87">
        <f t="shared" si="11"/>
        <v>0</v>
      </c>
      <c r="R35" s="96">
        <f t="shared" si="2"/>
        <v>1</v>
      </c>
      <c r="AB35" s="119">
        <f t="shared" si="4"/>
        <v>0.2857142857142857</v>
      </c>
      <c r="AC35" s="120">
        <f t="shared" si="4"/>
        <v>0</v>
      </c>
      <c r="AD35" s="67"/>
      <c r="AE35" s="41"/>
    </row>
    <row r="36" spans="1:31" ht="13.8" x14ac:dyDescent="0.25">
      <c r="A36" s="95">
        <v>43894</v>
      </c>
      <c r="B36" s="81">
        <v>4</v>
      </c>
      <c r="C36" s="81">
        <v>0</v>
      </c>
      <c r="D36" s="81">
        <v>0</v>
      </c>
      <c r="E36" s="81"/>
      <c r="F36" s="81">
        <f t="shared" si="0"/>
        <v>2</v>
      </c>
      <c r="G36" s="81">
        <f t="shared" si="0"/>
        <v>0</v>
      </c>
      <c r="H36" s="81">
        <f t="shared" si="0"/>
        <v>0</v>
      </c>
      <c r="I36" s="81">
        <f t="shared" si="1"/>
        <v>4</v>
      </c>
      <c r="J36" s="82">
        <f t="shared" si="5"/>
        <v>1.0000000094091339</v>
      </c>
      <c r="K36" s="82">
        <f t="shared" si="6"/>
        <v>0</v>
      </c>
      <c r="L36" s="82">
        <f t="shared" si="7"/>
        <v>0</v>
      </c>
      <c r="M36" s="81" t="e">
        <f t="shared" si="9"/>
        <v>#DIV/0!</v>
      </c>
      <c r="N36" s="84">
        <f t="shared" si="8"/>
        <v>0</v>
      </c>
      <c r="O36" s="84"/>
      <c r="P36" s="85">
        <f t="shared" si="10"/>
        <v>0</v>
      </c>
      <c r="Q36" s="87">
        <f t="shared" si="11"/>
        <v>0</v>
      </c>
      <c r="R36" s="96">
        <f t="shared" si="2"/>
        <v>1</v>
      </c>
      <c r="AB36" s="119">
        <f t="shared" si="4"/>
        <v>0.42857142857142855</v>
      </c>
      <c r="AC36" s="120">
        <f t="shared" si="4"/>
        <v>0</v>
      </c>
      <c r="AD36" s="67"/>
      <c r="AE36" s="41"/>
    </row>
    <row r="37" spans="1:31" ht="13.8" x14ac:dyDescent="0.25">
      <c r="A37" s="95">
        <v>43895</v>
      </c>
      <c r="B37" s="81">
        <v>4</v>
      </c>
      <c r="C37" s="81">
        <v>0</v>
      </c>
      <c r="D37" s="81">
        <v>0</v>
      </c>
      <c r="E37" s="81"/>
      <c r="F37" s="81">
        <f t="shared" ref="F37:H61" si="12">B37-B36</f>
        <v>0</v>
      </c>
      <c r="G37" s="81">
        <f t="shared" si="12"/>
        <v>0</v>
      </c>
      <c r="H37" s="81">
        <f t="shared" si="12"/>
        <v>0</v>
      </c>
      <c r="I37" s="81">
        <f t="shared" si="1"/>
        <v>4</v>
      </c>
      <c r="J37" s="82">
        <f t="shared" si="5"/>
        <v>0</v>
      </c>
      <c r="K37" s="82">
        <f t="shared" si="6"/>
        <v>0</v>
      </c>
      <c r="L37" s="82">
        <f t="shared" si="7"/>
        <v>0</v>
      </c>
      <c r="M37" s="83" t="e">
        <f t="shared" si="9"/>
        <v>#DIV/0!</v>
      </c>
      <c r="N37" s="84">
        <f t="shared" si="8"/>
        <v>0</v>
      </c>
      <c r="O37" s="84"/>
      <c r="P37" s="85">
        <f t="shared" si="10"/>
        <v>0</v>
      </c>
      <c r="Q37" s="87">
        <f t="shared" si="11"/>
        <v>0</v>
      </c>
      <c r="R37" s="96">
        <f t="shared" si="2"/>
        <v>1</v>
      </c>
      <c r="AB37" s="119">
        <f t="shared" si="4"/>
        <v>0.42857142857142855</v>
      </c>
      <c r="AC37" s="120">
        <f t="shared" si="4"/>
        <v>0</v>
      </c>
      <c r="AD37" s="67"/>
      <c r="AE37" s="41"/>
    </row>
    <row r="38" spans="1:31" ht="13.8" x14ac:dyDescent="0.25">
      <c r="A38" s="95">
        <v>43896</v>
      </c>
      <c r="B38" s="81">
        <v>13</v>
      </c>
      <c r="C38" s="81">
        <v>0</v>
      </c>
      <c r="D38" s="81">
        <v>0</v>
      </c>
      <c r="E38" s="81"/>
      <c r="F38" s="81">
        <f t="shared" si="12"/>
        <v>9</v>
      </c>
      <c r="G38" s="81">
        <f t="shared" si="12"/>
        <v>0</v>
      </c>
      <c r="H38" s="81">
        <f t="shared" si="12"/>
        <v>0</v>
      </c>
      <c r="I38" s="81">
        <f t="shared" si="1"/>
        <v>13</v>
      </c>
      <c r="J38" s="82">
        <f t="shared" si="5"/>
        <v>2.2500000423411031</v>
      </c>
      <c r="K38" s="82">
        <f t="shared" si="6"/>
        <v>0</v>
      </c>
      <c r="L38" s="82">
        <f t="shared" si="7"/>
        <v>0</v>
      </c>
      <c r="M38" s="81" t="e">
        <f t="shared" si="9"/>
        <v>#DIV/0!</v>
      </c>
      <c r="N38" s="84">
        <f t="shared" si="8"/>
        <v>0</v>
      </c>
      <c r="O38" s="84"/>
      <c r="P38" s="85">
        <f t="shared" si="10"/>
        <v>0</v>
      </c>
      <c r="Q38" s="87">
        <f t="shared" si="11"/>
        <v>0</v>
      </c>
      <c r="R38" s="96">
        <f t="shared" si="2"/>
        <v>1</v>
      </c>
      <c r="AB38" s="119">
        <f t="shared" si="4"/>
        <v>1.7142857142857142</v>
      </c>
      <c r="AC38" s="120">
        <f t="shared" si="4"/>
        <v>0</v>
      </c>
      <c r="AD38" s="67"/>
      <c r="AE38" s="41"/>
    </row>
    <row r="39" spans="1:31" ht="13.8" x14ac:dyDescent="0.25">
      <c r="A39" s="95">
        <v>43897</v>
      </c>
      <c r="B39" s="81">
        <v>13</v>
      </c>
      <c r="C39" s="81">
        <v>0</v>
      </c>
      <c r="D39" s="81">
        <v>0</v>
      </c>
      <c r="E39" s="81"/>
      <c r="F39" s="81">
        <f t="shared" si="12"/>
        <v>0</v>
      </c>
      <c r="G39" s="81">
        <f t="shared" si="12"/>
        <v>0</v>
      </c>
      <c r="H39" s="81">
        <f t="shared" si="12"/>
        <v>0</v>
      </c>
      <c r="I39" s="81">
        <f t="shared" si="1"/>
        <v>13</v>
      </c>
      <c r="J39" s="82">
        <f t="shared" si="5"/>
        <v>0</v>
      </c>
      <c r="K39" s="82">
        <f t="shared" si="6"/>
        <v>0</v>
      </c>
      <c r="L39" s="82">
        <f t="shared" si="7"/>
        <v>0</v>
      </c>
      <c r="M39" s="81" t="e">
        <f t="shared" si="9"/>
        <v>#DIV/0!</v>
      </c>
      <c r="N39" s="84">
        <f t="shared" si="8"/>
        <v>0</v>
      </c>
      <c r="O39" s="84"/>
      <c r="P39" s="85">
        <f t="shared" si="10"/>
        <v>0</v>
      </c>
      <c r="Q39" s="87">
        <f t="shared" si="11"/>
        <v>0</v>
      </c>
      <c r="R39" s="96">
        <f t="shared" si="2"/>
        <v>1</v>
      </c>
      <c r="AB39" s="119">
        <f t="shared" si="4"/>
        <v>1.5714285714285714</v>
      </c>
      <c r="AC39" s="120">
        <f t="shared" si="4"/>
        <v>0</v>
      </c>
      <c r="AD39" s="67"/>
      <c r="AE39" s="41"/>
    </row>
    <row r="40" spans="1:31" ht="13.8" x14ac:dyDescent="0.25">
      <c r="A40" s="95">
        <v>43898</v>
      </c>
      <c r="B40" s="81">
        <v>20</v>
      </c>
      <c r="C40" s="81">
        <v>0</v>
      </c>
      <c r="D40" s="81">
        <v>0</v>
      </c>
      <c r="E40" s="81"/>
      <c r="F40" s="81">
        <f t="shared" si="12"/>
        <v>7</v>
      </c>
      <c r="G40" s="81">
        <f t="shared" si="12"/>
        <v>0</v>
      </c>
      <c r="H40" s="81">
        <f t="shared" si="12"/>
        <v>0</v>
      </c>
      <c r="I40" s="81">
        <f t="shared" si="1"/>
        <v>20</v>
      </c>
      <c r="J40" s="82">
        <f t="shared" si="5"/>
        <v>0.53846157139350881</v>
      </c>
      <c r="K40" s="82">
        <f t="shared" si="6"/>
        <v>0</v>
      </c>
      <c r="L40" s="82">
        <f t="shared" si="7"/>
        <v>0</v>
      </c>
      <c r="M40" s="81" t="e">
        <f t="shared" si="9"/>
        <v>#DIV/0!</v>
      </c>
      <c r="N40" s="84">
        <f t="shared" si="8"/>
        <v>0</v>
      </c>
      <c r="O40" s="84"/>
      <c r="P40" s="85">
        <f t="shared" si="10"/>
        <v>0</v>
      </c>
      <c r="Q40" s="87">
        <f t="shared" si="11"/>
        <v>0</v>
      </c>
      <c r="R40" s="96">
        <f t="shared" si="2"/>
        <v>1</v>
      </c>
      <c r="AB40" s="119">
        <f t="shared" si="4"/>
        <v>2.5714285714285716</v>
      </c>
      <c r="AC40" s="120">
        <f t="shared" si="4"/>
        <v>0</v>
      </c>
      <c r="AD40" s="67"/>
      <c r="AE40" s="41"/>
    </row>
    <row r="41" spans="1:31" ht="13.8" x14ac:dyDescent="0.25">
      <c r="A41" s="95">
        <v>43899</v>
      </c>
      <c r="B41" s="81">
        <v>25</v>
      </c>
      <c r="C41" s="81">
        <v>0</v>
      </c>
      <c r="D41" s="81">
        <v>0</v>
      </c>
      <c r="E41" s="81"/>
      <c r="F41" s="81">
        <f t="shared" si="12"/>
        <v>5</v>
      </c>
      <c r="G41" s="81">
        <f t="shared" si="12"/>
        <v>0</v>
      </c>
      <c r="H41" s="81">
        <f t="shared" si="12"/>
        <v>0</v>
      </c>
      <c r="I41" s="81">
        <f t="shared" si="1"/>
        <v>25</v>
      </c>
      <c r="J41" s="82">
        <f t="shared" si="5"/>
        <v>0.25000002352283679</v>
      </c>
      <c r="K41" s="82">
        <f t="shared" si="6"/>
        <v>0</v>
      </c>
      <c r="L41" s="82">
        <f t="shared" si="7"/>
        <v>0</v>
      </c>
      <c r="M41" s="81" t="e">
        <f t="shared" si="9"/>
        <v>#DIV/0!</v>
      </c>
      <c r="N41" s="84">
        <f t="shared" si="8"/>
        <v>0</v>
      </c>
      <c r="O41" s="84"/>
      <c r="P41" s="85">
        <f t="shared" si="10"/>
        <v>0</v>
      </c>
      <c r="Q41" s="87">
        <f t="shared" si="11"/>
        <v>0</v>
      </c>
      <c r="R41" s="96">
        <f t="shared" si="2"/>
        <v>1</v>
      </c>
      <c r="AB41" s="119">
        <f t="shared" si="4"/>
        <v>3.2857142857142856</v>
      </c>
      <c r="AC41" s="120">
        <f t="shared" si="4"/>
        <v>0</v>
      </c>
      <c r="AD41" s="67"/>
      <c r="AE41" s="41"/>
    </row>
    <row r="42" spans="1:31" ht="13.8" x14ac:dyDescent="0.25">
      <c r="A42" s="95">
        <v>43900</v>
      </c>
      <c r="B42" s="81">
        <v>31</v>
      </c>
      <c r="C42" s="81">
        <v>0</v>
      </c>
      <c r="D42" s="81">
        <v>0</v>
      </c>
      <c r="E42" s="81"/>
      <c r="F42" s="81">
        <f t="shared" si="12"/>
        <v>6</v>
      </c>
      <c r="G42" s="81">
        <f t="shared" si="12"/>
        <v>0</v>
      </c>
      <c r="H42" s="81">
        <f t="shared" si="12"/>
        <v>0</v>
      </c>
      <c r="I42" s="81">
        <f t="shared" si="1"/>
        <v>31</v>
      </c>
      <c r="J42" s="82">
        <f t="shared" si="5"/>
        <v>0.24000002822740479</v>
      </c>
      <c r="K42" s="82">
        <f t="shared" si="6"/>
        <v>0</v>
      </c>
      <c r="L42" s="82">
        <f t="shared" si="7"/>
        <v>0</v>
      </c>
      <c r="M42" s="81" t="e">
        <f t="shared" si="9"/>
        <v>#DIV/0!</v>
      </c>
      <c r="N42" s="84">
        <f t="shared" si="8"/>
        <v>0</v>
      </c>
      <c r="O42" s="84"/>
      <c r="P42" s="85">
        <f t="shared" si="10"/>
        <v>0</v>
      </c>
      <c r="Q42" s="87">
        <f t="shared" si="11"/>
        <v>0</v>
      </c>
      <c r="R42" s="96">
        <f t="shared" si="2"/>
        <v>1</v>
      </c>
      <c r="AB42" s="119">
        <f t="shared" si="4"/>
        <v>4.1428571428571432</v>
      </c>
      <c r="AC42" s="120">
        <f t="shared" si="4"/>
        <v>0</v>
      </c>
      <c r="AD42" s="67">
        <f t="shared" ref="AD42:AD43" si="13">INDEX(AB21:AB42,$AE$3)*$AD$2</f>
        <v>0.23</v>
      </c>
      <c r="AE42" s="41">
        <f t="shared" ref="AE42:AE43" si="14">AC42/AD42</f>
        <v>0</v>
      </c>
    </row>
    <row r="43" spans="1:31" ht="13.8" x14ac:dyDescent="0.25">
      <c r="A43" s="95">
        <v>43901</v>
      </c>
      <c r="B43" s="81">
        <v>38</v>
      </c>
      <c r="C43" s="81">
        <v>0</v>
      </c>
      <c r="D43" s="81">
        <v>0</v>
      </c>
      <c r="E43" s="81"/>
      <c r="F43" s="81">
        <f t="shared" si="12"/>
        <v>7</v>
      </c>
      <c r="G43" s="81">
        <f t="shared" si="12"/>
        <v>0</v>
      </c>
      <c r="H43" s="81">
        <f t="shared" si="12"/>
        <v>0</v>
      </c>
      <c r="I43" s="81">
        <f t="shared" si="1"/>
        <v>38</v>
      </c>
      <c r="J43" s="82">
        <f t="shared" si="5"/>
        <v>0.22580648454487642</v>
      </c>
      <c r="K43" s="82">
        <f t="shared" si="6"/>
        <v>0</v>
      </c>
      <c r="L43" s="82">
        <f t="shared" si="7"/>
        <v>0</v>
      </c>
      <c r="M43" s="81" t="e">
        <f t="shared" si="9"/>
        <v>#DIV/0!</v>
      </c>
      <c r="N43" s="84">
        <f t="shared" si="8"/>
        <v>0</v>
      </c>
      <c r="O43" s="84"/>
      <c r="P43" s="85">
        <f t="shared" si="10"/>
        <v>0</v>
      </c>
      <c r="Q43" s="87">
        <f t="shared" si="11"/>
        <v>0</v>
      </c>
      <c r="R43" s="96">
        <f t="shared" si="2"/>
        <v>1</v>
      </c>
      <c r="AB43" s="119">
        <f t="shared" si="4"/>
        <v>4.8571428571428568</v>
      </c>
      <c r="AC43" s="120">
        <f t="shared" si="4"/>
        <v>0</v>
      </c>
      <c r="AD43" s="67">
        <f t="shared" si="13"/>
        <v>0.29000000000000004</v>
      </c>
      <c r="AE43" s="41">
        <f t="shared" si="14"/>
        <v>0</v>
      </c>
    </row>
    <row r="44" spans="1:31" ht="13.8" x14ac:dyDescent="0.25">
      <c r="A44" s="95">
        <v>43902</v>
      </c>
      <c r="B44" s="81">
        <v>52</v>
      </c>
      <c r="C44" s="81">
        <v>0</v>
      </c>
      <c r="D44" s="81">
        <v>0</v>
      </c>
      <c r="E44" s="81"/>
      <c r="F44" s="81">
        <f t="shared" si="12"/>
        <v>14</v>
      </c>
      <c r="G44" s="81">
        <f t="shared" si="12"/>
        <v>0</v>
      </c>
      <c r="H44" s="81">
        <f t="shared" si="12"/>
        <v>0</v>
      </c>
      <c r="I44" s="81">
        <f t="shared" si="1"/>
        <v>52</v>
      </c>
      <c r="J44" s="82">
        <f t="shared" si="5"/>
        <v>0.36842111849552744</v>
      </c>
      <c r="K44" s="82">
        <f t="shared" si="6"/>
        <v>0</v>
      </c>
      <c r="L44" s="82">
        <f t="shared" si="7"/>
        <v>0</v>
      </c>
      <c r="M44" s="81" t="e">
        <f t="shared" si="9"/>
        <v>#DIV/0!</v>
      </c>
      <c r="N44" s="84">
        <f t="shared" si="8"/>
        <v>0</v>
      </c>
      <c r="O44" s="84"/>
      <c r="P44" s="85">
        <f t="shared" si="10"/>
        <v>0</v>
      </c>
      <c r="Q44" s="87">
        <f t="shared" si="11"/>
        <v>0</v>
      </c>
      <c r="R44" s="96">
        <f t="shared" si="2"/>
        <v>1</v>
      </c>
      <c r="AB44" s="119">
        <f t="shared" ref="AB44:AC59" si="15">AVERAGE(F38:F44)</f>
        <v>6.8571428571428568</v>
      </c>
      <c r="AC44" s="120">
        <f t="shared" si="15"/>
        <v>0</v>
      </c>
      <c r="AD44" s="67">
        <f t="shared" ref="AD44:AD107" si="16">INDEX(AB23:AB44,$AE$3)*$AD$2</f>
        <v>0.34</v>
      </c>
      <c r="AE44" s="41">
        <f t="shared" ref="AE44:AE107" si="17">AC44/AD44</f>
        <v>0</v>
      </c>
    </row>
    <row r="45" spans="1:31" ht="13.8" x14ac:dyDescent="0.25">
      <c r="A45" s="95">
        <v>43903</v>
      </c>
      <c r="B45" s="81">
        <v>151</v>
      </c>
      <c r="C45" s="81">
        <v>0</v>
      </c>
      <c r="D45" s="81">
        <v>0</v>
      </c>
      <c r="E45" s="81"/>
      <c r="F45" s="81">
        <f t="shared" si="12"/>
        <v>99</v>
      </c>
      <c r="G45" s="81">
        <f t="shared" si="12"/>
        <v>0</v>
      </c>
      <c r="H45" s="81">
        <f t="shared" si="12"/>
        <v>0</v>
      </c>
      <c r="I45" s="81">
        <f t="shared" si="1"/>
        <v>151</v>
      </c>
      <c r="J45" s="82">
        <f t="shared" si="5"/>
        <v>1.9038466195983919</v>
      </c>
      <c r="K45" s="82">
        <f t="shared" si="6"/>
        <v>0</v>
      </c>
      <c r="L45" s="82">
        <f t="shared" si="7"/>
        <v>0</v>
      </c>
      <c r="M45" s="81" t="e">
        <f t="shared" si="9"/>
        <v>#DIV/0!</v>
      </c>
      <c r="N45" s="84">
        <f t="shared" si="8"/>
        <v>0</v>
      </c>
      <c r="O45" s="84"/>
      <c r="P45" s="85">
        <f t="shared" si="10"/>
        <v>0</v>
      </c>
      <c r="Q45" s="87">
        <f t="shared" si="11"/>
        <v>0</v>
      </c>
      <c r="R45" s="96">
        <f t="shared" si="2"/>
        <v>1</v>
      </c>
      <c r="AB45" s="119">
        <f t="shared" si="15"/>
        <v>19.714285714285715</v>
      </c>
      <c r="AC45" s="120">
        <f t="shared" si="15"/>
        <v>0</v>
      </c>
      <c r="AD45" s="67">
        <f t="shared" si="16"/>
        <v>0.48000000000000004</v>
      </c>
      <c r="AE45" s="41">
        <f t="shared" si="17"/>
        <v>0</v>
      </c>
    </row>
    <row r="46" spans="1:31" ht="13.8" x14ac:dyDescent="0.25">
      <c r="A46" s="97">
        <v>43904</v>
      </c>
      <c r="B46" s="88">
        <v>151</v>
      </c>
      <c r="C46" s="88">
        <v>0</v>
      </c>
      <c r="D46" s="88">
        <v>0</v>
      </c>
      <c r="E46" s="88"/>
      <c r="F46" s="88">
        <f t="shared" si="12"/>
        <v>0</v>
      </c>
      <c r="G46" s="88">
        <f t="shared" si="12"/>
        <v>0</v>
      </c>
      <c r="H46" s="88">
        <f t="shared" si="12"/>
        <v>0</v>
      </c>
      <c r="I46" s="88">
        <f t="shared" si="1"/>
        <v>151</v>
      </c>
      <c r="J46" s="82">
        <f t="shared" si="5"/>
        <v>0</v>
      </c>
      <c r="K46" s="89">
        <f t="shared" si="6"/>
        <v>0</v>
      </c>
      <c r="L46" s="89">
        <f t="shared" si="7"/>
        <v>0</v>
      </c>
      <c r="M46" s="88" t="e">
        <f t="shared" si="9"/>
        <v>#DIV/0!</v>
      </c>
      <c r="N46" s="84">
        <f t="shared" si="8"/>
        <v>0</v>
      </c>
      <c r="O46" s="84"/>
      <c r="P46" s="85">
        <f t="shared" si="10"/>
        <v>0</v>
      </c>
      <c r="Q46" s="87">
        <f t="shared" si="11"/>
        <v>0</v>
      </c>
      <c r="R46" s="96">
        <f t="shared" si="2"/>
        <v>1</v>
      </c>
      <c r="AB46" s="119">
        <f t="shared" si="15"/>
        <v>19.714285714285715</v>
      </c>
      <c r="AC46" s="120">
        <f t="shared" si="15"/>
        <v>0</v>
      </c>
      <c r="AD46" s="67">
        <f t="shared" si="16"/>
        <v>1.3800000000000001</v>
      </c>
      <c r="AE46" s="41">
        <f t="shared" si="17"/>
        <v>0</v>
      </c>
    </row>
    <row r="47" spans="1:31" ht="13.8" x14ac:dyDescent="0.25">
      <c r="A47" s="98">
        <v>43905</v>
      </c>
      <c r="B47" s="90">
        <v>162</v>
      </c>
      <c r="C47" s="90">
        <v>0</v>
      </c>
      <c r="D47" s="90">
        <v>0</v>
      </c>
      <c r="E47" s="90"/>
      <c r="F47" s="90">
        <f t="shared" si="12"/>
        <v>11</v>
      </c>
      <c r="G47" s="90">
        <f t="shared" si="12"/>
        <v>0</v>
      </c>
      <c r="H47" s="90">
        <f t="shared" si="12"/>
        <v>0</v>
      </c>
      <c r="I47" s="90">
        <f t="shared" si="1"/>
        <v>162</v>
      </c>
      <c r="J47" s="91">
        <f t="shared" si="5"/>
        <v>7.2847733869478085E-2</v>
      </c>
      <c r="K47" s="91">
        <f t="shared" si="6"/>
        <v>0</v>
      </c>
      <c r="L47" s="91">
        <f t="shared" si="7"/>
        <v>0</v>
      </c>
      <c r="M47" s="90" t="e">
        <f t="shared" si="9"/>
        <v>#DIV/0!</v>
      </c>
      <c r="N47" s="92">
        <f t="shared" si="8"/>
        <v>0</v>
      </c>
      <c r="O47" s="92"/>
      <c r="P47" s="85">
        <f t="shared" si="10"/>
        <v>0</v>
      </c>
      <c r="Q47" s="87">
        <f t="shared" si="11"/>
        <v>0</v>
      </c>
      <c r="R47" s="96">
        <f t="shared" si="2"/>
        <v>1</v>
      </c>
      <c r="AB47" s="119">
        <f t="shared" si="15"/>
        <v>20.285714285714285</v>
      </c>
      <c r="AC47" s="120">
        <f t="shared" si="15"/>
        <v>0</v>
      </c>
      <c r="AD47" s="67">
        <f t="shared" si="16"/>
        <v>1.3800000000000001</v>
      </c>
      <c r="AE47" s="41">
        <f t="shared" si="17"/>
        <v>0</v>
      </c>
    </row>
    <row r="48" spans="1:31" ht="13.8" x14ac:dyDescent="0.25">
      <c r="A48" s="97">
        <v>43906</v>
      </c>
      <c r="B48" s="88">
        <v>200</v>
      </c>
      <c r="C48" s="88">
        <v>0</v>
      </c>
      <c r="D48" s="88">
        <v>1</v>
      </c>
      <c r="E48" s="88"/>
      <c r="F48" s="88">
        <f t="shared" si="12"/>
        <v>38</v>
      </c>
      <c r="G48" s="88">
        <f t="shared" si="12"/>
        <v>0</v>
      </c>
      <c r="H48" s="88">
        <f t="shared" si="12"/>
        <v>1</v>
      </c>
      <c r="I48" s="88">
        <f t="shared" si="1"/>
        <v>199</v>
      </c>
      <c r="J48" s="82">
        <f t="shared" si="5"/>
        <v>0.23456808000824678</v>
      </c>
      <c r="K48" s="89">
        <f t="shared" si="6"/>
        <v>0</v>
      </c>
      <c r="L48" s="89">
        <f t="shared" si="7"/>
        <v>6.1728395061728392E-3</v>
      </c>
      <c r="M48" s="88">
        <f t="shared" si="9"/>
        <v>38.000028961335978</v>
      </c>
      <c r="N48" s="84">
        <f t="shared" si="8"/>
        <v>0</v>
      </c>
      <c r="O48" s="84"/>
      <c r="P48" s="85">
        <f t="shared" si="10"/>
        <v>5.0000000000000001E-3</v>
      </c>
      <c r="Q48" s="87">
        <f t="shared" si="11"/>
        <v>0</v>
      </c>
      <c r="R48" s="96">
        <f t="shared" si="2"/>
        <v>0.995</v>
      </c>
      <c r="AB48" s="119">
        <f t="shared" si="15"/>
        <v>25</v>
      </c>
      <c r="AC48" s="120">
        <f t="shared" si="15"/>
        <v>0</v>
      </c>
      <c r="AD48" s="67">
        <f t="shared" si="16"/>
        <v>1.4200000000000002</v>
      </c>
      <c r="AE48" s="41">
        <f t="shared" si="17"/>
        <v>0</v>
      </c>
    </row>
    <row r="49" spans="1:31" ht="13.8" x14ac:dyDescent="0.25">
      <c r="A49" s="97">
        <v>43907</v>
      </c>
      <c r="B49" s="88">
        <v>321</v>
      </c>
      <c r="C49" s="88">
        <v>1</v>
      </c>
      <c r="D49" s="88">
        <v>2</v>
      </c>
      <c r="E49" s="88"/>
      <c r="F49" s="88">
        <f t="shared" si="12"/>
        <v>121</v>
      </c>
      <c r="G49" s="88">
        <f t="shared" si="12"/>
        <v>1</v>
      </c>
      <c r="H49" s="88">
        <f t="shared" si="12"/>
        <v>1</v>
      </c>
      <c r="I49" s="88">
        <f t="shared" si="1"/>
        <v>318</v>
      </c>
      <c r="J49" s="82">
        <f t="shared" si="5"/>
        <v>0.60804077311872562</v>
      </c>
      <c r="K49" s="89">
        <f t="shared" si="6"/>
        <v>5.0251256281407036E-3</v>
      </c>
      <c r="L49" s="89">
        <f t="shared" si="7"/>
        <v>5.0251256281407036E-3</v>
      </c>
      <c r="M49" s="88">
        <f t="shared" si="9"/>
        <v>60.500056925313196</v>
      </c>
      <c r="N49" s="84">
        <f t="shared" si="8"/>
        <v>3.1152647975077881E-3</v>
      </c>
      <c r="O49" s="84"/>
      <c r="P49" s="85">
        <f t="shared" si="10"/>
        <v>6.2305295950155761E-3</v>
      </c>
      <c r="Q49" s="87">
        <f t="shared" si="11"/>
        <v>3.1152647975077881E-3</v>
      </c>
      <c r="R49" s="96">
        <f t="shared" si="2"/>
        <v>0.99065420560747663</v>
      </c>
      <c r="AB49" s="119">
        <f t="shared" si="15"/>
        <v>41.428571428571431</v>
      </c>
      <c r="AC49" s="120">
        <f t="shared" si="15"/>
        <v>0.14285714285714285</v>
      </c>
      <c r="AD49" s="67">
        <f t="shared" si="16"/>
        <v>1.7500000000000002</v>
      </c>
      <c r="AE49" s="41">
        <f t="shared" si="17"/>
        <v>8.1632653061224469E-2</v>
      </c>
    </row>
    <row r="50" spans="1:31" ht="13.8" x14ac:dyDescent="0.25">
      <c r="A50" s="97">
        <v>43908</v>
      </c>
      <c r="B50" s="88">
        <v>372</v>
      </c>
      <c r="C50" s="88">
        <v>3</v>
      </c>
      <c r="D50" s="93">
        <v>2</v>
      </c>
      <c r="E50" s="93"/>
      <c r="F50" s="88">
        <f t="shared" si="12"/>
        <v>51</v>
      </c>
      <c r="G50" s="88">
        <f t="shared" si="12"/>
        <v>2</v>
      </c>
      <c r="H50" s="88">
        <f t="shared" si="12"/>
        <v>0</v>
      </c>
      <c r="I50" s="88">
        <f t="shared" si="1"/>
        <v>367</v>
      </c>
      <c r="J50" s="82">
        <f t="shared" si="5"/>
        <v>0.16037760068736232</v>
      </c>
      <c r="K50" s="89">
        <f t="shared" si="6"/>
        <v>6.2893081761006293E-3</v>
      </c>
      <c r="L50" s="89">
        <f t="shared" si="7"/>
        <v>0</v>
      </c>
      <c r="M50" s="88">
        <f t="shared" si="9"/>
        <v>25.500038509290608</v>
      </c>
      <c r="N50" s="84">
        <f t="shared" si="8"/>
        <v>8.0645161290322578E-3</v>
      </c>
      <c r="O50" s="84"/>
      <c r="P50" s="85">
        <f t="shared" si="10"/>
        <v>5.3763440860215058E-3</v>
      </c>
      <c r="Q50" s="87">
        <f t="shared" si="11"/>
        <v>8.0645161290322578E-3</v>
      </c>
      <c r="R50" s="96">
        <f t="shared" si="2"/>
        <v>0.98655913978494625</v>
      </c>
      <c r="AB50" s="119">
        <f t="shared" si="15"/>
        <v>47.714285714285715</v>
      </c>
      <c r="AC50" s="120">
        <f t="shared" si="15"/>
        <v>0.42857142857142855</v>
      </c>
      <c r="AD50" s="67">
        <f t="shared" si="16"/>
        <v>2.9000000000000004</v>
      </c>
      <c r="AE50" s="41">
        <f t="shared" si="17"/>
        <v>0.14778325123152708</v>
      </c>
    </row>
    <row r="51" spans="1:31" ht="13.8" x14ac:dyDescent="0.25">
      <c r="A51" s="97">
        <v>43909</v>
      </c>
      <c r="B51" s="88">
        <v>621</v>
      </c>
      <c r="C51" s="88">
        <v>6</v>
      </c>
      <c r="D51" s="93">
        <v>2</v>
      </c>
      <c r="E51" s="93"/>
      <c r="F51" s="88">
        <f t="shared" si="12"/>
        <v>249</v>
      </c>
      <c r="G51" s="88">
        <f t="shared" si="12"/>
        <v>3</v>
      </c>
      <c r="H51" s="88">
        <f t="shared" si="12"/>
        <v>0</v>
      </c>
      <c r="I51" s="88">
        <f t="shared" si="1"/>
        <v>613</v>
      </c>
      <c r="J51" s="82">
        <f t="shared" si="5"/>
        <v>0.67847530184029037</v>
      </c>
      <c r="K51" s="89">
        <f t="shared" si="6"/>
        <v>8.1743869209809257E-3</v>
      </c>
      <c r="L51" s="89">
        <f t="shared" si="7"/>
        <v>0</v>
      </c>
      <c r="M51" s="88">
        <f t="shared" si="9"/>
        <v>83.000145258462197</v>
      </c>
      <c r="N51" s="84">
        <f t="shared" si="8"/>
        <v>9.6618357487922701E-3</v>
      </c>
      <c r="O51" s="84"/>
      <c r="P51" s="85">
        <f t="shared" si="10"/>
        <v>3.2206119162640902E-3</v>
      </c>
      <c r="Q51" s="87">
        <f t="shared" si="11"/>
        <v>9.6618357487922701E-3</v>
      </c>
      <c r="R51" s="96">
        <f t="shared" si="2"/>
        <v>0.98711755233494369</v>
      </c>
      <c r="AB51" s="119">
        <f t="shared" si="15"/>
        <v>81.285714285714292</v>
      </c>
      <c r="AC51" s="120">
        <f t="shared" si="15"/>
        <v>0.8571428571428571</v>
      </c>
      <c r="AD51" s="67">
        <f t="shared" si="16"/>
        <v>3.3400000000000003</v>
      </c>
      <c r="AE51" s="41">
        <f t="shared" si="17"/>
        <v>0.25662959794696316</v>
      </c>
    </row>
    <row r="52" spans="1:31" ht="13.8" x14ac:dyDescent="0.25">
      <c r="A52" s="97">
        <v>43910</v>
      </c>
      <c r="B52" s="88">
        <v>793</v>
      </c>
      <c r="C52" s="88">
        <v>11</v>
      </c>
      <c r="D52" s="93">
        <v>2</v>
      </c>
      <c r="E52" s="93"/>
      <c r="F52" s="88">
        <f t="shared" si="12"/>
        <v>172</v>
      </c>
      <c r="G52" s="88">
        <f t="shared" si="12"/>
        <v>5</v>
      </c>
      <c r="H52" s="88">
        <f t="shared" si="12"/>
        <v>0</v>
      </c>
      <c r="I52" s="88">
        <f t="shared" si="1"/>
        <v>780</v>
      </c>
      <c r="J52" s="82">
        <f t="shared" si="5"/>
        <v>0.28058809544154828</v>
      </c>
      <c r="K52" s="89">
        <f>G52/I51</f>
        <v>8.1566068515497546E-3</v>
      </c>
      <c r="L52" s="89">
        <f t="shared" si="7"/>
        <v>0</v>
      </c>
      <c r="M52" s="88">
        <f t="shared" si="9"/>
        <v>34.400100501133821</v>
      </c>
      <c r="N52" s="84">
        <f t="shared" si="8"/>
        <v>1.3871374527112233E-2</v>
      </c>
      <c r="O52" s="84"/>
      <c r="P52" s="85">
        <f t="shared" si="10"/>
        <v>2.5220680958385876E-3</v>
      </c>
      <c r="Q52" s="87">
        <f t="shared" si="11"/>
        <v>1.3871374527112233E-2</v>
      </c>
      <c r="R52" s="96">
        <f t="shared" si="2"/>
        <v>0.98360655737704916</v>
      </c>
      <c r="AB52" s="119">
        <f t="shared" si="15"/>
        <v>91.714285714285708</v>
      </c>
      <c r="AC52" s="120">
        <f t="shared" si="15"/>
        <v>1.5714285714285714</v>
      </c>
      <c r="AD52" s="67">
        <f t="shared" si="16"/>
        <v>5.6900000000000013</v>
      </c>
      <c r="AE52" s="41">
        <f t="shared" si="17"/>
        <v>0.27617373838814957</v>
      </c>
    </row>
    <row r="53" spans="1:31" ht="13.8" x14ac:dyDescent="0.25">
      <c r="A53" s="97">
        <v>43911</v>
      </c>
      <c r="B53" s="88">
        <v>1021</v>
      </c>
      <c r="C53" s="88">
        <v>15</v>
      </c>
      <c r="D53" s="93">
        <v>2</v>
      </c>
      <c r="E53" s="93"/>
      <c r="F53" s="88">
        <f t="shared" si="12"/>
        <v>228</v>
      </c>
      <c r="G53" s="88">
        <f t="shared" si="12"/>
        <v>4</v>
      </c>
      <c r="H53" s="88">
        <f t="shared" si="12"/>
        <v>0</v>
      </c>
      <c r="I53" s="88">
        <f t="shared" si="1"/>
        <v>1004</v>
      </c>
      <c r="J53" s="82">
        <f t="shared" si="5"/>
        <v>0.29230878283037093</v>
      </c>
      <c r="K53" s="89">
        <f t="shared" si="6"/>
        <v>5.1282051282051282E-3</v>
      </c>
      <c r="L53" s="89">
        <f t="shared" si="7"/>
        <v>0</v>
      </c>
      <c r="M53" s="88">
        <f t="shared" si="9"/>
        <v>57.000212651922332</v>
      </c>
      <c r="N53" s="84">
        <f t="shared" si="8"/>
        <v>1.4691478942213516E-2</v>
      </c>
      <c r="O53" s="84"/>
      <c r="P53" s="85">
        <f t="shared" si="10"/>
        <v>1.9588638589618022E-3</v>
      </c>
      <c r="Q53" s="87">
        <f t="shared" si="11"/>
        <v>1.4691478942213516E-2</v>
      </c>
      <c r="R53" s="96">
        <f t="shared" si="2"/>
        <v>0.98334965719882472</v>
      </c>
      <c r="AB53" s="119">
        <f t="shared" si="15"/>
        <v>124.28571428571429</v>
      </c>
      <c r="AC53" s="120">
        <f t="shared" si="15"/>
        <v>2.1428571428571428</v>
      </c>
      <c r="AD53" s="67">
        <f t="shared" si="16"/>
        <v>6.42</v>
      </c>
      <c r="AE53" s="41">
        <f t="shared" si="17"/>
        <v>0.33377837116154874</v>
      </c>
    </row>
    <row r="54" spans="1:31" ht="13.8" x14ac:dyDescent="0.25">
      <c r="A54" s="95">
        <v>43912</v>
      </c>
      <c r="B54" s="81">
        <v>1546</v>
      </c>
      <c r="C54" s="81">
        <v>25</v>
      </c>
      <c r="D54" s="81">
        <v>2</v>
      </c>
      <c r="E54" s="81"/>
      <c r="F54" s="81">
        <f t="shared" si="12"/>
        <v>525</v>
      </c>
      <c r="G54" s="81">
        <f t="shared" si="12"/>
        <v>10</v>
      </c>
      <c r="H54" s="88">
        <f t="shared" si="12"/>
        <v>0</v>
      </c>
      <c r="I54" s="81">
        <f t="shared" si="1"/>
        <v>1519</v>
      </c>
      <c r="J54" s="82">
        <f t="shared" si="5"/>
        <v>0.52291087826453375</v>
      </c>
      <c r="K54" s="82">
        <f t="shared" si="6"/>
        <v>9.9601593625498006E-3</v>
      </c>
      <c r="L54" s="82">
        <f t="shared" si="7"/>
        <v>0</v>
      </c>
      <c r="M54" s="81">
        <f t="shared" si="9"/>
        <v>52.500252177759187</v>
      </c>
      <c r="N54" s="84">
        <f t="shared" si="8"/>
        <v>1.6170763260025874E-2</v>
      </c>
      <c r="O54" s="84"/>
      <c r="P54" s="85">
        <f t="shared" si="10"/>
        <v>1.29366106080207E-3</v>
      </c>
      <c r="Q54" s="87">
        <f t="shared" si="11"/>
        <v>1.6170763260025874E-2</v>
      </c>
      <c r="R54" s="96">
        <f t="shared" si="2"/>
        <v>0.98253557567917205</v>
      </c>
      <c r="AB54" s="119">
        <f t="shared" si="15"/>
        <v>197.71428571428572</v>
      </c>
      <c r="AC54" s="120">
        <f t="shared" si="15"/>
        <v>3.5714285714285716</v>
      </c>
      <c r="AD54" s="67">
        <f t="shared" si="16"/>
        <v>8.7000000000000011</v>
      </c>
      <c r="AE54" s="41">
        <f t="shared" si="17"/>
        <v>0.41050903119868637</v>
      </c>
    </row>
    <row r="55" spans="1:31" ht="13.8" x14ac:dyDescent="0.25">
      <c r="A55" s="95">
        <v>43913</v>
      </c>
      <c r="B55" s="81">
        <v>1924</v>
      </c>
      <c r="C55" s="81">
        <v>34</v>
      </c>
      <c r="D55" s="81">
        <v>2</v>
      </c>
      <c r="E55" s="81"/>
      <c r="F55" s="81">
        <f t="shared" si="12"/>
        <v>378</v>
      </c>
      <c r="G55" s="81">
        <f t="shared" si="12"/>
        <v>9</v>
      </c>
      <c r="H55" s="88">
        <f t="shared" si="12"/>
        <v>0</v>
      </c>
      <c r="I55" s="81">
        <f t="shared" si="1"/>
        <v>1888</v>
      </c>
      <c r="J55" s="82">
        <f t="shared" si="5"/>
        <v>0.24884973621622444</v>
      </c>
      <c r="K55" s="82">
        <f t="shared" si="6"/>
        <v>5.9249506254114553E-3</v>
      </c>
      <c r="L55" s="82">
        <f t="shared" si="7"/>
        <v>0</v>
      </c>
      <c r="M55" s="83">
        <f t="shared" si="9"/>
        <v>42.000305479160545</v>
      </c>
      <c r="N55" s="84">
        <f t="shared" si="8"/>
        <v>1.7671517671517672E-2</v>
      </c>
      <c r="O55" s="84"/>
      <c r="P55" s="85">
        <f t="shared" si="10"/>
        <v>1.0395010395010396E-3</v>
      </c>
      <c r="Q55" s="87">
        <f t="shared" si="11"/>
        <v>1.7671517671517672E-2</v>
      </c>
      <c r="R55" s="96">
        <f t="shared" si="2"/>
        <v>0.98128898128898134</v>
      </c>
      <c r="AB55" s="119">
        <f t="shared" si="15"/>
        <v>246.28571428571428</v>
      </c>
      <c r="AC55" s="120">
        <f t="shared" si="15"/>
        <v>4.8571428571428568</v>
      </c>
      <c r="AD55" s="67">
        <f t="shared" si="16"/>
        <v>13.840000000000002</v>
      </c>
      <c r="AE55" s="41">
        <f t="shared" si="17"/>
        <v>0.35094962840627575</v>
      </c>
    </row>
    <row r="56" spans="1:31" ht="13.8" x14ac:dyDescent="0.25">
      <c r="A56" s="95">
        <v>43914</v>
      </c>
      <c r="B56" s="81">
        <v>2247</v>
      </c>
      <c r="C56" s="81">
        <v>46</v>
      </c>
      <c r="D56" s="81">
        <v>2</v>
      </c>
      <c r="E56" s="81"/>
      <c r="F56" s="81">
        <f t="shared" si="12"/>
        <v>323</v>
      </c>
      <c r="G56" s="81">
        <f t="shared" si="12"/>
        <v>12</v>
      </c>
      <c r="H56" s="88">
        <f t="shared" si="12"/>
        <v>0</v>
      </c>
      <c r="I56" s="81">
        <f t="shared" si="1"/>
        <v>2199</v>
      </c>
      <c r="J56" s="82">
        <f t="shared" si="5"/>
        <v>0.17108205703865492</v>
      </c>
      <c r="K56" s="82">
        <f t="shared" si="6"/>
        <v>6.3559322033898309E-3</v>
      </c>
      <c r="L56" s="82">
        <f t="shared" si="7"/>
        <v>0</v>
      </c>
      <c r="M56" s="81">
        <f t="shared" si="9"/>
        <v>26.916910307415041</v>
      </c>
      <c r="N56" s="84">
        <f t="shared" si="8"/>
        <v>2.0471740097908322E-2</v>
      </c>
      <c r="O56" s="84"/>
      <c r="P56" s="85">
        <f t="shared" si="10"/>
        <v>8.9007565643079659E-4</v>
      </c>
      <c r="Q56" s="87">
        <f t="shared" si="11"/>
        <v>2.0471740097908322E-2</v>
      </c>
      <c r="R56" s="96">
        <f t="shared" si="2"/>
        <v>0.97863818424566085</v>
      </c>
      <c r="AB56" s="119">
        <f t="shared" si="15"/>
        <v>275.14285714285717</v>
      </c>
      <c r="AC56" s="120">
        <f t="shared" si="15"/>
        <v>6.4285714285714288</v>
      </c>
      <c r="AD56" s="67">
        <f t="shared" si="16"/>
        <v>17.240000000000002</v>
      </c>
      <c r="AE56" s="41">
        <f t="shared" si="17"/>
        <v>0.37288697381504804</v>
      </c>
    </row>
    <row r="57" spans="1:31" ht="13.8" x14ac:dyDescent="0.25">
      <c r="A57" s="95">
        <v>43915</v>
      </c>
      <c r="B57" s="81">
        <v>2554</v>
      </c>
      <c r="C57" s="81">
        <v>59</v>
      </c>
      <c r="D57" s="81">
        <v>2</v>
      </c>
      <c r="E57" s="81"/>
      <c r="F57" s="81">
        <f t="shared" si="12"/>
        <v>307</v>
      </c>
      <c r="G57" s="81">
        <f t="shared" si="12"/>
        <v>13</v>
      </c>
      <c r="H57" s="81">
        <f t="shared" si="12"/>
        <v>0</v>
      </c>
      <c r="I57" s="81">
        <f t="shared" si="1"/>
        <v>2493</v>
      </c>
      <c r="J57" s="82">
        <f t="shared" si="5"/>
        <v>0.13961038898635544</v>
      </c>
      <c r="K57" s="82">
        <f t="shared" si="6"/>
        <v>5.9117780809458849E-3</v>
      </c>
      <c r="L57" s="82">
        <f t="shared" si="7"/>
        <v>0</v>
      </c>
      <c r="M57" s="81">
        <f t="shared" si="9"/>
        <v>23.615634260076586</v>
      </c>
      <c r="N57" s="84">
        <f t="shared" si="8"/>
        <v>2.3101018010963197E-2</v>
      </c>
      <c r="O57" s="84"/>
      <c r="P57" s="85">
        <f t="shared" si="10"/>
        <v>7.8308535630383712E-4</v>
      </c>
      <c r="Q57" s="87">
        <f t="shared" si="11"/>
        <v>2.3101018010963197E-2</v>
      </c>
      <c r="R57" s="96">
        <f t="shared" si="2"/>
        <v>0.97611589663273302</v>
      </c>
      <c r="AB57" s="119">
        <f t="shared" si="15"/>
        <v>311.71428571428572</v>
      </c>
      <c r="AC57" s="120">
        <f t="shared" si="15"/>
        <v>8</v>
      </c>
      <c r="AD57" s="67">
        <f t="shared" si="16"/>
        <v>19.260000000000005</v>
      </c>
      <c r="AE57" s="41">
        <f t="shared" si="17"/>
        <v>0.41536863966770499</v>
      </c>
    </row>
    <row r="58" spans="1:31" ht="13.8" x14ac:dyDescent="0.25">
      <c r="A58" s="95">
        <v>43916</v>
      </c>
      <c r="B58" s="81">
        <v>2985</v>
      </c>
      <c r="C58" s="81">
        <v>77</v>
      </c>
      <c r="D58" s="81">
        <v>6</v>
      </c>
      <c r="E58" s="81"/>
      <c r="F58" s="81">
        <f t="shared" si="12"/>
        <v>431</v>
      </c>
      <c r="G58" s="81">
        <f t="shared" si="12"/>
        <v>18</v>
      </c>
      <c r="H58" s="81">
        <f t="shared" si="12"/>
        <v>4</v>
      </c>
      <c r="I58" s="81">
        <f t="shared" si="1"/>
        <v>2902</v>
      </c>
      <c r="J58" s="82">
        <f t="shared" si="5"/>
        <v>0.17288615271847674</v>
      </c>
      <c r="K58" s="82">
        <f t="shared" si="6"/>
        <v>7.2202166064981952E-3</v>
      </c>
      <c r="L58" s="82">
        <f t="shared" si="7"/>
        <v>1.604492579221821E-3</v>
      </c>
      <c r="M58" s="81">
        <f t="shared" si="9"/>
        <v>19.591144487598296</v>
      </c>
      <c r="N58" s="84">
        <f t="shared" si="8"/>
        <v>2.579564489112228E-2</v>
      </c>
      <c r="O58" s="84"/>
      <c r="P58" s="85">
        <f t="shared" si="10"/>
        <v>2.0100502512562816E-3</v>
      </c>
      <c r="Q58" s="87">
        <f t="shared" si="11"/>
        <v>2.579564489112228E-2</v>
      </c>
      <c r="R58" s="96">
        <f t="shared" si="2"/>
        <v>0.97219430485762148</v>
      </c>
      <c r="AB58" s="119">
        <f t="shared" si="15"/>
        <v>337.71428571428572</v>
      </c>
      <c r="AC58" s="120">
        <f t="shared" si="15"/>
        <v>10.142857142857142</v>
      </c>
      <c r="AD58" s="67">
        <f t="shared" si="16"/>
        <v>21.820000000000004</v>
      </c>
      <c r="AE58" s="41">
        <f t="shared" si="17"/>
        <v>0.46484221552965815</v>
      </c>
    </row>
    <row r="59" spans="1:31" ht="13.8" x14ac:dyDescent="0.25">
      <c r="A59" s="95">
        <v>43917</v>
      </c>
      <c r="B59" s="81">
        <v>3417</v>
      </c>
      <c r="C59" s="81">
        <v>92</v>
      </c>
      <c r="D59" s="81">
        <v>6</v>
      </c>
      <c r="E59" s="81"/>
      <c r="F59" s="81">
        <f t="shared" si="12"/>
        <v>432</v>
      </c>
      <c r="G59" s="81">
        <f t="shared" si="12"/>
        <v>15</v>
      </c>
      <c r="H59" s="81">
        <f t="shared" si="12"/>
        <v>0</v>
      </c>
      <c r="I59" s="81">
        <f t="shared" si="1"/>
        <v>3319</v>
      </c>
      <c r="J59" s="82">
        <f t="shared" si="5"/>
        <v>0.14886494373477593</v>
      </c>
      <c r="K59" s="82">
        <f t="shared" si="6"/>
        <v>5.1688490696071678E-3</v>
      </c>
      <c r="L59" s="82">
        <f t="shared" si="7"/>
        <v>0</v>
      </c>
      <c r="M59" s="81">
        <f t="shared" si="9"/>
        <v>28.800404447887981</v>
      </c>
      <c r="N59" s="84">
        <f t="shared" si="8"/>
        <v>2.6924202516827627E-2</v>
      </c>
      <c r="O59" s="84"/>
      <c r="P59" s="85">
        <f t="shared" si="10"/>
        <v>1.7559262510974539E-3</v>
      </c>
      <c r="Q59" s="87">
        <f t="shared" si="11"/>
        <v>2.6924202516827627E-2</v>
      </c>
      <c r="R59" s="96">
        <f t="shared" si="2"/>
        <v>0.97131987123207497</v>
      </c>
      <c r="AB59" s="119">
        <f t="shared" si="15"/>
        <v>374.85714285714283</v>
      </c>
      <c r="AC59" s="120">
        <f t="shared" si="15"/>
        <v>11.571428571428571</v>
      </c>
      <c r="AD59" s="67">
        <f t="shared" si="16"/>
        <v>23.640000000000004</v>
      </c>
      <c r="AE59" s="41">
        <f t="shared" si="17"/>
        <v>0.4894851341551848</v>
      </c>
    </row>
    <row r="60" spans="1:31" ht="13.8" x14ac:dyDescent="0.25">
      <c r="A60" s="95">
        <v>43918</v>
      </c>
      <c r="B60" s="81">
        <v>3904</v>
      </c>
      <c r="C60" s="81">
        <v>111</v>
      </c>
      <c r="D60" s="81">
        <v>6</v>
      </c>
      <c r="E60" s="81"/>
      <c r="F60" s="81">
        <f t="shared" si="12"/>
        <v>487</v>
      </c>
      <c r="G60" s="81">
        <f t="shared" si="12"/>
        <v>19</v>
      </c>
      <c r="H60" s="81">
        <f t="shared" si="12"/>
        <v>0</v>
      </c>
      <c r="I60" s="81">
        <f t="shared" si="1"/>
        <v>3787</v>
      </c>
      <c r="J60" s="82">
        <f t="shared" si="5"/>
        <v>0.14673330186708508</v>
      </c>
      <c r="K60" s="82">
        <f t="shared" si="6"/>
        <v>5.7246158481470324E-3</v>
      </c>
      <c r="L60" s="82">
        <f t="shared" si="7"/>
        <v>0</v>
      </c>
      <c r="M60" s="81">
        <f t="shared" si="9"/>
        <v>25.631990994571336</v>
      </c>
      <c r="N60" s="84">
        <f t="shared" si="8"/>
        <v>2.8432377049180328E-2</v>
      </c>
      <c r="O60" s="84"/>
      <c r="P60" s="85">
        <f t="shared" si="10"/>
        <v>1.5368852459016393E-3</v>
      </c>
      <c r="Q60" s="87">
        <f t="shared" si="11"/>
        <v>2.8432377049180328E-2</v>
      </c>
      <c r="R60" s="96">
        <f t="shared" si="2"/>
        <v>0.97003073770491799</v>
      </c>
      <c r="AB60" s="119">
        <f t="shared" ref="AB60:AC75" si="18">AVERAGE(F54:F60)</f>
        <v>411.85714285714283</v>
      </c>
      <c r="AC60" s="120">
        <f t="shared" si="18"/>
        <v>13.714285714285714</v>
      </c>
      <c r="AD60" s="67">
        <f t="shared" si="16"/>
        <v>26.240000000000002</v>
      </c>
      <c r="AE60" s="41">
        <f t="shared" si="17"/>
        <v>0.5226480836236933</v>
      </c>
    </row>
    <row r="61" spans="1:31" ht="13.8" x14ac:dyDescent="0.25">
      <c r="A61" s="95">
        <v>43919</v>
      </c>
      <c r="B61" s="81">
        <v>4256</v>
      </c>
      <c r="C61" s="81">
        <v>136</v>
      </c>
      <c r="D61" s="81">
        <v>6</v>
      </c>
      <c r="E61" s="81"/>
      <c r="F61" s="81">
        <f t="shared" si="12"/>
        <v>352</v>
      </c>
      <c r="G61" s="81">
        <f t="shared" si="12"/>
        <v>25</v>
      </c>
      <c r="H61" s="81">
        <f t="shared" si="12"/>
        <v>0</v>
      </c>
      <c r="I61" s="81">
        <f t="shared" si="1"/>
        <v>4114</v>
      </c>
      <c r="J61" s="82">
        <f t="shared" si="5"/>
        <v>9.2951271500456858E-2</v>
      </c>
      <c r="K61" s="82">
        <f t="shared" si="6"/>
        <v>6.6015315553208343E-3</v>
      </c>
      <c r="L61" s="82">
        <f t="shared" si="7"/>
        <v>0</v>
      </c>
      <c r="M61" s="81">
        <f t="shared" si="9"/>
        <v>14.080258606889204</v>
      </c>
      <c r="N61" s="84">
        <f t="shared" si="8"/>
        <v>3.1954887218045111E-2</v>
      </c>
      <c r="O61" s="84"/>
      <c r="P61" s="85">
        <f t="shared" si="10"/>
        <v>1.4097744360902255E-3</v>
      </c>
      <c r="Q61" s="87">
        <f t="shared" si="11"/>
        <v>3.1954887218045111E-2</v>
      </c>
      <c r="R61" s="96">
        <f t="shared" si="2"/>
        <v>0.96663533834586468</v>
      </c>
      <c r="AB61" s="119">
        <f t="shared" si="18"/>
        <v>387.14285714285717</v>
      </c>
      <c r="AC61" s="120">
        <f t="shared" si="18"/>
        <v>15.857142857142858</v>
      </c>
      <c r="AD61" s="67">
        <f t="shared" si="16"/>
        <v>28.830000000000002</v>
      </c>
      <c r="AE61" s="41">
        <f t="shared" si="17"/>
        <v>0.55002229820127846</v>
      </c>
    </row>
    <row r="62" spans="1:31" ht="13.8" x14ac:dyDescent="0.25">
      <c r="A62" s="95">
        <v>43920</v>
      </c>
      <c r="B62" s="81">
        <v>4579</v>
      </c>
      <c r="C62" s="81">
        <v>159</v>
      </c>
      <c r="D62" s="81">
        <v>120</v>
      </c>
      <c r="E62" s="81"/>
      <c r="F62" s="81">
        <f t="shared" ref="F62:H77" si="19">B62-B61</f>
        <v>323</v>
      </c>
      <c r="G62" s="81">
        <f t="shared" si="19"/>
        <v>23</v>
      </c>
      <c r="H62" s="81">
        <f t="shared" si="19"/>
        <v>114</v>
      </c>
      <c r="I62" s="81">
        <f t="shared" si="1"/>
        <v>4300</v>
      </c>
      <c r="J62" s="82">
        <f t="shared" si="5"/>
        <v>7.8513968750893059E-2</v>
      </c>
      <c r="K62" s="82">
        <f t="shared" si="6"/>
        <v>5.5906660184735051E-3</v>
      </c>
      <c r="L62" s="82">
        <f t="shared" si="7"/>
        <v>2.7710257656781721E-2</v>
      </c>
      <c r="M62" s="81">
        <f t="shared" si="9"/>
        <v>2.3577114411764533</v>
      </c>
      <c r="N62" s="84">
        <f t="shared" si="8"/>
        <v>3.4723738807599915E-2</v>
      </c>
      <c r="O62" s="84"/>
      <c r="P62" s="85">
        <f t="shared" si="10"/>
        <v>2.62065953264905E-2</v>
      </c>
      <c r="Q62" s="87">
        <f t="shared" si="11"/>
        <v>3.4723738807599915E-2</v>
      </c>
      <c r="R62" s="96">
        <f t="shared" si="2"/>
        <v>0.93906966586590956</v>
      </c>
      <c r="AB62" s="119">
        <f t="shared" si="18"/>
        <v>379.28571428571428</v>
      </c>
      <c r="AC62" s="120">
        <f t="shared" si="18"/>
        <v>17.857142857142858</v>
      </c>
      <c r="AD62" s="67">
        <f t="shared" si="16"/>
        <v>27.100000000000005</v>
      </c>
      <c r="AE62" s="41">
        <f t="shared" si="17"/>
        <v>0.65893516078017911</v>
      </c>
    </row>
    <row r="63" spans="1:31" ht="13.8" x14ac:dyDescent="0.25">
      <c r="A63" s="95">
        <v>43921</v>
      </c>
      <c r="B63" s="81">
        <v>5717</v>
      </c>
      <c r="C63" s="81">
        <v>201</v>
      </c>
      <c r="D63" s="81">
        <v>127</v>
      </c>
      <c r="E63" s="81"/>
      <c r="F63" s="81">
        <f t="shared" si="19"/>
        <v>1138</v>
      </c>
      <c r="G63" s="81">
        <f t="shared" si="19"/>
        <v>42</v>
      </c>
      <c r="H63" s="81">
        <f t="shared" si="19"/>
        <v>7</v>
      </c>
      <c r="I63" s="81">
        <f t="shared" si="1"/>
        <v>5389</v>
      </c>
      <c r="J63" s="82">
        <f t="shared" si="5"/>
        <v>0.26465686408494166</v>
      </c>
      <c r="K63" s="82">
        <f t="shared" si="6"/>
        <v>9.7674418604651158E-3</v>
      </c>
      <c r="L63" s="82">
        <f t="shared" si="7"/>
        <v>1.6279069767441861E-3</v>
      </c>
      <c r="M63" s="81">
        <f t="shared" si="9"/>
        <v>23.224990113576514</v>
      </c>
      <c r="N63" s="84">
        <f t="shared" si="8"/>
        <v>3.5158299807591394E-2</v>
      </c>
      <c r="O63" s="84"/>
      <c r="P63" s="85">
        <f t="shared" si="10"/>
        <v>2.221444813713486E-2</v>
      </c>
      <c r="Q63" s="87">
        <f t="shared" si="11"/>
        <v>3.5158299807591394E-2</v>
      </c>
      <c r="R63" s="96">
        <f t="shared" si="2"/>
        <v>0.94262725205527376</v>
      </c>
      <c r="AB63" s="119">
        <f t="shared" si="18"/>
        <v>495.71428571428572</v>
      </c>
      <c r="AC63" s="120">
        <f t="shared" si="18"/>
        <v>22.142857142857142</v>
      </c>
      <c r="AD63" s="67">
        <f t="shared" si="16"/>
        <v>26.55</v>
      </c>
      <c r="AE63" s="41">
        <f t="shared" si="17"/>
        <v>0.8340059187516814</v>
      </c>
    </row>
    <row r="64" spans="1:31" ht="13.8" x14ac:dyDescent="0.25">
      <c r="A64" s="95">
        <v>43922</v>
      </c>
      <c r="B64" s="81">
        <v>6836</v>
      </c>
      <c r="C64" s="81">
        <v>240</v>
      </c>
      <c r="D64" s="94">
        <v>127</v>
      </c>
      <c r="E64" s="94"/>
      <c r="F64" s="81">
        <f t="shared" si="19"/>
        <v>1119</v>
      </c>
      <c r="G64" s="81">
        <f t="shared" si="19"/>
        <v>39</v>
      </c>
      <c r="H64" s="81">
        <f t="shared" si="19"/>
        <v>0</v>
      </c>
      <c r="I64" s="81">
        <f>B64-D64-C64</f>
        <v>6469</v>
      </c>
      <c r="J64" s="82">
        <f t="shared" si="5"/>
        <v>0.20765078816916141</v>
      </c>
      <c r="K64" s="82">
        <f t="shared" si="6"/>
        <v>7.2369641863054366E-3</v>
      </c>
      <c r="L64" s="82">
        <f t="shared" si="7"/>
        <v>0</v>
      </c>
      <c r="M64" s="81">
        <f t="shared" si="9"/>
        <v>28.693079421631047</v>
      </c>
      <c r="N64" s="84">
        <f t="shared" si="8"/>
        <v>3.5108250438853128E-2</v>
      </c>
      <c r="O64" s="84"/>
      <c r="P64" s="85">
        <f t="shared" si="10"/>
        <v>1.8578115857226449E-2</v>
      </c>
      <c r="Q64" s="87">
        <f t="shared" si="11"/>
        <v>3.5108250438853128E-2</v>
      </c>
      <c r="R64" s="96">
        <f t="shared" si="2"/>
        <v>0.94631363370392041</v>
      </c>
      <c r="AB64" s="119">
        <f t="shared" si="18"/>
        <v>611.71428571428567</v>
      </c>
      <c r="AC64" s="120">
        <f t="shared" si="18"/>
        <v>25.857142857142858</v>
      </c>
      <c r="AD64" s="67">
        <f t="shared" si="16"/>
        <v>34.700000000000003</v>
      </c>
      <c r="AE64" s="41">
        <f t="shared" si="17"/>
        <v>0.74516261836146558</v>
      </c>
    </row>
    <row r="65" spans="1:31" ht="13.8" x14ac:dyDescent="0.25">
      <c r="A65" s="95">
        <v>43923</v>
      </c>
      <c r="B65" s="81">
        <v>8044</v>
      </c>
      <c r="C65" s="81">
        <v>324</v>
      </c>
      <c r="D65" s="94">
        <v>127</v>
      </c>
      <c r="E65" s="94"/>
      <c r="F65" s="81">
        <f t="shared" si="19"/>
        <v>1208</v>
      </c>
      <c r="G65" s="81">
        <f t="shared" si="19"/>
        <v>84</v>
      </c>
      <c r="H65" s="81">
        <f t="shared" si="19"/>
        <v>0</v>
      </c>
      <c r="I65" s="81">
        <f>B65-D65-C65</f>
        <v>7593</v>
      </c>
      <c r="J65" s="82">
        <f t="shared" si="5"/>
        <v>0.18674275019881148</v>
      </c>
      <c r="K65" s="82">
        <f t="shared" si="6"/>
        <v>1.298500541041892E-2</v>
      </c>
      <c r="L65" s="82">
        <f t="shared" si="7"/>
        <v>0</v>
      </c>
      <c r="M65" s="81">
        <f t="shared" si="9"/>
        <v>14.381414893287042</v>
      </c>
      <c r="N65" s="84">
        <f t="shared" si="8"/>
        <v>4.0278468423669819E-2</v>
      </c>
      <c r="O65" s="84"/>
      <c r="P65" s="85">
        <f t="shared" si="10"/>
        <v>1.5788165091994034E-2</v>
      </c>
      <c r="Q65" s="87">
        <f t="shared" si="11"/>
        <v>4.0278468423669819E-2</v>
      </c>
      <c r="R65" s="96">
        <f t="shared" si="2"/>
        <v>0.94393336648433612</v>
      </c>
      <c r="AB65" s="119">
        <f t="shared" si="18"/>
        <v>722.71428571428567</v>
      </c>
      <c r="AC65" s="120">
        <f t="shared" si="18"/>
        <v>35.285714285714285</v>
      </c>
      <c r="AD65" s="67">
        <f t="shared" si="16"/>
        <v>42.82</v>
      </c>
      <c r="AE65" s="41">
        <f t="shared" si="17"/>
        <v>0.82404750784012804</v>
      </c>
    </row>
    <row r="66" spans="1:31" ht="13.8" x14ac:dyDescent="0.25">
      <c r="A66" s="95">
        <v>43924</v>
      </c>
      <c r="B66" s="81">
        <v>9056</v>
      </c>
      <c r="C66" s="81">
        <v>359</v>
      </c>
      <c r="D66" s="94">
        <v>127</v>
      </c>
      <c r="E66" s="94"/>
      <c r="F66" s="81">
        <f t="shared" si="19"/>
        <v>1012</v>
      </c>
      <c r="G66" s="81">
        <f t="shared" si="19"/>
        <v>35</v>
      </c>
      <c r="H66" s="81">
        <f t="shared" si="19"/>
        <v>0</v>
      </c>
      <c r="I66" s="81">
        <f t="shared" ref="I66:I129" si="20">B66-D66-C66</f>
        <v>8570</v>
      </c>
      <c r="J66" s="82">
        <f t="shared" si="5"/>
        <v>0.13328569723535449</v>
      </c>
      <c r="K66" s="82">
        <f t="shared" si="6"/>
        <v>4.6095087580666407E-3</v>
      </c>
      <c r="L66" s="82">
        <f t="shared" si="7"/>
        <v>0</v>
      </c>
      <c r="M66" s="81">
        <f t="shared" si="9"/>
        <v>28.915379974515616</v>
      </c>
      <c r="N66" s="84">
        <f t="shared" si="8"/>
        <v>3.9642226148409891E-2</v>
      </c>
      <c r="O66" s="84"/>
      <c r="P66" s="85">
        <f t="shared" si="10"/>
        <v>1.4023851590106008E-2</v>
      </c>
      <c r="Q66" s="87">
        <f t="shared" si="11"/>
        <v>3.9642226148409891E-2</v>
      </c>
      <c r="R66" s="96">
        <f t="shared" si="2"/>
        <v>0.94633392226148405</v>
      </c>
      <c r="AB66" s="119">
        <f t="shared" si="18"/>
        <v>805.57142857142856</v>
      </c>
      <c r="AC66" s="120">
        <f t="shared" si="18"/>
        <v>38.142857142857146</v>
      </c>
      <c r="AD66" s="67">
        <f t="shared" si="16"/>
        <v>50.59</v>
      </c>
      <c r="AE66" s="41">
        <f t="shared" si="17"/>
        <v>0.75396041001891967</v>
      </c>
    </row>
    <row r="67" spans="1:31" ht="13.8" x14ac:dyDescent="0.25">
      <c r="A67" s="95">
        <v>43925</v>
      </c>
      <c r="B67" s="81">
        <v>10360</v>
      </c>
      <c r="C67" s="81">
        <v>445</v>
      </c>
      <c r="D67" s="94">
        <v>127</v>
      </c>
      <c r="E67" s="94"/>
      <c r="F67" s="81">
        <f t="shared" si="19"/>
        <v>1304</v>
      </c>
      <c r="G67" s="81">
        <f t="shared" si="19"/>
        <v>86</v>
      </c>
      <c r="H67" s="81">
        <f t="shared" si="19"/>
        <v>0</v>
      </c>
      <c r="I67" s="81">
        <f t="shared" si="20"/>
        <v>9788</v>
      </c>
      <c r="J67" s="82">
        <f t="shared" si="5"/>
        <v>0.1521651760455805</v>
      </c>
      <c r="K67" s="82">
        <f t="shared" si="6"/>
        <v>1.0035005834305718E-2</v>
      </c>
      <c r="L67" s="82">
        <f t="shared" si="7"/>
        <v>0</v>
      </c>
      <c r="M67" s="81">
        <f t="shared" si="9"/>
        <v>15.163436729193313</v>
      </c>
      <c r="N67" s="84">
        <f t="shared" si="8"/>
        <v>4.2953667953667951E-2</v>
      </c>
      <c r="O67" s="84"/>
      <c r="P67" s="85">
        <f t="shared" si="10"/>
        <v>1.2258687258687258E-2</v>
      </c>
      <c r="Q67" s="87">
        <f t="shared" si="11"/>
        <v>4.2953667953667951E-2</v>
      </c>
      <c r="R67" s="96">
        <f t="shared" si="2"/>
        <v>0.94478764478764476</v>
      </c>
      <c r="AB67" s="119">
        <f t="shared" si="18"/>
        <v>922.28571428571433</v>
      </c>
      <c r="AC67" s="120">
        <f t="shared" si="18"/>
        <v>47.714285714285715</v>
      </c>
      <c r="AD67" s="67">
        <f t="shared" si="16"/>
        <v>56.390000000000008</v>
      </c>
      <c r="AE67" s="41">
        <f t="shared" si="17"/>
        <v>0.84614799989866485</v>
      </c>
    </row>
    <row r="68" spans="1:31" ht="13.8" x14ac:dyDescent="0.25">
      <c r="A68" s="95">
        <v>43926</v>
      </c>
      <c r="B68" s="81">
        <v>11130</v>
      </c>
      <c r="C68" s="81">
        <v>486</v>
      </c>
      <c r="D68" s="94">
        <v>127</v>
      </c>
      <c r="E68" s="94"/>
      <c r="F68" s="81">
        <f t="shared" si="19"/>
        <v>770</v>
      </c>
      <c r="G68" s="81">
        <f t="shared" si="19"/>
        <v>41</v>
      </c>
      <c r="H68" s="81">
        <f t="shared" si="19"/>
        <v>0</v>
      </c>
      <c r="I68" s="81">
        <f t="shared" si="20"/>
        <v>10517</v>
      </c>
      <c r="J68" s="82">
        <f t="shared" si="5"/>
        <v>7.8671590835758934E-2</v>
      </c>
      <c r="K68" s="82">
        <f t="shared" si="6"/>
        <v>4.1888026154474865E-3</v>
      </c>
      <c r="L68" s="82">
        <f t="shared" si="7"/>
        <v>0</v>
      </c>
      <c r="M68" s="81">
        <f t="shared" si="9"/>
        <v>18.781403197570938</v>
      </c>
      <c r="N68" s="84">
        <f t="shared" si="8"/>
        <v>4.366576819407008E-2</v>
      </c>
      <c r="O68" s="84"/>
      <c r="P68" s="85">
        <f t="shared" si="10"/>
        <v>1.1410601976639713E-2</v>
      </c>
      <c r="Q68" s="87">
        <f t="shared" si="11"/>
        <v>4.366576819407008E-2</v>
      </c>
      <c r="R68" s="96">
        <f t="shared" si="2"/>
        <v>0.94492362982929023</v>
      </c>
      <c r="AB68" s="119">
        <f t="shared" si="18"/>
        <v>982</v>
      </c>
      <c r="AC68" s="120">
        <f t="shared" si="18"/>
        <v>50</v>
      </c>
      <c r="AD68" s="67">
        <f t="shared" si="16"/>
        <v>64.560000000000016</v>
      </c>
      <c r="AE68" s="41">
        <f t="shared" si="17"/>
        <v>0.77447335811648055</v>
      </c>
    </row>
    <row r="69" spans="1:31" ht="13.8" x14ac:dyDescent="0.25">
      <c r="A69" s="95">
        <v>43927</v>
      </c>
      <c r="B69" s="81">
        <v>12161</v>
      </c>
      <c r="C69" s="81">
        <v>564</v>
      </c>
      <c r="D69" s="81">
        <v>127</v>
      </c>
      <c r="E69" s="81"/>
      <c r="F69" s="81">
        <f t="shared" si="19"/>
        <v>1031</v>
      </c>
      <c r="G69" s="81">
        <f t="shared" si="19"/>
        <v>78</v>
      </c>
      <c r="H69" s="81">
        <f t="shared" si="19"/>
        <v>0</v>
      </c>
      <c r="I69" s="81">
        <f t="shared" si="20"/>
        <v>11470</v>
      </c>
      <c r="J69" s="82">
        <f t="shared" si="5"/>
        <v>9.8036891496943335E-2</v>
      </c>
      <c r="K69" s="82">
        <f t="shared" si="6"/>
        <v>7.4165636588380719E-3</v>
      </c>
      <c r="L69" s="82">
        <f t="shared" si="7"/>
        <v>0</v>
      </c>
      <c r="M69" s="81">
        <f t="shared" si="9"/>
        <v>13.218640870171193</v>
      </c>
      <c r="N69" s="84">
        <f t="shared" si="8"/>
        <v>4.6377764986432035E-2</v>
      </c>
      <c r="O69" s="84"/>
      <c r="P69" s="85">
        <f t="shared" si="10"/>
        <v>1.0443220129923526E-2</v>
      </c>
      <c r="Q69" s="87">
        <f t="shared" si="11"/>
        <v>4.6377764986432035E-2</v>
      </c>
      <c r="R69" s="96">
        <f t="shared" ref="R69:R132" si="21">IF(P69="","",1-SUM(P69:Q69))</f>
        <v>0.94317901488364442</v>
      </c>
      <c r="AB69" s="119">
        <f t="shared" si="18"/>
        <v>1083.1428571428571</v>
      </c>
      <c r="AC69" s="120">
        <f t="shared" si="18"/>
        <v>57.857142857142854</v>
      </c>
      <c r="AD69" s="67">
        <f t="shared" si="16"/>
        <v>68.740000000000009</v>
      </c>
      <c r="AE69" s="41">
        <f t="shared" si="17"/>
        <v>0.84168086786649476</v>
      </c>
    </row>
    <row r="70" spans="1:31" ht="13.8" x14ac:dyDescent="0.25">
      <c r="A70" s="95">
        <v>43928</v>
      </c>
      <c r="B70" s="81">
        <v>14034</v>
      </c>
      <c r="C70" s="81">
        <v>686</v>
      </c>
      <c r="D70" s="81">
        <v>127</v>
      </c>
      <c r="E70" s="81"/>
      <c r="F70" s="81">
        <f t="shared" si="19"/>
        <v>1873</v>
      </c>
      <c r="G70" s="81">
        <f t="shared" si="19"/>
        <v>122</v>
      </c>
      <c r="H70" s="81">
        <f t="shared" si="19"/>
        <v>0</v>
      </c>
      <c r="I70" s="81">
        <f t="shared" si="20"/>
        <v>13221</v>
      </c>
      <c r="J70" s="82">
        <f t="shared" si="5"/>
        <v>0.1633048966567833</v>
      </c>
      <c r="K70" s="82">
        <f t="shared" si="6"/>
        <v>1.063644289450741E-2</v>
      </c>
      <c r="L70" s="82">
        <f t="shared" si="7"/>
        <v>0</v>
      </c>
      <c r="M70" s="81">
        <f t="shared" si="9"/>
        <v>15.353337415191021</v>
      </c>
      <c r="N70" s="84">
        <f t="shared" si="8"/>
        <v>4.8881288299843235E-2</v>
      </c>
      <c r="O70" s="84"/>
      <c r="P70" s="85">
        <f t="shared" si="10"/>
        <v>9.0494513324782672E-3</v>
      </c>
      <c r="Q70" s="87">
        <f t="shared" si="11"/>
        <v>4.8881288299843235E-2</v>
      </c>
      <c r="R70" s="96">
        <f t="shared" si="21"/>
        <v>0.94206926036767846</v>
      </c>
      <c r="AB70" s="119">
        <f t="shared" si="18"/>
        <v>1188.1428571428571</v>
      </c>
      <c r="AC70" s="120">
        <f t="shared" si="18"/>
        <v>69.285714285714292</v>
      </c>
      <c r="AD70" s="67">
        <f t="shared" si="16"/>
        <v>75.820000000000007</v>
      </c>
      <c r="AE70" s="41">
        <f t="shared" si="17"/>
        <v>0.91381844217507635</v>
      </c>
    </row>
    <row r="71" spans="1:31" ht="13.8" x14ac:dyDescent="0.25">
      <c r="A71" s="95">
        <v>43929</v>
      </c>
      <c r="B71" s="81">
        <v>16170</v>
      </c>
      <c r="C71" s="81">
        <v>819</v>
      </c>
      <c r="D71" s="81">
        <v>127</v>
      </c>
      <c r="E71" s="81"/>
      <c r="F71" s="81">
        <f t="shared" si="19"/>
        <v>2136</v>
      </c>
      <c r="G71" s="81">
        <f t="shared" si="19"/>
        <v>133</v>
      </c>
      <c r="H71" s="81">
        <f t="shared" si="19"/>
        <v>0</v>
      </c>
      <c r="I71" s="81">
        <f t="shared" si="20"/>
        <v>15224</v>
      </c>
      <c r="J71" s="82">
        <f t="shared" si="5"/>
        <v>0.16157182031201611</v>
      </c>
      <c r="K71" s="82">
        <f t="shared" si="6"/>
        <v>1.005975342258528E-2</v>
      </c>
      <c r="L71" s="82">
        <f t="shared" si="7"/>
        <v>0</v>
      </c>
      <c r="M71" s="81">
        <f t="shared" si="9"/>
        <v>16.061210799587709</v>
      </c>
      <c r="N71" s="84">
        <f t="shared" si="8"/>
        <v>5.0649350649350652E-2</v>
      </c>
      <c r="O71" s="84"/>
      <c r="P71" s="85">
        <f t="shared" si="10"/>
        <v>7.8540507111935689E-3</v>
      </c>
      <c r="Q71" s="87">
        <f t="shared" si="11"/>
        <v>5.0649350649350652E-2</v>
      </c>
      <c r="R71" s="96">
        <f t="shared" si="21"/>
        <v>0.94149659863945578</v>
      </c>
      <c r="AB71" s="119">
        <f t="shared" si="18"/>
        <v>1333.4285714285713</v>
      </c>
      <c r="AC71" s="120">
        <f t="shared" si="18"/>
        <v>82.714285714285708</v>
      </c>
      <c r="AD71" s="67">
        <f t="shared" si="16"/>
        <v>83.17</v>
      </c>
      <c r="AE71" s="41">
        <f t="shared" si="17"/>
        <v>0.99452068912210778</v>
      </c>
    </row>
    <row r="72" spans="1:31" ht="13.8" x14ac:dyDescent="0.25">
      <c r="A72" s="95">
        <v>43930</v>
      </c>
      <c r="B72" s="81">
        <v>18092</v>
      </c>
      <c r="C72" s="81">
        <v>950</v>
      </c>
      <c r="D72" s="81">
        <v>173</v>
      </c>
      <c r="E72" s="81"/>
      <c r="F72" s="81">
        <f t="shared" si="19"/>
        <v>1922</v>
      </c>
      <c r="G72" s="81">
        <f t="shared" si="19"/>
        <v>131</v>
      </c>
      <c r="H72" s="81">
        <f t="shared" si="19"/>
        <v>46</v>
      </c>
      <c r="I72" s="81">
        <f t="shared" si="20"/>
        <v>16969</v>
      </c>
      <c r="J72" s="82">
        <f t="shared" si="5"/>
        <v>0.12625763420490499</v>
      </c>
      <c r="K72" s="82">
        <f t="shared" si="6"/>
        <v>8.6048344718864956E-3</v>
      </c>
      <c r="L72" s="82">
        <f t="shared" si="7"/>
        <v>3.0215449290593799E-3</v>
      </c>
      <c r="M72" s="81">
        <f t="shared" si="9"/>
        <v>10.859583181556346</v>
      </c>
      <c r="N72" s="84">
        <f t="shared" si="8"/>
        <v>5.2509396418306431E-2</v>
      </c>
      <c r="O72" s="84"/>
      <c r="P72" s="85">
        <f t="shared" si="10"/>
        <v>9.5622374530179091E-3</v>
      </c>
      <c r="Q72" s="87">
        <f t="shared" si="11"/>
        <v>5.2509396418306431E-2</v>
      </c>
      <c r="R72" s="96">
        <f t="shared" si="21"/>
        <v>0.93792836612867569</v>
      </c>
      <c r="AB72" s="119">
        <f t="shared" si="18"/>
        <v>1435.4285714285713</v>
      </c>
      <c r="AC72" s="120">
        <f t="shared" si="18"/>
        <v>89.428571428571431</v>
      </c>
      <c r="AD72" s="67">
        <f t="shared" si="16"/>
        <v>93.34</v>
      </c>
      <c r="AE72" s="41">
        <f t="shared" si="17"/>
        <v>0.95809482996112516</v>
      </c>
    </row>
    <row r="73" spans="1:31" ht="13.8" x14ac:dyDescent="0.25">
      <c r="A73" s="95">
        <v>43931</v>
      </c>
      <c r="B73" s="81">
        <v>19638</v>
      </c>
      <c r="C73" s="81">
        <v>1057</v>
      </c>
      <c r="D73" s="81">
        <v>173</v>
      </c>
      <c r="E73" s="81"/>
      <c r="F73" s="81">
        <f t="shared" si="19"/>
        <v>1546</v>
      </c>
      <c r="G73" s="81">
        <f t="shared" si="19"/>
        <v>107</v>
      </c>
      <c r="H73" s="81">
        <f t="shared" si="19"/>
        <v>0</v>
      </c>
      <c r="I73" s="81">
        <f t="shared" si="20"/>
        <v>18408</v>
      </c>
      <c r="J73" s="82">
        <f t="shared" si="5"/>
        <v>9.1115068597385579E-2</v>
      </c>
      <c r="K73" s="82">
        <f t="shared" si="6"/>
        <v>6.3056161235193588E-3</v>
      </c>
      <c r="L73" s="82">
        <f t="shared" si="7"/>
        <v>0</v>
      </c>
      <c r="M73" s="81">
        <f t="shared" si="9"/>
        <v>14.449828028308747</v>
      </c>
      <c r="N73" s="84">
        <f t="shared" si="8"/>
        <v>5.3824218352174359E-2</v>
      </c>
      <c r="O73" s="84"/>
      <c r="P73" s="85">
        <f t="shared" si="10"/>
        <v>8.8094510642631636E-3</v>
      </c>
      <c r="Q73" s="87">
        <f t="shared" si="11"/>
        <v>5.3824218352174359E-2</v>
      </c>
      <c r="R73" s="96">
        <f t="shared" si="21"/>
        <v>0.93736633058356245</v>
      </c>
      <c r="AB73" s="119">
        <f t="shared" si="18"/>
        <v>1511.7142857142858</v>
      </c>
      <c r="AC73" s="120">
        <f t="shared" si="18"/>
        <v>99.714285714285708</v>
      </c>
      <c r="AD73" s="67">
        <f t="shared" si="16"/>
        <v>100.48</v>
      </c>
      <c r="AE73" s="41">
        <f t="shared" si="17"/>
        <v>0.99237943585077337</v>
      </c>
    </row>
    <row r="74" spans="1:31" ht="13.8" x14ac:dyDescent="0.25">
      <c r="A74" s="95">
        <v>43932</v>
      </c>
      <c r="B74" s="81">
        <v>20727</v>
      </c>
      <c r="C74" s="81">
        <v>1124</v>
      </c>
      <c r="D74" s="81">
        <v>173</v>
      </c>
      <c r="E74" s="81"/>
      <c r="F74" s="81">
        <f t="shared" si="19"/>
        <v>1089</v>
      </c>
      <c r="G74" s="81">
        <f t="shared" si="19"/>
        <v>67</v>
      </c>
      <c r="H74" s="81">
        <f t="shared" si="19"/>
        <v>0</v>
      </c>
      <c r="I74" s="81">
        <f t="shared" si="20"/>
        <v>19430</v>
      </c>
      <c r="J74" s="82">
        <f t="shared" si="5"/>
        <v>5.916452738692423E-2</v>
      </c>
      <c r="K74" s="82">
        <f t="shared" si="6"/>
        <v>3.6397218600608431E-3</v>
      </c>
      <c r="L74" s="82">
        <f t="shared" si="7"/>
        <v>0</v>
      </c>
      <c r="M74" s="81">
        <f t="shared" si="9"/>
        <v>16.255233136395539</v>
      </c>
      <c r="N74" s="84">
        <f t="shared" si="8"/>
        <v>5.4228783712066388E-2</v>
      </c>
      <c r="O74" s="84"/>
      <c r="P74" s="85">
        <f t="shared" si="10"/>
        <v>8.3466010517682255E-3</v>
      </c>
      <c r="Q74" s="87">
        <f t="shared" si="11"/>
        <v>5.4228783712066388E-2</v>
      </c>
      <c r="R74" s="96">
        <f t="shared" si="21"/>
        <v>0.93742461523616538</v>
      </c>
      <c r="AB74" s="119">
        <f t="shared" si="18"/>
        <v>1481</v>
      </c>
      <c r="AC74" s="120">
        <f t="shared" si="18"/>
        <v>97</v>
      </c>
      <c r="AD74" s="67">
        <f t="shared" si="16"/>
        <v>105.82000000000002</v>
      </c>
      <c r="AE74" s="41">
        <f t="shared" si="17"/>
        <v>0.91665091665091647</v>
      </c>
    </row>
    <row r="75" spans="1:31" ht="13.8" x14ac:dyDescent="0.25">
      <c r="A75" s="95">
        <v>43933</v>
      </c>
      <c r="B75" s="81">
        <v>22192</v>
      </c>
      <c r="C75" s="81">
        <v>1223</v>
      </c>
      <c r="D75" s="81">
        <v>173</v>
      </c>
      <c r="E75" s="81"/>
      <c r="F75" s="81">
        <f t="shared" si="19"/>
        <v>1465</v>
      </c>
      <c r="G75" s="81">
        <f t="shared" si="19"/>
        <v>99</v>
      </c>
      <c r="H75" s="81">
        <f t="shared" si="19"/>
        <v>0</v>
      </c>
      <c r="I75" s="81">
        <f t="shared" si="20"/>
        <v>20796</v>
      </c>
      <c r="J75" s="82">
        <f t="shared" si="5"/>
        <v>7.540622070840676E-2</v>
      </c>
      <c r="K75" s="82">
        <f t="shared" si="6"/>
        <v>5.0952135872362322E-3</v>
      </c>
      <c r="L75" s="82">
        <f t="shared" si="7"/>
        <v>0</v>
      </c>
      <c r="M75" s="81">
        <f t="shared" si="9"/>
        <v>14.799422912771146</v>
      </c>
      <c r="N75" s="84">
        <f t="shared" si="8"/>
        <v>5.5109949531362654E-2</v>
      </c>
      <c r="O75" s="84"/>
      <c r="P75" s="85">
        <f t="shared" si="10"/>
        <v>7.7956020187454934E-3</v>
      </c>
      <c r="Q75" s="87">
        <f t="shared" si="11"/>
        <v>5.5109949531362654E-2</v>
      </c>
      <c r="R75" s="96">
        <f t="shared" si="21"/>
        <v>0.93709444844989187</v>
      </c>
      <c r="AB75" s="119">
        <f t="shared" si="18"/>
        <v>1580.2857142857142</v>
      </c>
      <c r="AC75" s="120">
        <f t="shared" si="18"/>
        <v>105.28571428571429</v>
      </c>
      <c r="AD75" s="67">
        <f t="shared" si="16"/>
        <v>103.67000000000002</v>
      </c>
      <c r="AE75" s="41">
        <f t="shared" si="17"/>
        <v>1.0155851672201628</v>
      </c>
    </row>
    <row r="76" spans="1:31" ht="13.8" x14ac:dyDescent="0.25">
      <c r="A76" s="95">
        <v>43934</v>
      </c>
      <c r="B76" s="81">
        <v>23430</v>
      </c>
      <c r="C76" s="81">
        <v>1328</v>
      </c>
      <c r="D76" s="81">
        <v>173</v>
      </c>
      <c r="E76" s="81"/>
      <c r="F76" s="81">
        <f t="shared" si="19"/>
        <v>1238</v>
      </c>
      <c r="G76" s="81">
        <f t="shared" si="19"/>
        <v>105</v>
      </c>
      <c r="H76" s="81">
        <f t="shared" si="19"/>
        <v>0</v>
      </c>
      <c r="I76" s="81">
        <f t="shared" si="20"/>
        <v>21929</v>
      </c>
      <c r="J76" s="82">
        <f t="shared" si="5"/>
        <v>5.953689485174702E-2</v>
      </c>
      <c r="K76" s="82">
        <f t="shared" si="6"/>
        <v>5.0490478938257357E-3</v>
      </c>
      <c r="L76" s="82">
        <f t="shared" si="7"/>
        <v>0</v>
      </c>
      <c r="M76" s="81">
        <f t="shared" si="9"/>
        <v>11.791707288923153</v>
      </c>
      <c r="N76" s="84">
        <f t="shared" si="8"/>
        <v>5.6679470763977807E-2</v>
      </c>
      <c r="O76" s="84"/>
      <c r="P76" s="85">
        <f t="shared" si="10"/>
        <v>7.3836961160904822E-3</v>
      </c>
      <c r="Q76" s="87">
        <f t="shared" si="11"/>
        <v>5.6679470763977807E-2</v>
      </c>
      <c r="R76" s="96">
        <f t="shared" si="21"/>
        <v>0.9359368331199317</v>
      </c>
      <c r="AB76" s="119">
        <f t="shared" ref="AB76:AC91" si="22">AVERAGE(F70:F76)</f>
        <v>1609.8571428571429</v>
      </c>
      <c r="AC76" s="120">
        <f t="shared" si="22"/>
        <v>109.14285714285714</v>
      </c>
      <c r="AD76" s="67">
        <f t="shared" si="16"/>
        <v>110.62</v>
      </c>
      <c r="AE76" s="41">
        <f t="shared" si="17"/>
        <v>0.98664669266730365</v>
      </c>
    </row>
    <row r="77" spans="1:31" ht="13.8" x14ac:dyDescent="0.25">
      <c r="A77" s="95">
        <v>43935</v>
      </c>
      <c r="B77" s="81">
        <v>25262</v>
      </c>
      <c r="C77" s="81">
        <v>1532</v>
      </c>
      <c r="D77" s="81">
        <v>3046</v>
      </c>
      <c r="E77" s="81"/>
      <c r="F77" s="81">
        <f t="shared" si="19"/>
        <v>1832</v>
      </c>
      <c r="G77" s="81">
        <f t="shared" si="19"/>
        <v>204</v>
      </c>
      <c r="H77" s="81">
        <f t="shared" si="19"/>
        <v>2873</v>
      </c>
      <c r="I77" s="81">
        <f t="shared" si="20"/>
        <v>20684</v>
      </c>
      <c r="J77" s="82">
        <f t="shared" si="5"/>
        <v>8.3551550912611947E-2</v>
      </c>
      <c r="K77" s="82">
        <f t="shared" si="6"/>
        <v>9.3027497833918556E-3</v>
      </c>
      <c r="L77" s="82">
        <f t="shared" si="7"/>
        <v>0.13101372611610196</v>
      </c>
      <c r="M77" s="81">
        <f t="shared" si="9"/>
        <v>0.59545075071909892</v>
      </c>
      <c r="N77" s="84">
        <f t="shared" si="8"/>
        <v>6.0644446203784341E-2</v>
      </c>
      <c r="O77" s="84"/>
      <c r="P77" s="85">
        <f t="shared" si="10"/>
        <v>0.12057635974982187</v>
      </c>
      <c r="Q77" s="87">
        <f t="shared" si="11"/>
        <v>6.0644446203784341E-2</v>
      </c>
      <c r="R77" s="96">
        <f t="shared" si="21"/>
        <v>0.81877919404639377</v>
      </c>
      <c r="AB77" s="119">
        <f t="shared" si="22"/>
        <v>1604</v>
      </c>
      <c r="AC77" s="120">
        <f t="shared" si="22"/>
        <v>120.85714285714286</v>
      </c>
      <c r="AD77" s="67">
        <f t="shared" si="16"/>
        <v>112.69000000000001</v>
      </c>
      <c r="AE77" s="41">
        <f t="shared" si="17"/>
        <v>1.0724744241471547</v>
      </c>
    </row>
    <row r="78" spans="1:31" ht="13.8" x14ac:dyDescent="0.25">
      <c r="A78" s="95">
        <v>43936</v>
      </c>
      <c r="B78" s="81">
        <v>28320</v>
      </c>
      <c r="C78" s="81">
        <v>1736</v>
      </c>
      <c r="D78" s="81">
        <v>14026</v>
      </c>
      <c r="E78" s="81"/>
      <c r="F78" s="81">
        <f t="shared" ref="F78:H93" si="23">B78-B77</f>
        <v>3058</v>
      </c>
      <c r="G78" s="81">
        <f t="shared" si="23"/>
        <v>204</v>
      </c>
      <c r="H78" s="81">
        <f t="shared" si="23"/>
        <v>10980</v>
      </c>
      <c r="I78" s="81">
        <f t="shared" si="20"/>
        <v>12558</v>
      </c>
      <c r="J78" s="82">
        <f t="shared" si="5"/>
        <v>0.14786131679649087</v>
      </c>
      <c r="K78" s="82">
        <f t="shared" si="6"/>
        <v>9.8626958035196288E-3</v>
      </c>
      <c r="L78" s="82">
        <f t="shared" si="7"/>
        <v>0.53084509766002708</v>
      </c>
      <c r="M78" s="81">
        <f t="shared" si="9"/>
        <v>0.27345882301668606</v>
      </c>
      <c r="N78" s="84">
        <f t="shared" si="8"/>
        <v>6.129943502824859E-2</v>
      </c>
      <c r="O78" s="84"/>
      <c r="P78" s="85">
        <f t="shared" si="10"/>
        <v>0.49526836158192089</v>
      </c>
      <c r="Q78" s="87">
        <f t="shared" si="11"/>
        <v>6.129943502824859E-2</v>
      </c>
      <c r="R78" s="96">
        <f t="shared" si="21"/>
        <v>0.44343220338983047</v>
      </c>
      <c r="AB78" s="119">
        <f t="shared" si="22"/>
        <v>1735.7142857142858</v>
      </c>
      <c r="AC78" s="120">
        <f t="shared" si="22"/>
        <v>131</v>
      </c>
      <c r="AD78" s="67">
        <f t="shared" si="16"/>
        <v>112.28000000000002</v>
      </c>
      <c r="AE78" s="41">
        <f t="shared" si="17"/>
        <v>1.1667260420377625</v>
      </c>
    </row>
    <row r="79" spans="1:31" ht="13.8" x14ac:dyDescent="0.25">
      <c r="A79" s="95">
        <v>43937</v>
      </c>
      <c r="B79" s="81">
        <v>30425</v>
      </c>
      <c r="C79" s="81">
        <v>1924</v>
      </c>
      <c r="D79" s="81">
        <v>14026</v>
      </c>
      <c r="E79" s="81"/>
      <c r="F79" s="81">
        <f t="shared" si="23"/>
        <v>2105</v>
      </c>
      <c r="G79" s="81">
        <f t="shared" si="23"/>
        <v>188</v>
      </c>
      <c r="H79" s="81">
        <f t="shared" si="23"/>
        <v>0</v>
      </c>
      <c r="I79" s="81">
        <f t="shared" si="20"/>
        <v>14475</v>
      </c>
      <c r="J79" s="82">
        <f t="shared" si="5"/>
        <v>0.16764456868459471</v>
      </c>
      <c r="K79" s="82">
        <f t="shared" si="6"/>
        <v>1.4970536709667144E-2</v>
      </c>
      <c r="L79" s="82">
        <f t="shared" si="7"/>
        <v>0</v>
      </c>
      <c r="M79" s="81">
        <f t="shared" si="9"/>
        <v>11.198300497559257</v>
      </c>
      <c r="N79" s="84">
        <f t="shared" si="8"/>
        <v>6.3237469186524245E-2</v>
      </c>
      <c r="O79" s="84"/>
      <c r="P79" s="85">
        <f t="shared" si="10"/>
        <v>0.46100246507806081</v>
      </c>
      <c r="Q79" s="87">
        <f t="shared" si="11"/>
        <v>6.3237469186524245E-2</v>
      </c>
      <c r="R79" s="96">
        <f t="shared" si="21"/>
        <v>0.47576006573541496</v>
      </c>
      <c r="AB79" s="119">
        <f t="shared" si="22"/>
        <v>1761.8571428571429</v>
      </c>
      <c r="AC79" s="120">
        <f t="shared" si="22"/>
        <v>139.14285714285714</v>
      </c>
      <c r="AD79" s="67">
        <f t="shared" si="16"/>
        <v>121.50000000000001</v>
      </c>
      <c r="AE79" s="41">
        <f t="shared" si="17"/>
        <v>1.1452087007642562</v>
      </c>
    </row>
    <row r="80" spans="1:31" ht="13.8" x14ac:dyDescent="0.25">
      <c r="A80" s="95">
        <v>43938</v>
      </c>
      <c r="B80" s="94">
        <v>33682</v>
      </c>
      <c r="C80" s="94">
        <v>2141</v>
      </c>
      <c r="D80" s="94">
        <v>14026</v>
      </c>
      <c r="E80" s="94"/>
      <c r="F80" s="81">
        <f t="shared" si="23"/>
        <v>3257</v>
      </c>
      <c r="G80" s="81">
        <f t="shared" si="23"/>
        <v>217</v>
      </c>
      <c r="H80" s="81">
        <f t="shared" si="23"/>
        <v>0</v>
      </c>
      <c r="I80" s="81">
        <f t="shared" si="20"/>
        <v>17515</v>
      </c>
      <c r="J80" s="82">
        <f t="shared" si="5"/>
        <v>0.22504084712616163</v>
      </c>
      <c r="K80" s="82">
        <f t="shared" si="6"/>
        <v>1.4991364421416235E-2</v>
      </c>
      <c r="L80" s="82">
        <f t="shared" si="7"/>
        <v>0</v>
      </c>
      <c r="M80" s="81">
        <f t="shared" si="9"/>
        <v>15.011365263369537</v>
      </c>
      <c r="N80" s="84">
        <f t="shared" si="8"/>
        <v>6.3565108960275521E-2</v>
      </c>
      <c r="O80" s="84"/>
      <c r="P80" s="85">
        <f t="shared" si="10"/>
        <v>0.41642420283831127</v>
      </c>
      <c r="Q80" s="87">
        <f t="shared" si="11"/>
        <v>6.3565108960275521E-2</v>
      </c>
      <c r="R80" s="96">
        <f t="shared" si="21"/>
        <v>0.52001068820141327</v>
      </c>
      <c r="AB80" s="119">
        <f t="shared" si="22"/>
        <v>2006.2857142857142</v>
      </c>
      <c r="AC80" s="120">
        <f t="shared" si="22"/>
        <v>154.85714285714286</v>
      </c>
      <c r="AD80" s="67">
        <f t="shared" si="16"/>
        <v>123.33000000000001</v>
      </c>
      <c r="AE80" s="41">
        <f t="shared" si="17"/>
        <v>1.2556323916090395</v>
      </c>
    </row>
    <row r="81" spans="1:31" ht="13.8" x14ac:dyDescent="0.25">
      <c r="A81" s="95">
        <v>43939</v>
      </c>
      <c r="B81" s="81">
        <v>36658</v>
      </c>
      <c r="C81" s="81">
        <v>2354</v>
      </c>
      <c r="D81" s="81">
        <v>14026</v>
      </c>
      <c r="E81" s="81"/>
      <c r="F81" s="81">
        <f t="shared" si="23"/>
        <v>2976</v>
      </c>
      <c r="G81" s="81">
        <f t="shared" si="23"/>
        <v>213</v>
      </c>
      <c r="H81" s="81">
        <f t="shared" si="23"/>
        <v>0</v>
      </c>
      <c r="I81" s="81">
        <f t="shared" si="20"/>
        <v>20278</v>
      </c>
      <c r="J81" s="82">
        <f t="shared" si="5"/>
        <v>0.16993843273674075</v>
      </c>
      <c r="K81" s="82">
        <f t="shared" si="6"/>
        <v>1.2161004852983158E-2</v>
      </c>
      <c r="L81" s="82">
        <f t="shared" si="7"/>
        <v>0</v>
      </c>
      <c r="M81" s="81">
        <f t="shared" si="9"/>
        <v>13.974045302272367</v>
      </c>
      <c r="N81" s="84">
        <f t="shared" si="8"/>
        <v>6.4215178133013251E-2</v>
      </c>
      <c r="O81" s="84"/>
      <c r="P81" s="85">
        <f t="shared" si="10"/>
        <v>0.38261770964046049</v>
      </c>
      <c r="Q81" s="87">
        <f t="shared" si="11"/>
        <v>6.4215178133013251E-2</v>
      </c>
      <c r="R81" s="96">
        <f t="shared" si="21"/>
        <v>0.55316711222652626</v>
      </c>
      <c r="AB81" s="119">
        <f t="shared" si="22"/>
        <v>2275.8571428571427</v>
      </c>
      <c r="AC81" s="120">
        <f t="shared" si="22"/>
        <v>175.71428571428572</v>
      </c>
      <c r="AD81" s="67">
        <f t="shared" si="16"/>
        <v>140.44</v>
      </c>
      <c r="AE81" s="41">
        <f t="shared" si="17"/>
        <v>1.251169792895797</v>
      </c>
    </row>
    <row r="82" spans="1:31" ht="13.8" x14ac:dyDescent="0.25">
      <c r="A82" s="95">
        <v>43940</v>
      </c>
      <c r="B82" s="81">
        <v>38654</v>
      </c>
      <c r="C82" s="81">
        <v>2462</v>
      </c>
      <c r="D82" s="81">
        <v>22130</v>
      </c>
      <c r="E82" s="81"/>
      <c r="F82" s="81">
        <f t="shared" si="23"/>
        <v>1996</v>
      </c>
      <c r="G82" s="81">
        <f t="shared" si="23"/>
        <v>108</v>
      </c>
      <c r="H82" s="81">
        <f t="shared" si="23"/>
        <v>8104</v>
      </c>
      <c r="I82" s="81">
        <f t="shared" si="20"/>
        <v>14062</v>
      </c>
      <c r="J82" s="82">
        <f t="shared" si="5"/>
        <v>9.8448776485049308E-2</v>
      </c>
      <c r="K82" s="82">
        <f t="shared" si="6"/>
        <v>5.3259690304763782E-3</v>
      </c>
      <c r="L82" s="82">
        <f t="shared" si="7"/>
        <v>0.39964493539796825</v>
      </c>
      <c r="M82" s="81">
        <f t="shared" si="9"/>
        <v>0.24310086331756331</v>
      </c>
      <c r="N82" s="84">
        <f t="shared" si="8"/>
        <v>6.3693278832721065E-2</v>
      </c>
      <c r="O82" s="84"/>
      <c r="P82" s="85">
        <f t="shared" si="10"/>
        <v>0.57251513426812228</v>
      </c>
      <c r="Q82" s="87">
        <f t="shared" si="11"/>
        <v>6.3693278832721065E-2</v>
      </c>
      <c r="R82" s="96">
        <f t="shared" si="21"/>
        <v>0.36379158689915669</v>
      </c>
      <c r="AB82" s="119">
        <f t="shared" si="22"/>
        <v>2351.7142857142858</v>
      </c>
      <c r="AC82" s="120">
        <f t="shared" si="22"/>
        <v>177</v>
      </c>
      <c r="AD82" s="67">
        <f t="shared" si="16"/>
        <v>159.31</v>
      </c>
      <c r="AE82" s="41">
        <f t="shared" si="17"/>
        <v>1.1110413658904024</v>
      </c>
    </row>
    <row r="83" spans="1:31" ht="13.8" x14ac:dyDescent="0.25">
      <c r="A83" s="95">
        <v>43941</v>
      </c>
      <c r="B83" s="81">
        <v>40743</v>
      </c>
      <c r="C83" s="81">
        <v>2587</v>
      </c>
      <c r="D83" s="81">
        <v>22130</v>
      </c>
      <c r="E83" s="81"/>
      <c r="F83" s="81">
        <f t="shared" si="23"/>
        <v>2089</v>
      </c>
      <c r="G83" s="81">
        <f t="shared" si="23"/>
        <v>125</v>
      </c>
      <c r="H83" s="81">
        <f t="shared" si="23"/>
        <v>0</v>
      </c>
      <c r="I83" s="81">
        <f t="shared" si="20"/>
        <v>16026</v>
      </c>
      <c r="J83" s="82">
        <f t="shared" si="5"/>
        <v>0.14858341305880884</v>
      </c>
      <c r="K83" s="82">
        <f t="shared" si="6"/>
        <v>8.8892049495093162E-3</v>
      </c>
      <c r="L83" s="82">
        <f t="shared" si="7"/>
        <v>0</v>
      </c>
      <c r="M83" s="81">
        <f t="shared" si="9"/>
        <v>16.715039635463761</v>
      </c>
      <c r="N83" s="84">
        <f t="shared" si="8"/>
        <v>6.3495569791129761E-2</v>
      </c>
      <c r="O83" s="84"/>
      <c r="P83" s="85">
        <f t="shared" si="10"/>
        <v>0.54316078835628201</v>
      </c>
      <c r="Q83" s="87">
        <f t="shared" si="11"/>
        <v>6.3495569791129761E-2</v>
      </c>
      <c r="R83" s="96">
        <f t="shared" si="21"/>
        <v>0.39334364185258819</v>
      </c>
      <c r="AB83" s="119">
        <f t="shared" si="22"/>
        <v>2473.2857142857142</v>
      </c>
      <c r="AC83" s="120">
        <f t="shared" si="22"/>
        <v>179.85714285714286</v>
      </c>
      <c r="AD83" s="67">
        <f t="shared" si="16"/>
        <v>164.62000000000003</v>
      </c>
      <c r="AE83" s="41">
        <f t="shared" si="17"/>
        <v>1.0925594876512139</v>
      </c>
    </row>
    <row r="84" spans="1:31" ht="13.8" x14ac:dyDescent="0.25">
      <c r="A84" s="95">
        <v>43942</v>
      </c>
      <c r="B84" s="81">
        <v>43079</v>
      </c>
      <c r="C84" s="81">
        <v>2741</v>
      </c>
      <c r="D84" s="81">
        <v>22991</v>
      </c>
      <c r="E84" s="81"/>
      <c r="F84" s="81">
        <f t="shared" si="23"/>
        <v>2336</v>
      </c>
      <c r="G84" s="81">
        <f t="shared" si="23"/>
        <v>154</v>
      </c>
      <c r="H84" s="81">
        <f t="shared" si="23"/>
        <v>861</v>
      </c>
      <c r="I84" s="81">
        <f t="shared" si="20"/>
        <v>17347</v>
      </c>
      <c r="J84" s="82">
        <f t="shared" si="5"/>
        <v>0.14579107987312467</v>
      </c>
      <c r="K84" s="82">
        <f t="shared" si="6"/>
        <v>9.6093847497816052E-3</v>
      </c>
      <c r="L84" s="82">
        <f t="shared" si="7"/>
        <v>5.3725196555597154E-2</v>
      </c>
      <c r="M84" s="81">
        <f t="shared" si="9"/>
        <v>2.3019190601445279</v>
      </c>
      <c r="N84" s="84">
        <f t="shared" si="8"/>
        <v>6.3627289398546852E-2</v>
      </c>
      <c r="O84" s="84"/>
      <c r="P84" s="85">
        <f t="shared" si="10"/>
        <v>0.53369391118642495</v>
      </c>
      <c r="Q84" s="87">
        <f t="shared" si="11"/>
        <v>6.3627289398546852E-2</v>
      </c>
      <c r="R84" s="96">
        <f t="shared" si="21"/>
        <v>0.40267879941502815</v>
      </c>
      <c r="AB84" s="119">
        <f t="shared" si="22"/>
        <v>2545.2857142857142</v>
      </c>
      <c r="AC84" s="120">
        <f t="shared" si="22"/>
        <v>172.71428571428572</v>
      </c>
      <c r="AD84" s="67">
        <f t="shared" si="16"/>
        <v>173.13000000000002</v>
      </c>
      <c r="AE84" s="41">
        <f t="shared" si="17"/>
        <v>0.99759883159640561</v>
      </c>
    </row>
    <row r="85" spans="1:31" ht="13.8" x14ac:dyDescent="0.25">
      <c r="A85" s="95">
        <v>43943</v>
      </c>
      <c r="B85" s="81">
        <v>45757</v>
      </c>
      <c r="C85" s="81">
        <v>2906</v>
      </c>
      <c r="D85" s="81">
        <v>25318</v>
      </c>
      <c r="E85" s="81"/>
      <c r="F85" s="81">
        <f t="shared" si="23"/>
        <v>2678</v>
      </c>
      <c r="G85" s="81">
        <f t="shared" si="23"/>
        <v>165</v>
      </c>
      <c r="H85" s="81">
        <f t="shared" si="23"/>
        <v>2327</v>
      </c>
      <c r="I85" s="81">
        <f t="shared" si="20"/>
        <v>17533</v>
      </c>
      <c r="J85" s="82">
        <f t="shared" si="5"/>
        <v>0.15440957255001464</v>
      </c>
      <c r="K85" s="82">
        <f t="shared" si="6"/>
        <v>9.5117311350665819E-3</v>
      </c>
      <c r="L85" s="82">
        <f t="shared" si="7"/>
        <v>0.13414423243212084</v>
      </c>
      <c r="M85" s="81">
        <f t="shared" si="9"/>
        <v>1.0748566833969115</v>
      </c>
      <c r="N85" s="84">
        <f t="shared" si="8"/>
        <v>6.3509408396529493E-2</v>
      </c>
      <c r="O85" s="84"/>
      <c r="P85" s="85">
        <f t="shared" si="10"/>
        <v>0.55331424700045895</v>
      </c>
      <c r="Q85" s="87">
        <f t="shared" si="11"/>
        <v>6.3509408396529493E-2</v>
      </c>
      <c r="R85" s="96">
        <f t="shared" si="21"/>
        <v>0.38317634460301153</v>
      </c>
      <c r="AB85" s="119">
        <f t="shared" si="22"/>
        <v>2491</v>
      </c>
      <c r="AC85" s="120">
        <f t="shared" si="22"/>
        <v>167.14285714285714</v>
      </c>
      <c r="AD85" s="67">
        <f t="shared" si="16"/>
        <v>178.17000000000002</v>
      </c>
      <c r="AE85" s="41">
        <f t="shared" si="17"/>
        <v>0.93810886873692045</v>
      </c>
    </row>
    <row r="86" spans="1:31" ht="13.8" x14ac:dyDescent="0.25">
      <c r="A86" s="95">
        <v>43944</v>
      </c>
      <c r="B86" s="81">
        <v>50036</v>
      </c>
      <c r="C86" s="81">
        <v>3331</v>
      </c>
      <c r="D86" s="94">
        <v>26573</v>
      </c>
      <c r="E86" s="94"/>
      <c r="F86" s="81">
        <f t="shared" si="23"/>
        <v>4279</v>
      </c>
      <c r="G86" s="81">
        <f t="shared" si="23"/>
        <v>425</v>
      </c>
      <c r="H86" s="81">
        <f t="shared" si="23"/>
        <v>1255</v>
      </c>
      <c r="I86" s="81">
        <f t="shared" si="20"/>
        <v>20132</v>
      </c>
      <c r="J86" s="82">
        <f t="shared" si="5"/>
        <v>0.24410661753606061</v>
      </c>
      <c r="K86" s="82">
        <f t="shared" si="6"/>
        <v>2.4240004562824387E-2</v>
      </c>
      <c r="L86" s="82">
        <f t="shared" si="7"/>
        <v>7.1579307591399077E-2</v>
      </c>
      <c r="M86" s="81">
        <f t="shared" si="9"/>
        <v>2.5475722174165183</v>
      </c>
      <c r="N86" s="84">
        <f t="shared" si="8"/>
        <v>6.6572068110960114E-2</v>
      </c>
      <c r="O86" s="84"/>
      <c r="P86" s="85">
        <f t="shared" si="10"/>
        <v>0.5310776241106403</v>
      </c>
      <c r="Q86" s="87">
        <f t="shared" si="11"/>
        <v>6.6572068110960114E-2</v>
      </c>
      <c r="R86" s="96">
        <f t="shared" si="21"/>
        <v>0.40235030777839964</v>
      </c>
      <c r="AB86" s="119">
        <f t="shared" si="22"/>
        <v>2801.5714285714284</v>
      </c>
      <c r="AC86" s="120">
        <f t="shared" si="22"/>
        <v>201</v>
      </c>
      <c r="AD86" s="67">
        <f t="shared" si="16"/>
        <v>174.37</v>
      </c>
      <c r="AE86" s="41">
        <f t="shared" si="17"/>
        <v>1.1527212249813614</v>
      </c>
    </row>
    <row r="87" spans="1:31" ht="13.8" x14ac:dyDescent="0.25">
      <c r="A87" s="95">
        <v>43945</v>
      </c>
      <c r="B87" s="81">
        <v>54043</v>
      </c>
      <c r="C87" s="81">
        <v>3704</v>
      </c>
      <c r="D87" s="81">
        <v>27655</v>
      </c>
      <c r="E87" s="81"/>
      <c r="F87" s="81">
        <f t="shared" si="23"/>
        <v>4007</v>
      </c>
      <c r="G87" s="81">
        <f t="shared" si="23"/>
        <v>373</v>
      </c>
      <c r="H87" s="81">
        <f t="shared" si="23"/>
        <v>1082</v>
      </c>
      <c r="I87" s="81">
        <f t="shared" si="20"/>
        <v>22684</v>
      </c>
      <c r="J87" s="82">
        <f t="shared" si="5"/>
        <v>0.19908322375881418</v>
      </c>
      <c r="K87" s="82">
        <f t="shared" si="6"/>
        <v>1.8527717067355454E-2</v>
      </c>
      <c r="L87" s="82">
        <f t="shared" si="7"/>
        <v>5.3745281144446655E-2</v>
      </c>
      <c r="M87" s="81">
        <f t="shared" si="9"/>
        <v>2.754600316640857</v>
      </c>
      <c r="N87" s="84">
        <f t="shared" si="8"/>
        <v>6.8538016024276963E-2</v>
      </c>
      <c r="O87" s="84"/>
      <c r="P87" s="85">
        <f t="shared" si="10"/>
        <v>0.51172214717909814</v>
      </c>
      <c r="Q87" s="87">
        <f t="shared" si="11"/>
        <v>6.8538016024276963E-2</v>
      </c>
      <c r="R87" s="96">
        <f t="shared" si="21"/>
        <v>0.41973983679662485</v>
      </c>
      <c r="AB87" s="119">
        <f t="shared" si="22"/>
        <v>2908.7142857142858</v>
      </c>
      <c r="AC87" s="120">
        <f t="shared" si="22"/>
        <v>223.28571428571428</v>
      </c>
      <c r="AD87" s="67">
        <f t="shared" si="16"/>
        <v>196.11</v>
      </c>
      <c r="AE87" s="41">
        <f t="shared" si="17"/>
        <v>1.1385738324701151</v>
      </c>
    </row>
    <row r="88" spans="1:31" ht="13.8" x14ac:dyDescent="0.25">
      <c r="A88" s="95">
        <v>43946</v>
      </c>
      <c r="B88" s="81">
        <v>59324</v>
      </c>
      <c r="C88" s="81">
        <v>4057</v>
      </c>
      <c r="D88" s="81">
        <v>29160</v>
      </c>
      <c r="E88" s="81"/>
      <c r="F88" s="81">
        <f t="shared" si="23"/>
        <v>5281</v>
      </c>
      <c r="G88" s="81">
        <f t="shared" si="23"/>
        <v>353</v>
      </c>
      <c r="H88" s="81">
        <f t="shared" si="23"/>
        <v>1505</v>
      </c>
      <c r="I88" s="81">
        <f t="shared" si="20"/>
        <v>26107</v>
      </c>
      <c r="J88" s="82">
        <f t="shared" si="5"/>
        <v>0.23286647107897915</v>
      </c>
      <c r="K88" s="82">
        <f t="shared" si="6"/>
        <v>1.5561629342267678E-2</v>
      </c>
      <c r="L88" s="82">
        <f t="shared" si="7"/>
        <v>6.6346323399753132E-2</v>
      </c>
      <c r="M88" s="81">
        <f t="shared" si="9"/>
        <v>2.8430263885659648</v>
      </c>
      <c r="N88" s="84">
        <f t="shared" si="8"/>
        <v>6.8387162025487155E-2</v>
      </c>
      <c r="O88" s="84"/>
      <c r="P88" s="85">
        <f t="shared" si="10"/>
        <v>0.49153799474074572</v>
      </c>
      <c r="Q88" s="87">
        <f t="shared" si="11"/>
        <v>6.8387162025487155E-2</v>
      </c>
      <c r="R88" s="96">
        <f t="shared" si="21"/>
        <v>0.44007484323376711</v>
      </c>
      <c r="AB88" s="119">
        <f t="shared" si="22"/>
        <v>3238</v>
      </c>
      <c r="AC88" s="120">
        <f t="shared" si="22"/>
        <v>243.28571428571428</v>
      </c>
      <c r="AD88" s="67">
        <f t="shared" si="16"/>
        <v>203.61</v>
      </c>
      <c r="AE88" s="41">
        <f t="shared" si="17"/>
        <v>1.1948613245209678</v>
      </c>
    </row>
    <row r="89" spans="1:31" ht="13.8" x14ac:dyDescent="0.25">
      <c r="A89" s="95">
        <v>43947</v>
      </c>
      <c r="B89" s="81">
        <v>63100</v>
      </c>
      <c r="C89" s="81">
        <v>4286</v>
      </c>
      <c r="D89" s="81">
        <v>30152</v>
      </c>
      <c r="E89" s="81"/>
      <c r="F89" s="81">
        <f t="shared" si="23"/>
        <v>3776</v>
      </c>
      <c r="G89" s="81">
        <f t="shared" si="23"/>
        <v>229</v>
      </c>
      <c r="H89" s="81">
        <f t="shared" si="23"/>
        <v>992</v>
      </c>
      <c r="I89" s="81">
        <f t="shared" si="20"/>
        <v>28662</v>
      </c>
      <c r="J89" s="82">
        <f t="shared" si="5"/>
        <v>0.14467591650217118</v>
      </c>
      <c r="K89" s="82">
        <f t="shared" si="6"/>
        <v>8.7715938254108086E-3</v>
      </c>
      <c r="L89" s="82">
        <f t="shared" si="7"/>
        <v>3.7997471942390927E-2</v>
      </c>
      <c r="M89" s="81">
        <f t="shared" si="9"/>
        <v>3.0934104439985122</v>
      </c>
      <c r="N89" s="84">
        <f t="shared" si="8"/>
        <v>6.7923930269413624E-2</v>
      </c>
      <c r="O89" s="84"/>
      <c r="P89" s="85">
        <f t="shared" si="10"/>
        <v>0.4778446909667195</v>
      </c>
      <c r="Q89" s="87">
        <f t="shared" si="11"/>
        <v>6.7923930269413624E-2</v>
      </c>
      <c r="R89" s="96">
        <f t="shared" si="21"/>
        <v>0.45423137876386688</v>
      </c>
      <c r="AB89" s="119">
        <f t="shared" si="22"/>
        <v>3492.2857142857142</v>
      </c>
      <c r="AC89" s="120">
        <f t="shared" si="22"/>
        <v>260.57142857142856</v>
      </c>
      <c r="AD89" s="67">
        <f t="shared" si="16"/>
        <v>226.66000000000003</v>
      </c>
      <c r="AE89" s="41">
        <f t="shared" si="17"/>
        <v>1.1496136440987759</v>
      </c>
    </row>
    <row r="90" spans="1:31" ht="13.8" x14ac:dyDescent="0.25">
      <c r="A90" s="95">
        <v>43948</v>
      </c>
      <c r="B90" s="81">
        <v>67446</v>
      </c>
      <c r="C90" s="81">
        <v>4603</v>
      </c>
      <c r="D90" s="81">
        <v>31142</v>
      </c>
      <c r="E90" s="81"/>
      <c r="F90" s="81">
        <f t="shared" si="23"/>
        <v>4346</v>
      </c>
      <c r="G90" s="81">
        <f t="shared" si="23"/>
        <v>317</v>
      </c>
      <c r="H90" s="81">
        <f t="shared" si="23"/>
        <v>990</v>
      </c>
      <c r="I90" s="81">
        <f t="shared" si="20"/>
        <v>31701</v>
      </c>
      <c r="J90" s="82">
        <f t="shared" si="5"/>
        <v>0.15167436078152541</v>
      </c>
      <c r="K90" s="82">
        <f t="shared" si="6"/>
        <v>1.1059939990230968E-2</v>
      </c>
      <c r="L90" s="82">
        <f t="shared" si="7"/>
        <v>3.4540506594096715E-2</v>
      </c>
      <c r="M90" s="81">
        <f t="shared" si="9"/>
        <v>3.3261595476052643</v>
      </c>
      <c r="N90" s="84">
        <f t="shared" si="8"/>
        <v>6.8247190344868494E-2</v>
      </c>
      <c r="O90" s="84"/>
      <c r="P90" s="85">
        <f t="shared" si="10"/>
        <v>0.46173234884203657</v>
      </c>
      <c r="Q90" s="87">
        <f t="shared" si="11"/>
        <v>6.8247190344868494E-2</v>
      </c>
      <c r="R90" s="96">
        <f t="shared" si="21"/>
        <v>0.4700204608130949</v>
      </c>
      <c r="AB90" s="119">
        <f t="shared" si="22"/>
        <v>3814.7142857142858</v>
      </c>
      <c r="AC90" s="120">
        <f t="shared" si="22"/>
        <v>288</v>
      </c>
      <c r="AD90" s="67">
        <f t="shared" si="16"/>
        <v>244.46</v>
      </c>
      <c r="AE90" s="41">
        <f t="shared" si="17"/>
        <v>1.1781068477460526</v>
      </c>
    </row>
    <row r="91" spans="1:31" ht="13.8" x14ac:dyDescent="0.25">
      <c r="A91" s="95">
        <v>43949</v>
      </c>
      <c r="B91" s="81">
        <v>73235</v>
      </c>
      <c r="C91" s="81">
        <v>5083</v>
      </c>
      <c r="D91" s="81">
        <v>32544</v>
      </c>
      <c r="E91" s="81"/>
      <c r="F91" s="81">
        <f t="shared" si="23"/>
        <v>5789</v>
      </c>
      <c r="G91" s="81">
        <f t="shared" si="23"/>
        <v>480</v>
      </c>
      <c r="H91" s="81">
        <f t="shared" si="23"/>
        <v>1402</v>
      </c>
      <c r="I91" s="81">
        <f t="shared" si="20"/>
        <v>35608</v>
      </c>
      <c r="J91" s="82">
        <f t="shared" si="5"/>
        <v>0.18267049800202162</v>
      </c>
      <c r="K91" s="82">
        <f t="shared" si="6"/>
        <v>1.5141478186807987E-2</v>
      </c>
      <c r="L91" s="82">
        <f t="shared" si="7"/>
        <v>4.4225734203968331E-2</v>
      </c>
      <c r="M91" s="81">
        <f t="shared" si="9"/>
        <v>3.0769593289915447</v>
      </c>
      <c r="N91" s="84">
        <f t="shared" si="8"/>
        <v>6.9406704444596165E-2</v>
      </c>
      <c r="O91" s="84"/>
      <c r="P91" s="85">
        <f t="shared" si="10"/>
        <v>0.4443776882638083</v>
      </c>
      <c r="Q91" s="87">
        <f t="shared" si="11"/>
        <v>6.9406704444596165E-2</v>
      </c>
      <c r="R91" s="96">
        <f t="shared" si="21"/>
        <v>0.48621560729159552</v>
      </c>
      <c r="AB91" s="119">
        <f t="shared" si="22"/>
        <v>4308</v>
      </c>
      <c r="AC91" s="120">
        <f t="shared" si="22"/>
        <v>334.57142857142856</v>
      </c>
      <c r="AD91" s="67">
        <f t="shared" si="16"/>
        <v>267.03000000000003</v>
      </c>
      <c r="AE91" s="41">
        <f t="shared" si="17"/>
        <v>1.2529357322077239</v>
      </c>
    </row>
    <row r="92" spans="1:31" ht="13.8" x14ac:dyDescent="0.25">
      <c r="A92" s="95">
        <v>43950</v>
      </c>
      <c r="B92" s="81">
        <v>79685</v>
      </c>
      <c r="C92" s="81">
        <v>5513</v>
      </c>
      <c r="D92" s="81">
        <v>34132</v>
      </c>
      <c r="E92" s="81"/>
      <c r="F92" s="81">
        <f t="shared" si="23"/>
        <v>6450</v>
      </c>
      <c r="G92" s="81">
        <f t="shared" si="23"/>
        <v>430</v>
      </c>
      <c r="H92" s="81">
        <f t="shared" si="23"/>
        <v>1588</v>
      </c>
      <c r="I92" s="81">
        <f t="shared" si="20"/>
        <v>40040</v>
      </c>
      <c r="J92" s="82">
        <f t="shared" si="5"/>
        <v>0.18120150084818973</v>
      </c>
      <c r="K92" s="82">
        <f t="shared" si="6"/>
        <v>1.2075937991462593E-2</v>
      </c>
      <c r="L92" s="82">
        <f t="shared" si="7"/>
        <v>4.4596719838238597E-2</v>
      </c>
      <c r="M92" s="81">
        <f t="shared" si="9"/>
        <v>3.1973355015868878</v>
      </c>
      <c r="N92" s="84">
        <f t="shared" si="8"/>
        <v>6.9184915605195463E-2</v>
      </c>
      <c r="O92" s="84"/>
      <c r="P92" s="85">
        <f t="shared" si="10"/>
        <v>0.42833657526510638</v>
      </c>
      <c r="Q92" s="87">
        <f t="shared" si="11"/>
        <v>6.9184915605195463E-2</v>
      </c>
      <c r="R92" s="96">
        <f t="shared" si="21"/>
        <v>0.50247850912969816</v>
      </c>
      <c r="AB92" s="119">
        <f t="shared" ref="AB92:AC107" si="24">AVERAGE(F86:F92)</f>
        <v>4846.8571428571431</v>
      </c>
      <c r="AC92" s="120">
        <f t="shared" si="24"/>
        <v>372.42857142857144</v>
      </c>
      <c r="AD92" s="67">
        <f t="shared" si="16"/>
        <v>301.56</v>
      </c>
      <c r="AE92" s="41">
        <f t="shared" si="17"/>
        <v>1.2350065374339152</v>
      </c>
    </row>
    <row r="93" spans="1:31" ht="13.8" x14ac:dyDescent="0.25">
      <c r="A93" s="95">
        <v>43951</v>
      </c>
      <c r="B93" s="81">
        <v>87187</v>
      </c>
      <c r="C93" s="81">
        <v>6006</v>
      </c>
      <c r="D93" s="81">
        <v>35935</v>
      </c>
      <c r="E93" s="81"/>
      <c r="F93" s="81">
        <f t="shared" si="23"/>
        <v>7502</v>
      </c>
      <c r="G93" s="81">
        <f t="shared" si="23"/>
        <v>493</v>
      </c>
      <c r="H93" s="81">
        <f t="shared" si="23"/>
        <v>1803</v>
      </c>
      <c r="I93" s="81">
        <f t="shared" si="20"/>
        <v>45246</v>
      </c>
      <c r="J93" s="82">
        <f t="shared" si="5"/>
        <v>0.18743290284922148</v>
      </c>
      <c r="K93" s="82">
        <f t="shared" si="6"/>
        <v>1.2312687312687313E-2</v>
      </c>
      <c r="L93" s="82">
        <f t="shared" si="7"/>
        <v>4.5029970029970029E-2</v>
      </c>
      <c r="M93" s="81">
        <f t="shared" si="9"/>
        <v>3.2686469643217895</v>
      </c>
      <c r="N93" s="84">
        <f t="shared" si="8"/>
        <v>6.8886416552926474E-2</v>
      </c>
      <c r="O93" s="84"/>
      <c r="P93" s="85">
        <f t="shared" si="10"/>
        <v>0.41216006973516695</v>
      </c>
      <c r="Q93" s="87">
        <f t="shared" si="11"/>
        <v>6.8886416552926474E-2</v>
      </c>
      <c r="R93" s="96">
        <f t="shared" si="21"/>
        <v>0.51895351371190657</v>
      </c>
      <c r="AB93" s="119">
        <f t="shared" si="24"/>
        <v>5307.2857142857147</v>
      </c>
      <c r="AC93" s="120">
        <f t="shared" si="24"/>
        <v>382.14285714285717</v>
      </c>
      <c r="AD93" s="67">
        <f t="shared" si="16"/>
        <v>339.28000000000003</v>
      </c>
      <c r="AE93" s="41">
        <f t="shared" si="17"/>
        <v>1.1263347593222623</v>
      </c>
    </row>
    <row r="94" spans="1:31" ht="13.8" x14ac:dyDescent="0.25">
      <c r="A94" s="95">
        <v>43952</v>
      </c>
      <c r="B94" s="81">
        <v>92202</v>
      </c>
      <c r="C94" s="81">
        <v>6412</v>
      </c>
      <c r="D94" s="81">
        <v>38039</v>
      </c>
      <c r="E94" s="81"/>
      <c r="F94" s="81">
        <f t="shared" ref="F94:H109" si="25">B94-B93</f>
        <v>5015</v>
      </c>
      <c r="G94" s="81">
        <f t="shared" si="25"/>
        <v>406</v>
      </c>
      <c r="H94" s="81">
        <f t="shared" si="25"/>
        <v>2104</v>
      </c>
      <c r="I94" s="81">
        <f t="shared" si="20"/>
        <v>47751</v>
      </c>
      <c r="J94" s="82">
        <f t="shared" si="5"/>
        <v>0.11088400924123412</v>
      </c>
      <c r="K94" s="82">
        <f t="shared" si="6"/>
        <v>8.9731688989081911E-3</v>
      </c>
      <c r="L94" s="82">
        <f t="shared" si="7"/>
        <v>4.650134818547496E-2</v>
      </c>
      <c r="M94" s="81">
        <f t="shared" si="9"/>
        <v>1.9988278414856091</v>
      </c>
      <c r="N94" s="84">
        <f t="shared" si="8"/>
        <v>6.9542960022559164E-2</v>
      </c>
      <c r="O94" s="84"/>
      <c r="P94" s="85">
        <f t="shared" si="10"/>
        <v>0.41256154964100561</v>
      </c>
      <c r="Q94" s="87">
        <f t="shared" si="11"/>
        <v>6.9542960022559164E-2</v>
      </c>
      <c r="R94" s="96">
        <f t="shared" si="21"/>
        <v>0.51789549033643523</v>
      </c>
      <c r="AB94" s="119">
        <f t="shared" si="24"/>
        <v>5451.2857142857147</v>
      </c>
      <c r="AC94" s="120">
        <f t="shared" si="24"/>
        <v>386.85714285714283</v>
      </c>
      <c r="AD94" s="67">
        <f t="shared" si="16"/>
        <v>371.51000000000005</v>
      </c>
      <c r="AE94" s="41">
        <f t="shared" si="17"/>
        <v>1.04131017430794</v>
      </c>
    </row>
    <row r="95" spans="1:31" ht="13.8" x14ac:dyDescent="0.25">
      <c r="A95" s="95">
        <v>43953</v>
      </c>
      <c r="B95" s="81">
        <v>97100</v>
      </c>
      <c r="C95" s="81">
        <v>6761</v>
      </c>
      <c r="D95" s="81">
        <v>40937</v>
      </c>
      <c r="E95" s="81"/>
      <c r="F95" s="81">
        <f t="shared" si="25"/>
        <v>4898</v>
      </c>
      <c r="G95" s="81">
        <f t="shared" si="25"/>
        <v>349</v>
      </c>
      <c r="H95" s="81">
        <f t="shared" si="25"/>
        <v>2898</v>
      </c>
      <c r="I95" s="81">
        <f t="shared" si="20"/>
        <v>49402</v>
      </c>
      <c r="J95" s="82">
        <f t="shared" si="5"/>
        <v>0.10261828086941149</v>
      </c>
      <c r="K95" s="82">
        <f t="shared" si="6"/>
        <v>7.3087474607861618E-3</v>
      </c>
      <c r="L95" s="82">
        <f t="shared" si="7"/>
        <v>6.0689828485267328E-2</v>
      </c>
      <c r="M95" s="81">
        <f t="shared" si="9"/>
        <v>1.509123969755241</v>
      </c>
      <c r="N95" s="84">
        <f t="shared" si="8"/>
        <v>6.9629248197734292E-2</v>
      </c>
      <c r="O95" s="84"/>
      <c r="P95" s="85">
        <f t="shared" si="10"/>
        <v>0.42159629248197733</v>
      </c>
      <c r="Q95" s="87">
        <f t="shared" si="11"/>
        <v>6.9629248197734292E-2</v>
      </c>
      <c r="R95" s="96">
        <f t="shared" si="21"/>
        <v>0.50877445932028831</v>
      </c>
      <c r="AB95" s="119">
        <f t="shared" si="24"/>
        <v>5396.5714285714284</v>
      </c>
      <c r="AC95" s="120">
        <f t="shared" si="24"/>
        <v>386.28571428571428</v>
      </c>
      <c r="AD95" s="67">
        <f t="shared" si="16"/>
        <v>381.59000000000009</v>
      </c>
      <c r="AE95" s="41">
        <f t="shared" si="17"/>
        <v>1.0123056534126005</v>
      </c>
    </row>
    <row r="96" spans="1:31" ht="13.8" x14ac:dyDescent="0.25">
      <c r="A96" s="95">
        <v>43954</v>
      </c>
      <c r="B96" s="81">
        <v>101826</v>
      </c>
      <c r="C96" s="81">
        <v>7051</v>
      </c>
      <c r="D96" s="81">
        <v>42991</v>
      </c>
      <c r="E96" s="81"/>
      <c r="F96" s="81">
        <f t="shared" si="25"/>
        <v>4726</v>
      </c>
      <c r="G96" s="81">
        <f t="shared" si="25"/>
        <v>290</v>
      </c>
      <c r="H96" s="81">
        <f t="shared" si="25"/>
        <v>2054</v>
      </c>
      <c r="I96" s="81">
        <f t="shared" si="20"/>
        <v>51784</v>
      </c>
      <c r="J96" s="82">
        <f t="shared" si="5"/>
        <v>9.5707863791275175E-2</v>
      </c>
      <c r="K96" s="82">
        <f t="shared" si="6"/>
        <v>5.8702076838994376E-3</v>
      </c>
      <c r="L96" s="82">
        <f t="shared" si="7"/>
        <v>4.1577264078377391E-2</v>
      </c>
      <c r="M96" s="81">
        <f t="shared" si="9"/>
        <v>2.0171330576009283</v>
      </c>
      <c r="N96" s="84">
        <f t="shared" si="8"/>
        <v>6.9245575786144986E-2</v>
      </c>
      <c r="O96" s="84"/>
      <c r="P96" s="85">
        <f t="shared" si="10"/>
        <v>0.42220061673835757</v>
      </c>
      <c r="Q96" s="87">
        <f t="shared" si="11"/>
        <v>6.9245575786144986E-2</v>
      </c>
      <c r="R96" s="96">
        <f t="shared" si="21"/>
        <v>0.50855380747549739</v>
      </c>
      <c r="AB96" s="119">
        <f t="shared" si="24"/>
        <v>5532.2857142857147</v>
      </c>
      <c r="AC96" s="120">
        <f t="shared" si="24"/>
        <v>395</v>
      </c>
      <c r="AD96" s="67">
        <f t="shared" si="16"/>
        <v>377.76000000000005</v>
      </c>
      <c r="AE96" s="41">
        <f t="shared" si="17"/>
        <v>1.0456374417619652</v>
      </c>
    </row>
    <row r="97" spans="1:31" ht="13.8" x14ac:dyDescent="0.25">
      <c r="A97" s="95">
        <v>43955</v>
      </c>
      <c r="B97" s="81">
        <v>108620</v>
      </c>
      <c r="C97" s="81">
        <v>7367</v>
      </c>
      <c r="D97" s="81">
        <v>45815</v>
      </c>
      <c r="E97" s="81"/>
      <c r="F97" s="81">
        <f t="shared" si="25"/>
        <v>6794</v>
      </c>
      <c r="G97" s="81">
        <f t="shared" si="25"/>
        <v>316</v>
      </c>
      <c r="H97" s="81">
        <f t="shared" si="25"/>
        <v>2824</v>
      </c>
      <c r="I97" s="81">
        <f t="shared" si="20"/>
        <v>55438</v>
      </c>
      <c r="J97" s="82">
        <f t="shared" ref="J97:J160" si="26">F97/I96*$B$2/($B$2-B96)</f>
        <v>0.13126170644909374</v>
      </c>
      <c r="K97" s="82">
        <f t="shared" ref="K97:K160" si="27">G97/I96</f>
        <v>6.1022709717287191E-3</v>
      </c>
      <c r="L97" s="82">
        <f t="shared" ref="L97:L160" si="28">H97/I96</f>
        <v>5.4534219063803492E-2</v>
      </c>
      <c r="M97" s="81">
        <f t="shared" si="9"/>
        <v>2.1647312760381752</v>
      </c>
      <c r="N97" s="84">
        <f t="shared" ref="N97:N160" si="29">C97/B97</f>
        <v>6.7823605229239553E-2</v>
      </c>
      <c r="O97" s="84"/>
      <c r="P97" s="85">
        <f t="shared" si="10"/>
        <v>0.42179156693058367</v>
      </c>
      <c r="Q97" s="87">
        <f t="shared" si="11"/>
        <v>6.7823605229239553E-2</v>
      </c>
      <c r="R97" s="96">
        <f t="shared" si="21"/>
        <v>0.5103848278401768</v>
      </c>
      <c r="AB97" s="119">
        <f t="shared" si="24"/>
        <v>5882</v>
      </c>
      <c r="AC97" s="120">
        <f t="shared" si="24"/>
        <v>394.85714285714283</v>
      </c>
      <c r="AD97" s="67">
        <f t="shared" si="16"/>
        <v>387.26000000000005</v>
      </c>
      <c r="AE97" s="41">
        <f t="shared" si="17"/>
        <v>1.0196176802591097</v>
      </c>
    </row>
    <row r="98" spans="1:31" ht="13.8" x14ac:dyDescent="0.25">
      <c r="A98" s="95">
        <v>43956</v>
      </c>
      <c r="B98" s="81">
        <v>115455</v>
      </c>
      <c r="C98" s="81">
        <v>7938</v>
      </c>
      <c r="D98" s="81">
        <v>48221</v>
      </c>
      <c r="E98" s="81"/>
      <c r="F98" s="81">
        <f t="shared" si="25"/>
        <v>6835</v>
      </c>
      <c r="G98" s="81">
        <f t="shared" si="25"/>
        <v>571</v>
      </c>
      <c r="H98" s="81">
        <f t="shared" si="25"/>
        <v>2406</v>
      </c>
      <c r="I98" s="81">
        <f t="shared" si="20"/>
        <v>59296</v>
      </c>
      <c r="J98" s="82">
        <f t="shared" si="26"/>
        <v>0.12335391860260017</v>
      </c>
      <c r="K98" s="82">
        <f t="shared" si="27"/>
        <v>1.0299794364876078E-2</v>
      </c>
      <c r="L98" s="82">
        <f t="shared" si="28"/>
        <v>4.3399834048847362E-2</v>
      </c>
      <c r="M98" s="81">
        <f t="shared" ref="M98:M161" si="30">J98/(K98+L98)</f>
        <v>2.2971093515253433</v>
      </c>
      <c r="N98" s="84">
        <f t="shared" si="29"/>
        <v>6.875406002338573E-2</v>
      </c>
      <c r="O98" s="84"/>
      <c r="P98" s="85">
        <f t="shared" ref="P98:P161" si="31">D98/B98</f>
        <v>0.41766056039149452</v>
      </c>
      <c r="Q98" s="87">
        <f t="shared" ref="Q98:Q161" si="32">N98</f>
        <v>6.875406002338573E-2</v>
      </c>
      <c r="R98" s="96">
        <f t="shared" si="21"/>
        <v>0.51358537958511974</v>
      </c>
      <c r="AB98" s="119">
        <f t="shared" si="24"/>
        <v>6031.4285714285716</v>
      </c>
      <c r="AC98" s="120">
        <f t="shared" si="24"/>
        <v>407.85714285714283</v>
      </c>
      <c r="AD98" s="67">
        <f t="shared" si="16"/>
        <v>411.74000000000007</v>
      </c>
      <c r="AE98" s="41">
        <f t="shared" si="17"/>
        <v>0.99056963825992805</v>
      </c>
    </row>
    <row r="99" spans="1:31" ht="13.8" x14ac:dyDescent="0.25">
      <c r="A99" s="95">
        <v>43957</v>
      </c>
      <c r="B99" s="81">
        <v>126611</v>
      </c>
      <c r="C99" s="81">
        <v>8588</v>
      </c>
      <c r="D99" s="81">
        <v>51370</v>
      </c>
      <c r="E99" s="81"/>
      <c r="F99" s="81">
        <f t="shared" si="25"/>
        <v>11156</v>
      </c>
      <c r="G99" s="81">
        <f t="shared" si="25"/>
        <v>650</v>
      </c>
      <c r="H99" s="81">
        <f t="shared" si="25"/>
        <v>3149</v>
      </c>
      <c r="I99" s="81">
        <f t="shared" si="20"/>
        <v>66653</v>
      </c>
      <c r="J99" s="82">
        <f t="shared" si="26"/>
        <v>0.1882430998801638</v>
      </c>
      <c r="K99" s="82">
        <f t="shared" si="27"/>
        <v>1.0961953588774959E-2</v>
      </c>
      <c r="L99" s="82">
        <f t="shared" si="28"/>
        <v>5.3106449001618997E-2</v>
      </c>
      <c r="M99" s="81">
        <f t="shared" si="30"/>
        <v>2.9381581601722013</v>
      </c>
      <c r="N99" s="84">
        <f t="shared" si="29"/>
        <v>6.7829809416243461E-2</v>
      </c>
      <c r="O99" s="84"/>
      <c r="P99" s="85">
        <f t="shared" si="31"/>
        <v>0.40573093964979345</v>
      </c>
      <c r="Q99" s="87">
        <f t="shared" si="32"/>
        <v>6.7829809416243461E-2</v>
      </c>
      <c r="R99" s="96">
        <f t="shared" si="21"/>
        <v>0.52643925093396304</v>
      </c>
      <c r="AB99" s="119">
        <f t="shared" si="24"/>
        <v>6703.7142857142853</v>
      </c>
      <c r="AC99" s="120">
        <f t="shared" si="24"/>
        <v>439.28571428571428</v>
      </c>
      <c r="AD99" s="67">
        <f t="shared" si="16"/>
        <v>422.20000000000005</v>
      </c>
      <c r="AE99" s="41">
        <f t="shared" si="17"/>
        <v>1.0404682953238138</v>
      </c>
    </row>
    <row r="100" spans="1:31" ht="13.8" x14ac:dyDescent="0.25">
      <c r="A100" s="95">
        <v>43958</v>
      </c>
      <c r="B100" s="81">
        <v>135773</v>
      </c>
      <c r="C100" s="81">
        <v>9190</v>
      </c>
      <c r="D100" s="81">
        <v>55350</v>
      </c>
      <c r="E100" s="81"/>
      <c r="F100" s="81">
        <f t="shared" si="25"/>
        <v>9162</v>
      </c>
      <c r="G100" s="81">
        <f t="shared" si="25"/>
        <v>602</v>
      </c>
      <c r="H100" s="81">
        <f t="shared" si="25"/>
        <v>3980</v>
      </c>
      <c r="I100" s="81">
        <f t="shared" si="20"/>
        <v>71233</v>
      </c>
      <c r="J100" s="82">
        <f t="shared" si="26"/>
        <v>0.1375401046792028</v>
      </c>
      <c r="K100" s="82">
        <f t="shared" si="27"/>
        <v>9.0318515295635601E-3</v>
      </c>
      <c r="L100" s="82">
        <f t="shared" si="28"/>
        <v>5.9712241009406926E-2</v>
      </c>
      <c r="M100" s="81">
        <f t="shared" si="30"/>
        <v>2.0007552590970983</v>
      </c>
      <c r="N100" s="84">
        <f t="shared" si="29"/>
        <v>6.7686506153653528E-2</v>
      </c>
      <c r="O100" s="84"/>
      <c r="P100" s="85">
        <f t="shared" si="31"/>
        <v>0.4076657361920264</v>
      </c>
      <c r="Q100" s="87">
        <f t="shared" si="32"/>
        <v>6.7686506153653528E-2</v>
      </c>
      <c r="R100" s="96">
        <f t="shared" si="21"/>
        <v>0.52464775765432003</v>
      </c>
      <c r="AB100" s="119">
        <f t="shared" si="24"/>
        <v>6940.8571428571431</v>
      </c>
      <c r="AC100" s="120">
        <f t="shared" si="24"/>
        <v>454.85714285714283</v>
      </c>
      <c r="AD100" s="67">
        <f t="shared" si="16"/>
        <v>469.26</v>
      </c>
      <c r="AE100" s="41">
        <f t="shared" si="17"/>
        <v>0.96930729842122243</v>
      </c>
    </row>
    <row r="101" spans="1:31" ht="13.8" x14ac:dyDescent="0.25">
      <c r="A101" s="95">
        <v>43959</v>
      </c>
      <c r="B101" s="81">
        <v>146894</v>
      </c>
      <c r="C101" s="81">
        <v>10017</v>
      </c>
      <c r="D101" s="81">
        <v>59297</v>
      </c>
      <c r="E101" s="81"/>
      <c r="F101" s="81">
        <f t="shared" si="25"/>
        <v>11121</v>
      </c>
      <c r="G101" s="81">
        <f t="shared" si="25"/>
        <v>827</v>
      </c>
      <c r="H101" s="81">
        <f t="shared" si="25"/>
        <v>3947</v>
      </c>
      <c r="I101" s="81">
        <f t="shared" si="20"/>
        <v>77580</v>
      </c>
      <c r="J101" s="82">
        <f t="shared" si="26"/>
        <v>0.1562212473749475</v>
      </c>
      <c r="K101" s="82">
        <f t="shared" si="27"/>
        <v>1.160978759844454E-2</v>
      </c>
      <c r="L101" s="82">
        <f t="shared" si="28"/>
        <v>5.5409711790883436E-2</v>
      </c>
      <c r="M101" s="81">
        <f t="shared" si="30"/>
        <v>2.3309820096899112</v>
      </c>
      <c r="N101" s="84">
        <f t="shared" si="29"/>
        <v>6.819202962680572E-2</v>
      </c>
      <c r="O101" s="84"/>
      <c r="P101" s="85">
        <f t="shared" si="31"/>
        <v>0.40367203561752013</v>
      </c>
      <c r="Q101" s="87">
        <f t="shared" si="32"/>
        <v>6.819202962680572E-2</v>
      </c>
      <c r="R101" s="96">
        <f t="shared" si="21"/>
        <v>0.52813593475567422</v>
      </c>
      <c r="AB101" s="119">
        <f t="shared" si="24"/>
        <v>7813.1428571428569</v>
      </c>
      <c r="AC101" s="120">
        <f>AVERAGE(G95:G101)</f>
        <v>515</v>
      </c>
      <c r="AD101" s="67">
        <f t="shared" si="16"/>
        <v>485.86000000000007</v>
      </c>
      <c r="AE101" s="41">
        <f t="shared" si="17"/>
        <v>1.0599761248096158</v>
      </c>
    </row>
    <row r="102" spans="1:31" ht="13.8" x14ac:dyDescent="0.25">
      <c r="A102" s="95">
        <v>43960</v>
      </c>
      <c r="B102" s="81">
        <v>156061</v>
      </c>
      <c r="C102" s="81">
        <v>10656</v>
      </c>
      <c r="D102" s="81">
        <v>61685</v>
      </c>
      <c r="E102" s="81"/>
      <c r="F102" s="81">
        <f t="shared" si="25"/>
        <v>9167</v>
      </c>
      <c r="G102" s="81">
        <f t="shared" si="25"/>
        <v>639</v>
      </c>
      <c r="H102" s="81">
        <f t="shared" si="25"/>
        <v>2388</v>
      </c>
      <c r="I102" s="81">
        <f t="shared" si="20"/>
        <v>83720</v>
      </c>
      <c r="J102" s="82">
        <f t="shared" si="26"/>
        <v>0.11824361232297859</v>
      </c>
      <c r="K102" s="82">
        <f t="shared" si="27"/>
        <v>8.2366589327146165E-3</v>
      </c>
      <c r="L102" s="82">
        <f t="shared" si="28"/>
        <v>3.0781129156999227E-2</v>
      </c>
      <c r="M102" s="81">
        <f t="shared" si="30"/>
        <v>3.0305052672668249</v>
      </c>
      <c r="N102" s="84">
        <f t="shared" si="29"/>
        <v>6.8280992688756315E-2</v>
      </c>
      <c r="O102" s="84"/>
      <c r="P102" s="85">
        <f t="shared" si="31"/>
        <v>0.39526210904710335</v>
      </c>
      <c r="Q102" s="87">
        <f t="shared" si="32"/>
        <v>6.8280992688756315E-2</v>
      </c>
      <c r="R102" s="96">
        <f t="shared" si="21"/>
        <v>0.53645689826414034</v>
      </c>
      <c r="AB102" s="119">
        <f t="shared" si="24"/>
        <v>8423</v>
      </c>
      <c r="AC102" s="120">
        <f t="shared" si="24"/>
        <v>556.42857142857144</v>
      </c>
      <c r="AD102" s="67">
        <f t="shared" si="16"/>
        <v>546.92000000000007</v>
      </c>
      <c r="AE102" s="41">
        <f t="shared" si="17"/>
        <v>1.0173856714484228</v>
      </c>
    </row>
    <row r="103" spans="1:31" ht="13.8" x14ac:dyDescent="0.25">
      <c r="A103" s="95">
        <v>43961</v>
      </c>
      <c r="B103" s="81">
        <v>162699</v>
      </c>
      <c r="C103" s="81">
        <v>11123</v>
      </c>
      <c r="D103" s="81">
        <v>64957</v>
      </c>
      <c r="E103" s="81"/>
      <c r="F103" s="81">
        <f t="shared" si="25"/>
        <v>6638</v>
      </c>
      <c r="G103" s="81">
        <f t="shared" si="25"/>
        <v>467</v>
      </c>
      <c r="H103" s="81">
        <f t="shared" si="25"/>
        <v>3272</v>
      </c>
      <c r="I103" s="81">
        <f t="shared" si="20"/>
        <v>86619</v>
      </c>
      <c r="J103" s="82">
        <f t="shared" si="26"/>
        <v>7.9346359251835807E-2</v>
      </c>
      <c r="K103" s="82">
        <f t="shared" si="27"/>
        <v>5.5781175346392734E-3</v>
      </c>
      <c r="L103" s="82">
        <f t="shared" si="28"/>
        <v>3.9082656473960822E-2</v>
      </c>
      <c r="M103" s="81">
        <f t="shared" si="30"/>
        <v>1.7766454122930446</v>
      </c>
      <c r="N103" s="84">
        <f t="shared" si="29"/>
        <v>6.8365509314746858E-2</v>
      </c>
      <c r="O103" s="84"/>
      <c r="P103" s="85">
        <f t="shared" si="31"/>
        <v>0.39924646125667645</v>
      </c>
      <c r="Q103" s="87">
        <f t="shared" si="32"/>
        <v>6.8365509314746858E-2</v>
      </c>
      <c r="R103" s="96">
        <f t="shared" si="21"/>
        <v>0.53238802942857666</v>
      </c>
      <c r="AB103" s="119">
        <f t="shared" si="24"/>
        <v>8696.1428571428569</v>
      </c>
      <c r="AC103" s="120">
        <f t="shared" si="24"/>
        <v>581.71428571428567</v>
      </c>
      <c r="AD103" s="67">
        <f t="shared" si="16"/>
        <v>589.61</v>
      </c>
      <c r="AE103" s="41">
        <f t="shared" si="17"/>
        <v>0.98660858145941499</v>
      </c>
    </row>
    <row r="104" spans="1:31" ht="13.8" x14ac:dyDescent="0.25">
      <c r="A104" s="95">
        <v>43962</v>
      </c>
      <c r="B104" s="81">
        <v>169594</v>
      </c>
      <c r="C104" s="81">
        <v>11653</v>
      </c>
      <c r="D104" s="81">
        <v>67384</v>
      </c>
      <c r="E104" s="81"/>
      <c r="F104" s="81">
        <f t="shared" si="25"/>
        <v>6895</v>
      </c>
      <c r="G104" s="81">
        <f t="shared" si="25"/>
        <v>530</v>
      </c>
      <c r="H104" s="81">
        <f t="shared" si="25"/>
        <v>2427</v>
      </c>
      <c r="I104" s="81">
        <f t="shared" si="20"/>
        <v>90557</v>
      </c>
      <c r="J104" s="82">
        <f t="shared" si="26"/>
        <v>7.966244901337656E-2</v>
      </c>
      <c r="K104" s="82">
        <f t="shared" si="27"/>
        <v>6.1187499278449299E-3</v>
      </c>
      <c r="L104" s="82">
        <f t="shared" si="28"/>
        <v>2.8019256745055933E-2</v>
      </c>
      <c r="M104" s="81">
        <f t="shared" si="30"/>
        <v>2.3335413158909923</v>
      </c>
      <c r="N104" s="84">
        <f t="shared" si="29"/>
        <v>6.8711157234336115E-2</v>
      </c>
      <c r="O104" s="84"/>
      <c r="P104" s="85">
        <f t="shared" si="31"/>
        <v>0.39732537707701926</v>
      </c>
      <c r="Q104" s="87">
        <f t="shared" si="32"/>
        <v>6.8711157234336115E-2</v>
      </c>
      <c r="R104" s="96">
        <f t="shared" si="21"/>
        <v>0.53396346568864461</v>
      </c>
      <c r="AB104" s="119">
        <f t="shared" si="24"/>
        <v>8710.5714285714294</v>
      </c>
      <c r="AC104" s="120">
        <f t="shared" si="24"/>
        <v>612.28571428571433</v>
      </c>
      <c r="AD104" s="67">
        <f t="shared" si="16"/>
        <v>608.73</v>
      </c>
      <c r="AE104" s="41">
        <f t="shared" si="17"/>
        <v>1.0058412010016169</v>
      </c>
    </row>
    <row r="105" spans="1:31" ht="13.8" x14ac:dyDescent="0.25">
      <c r="A105" s="95">
        <v>43963</v>
      </c>
      <c r="B105" s="81">
        <v>178214</v>
      </c>
      <c r="C105" s="81">
        <v>12461</v>
      </c>
      <c r="D105" s="81">
        <v>72597</v>
      </c>
      <c r="E105" s="81"/>
      <c r="F105" s="81">
        <f t="shared" si="25"/>
        <v>8620</v>
      </c>
      <c r="G105" s="81">
        <f t="shared" si="25"/>
        <v>808</v>
      </c>
      <c r="H105" s="81">
        <f t="shared" si="25"/>
        <v>5213</v>
      </c>
      <c r="I105" s="81">
        <f t="shared" si="20"/>
        <v>93156</v>
      </c>
      <c r="J105" s="82">
        <f t="shared" si="26"/>
        <v>9.5264674177356026E-2</v>
      </c>
      <c r="K105" s="82">
        <f t="shared" si="27"/>
        <v>8.9225570635069629E-3</v>
      </c>
      <c r="L105" s="82">
        <f t="shared" si="28"/>
        <v>5.7565952935720047E-2</v>
      </c>
      <c r="M105" s="81">
        <f t="shared" si="30"/>
        <v>1.4327990532268442</v>
      </c>
      <c r="N105" s="84">
        <f t="shared" si="29"/>
        <v>6.9921554984456888E-2</v>
      </c>
      <c r="O105" s="84"/>
      <c r="P105" s="85">
        <f t="shared" si="31"/>
        <v>0.40735856891153333</v>
      </c>
      <c r="Q105" s="87">
        <f t="shared" si="32"/>
        <v>6.9921554984456888E-2</v>
      </c>
      <c r="R105" s="96">
        <f t="shared" si="21"/>
        <v>0.52271987610400972</v>
      </c>
      <c r="AB105" s="119">
        <f t="shared" si="24"/>
        <v>8965.5714285714294</v>
      </c>
      <c r="AC105" s="120">
        <f t="shared" si="24"/>
        <v>646.14285714285711</v>
      </c>
      <c r="AD105" s="67">
        <f t="shared" si="16"/>
        <v>609.74000000000012</v>
      </c>
      <c r="AE105" s="41">
        <f t="shared" si="17"/>
        <v>1.0597022618539984</v>
      </c>
    </row>
    <row r="106" spans="1:31" ht="13.8" x14ac:dyDescent="0.25">
      <c r="A106" s="95">
        <v>43964</v>
      </c>
      <c r="B106" s="81">
        <v>190137</v>
      </c>
      <c r="C106" s="81">
        <v>13240</v>
      </c>
      <c r="D106" s="81">
        <v>78424</v>
      </c>
      <c r="E106" s="81"/>
      <c r="F106" s="81">
        <f t="shared" si="25"/>
        <v>11923</v>
      </c>
      <c r="G106" s="81">
        <f t="shared" si="25"/>
        <v>779</v>
      </c>
      <c r="H106" s="81">
        <f t="shared" si="25"/>
        <v>5827</v>
      </c>
      <c r="I106" s="81">
        <f t="shared" si="20"/>
        <v>98473</v>
      </c>
      <c r="J106" s="82">
        <f t="shared" si="26"/>
        <v>0.12809700788153414</v>
      </c>
      <c r="K106" s="82">
        <f t="shared" si="27"/>
        <v>8.3623169736785612E-3</v>
      </c>
      <c r="L106" s="82">
        <f t="shared" si="28"/>
        <v>6.2550989737644377E-2</v>
      </c>
      <c r="M106" s="81">
        <f t="shared" si="30"/>
        <v>1.8063888686364207</v>
      </c>
      <c r="N106" s="84">
        <f t="shared" si="29"/>
        <v>6.9634000746829919E-2</v>
      </c>
      <c r="O106" s="84"/>
      <c r="P106" s="85">
        <f t="shared" si="31"/>
        <v>0.41246048901581489</v>
      </c>
      <c r="Q106" s="87">
        <f t="shared" si="32"/>
        <v>6.9634000746829919E-2</v>
      </c>
      <c r="R106" s="96">
        <f t="shared" si="21"/>
        <v>0.5179055102373552</v>
      </c>
      <c r="AB106" s="119">
        <f t="shared" si="24"/>
        <v>9075.1428571428569</v>
      </c>
      <c r="AC106" s="120">
        <f t="shared" si="24"/>
        <v>664.57142857142856</v>
      </c>
      <c r="AD106" s="67">
        <f t="shared" si="16"/>
        <v>627.59000000000015</v>
      </c>
      <c r="AE106" s="41">
        <f t="shared" si="17"/>
        <v>1.058926095972575</v>
      </c>
    </row>
    <row r="107" spans="1:31" ht="13.8" x14ac:dyDescent="0.25">
      <c r="A107" s="95">
        <v>43965</v>
      </c>
      <c r="B107" s="81">
        <v>203165</v>
      </c>
      <c r="C107" s="81">
        <v>13999</v>
      </c>
      <c r="D107" s="81">
        <v>79479</v>
      </c>
      <c r="E107" s="81"/>
      <c r="F107" s="81">
        <f t="shared" si="25"/>
        <v>13028</v>
      </c>
      <c r="G107" s="81">
        <f t="shared" si="25"/>
        <v>759</v>
      </c>
      <c r="H107" s="81">
        <f t="shared" si="25"/>
        <v>1055</v>
      </c>
      <c r="I107" s="81">
        <f t="shared" si="20"/>
        <v>109687</v>
      </c>
      <c r="J107" s="82">
        <f t="shared" si="26"/>
        <v>0.13241867455204606</v>
      </c>
      <c r="K107" s="82">
        <f t="shared" si="27"/>
        <v>7.7076965259512756E-3</v>
      </c>
      <c r="L107" s="82">
        <f t="shared" si="28"/>
        <v>1.0713596620393407E-2</v>
      </c>
      <c r="M107" s="81">
        <f t="shared" si="30"/>
        <v>7.1883484780394875</v>
      </c>
      <c r="N107" s="84">
        <f t="shared" si="29"/>
        <v>6.8904584943272715E-2</v>
      </c>
      <c r="O107" s="84"/>
      <c r="P107" s="85">
        <f t="shared" si="31"/>
        <v>0.39120419363571479</v>
      </c>
      <c r="Q107" s="87">
        <f t="shared" si="32"/>
        <v>6.8904584943272715E-2</v>
      </c>
      <c r="R107" s="96">
        <f t="shared" si="21"/>
        <v>0.53989122142101253</v>
      </c>
      <c r="AB107" s="119">
        <f t="shared" si="24"/>
        <v>9627.4285714285706</v>
      </c>
      <c r="AC107" s="120">
        <f t="shared" si="24"/>
        <v>687</v>
      </c>
      <c r="AD107" s="67">
        <f t="shared" si="16"/>
        <v>635.26</v>
      </c>
      <c r="AE107" s="41">
        <f t="shared" si="17"/>
        <v>1.0814469665963542</v>
      </c>
    </row>
    <row r="108" spans="1:31" ht="13.8" x14ac:dyDescent="0.25">
      <c r="A108" s="95">
        <v>43966</v>
      </c>
      <c r="B108" s="81">
        <v>220291</v>
      </c>
      <c r="C108" s="81">
        <v>14962</v>
      </c>
      <c r="D108" s="81">
        <v>84970</v>
      </c>
      <c r="E108" s="81"/>
      <c r="F108" s="81">
        <f t="shared" si="25"/>
        <v>17126</v>
      </c>
      <c r="G108" s="81">
        <f t="shared" si="25"/>
        <v>963</v>
      </c>
      <c r="H108" s="81">
        <f t="shared" si="25"/>
        <v>5491</v>
      </c>
      <c r="I108" s="81">
        <f t="shared" si="20"/>
        <v>120359</v>
      </c>
      <c r="J108" s="82">
        <f t="shared" si="26"/>
        <v>0.15628456196760229</v>
      </c>
      <c r="K108" s="82">
        <f t="shared" si="27"/>
        <v>8.7795272001239891E-3</v>
      </c>
      <c r="L108" s="82">
        <f t="shared" si="28"/>
        <v>5.006062705698943E-2</v>
      </c>
      <c r="M108" s="81">
        <f t="shared" si="30"/>
        <v>2.6560868838767266</v>
      </c>
      <c r="N108" s="84">
        <f t="shared" si="29"/>
        <v>6.7919252261781013E-2</v>
      </c>
      <c r="O108" s="84"/>
      <c r="P108" s="85">
        <f t="shared" si="31"/>
        <v>0.38571707423362733</v>
      </c>
      <c r="Q108" s="87">
        <f t="shared" si="32"/>
        <v>6.7919252261781013E-2</v>
      </c>
      <c r="R108" s="96">
        <f t="shared" si="21"/>
        <v>0.54636367350459158</v>
      </c>
      <c r="AB108" s="119">
        <f t="shared" ref="AB108:AC123" si="33">AVERAGE(F102:F108)</f>
        <v>10485.285714285714</v>
      </c>
      <c r="AC108" s="120">
        <f t="shared" si="33"/>
        <v>706.42857142857144</v>
      </c>
      <c r="AD108" s="67">
        <f t="shared" ref="AD108:AD162" si="34">INDEX(AB87:AB108,$AE$3)*$AD$2</f>
        <v>673.92</v>
      </c>
      <c r="AE108" s="41">
        <f t="shared" ref="AE108:AE162" si="35">AC108/AD108</f>
        <v>1.0482380274046941</v>
      </c>
    </row>
    <row r="109" spans="1:31" ht="13.8" x14ac:dyDescent="0.25">
      <c r="A109" s="95">
        <v>43967</v>
      </c>
      <c r="B109" s="81">
        <v>233511</v>
      </c>
      <c r="C109" s="81">
        <v>15662</v>
      </c>
      <c r="D109" s="81">
        <v>89672</v>
      </c>
      <c r="E109" s="81"/>
      <c r="F109" s="81">
        <f t="shared" si="25"/>
        <v>13220</v>
      </c>
      <c r="G109" s="81">
        <f t="shared" si="25"/>
        <v>700</v>
      </c>
      <c r="H109" s="81">
        <f t="shared" si="25"/>
        <v>4702</v>
      </c>
      <c r="I109" s="81">
        <f t="shared" si="20"/>
        <v>128177</v>
      </c>
      <c r="J109" s="82">
        <f t="shared" si="26"/>
        <v>0.10995201916693192</v>
      </c>
      <c r="K109" s="82">
        <f t="shared" si="27"/>
        <v>5.8159339974576058E-3</v>
      </c>
      <c r="L109" s="82">
        <f t="shared" si="28"/>
        <v>3.9066459508636665E-2</v>
      </c>
      <c r="M109" s="81">
        <f t="shared" si="30"/>
        <v>2.4497806506687816</v>
      </c>
      <c r="N109" s="84">
        <f t="shared" si="29"/>
        <v>6.7071786768075167E-2</v>
      </c>
      <c r="O109" s="84"/>
      <c r="P109" s="85">
        <f t="shared" si="31"/>
        <v>0.38401617054442833</v>
      </c>
      <c r="Q109" s="87">
        <f t="shared" si="32"/>
        <v>6.7071786768075167E-2</v>
      </c>
      <c r="R109" s="96">
        <f t="shared" si="21"/>
        <v>0.54891204268749649</v>
      </c>
      <c r="AB109" s="119">
        <f t="shared" si="33"/>
        <v>11064.285714285714</v>
      </c>
      <c r="AC109" s="120">
        <f t="shared" si="33"/>
        <v>715.14285714285711</v>
      </c>
      <c r="AD109" s="67">
        <f t="shared" si="34"/>
        <v>733.97</v>
      </c>
      <c r="AE109" s="41">
        <f t="shared" si="35"/>
        <v>0.97434889320116225</v>
      </c>
    </row>
    <row r="110" spans="1:31" ht="13.8" x14ac:dyDescent="0.25">
      <c r="A110" s="95">
        <v>43968</v>
      </c>
      <c r="B110" s="81">
        <v>241080</v>
      </c>
      <c r="C110" s="81">
        <v>16118</v>
      </c>
      <c r="D110" s="81">
        <v>94122</v>
      </c>
      <c r="E110" s="81"/>
      <c r="F110" s="81">
        <f t="shared" ref="F110:H144" si="36">B110-B109</f>
        <v>7569</v>
      </c>
      <c r="G110" s="81">
        <f t="shared" si="36"/>
        <v>456</v>
      </c>
      <c r="H110" s="81">
        <f t="shared" si="36"/>
        <v>4450</v>
      </c>
      <c r="I110" s="81">
        <f t="shared" si="20"/>
        <v>130840</v>
      </c>
      <c r="J110" s="82">
        <f t="shared" si="26"/>
        <v>5.9116098885446194E-2</v>
      </c>
      <c r="K110" s="82">
        <f t="shared" si="27"/>
        <v>3.5575805331689771E-3</v>
      </c>
      <c r="L110" s="82">
        <f t="shared" si="28"/>
        <v>3.4717617045179713E-2</v>
      </c>
      <c r="M110" s="81">
        <f t="shared" si="30"/>
        <v>1.5445014689848831</v>
      </c>
      <c r="N110" s="84">
        <f t="shared" si="29"/>
        <v>6.6857474697195954E-2</v>
      </c>
      <c r="O110" s="84"/>
      <c r="P110" s="85">
        <f t="shared" si="31"/>
        <v>0.39041811846689894</v>
      </c>
      <c r="Q110" s="87">
        <f t="shared" si="32"/>
        <v>6.6857474697195954E-2</v>
      </c>
      <c r="R110" s="96">
        <f t="shared" si="21"/>
        <v>0.54272440683590517</v>
      </c>
      <c r="AB110" s="119">
        <f t="shared" si="33"/>
        <v>11197.285714285714</v>
      </c>
      <c r="AC110" s="120">
        <f t="shared" si="33"/>
        <v>713.57142857142856</v>
      </c>
      <c r="AD110" s="67">
        <f t="shared" si="34"/>
        <v>774.5</v>
      </c>
      <c r="AE110" s="41">
        <f t="shared" si="35"/>
        <v>0.92133173475975283</v>
      </c>
    </row>
    <row r="111" spans="1:31" ht="13.8" x14ac:dyDescent="0.25">
      <c r="A111" s="95">
        <v>43969</v>
      </c>
      <c r="B111" s="81">
        <v>255368</v>
      </c>
      <c r="C111" s="81">
        <v>16853</v>
      </c>
      <c r="D111" s="81">
        <v>100459</v>
      </c>
      <c r="E111" s="81"/>
      <c r="F111" s="81">
        <f t="shared" si="36"/>
        <v>14288</v>
      </c>
      <c r="G111" s="81">
        <f t="shared" si="36"/>
        <v>735</v>
      </c>
      <c r="H111" s="81">
        <f t="shared" si="36"/>
        <v>6337</v>
      </c>
      <c r="I111" s="81">
        <f t="shared" si="20"/>
        <v>138056</v>
      </c>
      <c r="J111" s="82">
        <f t="shared" si="26"/>
        <v>0.10932607399260995</v>
      </c>
      <c r="K111" s="82">
        <f t="shared" si="27"/>
        <v>5.6175481504127179E-3</v>
      </c>
      <c r="L111" s="82">
        <f t="shared" si="28"/>
        <v>4.8433200856007337E-2</v>
      </c>
      <c r="M111" s="81">
        <f t="shared" si="30"/>
        <v>2.0226560408926875</v>
      </c>
      <c r="N111" s="84">
        <f t="shared" si="29"/>
        <v>6.5994956298361579E-2</v>
      </c>
      <c r="O111" s="84"/>
      <c r="P111" s="85">
        <f t="shared" si="31"/>
        <v>0.39338914820964255</v>
      </c>
      <c r="Q111" s="87">
        <f t="shared" si="32"/>
        <v>6.5994956298361579E-2</v>
      </c>
      <c r="R111" s="96">
        <f t="shared" si="21"/>
        <v>0.54061589549199585</v>
      </c>
      <c r="AB111" s="119">
        <f t="shared" si="33"/>
        <v>12253.428571428571</v>
      </c>
      <c r="AC111" s="120">
        <f t="shared" si="33"/>
        <v>742.85714285714289</v>
      </c>
      <c r="AD111" s="67">
        <f t="shared" si="34"/>
        <v>783.81000000000006</v>
      </c>
      <c r="AE111" s="41">
        <f t="shared" si="35"/>
        <v>0.94775155057621474</v>
      </c>
    </row>
    <row r="112" spans="1:31" ht="13.8" x14ac:dyDescent="0.25">
      <c r="A112" s="95">
        <v>43970</v>
      </c>
      <c r="B112" s="81">
        <v>271885</v>
      </c>
      <c r="C112" s="81">
        <v>17983</v>
      </c>
      <c r="D112" s="81">
        <v>106794</v>
      </c>
      <c r="E112" s="81"/>
      <c r="F112" s="81">
        <f t="shared" si="36"/>
        <v>16517</v>
      </c>
      <c r="G112" s="81">
        <f t="shared" si="36"/>
        <v>1130</v>
      </c>
      <c r="H112" s="81">
        <f t="shared" si="36"/>
        <v>6335</v>
      </c>
      <c r="I112" s="81">
        <f t="shared" si="20"/>
        <v>147108</v>
      </c>
      <c r="J112" s="82">
        <f t="shared" si="26"/>
        <v>0.11978376400635167</v>
      </c>
      <c r="K112" s="82">
        <f t="shared" si="27"/>
        <v>8.1850843136118678E-3</v>
      </c>
      <c r="L112" s="82">
        <f t="shared" si="28"/>
        <v>4.5887176218346176E-2</v>
      </c>
      <c r="M112" s="81">
        <f t="shared" si="30"/>
        <v>2.2152534927877947</v>
      </c>
      <c r="N112" s="84">
        <f t="shared" si="29"/>
        <v>6.6141935009287015E-2</v>
      </c>
      <c r="O112" s="84"/>
      <c r="P112" s="85">
        <f t="shared" si="31"/>
        <v>0.39279106975375616</v>
      </c>
      <c r="Q112" s="87">
        <f t="shared" si="32"/>
        <v>6.6141935009287015E-2</v>
      </c>
      <c r="R112" s="96">
        <f t="shared" si="21"/>
        <v>0.54106699523695689</v>
      </c>
      <c r="AB112" s="119">
        <f t="shared" si="33"/>
        <v>13381.571428571429</v>
      </c>
      <c r="AC112" s="120">
        <f t="shared" si="33"/>
        <v>788.85714285714289</v>
      </c>
      <c r="AD112" s="67">
        <f t="shared" si="34"/>
        <v>857.74</v>
      </c>
      <c r="AE112" s="41">
        <f t="shared" si="35"/>
        <v>0.91969261414547865</v>
      </c>
    </row>
    <row r="113" spans="1:31" ht="13.8" x14ac:dyDescent="0.25">
      <c r="A113" s="95">
        <v>43971</v>
      </c>
      <c r="B113" s="81">
        <v>291579</v>
      </c>
      <c r="C113" s="81">
        <v>18859</v>
      </c>
      <c r="D113" s="81">
        <v>116683</v>
      </c>
      <c r="E113" s="81"/>
      <c r="F113" s="81">
        <f t="shared" si="36"/>
        <v>19694</v>
      </c>
      <c r="G113" s="81">
        <f t="shared" si="36"/>
        <v>876</v>
      </c>
      <c r="H113" s="81">
        <f t="shared" si="36"/>
        <v>9889</v>
      </c>
      <c r="I113" s="81">
        <f t="shared" si="20"/>
        <v>156037</v>
      </c>
      <c r="J113" s="82">
        <f t="shared" si="26"/>
        <v>0.13404589064601158</v>
      </c>
      <c r="K113" s="82">
        <f t="shared" si="27"/>
        <v>5.954808711966718E-3</v>
      </c>
      <c r="L113" s="82">
        <f t="shared" si="28"/>
        <v>6.7222720722190502E-2</v>
      </c>
      <c r="M113" s="81">
        <f t="shared" si="30"/>
        <v>1.8317903280216881</v>
      </c>
      <c r="N113" s="84">
        <f t="shared" si="29"/>
        <v>6.4678869191539853E-2</v>
      </c>
      <c r="O113" s="84"/>
      <c r="P113" s="85">
        <f t="shared" si="31"/>
        <v>0.40017628155662788</v>
      </c>
      <c r="Q113" s="87">
        <f t="shared" si="32"/>
        <v>6.4678869191539853E-2</v>
      </c>
      <c r="R113" s="96">
        <f t="shared" si="21"/>
        <v>0.53514484925183226</v>
      </c>
      <c r="AB113" s="119">
        <f t="shared" si="33"/>
        <v>14491.714285714286</v>
      </c>
      <c r="AC113" s="120">
        <f t="shared" si="33"/>
        <v>802.71428571428567</v>
      </c>
      <c r="AD113" s="67">
        <f t="shared" si="34"/>
        <v>936.71000000000015</v>
      </c>
      <c r="AE113" s="41">
        <f t="shared" si="35"/>
        <v>0.85695069521440526</v>
      </c>
    </row>
    <row r="114" spans="1:31" ht="13.8" x14ac:dyDescent="0.25">
      <c r="A114" s="95">
        <v>43972</v>
      </c>
      <c r="B114" s="81">
        <v>310087</v>
      </c>
      <c r="C114" s="81">
        <v>20047</v>
      </c>
      <c r="D114" s="81">
        <v>125960</v>
      </c>
      <c r="E114" s="81"/>
      <c r="F114" s="81">
        <f t="shared" si="36"/>
        <v>18508</v>
      </c>
      <c r="G114" s="81">
        <f t="shared" si="36"/>
        <v>1188</v>
      </c>
      <c r="H114" s="81">
        <f t="shared" si="36"/>
        <v>9277</v>
      </c>
      <c r="I114" s="81">
        <f t="shared" si="20"/>
        <v>164080</v>
      </c>
      <c r="J114" s="82">
        <f t="shared" si="26"/>
        <v>0.11877582417898412</v>
      </c>
      <c r="K114" s="82">
        <f t="shared" si="27"/>
        <v>7.6135788306619587E-3</v>
      </c>
      <c r="L114" s="82">
        <f t="shared" si="28"/>
        <v>5.9453847484891402E-2</v>
      </c>
      <c r="M114" s="81">
        <f t="shared" si="30"/>
        <v>1.7709912353001573</v>
      </c>
      <c r="N114" s="84">
        <f t="shared" si="29"/>
        <v>6.4649598338530803E-2</v>
      </c>
      <c r="O114" s="84"/>
      <c r="P114" s="85">
        <f t="shared" si="31"/>
        <v>0.4062085801726612</v>
      </c>
      <c r="Q114" s="87">
        <f t="shared" si="32"/>
        <v>6.4649598338530803E-2</v>
      </c>
      <c r="R114" s="96">
        <f t="shared" si="21"/>
        <v>0.52914182148880795</v>
      </c>
      <c r="AB114" s="119">
        <f t="shared" si="33"/>
        <v>15274.571428571429</v>
      </c>
      <c r="AC114" s="120">
        <f t="shared" si="33"/>
        <v>864</v>
      </c>
      <c r="AD114" s="67">
        <f t="shared" si="34"/>
        <v>1014.4200000000002</v>
      </c>
      <c r="AE114" s="41">
        <f t="shared" si="35"/>
        <v>0.85171822322115087</v>
      </c>
    </row>
    <row r="115" spans="1:31" ht="13.8" x14ac:dyDescent="0.25">
      <c r="A115" s="95">
        <v>43973</v>
      </c>
      <c r="B115" s="81">
        <v>330890</v>
      </c>
      <c r="C115" s="81">
        <v>21048</v>
      </c>
      <c r="D115" s="81">
        <v>135430</v>
      </c>
      <c r="E115" s="81"/>
      <c r="F115" s="81">
        <f t="shared" si="36"/>
        <v>20803</v>
      </c>
      <c r="G115" s="81">
        <f t="shared" si="36"/>
        <v>1001</v>
      </c>
      <c r="H115" s="81">
        <f t="shared" si="36"/>
        <v>9470</v>
      </c>
      <c r="I115" s="81">
        <f t="shared" si="20"/>
        <v>174412</v>
      </c>
      <c r="J115" s="82">
        <f t="shared" si="26"/>
        <v>0.12697094267623837</v>
      </c>
      <c r="K115" s="82">
        <f t="shared" si="27"/>
        <v>6.1006825938566553E-3</v>
      </c>
      <c r="L115" s="82">
        <f t="shared" si="28"/>
        <v>5.7715748415407116E-2</v>
      </c>
      <c r="M115" s="81">
        <f t="shared" si="30"/>
        <v>1.9896277599386105</v>
      </c>
      <c r="N115" s="84">
        <f t="shared" si="29"/>
        <v>6.3610263229472025E-2</v>
      </c>
      <c r="O115" s="84"/>
      <c r="P115" s="85">
        <f t="shared" si="31"/>
        <v>0.40929009640666081</v>
      </c>
      <c r="Q115" s="87">
        <f t="shared" si="32"/>
        <v>6.3610263229472025E-2</v>
      </c>
      <c r="R115" s="96">
        <f t="shared" si="21"/>
        <v>0.52709964036386714</v>
      </c>
      <c r="AB115" s="119">
        <f t="shared" si="33"/>
        <v>15799.857142857143</v>
      </c>
      <c r="AC115" s="120">
        <f t="shared" si="33"/>
        <v>869.42857142857144</v>
      </c>
      <c r="AD115" s="67">
        <f t="shared" si="34"/>
        <v>1069.2200000000003</v>
      </c>
      <c r="AE115" s="41">
        <f t="shared" si="35"/>
        <v>0.81314282507675806</v>
      </c>
    </row>
    <row r="116" spans="1:31" ht="13.8" x14ac:dyDescent="0.25">
      <c r="A116" s="95">
        <v>43974</v>
      </c>
      <c r="B116" s="81">
        <v>347398</v>
      </c>
      <c r="C116" s="81">
        <v>22013</v>
      </c>
      <c r="D116" s="81">
        <v>142587</v>
      </c>
      <c r="E116" s="81"/>
      <c r="F116" s="81">
        <f t="shared" si="36"/>
        <v>16508</v>
      </c>
      <c r="G116" s="81">
        <f t="shared" si="36"/>
        <v>965</v>
      </c>
      <c r="H116" s="81">
        <f t="shared" si="36"/>
        <v>7157</v>
      </c>
      <c r="I116" s="81">
        <f t="shared" si="20"/>
        <v>182798</v>
      </c>
      <c r="J116" s="82">
        <f t="shared" si="26"/>
        <v>9.4797020692984499E-2</v>
      </c>
      <c r="K116" s="82">
        <f t="shared" si="27"/>
        <v>5.5328761782446161E-3</v>
      </c>
      <c r="L116" s="82">
        <f t="shared" si="28"/>
        <v>4.1035020526110591E-2</v>
      </c>
      <c r="M116" s="81">
        <f t="shared" si="30"/>
        <v>2.035673229882395</v>
      </c>
      <c r="N116" s="84">
        <f t="shared" si="29"/>
        <v>6.3365361919182031E-2</v>
      </c>
      <c r="O116" s="84"/>
      <c r="P116" s="85">
        <f t="shared" si="31"/>
        <v>0.41044277744834456</v>
      </c>
      <c r="Q116" s="87">
        <f t="shared" si="32"/>
        <v>6.3365361919182031E-2</v>
      </c>
      <c r="R116" s="96">
        <f t="shared" si="21"/>
        <v>0.52619186063247336</v>
      </c>
      <c r="AB116" s="119">
        <f t="shared" si="33"/>
        <v>16269.571428571429</v>
      </c>
      <c r="AC116" s="120">
        <f t="shared" si="33"/>
        <v>907.28571428571433</v>
      </c>
      <c r="AD116" s="67">
        <f t="shared" si="34"/>
        <v>1105.9900000000002</v>
      </c>
      <c r="AE116" s="41">
        <f t="shared" si="35"/>
        <v>0.82033808107280726</v>
      </c>
    </row>
    <row r="117" spans="1:31" ht="13.8" x14ac:dyDescent="0.25">
      <c r="A117" s="95">
        <v>43975</v>
      </c>
      <c r="B117" s="81">
        <v>363211</v>
      </c>
      <c r="C117" s="81">
        <v>22666</v>
      </c>
      <c r="D117" s="81">
        <v>149911</v>
      </c>
      <c r="E117" s="81"/>
      <c r="F117" s="81">
        <f t="shared" si="36"/>
        <v>15813</v>
      </c>
      <c r="G117" s="81">
        <f t="shared" si="36"/>
        <v>653</v>
      </c>
      <c r="H117" s="81">
        <f t="shared" si="36"/>
        <v>7324</v>
      </c>
      <c r="I117" s="81">
        <f t="shared" si="20"/>
        <v>190634</v>
      </c>
      <c r="J117" s="82">
        <f t="shared" si="26"/>
        <v>8.6646934851636229E-2</v>
      </c>
      <c r="K117" s="82">
        <f t="shared" si="27"/>
        <v>3.5722491493342377E-3</v>
      </c>
      <c r="L117" s="82">
        <f t="shared" si="28"/>
        <v>4.0066083874002997E-2</v>
      </c>
      <c r="M117" s="81">
        <f t="shared" si="30"/>
        <v>1.9855693113964397</v>
      </c>
      <c r="N117" s="84">
        <f t="shared" si="29"/>
        <v>6.2404497661139119E-2</v>
      </c>
      <c r="O117" s="84"/>
      <c r="P117" s="85">
        <f t="shared" si="31"/>
        <v>0.41273805033437866</v>
      </c>
      <c r="Q117" s="87">
        <f t="shared" si="32"/>
        <v>6.2404497661139119E-2</v>
      </c>
      <c r="R117" s="96">
        <f t="shared" si="21"/>
        <v>0.52485745200448219</v>
      </c>
      <c r="AB117" s="119">
        <f t="shared" si="33"/>
        <v>17447.285714285714</v>
      </c>
      <c r="AC117" s="120">
        <f t="shared" si="33"/>
        <v>935.42857142857144</v>
      </c>
      <c r="AD117" s="67">
        <f t="shared" si="34"/>
        <v>1138.8700000000001</v>
      </c>
      <c r="AE117" s="41">
        <f t="shared" si="35"/>
        <v>0.8213655390242709</v>
      </c>
    </row>
    <row r="118" spans="1:31" ht="13.8" x14ac:dyDescent="0.25">
      <c r="A118" s="95">
        <v>43976</v>
      </c>
      <c r="B118" s="81">
        <v>374898</v>
      </c>
      <c r="C118" s="81">
        <v>23473</v>
      </c>
      <c r="D118" s="81">
        <v>153833</v>
      </c>
      <c r="E118" s="81"/>
      <c r="F118" s="81">
        <f t="shared" si="36"/>
        <v>11687</v>
      </c>
      <c r="G118" s="81">
        <f t="shared" si="36"/>
        <v>807</v>
      </c>
      <c r="H118" s="81">
        <f t="shared" si="36"/>
        <v>3922</v>
      </c>
      <c r="I118" s="81">
        <f t="shared" si="20"/>
        <v>197592</v>
      </c>
      <c r="J118" s="82">
        <f t="shared" si="26"/>
        <v>6.1410893906542044E-2</v>
      </c>
      <c r="K118" s="82">
        <f t="shared" si="27"/>
        <v>4.2332427583746867E-3</v>
      </c>
      <c r="L118" s="82">
        <f t="shared" si="28"/>
        <v>2.0573454892621464E-2</v>
      </c>
      <c r="M118" s="81">
        <f t="shared" si="30"/>
        <v>2.4755771514019318</v>
      </c>
      <c r="N118" s="84">
        <f t="shared" si="29"/>
        <v>6.261169704826379E-2</v>
      </c>
      <c r="O118" s="84"/>
      <c r="P118" s="85">
        <f t="shared" si="31"/>
        <v>0.41033294389407254</v>
      </c>
      <c r="Q118" s="87">
        <f t="shared" si="32"/>
        <v>6.261169704826379E-2</v>
      </c>
      <c r="R118" s="96">
        <f t="shared" si="21"/>
        <v>0.52705535905766365</v>
      </c>
      <c r="AB118" s="119">
        <f t="shared" si="33"/>
        <v>17075.714285714286</v>
      </c>
      <c r="AC118" s="120">
        <f t="shared" si="33"/>
        <v>945.71428571428567</v>
      </c>
      <c r="AD118" s="67">
        <f t="shared" si="34"/>
        <v>1221.3100000000002</v>
      </c>
      <c r="AE118" s="41">
        <f t="shared" si="35"/>
        <v>0.77434417610130557</v>
      </c>
    </row>
    <row r="119" spans="1:31" ht="13.8" x14ac:dyDescent="0.25">
      <c r="A119" s="95">
        <v>43977</v>
      </c>
      <c r="B119" s="81">
        <v>391222</v>
      </c>
      <c r="C119" s="81">
        <v>24512</v>
      </c>
      <c r="D119" s="81">
        <v>158593</v>
      </c>
      <c r="E119" s="81"/>
      <c r="F119" s="81">
        <f t="shared" si="36"/>
        <v>16324</v>
      </c>
      <c r="G119" s="81">
        <f t="shared" si="36"/>
        <v>1039</v>
      </c>
      <c r="H119" s="81">
        <f t="shared" si="36"/>
        <v>4760</v>
      </c>
      <c r="I119" s="81">
        <f t="shared" si="20"/>
        <v>208117</v>
      </c>
      <c r="J119" s="82">
        <f t="shared" si="26"/>
        <v>8.2760648420356742E-2</v>
      </c>
      <c r="K119" s="82">
        <f t="shared" si="27"/>
        <v>5.2583100530385844E-3</v>
      </c>
      <c r="L119" s="82">
        <f t="shared" si="28"/>
        <v>2.4090044131341349E-2</v>
      </c>
      <c r="M119" s="81">
        <f t="shared" si="30"/>
        <v>2.8199417214476856</v>
      </c>
      <c r="N119" s="84">
        <f t="shared" si="29"/>
        <v>6.2654963166693084E-2</v>
      </c>
      <c r="O119" s="84"/>
      <c r="P119" s="85">
        <f t="shared" si="31"/>
        <v>0.40537853188215389</v>
      </c>
      <c r="Q119" s="87">
        <f t="shared" si="32"/>
        <v>6.2654963166693084E-2</v>
      </c>
      <c r="R119" s="96">
        <f t="shared" si="21"/>
        <v>0.53196650495115305</v>
      </c>
      <c r="AB119" s="119">
        <f t="shared" si="33"/>
        <v>17048.142857142859</v>
      </c>
      <c r="AC119" s="120">
        <f t="shared" si="33"/>
        <v>932.71428571428567</v>
      </c>
      <c r="AD119" s="67">
        <f t="shared" si="34"/>
        <v>1195.3000000000002</v>
      </c>
      <c r="AE119" s="41">
        <f t="shared" si="35"/>
        <v>0.78031815085274447</v>
      </c>
    </row>
    <row r="120" spans="1:31" ht="13.8" x14ac:dyDescent="0.25">
      <c r="A120" s="95">
        <v>43978</v>
      </c>
      <c r="B120" s="81">
        <v>411821</v>
      </c>
      <c r="C120" s="81">
        <v>25598</v>
      </c>
      <c r="D120" s="81">
        <v>166647</v>
      </c>
      <c r="E120" s="81"/>
      <c r="F120" s="81">
        <f t="shared" si="36"/>
        <v>20599</v>
      </c>
      <c r="G120" s="81">
        <f t="shared" si="36"/>
        <v>1086</v>
      </c>
      <c r="H120" s="81">
        <f t="shared" si="36"/>
        <v>8054</v>
      </c>
      <c r="I120" s="81">
        <f t="shared" si="20"/>
        <v>219576</v>
      </c>
      <c r="J120" s="82">
        <f t="shared" si="26"/>
        <v>9.9160486591072877E-2</v>
      </c>
      <c r="K120" s="82">
        <f t="shared" si="27"/>
        <v>5.218218598192363E-3</v>
      </c>
      <c r="L120" s="82">
        <f t="shared" si="28"/>
        <v>3.8699385441842808E-2</v>
      </c>
      <c r="M120" s="81">
        <f t="shared" si="30"/>
        <v>2.2578756004238856</v>
      </c>
      <c r="N120" s="84">
        <f t="shared" si="29"/>
        <v>6.2158073531947133E-2</v>
      </c>
      <c r="O120" s="84"/>
      <c r="P120" s="85">
        <f t="shared" si="31"/>
        <v>0.40465882021557908</v>
      </c>
      <c r="Q120" s="87">
        <f t="shared" si="32"/>
        <v>6.2158073531947133E-2</v>
      </c>
      <c r="R120" s="96">
        <f t="shared" si="21"/>
        <v>0.53318310625247378</v>
      </c>
      <c r="AB120" s="119">
        <f>AVERAGE(F114:F120)</f>
        <v>17177.428571428572</v>
      </c>
      <c r="AC120" s="120">
        <f t="shared" si="33"/>
        <v>962.71428571428567</v>
      </c>
      <c r="AD120" s="67">
        <f t="shared" si="34"/>
        <v>1193.3700000000001</v>
      </c>
      <c r="AE120" s="41">
        <f t="shared" si="35"/>
        <v>0.80671902738822454</v>
      </c>
    </row>
    <row r="121" spans="1:31" ht="13.8" x14ac:dyDescent="0.25">
      <c r="A121" s="95">
        <v>43979</v>
      </c>
      <c r="B121" s="81">
        <v>438238</v>
      </c>
      <c r="C121" s="81">
        <v>26754</v>
      </c>
      <c r="D121" s="81">
        <v>177604</v>
      </c>
      <c r="E121" s="81"/>
      <c r="F121" s="81">
        <f t="shared" si="36"/>
        <v>26417</v>
      </c>
      <c r="G121" s="81">
        <f t="shared" si="36"/>
        <v>1156</v>
      </c>
      <c r="H121" s="81">
        <f t="shared" si="36"/>
        <v>10957</v>
      </c>
      <c r="I121" s="81">
        <f t="shared" si="20"/>
        <v>233880</v>
      </c>
      <c r="J121" s="82">
        <f t="shared" si="26"/>
        <v>0.120542685408192</v>
      </c>
      <c r="K121" s="82">
        <f t="shared" si="27"/>
        <v>5.2646919517615768E-3</v>
      </c>
      <c r="L121" s="82">
        <f t="shared" si="28"/>
        <v>4.9900717746930445E-2</v>
      </c>
      <c r="M121" s="81">
        <f t="shared" si="30"/>
        <v>2.1851135714677761</v>
      </c>
      <c r="N121" s="84">
        <f t="shared" si="29"/>
        <v>6.1049019026191247E-2</v>
      </c>
      <c r="O121" s="84"/>
      <c r="P121" s="85">
        <f t="shared" si="31"/>
        <v>0.40526837015502992</v>
      </c>
      <c r="Q121" s="87">
        <f t="shared" si="32"/>
        <v>6.1049019026191247E-2</v>
      </c>
      <c r="R121" s="96">
        <f t="shared" si="21"/>
        <v>0.53368261081877888</v>
      </c>
      <c r="AB121" s="119">
        <f t="shared" si="33"/>
        <v>18307.285714285714</v>
      </c>
      <c r="AC121" s="120">
        <f t="shared" si="33"/>
        <v>958.14285714285711</v>
      </c>
      <c r="AD121" s="67">
        <f t="shared" si="34"/>
        <v>1202.4200000000003</v>
      </c>
      <c r="AE121" s="41">
        <f t="shared" si="35"/>
        <v>0.79684540937680415</v>
      </c>
    </row>
    <row r="122" spans="1:31" ht="13.8" x14ac:dyDescent="0.25">
      <c r="A122" s="95">
        <v>43980</v>
      </c>
      <c r="B122" s="81">
        <v>465166</v>
      </c>
      <c r="C122" s="81">
        <v>27878</v>
      </c>
      <c r="D122" s="81">
        <v>189476</v>
      </c>
      <c r="E122" s="81"/>
      <c r="F122" s="81">
        <f t="shared" si="36"/>
        <v>26928</v>
      </c>
      <c r="G122" s="81">
        <f t="shared" si="36"/>
        <v>1124</v>
      </c>
      <c r="H122" s="81">
        <f t="shared" si="36"/>
        <v>11872</v>
      </c>
      <c r="I122" s="81">
        <f t="shared" si="20"/>
        <v>247812</v>
      </c>
      <c r="J122" s="82">
        <f t="shared" si="26"/>
        <v>0.11537383570653971</v>
      </c>
      <c r="K122" s="82">
        <f t="shared" si="27"/>
        <v>4.8058833589875146E-3</v>
      </c>
      <c r="L122" s="82">
        <f t="shared" si="28"/>
        <v>5.0761074055070979E-2</v>
      </c>
      <c r="M122" s="81">
        <f t="shared" si="30"/>
        <v>2.0763029159007007</v>
      </c>
      <c r="N122" s="84">
        <f t="shared" si="29"/>
        <v>5.9931293344741447E-2</v>
      </c>
      <c r="O122" s="84"/>
      <c r="P122" s="85">
        <f t="shared" si="31"/>
        <v>0.40732985643834674</v>
      </c>
      <c r="Q122" s="87">
        <f t="shared" si="32"/>
        <v>5.9931293344741447E-2</v>
      </c>
      <c r="R122" s="96">
        <f t="shared" si="21"/>
        <v>0.53273885021691181</v>
      </c>
      <c r="AB122" s="119">
        <f t="shared" si="33"/>
        <v>19182.285714285714</v>
      </c>
      <c r="AC122" s="120">
        <f t="shared" si="33"/>
        <v>975.71428571428567</v>
      </c>
      <c r="AD122" s="67">
        <f t="shared" si="34"/>
        <v>1281.51</v>
      </c>
      <c r="AE122" s="41">
        <f t="shared" si="35"/>
        <v>0.76137859690075427</v>
      </c>
    </row>
    <row r="123" spans="1:31" ht="13.8" x14ac:dyDescent="0.25">
      <c r="A123" s="95">
        <v>43981</v>
      </c>
      <c r="B123" s="81">
        <v>498440</v>
      </c>
      <c r="C123" s="81">
        <v>28834</v>
      </c>
      <c r="D123" s="81">
        <v>200892</v>
      </c>
      <c r="E123" s="81"/>
      <c r="F123" s="81">
        <f t="shared" si="36"/>
        <v>33274</v>
      </c>
      <c r="G123" s="81">
        <f t="shared" si="36"/>
        <v>956</v>
      </c>
      <c r="H123" s="81">
        <f t="shared" si="36"/>
        <v>11416</v>
      </c>
      <c r="I123" s="81">
        <f t="shared" si="20"/>
        <v>268714</v>
      </c>
      <c r="J123" s="82">
        <f t="shared" si="26"/>
        <v>0.13456562505537692</v>
      </c>
      <c r="K123" s="82">
        <f t="shared" si="27"/>
        <v>3.857763143027779E-3</v>
      </c>
      <c r="L123" s="82">
        <f t="shared" si="28"/>
        <v>4.6067179959001177E-2</v>
      </c>
      <c r="M123" s="81">
        <f t="shared" si="30"/>
        <v>2.6953586062255956</v>
      </c>
      <c r="N123" s="84">
        <f t="shared" si="29"/>
        <v>5.7848487280314581E-2</v>
      </c>
      <c r="O123" s="84"/>
      <c r="P123" s="85">
        <f t="shared" si="31"/>
        <v>0.40304148944707485</v>
      </c>
      <c r="Q123" s="87">
        <f t="shared" si="32"/>
        <v>5.7848487280314581E-2</v>
      </c>
      <c r="R123" s="96">
        <f t="shared" si="21"/>
        <v>0.53911002327261059</v>
      </c>
      <c r="AB123" s="119">
        <f t="shared" si="33"/>
        <v>21577.428571428572</v>
      </c>
      <c r="AC123" s="120">
        <f t="shared" si="33"/>
        <v>974.42857142857144</v>
      </c>
      <c r="AD123" s="67">
        <f t="shared" si="34"/>
        <v>1342.76</v>
      </c>
      <c r="AE123" s="41">
        <f t="shared" si="35"/>
        <v>0.72569079465323028</v>
      </c>
    </row>
    <row r="124" spans="1:31" ht="13.8" x14ac:dyDescent="0.25">
      <c r="A124" s="95">
        <v>43982</v>
      </c>
      <c r="B124" s="81">
        <v>514849</v>
      </c>
      <c r="C124" s="81">
        <v>29314</v>
      </c>
      <c r="D124" s="81">
        <v>206555</v>
      </c>
      <c r="E124" s="81"/>
      <c r="F124" s="81">
        <f t="shared" si="36"/>
        <v>16409</v>
      </c>
      <c r="G124" s="81">
        <f t="shared" si="36"/>
        <v>480</v>
      </c>
      <c r="H124" s="81">
        <f t="shared" si="36"/>
        <v>5663</v>
      </c>
      <c r="I124" s="81">
        <f t="shared" si="20"/>
        <v>278980</v>
      </c>
      <c r="J124" s="82">
        <f t="shared" si="26"/>
        <v>6.1208454463974465E-2</v>
      </c>
      <c r="K124" s="82">
        <f t="shared" si="27"/>
        <v>1.7862857908408196E-3</v>
      </c>
      <c r="L124" s="82">
        <f t="shared" si="28"/>
        <v>2.1074450903190753E-2</v>
      </c>
      <c r="M124" s="81">
        <f t="shared" si="30"/>
        <v>2.6774489065330354</v>
      </c>
      <c r="N124" s="84">
        <f t="shared" si="29"/>
        <v>5.6937082523225255E-2</v>
      </c>
      <c r="O124" s="84"/>
      <c r="P124" s="85">
        <f t="shared" si="31"/>
        <v>0.40119530192347658</v>
      </c>
      <c r="Q124" s="87">
        <f t="shared" si="32"/>
        <v>5.6937082523225255E-2</v>
      </c>
      <c r="R124" s="96">
        <f t="shared" si="21"/>
        <v>0.54186761555329821</v>
      </c>
      <c r="AB124" s="119">
        <f t="shared" ref="AB124:AC139" si="37">AVERAGE(F118:F124)</f>
        <v>21662.571428571428</v>
      </c>
      <c r="AC124" s="120">
        <f t="shared" si="37"/>
        <v>949.71428571428567</v>
      </c>
      <c r="AD124" s="67">
        <f t="shared" si="34"/>
        <v>1510.4200000000003</v>
      </c>
      <c r="AE124" s="41">
        <f t="shared" si="35"/>
        <v>0.62877496703849622</v>
      </c>
    </row>
    <row r="125" spans="1:31" ht="13.8" x14ac:dyDescent="0.25">
      <c r="A125" s="95">
        <v>43983</v>
      </c>
      <c r="B125" s="81">
        <v>526447</v>
      </c>
      <c r="C125" s="81">
        <v>29937</v>
      </c>
      <c r="D125" s="81">
        <v>211080</v>
      </c>
      <c r="E125" s="81"/>
      <c r="F125" s="81">
        <f t="shared" si="36"/>
        <v>11598</v>
      </c>
      <c r="G125" s="81">
        <f t="shared" si="36"/>
        <v>623</v>
      </c>
      <c r="H125" s="81">
        <f t="shared" si="36"/>
        <v>4525</v>
      </c>
      <c r="I125" s="81">
        <f t="shared" si="20"/>
        <v>285430</v>
      </c>
      <c r="J125" s="82">
        <f t="shared" si="26"/>
        <v>4.1673812480943748E-2</v>
      </c>
      <c r="K125" s="82">
        <f t="shared" si="27"/>
        <v>2.2331349917556814E-3</v>
      </c>
      <c r="L125" s="82">
        <f t="shared" si="28"/>
        <v>1.6219800702559323E-2</v>
      </c>
      <c r="M125" s="81">
        <f t="shared" si="30"/>
        <v>2.2583838783864971</v>
      </c>
      <c r="N125" s="84">
        <f t="shared" si="29"/>
        <v>5.6866123275467424E-2</v>
      </c>
      <c r="O125" s="84"/>
      <c r="P125" s="85">
        <f t="shared" si="31"/>
        <v>0.40095204265576589</v>
      </c>
      <c r="Q125" s="87">
        <f t="shared" si="32"/>
        <v>5.6866123275467424E-2</v>
      </c>
      <c r="R125" s="96">
        <f t="shared" si="21"/>
        <v>0.54218183406876674</v>
      </c>
      <c r="AB125" s="119">
        <f t="shared" si="37"/>
        <v>21649.857142857141</v>
      </c>
      <c r="AC125" s="120">
        <f t="shared" si="37"/>
        <v>923.42857142857144</v>
      </c>
      <c r="AD125" s="67">
        <f t="shared" si="34"/>
        <v>1516.38</v>
      </c>
      <c r="AE125" s="41">
        <f t="shared" si="35"/>
        <v>0.60896910499252921</v>
      </c>
    </row>
    <row r="126" spans="1:31" ht="13.8" x14ac:dyDescent="0.25">
      <c r="A126" s="95">
        <v>43984</v>
      </c>
      <c r="B126" s="81">
        <v>555383</v>
      </c>
      <c r="C126" s="81">
        <v>31199</v>
      </c>
      <c r="D126" s="81">
        <v>223638</v>
      </c>
      <c r="E126" s="81"/>
      <c r="F126" s="81">
        <f t="shared" si="36"/>
        <v>28936</v>
      </c>
      <c r="G126" s="81">
        <f t="shared" si="36"/>
        <v>1262</v>
      </c>
      <c r="H126" s="81">
        <f t="shared" si="36"/>
        <v>12558</v>
      </c>
      <c r="I126" s="81">
        <f t="shared" si="20"/>
        <v>300546</v>
      </c>
      <c r="J126" s="82">
        <f t="shared" si="26"/>
        <v>0.10162857399691907</v>
      </c>
      <c r="K126" s="82">
        <f t="shared" si="27"/>
        <v>4.4213992922958346E-3</v>
      </c>
      <c r="L126" s="82">
        <f t="shared" si="28"/>
        <v>4.3996776792908941E-2</v>
      </c>
      <c r="M126" s="81">
        <f t="shared" si="30"/>
        <v>2.0989756784327507</v>
      </c>
      <c r="N126" s="84">
        <f t="shared" si="29"/>
        <v>5.617564815631735E-2</v>
      </c>
      <c r="O126" s="84"/>
      <c r="P126" s="85">
        <f t="shared" si="31"/>
        <v>0.40267347037989998</v>
      </c>
      <c r="Q126" s="87">
        <f t="shared" si="32"/>
        <v>5.617564815631735E-2</v>
      </c>
      <c r="R126" s="96">
        <f t="shared" si="21"/>
        <v>0.54115088146378265</v>
      </c>
      <c r="AB126" s="119">
        <f t="shared" si="37"/>
        <v>23451.571428571428</v>
      </c>
      <c r="AC126" s="120">
        <f t="shared" si="37"/>
        <v>955.28571428571433</v>
      </c>
      <c r="AD126" s="67">
        <f t="shared" si="34"/>
        <v>1515.49</v>
      </c>
      <c r="AE126" s="41">
        <f t="shared" si="35"/>
        <v>0.63034775174083257</v>
      </c>
    </row>
    <row r="127" spans="1:31" ht="13.8" x14ac:dyDescent="0.25">
      <c r="A127" s="95">
        <v>43985</v>
      </c>
      <c r="B127" s="81">
        <v>584016</v>
      </c>
      <c r="C127" s="81">
        <v>32548</v>
      </c>
      <c r="D127" s="81">
        <v>238617</v>
      </c>
      <c r="E127" s="81"/>
      <c r="F127" s="81">
        <f t="shared" si="36"/>
        <v>28633</v>
      </c>
      <c r="G127" s="81">
        <f t="shared" si="36"/>
        <v>1349</v>
      </c>
      <c r="H127" s="81">
        <f t="shared" si="36"/>
        <v>14979</v>
      </c>
      <c r="I127" s="81">
        <f t="shared" si="20"/>
        <v>312851</v>
      </c>
      <c r="J127" s="82">
        <f t="shared" si="26"/>
        <v>9.5519518922908511E-2</v>
      </c>
      <c r="K127" s="82">
        <f t="shared" si="27"/>
        <v>4.4884976010327871E-3</v>
      </c>
      <c r="L127" s="82">
        <f t="shared" si="28"/>
        <v>4.9839292487672437E-2</v>
      </c>
      <c r="M127" s="81">
        <f t="shared" si="30"/>
        <v>1.7582073330600478</v>
      </c>
      <c r="N127" s="84">
        <f t="shared" si="29"/>
        <v>5.5731349826032166E-2</v>
      </c>
      <c r="O127" s="84"/>
      <c r="P127" s="85">
        <f t="shared" si="31"/>
        <v>0.40857955946412428</v>
      </c>
      <c r="Q127" s="87">
        <f t="shared" si="32"/>
        <v>5.5731349826032166E-2</v>
      </c>
      <c r="R127" s="96">
        <f t="shared" si="21"/>
        <v>0.5356890907098435</v>
      </c>
      <c r="AB127" s="119">
        <f t="shared" si="37"/>
        <v>24599.285714285714</v>
      </c>
      <c r="AC127" s="120">
        <f t="shared" si="37"/>
        <v>992.85714285714289</v>
      </c>
      <c r="AD127" s="67">
        <f t="shared" si="34"/>
        <v>1641.6100000000001</v>
      </c>
      <c r="AE127" s="41">
        <f t="shared" si="35"/>
        <v>0.60480695345249047</v>
      </c>
    </row>
    <row r="128" spans="1:31" ht="13.8" x14ac:dyDescent="0.25">
      <c r="A128" s="95">
        <v>43986</v>
      </c>
      <c r="B128" s="81">
        <v>614941</v>
      </c>
      <c r="C128" s="81">
        <v>34021</v>
      </c>
      <c r="D128" s="81">
        <v>254963</v>
      </c>
      <c r="E128" s="81"/>
      <c r="F128" s="81">
        <f t="shared" si="36"/>
        <v>30925</v>
      </c>
      <c r="G128" s="81">
        <f t="shared" si="36"/>
        <v>1473</v>
      </c>
      <c r="H128" s="81">
        <f t="shared" si="36"/>
        <v>16346</v>
      </c>
      <c r="I128" s="81">
        <f t="shared" si="20"/>
        <v>325957</v>
      </c>
      <c r="J128" s="82">
        <f t="shared" si="26"/>
        <v>9.9121312838478415E-2</v>
      </c>
      <c r="K128" s="82">
        <f t="shared" si="27"/>
        <v>4.7083116243834926E-3</v>
      </c>
      <c r="L128" s="82">
        <f t="shared" si="28"/>
        <v>5.2248514468548925E-2</v>
      </c>
      <c r="M128" s="81">
        <f t="shared" si="30"/>
        <v>1.7402885595617494</v>
      </c>
      <c r="N128" s="84">
        <f t="shared" si="29"/>
        <v>5.5324006693325052E-2</v>
      </c>
      <c r="O128" s="84"/>
      <c r="P128" s="85">
        <f t="shared" si="31"/>
        <v>0.41461375969401942</v>
      </c>
      <c r="Q128" s="87">
        <f t="shared" si="32"/>
        <v>5.5324006693325052E-2</v>
      </c>
      <c r="R128" s="96">
        <f t="shared" si="21"/>
        <v>0.53006223361265548</v>
      </c>
      <c r="AB128" s="119">
        <f t="shared" si="37"/>
        <v>25243.285714285714</v>
      </c>
      <c r="AC128" s="120">
        <f t="shared" si="37"/>
        <v>1038.1428571428571</v>
      </c>
      <c r="AD128" s="67">
        <f t="shared" si="34"/>
        <v>1721.95</v>
      </c>
      <c r="AE128" s="41">
        <f t="shared" si="35"/>
        <v>0.60288792191576823</v>
      </c>
    </row>
    <row r="129" spans="1:31" ht="13.8" x14ac:dyDescent="0.25">
      <c r="A129" s="95">
        <v>43987</v>
      </c>
      <c r="B129" s="81">
        <v>645771</v>
      </c>
      <c r="C129" s="81">
        <v>35026</v>
      </c>
      <c r="D129" s="81">
        <v>266940</v>
      </c>
      <c r="E129" s="81"/>
      <c r="F129" s="81">
        <f t="shared" si="36"/>
        <v>30830</v>
      </c>
      <c r="G129" s="81">
        <f t="shared" si="36"/>
        <v>1005</v>
      </c>
      <c r="H129" s="81">
        <f t="shared" si="36"/>
        <v>11977</v>
      </c>
      <c r="I129" s="81">
        <f t="shared" si="20"/>
        <v>343805</v>
      </c>
      <c r="J129" s="82">
        <f t="shared" si="26"/>
        <v>9.4857453383618243E-2</v>
      </c>
      <c r="K129" s="82">
        <f t="shared" si="27"/>
        <v>3.0832287694389135E-3</v>
      </c>
      <c r="L129" s="82">
        <f t="shared" si="28"/>
        <v>3.6744110419472509E-2</v>
      </c>
      <c r="M129" s="81">
        <f t="shared" si="30"/>
        <v>2.3817170645943651</v>
      </c>
      <c r="N129" s="84">
        <f t="shared" si="29"/>
        <v>5.4239041393930668E-2</v>
      </c>
      <c r="O129" s="84"/>
      <c r="P129" s="85">
        <f t="shared" si="31"/>
        <v>0.41336634813269718</v>
      </c>
      <c r="Q129" s="87">
        <f t="shared" si="32"/>
        <v>5.4239041393930668E-2</v>
      </c>
      <c r="R129" s="96">
        <f t="shared" si="21"/>
        <v>0.53239461047337211</v>
      </c>
      <c r="AB129" s="119">
        <f t="shared" si="37"/>
        <v>25800.714285714286</v>
      </c>
      <c r="AC129" s="120">
        <f t="shared" si="37"/>
        <v>1021.1428571428571</v>
      </c>
      <c r="AD129" s="67">
        <f t="shared" si="34"/>
        <v>1767.0300000000002</v>
      </c>
      <c r="AE129" s="41">
        <f t="shared" si="35"/>
        <v>0.57788654247118443</v>
      </c>
    </row>
    <row r="130" spans="1:31" ht="13.8" x14ac:dyDescent="0.25">
      <c r="A130" s="95">
        <v>43988</v>
      </c>
      <c r="B130" s="81">
        <v>672846</v>
      </c>
      <c r="C130" s="81">
        <v>35930</v>
      </c>
      <c r="D130" s="81">
        <v>277149</v>
      </c>
      <c r="E130" s="81"/>
      <c r="F130" s="81">
        <f t="shared" si="36"/>
        <v>27075</v>
      </c>
      <c r="G130" s="81">
        <f t="shared" si="36"/>
        <v>904</v>
      </c>
      <c r="H130" s="81">
        <f t="shared" si="36"/>
        <v>10209</v>
      </c>
      <c r="I130" s="81">
        <f t="shared" ref="I130:I162" si="38">B130-D130-C130</f>
        <v>359767</v>
      </c>
      <c r="J130" s="82">
        <f t="shared" si="26"/>
        <v>7.8991016663267494E-2</v>
      </c>
      <c r="K130" s="82">
        <f t="shared" si="27"/>
        <v>2.6293974782216662E-3</v>
      </c>
      <c r="L130" s="82">
        <f t="shared" si="28"/>
        <v>2.969415802562499E-2</v>
      </c>
      <c r="M130" s="81">
        <f t="shared" si="30"/>
        <v>2.4437601443277854</v>
      </c>
      <c r="N130" s="84">
        <f t="shared" si="29"/>
        <v>5.3400035074890835E-2</v>
      </c>
      <c r="O130" s="84"/>
      <c r="P130" s="85">
        <f t="shared" si="31"/>
        <v>0.41190554748040414</v>
      </c>
      <c r="Q130" s="87">
        <f t="shared" si="32"/>
        <v>5.3400035074890835E-2</v>
      </c>
      <c r="R130" s="96">
        <f t="shared" si="21"/>
        <v>0.53469441744470503</v>
      </c>
      <c r="AB130" s="119">
        <f t="shared" si="37"/>
        <v>24915.142857142859</v>
      </c>
      <c r="AC130" s="120">
        <f t="shared" si="37"/>
        <v>1013.7142857142857</v>
      </c>
      <c r="AD130" s="67">
        <f t="shared" si="34"/>
        <v>1806.0500000000002</v>
      </c>
      <c r="AE130" s="41">
        <f t="shared" si="35"/>
        <v>0.5612880516676092</v>
      </c>
    </row>
    <row r="131" spans="1:31" ht="13.8" x14ac:dyDescent="0.25">
      <c r="A131" s="95">
        <v>43989</v>
      </c>
      <c r="B131" s="81">
        <v>691758</v>
      </c>
      <c r="C131" s="81">
        <v>36455</v>
      </c>
      <c r="D131" s="81">
        <v>283952</v>
      </c>
      <c r="E131" s="81"/>
      <c r="F131" s="81">
        <f t="shared" si="36"/>
        <v>18912</v>
      </c>
      <c r="G131" s="81">
        <f t="shared" si="36"/>
        <v>525</v>
      </c>
      <c r="H131" s="81">
        <f t="shared" si="36"/>
        <v>6803</v>
      </c>
      <c r="I131" s="81">
        <f t="shared" si="38"/>
        <v>371351</v>
      </c>
      <c r="J131" s="82">
        <f t="shared" si="26"/>
        <v>5.2734283781716337E-2</v>
      </c>
      <c r="K131" s="82">
        <f t="shared" si="27"/>
        <v>1.4592778103605945E-3</v>
      </c>
      <c r="L131" s="82">
        <f t="shared" si="28"/>
        <v>1.8909460845491666E-2</v>
      </c>
      <c r="M131" s="81">
        <f t="shared" si="30"/>
        <v>2.5889813145874374</v>
      </c>
      <c r="N131" s="84">
        <f t="shared" si="29"/>
        <v>5.2699065280054587E-2</v>
      </c>
      <c r="O131" s="84"/>
      <c r="P131" s="85">
        <f t="shared" si="31"/>
        <v>0.41047880906328515</v>
      </c>
      <c r="Q131" s="87">
        <f t="shared" si="32"/>
        <v>5.2699065280054587E-2</v>
      </c>
      <c r="R131" s="96">
        <f t="shared" si="21"/>
        <v>0.53682212565666032</v>
      </c>
      <c r="AB131" s="119">
        <f t="shared" si="37"/>
        <v>25272.714285714286</v>
      </c>
      <c r="AC131" s="120">
        <f t="shared" si="37"/>
        <v>1020.1428571428571</v>
      </c>
      <c r="AD131" s="67">
        <f t="shared" si="34"/>
        <v>1744.0600000000002</v>
      </c>
      <c r="AE131" s="41">
        <f t="shared" si="35"/>
        <v>0.58492417528230511</v>
      </c>
    </row>
    <row r="132" spans="1:31" ht="13.8" x14ac:dyDescent="0.25">
      <c r="A132" s="95">
        <v>43990</v>
      </c>
      <c r="B132" s="81">
        <v>707412</v>
      </c>
      <c r="C132" s="81">
        <v>37134</v>
      </c>
      <c r="D132" s="81">
        <v>378257</v>
      </c>
      <c r="E132" s="81"/>
      <c r="F132" s="81">
        <f t="shared" si="36"/>
        <v>15654</v>
      </c>
      <c r="G132" s="81">
        <f t="shared" si="36"/>
        <v>679</v>
      </c>
      <c r="H132" s="81">
        <f t="shared" si="36"/>
        <v>94305</v>
      </c>
      <c r="I132" s="81">
        <f t="shared" si="38"/>
        <v>292021</v>
      </c>
      <c r="J132" s="82">
        <f t="shared" si="26"/>
        <v>4.2291823788695337E-2</v>
      </c>
      <c r="K132" s="82">
        <f t="shared" si="27"/>
        <v>1.8284587896626103E-3</v>
      </c>
      <c r="L132" s="82">
        <f t="shared" si="28"/>
        <v>0.25395111363642486</v>
      </c>
      <c r="M132" s="81">
        <f t="shared" si="30"/>
        <v>0.1653448060279184</v>
      </c>
      <c r="N132" s="84">
        <f t="shared" si="29"/>
        <v>5.2492748214618919E-2</v>
      </c>
      <c r="O132" s="84"/>
      <c r="P132" s="85">
        <f t="shared" si="31"/>
        <v>0.53470537678184704</v>
      </c>
      <c r="Q132" s="87">
        <f t="shared" si="32"/>
        <v>5.2492748214618919E-2</v>
      </c>
      <c r="R132" s="96">
        <f t="shared" si="21"/>
        <v>0.41280187500353405</v>
      </c>
      <c r="AB132" s="119">
        <f t="shared" si="37"/>
        <v>25852.142857142859</v>
      </c>
      <c r="AC132" s="120">
        <f t="shared" si="37"/>
        <v>1028.1428571428571</v>
      </c>
      <c r="AD132" s="67">
        <f t="shared" si="34"/>
        <v>1769.0900000000001</v>
      </c>
      <c r="AE132" s="41">
        <f t="shared" si="35"/>
        <v>0.5811704645568383</v>
      </c>
    </row>
    <row r="133" spans="1:31" ht="13.8" x14ac:dyDescent="0.25">
      <c r="A133" s="95">
        <v>43991</v>
      </c>
      <c r="B133" s="81">
        <v>739503</v>
      </c>
      <c r="C133" s="81">
        <v>38406</v>
      </c>
      <c r="D133" s="81">
        <v>396737</v>
      </c>
      <c r="E133" s="81"/>
      <c r="F133" s="81">
        <f t="shared" si="36"/>
        <v>32091</v>
      </c>
      <c r="G133" s="81">
        <f t="shared" si="36"/>
        <v>1272</v>
      </c>
      <c r="H133" s="81">
        <f t="shared" si="36"/>
        <v>18480</v>
      </c>
      <c r="I133" s="81">
        <f t="shared" si="38"/>
        <v>304360</v>
      </c>
      <c r="J133" s="82">
        <f t="shared" si="26"/>
        <v>0.11025973347363394</v>
      </c>
      <c r="K133" s="82">
        <f t="shared" si="27"/>
        <v>4.3558511202961428E-3</v>
      </c>
      <c r="L133" s="82">
        <f t="shared" si="28"/>
        <v>6.3283120049585473E-2</v>
      </c>
      <c r="M133" s="81">
        <f t="shared" si="30"/>
        <v>1.6301213866294075</v>
      </c>
      <c r="N133" s="84">
        <f t="shared" si="29"/>
        <v>5.1934880588719722E-2</v>
      </c>
      <c r="O133" s="84"/>
      <c r="P133" s="85">
        <f t="shared" si="31"/>
        <v>0.53649140030534026</v>
      </c>
      <c r="Q133" s="87">
        <f t="shared" si="32"/>
        <v>5.1934880588719722E-2</v>
      </c>
      <c r="R133" s="96">
        <f t="shared" ref="R133:R162" si="39">IF(P133="","",1-SUM(P133:Q133))</f>
        <v>0.41157371910593998</v>
      </c>
      <c r="AB133" s="119">
        <f t="shared" si="37"/>
        <v>26302.857142857141</v>
      </c>
      <c r="AC133" s="120">
        <f t="shared" si="37"/>
        <v>1029.5714285714287</v>
      </c>
      <c r="AD133" s="67">
        <f t="shared" si="34"/>
        <v>1809.6500000000003</v>
      </c>
      <c r="AE133" s="41">
        <f t="shared" si="35"/>
        <v>0.56893400854940379</v>
      </c>
    </row>
    <row r="134" spans="1:31" ht="13.8" x14ac:dyDescent="0.25">
      <c r="A134" s="95">
        <v>43992</v>
      </c>
      <c r="B134" s="81">
        <v>772416</v>
      </c>
      <c r="C134" s="81">
        <v>39680</v>
      </c>
      <c r="D134" s="81">
        <v>413916</v>
      </c>
      <c r="E134" s="81"/>
      <c r="F134" s="81">
        <f t="shared" si="36"/>
        <v>32913</v>
      </c>
      <c r="G134" s="81">
        <f t="shared" si="36"/>
        <v>1274</v>
      </c>
      <c r="H134" s="81">
        <f t="shared" si="36"/>
        <v>17179</v>
      </c>
      <c r="I134" s="81">
        <f t="shared" si="38"/>
        <v>318820</v>
      </c>
      <c r="J134" s="82">
        <f t="shared" si="26"/>
        <v>0.10851592012285624</v>
      </c>
      <c r="K134" s="82">
        <f t="shared" si="27"/>
        <v>4.1858325666973319E-3</v>
      </c>
      <c r="L134" s="82">
        <f t="shared" si="28"/>
        <v>5.6443027993165987E-2</v>
      </c>
      <c r="M134" s="81">
        <f t="shared" si="30"/>
        <v>1.7898393458295414</v>
      </c>
      <c r="N134" s="84">
        <f t="shared" si="29"/>
        <v>5.1371281796337723E-2</v>
      </c>
      <c r="O134" s="84"/>
      <c r="P134" s="85">
        <f t="shared" si="31"/>
        <v>0.5358718617946806</v>
      </c>
      <c r="Q134" s="87">
        <f t="shared" si="32"/>
        <v>5.1371281796337723E-2</v>
      </c>
      <c r="R134" s="96">
        <f t="shared" si="39"/>
        <v>0.41275685640898163</v>
      </c>
      <c r="AB134" s="119">
        <f t="shared" si="37"/>
        <v>26914.285714285714</v>
      </c>
      <c r="AC134" s="120">
        <f t="shared" si="37"/>
        <v>1018.8571428571429</v>
      </c>
      <c r="AD134" s="67">
        <f t="shared" si="34"/>
        <v>1841.2</v>
      </c>
      <c r="AE134" s="41">
        <f t="shared" si="35"/>
        <v>0.55336581732410539</v>
      </c>
    </row>
    <row r="135" spans="1:31" ht="13.8" x14ac:dyDescent="0.25">
      <c r="A135" s="95">
        <v>43993</v>
      </c>
      <c r="B135" s="81">
        <v>802828</v>
      </c>
      <c r="C135" s="81">
        <v>40919</v>
      </c>
      <c r="D135" s="81">
        <v>429965</v>
      </c>
      <c r="E135" s="81"/>
      <c r="F135" s="81">
        <f t="shared" si="36"/>
        <v>30412</v>
      </c>
      <c r="G135" s="81">
        <f t="shared" si="36"/>
        <v>1239</v>
      </c>
      <c r="H135" s="81">
        <f t="shared" si="36"/>
        <v>16049</v>
      </c>
      <c r="I135" s="81">
        <f t="shared" si="38"/>
        <v>331944</v>
      </c>
      <c r="J135" s="82">
        <f t="shared" si="26"/>
        <v>9.5737145413250305E-2</v>
      </c>
      <c r="K135" s="82">
        <f t="shared" si="27"/>
        <v>3.8862053823474061E-3</v>
      </c>
      <c r="L135" s="82">
        <f t="shared" si="28"/>
        <v>5.0338749137444329E-2</v>
      </c>
      <c r="M135" s="81">
        <f t="shared" si="30"/>
        <v>1.7655551076268197</v>
      </c>
      <c r="N135" s="84">
        <f t="shared" si="29"/>
        <v>5.0968576083544673E-2</v>
      </c>
      <c r="O135" s="84"/>
      <c r="P135" s="85">
        <f t="shared" si="31"/>
        <v>0.53556303467243294</v>
      </c>
      <c r="Q135" s="87">
        <f t="shared" si="32"/>
        <v>5.0968576083544673E-2</v>
      </c>
      <c r="R135" s="96">
        <f t="shared" si="39"/>
        <v>0.41346838924402241</v>
      </c>
      <c r="AB135" s="119">
        <f t="shared" si="37"/>
        <v>26841</v>
      </c>
      <c r="AC135" s="120">
        <f t="shared" si="37"/>
        <v>985.42857142857144</v>
      </c>
      <c r="AD135" s="67">
        <f t="shared" si="34"/>
        <v>1884.0000000000002</v>
      </c>
      <c r="AE135" s="41">
        <f t="shared" si="35"/>
        <v>0.52305125872004843</v>
      </c>
    </row>
    <row r="136" spans="1:31" ht="13.8" x14ac:dyDescent="0.25">
      <c r="A136" s="95">
        <v>43994</v>
      </c>
      <c r="B136" s="81">
        <v>828810</v>
      </c>
      <c r="C136" s="81">
        <v>41828</v>
      </c>
      <c r="D136" s="81">
        <v>445123</v>
      </c>
      <c r="E136" s="81"/>
      <c r="F136" s="81">
        <f t="shared" si="36"/>
        <v>25982</v>
      </c>
      <c r="G136" s="81">
        <f t="shared" si="36"/>
        <v>909</v>
      </c>
      <c r="H136" s="81">
        <f t="shared" si="36"/>
        <v>15158</v>
      </c>
      <c r="I136" s="81">
        <f t="shared" si="38"/>
        <v>341859</v>
      </c>
      <c r="J136" s="82">
        <f t="shared" si="26"/>
        <v>7.8568990471483233E-2</v>
      </c>
      <c r="K136" s="82">
        <f t="shared" si="27"/>
        <v>2.738413708336346E-3</v>
      </c>
      <c r="L136" s="82">
        <f t="shared" si="28"/>
        <v>4.5664328922950859E-2</v>
      </c>
      <c r="M136" s="81">
        <f t="shared" si="30"/>
        <v>1.6232342673222153</v>
      </c>
      <c r="N136" s="84">
        <f t="shared" si="29"/>
        <v>5.0467537795152083E-2</v>
      </c>
      <c r="O136" s="84"/>
      <c r="P136" s="85">
        <f t="shared" si="31"/>
        <v>0.53706277675221104</v>
      </c>
      <c r="Q136" s="87">
        <f t="shared" si="32"/>
        <v>5.0467537795152083E-2</v>
      </c>
      <c r="R136" s="96">
        <f t="shared" si="39"/>
        <v>0.41246968545263685</v>
      </c>
      <c r="AB136" s="119">
        <f t="shared" si="37"/>
        <v>26148.428571428572</v>
      </c>
      <c r="AC136" s="120">
        <f t="shared" si="37"/>
        <v>971.71428571428567</v>
      </c>
      <c r="AD136" s="67">
        <f t="shared" si="34"/>
        <v>1878.8700000000001</v>
      </c>
      <c r="AE136" s="41">
        <f t="shared" si="35"/>
        <v>0.51718015919903215</v>
      </c>
    </row>
    <row r="137" spans="1:31" ht="13.8" x14ac:dyDescent="0.25">
      <c r="A137" s="95">
        <v>43995</v>
      </c>
      <c r="B137" s="81">
        <v>850514</v>
      </c>
      <c r="C137" s="81">
        <v>42720</v>
      </c>
      <c r="D137" s="81">
        <v>459436</v>
      </c>
      <c r="E137" s="81"/>
      <c r="F137" s="81">
        <f t="shared" si="36"/>
        <v>21704</v>
      </c>
      <c r="G137" s="81">
        <f t="shared" si="36"/>
        <v>892</v>
      </c>
      <c r="H137" s="81">
        <f t="shared" si="36"/>
        <v>14313</v>
      </c>
      <c r="I137" s="81">
        <f t="shared" si="38"/>
        <v>348358</v>
      </c>
      <c r="J137" s="82">
        <f t="shared" si="26"/>
        <v>6.3736684826683015E-2</v>
      </c>
      <c r="K137" s="82">
        <f t="shared" si="27"/>
        <v>2.6092628832354858E-3</v>
      </c>
      <c r="L137" s="82">
        <f t="shared" si="28"/>
        <v>4.1868138618553263E-2</v>
      </c>
      <c r="M137" s="81">
        <f t="shared" si="30"/>
        <v>1.4330127812012514</v>
      </c>
      <c r="N137" s="84">
        <f t="shared" si="29"/>
        <v>5.022845009018076E-2</v>
      </c>
      <c r="O137" s="84"/>
      <c r="P137" s="85">
        <f t="shared" si="31"/>
        <v>0.5401862873509431</v>
      </c>
      <c r="Q137" s="87">
        <f t="shared" si="32"/>
        <v>5.022845009018076E-2</v>
      </c>
      <c r="R137" s="96">
        <f t="shared" si="39"/>
        <v>0.40958526255887617</v>
      </c>
      <c r="AB137" s="119">
        <f t="shared" si="37"/>
        <v>25381.142857142859</v>
      </c>
      <c r="AC137" s="120">
        <f t="shared" si="37"/>
        <v>970</v>
      </c>
      <c r="AD137" s="67">
        <f t="shared" si="34"/>
        <v>1830.3900000000003</v>
      </c>
      <c r="AE137" s="41">
        <f t="shared" si="35"/>
        <v>0.52994170641229454</v>
      </c>
    </row>
    <row r="138" spans="1:31" ht="13.8" x14ac:dyDescent="0.25">
      <c r="A138" s="95">
        <v>43996</v>
      </c>
      <c r="B138" s="81">
        <v>867624</v>
      </c>
      <c r="C138" s="81">
        <v>43332</v>
      </c>
      <c r="D138" s="81">
        <v>469141</v>
      </c>
      <c r="E138" s="81"/>
      <c r="F138" s="81">
        <f t="shared" si="36"/>
        <v>17110</v>
      </c>
      <c r="G138" s="81">
        <f t="shared" si="36"/>
        <v>612</v>
      </c>
      <c r="H138" s="81">
        <f t="shared" si="36"/>
        <v>9705</v>
      </c>
      <c r="I138" s="81">
        <f t="shared" si="38"/>
        <v>355151</v>
      </c>
      <c r="J138" s="82">
        <f t="shared" si="26"/>
        <v>4.931345708113629E-2</v>
      </c>
      <c r="K138" s="82">
        <f t="shared" si="27"/>
        <v>1.7568133931185734E-3</v>
      </c>
      <c r="L138" s="82">
        <f t="shared" si="28"/>
        <v>2.7859271209502868E-2</v>
      </c>
      <c r="M138" s="81">
        <f t="shared" si="30"/>
        <v>1.6650903636590555</v>
      </c>
      <c r="N138" s="84">
        <f t="shared" si="29"/>
        <v>4.9943293408204477E-2</v>
      </c>
      <c r="O138" s="84"/>
      <c r="P138" s="85">
        <f t="shared" si="31"/>
        <v>0.54071925165739998</v>
      </c>
      <c r="Q138" s="87">
        <f t="shared" si="32"/>
        <v>4.9943293408204477E-2</v>
      </c>
      <c r="R138" s="96">
        <f t="shared" si="39"/>
        <v>0.40933745493439555</v>
      </c>
      <c r="AB138" s="119">
        <f t="shared" si="37"/>
        <v>25123.714285714286</v>
      </c>
      <c r="AC138" s="120">
        <f t="shared" si="37"/>
        <v>982.42857142857144</v>
      </c>
      <c r="AD138" s="67">
        <f t="shared" si="34"/>
        <v>1776.6800000000003</v>
      </c>
      <c r="AE138" s="41">
        <f t="shared" si="35"/>
        <v>0.55295752269883791</v>
      </c>
    </row>
    <row r="139" spans="1:31" ht="13.8" x14ac:dyDescent="0.25">
      <c r="A139" s="95">
        <v>43997</v>
      </c>
      <c r="B139" s="81">
        <v>888271</v>
      </c>
      <c r="C139" s="81">
        <v>43959</v>
      </c>
      <c r="D139" s="81">
        <v>477709</v>
      </c>
      <c r="E139" s="81"/>
      <c r="F139" s="81">
        <f t="shared" si="36"/>
        <v>20647</v>
      </c>
      <c r="G139" s="81">
        <f t="shared" si="36"/>
        <v>627</v>
      </c>
      <c r="H139" s="81">
        <f t="shared" si="36"/>
        <v>8568</v>
      </c>
      <c r="I139" s="81">
        <f t="shared" si="38"/>
        <v>366603</v>
      </c>
      <c r="J139" s="82">
        <f t="shared" si="26"/>
        <v>5.8374106324762441E-2</v>
      </c>
      <c r="K139" s="82">
        <f t="shared" si="27"/>
        <v>1.765446246807696E-3</v>
      </c>
      <c r="L139" s="82">
        <f t="shared" si="28"/>
        <v>2.4124949669295594E-2</v>
      </c>
      <c r="M139" s="81">
        <f t="shared" si="30"/>
        <v>2.2546625595808272</v>
      </c>
      <c r="N139" s="84">
        <f t="shared" si="29"/>
        <v>4.948827553753303E-2</v>
      </c>
      <c r="O139" s="84"/>
      <c r="P139" s="85">
        <f t="shared" si="31"/>
        <v>0.53779646076478915</v>
      </c>
      <c r="Q139" s="87">
        <f t="shared" si="32"/>
        <v>4.948827553753303E-2</v>
      </c>
      <c r="R139" s="96">
        <f t="shared" si="39"/>
        <v>0.41271526369767786</v>
      </c>
      <c r="AB139" s="119">
        <f t="shared" si="37"/>
        <v>25837</v>
      </c>
      <c r="AC139" s="120">
        <f t="shared" si="37"/>
        <v>975</v>
      </c>
      <c r="AD139" s="67">
        <f t="shared" si="34"/>
        <v>1758.6600000000003</v>
      </c>
      <c r="AE139" s="41">
        <f t="shared" si="35"/>
        <v>0.55439937224932612</v>
      </c>
    </row>
    <row r="140" spans="1:31" ht="13.8" x14ac:dyDescent="0.25">
      <c r="A140" s="95">
        <v>43998</v>
      </c>
      <c r="B140" s="81">
        <v>923189</v>
      </c>
      <c r="C140" s="81">
        <v>45241</v>
      </c>
      <c r="D140" s="81">
        <v>490005</v>
      </c>
      <c r="E140" s="81"/>
      <c r="F140" s="81">
        <f t="shared" si="36"/>
        <v>34918</v>
      </c>
      <c r="G140" s="81">
        <f t="shared" si="36"/>
        <v>1282</v>
      </c>
      <c r="H140" s="81">
        <f t="shared" si="36"/>
        <v>12296</v>
      </c>
      <c r="I140" s="81">
        <f t="shared" si="38"/>
        <v>387943</v>
      </c>
      <c r="J140" s="82">
        <f t="shared" si="26"/>
        <v>9.5647150291087196E-2</v>
      </c>
      <c r="K140" s="82">
        <f t="shared" si="27"/>
        <v>3.4969708376636306E-3</v>
      </c>
      <c r="L140" s="82">
        <f t="shared" si="28"/>
        <v>3.3540369282302654E-2</v>
      </c>
      <c r="M140" s="81">
        <f t="shared" si="30"/>
        <v>2.5824519250378142</v>
      </c>
      <c r="N140" s="84">
        <f t="shared" si="29"/>
        <v>4.900513329339929E-2</v>
      </c>
      <c r="O140" s="84"/>
      <c r="P140" s="85">
        <f t="shared" si="31"/>
        <v>0.53077430515311597</v>
      </c>
      <c r="Q140" s="87">
        <f t="shared" si="32"/>
        <v>4.900513329339929E-2</v>
      </c>
      <c r="R140" s="96">
        <f t="shared" si="39"/>
        <v>0.42022056155348475</v>
      </c>
      <c r="AB140" s="119">
        <f t="shared" ref="AB140:AC162" si="40">AVERAGE(F134:F140)</f>
        <v>26240.857142857141</v>
      </c>
      <c r="AC140" s="120">
        <f t="shared" si="40"/>
        <v>976.42857142857144</v>
      </c>
      <c r="AD140" s="67">
        <f t="shared" si="34"/>
        <v>1808.5900000000001</v>
      </c>
      <c r="AE140" s="41">
        <f t="shared" si="35"/>
        <v>0.53988387165060703</v>
      </c>
    </row>
    <row r="141" spans="1:31" ht="13.8" x14ac:dyDescent="0.25">
      <c r="A141" s="95">
        <v>43999</v>
      </c>
      <c r="B141" s="81">
        <v>955377</v>
      </c>
      <c r="C141" s="81">
        <v>46510</v>
      </c>
      <c r="D141" s="81">
        <v>521046</v>
      </c>
      <c r="E141" s="81"/>
      <c r="F141" s="81">
        <f t="shared" si="36"/>
        <v>32188</v>
      </c>
      <c r="G141" s="81">
        <f t="shared" si="36"/>
        <v>1269</v>
      </c>
      <c r="H141" s="81">
        <f t="shared" si="36"/>
        <v>31041</v>
      </c>
      <c r="I141" s="81">
        <f t="shared" si="38"/>
        <v>387821</v>
      </c>
      <c r="J141" s="82">
        <f t="shared" si="26"/>
        <v>8.3332883667093072E-2</v>
      </c>
      <c r="K141" s="82">
        <f t="shared" si="27"/>
        <v>3.2710991047653908E-3</v>
      </c>
      <c r="L141" s="82">
        <f t="shared" si="28"/>
        <v>8.0014332002381797E-2</v>
      </c>
      <c r="M141" s="81">
        <f t="shared" si="30"/>
        <v>1.0005697582316029</v>
      </c>
      <c r="N141" s="84">
        <f t="shared" si="29"/>
        <v>4.8682352621007202E-2</v>
      </c>
      <c r="O141" s="84"/>
      <c r="P141" s="85">
        <f t="shared" si="31"/>
        <v>0.54538260812223871</v>
      </c>
      <c r="Q141" s="87">
        <f t="shared" si="32"/>
        <v>4.8682352621007202E-2</v>
      </c>
      <c r="R141" s="96">
        <f t="shared" si="39"/>
        <v>0.40593503925675412</v>
      </c>
      <c r="AB141" s="119">
        <f t="shared" si="40"/>
        <v>26137.285714285714</v>
      </c>
      <c r="AC141" s="120">
        <f t="shared" si="40"/>
        <v>975.71428571428567</v>
      </c>
      <c r="AD141" s="67">
        <f t="shared" si="34"/>
        <v>1836.8600000000001</v>
      </c>
      <c r="AE141" s="41">
        <f t="shared" si="35"/>
        <v>0.53118598353401214</v>
      </c>
    </row>
    <row r="142" spans="1:31" ht="13.8" x14ac:dyDescent="0.25">
      <c r="A142" s="95">
        <v>44000</v>
      </c>
      <c r="B142" s="81">
        <v>978142</v>
      </c>
      <c r="C142" s="81">
        <v>47748</v>
      </c>
      <c r="D142" s="81">
        <v>534580</v>
      </c>
      <c r="E142" s="81"/>
      <c r="F142" s="81">
        <f t="shared" si="36"/>
        <v>22765</v>
      </c>
      <c r="G142" s="81">
        <f t="shared" si="36"/>
        <v>1238</v>
      </c>
      <c r="H142" s="81">
        <f t="shared" si="36"/>
        <v>13534</v>
      </c>
      <c r="I142" s="81">
        <f t="shared" si="38"/>
        <v>395814</v>
      </c>
      <c r="J142" s="82">
        <f t="shared" si="26"/>
        <v>5.8964786165190498E-2</v>
      </c>
      <c r="K142" s="82">
        <f t="shared" si="27"/>
        <v>3.192194337078188E-3</v>
      </c>
      <c r="L142" s="82">
        <f t="shared" si="28"/>
        <v>3.4897542938623745E-2</v>
      </c>
      <c r="M142" s="81">
        <f t="shared" si="30"/>
        <v>1.5480491697380412</v>
      </c>
      <c r="N142" s="84">
        <f t="shared" si="29"/>
        <v>4.8814998231340646E-2</v>
      </c>
      <c r="O142" s="84"/>
      <c r="P142" s="85">
        <f t="shared" si="31"/>
        <v>0.54652596453275704</v>
      </c>
      <c r="Q142" s="87">
        <f t="shared" si="32"/>
        <v>4.8814998231340646E-2</v>
      </c>
      <c r="R142" s="96">
        <f t="shared" si="39"/>
        <v>0.40465903723590235</v>
      </c>
      <c r="AB142" s="119">
        <f t="shared" si="40"/>
        <v>25044.857142857141</v>
      </c>
      <c r="AC142" s="120">
        <f t="shared" si="40"/>
        <v>975.57142857142856</v>
      </c>
      <c r="AD142" s="67">
        <f t="shared" si="34"/>
        <v>1829.6100000000001</v>
      </c>
      <c r="AE142" s="41">
        <f t="shared" si="35"/>
        <v>0.53321277680567358</v>
      </c>
    </row>
    <row r="143" spans="1:31" ht="13.8" x14ac:dyDescent="0.25">
      <c r="A143" s="95">
        <v>44001</v>
      </c>
      <c r="B143" s="81">
        <v>1032913</v>
      </c>
      <c r="C143" s="81">
        <v>48954</v>
      </c>
      <c r="D143" s="81">
        <v>551631</v>
      </c>
      <c r="E143" s="81"/>
      <c r="F143" s="81">
        <f t="shared" si="36"/>
        <v>54771</v>
      </c>
      <c r="G143" s="81">
        <f t="shared" si="36"/>
        <v>1206</v>
      </c>
      <c r="H143" s="81">
        <f t="shared" si="36"/>
        <v>17051</v>
      </c>
      <c r="I143" s="81">
        <f t="shared" si="38"/>
        <v>432328</v>
      </c>
      <c r="J143" s="82">
        <f t="shared" si="26"/>
        <v>0.13901531221753544</v>
      </c>
      <c r="K143" s="82">
        <f t="shared" si="27"/>
        <v>3.0468856584153162E-3</v>
      </c>
      <c r="L143" s="82">
        <f t="shared" si="28"/>
        <v>4.307831456189018E-2</v>
      </c>
      <c r="M143" s="81">
        <f t="shared" si="30"/>
        <v>3.0138690250354152</v>
      </c>
      <c r="N143" s="84">
        <f t="shared" si="29"/>
        <v>4.7394117413567263E-2</v>
      </c>
      <c r="O143" s="84"/>
      <c r="P143" s="85">
        <f t="shared" si="31"/>
        <v>0.53405369087231935</v>
      </c>
      <c r="Q143" s="87">
        <f t="shared" si="32"/>
        <v>4.7394117413567263E-2</v>
      </c>
      <c r="R143" s="96">
        <f t="shared" si="39"/>
        <v>0.4185521917141134</v>
      </c>
      <c r="AB143" s="119">
        <f t="shared" si="40"/>
        <v>29157.571428571428</v>
      </c>
      <c r="AC143" s="120">
        <f t="shared" si="40"/>
        <v>1018</v>
      </c>
      <c r="AD143" s="67">
        <f t="shared" si="34"/>
        <v>1753.14</v>
      </c>
      <c r="AE143" s="41">
        <f t="shared" si="35"/>
        <v>0.58067239353388778</v>
      </c>
    </row>
    <row r="144" spans="1:31" ht="13.8" x14ac:dyDescent="0.25">
      <c r="A144" s="95">
        <v>44002</v>
      </c>
      <c r="B144" s="81">
        <v>1067579</v>
      </c>
      <c r="C144" s="81">
        <v>49976</v>
      </c>
      <c r="D144" s="81">
        <v>576779</v>
      </c>
      <c r="E144" s="81"/>
      <c r="F144" s="81">
        <f t="shared" si="36"/>
        <v>34666</v>
      </c>
      <c r="G144" s="81">
        <f t="shared" si="36"/>
        <v>1022</v>
      </c>
      <c r="H144" s="81">
        <f t="shared" si="36"/>
        <v>25148</v>
      </c>
      <c r="I144" s="81">
        <f t="shared" si="38"/>
        <v>440824</v>
      </c>
      <c r="J144" s="82">
        <f t="shared" si="26"/>
        <v>8.0576041440599586E-2</v>
      </c>
      <c r="K144" s="82">
        <f t="shared" si="27"/>
        <v>2.3639458929331433E-3</v>
      </c>
      <c r="L144" s="82">
        <f t="shared" si="28"/>
        <v>5.8168797764660163E-2</v>
      </c>
      <c r="M144" s="81">
        <f t="shared" si="30"/>
        <v>1.331114973019929</v>
      </c>
      <c r="N144" s="84">
        <f t="shared" si="29"/>
        <v>4.6812460717192826E-2</v>
      </c>
      <c r="O144" s="84"/>
      <c r="P144" s="85">
        <f t="shared" si="31"/>
        <v>0.54026821434291983</v>
      </c>
      <c r="Q144" s="87">
        <f t="shared" si="32"/>
        <v>4.6812460717192826E-2</v>
      </c>
      <c r="R144" s="96">
        <f t="shared" si="39"/>
        <v>0.41291932493988737</v>
      </c>
      <c r="AB144" s="119">
        <f t="shared" si="40"/>
        <v>31009.285714285714</v>
      </c>
      <c r="AC144" s="120">
        <f t="shared" si="40"/>
        <v>1036.5714285714287</v>
      </c>
      <c r="AD144" s="67">
        <f t="shared" si="34"/>
        <v>2041.0300000000002</v>
      </c>
      <c r="AE144" s="41">
        <f t="shared" si="35"/>
        <v>0.50786682634328184</v>
      </c>
    </row>
    <row r="145" spans="1:31" ht="13.8" x14ac:dyDescent="0.25">
      <c r="A145" s="95">
        <v>44003</v>
      </c>
      <c r="B145" s="81">
        <v>1083341</v>
      </c>
      <c r="C145" s="81">
        <v>50591</v>
      </c>
      <c r="D145" s="81">
        <v>588118</v>
      </c>
      <c r="E145" s="81"/>
      <c r="F145" s="81">
        <f t="shared" ref="F145:H160" si="41">B145-B144</f>
        <v>15762</v>
      </c>
      <c r="G145" s="81">
        <f t="shared" si="41"/>
        <v>615</v>
      </c>
      <c r="H145" s="81">
        <f t="shared" si="41"/>
        <v>11339</v>
      </c>
      <c r="I145" s="81">
        <f t="shared" si="38"/>
        <v>444632</v>
      </c>
      <c r="J145" s="82">
        <f t="shared" si="26"/>
        <v>3.5936256206902391E-2</v>
      </c>
      <c r="K145" s="82">
        <f t="shared" si="27"/>
        <v>1.3951146035606047E-3</v>
      </c>
      <c r="L145" s="82">
        <f t="shared" si="28"/>
        <v>2.5722283723209262E-2</v>
      </c>
      <c r="M145" s="81">
        <f t="shared" si="30"/>
        <v>1.3252103234190682</v>
      </c>
      <c r="N145" s="84">
        <f t="shared" si="29"/>
        <v>4.6699054129770774E-2</v>
      </c>
      <c r="O145" s="84"/>
      <c r="P145" s="85">
        <f t="shared" si="31"/>
        <v>0.54287431196640767</v>
      </c>
      <c r="Q145" s="87">
        <f t="shared" si="32"/>
        <v>4.6699054129770774E-2</v>
      </c>
      <c r="R145" s="96">
        <f t="shared" si="39"/>
        <v>0.4104266339038215</v>
      </c>
      <c r="AB145" s="119">
        <f t="shared" si="40"/>
        <v>30816.714285714286</v>
      </c>
      <c r="AC145" s="120">
        <f t="shared" si="40"/>
        <v>1037</v>
      </c>
      <c r="AD145" s="67">
        <f t="shared" si="34"/>
        <v>2170.65</v>
      </c>
      <c r="AE145" s="41">
        <f t="shared" si="35"/>
        <v>0.47773708336212656</v>
      </c>
    </row>
    <row r="146" spans="1:31" ht="13.8" x14ac:dyDescent="0.25">
      <c r="A146" s="95">
        <v>44004</v>
      </c>
      <c r="B146" s="81">
        <v>1106470</v>
      </c>
      <c r="C146" s="81">
        <v>51271</v>
      </c>
      <c r="D146" s="81">
        <v>601736</v>
      </c>
      <c r="E146" s="81"/>
      <c r="F146" s="81">
        <f t="shared" si="41"/>
        <v>23129</v>
      </c>
      <c r="G146" s="81">
        <f t="shared" si="41"/>
        <v>680</v>
      </c>
      <c r="H146" s="81">
        <f t="shared" si="41"/>
        <v>13618</v>
      </c>
      <c r="I146" s="81">
        <f t="shared" si="38"/>
        <v>453463</v>
      </c>
      <c r="J146" s="82">
        <f t="shared" si="26"/>
        <v>5.2284775490777979E-2</v>
      </c>
      <c r="K146" s="82">
        <f t="shared" si="27"/>
        <v>1.5293546123535868E-3</v>
      </c>
      <c r="L146" s="82">
        <f t="shared" si="28"/>
        <v>3.0627575163281094E-2</v>
      </c>
      <c r="M146" s="81">
        <f t="shared" si="30"/>
        <v>1.6259256047010486</v>
      </c>
      <c r="N146" s="84">
        <f t="shared" si="29"/>
        <v>4.6337451535061955E-2</v>
      </c>
      <c r="O146" s="84"/>
      <c r="P146" s="85">
        <f t="shared" si="31"/>
        <v>0.54383399459542514</v>
      </c>
      <c r="Q146" s="87">
        <f t="shared" si="32"/>
        <v>4.6337451535061955E-2</v>
      </c>
      <c r="R146" s="96">
        <f t="shared" si="39"/>
        <v>0.40982855386951289</v>
      </c>
      <c r="AB146" s="119">
        <f t="shared" si="40"/>
        <v>31171.285714285714</v>
      </c>
      <c r="AC146" s="120">
        <f t="shared" si="40"/>
        <v>1044.5714285714287</v>
      </c>
      <c r="AD146" s="67">
        <f t="shared" si="34"/>
        <v>2157.17</v>
      </c>
      <c r="AE146" s="41">
        <f t="shared" si="35"/>
        <v>0.48423231760659968</v>
      </c>
    </row>
    <row r="147" spans="1:31" ht="13.8" x14ac:dyDescent="0.25">
      <c r="A147" s="95">
        <v>44005</v>
      </c>
      <c r="B147" s="81">
        <v>1145906</v>
      </c>
      <c r="C147" s="81">
        <v>52645</v>
      </c>
      <c r="D147" s="81">
        <v>627963</v>
      </c>
      <c r="E147" s="81"/>
      <c r="F147" s="81">
        <f t="shared" si="41"/>
        <v>39436</v>
      </c>
      <c r="G147" s="81">
        <f t="shared" si="41"/>
        <v>1374</v>
      </c>
      <c r="H147" s="81">
        <f t="shared" si="41"/>
        <v>26227</v>
      </c>
      <c r="I147" s="81">
        <f t="shared" si="38"/>
        <v>465298</v>
      </c>
      <c r="J147" s="82">
        <f t="shared" si="26"/>
        <v>8.7421370184181502E-2</v>
      </c>
      <c r="K147" s="82">
        <f t="shared" si="27"/>
        <v>3.0300156793387776E-3</v>
      </c>
      <c r="L147" s="82">
        <f t="shared" si="28"/>
        <v>5.7837133349358159E-2</v>
      </c>
      <c r="M147" s="81">
        <f t="shared" si="30"/>
        <v>1.4362652363258395</v>
      </c>
      <c r="N147" s="84">
        <f t="shared" si="29"/>
        <v>4.5941813726431316E-2</v>
      </c>
      <c r="O147" s="84"/>
      <c r="P147" s="85">
        <f t="shared" si="31"/>
        <v>0.5480056828396046</v>
      </c>
      <c r="Q147" s="87">
        <f t="shared" si="32"/>
        <v>4.5941813726431316E-2</v>
      </c>
      <c r="R147" s="96">
        <f t="shared" si="39"/>
        <v>0.40605250343396404</v>
      </c>
      <c r="AB147" s="119">
        <f t="shared" si="40"/>
        <v>31816.714285714286</v>
      </c>
      <c r="AC147" s="120">
        <f t="shared" si="40"/>
        <v>1057.7142857142858</v>
      </c>
      <c r="AD147" s="67">
        <f t="shared" si="34"/>
        <v>2181.9900000000002</v>
      </c>
      <c r="AE147" s="41">
        <f t="shared" si="35"/>
        <v>0.48474754041690643</v>
      </c>
    </row>
    <row r="148" spans="1:31" ht="13.8" x14ac:dyDescent="0.25">
      <c r="A148" s="95">
        <v>44006</v>
      </c>
      <c r="B148" s="81">
        <v>1188631</v>
      </c>
      <c r="C148" s="81">
        <v>53830</v>
      </c>
      <c r="D148" s="81">
        <v>660469</v>
      </c>
      <c r="E148" s="81"/>
      <c r="F148" s="81">
        <f t="shared" si="41"/>
        <v>42725</v>
      </c>
      <c r="G148" s="81">
        <f t="shared" si="41"/>
        <v>1185</v>
      </c>
      <c r="H148" s="81">
        <f t="shared" si="41"/>
        <v>32506</v>
      </c>
      <c r="I148" s="81">
        <f t="shared" si="38"/>
        <v>474332</v>
      </c>
      <c r="J148" s="82">
        <f t="shared" si="26"/>
        <v>9.2320574229289673E-2</v>
      </c>
      <c r="K148" s="82">
        <f t="shared" si="27"/>
        <v>2.546754982828209E-3</v>
      </c>
      <c r="L148" s="82">
        <f t="shared" si="28"/>
        <v>6.9860605461446207E-2</v>
      </c>
      <c r="M148" s="81">
        <f t="shared" si="30"/>
        <v>1.2750164301368327</v>
      </c>
      <c r="N148" s="84">
        <f t="shared" si="29"/>
        <v>4.5287393648659677E-2</v>
      </c>
      <c r="O148" s="84"/>
      <c r="P148" s="85">
        <f t="shared" si="31"/>
        <v>0.55565520333896723</v>
      </c>
      <c r="Q148" s="87">
        <f t="shared" si="32"/>
        <v>4.5287393648659677E-2</v>
      </c>
      <c r="R148" s="96">
        <f t="shared" si="39"/>
        <v>0.39905740301237314</v>
      </c>
      <c r="AB148" s="119">
        <f t="shared" si="40"/>
        <v>33322</v>
      </c>
      <c r="AC148" s="120">
        <f t="shared" si="40"/>
        <v>1045.7142857142858</v>
      </c>
      <c r="AD148" s="67">
        <f t="shared" si="34"/>
        <v>2227.17</v>
      </c>
      <c r="AE148" s="41">
        <f t="shared" si="35"/>
        <v>0.46952602886815364</v>
      </c>
    </row>
    <row r="149" spans="1:31" ht="13.8" x14ac:dyDescent="0.25">
      <c r="A149" s="95">
        <v>44007</v>
      </c>
      <c r="B149" s="81">
        <v>1228114</v>
      </c>
      <c r="C149" s="81">
        <v>54971</v>
      </c>
      <c r="D149" s="81">
        <v>679524</v>
      </c>
      <c r="E149" s="81"/>
      <c r="F149" s="81">
        <f t="shared" si="41"/>
        <v>39483</v>
      </c>
      <c r="G149" s="81">
        <f t="shared" si="41"/>
        <v>1141</v>
      </c>
      <c r="H149" s="81">
        <f t="shared" si="41"/>
        <v>19055</v>
      </c>
      <c r="I149" s="81">
        <f t="shared" si="38"/>
        <v>493619</v>
      </c>
      <c r="J149" s="82">
        <f t="shared" si="26"/>
        <v>8.3707256297420721E-2</v>
      </c>
      <c r="K149" s="82">
        <f t="shared" si="27"/>
        <v>2.405488139109316E-3</v>
      </c>
      <c r="L149" s="82">
        <f t="shared" si="28"/>
        <v>4.017228439152324E-2</v>
      </c>
      <c r="M149" s="81">
        <f t="shared" si="30"/>
        <v>1.9659848630455614</v>
      </c>
      <c r="N149" s="84">
        <f t="shared" si="29"/>
        <v>4.4760502689489737E-2</v>
      </c>
      <c r="O149" s="84"/>
      <c r="P149" s="85">
        <f t="shared" si="31"/>
        <v>0.55330694056089258</v>
      </c>
      <c r="Q149" s="87">
        <f t="shared" si="32"/>
        <v>4.4760502689489737E-2</v>
      </c>
      <c r="R149" s="96">
        <f t="shared" si="39"/>
        <v>0.4019325567496177</v>
      </c>
      <c r="AB149" s="119">
        <f t="shared" si="40"/>
        <v>35710.285714285717</v>
      </c>
      <c r="AC149" s="120">
        <f t="shared" si="40"/>
        <v>1031.8571428571429</v>
      </c>
      <c r="AD149" s="67">
        <f t="shared" si="34"/>
        <v>2332.5400000000004</v>
      </c>
      <c r="AE149" s="41">
        <f t="shared" si="35"/>
        <v>0.44237489726098705</v>
      </c>
    </row>
    <row r="150" spans="1:31" ht="13.8" x14ac:dyDescent="0.25">
      <c r="A150" s="95">
        <v>44008</v>
      </c>
      <c r="B150" s="81">
        <v>1274974</v>
      </c>
      <c r="C150" s="81">
        <v>55961</v>
      </c>
      <c r="D150" s="81">
        <v>702399</v>
      </c>
      <c r="E150" s="81"/>
      <c r="F150" s="81">
        <f t="shared" si="41"/>
        <v>46860</v>
      </c>
      <c r="G150" s="81">
        <f t="shared" si="41"/>
        <v>990</v>
      </c>
      <c r="H150" s="81">
        <f t="shared" si="41"/>
        <v>22875</v>
      </c>
      <c r="I150" s="81">
        <f t="shared" si="38"/>
        <v>516614</v>
      </c>
      <c r="J150" s="82">
        <f t="shared" si="26"/>
        <v>9.5483193502264363E-2</v>
      </c>
      <c r="K150" s="82">
        <f t="shared" si="27"/>
        <v>2.0055954086046122E-3</v>
      </c>
      <c r="L150" s="82">
        <f t="shared" si="28"/>
        <v>4.6341409062455048E-2</v>
      </c>
      <c r="M150" s="81">
        <f t="shared" si="30"/>
        <v>1.9749557298719562</v>
      </c>
      <c r="N150" s="84">
        <f t="shared" si="29"/>
        <v>4.3891875442165877E-2</v>
      </c>
      <c r="O150" s="84"/>
      <c r="P150" s="85">
        <f t="shared" si="31"/>
        <v>0.55091241076288611</v>
      </c>
      <c r="Q150" s="87">
        <f t="shared" si="32"/>
        <v>4.3891875442165877E-2</v>
      </c>
      <c r="R150" s="96">
        <f t="shared" si="39"/>
        <v>0.40519571379494801</v>
      </c>
      <c r="AB150" s="119">
        <f t="shared" si="40"/>
        <v>34580.142857142855</v>
      </c>
      <c r="AC150" s="120">
        <f t="shared" si="40"/>
        <v>1001</v>
      </c>
      <c r="AD150" s="67">
        <f t="shared" si="34"/>
        <v>2499.7200000000003</v>
      </c>
      <c r="AE150" s="41">
        <f t="shared" si="35"/>
        <v>0.40044484982318018</v>
      </c>
    </row>
    <row r="151" spans="1:31" ht="13.8" x14ac:dyDescent="0.25">
      <c r="A151" s="95">
        <v>44009</v>
      </c>
      <c r="B151" s="81">
        <v>1313667</v>
      </c>
      <c r="C151" s="81">
        <v>57070</v>
      </c>
      <c r="D151" s="81">
        <v>727715</v>
      </c>
      <c r="E151" s="81"/>
      <c r="F151" s="81">
        <f t="shared" si="41"/>
        <v>38693</v>
      </c>
      <c r="G151" s="81">
        <f t="shared" si="41"/>
        <v>1109</v>
      </c>
      <c r="H151" s="81">
        <f t="shared" si="41"/>
        <v>25316</v>
      </c>
      <c r="I151" s="81">
        <f t="shared" si="38"/>
        <v>528882</v>
      </c>
      <c r="J151" s="82">
        <f t="shared" si="26"/>
        <v>7.534927215454662E-2</v>
      </c>
      <c r="K151" s="82">
        <f t="shared" si="27"/>
        <v>2.1466704347927077E-3</v>
      </c>
      <c r="L151" s="82">
        <f t="shared" si="28"/>
        <v>4.9003704893789177E-2</v>
      </c>
      <c r="M151" s="81">
        <f t="shared" si="30"/>
        <v>1.4730932406754569</v>
      </c>
      <c r="N151" s="84">
        <f t="shared" si="29"/>
        <v>4.3443277482040729E-2</v>
      </c>
      <c r="O151" s="84"/>
      <c r="P151" s="85">
        <f t="shared" si="31"/>
        <v>0.55395697692033063</v>
      </c>
      <c r="Q151" s="87">
        <f t="shared" si="32"/>
        <v>4.3443277482040729E-2</v>
      </c>
      <c r="R151" s="96">
        <f t="shared" si="39"/>
        <v>0.40259974559762868</v>
      </c>
      <c r="AB151" s="119">
        <f t="shared" si="40"/>
        <v>35155.428571428572</v>
      </c>
      <c r="AC151" s="120">
        <f t="shared" si="40"/>
        <v>1013.4285714285714</v>
      </c>
      <c r="AD151" s="67">
        <f t="shared" si="34"/>
        <v>2420.61</v>
      </c>
      <c r="AE151" s="41">
        <f t="shared" si="35"/>
        <v>0.41866660528898558</v>
      </c>
    </row>
    <row r="152" spans="1:31" ht="13.8" x14ac:dyDescent="0.25">
      <c r="A152" s="95">
        <v>44010</v>
      </c>
      <c r="B152" s="81">
        <v>1344143</v>
      </c>
      <c r="C152" s="81">
        <v>57622</v>
      </c>
      <c r="D152" s="81">
        <v>746018</v>
      </c>
      <c r="E152" s="81"/>
      <c r="F152" s="81">
        <f t="shared" si="41"/>
        <v>30476</v>
      </c>
      <c r="G152" s="81">
        <f t="shared" si="41"/>
        <v>552</v>
      </c>
      <c r="H152" s="81">
        <f t="shared" si="41"/>
        <v>18303</v>
      </c>
      <c r="I152" s="81">
        <f t="shared" si="38"/>
        <v>540503</v>
      </c>
      <c r="J152" s="82">
        <f t="shared" si="26"/>
        <v>5.7981780622488689E-2</v>
      </c>
      <c r="K152" s="82">
        <f t="shared" si="27"/>
        <v>1.0437110735475967E-3</v>
      </c>
      <c r="L152" s="82">
        <f t="shared" si="28"/>
        <v>3.4606963368010259E-2</v>
      </c>
      <c r="M152" s="81">
        <f t="shared" si="30"/>
        <v>1.6263866401051743</v>
      </c>
      <c r="N152" s="84">
        <f t="shared" si="29"/>
        <v>4.2868950699441952E-2</v>
      </c>
      <c r="O152" s="84"/>
      <c r="P152" s="85">
        <f t="shared" si="31"/>
        <v>0.55501386385228357</v>
      </c>
      <c r="Q152" s="87">
        <f t="shared" si="32"/>
        <v>4.2868950699441952E-2</v>
      </c>
      <c r="R152" s="96">
        <f t="shared" si="39"/>
        <v>0.40211718544827446</v>
      </c>
      <c r="AB152" s="119">
        <f t="shared" si="40"/>
        <v>37257.428571428572</v>
      </c>
      <c r="AC152" s="120">
        <f t="shared" si="40"/>
        <v>1004.4285714285714</v>
      </c>
      <c r="AD152" s="67">
        <f t="shared" si="34"/>
        <v>2460.88</v>
      </c>
      <c r="AE152" s="41">
        <f t="shared" si="35"/>
        <v>0.40815828948529442</v>
      </c>
    </row>
    <row r="153" spans="1:31" ht="13.8" x14ac:dyDescent="0.25">
      <c r="A153" s="95">
        <v>44011</v>
      </c>
      <c r="B153" s="81">
        <v>1368195</v>
      </c>
      <c r="C153" s="81">
        <v>58314</v>
      </c>
      <c r="D153" s="81">
        <v>757811</v>
      </c>
      <c r="E153" s="81"/>
      <c r="F153" s="81">
        <f t="shared" si="41"/>
        <v>24052</v>
      </c>
      <c r="G153" s="81">
        <f t="shared" si="41"/>
        <v>692</v>
      </c>
      <c r="H153" s="81">
        <f t="shared" si="41"/>
        <v>11793</v>
      </c>
      <c r="I153" s="81">
        <f t="shared" si="38"/>
        <v>552070</v>
      </c>
      <c r="J153" s="82">
        <f t="shared" si="26"/>
        <v>4.4782477428376932E-2</v>
      </c>
      <c r="K153" s="82">
        <f t="shared" si="27"/>
        <v>1.2802889160652207E-3</v>
      </c>
      <c r="L153" s="82">
        <f t="shared" si="28"/>
        <v>2.1818565299360042E-2</v>
      </c>
      <c r="M153" s="81">
        <f t="shared" si="30"/>
        <v>1.9387315496571897</v>
      </c>
      <c r="N153" s="84">
        <f t="shared" si="29"/>
        <v>4.2621117603850331E-2</v>
      </c>
      <c r="O153" s="84"/>
      <c r="P153" s="85">
        <f t="shared" si="31"/>
        <v>0.55387645766868032</v>
      </c>
      <c r="Q153" s="87">
        <f t="shared" si="32"/>
        <v>4.2621117603850331E-2</v>
      </c>
      <c r="R153" s="96">
        <f t="shared" si="39"/>
        <v>0.40350242472746933</v>
      </c>
      <c r="AB153" s="119">
        <f t="shared" si="40"/>
        <v>37389.285714285717</v>
      </c>
      <c r="AC153" s="120">
        <f t="shared" si="40"/>
        <v>1006.1428571428571</v>
      </c>
      <c r="AD153" s="67">
        <f t="shared" si="34"/>
        <v>2608.0200000000004</v>
      </c>
      <c r="AE153" s="41">
        <f t="shared" si="35"/>
        <v>0.38578801433380761</v>
      </c>
    </row>
    <row r="154" spans="1:31" ht="13.8" x14ac:dyDescent="0.25">
      <c r="A154" s="95">
        <v>44012</v>
      </c>
      <c r="B154" s="81">
        <v>1402041</v>
      </c>
      <c r="C154" s="81">
        <v>59594</v>
      </c>
      <c r="D154" s="81">
        <v>788318</v>
      </c>
      <c r="E154" s="81"/>
      <c r="F154" s="81">
        <f t="shared" si="41"/>
        <v>33846</v>
      </c>
      <c r="G154" s="81">
        <f t="shared" si="41"/>
        <v>1280</v>
      </c>
      <c r="H154" s="81">
        <f t="shared" si="41"/>
        <v>30507</v>
      </c>
      <c r="I154" s="81">
        <f t="shared" si="38"/>
        <v>554129</v>
      </c>
      <c r="J154" s="82">
        <f t="shared" si="26"/>
        <v>6.1704621037187768E-2</v>
      </c>
      <c r="K154" s="82">
        <f t="shared" si="27"/>
        <v>2.3185465611244953E-3</v>
      </c>
      <c r="L154" s="82">
        <f t="shared" si="28"/>
        <v>5.5259296828300761E-2</v>
      </c>
      <c r="M154" s="81">
        <f t="shared" si="30"/>
        <v>1.0716730152578176</v>
      </c>
      <c r="N154" s="84">
        <f t="shared" si="29"/>
        <v>4.2505176382145744E-2</v>
      </c>
      <c r="O154" s="84"/>
      <c r="P154" s="85">
        <f t="shared" si="31"/>
        <v>0.56226458427392634</v>
      </c>
      <c r="Q154" s="87">
        <f t="shared" si="32"/>
        <v>4.2505176382145744E-2</v>
      </c>
      <c r="R154" s="96">
        <f t="shared" si="39"/>
        <v>0.39523023934392787</v>
      </c>
      <c r="AB154" s="119">
        <f t="shared" si="40"/>
        <v>36590.714285714283</v>
      </c>
      <c r="AC154" s="120">
        <f t="shared" si="40"/>
        <v>992.71428571428567</v>
      </c>
      <c r="AD154" s="67">
        <f t="shared" si="34"/>
        <v>2617.2500000000005</v>
      </c>
      <c r="AE154" s="41">
        <f t="shared" si="35"/>
        <v>0.37929669909801716</v>
      </c>
    </row>
    <row r="155" spans="1:31" ht="13.8" x14ac:dyDescent="0.25">
      <c r="A155" s="95">
        <v>44013</v>
      </c>
      <c r="B155" s="81">
        <v>1448753</v>
      </c>
      <c r="C155" s="81">
        <v>60632</v>
      </c>
      <c r="D155" s="81">
        <v>817642</v>
      </c>
      <c r="E155" s="81"/>
      <c r="F155" s="81">
        <f t="shared" si="41"/>
        <v>46712</v>
      </c>
      <c r="G155" s="81">
        <f t="shared" si="41"/>
        <v>1038</v>
      </c>
      <c r="H155" s="81">
        <f t="shared" si="41"/>
        <v>29324</v>
      </c>
      <c r="I155" s="81">
        <f t="shared" si="38"/>
        <v>570479</v>
      </c>
      <c r="J155" s="82">
        <f t="shared" si="26"/>
        <v>8.4857782125708242E-2</v>
      </c>
      <c r="K155" s="82">
        <f t="shared" si="27"/>
        <v>1.8732100287117261E-3</v>
      </c>
      <c r="L155" s="82">
        <f t="shared" si="28"/>
        <v>5.291908562807577E-2</v>
      </c>
      <c r="M155" s="81">
        <f t="shared" si="30"/>
        <v>1.5487174083241086</v>
      </c>
      <c r="N155" s="84">
        <f t="shared" si="29"/>
        <v>4.185116441519017E-2</v>
      </c>
      <c r="O155" s="84"/>
      <c r="P155" s="85">
        <f t="shared" si="31"/>
        <v>0.56437639818519791</v>
      </c>
      <c r="Q155" s="87">
        <f t="shared" si="32"/>
        <v>4.185116441519017E-2</v>
      </c>
      <c r="R155" s="96">
        <f t="shared" si="39"/>
        <v>0.39377243739961187</v>
      </c>
      <c r="AB155" s="119">
        <f t="shared" si="40"/>
        <v>37160.285714285717</v>
      </c>
      <c r="AC155" s="120">
        <f t="shared" si="40"/>
        <v>971.71428571428567</v>
      </c>
      <c r="AD155" s="67">
        <f t="shared" si="34"/>
        <v>2561.35</v>
      </c>
      <c r="AE155" s="41">
        <f t="shared" si="35"/>
        <v>0.37937583138356168</v>
      </c>
    </row>
    <row r="156" spans="1:31" ht="13.8" x14ac:dyDescent="0.25">
      <c r="A156" s="95">
        <v>44014</v>
      </c>
      <c r="B156" s="81">
        <v>1496858</v>
      </c>
      <c r="C156" s="81">
        <v>61884</v>
      </c>
      <c r="D156" s="81">
        <v>957692</v>
      </c>
      <c r="E156" s="81"/>
      <c r="F156" s="81">
        <f t="shared" si="41"/>
        <v>48105</v>
      </c>
      <c r="G156" s="81">
        <f t="shared" si="41"/>
        <v>1252</v>
      </c>
      <c r="H156" s="81">
        <f t="shared" si="41"/>
        <v>140050</v>
      </c>
      <c r="I156" s="81">
        <f t="shared" si="38"/>
        <v>477282</v>
      </c>
      <c r="J156" s="82">
        <f t="shared" si="26"/>
        <v>8.4902550217029721E-2</v>
      </c>
      <c r="K156" s="82">
        <f t="shared" si="27"/>
        <v>2.1946469545767681E-3</v>
      </c>
      <c r="L156" s="82">
        <f t="shared" si="28"/>
        <v>0.24549545206747311</v>
      </c>
      <c r="M156" s="81">
        <f t="shared" si="30"/>
        <v>0.3427773276051358</v>
      </c>
      <c r="N156" s="84">
        <f t="shared" si="29"/>
        <v>4.1342598963963181E-2</v>
      </c>
      <c r="O156" s="84"/>
      <c r="P156" s="85">
        <f t="shared" si="31"/>
        <v>0.63980150421750093</v>
      </c>
      <c r="Q156" s="87">
        <f t="shared" si="32"/>
        <v>4.1342598963963181E-2</v>
      </c>
      <c r="R156" s="96">
        <f t="shared" si="39"/>
        <v>0.31885589681853588</v>
      </c>
      <c r="AB156" s="119">
        <f t="shared" si="40"/>
        <v>38392</v>
      </c>
      <c r="AC156" s="120">
        <f t="shared" si="40"/>
        <v>987.57142857142856</v>
      </c>
      <c r="AD156" s="67">
        <f t="shared" si="34"/>
        <v>2601.2200000000003</v>
      </c>
      <c r="AE156" s="41">
        <f t="shared" si="35"/>
        <v>0.37965701808052699</v>
      </c>
    </row>
    <row r="157" spans="1:31" ht="13.8" x14ac:dyDescent="0.25">
      <c r="A157" s="95">
        <v>44015</v>
      </c>
      <c r="B157" s="81">
        <v>1539081</v>
      </c>
      <c r="C157" s="81">
        <v>63174</v>
      </c>
      <c r="D157" s="81">
        <v>984615</v>
      </c>
      <c r="E157" s="81"/>
      <c r="F157" s="81">
        <f t="shared" si="41"/>
        <v>42223</v>
      </c>
      <c r="G157" s="81">
        <f t="shared" si="41"/>
        <v>1290</v>
      </c>
      <c r="H157" s="81">
        <f t="shared" si="41"/>
        <v>26923</v>
      </c>
      <c r="I157" s="81">
        <f t="shared" si="38"/>
        <v>491292</v>
      </c>
      <c r="J157" s="82">
        <f t="shared" si="26"/>
        <v>8.9092917776975172E-2</v>
      </c>
      <c r="K157" s="82">
        <f t="shared" si="27"/>
        <v>2.7028046312243077E-3</v>
      </c>
      <c r="L157" s="82">
        <f t="shared" si="28"/>
        <v>5.6408999291823282E-2</v>
      </c>
      <c r="M157" s="81">
        <f t="shared" si="30"/>
        <v>1.5071933499603114</v>
      </c>
      <c r="N157" s="84">
        <f t="shared" si="29"/>
        <v>4.1046572597543601E-2</v>
      </c>
      <c r="O157" s="84"/>
      <c r="P157" s="85">
        <f t="shared" si="31"/>
        <v>0.63974215782015376</v>
      </c>
      <c r="Q157" s="87">
        <f t="shared" si="32"/>
        <v>4.1046572597543601E-2</v>
      </c>
      <c r="R157" s="96">
        <f t="shared" si="39"/>
        <v>0.31921126958230261</v>
      </c>
      <c r="AB157" s="119">
        <f t="shared" si="40"/>
        <v>37729.571428571428</v>
      </c>
      <c r="AC157" s="120">
        <f t="shared" si="40"/>
        <v>1030.4285714285713</v>
      </c>
      <c r="AD157" s="67">
        <f t="shared" si="34"/>
        <v>2687.44</v>
      </c>
      <c r="AE157" s="41">
        <f t="shared" si="35"/>
        <v>0.38342384255223233</v>
      </c>
    </row>
    <row r="158" spans="1:31" ht="13.8" x14ac:dyDescent="0.25">
      <c r="A158" s="95">
        <v>44016</v>
      </c>
      <c r="B158" s="81">
        <v>1577004</v>
      </c>
      <c r="C158" s="81">
        <v>64265</v>
      </c>
      <c r="D158" s="81">
        <v>990731</v>
      </c>
      <c r="E158" s="81"/>
      <c r="F158" s="81">
        <f t="shared" si="41"/>
        <v>37923</v>
      </c>
      <c r="G158" s="81">
        <f t="shared" si="41"/>
        <v>1091</v>
      </c>
      <c r="H158" s="81">
        <f t="shared" si="41"/>
        <v>6116</v>
      </c>
      <c r="I158" s="81">
        <f t="shared" si="38"/>
        <v>522008</v>
      </c>
      <c r="J158" s="82">
        <f t="shared" si="26"/>
        <v>7.775333641009359E-2</v>
      </c>
      <c r="K158" s="82">
        <f t="shared" si="27"/>
        <v>2.2206752806884704E-3</v>
      </c>
      <c r="L158" s="82">
        <f t="shared" si="28"/>
        <v>1.2448808447929133E-2</v>
      </c>
      <c r="M158" s="81">
        <f t="shared" si="30"/>
        <v>5.3003457959744278</v>
      </c>
      <c r="N158" s="84">
        <f t="shared" si="29"/>
        <v>4.0751323395501853E-2</v>
      </c>
      <c r="O158" s="84"/>
      <c r="P158" s="85">
        <f t="shared" si="31"/>
        <v>0.62823619978135758</v>
      </c>
      <c r="Q158" s="87">
        <f t="shared" si="32"/>
        <v>4.0751323395501853E-2</v>
      </c>
      <c r="R158" s="96">
        <f t="shared" si="39"/>
        <v>0.33101247682314061</v>
      </c>
      <c r="AB158" s="119">
        <f t="shared" si="40"/>
        <v>37619.571428571428</v>
      </c>
      <c r="AC158" s="120">
        <f t="shared" si="40"/>
        <v>1027.8571428571429</v>
      </c>
      <c r="AD158" s="67">
        <f t="shared" si="34"/>
        <v>2641.07</v>
      </c>
      <c r="AE158" s="41">
        <f t="shared" si="35"/>
        <v>0.38918209015934557</v>
      </c>
    </row>
    <row r="159" spans="1:31" ht="13.8" x14ac:dyDescent="0.25">
      <c r="A159" s="95">
        <v>44017</v>
      </c>
      <c r="B159" s="81">
        <v>1603055</v>
      </c>
      <c r="C159" s="81">
        <v>64867</v>
      </c>
      <c r="D159" s="81">
        <v>1029045</v>
      </c>
      <c r="E159" s="81"/>
      <c r="F159" s="81">
        <f t="shared" si="41"/>
        <v>26051</v>
      </c>
      <c r="G159" s="81">
        <f t="shared" si="41"/>
        <v>602</v>
      </c>
      <c r="H159" s="81">
        <f t="shared" si="41"/>
        <v>38314</v>
      </c>
      <c r="I159" s="81">
        <f t="shared" si="38"/>
        <v>509143</v>
      </c>
      <c r="J159" s="82">
        <f t="shared" si="26"/>
        <v>5.0278386862691753E-2</v>
      </c>
      <c r="K159" s="82">
        <f t="shared" si="27"/>
        <v>1.1532390308194511E-3</v>
      </c>
      <c r="L159" s="82">
        <f t="shared" si="28"/>
        <v>7.3397342569462537E-2</v>
      </c>
      <c r="M159" s="81">
        <f t="shared" si="30"/>
        <v>0.67441978028111826</v>
      </c>
      <c r="N159" s="84">
        <f t="shared" si="29"/>
        <v>4.0464612879782667E-2</v>
      </c>
      <c r="O159" s="84"/>
      <c r="P159" s="85">
        <f t="shared" si="31"/>
        <v>0.64192744478511343</v>
      </c>
      <c r="Q159" s="87">
        <f t="shared" si="32"/>
        <v>4.0464612879782667E-2</v>
      </c>
      <c r="R159" s="96">
        <f t="shared" si="39"/>
        <v>0.31760794233510392</v>
      </c>
      <c r="AB159" s="119">
        <f t="shared" si="40"/>
        <v>36987.428571428572</v>
      </c>
      <c r="AC159" s="120">
        <f t="shared" si="40"/>
        <v>1035</v>
      </c>
      <c r="AD159" s="67">
        <f t="shared" si="34"/>
        <v>2633.3700000000003</v>
      </c>
      <c r="AE159" s="41">
        <f t="shared" si="35"/>
        <v>0.39303250207908491</v>
      </c>
    </row>
    <row r="160" spans="1:31" ht="13.8" x14ac:dyDescent="0.25">
      <c r="A160" s="95">
        <v>44018</v>
      </c>
      <c r="B160" s="81">
        <v>1623284</v>
      </c>
      <c r="C160" s="81">
        <v>65487</v>
      </c>
      <c r="D160" s="81">
        <v>1062542</v>
      </c>
      <c r="E160" s="81"/>
      <c r="F160" s="81">
        <f t="shared" si="41"/>
        <v>20229</v>
      </c>
      <c r="G160" s="81">
        <f t="shared" si="41"/>
        <v>620</v>
      </c>
      <c r="H160" s="81">
        <f t="shared" si="41"/>
        <v>33497</v>
      </c>
      <c r="I160" s="81">
        <f t="shared" si="38"/>
        <v>495255</v>
      </c>
      <c r="J160" s="82">
        <f t="shared" si="26"/>
        <v>4.003338932550287E-2</v>
      </c>
      <c r="K160" s="82">
        <f t="shared" si="27"/>
        <v>1.2177325427237535E-3</v>
      </c>
      <c r="L160" s="82">
        <f t="shared" si="28"/>
        <v>6.5790946747770279E-2</v>
      </c>
      <c r="M160" s="81">
        <f t="shared" si="30"/>
        <v>0.59743588068571407</v>
      </c>
      <c r="N160" s="84">
        <f t="shared" si="29"/>
        <v>4.0342293769913336E-2</v>
      </c>
      <c r="O160" s="84"/>
      <c r="P160" s="85">
        <f t="shared" si="31"/>
        <v>0.65456321875900947</v>
      </c>
      <c r="Q160" s="87">
        <f t="shared" si="32"/>
        <v>4.0342293769913336E-2</v>
      </c>
      <c r="R160" s="96">
        <f t="shared" si="39"/>
        <v>0.30509448747107715</v>
      </c>
      <c r="AB160" s="119">
        <f t="shared" si="40"/>
        <v>36441.285714285717</v>
      </c>
      <c r="AC160" s="120">
        <f t="shared" si="40"/>
        <v>1024.7142857142858</v>
      </c>
      <c r="AD160" s="67">
        <f t="shared" si="34"/>
        <v>2589.1200000000003</v>
      </c>
      <c r="AE160" s="41">
        <f t="shared" si="35"/>
        <v>0.39577705386937867</v>
      </c>
    </row>
    <row r="161" spans="1:31" ht="13.8" x14ac:dyDescent="0.25">
      <c r="A161" s="95">
        <v>44019</v>
      </c>
      <c r="B161" s="81">
        <v>1668589</v>
      </c>
      <c r="C161" s="81">
        <v>66741</v>
      </c>
      <c r="D161" s="81">
        <v>1107012</v>
      </c>
      <c r="E161" s="81"/>
      <c r="F161" s="81">
        <f t="shared" ref="F161:H162" si="42">B161-B160</f>
        <v>45305</v>
      </c>
      <c r="G161" s="81">
        <f t="shared" si="42"/>
        <v>1254</v>
      </c>
      <c r="H161" s="81">
        <f t="shared" si="42"/>
        <v>44470</v>
      </c>
      <c r="I161" s="81">
        <f t="shared" si="38"/>
        <v>494836</v>
      </c>
      <c r="J161" s="82">
        <f t="shared" ref="J161:J162" si="43">F161/I160*$B$2/($B$2-B160)</f>
        <v>9.2182108195870763E-2</v>
      </c>
      <c r="K161" s="82">
        <f t="shared" ref="K161:K162" si="44">G161/I160</f>
        <v>2.5320289547808707E-3</v>
      </c>
      <c r="L161" s="82">
        <f t="shared" ref="L161:L162" si="45">H161/I160</f>
        <v>8.9792127287962764E-2</v>
      </c>
      <c r="M161" s="81">
        <f t="shared" si="30"/>
        <v>0.99846142057882026</v>
      </c>
      <c r="N161" s="84">
        <f t="shared" ref="N161:N162" si="46">C161/B161</f>
        <v>3.9998465769581368E-2</v>
      </c>
      <c r="O161" s="84"/>
      <c r="P161" s="85">
        <f t="shared" si="31"/>
        <v>0.66344198601333226</v>
      </c>
      <c r="Q161" s="87">
        <f t="shared" si="32"/>
        <v>3.9998465769581368E-2</v>
      </c>
      <c r="R161" s="96">
        <f t="shared" si="39"/>
        <v>0.29655954821708641</v>
      </c>
      <c r="AB161" s="119">
        <f t="shared" si="40"/>
        <v>38078.285714285717</v>
      </c>
      <c r="AC161" s="120">
        <f t="shared" si="40"/>
        <v>1021</v>
      </c>
      <c r="AD161" s="67">
        <f t="shared" si="34"/>
        <v>2550.8900000000003</v>
      </c>
      <c r="AE161" s="41">
        <f t="shared" si="35"/>
        <v>0.40025246090580147</v>
      </c>
    </row>
    <row r="162" spans="1:31" ht="13.8" x14ac:dyDescent="0.25">
      <c r="A162" s="95">
        <v>44020</v>
      </c>
      <c r="B162" s="81">
        <v>1713160</v>
      </c>
      <c r="C162" s="81">
        <v>67964</v>
      </c>
      <c r="D162" s="81">
        <v>1139844</v>
      </c>
      <c r="E162" s="81"/>
      <c r="F162" s="81">
        <f t="shared" si="42"/>
        <v>44571</v>
      </c>
      <c r="G162" s="81">
        <f t="shared" si="42"/>
        <v>1223</v>
      </c>
      <c r="H162" s="81">
        <f t="shared" si="42"/>
        <v>32832</v>
      </c>
      <c r="I162" s="81">
        <f t="shared" si="38"/>
        <v>505352</v>
      </c>
      <c r="J162" s="82">
        <f t="shared" si="43"/>
        <v>9.0784927008994765E-2</v>
      </c>
      <c r="K162" s="82">
        <f t="shared" si="44"/>
        <v>2.4715259196986476E-3</v>
      </c>
      <c r="L162" s="82">
        <f t="shared" si="45"/>
        <v>6.634925510674243E-2</v>
      </c>
      <c r="M162" s="81">
        <f t="shared" ref="M162" si="47">J162/(K162+L162)</f>
        <v>1.3191499087189233</v>
      </c>
      <c r="N162" s="84">
        <f t="shared" si="46"/>
        <v>3.9671717761329939E-2</v>
      </c>
      <c r="O162" s="84"/>
      <c r="P162" s="85">
        <f t="shared" ref="P162" si="48">D162/B162</f>
        <v>0.66534591048121605</v>
      </c>
      <c r="Q162" s="87">
        <f t="shared" ref="Q162" si="49">N162</f>
        <v>3.9671717761329939E-2</v>
      </c>
      <c r="R162" s="96">
        <f t="shared" si="39"/>
        <v>0.29498237175745401</v>
      </c>
      <c r="AB162" s="119">
        <f t="shared" si="40"/>
        <v>37772.428571428572</v>
      </c>
      <c r="AC162" s="120">
        <f t="shared" si="40"/>
        <v>1047.4285714285713</v>
      </c>
      <c r="AD162" s="67">
        <f t="shared" si="34"/>
        <v>2665.4800000000005</v>
      </c>
      <c r="AE162" s="41">
        <f t="shared" si="35"/>
        <v>0.39296058174459053</v>
      </c>
    </row>
    <row r="163" spans="1:31" ht="13.8" x14ac:dyDescent="0.25">
      <c r="A163" s="95">
        <v>44021</v>
      </c>
      <c r="B163" s="81">
        <v>1755779</v>
      </c>
      <c r="C163" s="81">
        <v>69184</v>
      </c>
      <c r="D163" s="81">
        <v>1171447</v>
      </c>
      <c r="E163" s="81"/>
      <c r="F163" s="81">
        <f t="shared" ref="F163:F169" si="50">B163-B162</f>
        <v>42619</v>
      </c>
      <c r="G163" s="81">
        <f t="shared" ref="G163:G169" si="51">C163-C162</f>
        <v>1220</v>
      </c>
      <c r="H163" s="81">
        <f t="shared" ref="H163:H169" si="52">D163-D162</f>
        <v>31603</v>
      </c>
      <c r="I163" s="81">
        <f t="shared" ref="I163:I169" si="53">B163-D163-C163</f>
        <v>515148</v>
      </c>
      <c r="J163" s="82">
        <f t="shared" ref="J163:J169" si="54">F163/I162*$B$2/($B$2-B162)</f>
        <v>8.502051298944989E-2</v>
      </c>
      <c r="K163" s="82">
        <f t="shared" ref="K163:K169" si="55">G163/I162</f>
        <v>2.4141588437366431E-3</v>
      </c>
      <c r="L163" s="82">
        <f t="shared" ref="L163:L169" si="56">H163/I162</f>
        <v>6.2536608146400927E-2</v>
      </c>
      <c r="M163" s="81">
        <f t="shared" ref="M163:M169" si="57">J163/(K163+L163)</f>
        <v>1.3089993687427863</v>
      </c>
      <c r="N163" s="84">
        <f t="shared" ref="N163:N169" si="58">C163/B163</f>
        <v>3.9403592365553977E-2</v>
      </c>
      <c r="O163" s="84"/>
      <c r="P163" s="85">
        <f t="shared" ref="P163:P169" si="59">D163/B163</f>
        <v>0.66719501714053986</v>
      </c>
      <c r="Q163" s="87">
        <f t="shared" ref="Q163:Q169" si="60">N163</f>
        <v>3.9403592365553977E-2</v>
      </c>
      <c r="R163" s="96">
        <f t="shared" ref="R163:R169" si="61">IF(P163="","",1-SUM(P163:Q163))</f>
        <v>0.29340139049390612</v>
      </c>
      <c r="AB163" s="119">
        <f t="shared" ref="AB163:AB169" si="62">AVERAGE(F157:F163)</f>
        <v>36988.714285714283</v>
      </c>
      <c r="AC163" s="120">
        <f t="shared" ref="AC163:AC169" si="63">AVERAGE(G157:G163)</f>
        <v>1042.8571428571429</v>
      </c>
      <c r="AD163" s="67">
        <f t="shared" ref="AD163:AD169" si="64">INDEX(AB142:AB163,$AE$3)*$AD$2</f>
        <v>2644.07</v>
      </c>
      <c r="AE163" s="41">
        <f t="shared" ref="AE163:AE169" si="65">AC163/AD163</f>
        <v>0.39441359073592713</v>
      </c>
    </row>
    <row r="164" spans="1:31" ht="13.8" x14ac:dyDescent="0.25">
      <c r="A164" s="95">
        <v>44022</v>
      </c>
      <c r="B164" s="81">
        <v>1800827</v>
      </c>
      <c r="C164" s="81">
        <v>70398</v>
      </c>
      <c r="D164" s="81">
        <v>1217361</v>
      </c>
      <c r="E164" s="81"/>
      <c r="F164" s="81">
        <f t="shared" si="50"/>
        <v>45048</v>
      </c>
      <c r="G164" s="81">
        <f t="shared" si="51"/>
        <v>1214</v>
      </c>
      <c r="H164" s="81">
        <f t="shared" si="52"/>
        <v>45914</v>
      </c>
      <c r="I164" s="81">
        <f t="shared" si="53"/>
        <v>513068</v>
      </c>
      <c r="J164" s="82">
        <f t="shared" si="54"/>
        <v>8.8175056158954282E-2</v>
      </c>
      <c r="K164" s="82">
        <f t="shared" si="55"/>
        <v>2.3566043156529773E-3</v>
      </c>
      <c r="L164" s="82">
        <f t="shared" si="56"/>
        <v>8.9127784636648111E-2</v>
      </c>
      <c r="M164" s="81">
        <f t="shared" si="57"/>
        <v>0.96382625679368916</v>
      </c>
      <c r="N164" s="84">
        <f t="shared" si="58"/>
        <v>3.9092039379685001E-2</v>
      </c>
      <c r="O164" s="84"/>
      <c r="P164" s="85">
        <f t="shared" si="59"/>
        <v>0.67600108172522955</v>
      </c>
      <c r="Q164" s="87">
        <f t="shared" si="60"/>
        <v>3.9092039379685001E-2</v>
      </c>
      <c r="R164" s="96">
        <f t="shared" si="61"/>
        <v>0.28490687889508548</v>
      </c>
      <c r="AB164" s="119">
        <f t="shared" si="62"/>
        <v>37392.285714285717</v>
      </c>
      <c r="AC164" s="120">
        <f t="shared" si="63"/>
        <v>1032</v>
      </c>
      <c r="AD164" s="67">
        <f t="shared" si="64"/>
        <v>2589.21</v>
      </c>
      <c r="AE164" s="41">
        <f t="shared" si="65"/>
        <v>0.3985771721876557</v>
      </c>
    </row>
    <row r="165" spans="1:31" ht="13.8" x14ac:dyDescent="0.25">
      <c r="A165" s="95">
        <v>44023</v>
      </c>
      <c r="B165" s="81">
        <v>1839850</v>
      </c>
      <c r="C165" s="81">
        <v>71469</v>
      </c>
      <c r="D165" s="81">
        <v>1244088</v>
      </c>
      <c r="E165" s="81"/>
      <c r="F165" s="81">
        <f t="shared" si="50"/>
        <v>39023</v>
      </c>
      <c r="G165" s="81">
        <f t="shared" si="51"/>
        <v>1071</v>
      </c>
      <c r="H165" s="81">
        <f t="shared" si="52"/>
        <v>26727</v>
      </c>
      <c r="I165" s="81">
        <f t="shared" si="53"/>
        <v>524293</v>
      </c>
      <c r="J165" s="82">
        <f t="shared" si="54"/>
        <v>7.6708023236039119E-2</v>
      </c>
      <c r="K165" s="82">
        <f t="shared" si="55"/>
        <v>2.0874426002011428E-3</v>
      </c>
      <c r="L165" s="82">
        <f t="shared" si="56"/>
        <v>5.209251015459939E-2</v>
      </c>
      <c r="M165" s="81">
        <f t="shared" si="57"/>
        <v>1.4158008513442737</v>
      </c>
      <c r="N165" s="84">
        <f t="shared" si="58"/>
        <v>3.8845014539228742E-2</v>
      </c>
      <c r="O165" s="84"/>
      <c r="P165" s="85">
        <f t="shared" si="59"/>
        <v>0.67618990678587931</v>
      </c>
      <c r="Q165" s="87">
        <f t="shared" si="60"/>
        <v>3.8845014539228742E-2</v>
      </c>
      <c r="R165" s="96">
        <f t="shared" si="61"/>
        <v>0.28496507867489196</v>
      </c>
      <c r="AB165" s="119">
        <f t="shared" si="62"/>
        <v>37549.428571428572</v>
      </c>
      <c r="AC165" s="120">
        <f t="shared" si="63"/>
        <v>1029.1428571428571</v>
      </c>
      <c r="AD165" s="67">
        <f t="shared" si="64"/>
        <v>2617.4600000000005</v>
      </c>
      <c r="AE165" s="41">
        <f t="shared" si="65"/>
        <v>0.39318379541343779</v>
      </c>
    </row>
    <row r="166" spans="1:31" ht="13.8" x14ac:dyDescent="0.25">
      <c r="A166" s="95">
        <v>44024</v>
      </c>
      <c r="B166" s="81">
        <v>1864681</v>
      </c>
      <c r="C166" s="81">
        <v>72100</v>
      </c>
      <c r="D166" s="81">
        <v>1264843</v>
      </c>
      <c r="E166" s="81"/>
      <c r="F166" s="81">
        <f t="shared" si="50"/>
        <v>24831</v>
      </c>
      <c r="G166" s="81">
        <f t="shared" si="51"/>
        <v>631</v>
      </c>
      <c r="H166" s="81">
        <f t="shared" si="52"/>
        <v>20755</v>
      </c>
      <c r="I166" s="81">
        <f t="shared" si="53"/>
        <v>527738</v>
      </c>
      <c r="J166" s="82">
        <f t="shared" si="54"/>
        <v>4.7774443359143055E-2</v>
      </c>
      <c r="K166" s="82">
        <f t="shared" si="55"/>
        <v>1.2035255095910111E-3</v>
      </c>
      <c r="L166" s="82">
        <f t="shared" si="56"/>
        <v>3.9586643346373115E-2</v>
      </c>
      <c r="M166" s="81">
        <f t="shared" si="57"/>
        <v>1.1712244567518559</v>
      </c>
      <c r="N166" s="84">
        <f t="shared" si="58"/>
        <v>3.8666131096954388E-2</v>
      </c>
      <c r="O166" s="84"/>
      <c r="P166" s="85">
        <f t="shared" si="59"/>
        <v>0.67831602295513282</v>
      </c>
      <c r="Q166" s="87">
        <f t="shared" si="60"/>
        <v>3.8666131096954388E-2</v>
      </c>
      <c r="R166" s="96">
        <f t="shared" si="61"/>
        <v>0.28301784594791279</v>
      </c>
      <c r="AB166" s="119">
        <f t="shared" si="62"/>
        <v>37375.142857142855</v>
      </c>
      <c r="AC166" s="120">
        <f t="shared" si="63"/>
        <v>1033.2857142857142</v>
      </c>
      <c r="AD166" s="67">
        <f t="shared" si="64"/>
        <v>2628.4600000000005</v>
      </c>
      <c r="AE166" s="41">
        <f t="shared" si="65"/>
        <v>0.39311449072297622</v>
      </c>
    </row>
    <row r="167" spans="1:31" ht="13.8" x14ac:dyDescent="0.25">
      <c r="A167" s="95">
        <v>44025</v>
      </c>
      <c r="B167" s="81">
        <v>1884967</v>
      </c>
      <c r="C167" s="81">
        <v>72833</v>
      </c>
      <c r="D167" s="81">
        <v>1291251</v>
      </c>
      <c r="E167" s="81"/>
      <c r="F167" s="81">
        <f t="shared" si="50"/>
        <v>20286</v>
      </c>
      <c r="G167" s="81">
        <f t="shared" si="51"/>
        <v>733</v>
      </c>
      <c r="H167" s="81">
        <f t="shared" si="52"/>
        <v>26408</v>
      </c>
      <c r="I167" s="81">
        <f t="shared" si="53"/>
        <v>520883</v>
      </c>
      <c r="J167" s="82">
        <f t="shared" si="54"/>
        <v>3.8779724479697616E-2</v>
      </c>
      <c r="K167" s="82">
        <f t="shared" si="55"/>
        <v>1.3889467879894947E-3</v>
      </c>
      <c r="L167" s="82">
        <f t="shared" si="56"/>
        <v>5.0039981960745675E-2</v>
      </c>
      <c r="M167" s="81">
        <f t="shared" si="57"/>
        <v>0.75404495919334802</v>
      </c>
      <c r="N167" s="84">
        <f t="shared" si="58"/>
        <v>3.863887272297075E-2</v>
      </c>
      <c r="O167" s="84"/>
      <c r="P167" s="85">
        <f t="shared" si="59"/>
        <v>0.68502578559730753</v>
      </c>
      <c r="Q167" s="87">
        <f t="shared" si="60"/>
        <v>3.863887272297075E-2</v>
      </c>
      <c r="R167" s="96">
        <f t="shared" si="61"/>
        <v>0.27633534167972174</v>
      </c>
      <c r="AB167" s="119">
        <f t="shared" si="62"/>
        <v>37383.285714285717</v>
      </c>
      <c r="AC167" s="120">
        <f t="shared" si="63"/>
        <v>1049.4285714285713</v>
      </c>
      <c r="AD167" s="67">
        <f t="shared" si="64"/>
        <v>2616.2600000000002</v>
      </c>
      <c r="AE167" s="41">
        <f t="shared" si="65"/>
        <v>0.40111784433831932</v>
      </c>
    </row>
    <row r="168" spans="1:31" ht="13.8" x14ac:dyDescent="0.25">
      <c r="A168" s="95">
        <v>44026</v>
      </c>
      <c r="B168" s="81">
        <v>1926824</v>
      </c>
      <c r="C168" s="81">
        <v>74133</v>
      </c>
      <c r="D168" s="81">
        <v>1323425</v>
      </c>
      <c r="E168" s="81"/>
      <c r="F168" s="81">
        <f t="shared" si="50"/>
        <v>41857</v>
      </c>
      <c r="G168" s="81">
        <f t="shared" si="51"/>
        <v>1300</v>
      </c>
      <c r="H168" s="81">
        <f t="shared" si="52"/>
        <v>32174</v>
      </c>
      <c r="I168" s="81">
        <f t="shared" si="53"/>
        <v>529266</v>
      </c>
      <c r="J168" s="82">
        <f t="shared" si="54"/>
        <v>8.1076762028077481E-2</v>
      </c>
      <c r="K168" s="82">
        <f t="shared" si="55"/>
        <v>2.4957620041352858E-3</v>
      </c>
      <c r="L168" s="82">
        <f t="shared" si="56"/>
        <v>6.1768189785422062E-2</v>
      </c>
      <c r="M168" s="81">
        <f t="shared" si="57"/>
        <v>1.2616211697278807</v>
      </c>
      <c r="N168" s="84">
        <f t="shared" si="58"/>
        <v>3.8474193802859005E-2</v>
      </c>
      <c r="O168" s="84"/>
      <c r="P168" s="85">
        <f t="shared" si="59"/>
        <v>0.68684270073447284</v>
      </c>
      <c r="Q168" s="87">
        <f t="shared" si="60"/>
        <v>3.8474193802859005E-2</v>
      </c>
      <c r="R168" s="96">
        <f t="shared" si="61"/>
        <v>0.27468310546266816</v>
      </c>
      <c r="AB168" s="119">
        <f t="shared" si="62"/>
        <v>36890.714285714283</v>
      </c>
      <c r="AC168" s="120">
        <f t="shared" si="63"/>
        <v>1056</v>
      </c>
      <c r="AD168" s="67">
        <f t="shared" si="64"/>
        <v>2616.8300000000004</v>
      </c>
      <c r="AE168" s="41">
        <f t="shared" si="65"/>
        <v>0.40354168975439741</v>
      </c>
    </row>
    <row r="169" spans="1:31" ht="13.8" x14ac:dyDescent="0.25">
      <c r="A169" s="95">
        <v>44027</v>
      </c>
      <c r="B169" s="81">
        <v>1966748</v>
      </c>
      <c r="C169" s="81">
        <v>75366</v>
      </c>
      <c r="D169" s="81">
        <v>1350098</v>
      </c>
      <c r="E169" s="81"/>
      <c r="F169" s="81">
        <f t="shared" si="50"/>
        <v>39924</v>
      </c>
      <c r="G169" s="81">
        <f t="shared" si="51"/>
        <v>1233</v>
      </c>
      <c r="H169" s="81">
        <f t="shared" si="52"/>
        <v>26673</v>
      </c>
      <c r="I169" s="81">
        <f t="shared" si="53"/>
        <v>541284</v>
      </c>
      <c r="J169" s="82">
        <f t="shared" si="54"/>
        <v>7.6122812742693391E-2</v>
      </c>
      <c r="K169" s="82">
        <f t="shared" si="55"/>
        <v>2.3296414279398263E-3</v>
      </c>
      <c r="L169" s="82">
        <f t="shared" si="56"/>
        <v>5.0396209089569328E-2</v>
      </c>
      <c r="M169" s="81">
        <f t="shared" si="57"/>
        <v>1.4437474596529192</v>
      </c>
      <c r="N169" s="84">
        <f t="shared" si="58"/>
        <v>3.8320110151376791E-2</v>
      </c>
      <c r="O169" s="84"/>
      <c r="P169" s="85">
        <f t="shared" si="59"/>
        <v>0.68646211919371469</v>
      </c>
      <c r="Q169" s="87">
        <f t="shared" si="60"/>
        <v>3.8320110151376791E-2</v>
      </c>
      <c r="R169" s="96">
        <f t="shared" si="61"/>
        <v>0.27521777065490849</v>
      </c>
      <c r="AB169" s="119">
        <f t="shared" si="62"/>
        <v>36226.857142857145</v>
      </c>
      <c r="AC169" s="120">
        <f t="shared" si="63"/>
        <v>1057.4285714285713</v>
      </c>
      <c r="AD169" s="67">
        <f t="shared" si="64"/>
        <v>2582.35</v>
      </c>
      <c r="AE169" s="41">
        <f t="shared" si="65"/>
        <v>0.40948305668424939</v>
      </c>
    </row>
    <row r="170" spans="1:31" ht="13.8" x14ac:dyDescent="0.25">
      <c r="A170" s="95">
        <v>44028</v>
      </c>
      <c r="B170" s="81">
        <v>2012151</v>
      </c>
      <c r="C170" s="81">
        <v>76688</v>
      </c>
      <c r="D170" s="81">
        <v>1397531</v>
      </c>
      <c r="E170" s="81"/>
      <c r="F170" s="81">
        <f t="shared" ref="F170:F180" si="66">B170-B169</f>
        <v>45403</v>
      </c>
      <c r="G170" s="81">
        <f t="shared" ref="G170:G180" si="67">C170-C169</f>
        <v>1322</v>
      </c>
      <c r="H170" s="81">
        <f t="shared" ref="H170:H180" si="68">D170-D169</f>
        <v>47433</v>
      </c>
      <c r="I170" s="81">
        <f t="shared" ref="I170:I180" si="69">B170-D170-C170</f>
        <v>537932</v>
      </c>
      <c r="J170" s="82">
        <f t="shared" ref="J170:J180" si="70">F170/I169*$B$2/($B$2-B169)</f>
        <v>8.4663547397591826E-2</v>
      </c>
      <c r="K170" s="82">
        <f t="shared" ref="K170:K180" si="71">G170/I169</f>
        <v>2.4423408044575491E-3</v>
      </c>
      <c r="L170" s="82">
        <f t="shared" ref="L170:L180" si="72">H170/I169</f>
        <v>8.76305229786951E-2</v>
      </c>
      <c r="M170" s="81">
        <f t="shared" ref="M170:M180" si="73">J170/(K170+L170)</f>
        <v>0.939945104903253</v>
      </c>
      <c r="N170" s="84">
        <f t="shared" ref="N170:N180" si="74">C170/B170</f>
        <v>3.8112447823249844E-2</v>
      </c>
      <c r="O170" s="84"/>
      <c r="P170" s="85">
        <f t="shared" ref="P170:P180" si="75">D170/B170</f>
        <v>0.69454578707065229</v>
      </c>
      <c r="Q170" s="87">
        <f t="shared" ref="Q170:Q180" si="76">N170</f>
        <v>3.8112447823249844E-2</v>
      </c>
      <c r="R170" s="96">
        <f t="shared" ref="R170:R180" si="77">IF(P170="","",1-SUM(P170:Q170))</f>
        <v>0.26734176510609786</v>
      </c>
      <c r="AB170" s="119">
        <f t="shared" ref="AB170:AB180" si="78">AVERAGE(F164:F170)</f>
        <v>36624.571428571428</v>
      </c>
      <c r="AC170" s="120">
        <f t="shared" ref="AC170:AC180" si="79">AVERAGE(G164:G170)</f>
        <v>1072</v>
      </c>
      <c r="AD170" s="67">
        <f t="shared" ref="AD170:AD180" si="80">INDEX(AB149:AB170,$AE$3)*$AD$2</f>
        <v>2535.8800000000006</v>
      </c>
      <c r="AE170" s="41">
        <f t="shared" ref="AE170:AE180" si="81">AC170/AD170</f>
        <v>0.4227329368897581</v>
      </c>
    </row>
    <row r="171" spans="1:31" ht="13.8" x14ac:dyDescent="0.25">
      <c r="A171" s="95">
        <v>44029</v>
      </c>
      <c r="B171" s="81">
        <v>2046328</v>
      </c>
      <c r="C171" s="81">
        <v>77851</v>
      </c>
      <c r="D171" s="81">
        <v>1428520</v>
      </c>
      <c r="E171" s="81"/>
      <c r="F171" s="81">
        <f t="shared" si="66"/>
        <v>34177</v>
      </c>
      <c r="G171" s="81">
        <f t="shared" si="67"/>
        <v>1163</v>
      </c>
      <c r="H171" s="81">
        <f t="shared" si="68"/>
        <v>30989</v>
      </c>
      <c r="I171" s="81">
        <f t="shared" si="69"/>
        <v>539957</v>
      </c>
      <c r="J171" s="82">
        <f t="shared" si="70"/>
        <v>6.4141232719367391E-2</v>
      </c>
      <c r="K171" s="82">
        <f t="shared" si="71"/>
        <v>2.1619832990043353E-3</v>
      </c>
      <c r="L171" s="82">
        <f t="shared" si="72"/>
        <v>5.7607653011904854E-2</v>
      </c>
      <c r="M171" s="81">
        <f t="shared" si="73"/>
        <v>1.073140756382021</v>
      </c>
      <c r="N171" s="84">
        <f t="shared" si="74"/>
        <v>3.8044243151635515E-2</v>
      </c>
      <c r="O171" s="84"/>
      <c r="P171" s="85">
        <f t="shared" si="75"/>
        <v>0.69808945584481086</v>
      </c>
      <c r="Q171" s="87">
        <f t="shared" si="76"/>
        <v>3.8044243151635515E-2</v>
      </c>
      <c r="R171" s="96">
        <f t="shared" si="77"/>
        <v>0.26386630100355357</v>
      </c>
      <c r="AB171" s="119">
        <f t="shared" si="78"/>
        <v>35071.571428571428</v>
      </c>
      <c r="AC171" s="120">
        <f t="shared" si="79"/>
        <v>1064.7142857142858</v>
      </c>
      <c r="AD171" s="67">
        <f t="shared" si="80"/>
        <v>2563.7200000000003</v>
      </c>
      <c r="AE171" s="41">
        <f t="shared" si="81"/>
        <v>0.41530053426828423</v>
      </c>
    </row>
    <row r="172" spans="1:31" ht="13.8" x14ac:dyDescent="0.25">
      <c r="A172" s="95">
        <v>44030</v>
      </c>
      <c r="B172" s="81">
        <v>2074860</v>
      </c>
      <c r="C172" s="81">
        <v>78772</v>
      </c>
      <c r="D172" s="81">
        <v>1447408</v>
      </c>
      <c r="E172" s="81"/>
      <c r="F172" s="81">
        <f t="shared" si="66"/>
        <v>28532</v>
      </c>
      <c r="G172" s="81">
        <f t="shared" si="67"/>
        <v>921</v>
      </c>
      <c r="H172" s="81">
        <f t="shared" si="68"/>
        <v>18888</v>
      </c>
      <c r="I172" s="81">
        <f t="shared" si="69"/>
        <v>548680</v>
      </c>
      <c r="J172" s="82">
        <f t="shared" si="70"/>
        <v>5.3354897001059949E-2</v>
      </c>
      <c r="K172" s="82">
        <f t="shared" si="71"/>
        <v>1.7056913791283379E-3</v>
      </c>
      <c r="L172" s="82">
        <f t="shared" si="72"/>
        <v>3.4980563267074972E-2</v>
      </c>
      <c r="M172" s="81">
        <f t="shared" si="73"/>
        <v>1.4543566116412403</v>
      </c>
      <c r="N172" s="84">
        <f t="shared" si="74"/>
        <v>3.7964971130582302E-2</v>
      </c>
      <c r="O172" s="84"/>
      <c r="P172" s="85">
        <f t="shared" si="75"/>
        <v>0.69759309061816221</v>
      </c>
      <c r="Q172" s="87">
        <f t="shared" si="76"/>
        <v>3.7964971130582302E-2</v>
      </c>
      <c r="R172" s="96">
        <f t="shared" si="77"/>
        <v>0.2644419382512555</v>
      </c>
      <c r="AB172" s="119">
        <f t="shared" si="78"/>
        <v>33572.857142857145</v>
      </c>
      <c r="AC172" s="120">
        <f t="shared" si="79"/>
        <v>1043.2857142857142</v>
      </c>
      <c r="AD172" s="67">
        <f t="shared" si="80"/>
        <v>2455.0100000000002</v>
      </c>
      <c r="AE172" s="41">
        <f t="shared" si="81"/>
        <v>0.42496190006790774</v>
      </c>
    </row>
    <row r="173" spans="1:31" ht="13.8" x14ac:dyDescent="0.25">
      <c r="A173" s="95">
        <v>44031</v>
      </c>
      <c r="B173" s="81">
        <v>2098389</v>
      </c>
      <c r="C173" s="81">
        <v>79488</v>
      </c>
      <c r="D173" s="81">
        <v>1459072</v>
      </c>
      <c r="E173" s="81"/>
      <c r="F173" s="81">
        <f t="shared" si="66"/>
        <v>23529</v>
      </c>
      <c r="G173" s="81">
        <f t="shared" si="67"/>
        <v>716</v>
      </c>
      <c r="H173" s="81">
        <f t="shared" si="68"/>
        <v>11664</v>
      </c>
      <c r="I173" s="81">
        <f t="shared" si="69"/>
        <v>559829</v>
      </c>
      <c r="J173" s="82">
        <f t="shared" si="70"/>
        <v>4.3305639107250132E-2</v>
      </c>
      <c r="K173" s="82">
        <f t="shared" si="71"/>
        <v>1.3049500619669023E-3</v>
      </c>
      <c r="L173" s="82">
        <f t="shared" si="72"/>
        <v>2.1258292629583727E-2</v>
      </c>
      <c r="M173" s="81">
        <f t="shared" si="73"/>
        <v>1.9193003283817449</v>
      </c>
      <c r="N173" s="84">
        <f t="shared" si="74"/>
        <v>3.7880488317466397E-2</v>
      </c>
      <c r="O173" s="84"/>
      <c r="P173" s="85">
        <f t="shared" si="75"/>
        <v>0.69532960761803464</v>
      </c>
      <c r="Q173" s="87">
        <f t="shared" si="76"/>
        <v>3.7880488317466397E-2</v>
      </c>
      <c r="R173" s="96">
        <f t="shared" si="77"/>
        <v>0.26678990406449898</v>
      </c>
      <c r="AB173" s="119">
        <f t="shared" si="78"/>
        <v>33386.857142857145</v>
      </c>
      <c r="AC173" s="120">
        <f t="shared" si="79"/>
        <v>1055.4285714285713</v>
      </c>
      <c r="AD173" s="67">
        <f t="shared" si="80"/>
        <v>2350.1000000000004</v>
      </c>
      <c r="AE173" s="41">
        <f t="shared" si="81"/>
        <v>0.44909943041937417</v>
      </c>
    </row>
    <row r="174" spans="1:31" ht="13.8" x14ac:dyDescent="0.25">
      <c r="A174" s="95">
        <v>44032</v>
      </c>
      <c r="B174" s="81">
        <v>2118646</v>
      </c>
      <c r="C174" s="81">
        <v>80120</v>
      </c>
      <c r="D174" s="81">
        <v>1514300</v>
      </c>
      <c r="E174" s="81"/>
      <c r="F174" s="81">
        <f t="shared" si="66"/>
        <v>20257</v>
      </c>
      <c r="G174" s="81">
        <f t="shared" si="67"/>
        <v>632</v>
      </c>
      <c r="H174" s="81">
        <f t="shared" si="68"/>
        <v>55228</v>
      </c>
      <c r="I174" s="81">
        <f t="shared" si="69"/>
        <v>524226</v>
      </c>
      <c r="J174" s="82">
        <f t="shared" si="70"/>
        <v>3.6545036427326524E-2</v>
      </c>
      <c r="K174" s="82">
        <f t="shared" si="71"/>
        <v>1.1289161511818789E-3</v>
      </c>
      <c r="L174" s="82">
        <f t="shared" si="72"/>
        <v>9.8651552527646832E-2</v>
      </c>
      <c r="M174" s="81">
        <f t="shared" si="73"/>
        <v>0.36625440741270643</v>
      </c>
      <c r="N174" s="84">
        <f t="shared" si="74"/>
        <v>3.7816605511255777E-2</v>
      </c>
      <c r="O174" s="84"/>
      <c r="P174" s="85">
        <f t="shared" si="75"/>
        <v>0.71474894814895928</v>
      </c>
      <c r="Q174" s="87">
        <f t="shared" si="76"/>
        <v>3.7816605511255777E-2</v>
      </c>
      <c r="R174" s="96">
        <f t="shared" si="77"/>
        <v>0.24743444633978495</v>
      </c>
      <c r="AB174" s="119">
        <f t="shared" si="78"/>
        <v>33382.714285714283</v>
      </c>
      <c r="AC174" s="120">
        <f t="shared" si="79"/>
        <v>1041</v>
      </c>
      <c r="AD174" s="67">
        <f t="shared" si="80"/>
        <v>2337.0800000000004</v>
      </c>
      <c r="AE174" s="41">
        <f t="shared" si="81"/>
        <v>0.44542762763790705</v>
      </c>
    </row>
    <row r="175" spans="1:31" ht="13.8" x14ac:dyDescent="0.25">
      <c r="A175" s="95">
        <v>44033</v>
      </c>
      <c r="B175" s="81">
        <v>2159654</v>
      </c>
      <c r="C175" s="81">
        <v>81487</v>
      </c>
      <c r="D175" s="81">
        <v>1555339</v>
      </c>
      <c r="E175" s="81"/>
      <c r="F175" s="81">
        <f t="shared" si="66"/>
        <v>41008</v>
      </c>
      <c r="G175" s="81">
        <f t="shared" si="67"/>
        <v>1367</v>
      </c>
      <c r="H175" s="81">
        <f t="shared" si="68"/>
        <v>41039</v>
      </c>
      <c r="I175" s="81">
        <f t="shared" si="69"/>
        <v>522828</v>
      </c>
      <c r="J175" s="82">
        <f t="shared" si="70"/>
        <v>7.9013354117207599E-2</v>
      </c>
      <c r="K175" s="82">
        <f t="shared" si="71"/>
        <v>2.6076539507769551E-3</v>
      </c>
      <c r="L175" s="82">
        <f t="shared" si="72"/>
        <v>7.8284938175519722E-2</v>
      </c>
      <c r="M175" s="81">
        <f t="shared" si="73"/>
        <v>0.97676872554466976</v>
      </c>
      <c r="N175" s="84">
        <f t="shared" si="74"/>
        <v>3.7731506991397698E-2</v>
      </c>
      <c r="O175" s="84"/>
      <c r="P175" s="85">
        <f t="shared" si="75"/>
        <v>0.7201797139727012</v>
      </c>
      <c r="Q175" s="87">
        <f t="shared" si="76"/>
        <v>3.7731506991397698E-2</v>
      </c>
      <c r="R175" s="96">
        <f t="shared" si="77"/>
        <v>0.24208877903590109</v>
      </c>
      <c r="AB175" s="119">
        <f t="shared" si="78"/>
        <v>33261.428571428572</v>
      </c>
      <c r="AC175" s="120">
        <f t="shared" si="79"/>
        <v>1050.5714285714287</v>
      </c>
      <c r="AD175" s="67">
        <f t="shared" si="80"/>
        <v>2336.79</v>
      </c>
      <c r="AE175" s="41">
        <f t="shared" si="81"/>
        <v>0.44957887896277743</v>
      </c>
    </row>
    <row r="176" spans="1:31" ht="13.8" x14ac:dyDescent="0.25">
      <c r="A176" s="95">
        <v>44034</v>
      </c>
      <c r="B176" s="81">
        <v>2227514</v>
      </c>
      <c r="C176" s="81">
        <v>82771</v>
      </c>
      <c r="D176" s="81">
        <v>1591975</v>
      </c>
      <c r="E176" s="81"/>
      <c r="F176" s="81">
        <f t="shared" si="66"/>
        <v>67860</v>
      </c>
      <c r="G176" s="81">
        <f t="shared" si="67"/>
        <v>1284</v>
      </c>
      <c r="H176" s="81">
        <f t="shared" si="68"/>
        <v>36636</v>
      </c>
      <c r="I176" s="81">
        <f t="shared" si="69"/>
        <v>552768</v>
      </c>
      <c r="J176" s="82">
        <f t="shared" si="70"/>
        <v>0.13112639488838407</v>
      </c>
      <c r="K176" s="82">
        <f t="shared" si="71"/>
        <v>2.4558745897312311E-3</v>
      </c>
      <c r="L176" s="82">
        <f t="shared" si="72"/>
        <v>7.0072758153733164E-2</v>
      </c>
      <c r="M176" s="81">
        <f t="shared" si="73"/>
        <v>1.8079259173708877</v>
      </c>
      <c r="N176" s="84">
        <f t="shared" si="74"/>
        <v>3.7158464548370962E-2</v>
      </c>
      <c r="O176" s="84"/>
      <c r="P176" s="85">
        <f t="shared" si="75"/>
        <v>0.71468686616559984</v>
      </c>
      <c r="Q176" s="87">
        <f t="shared" si="76"/>
        <v>3.7158464548370962E-2</v>
      </c>
      <c r="R176" s="96">
        <f t="shared" si="77"/>
        <v>0.24815466928602925</v>
      </c>
      <c r="AB176" s="119">
        <f t="shared" si="78"/>
        <v>37252.285714285717</v>
      </c>
      <c r="AC176" s="120">
        <f t="shared" si="79"/>
        <v>1057.8571428571429</v>
      </c>
      <c r="AD176" s="67">
        <f t="shared" si="80"/>
        <v>2328.3000000000002</v>
      </c>
      <c r="AE176" s="41">
        <f t="shared" si="81"/>
        <v>0.45434743927206239</v>
      </c>
    </row>
    <row r="177" spans="1:31" ht="13.8" x14ac:dyDescent="0.25">
      <c r="A177" s="95">
        <v>44035</v>
      </c>
      <c r="B177" s="81">
        <v>2287475</v>
      </c>
      <c r="C177" s="81">
        <v>84082</v>
      </c>
      <c r="D177" s="81">
        <v>1620313</v>
      </c>
      <c r="E177" s="81"/>
      <c r="F177" s="81">
        <f t="shared" si="66"/>
        <v>59961</v>
      </c>
      <c r="G177" s="81">
        <f t="shared" si="67"/>
        <v>1311</v>
      </c>
      <c r="H177" s="81">
        <f t="shared" si="68"/>
        <v>28338</v>
      </c>
      <c r="I177" s="81">
        <f t="shared" si="69"/>
        <v>583080</v>
      </c>
      <c r="J177" s="82">
        <f t="shared" si="70"/>
        <v>0.10962287117686781</v>
      </c>
      <c r="K177" s="82">
        <f t="shared" si="71"/>
        <v>2.3717002431399791E-3</v>
      </c>
      <c r="L177" s="82">
        <f t="shared" si="72"/>
        <v>5.126563042723168E-2</v>
      </c>
      <c r="M177" s="81">
        <f t="shared" si="73"/>
        <v>2.0437793940670801</v>
      </c>
      <c r="N177" s="84">
        <f t="shared" si="74"/>
        <v>3.6757560191914666E-2</v>
      </c>
      <c r="O177" s="84"/>
      <c r="P177" s="85">
        <f t="shared" si="75"/>
        <v>0.70834129334746831</v>
      </c>
      <c r="Q177" s="87">
        <f t="shared" si="76"/>
        <v>3.6757560191914666E-2</v>
      </c>
      <c r="R177" s="96">
        <f t="shared" si="77"/>
        <v>0.25490114646061701</v>
      </c>
      <c r="AB177" s="119">
        <f t="shared" si="78"/>
        <v>39332</v>
      </c>
      <c r="AC177" s="120">
        <f t="shared" si="79"/>
        <v>1056.2857142857142</v>
      </c>
      <c r="AD177" s="67">
        <f t="shared" si="80"/>
        <v>2607.6600000000003</v>
      </c>
      <c r="AE177" s="41">
        <f t="shared" si="81"/>
        <v>0.4050703367332068</v>
      </c>
    </row>
    <row r="178" spans="1:31" ht="13.8" x14ac:dyDescent="0.25">
      <c r="A178" s="95">
        <v>44036</v>
      </c>
      <c r="B178" s="81">
        <v>2343366</v>
      </c>
      <c r="C178" s="81">
        <v>85238</v>
      </c>
      <c r="D178" s="81">
        <v>1693214</v>
      </c>
      <c r="E178" s="81"/>
      <c r="F178" s="81">
        <f t="shared" si="66"/>
        <v>55891</v>
      </c>
      <c r="G178" s="81">
        <f t="shared" si="67"/>
        <v>1156</v>
      </c>
      <c r="H178" s="81">
        <f t="shared" si="68"/>
        <v>72901</v>
      </c>
      <c r="I178" s="81">
        <f t="shared" si="69"/>
        <v>564914</v>
      </c>
      <c r="J178" s="82">
        <f t="shared" si="70"/>
        <v>9.6897541784787419E-2</v>
      </c>
      <c r="K178" s="82">
        <f t="shared" si="71"/>
        <v>1.9825752898401591E-3</v>
      </c>
      <c r="L178" s="82">
        <f t="shared" si="72"/>
        <v>0.12502744048844069</v>
      </c>
      <c r="M178" s="81">
        <f t="shared" si="73"/>
        <v>0.76291260331736155</v>
      </c>
      <c r="N178" s="84">
        <f t="shared" si="74"/>
        <v>3.6374172877817634E-2</v>
      </c>
      <c r="O178" s="84"/>
      <c r="P178" s="85">
        <f t="shared" si="75"/>
        <v>0.72255635696685883</v>
      </c>
      <c r="Q178" s="87">
        <f t="shared" si="76"/>
        <v>3.6374172877817634E-2</v>
      </c>
      <c r="R178" s="96">
        <f t="shared" si="77"/>
        <v>0.24106947015532354</v>
      </c>
      <c r="AB178" s="119">
        <f t="shared" si="78"/>
        <v>42434</v>
      </c>
      <c r="AC178" s="120">
        <f t="shared" si="79"/>
        <v>1055.2857142857142</v>
      </c>
      <c r="AD178" s="67">
        <f t="shared" si="80"/>
        <v>2753.2400000000002</v>
      </c>
      <c r="AE178" s="41">
        <f t="shared" si="81"/>
        <v>0.38328867599109201</v>
      </c>
    </row>
    <row r="179" spans="1:31" ht="13.8" x14ac:dyDescent="0.25">
      <c r="A179" s="95">
        <v>44037</v>
      </c>
      <c r="B179" s="81">
        <v>2394513</v>
      </c>
      <c r="C179" s="81">
        <v>86449</v>
      </c>
      <c r="D179" s="81">
        <v>1785359</v>
      </c>
      <c r="E179" s="81"/>
      <c r="F179" s="81">
        <f t="shared" si="66"/>
        <v>51147</v>
      </c>
      <c r="G179" s="81">
        <f t="shared" si="67"/>
        <v>1211</v>
      </c>
      <c r="H179" s="81">
        <f t="shared" si="68"/>
        <v>92145</v>
      </c>
      <c r="I179" s="81">
        <f t="shared" si="69"/>
        <v>522705</v>
      </c>
      <c r="J179" s="82">
        <f t="shared" si="70"/>
        <v>9.1548725898139408E-2</v>
      </c>
      <c r="K179" s="82">
        <f t="shared" si="71"/>
        <v>2.143689127902654E-3</v>
      </c>
      <c r="L179" s="82">
        <f t="shared" si="72"/>
        <v>0.16311332344392243</v>
      </c>
      <c r="M179" s="81">
        <f t="shared" si="73"/>
        <v>0.55397785832749391</v>
      </c>
      <c r="N179" s="84">
        <f t="shared" si="74"/>
        <v>3.6102957052227325E-2</v>
      </c>
      <c r="O179" s="84"/>
      <c r="P179" s="85">
        <f t="shared" si="75"/>
        <v>0.74560422098355694</v>
      </c>
      <c r="Q179" s="87">
        <f t="shared" si="76"/>
        <v>3.6102957052227325E-2</v>
      </c>
      <c r="R179" s="96">
        <f t="shared" si="77"/>
        <v>0.21829282196421573</v>
      </c>
      <c r="AB179" s="119">
        <f t="shared" si="78"/>
        <v>45664.714285714283</v>
      </c>
      <c r="AC179" s="120">
        <f t="shared" si="79"/>
        <v>1096.7142857142858</v>
      </c>
      <c r="AD179" s="67">
        <f t="shared" si="80"/>
        <v>2970.38</v>
      </c>
      <c r="AE179" s="41">
        <f t="shared" si="81"/>
        <v>0.36921682940037492</v>
      </c>
    </row>
    <row r="180" spans="1:31" ht="13.8" x14ac:dyDescent="0.25">
      <c r="A180" s="95">
        <v>44038</v>
      </c>
      <c r="B180" s="81">
        <v>2419091</v>
      </c>
      <c r="C180" s="81">
        <v>87004</v>
      </c>
      <c r="D180" s="81">
        <v>1812913</v>
      </c>
      <c r="E180" s="81"/>
      <c r="F180" s="81">
        <f t="shared" si="66"/>
        <v>24578</v>
      </c>
      <c r="G180" s="81">
        <f t="shared" si="67"/>
        <v>555</v>
      </c>
      <c r="H180" s="81">
        <f t="shared" si="68"/>
        <v>27554</v>
      </c>
      <c r="I180" s="81">
        <f t="shared" si="69"/>
        <v>519174</v>
      </c>
      <c r="J180" s="82">
        <f t="shared" si="70"/>
        <v>4.755651724299384E-2</v>
      </c>
      <c r="K180" s="82">
        <f t="shared" si="71"/>
        <v>1.0617843716819238E-3</v>
      </c>
      <c r="L180" s="82">
        <f t="shared" si="72"/>
        <v>5.271424608526798E-2</v>
      </c>
      <c r="M180" s="81">
        <f t="shared" si="73"/>
        <v>0.88434413694898772</v>
      </c>
      <c r="N180" s="84">
        <f t="shared" si="74"/>
        <v>3.5965575499226778E-2</v>
      </c>
      <c r="O180" s="84"/>
      <c r="P180" s="85">
        <f t="shared" si="75"/>
        <v>0.74941909998425027</v>
      </c>
      <c r="Q180" s="87">
        <f t="shared" si="76"/>
        <v>3.5965575499226778E-2</v>
      </c>
      <c r="R180" s="96">
        <f t="shared" si="77"/>
        <v>0.21461532451652299</v>
      </c>
      <c r="AB180" s="119">
        <f t="shared" si="78"/>
        <v>45814.571428571428</v>
      </c>
      <c r="AC180" s="120">
        <f t="shared" si="79"/>
        <v>1073.7142857142858</v>
      </c>
      <c r="AD180" s="67">
        <f t="shared" si="80"/>
        <v>3196.53</v>
      </c>
      <c r="AE180" s="41">
        <f t="shared" si="81"/>
        <v>0.3358999558002852</v>
      </c>
    </row>
    <row r="181" spans="1:31" ht="13.8" x14ac:dyDescent="0.25">
      <c r="A181" s="95">
        <v>44039</v>
      </c>
      <c r="B181" s="81">
        <v>2442375</v>
      </c>
      <c r="C181" s="81">
        <v>87618</v>
      </c>
      <c r="D181" s="81">
        <v>1846641</v>
      </c>
      <c r="E181" s="81"/>
      <c r="F181" s="81">
        <f t="shared" ref="F181:F207" si="82">B181-B180</f>
        <v>23284</v>
      </c>
      <c r="G181" s="81">
        <f t="shared" ref="G181:G207" si="83">C181-C180</f>
        <v>614</v>
      </c>
      <c r="H181" s="81">
        <f t="shared" ref="H181:H207" si="84">D181-D180</f>
        <v>33728</v>
      </c>
      <c r="I181" s="81">
        <f t="shared" ref="I181:I207" si="85">B181-D181-C181</f>
        <v>508116</v>
      </c>
      <c r="J181" s="82">
        <f t="shared" ref="J181:J207" si="86">F181/I180*$B$2/($B$2-B180)</f>
        <v>4.5364445224024705E-2</v>
      </c>
      <c r="K181" s="82">
        <f t="shared" ref="K181:K207" si="87">G181/I180</f>
        <v>1.1826478213469859E-3</v>
      </c>
      <c r="L181" s="82">
        <f t="shared" ref="L181:L207" si="88">H181/I180</f>
        <v>6.4964732440376441E-2</v>
      </c>
      <c r="M181" s="81">
        <f t="shared" ref="M181:M207" si="89">J181/(K181+L181)</f>
        <v>0.68580864494606619</v>
      </c>
      <c r="N181" s="84">
        <f t="shared" ref="N181:N207" si="90">C181/B181</f>
        <v>3.5874097957930291E-2</v>
      </c>
      <c r="O181" s="84"/>
      <c r="P181" s="85">
        <f t="shared" ref="P181:P207" si="91">D181/B181</f>
        <v>0.75608413941348074</v>
      </c>
      <c r="Q181" s="87">
        <f t="shared" ref="Q181:Q207" si="92">N181</f>
        <v>3.5874097957930291E-2</v>
      </c>
      <c r="R181" s="96">
        <f t="shared" ref="R181:R207" si="93">IF(P181="","",1-SUM(P181:Q181))</f>
        <v>0.20804176262858898</v>
      </c>
      <c r="AB181" s="119">
        <f t="shared" ref="AB181:AB207" si="94">AVERAGE(F175:F181)</f>
        <v>46247</v>
      </c>
      <c r="AC181" s="120">
        <f t="shared" ref="AC181:AC207" si="95">AVERAGE(G175:G181)</f>
        <v>1071.1428571428571</v>
      </c>
      <c r="AD181" s="67">
        <f t="shared" ref="AD181:AD207" si="96">INDEX(AB160:AB181,$AE$3)*$AD$2</f>
        <v>3207.0200000000004</v>
      </c>
      <c r="AE181" s="41">
        <f t="shared" ref="AE181:AE207" si="97">AC181/AD181</f>
        <v>0.33399943160406137</v>
      </c>
    </row>
    <row r="182" spans="1:31" ht="13.8" x14ac:dyDescent="0.25">
      <c r="A182" s="95">
        <v>44040</v>
      </c>
      <c r="B182" s="81">
        <v>2483191</v>
      </c>
      <c r="C182" s="81">
        <v>88539</v>
      </c>
      <c r="D182" s="81">
        <v>1868749</v>
      </c>
      <c r="E182" s="81"/>
      <c r="F182" s="81">
        <f t="shared" si="82"/>
        <v>40816</v>
      </c>
      <c r="G182" s="81">
        <f t="shared" si="83"/>
        <v>921</v>
      </c>
      <c r="H182" s="81">
        <f t="shared" si="84"/>
        <v>22108</v>
      </c>
      <c r="I182" s="81">
        <f t="shared" si="85"/>
        <v>525903</v>
      </c>
      <c r="J182" s="82">
        <f t="shared" si="86"/>
        <v>8.1261838303200093E-2</v>
      </c>
      <c r="K182" s="82">
        <f t="shared" si="87"/>
        <v>1.8125782301679145E-3</v>
      </c>
      <c r="L182" s="82">
        <f t="shared" si="88"/>
        <v>4.3509749742184856E-2</v>
      </c>
      <c r="M182" s="81">
        <f t="shared" si="89"/>
        <v>1.7929758231477189</v>
      </c>
      <c r="N182" s="84">
        <f t="shared" si="90"/>
        <v>3.565533219152292E-2</v>
      </c>
      <c r="O182" s="84"/>
      <c r="P182" s="85">
        <f t="shared" si="91"/>
        <v>0.75255950911548886</v>
      </c>
      <c r="Q182" s="87">
        <f t="shared" si="92"/>
        <v>3.565533219152292E-2</v>
      </c>
      <c r="R182" s="96">
        <f t="shared" si="93"/>
        <v>0.2117851586929882</v>
      </c>
      <c r="AB182" s="119">
        <f t="shared" si="94"/>
        <v>46219.571428571428</v>
      </c>
      <c r="AC182" s="120">
        <f t="shared" si="95"/>
        <v>1007.4285714285714</v>
      </c>
      <c r="AD182" s="67">
        <f t="shared" si="96"/>
        <v>3237.2900000000004</v>
      </c>
      <c r="AE182" s="41">
        <f t="shared" si="97"/>
        <v>0.31119503394152864</v>
      </c>
    </row>
    <row r="183" spans="1:31" ht="13.8" x14ac:dyDescent="0.25">
      <c r="A183" s="95">
        <v>44041</v>
      </c>
      <c r="B183" s="81">
        <v>2552265</v>
      </c>
      <c r="C183" s="81">
        <v>90134</v>
      </c>
      <c r="D183" s="81">
        <v>1922802</v>
      </c>
      <c r="E183" s="81"/>
      <c r="F183" s="81">
        <f t="shared" si="82"/>
        <v>69074</v>
      </c>
      <c r="G183" s="81">
        <f t="shared" si="83"/>
        <v>1595</v>
      </c>
      <c r="H183" s="81">
        <f t="shared" si="84"/>
        <v>54053</v>
      </c>
      <c r="I183" s="81">
        <f t="shared" si="85"/>
        <v>539329</v>
      </c>
      <c r="J183" s="82">
        <f t="shared" si="86"/>
        <v>0.13289615057388035</v>
      </c>
      <c r="K183" s="82">
        <f t="shared" si="87"/>
        <v>3.032878686754021E-3</v>
      </c>
      <c r="L183" s="82">
        <f t="shared" si="88"/>
        <v>0.10278131138251731</v>
      </c>
      <c r="M183" s="81">
        <f t="shared" si="89"/>
        <v>1.2559388347336005</v>
      </c>
      <c r="N183" s="84">
        <f t="shared" si="90"/>
        <v>3.5315298372230158E-2</v>
      </c>
      <c r="O183" s="84"/>
      <c r="P183" s="85">
        <f t="shared" si="91"/>
        <v>0.75337082943973299</v>
      </c>
      <c r="Q183" s="87">
        <f t="shared" si="92"/>
        <v>3.5315298372230158E-2</v>
      </c>
      <c r="R183" s="96">
        <f t="shared" si="93"/>
        <v>0.21131387218803688</v>
      </c>
      <c r="AB183" s="119">
        <f t="shared" si="94"/>
        <v>46393</v>
      </c>
      <c r="AC183" s="120">
        <f t="shared" si="95"/>
        <v>1051.8571428571429</v>
      </c>
      <c r="AD183" s="67">
        <f t="shared" si="96"/>
        <v>3235.3700000000003</v>
      </c>
      <c r="AE183" s="41">
        <f t="shared" si="97"/>
        <v>0.32511185516869562</v>
      </c>
    </row>
    <row r="184" spans="1:31" ht="13.8" x14ac:dyDescent="0.25">
      <c r="A184" s="95">
        <v>44042</v>
      </c>
      <c r="B184" s="81">
        <v>2610102</v>
      </c>
      <c r="C184" s="81">
        <v>91263</v>
      </c>
      <c r="D184" s="81">
        <v>1956807</v>
      </c>
      <c r="E184" s="81"/>
      <c r="F184" s="81">
        <f t="shared" si="82"/>
        <v>57837</v>
      </c>
      <c r="G184" s="81">
        <f t="shared" si="83"/>
        <v>1129</v>
      </c>
      <c r="H184" s="81">
        <f t="shared" si="84"/>
        <v>34005</v>
      </c>
      <c r="I184" s="81">
        <f t="shared" si="85"/>
        <v>562032</v>
      </c>
      <c r="J184" s="82">
        <f t="shared" si="86"/>
        <v>0.10854210751312873</v>
      </c>
      <c r="K184" s="82">
        <f t="shared" si="87"/>
        <v>2.0933419118942241E-3</v>
      </c>
      <c r="L184" s="82">
        <f t="shared" si="88"/>
        <v>6.305056839146421E-2</v>
      </c>
      <c r="M184" s="81">
        <f t="shared" si="89"/>
        <v>1.6661896255179656</v>
      </c>
      <c r="N184" s="84">
        <f t="shared" si="90"/>
        <v>3.4965300206658591E-2</v>
      </c>
      <c r="O184" s="84"/>
      <c r="P184" s="85">
        <f t="shared" si="91"/>
        <v>0.74970518393534047</v>
      </c>
      <c r="Q184" s="87">
        <f t="shared" si="92"/>
        <v>3.4965300206658591E-2</v>
      </c>
      <c r="R184" s="96">
        <f t="shared" si="93"/>
        <v>0.21532951585800097</v>
      </c>
      <c r="AB184" s="119">
        <f t="shared" si="94"/>
        <v>46089.571428571428</v>
      </c>
      <c r="AC184" s="120">
        <f t="shared" si="95"/>
        <v>1025.8571428571429</v>
      </c>
      <c r="AD184" s="67">
        <f t="shared" si="96"/>
        <v>3247.51</v>
      </c>
      <c r="AE184" s="41">
        <f t="shared" si="97"/>
        <v>0.31589037227203082</v>
      </c>
    </row>
    <row r="185" spans="1:31" ht="13.8" x14ac:dyDescent="0.25">
      <c r="A185" s="95">
        <v>44043</v>
      </c>
      <c r="B185" s="81">
        <v>2662485</v>
      </c>
      <c r="C185" s="81">
        <v>92475</v>
      </c>
      <c r="D185" s="81">
        <v>2008854</v>
      </c>
      <c r="E185" s="81"/>
      <c r="F185" s="81">
        <f t="shared" si="82"/>
        <v>52383</v>
      </c>
      <c r="G185" s="81">
        <f t="shared" si="83"/>
        <v>1212</v>
      </c>
      <c r="H185" s="81">
        <f t="shared" si="84"/>
        <v>52047</v>
      </c>
      <c r="I185" s="81">
        <f t="shared" si="85"/>
        <v>561156</v>
      </c>
      <c r="J185" s="82">
        <f t="shared" si="86"/>
        <v>9.4361581687447182E-2</v>
      </c>
      <c r="K185" s="82">
        <f t="shared" si="87"/>
        <v>2.1564608420872834E-3</v>
      </c>
      <c r="L185" s="82">
        <f t="shared" si="88"/>
        <v>9.2605047399436327E-2</v>
      </c>
      <c r="M185" s="81">
        <f t="shared" si="89"/>
        <v>0.99577965187028139</v>
      </c>
      <c r="N185" s="84">
        <f t="shared" si="90"/>
        <v>3.4732590042760803E-2</v>
      </c>
      <c r="O185" s="84"/>
      <c r="P185" s="85">
        <f t="shared" si="91"/>
        <v>0.75450340565298957</v>
      </c>
      <c r="Q185" s="87">
        <f t="shared" si="92"/>
        <v>3.4732590042760803E-2</v>
      </c>
      <c r="R185" s="96">
        <f t="shared" si="93"/>
        <v>0.21076400430424957</v>
      </c>
      <c r="AB185" s="119">
        <f t="shared" si="94"/>
        <v>45588.428571428572</v>
      </c>
      <c r="AC185" s="120">
        <f t="shared" si="95"/>
        <v>1033.8571428571429</v>
      </c>
      <c r="AD185" s="67">
        <f t="shared" si="96"/>
        <v>3226.2700000000004</v>
      </c>
      <c r="AE185" s="41">
        <f t="shared" si="97"/>
        <v>0.32044966566875766</v>
      </c>
    </row>
    <row r="186" spans="1:31" ht="13.8" x14ac:dyDescent="0.25">
      <c r="A186" s="95">
        <v>44044</v>
      </c>
      <c r="B186" s="81">
        <v>2707877</v>
      </c>
      <c r="C186" s="81">
        <v>93563</v>
      </c>
      <c r="D186" s="81">
        <v>2037982</v>
      </c>
      <c r="E186" s="81"/>
      <c r="F186" s="81">
        <f t="shared" si="82"/>
        <v>45392</v>
      </c>
      <c r="G186" s="81">
        <f t="shared" si="83"/>
        <v>1088</v>
      </c>
      <c r="H186" s="81">
        <f t="shared" si="84"/>
        <v>29128</v>
      </c>
      <c r="I186" s="81">
        <f t="shared" si="85"/>
        <v>576332</v>
      </c>
      <c r="J186" s="82">
        <f t="shared" si="86"/>
        <v>8.1916231969917527E-2</v>
      </c>
      <c r="K186" s="82">
        <f t="shared" si="87"/>
        <v>1.9388547926066904E-3</v>
      </c>
      <c r="L186" s="82">
        <f t="shared" si="88"/>
        <v>5.1907134557948237E-2</v>
      </c>
      <c r="M186" s="81">
        <f t="shared" si="89"/>
        <v>1.5213060983356843</v>
      </c>
      <c r="N186" s="84">
        <f t="shared" si="90"/>
        <v>3.4552160234752168E-2</v>
      </c>
      <c r="O186" s="84"/>
      <c r="P186" s="85">
        <f t="shared" si="91"/>
        <v>0.75261247095049</v>
      </c>
      <c r="Q186" s="87">
        <f t="shared" si="92"/>
        <v>3.4552160234752168E-2</v>
      </c>
      <c r="R186" s="96">
        <f t="shared" si="93"/>
        <v>0.21283536881475784</v>
      </c>
      <c r="AB186" s="119">
        <f t="shared" si="94"/>
        <v>44766.285714285717</v>
      </c>
      <c r="AC186" s="120">
        <f t="shared" si="95"/>
        <v>1016.2857142857143</v>
      </c>
      <c r="AD186" s="67">
        <f t="shared" si="96"/>
        <v>3191.1900000000005</v>
      </c>
      <c r="AE186" s="41">
        <f t="shared" si="97"/>
        <v>0.31846606259286164</v>
      </c>
    </row>
    <row r="187" spans="1:31" ht="13.8" x14ac:dyDescent="0.25">
      <c r="A187" s="95">
        <v>44045</v>
      </c>
      <c r="B187" s="81">
        <v>2733677</v>
      </c>
      <c r="C187" s="81">
        <v>94104</v>
      </c>
      <c r="D187" s="81">
        <v>2062876</v>
      </c>
      <c r="E187" s="81"/>
      <c r="F187" s="81">
        <f t="shared" si="82"/>
        <v>25800</v>
      </c>
      <c r="G187" s="81">
        <f t="shared" si="83"/>
        <v>541</v>
      </c>
      <c r="H187" s="81">
        <f t="shared" si="84"/>
        <v>24894</v>
      </c>
      <c r="I187" s="81">
        <f t="shared" si="85"/>
        <v>576697</v>
      </c>
      <c r="J187" s="82">
        <f t="shared" si="86"/>
        <v>4.5343512746418381E-2</v>
      </c>
      <c r="K187" s="82">
        <f t="shared" si="87"/>
        <v>9.3869505770979226E-4</v>
      </c>
      <c r="L187" s="82">
        <f t="shared" si="88"/>
        <v>4.3193853542749662E-2</v>
      </c>
      <c r="M187" s="81">
        <f t="shared" si="89"/>
        <v>1.0274392525326834</v>
      </c>
      <c r="N187" s="84">
        <f t="shared" si="90"/>
        <v>3.4423964499097737E-2</v>
      </c>
      <c r="O187" s="84"/>
      <c r="P187" s="85">
        <f t="shared" si="91"/>
        <v>0.75461585256780517</v>
      </c>
      <c r="Q187" s="87">
        <f t="shared" si="92"/>
        <v>3.4423964499097737E-2</v>
      </c>
      <c r="R187" s="96">
        <f t="shared" si="93"/>
        <v>0.21096018293309715</v>
      </c>
      <c r="AB187" s="119">
        <f t="shared" si="94"/>
        <v>44940.857142857145</v>
      </c>
      <c r="AC187" s="120">
        <f t="shared" si="95"/>
        <v>1014.2857142857143</v>
      </c>
      <c r="AD187" s="67">
        <f t="shared" si="96"/>
        <v>3133.6400000000003</v>
      </c>
      <c r="AE187" s="41">
        <f t="shared" si="97"/>
        <v>0.32367652770762251</v>
      </c>
    </row>
    <row r="188" spans="1:31" ht="13.8" x14ac:dyDescent="0.25">
      <c r="A188" s="95">
        <v>44046</v>
      </c>
      <c r="B188" s="81">
        <v>2750318</v>
      </c>
      <c r="C188" s="81">
        <v>94665</v>
      </c>
      <c r="D188" s="81">
        <v>2098976</v>
      </c>
      <c r="E188" s="81"/>
      <c r="F188" s="81">
        <f t="shared" si="82"/>
        <v>16641</v>
      </c>
      <c r="G188" s="81">
        <f t="shared" si="83"/>
        <v>561</v>
      </c>
      <c r="H188" s="81">
        <f t="shared" si="84"/>
        <v>36100</v>
      </c>
      <c r="I188" s="81">
        <f t="shared" si="85"/>
        <v>556677</v>
      </c>
      <c r="J188" s="82">
        <f t="shared" si="86"/>
        <v>2.9231648998076846E-2</v>
      </c>
      <c r="K188" s="82">
        <f t="shared" si="87"/>
        <v>9.7278120052644629E-4</v>
      </c>
      <c r="L188" s="82">
        <f t="shared" si="88"/>
        <v>6.2597863349384511E-2</v>
      </c>
      <c r="M188" s="81">
        <f t="shared" si="89"/>
        <v>0.45982936314459294</v>
      </c>
      <c r="N188" s="84">
        <f t="shared" si="90"/>
        <v>3.4419656199755809E-2</v>
      </c>
      <c r="O188" s="84"/>
      <c r="P188" s="85">
        <f t="shared" si="91"/>
        <v>0.76317574913155495</v>
      </c>
      <c r="Q188" s="87">
        <f t="shared" si="92"/>
        <v>3.4419656199755809E-2</v>
      </c>
      <c r="R188" s="96">
        <f t="shared" si="93"/>
        <v>0.20240459466868921</v>
      </c>
      <c r="AB188" s="119">
        <f t="shared" si="94"/>
        <v>43991.857142857145</v>
      </c>
      <c r="AC188" s="120">
        <f t="shared" si="95"/>
        <v>1006.7142857142857</v>
      </c>
      <c r="AD188" s="67">
        <f t="shared" si="96"/>
        <v>3145.8600000000006</v>
      </c>
      <c r="AE188" s="41">
        <f t="shared" si="97"/>
        <v>0.32001242449259837</v>
      </c>
    </row>
    <row r="189" spans="1:31" ht="13.8" x14ac:dyDescent="0.25">
      <c r="A189" s="95">
        <v>44047</v>
      </c>
      <c r="B189" s="81">
        <v>2801921</v>
      </c>
      <c r="C189" s="81">
        <v>95819</v>
      </c>
      <c r="D189" s="81">
        <v>2157484</v>
      </c>
      <c r="E189" s="81"/>
      <c r="F189" s="81">
        <f t="shared" si="82"/>
        <v>51603</v>
      </c>
      <c r="G189" s="81">
        <f t="shared" si="83"/>
        <v>1154</v>
      </c>
      <c r="H189" s="81">
        <f t="shared" si="84"/>
        <v>58508</v>
      </c>
      <c r="I189" s="81">
        <f t="shared" si="85"/>
        <v>548618</v>
      </c>
      <c r="J189" s="82">
        <f t="shared" si="86"/>
        <v>9.3913430298973449E-2</v>
      </c>
      <c r="K189" s="82">
        <f t="shared" si="87"/>
        <v>2.0730154110911712E-3</v>
      </c>
      <c r="L189" s="82">
        <f t="shared" si="88"/>
        <v>0.10510224061709034</v>
      </c>
      <c r="M189" s="81">
        <f t="shared" si="89"/>
        <v>0.87626037743524599</v>
      </c>
      <c r="N189" s="84">
        <f t="shared" si="90"/>
        <v>3.4197609425818933E-2</v>
      </c>
      <c r="O189" s="84"/>
      <c r="P189" s="85">
        <f t="shared" si="91"/>
        <v>0.77000172381733822</v>
      </c>
      <c r="Q189" s="87">
        <f t="shared" si="92"/>
        <v>3.4197609425818933E-2</v>
      </c>
      <c r="R189" s="96">
        <f t="shared" si="93"/>
        <v>0.19580066675684282</v>
      </c>
      <c r="AB189" s="119">
        <f t="shared" si="94"/>
        <v>45532.857142857145</v>
      </c>
      <c r="AC189" s="120">
        <f t="shared" si="95"/>
        <v>1040</v>
      </c>
      <c r="AD189" s="67">
        <f t="shared" si="96"/>
        <v>3079.4300000000003</v>
      </c>
      <c r="AE189" s="41">
        <f t="shared" si="97"/>
        <v>0.33772483868767916</v>
      </c>
    </row>
    <row r="190" spans="1:31" ht="13.8" x14ac:dyDescent="0.25">
      <c r="A190" s="95">
        <v>44048</v>
      </c>
      <c r="B190" s="81">
        <v>2859073</v>
      </c>
      <c r="C190" s="81">
        <v>97256</v>
      </c>
      <c r="D190" s="81">
        <v>2190361</v>
      </c>
      <c r="E190" s="81"/>
      <c r="F190" s="81">
        <f t="shared" si="82"/>
        <v>57152</v>
      </c>
      <c r="G190" s="81">
        <f t="shared" si="83"/>
        <v>1437</v>
      </c>
      <c r="H190" s="81">
        <f t="shared" si="84"/>
        <v>32877</v>
      </c>
      <c r="I190" s="81">
        <f t="shared" si="85"/>
        <v>571456</v>
      </c>
      <c r="J190" s="82">
        <f t="shared" si="86"/>
        <v>0.10556604243215709</v>
      </c>
      <c r="K190" s="82">
        <f t="shared" si="87"/>
        <v>2.6193088815897399E-3</v>
      </c>
      <c r="L190" s="82">
        <f t="shared" si="88"/>
        <v>5.9926943702175287E-2</v>
      </c>
      <c r="M190" s="81">
        <f t="shared" si="89"/>
        <v>1.6878076314928352</v>
      </c>
      <c r="N190" s="84">
        <f t="shared" si="90"/>
        <v>3.4016620072310148E-2</v>
      </c>
      <c r="O190" s="84"/>
      <c r="P190" s="85">
        <f t="shared" si="91"/>
        <v>0.76610880519664937</v>
      </c>
      <c r="Q190" s="87">
        <f t="shared" si="92"/>
        <v>3.4016620072310148E-2</v>
      </c>
      <c r="R190" s="96">
        <f t="shared" si="93"/>
        <v>0.19987457473104053</v>
      </c>
      <c r="AB190" s="119">
        <f t="shared" si="94"/>
        <v>43829.714285714283</v>
      </c>
      <c r="AC190" s="120">
        <f t="shared" si="95"/>
        <v>1017.4285714285714</v>
      </c>
      <c r="AD190" s="67">
        <f t="shared" si="96"/>
        <v>3187.3000000000006</v>
      </c>
      <c r="AE190" s="41">
        <f t="shared" si="97"/>
        <v>0.3192133063811286</v>
      </c>
    </row>
    <row r="191" spans="1:31" ht="13.8" x14ac:dyDescent="0.25">
      <c r="A191" s="95">
        <v>44049</v>
      </c>
      <c r="B191" s="81">
        <v>2912212</v>
      </c>
      <c r="C191" s="81">
        <v>98493</v>
      </c>
      <c r="D191" s="81">
        <v>2230542</v>
      </c>
      <c r="E191" s="81"/>
      <c r="F191" s="81">
        <f t="shared" si="82"/>
        <v>53139</v>
      </c>
      <c r="G191" s="81">
        <f t="shared" si="83"/>
        <v>1237</v>
      </c>
      <c r="H191" s="81">
        <f t="shared" si="84"/>
        <v>40181</v>
      </c>
      <c r="I191" s="81">
        <f t="shared" si="85"/>
        <v>583177</v>
      </c>
      <c r="J191" s="82">
        <f t="shared" si="86"/>
        <v>9.4256603861875649E-2</v>
      </c>
      <c r="K191" s="82">
        <f t="shared" si="87"/>
        <v>2.1646460969873445E-3</v>
      </c>
      <c r="L191" s="82">
        <f t="shared" si="88"/>
        <v>7.0313374958002009E-2</v>
      </c>
      <c r="M191" s="81">
        <f t="shared" si="89"/>
        <v>1.3004853401055585</v>
      </c>
      <c r="N191" s="84">
        <f t="shared" si="90"/>
        <v>3.3820683384314057E-2</v>
      </c>
      <c r="O191" s="84"/>
      <c r="P191" s="85">
        <f t="shared" si="91"/>
        <v>0.76592706849638692</v>
      </c>
      <c r="Q191" s="87">
        <f t="shared" si="92"/>
        <v>3.3820683384314057E-2</v>
      </c>
      <c r="R191" s="96">
        <f t="shared" si="93"/>
        <v>0.20025224811929898</v>
      </c>
      <c r="AB191" s="119">
        <f t="shared" si="94"/>
        <v>43158.571428571428</v>
      </c>
      <c r="AC191" s="120">
        <f t="shared" si="95"/>
        <v>1032.8571428571429</v>
      </c>
      <c r="AD191" s="67">
        <f t="shared" si="96"/>
        <v>3068.08</v>
      </c>
      <c r="AE191" s="41">
        <f t="shared" si="97"/>
        <v>0.33664609229783543</v>
      </c>
    </row>
    <row r="192" spans="1:31" ht="13.8" x14ac:dyDescent="0.25">
      <c r="A192" s="95">
        <v>44050</v>
      </c>
      <c r="B192" s="81">
        <v>2962442</v>
      </c>
      <c r="C192" s="81">
        <v>99572</v>
      </c>
      <c r="D192" s="81">
        <v>2272299</v>
      </c>
      <c r="E192" s="81"/>
      <c r="F192" s="81">
        <f t="shared" si="82"/>
        <v>50230</v>
      </c>
      <c r="G192" s="81">
        <f t="shared" si="83"/>
        <v>1079</v>
      </c>
      <c r="H192" s="81">
        <f t="shared" si="84"/>
        <v>41757</v>
      </c>
      <c r="I192" s="81">
        <f t="shared" si="85"/>
        <v>590571</v>
      </c>
      <c r="J192" s="82">
        <f t="shared" si="86"/>
        <v>8.7328110626780364E-2</v>
      </c>
      <c r="K192" s="82">
        <f t="shared" si="87"/>
        <v>1.8502101420323504E-3</v>
      </c>
      <c r="L192" s="82">
        <f t="shared" si="88"/>
        <v>7.1602618073072152E-2</v>
      </c>
      <c r="M192" s="81">
        <f t="shared" si="89"/>
        <v>1.18890058761308</v>
      </c>
      <c r="N192" s="84">
        <f t="shared" si="90"/>
        <v>3.3611459734907888E-2</v>
      </c>
      <c r="O192" s="84"/>
      <c r="P192" s="85">
        <f t="shared" si="91"/>
        <v>0.76703577656541466</v>
      </c>
      <c r="Q192" s="87">
        <f t="shared" si="92"/>
        <v>3.3611459734907888E-2</v>
      </c>
      <c r="R192" s="96">
        <f t="shared" si="93"/>
        <v>0.19935276369967747</v>
      </c>
      <c r="AB192" s="119">
        <f t="shared" si="94"/>
        <v>42851</v>
      </c>
      <c r="AC192" s="120">
        <f t="shared" si="95"/>
        <v>1013.8571428571429</v>
      </c>
      <c r="AD192" s="67">
        <f t="shared" si="96"/>
        <v>3021.1000000000004</v>
      </c>
      <c r="AE192" s="41">
        <f t="shared" si="97"/>
        <v>0.33559205019931243</v>
      </c>
    </row>
    <row r="193" spans="1:31" ht="13.8" x14ac:dyDescent="0.25">
      <c r="A193" s="95">
        <v>44051</v>
      </c>
      <c r="B193" s="81">
        <v>3012412</v>
      </c>
      <c r="C193" s="81">
        <v>100477</v>
      </c>
      <c r="D193" s="81">
        <v>2321537</v>
      </c>
      <c r="E193" s="81"/>
      <c r="F193" s="81">
        <f t="shared" si="82"/>
        <v>49970</v>
      </c>
      <c r="G193" s="81">
        <f t="shared" si="83"/>
        <v>905</v>
      </c>
      <c r="H193" s="81">
        <f t="shared" si="84"/>
        <v>49238</v>
      </c>
      <c r="I193" s="81">
        <f t="shared" si="85"/>
        <v>590398</v>
      </c>
      <c r="J193" s="82">
        <f t="shared" si="86"/>
        <v>8.5808946913917397E-2</v>
      </c>
      <c r="K193" s="82">
        <f t="shared" si="87"/>
        <v>1.5324152388112521E-3</v>
      </c>
      <c r="L193" s="82">
        <f t="shared" si="88"/>
        <v>8.3373548650373955E-2</v>
      </c>
      <c r="M193" s="81">
        <f t="shared" si="89"/>
        <v>1.0106350953851806</v>
      </c>
      <c r="N193" s="84">
        <f t="shared" si="90"/>
        <v>3.3354335329961508E-2</v>
      </c>
      <c r="O193" s="84"/>
      <c r="P193" s="85">
        <f t="shared" si="91"/>
        <v>0.77065720094064161</v>
      </c>
      <c r="Q193" s="87">
        <f t="shared" si="92"/>
        <v>3.3354335329961508E-2</v>
      </c>
      <c r="R193" s="96">
        <f t="shared" si="93"/>
        <v>0.19598846372939693</v>
      </c>
      <c r="AB193" s="119">
        <f t="shared" si="94"/>
        <v>43505</v>
      </c>
      <c r="AC193" s="120">
        <f t="shared" si="95"/>
        <v>987.71428571428567</v>
      </c>
      <c r="AD193" s="67">
        <f t="shared" si="96"/>
        <v>2999.57</v>
      </c>
      <c r="AE193" s="41">
        <f t="shared" si="97"/>
        <v>0.32928529279672941</v>
      </c>
    </row>
    <row r="194" spans="1:31" ht="13.8" x14ac:dyDescent="0.25">
      <c r="A194" s="95">
        <v>44052</v>
      </c>
      <c r="B194" s="81">
        <v>3035422</v>
      </c>
      <c r="C194" s="81">
        <v>101049</v>
      </c>
      <c r="D194" s="81">
        <v>2356983</v>
      </c>
      <c r="E194" s="81"/>
      <c r="F194" s="81">
        <f t="shared" si="82"/>
        <v>23010</v>
      </c>
      <c r="G194" s="81">
        <f t="shared" si="83"/>
        <v>572</v>
      </c>
      <c r="H194" s="81">
        <f t="shared" si="84"/>
        <v>35446</v>
      </c>
      <c r="I194" s="81">
        <f t="shared" si="85"/>
        <v>577390</v>
      </c>
      <c r="J194" s="82">
        <f t="shared" si="86"/>
        <v>3.9533988656847353E-2</v>
      </c>
      <c r="K194" s="82">
        <f t="shared" si="87"/>
        <v>9.6883797031832759E-4</v>
      </c>
      <c r="L194" s="82">
        <f t="shared" si="88"/>
        <v>6.0037466251579442E-2</v>
      </c>
      <c r="M194" s="81">
        <f t="shared" si="89"/>
        <v>0.64803120203857423</v>
      </c>
      <c r="N194" s="84">
        <f t="shared" si="90"/>
        <v>3.3289934645001587E-2</v>
      </c>
      <c r="O194" s="84"/>
      <c r="P194" s="85">
        <f t="shared" si="91"/>
        <v>0.77649269195518777</v>
      </c>
      <c r="Q194" s="87">
        <f t="shared" si="92"/>
        <v>3.3289934645001587E-2</v>
      </c>
      <c r="R194" s="96">
        <f t="shared" si="93"/>
        <v>0.1902173733998106</v>
      </c>
      <c r="AB194" s="119">
        <f t="shared" si="94"/>
        <v>43106.428571428572</v>
      </c>
      <c r="AC194" s="120">
        <f t="shared" si="95"/>
        <v>992.14285714285711</v>
      </c>
      <c r="AD194" s="67">
        <f t="shared" si="96"/>
        <v>3045.3500000000004</v>
      </c>
      <c r="AE194" s="41">
        <f t="shared" si="97"/>
        <v>0.32578943541558669</v>
      </c>
    </row>
    <row r="195" spans="1:31" ht="13.8" x14ac:dyDescent="0.25">
      <c r="A195" s="95">
        <v>44053</v>
      </c>
      <c r="B195" s="81">
        <v>3057470</v>
      </c>
      <c r="C195" s="81">
        <v>101752</v>
      </c>
      <c r="D195" s="81">
        <v>2390830</v>
      </c>
      <c r="E195" s="81"/>
      <c r="F195" s="81">
        <f t="shared" si="82"/>
        <v>22048</v>
      </c>
      <c r="G195" s="81">
        <f t="shared" si="83"/>
        <v>703</v>
      </c>
      <c r="H195" s="81">
        <f t="shared" si="84"/>
        <v>33847</v>
      </c>
      <c r="I195" s="81">
        <f t="shared" si="85"/>
        <v>564888</v>
      </c>
      <c r="J195" s="82">
        <f t="shared" si="86"/>
        <v>3.8738832357385997E-2</v>
      </c>
      <c r="K195" s="82">
        <f t="shared" si="87"/>
        <v>1.2175479312076759E-3</v>
      </c>
      <c r="L195" s="82">
        <f t="shared" si="88"/>
        <v>5.8620689655172413E-2</v>
      </c>
      <c r="M195" s="81">
        <f t="shared" si="89"/>
        <v>0.64739260245531405</v>
      </c>
      <c r="N195" s="84">
        <f t="shared" si="90"/>
        <v>3.3279803236008855E-2</v>
      </c>
      <c r="O195" s="84"/>
      <c r="P195" s="85">
        <f t="shared" si="91"/>
        <v>0.78196351885709425</v>
      </c>
      <c r="Q195" s="87">
        <f t="shared" si="92"/>
        <v>3.3279803236008855E-2</v>
      </c>
      <c r="R195" s="96">
        <f t="shared" si="93"/>
        <v>0.18475667790689687</v>
      </c>
      <c r="AB195" s="119">
        <f t="shared" si="94"/>
        <v>43878.857142857145</v>
      </c>
      <c r="AC195" s="120">
        <f t="shared" si="95"/>
        <v>1012.4285714285714</v>
      </c>
      <c r="AD195" s="67">
        <f t="shared" si="96"/>
        <v>3017.4500000000003</v>
      </c>
      <c r="AE195" s="41">
        <f t="shared" si="97"/>
        <v>0.33552455597559905</v>
      </c>
    </row>
    <row r="196" spans="1:31" ht="13.8" x14ac:dyDescent="0.25">
      <c r="A196" s="95">
        <v>44054</v>
      </c>
      <c r="B196" s="81">
        <v>3109630</v>
      </c>
      <c r="C196" s="81">
        <v>103026</v>
      </c>
      <c r="D196" s="81">
        <v>2449338</v>
      </c>
      <c r="E196" s="81"/>
      <c r="F196" s="81">
        <f t="shared" si="82"/>
        <v>52160</v>
      </c>
      <c r="G196" s="81">
        <f t="shared" si="83"/>
        <v>1274</v>
      </c>
      <c r="H196" s="81">
        <f t="shared" si="84"/>
        <v>58508</v>
      </c>
      <c r="I196" s="81">
        <f t="shared" si="85"/>
        <v>557266</v>
      </c>
      <c r="J196" s="82">
        <f t="shared" si="86"/>
        <v>9.3684451940606678E-2</v>
      </c>
      <c r="K196" s="82">
        <f t="shared" si="87"/>
        <v>2.2553143277959523E-3</v>
      </c>
      <c r="L196" s="82">
        <f t="shared" si="88"/>
        <v>0.10357451388593845</v>
      </c>
      <c r="M196" s="81">
        <f t="shared" si="89"/>
        <v>0.88523673827950589</v>
      </c>
      <c r="N196" s="84">
        <f t="shared" si="90"/>
        <v>3.3131272852397232E-2</v>
      </c>
      <c r="O196" s="84"/>
      <c r="P196" s="85">
        <f t="shared" si="91"/>
        <v>0.78766219775343049</v>
      </c>
      <c r="Q196" s="87">
        <f t="shared" si="92"/>
        <v>3.3131272852397232E-2</v>
      </c>
      <c r="R196" s="96">
        <f t="shared" si="93"/>
        <v>0.17920652939417225</v>
      </c>
      <c r="AB196" s="119">
        <f t="shared" si="94"/>
        <v>43958.428571428572</v>
      </c>
      <c r="AC196" s="120">
        <f t="shared" si="95"/>
        <v>1029.5714285714287</v>
      </c>
      <c r="AD196" s="67">
        <f t="shared" si="96"/>
        <v>3071.5200000000004</v>
      </c>
      <c r="AE196" s="41">
        <f t="shared" si="97"/>
        <v>0.33519932429918364</v>
      </c>
    </row>
    <row r="197" spans="1:31" ht="13.8" x14ac:dyDescent="0.25">
      <c r="A197" s="95">
        <v>44055</v>
      </c>
      <c r="B197" s="81">
        <v>3164785</v>
      </c>
      <c r="C197" s="81">
        <v>104201</v>
      </c>
      <c r="D197" s="81">
        <v>2506228</v>
      </c>
      <c r="E197" s="81"/>
      <c r="F197" s="81">
        <f t="shared" si="82"/>
        <v>55155</v>
      </c>
      <c r="G197" s="81">
        <f t="shared" si="83"/>
        <v>1175</v>
      </c>
      <c r="H197" s="81">
        <f t="shared" si="84"/>
        <v>56890</v>
      </c>
      <c r="I197" s="81">
        <f t="shared" si="85"/>
        <v>554356</v>
      </c>
      <c r="J197" s="82">
        <f t="shared" si="86"/>
        <v>0.10044371555350415</v>
      </c>
      <c r="K197" s="82">
        <f t="shared" si="87"/>
        <v>2.1085083245703127E-3</v>
      </c>
      <c r="L197" s="82">
        <f t="shared" si="88"/>
        <v>0.10208769241260009</v>
      </c>
      <c r="M197" s="81">
        <f t="shared" si="89"/>
        <v>0.96398635308084124</v>
      </c>
      <c r="N197" s="84">
        <f t="shared" si="90"/>
        <v>3.2925143414165574E-2</v>
      </c>
      <c r="O197" s="84"/>
      <c r="P197" s="85">
        <f t="shared" si="91"/>
        <v>0.79191098289457262</v>
      </c>
      <c r="Q197" s="87">
        <f t="shared" si="92"/>
        <v>3.2925143414165574E-2</v>
      </c>
      <c r="R197" s="96">
        <f t="shared" si="93"/>
        <v>0.17516387369126185</v>
      </c>
      <c r="AB197" s="119">
        <f t="shared" si="94"/>
        <v>43673.142857142855</v>
      </c>
      <c r="AC197" s="120">
        <f t="shared" si="95"/>
        <v>992.14285714285711</v>
      </c>
      <c r="AD197" s="67">
        <f t="shared" si="96"/>
        <v>3077.09</v>
      </c>
      <c r="AE197" s="41">
        <f t="shared" si="97"/>
        <v>0.32242893680160706</v>
      </c>
    </row>
    <row r="198" spans="1:31" ht="13.8" x14ac:dyDescent="0.25">
      <c r="A198" s="95">
        <v>44056</v>
      </c>
      <c r="B198" s="81">
        <v>3224876</v>
      </c>
      <c r="C198" s="81">
        <v>105463</v>
      </c>
      <c r="D198" s="81">
        <v>2521100</v>
      </c>
      <c r="E198" s="81"/>
      <c r="F198" s="81">
        <f t="shared" si="82"/>
        <v>60091</v>
      </c>
      <c r="G198" s="81">
        <f t="shared" si="83"/>
        <v>1262</v>
      </c>
      <c r="H198" s="81">
        <f t="shared" si="84"/>
        <v>14872</v>
      </c>
      <c r="I198" s="81">
        <f t="shared" si="85"/>
        <v>598313</v>
      </c>
      <c r="J198" s="82">
        <f t="shared" si="86"/>
        <v>0.11003617495762211</v>
      </c>
      <c r="K198" s="82">
        <f t="shared" si="87"/>
        <v>2.2765154521643132E-3</v>
      </c>
      <c r="L198" s="82">
        <f t="shared" si="88"/>
        <v>2.6827525994126519E-2</v>
      </c>
      <c r="M198" s="81">
        <f t="shared" si="89"/>
        <v>3.7807867735718088</v>
      </c>
      <c r="N198" s="84">
        <f t="shared" si="90"/>
        <v>3.2702962842602323E-2</v>
      </c>
      <c r="O198" s="84"/>
      <c r="P198" s="85">
        <f t="shared" si="91"/>
        <v>0.78176649272716225</v>
      </c>
      <c r="Q198" s="87">
        <f t="shared" si="92"/>
        <v>3.2702962842602323E-2</v>
      </c>
      <c r="R198" s="96">
        <f t="shared" si="93"/>
        <v>0.18553054443023542</v>
      </c>
      <c r="AB198" s="119">
        <f t="shared" si="94"/>
        <v>44666.285714285717</v>
      </c>
      <c r="AC198" s="120">
        <f t="shared" si="95"/>
        <v>995.71428571428567</v>
      </c>
      <c r="AD198" s="67">
        <f t="shared" si="96"/>
        <v>3057.1200000000003</v>
      </c>
      <c r="AE198" s="41">
        <f t="shared" si="97"/>
        <v>0.32570336974482045</v>
      </c>
    </row>
    <row r="199" spans="1:31" ht="13.8" x14ac:dyDescent="0.25">
      <c r="A199" s="95">
        <v>44057</v>
      </c>
      <c r="B199" s="81">
        <v>3275520</v>
      </c>
      <c r="C199" s="81">
        <v>106523</v>
      </c>
      <c r="D199" s="81">
        <v>2616981</v>
      </c>
      <c r="E199" s="81"/>
      <c r="F199" s="81">
        <f t="shared" si="82"/>
        <v>50644</v>
      </c>
      <c r="G199" s="81">
        <f t="shared" si="83"/>
        <v>1060</v>
      </c>
      <c r="H199" s="81">
        <f t="shared" si="84"/>
        <v>95881</v>
      </c>
      <c r="I199" s="81">
        <f t="shared" si="85"/>
        <v>552016</v>
      </c>
      <c r="J199" s="82">
        <f t="shared" si="86"/>
        <v>8.5948641504155723E-2</v>
      </c>
      <c r="K199" s="82">
        <f t="shared" si="87"/>
        <v>1.7716479501531806E-3</v>
      </c>
      <c r="L199" s="82">
        <f t="shared" si="88"/>
        <v>0.16025224255531803</v>
      </c>
      <c r="M199" s="81">
        <f t="shared" si="89"/>
        <v>0.53046894032737357</v>
      </c>
      <c r="N199" s="84">
        <f t="shared" si="90"/>
        <v>3.2520943239546699E-2</v>
      </c>
      <c r="O199" s="84"/>
      <c r="P199" s="85">
        <f t="shared" si="91"/>
        <v>0.79895131154747945</v>
      </c>
      <c r="Q199" s="87">
        <f t="shared" si="92"/>
        <v>3.2520943239546699E-2</v>
      </c>
      <c r="R199" s="96">
        <f t="shared" si="93"/>
        <v>0.16852774521297387</v>
      </c>
      <c r="AB199" s="119">
        <f t="shared" si="94"/>
        <v>44725.428571428572</v>
      </c>
      <c r="AC199" s="120">
        <f t="shared" si="95"/>
        <v>993</v>
      </c>
      <c r="AD199" s="67">
        <f t="shared" si="96"/>
        <v>3126.6400000000003</v>
      </c>
      <c r="AE199" s="41">
        <f t="shared" si="97"/>
        <v>0.31759332702197884</v>
      </c>
    </row>
    <row r="200" spans="1:31" ht="13.8" x14ac:dyDescent="0.25">
      <c r="A200" s="95">
        <v>44058</v>
      </c>
      <c r="B200" s="81">
        <v>3317096</v>
      </c>
      <c r="C200" s="81">
        <v>107232</v>
      </c>
      <c r="D200" s="81">
        <v>2622878</v>
      </c>
      <c r="E200" s="81"/>
      <c r="F200" s="81">
        <f t="shared" si="82"/>
        <v>41576</v>
      </c>
      <c r="G200" s="81">
        <f t="shared" si="83"/>
        <v>709</v>
      </c>
      <c r="H200" s="81">
        <f t="shared" si="84"/>
        <v>5897</v>
      </c>
      <c r="I200" s="81">
        <f t="shared" si="85"/>
        <v>586986</v>
      </c>
      <c r="J200" s="82">
        <f t="shared" si="86"/>
        <v>7.6495444874471574E-2</v>
      </c>
      <c r="K200" s="82">
        <f t="shared" si="87"/>
        <v>1.2843830613605402E-3</v>
      </c>
      <c r="L200" s="82">
        <f t="shared" si="88"/>
        <v>1.0682661372134141E-2</v>
      </c>
      <c r="M200" s="81">
        <f t="shared" si="89"/>
        <v>6.3921752191683776</v>
      </c>
      <c r="N200" s="84">
        <f t="shared" si="90"/>
        <v>3.2327071631330535E-2</v>
      </c>
      <c r="O200" s="84"/>
      <c r="P200" s="85">
        <f t="shared" si="91"/>
        <v>0.79071513154880047</v>
      </c>
      <c r="Q200" s="87">
        <f t="shared" si="92"/>
        <v>3.2327071631330535E-2</v>
      </c>
      <c r="R200" s="96">
        <f t="shared" si="93"/>
        <v>0.17695779681986901</v>
      </c>
      <c r="AB200" s="119">
        <f t="shared" si="94"/>
        <v>43526.285714285717</v>
      </c>
      <c r="AC200" s="120">
        <f t="shared" si="95"/>
        <v>965</v>
      </c>
      <c r="AD200" s="67">
        <f t="shared" si="96"/>
        <v>3130.78</v>
      </c>
      <c r="AE200" s="41">
        <f t="shared" si="97"/>
        <v>0.30822989798069489</v>
      </c>
    </row>
    <row r="201" spans="1:31" ht="13.8" x14ac:dyDescent="0.25">
      <c r="A201" s="95">
        <v>44059</v>
      </c>
      <c r="B201" s="81">
        <v>3340197</v>
      </c>
      <c r="C201" s="81">
        <v>107852</v>
      </c>
      <c r="D201" s="81">
        <v>2655017</v>
      </c>
      <c r="E201" s="81"/>
      <c r="F201" s="81">
        <f t="shared" si="82"/>
        <v>23101</v>
      </c>
      <c r="G201" s="81">
        <f t="shared" si="83"/>
        <v>620</v>
      </c>
      <c r="H201" s="81">
        <f t="shared" si="84"/>
        <v>32139</v>
      </c>
      <c r="I201" s="81">
        <f t="shared" si="85"/>
        <v>577328</v>
      </c>
      <c r="J201" s="82">
        <f t="shared" si="86"/>
        <v>3.9979177812239038E-2</v>
      </c>
      <c r="K201" s="82">
        <f t="shared" si="87"/>
        <v>1.0562432494131036E-3</v>
      </c>
      <c r="L201" s="82">
        <f t="shared" si="88"/>
        <v>5.47525835369157E-2</v>
      </c>
      <c r="M201" s="81">
        <f t="shared" si="89"/>
        <v>0.71635940252434271</v>
      </c>
      <c r="N201" s="84">
        <f t="shared" si="90"/>
        <v>3.2289113486420114E-2</v>
      </c>
      <c r="O201" s="84"/>
      <c r="P201" s="85">
        <f t="shared" si="91"/>
        <v>0.79486838650534686</v>
      </c>
      <c r="Q201" s="87">
        <f t="shared" si="92"/>
        <v>3.2289113486420114E-2</v>
      </c>
      <c r="R201" s="96">
        <f t="shared" si="93"/>
        <v>0.17284250000823298</v>
      </c>
      <c r="AB201" s="119">
        <f t="shared" si="94"/>
        <v>43539.285714285717</v>
      </c>
      <c r="AC201" s="120">
        <f t="shared" si="95"/>
        <v>971.85714285714289</v>
      </c>
      <c r="AD201" s="67">
        <f t="shared" si="96"/>
        <v>3046.8400000000006</v>
      </c>
      <c r="AE201" s="41">
        <f t="shared" si="97"/>
        <v>0.3189721622589774</v>
      </c>
    </row>
    <row r="202" spans="1:31" ht="13.8" x14ac:dyDescent="0.25">
      <c r="A202" s="95">
        <v>44060</v>
      </c>
      <c r="B202" s="81">
        <v>3359570</v>
      </c>
      <c r="C202" s="81">
        <v>108536</v>
      </c>
      <c r="D202" s="81">
        <v>2699080</v>
      </c>
      <c r="E202" s="81"/>
      <c r="F202" s="81">
        <f t="shared" si="82"/>
        <v>19373</v>
      </c>
      <c r="G202" s="81">
        <f t="shared" si="83"/>
        <v>684</v>
      </c>
      <c r="H202" s="81">
        <f t="shared" si="84"/>
        <v>44063</v>
      </c>
      <c r="I202" s="81">
        <f t="shared" si="85"/>
        <v>551954</v>
      </c>
      <c r="J202" s="82">
        <f t="shared" si="86"/>
        <v>3.4092043119854532E-2</v>
      </c>
      <c r="K202" s="82">
        <f t="shared" si="87"/>
        <v>1.1847684505168639E-3</v>
      </c>
      <c r="L202" s="82">
        <f t="shared" si="88"/>
        <v>7.6322298589363416E-2</v>
      </c>
      <c r="M202" s="81">
        <f t="shared" si="89"/>
        <v>0.43985722104944192</v>
      </c>
      <c r="N202" s="84">
        <f t="shared" si="90"/>
        <v>3.2306515417151599E-2</v>
      </c>
      <c r="O202" s="84"/>
      <c r="P202" s="85">
        <f t="shared" si="91"/>
        <v>0.80340043517473958</v>
      </c>
      <c r="Q202" s="87">
        <f t="shared" si="92"/>
        <v>3.2306515417151599E-2</v>
      </c>
      <c r="R202" s="96">
        <f t="shared" si="93"/>
        <v>0.16429304940810885</v>
      </c>
      <c r="AB202" s="119">
        <f t="shared" si="94"/>
        <v>43157.142857142855</v>
      </c>
      <c r="AC202" s="120">
        <f t="shared" si="95"/>
        <v>969.14285714285711</v>
      </c>
      <c r="AD202" s="67">
        <f t="shared" si="96"/>
        <v>3047.7500000000005</v>
      </c>
      <c r="AE202" s="41">
        <f t="shared" si="97"/>
        <v>0.3179863365246024</v>
      </c>
    </row>
    <row r="203" spans="1:31" ht="13.8" x14ac:dyDescent="0.25">
      <c r="A203" s="95">
        <v>44061</v>
      </c>
      <c r="B203" s="81">
        <v>3407354</v>
      </c>
      <c r="C203" s="81">
        <v>109888</v>
      </c>
      <c r="D203" s="81">
        <v>2751246</v>
      </c>
      <c r="E203" s="81"/>
      <c r="F203" s="81">
        <f t="shared" si="82"/>
        <v>47784</v>
      </c>
      <c r="G203" s="81">
        <f t="shared" si="83"/>
        <v>1352</v>
      </c>
      <c r="H203" s="81">
        <f t="shared" si="84"/>
        <v>52166</v>
      </c>
      <c r="I203" s="81">
        <f t="shared" si="85"/>
        <v>546220</v>
      </c>
      <c r="J203" s="82">
        <f t="shared" si="86"/>
        <v>8.7962710715123932E-2</v>
      </c>
      <c r="K203" s="82">
        <f t="shared" si="87"/>
        <v>2.449479485609308E-3</v>
      </c>
      <c r="L203" s="82">
        <f t="shared" si="88"/>
        <v>9.4511499146668024E-2</v>
      </c>
      <c r="M203" s="81">
        <f t="shared" si="89"/>
        <v>0.90719701838737454</v>
      </c>
      <c r="N203" s="84">
        <f t="shared" si="90"/>
        <v>3.2250244617964559E-2</v>
      </c>
      <c r="O203" s="84"/>
      <c r="P203" s="85">
        <f t="shared" si="91"/>
        <v>0.80744354710429267</v>
      </c>
      <c r="Q203" s="87">
        <f t="shared" si="92"/>
        <v>3.2250244617964559E-2</v>
      </c>
      <c r="R203" s="96">
        <f t="shared" si="93"/>
        <v>0.16030620827774278</v>
      </c>
      <c r="AB203" s="119">
        <f t="shared" si="94"/>
        <v>42532</v>
      </c>
      <c r="AC203" s="120">
        <f t="shared" si="95"/>
        <v>980.28571428571433</v>
      </c>
      <c r="AD203" s="67">
        <f t="shared" si="96"/>
        <v>3021</v>
      </c>
      <c r="AE203" s="41">
        <f t="shared" si="97"/>
        <v>0.32449047146167309</v>
      </c>
    </row>
    <row r="204" spans="1:31" ht="13.8" x14ac:dyDescent="0.25">
      <c r="A204" s="95">
        <v>44062</v>
      </c>
      <c r="B204" s="81">
        <v>3456652</v>
      </c>
      <c r="C204" s="81">
        <v>111100</v>
      </c>
      <c r="D204" s="81">
        <v>2801931</v>
      </c>
      <c r="E204" s="81"/>
      <c r="F204" s="81">
        <f t="shared" si="82"/>
        <v>49298</v>
      </c>
      <c r="G204" s="81">
        <f t="shared" si="83"/>
        <v>1212</v>
      </c>
      <c r="H204" s="81">
        <f t="shared" si="84"/>
        <v>50685</v>
      </c>
      <c r="I204" s="81">
        <f t="shared" si="85"/>
        <v>543621</v>
      </c>
      <c r="J204" s="82">
        <f t="shared" si="86"/>
        <v>9.1723348335740168E-2</v>
      </c>
      <c r="K204" s="82">
        <f t="shared" si="87"/>
        <v>2.2188861630844715E-3</v>
      </c>
      <c r="L204" s="82">
        <f t="shared" si="88"/>
        <v>9.2792281498297394E-2</v>
      </c>
      <c r="M204" s="81">
        <f t="shared" si="89"/>
        <v>0.96539544343503469</v>
      </c>
      <c r="N204" s="84">
        <f t="shared" si="90"/>
        <v>3.214092711675922E-2</v>
      </c>
      <c r="O204" s="84"/>
      <c r="P204" s="85">
        <f t="shared" si="91"/>
        <v>0.81059099961465608</v>
      </c>
      <c r="Q204" s="87">
        <f t="shared" si="92"/>
        <v>3.214092711675922E-2</v>
      </c>
      <c r="R204" s="96">
        <f t="shared" si="93"/>
        <v>0.15726807326858472</v>
      </c>
      <c r="AB204" s="119">
        <f t="shared" si="94"/>
        <v>41695.285714285717</v>
      </c>
      <c r="AC204" s="120">
        <f t="shared" si="95"/>
        <v>985.57142857142856</v>
      </c>
      <c r="AD204" s="67">
        <f t="shared" si="96"/>
        <v>2977.2400000000002</v>
      </c>
      <c r="AE204" s="41">
        <f t="shared" si="97"/>
        <v>0.33103526372460013</v>
      </c>
    </row>
    <row r="205" spans="1:31" ht="13.8" x14ac:dyDescent="0.25">
      <c r="A205" s="95">
        <v>44063</v>
      </c>
      <c r="B205" s="81">
        <v>3501975</v>
      </c>
      <c r="C205" s="81">
        <v>112304</v>
      </c>
      <c r="D205" s="81">
        <v>2844318</v>
      </c>
      <c r="E205" s="81"/>
      <c r="F205" s="81">
        <f t="shared" si="82"/>
        <v>45323</v>
      </c>
      <c r="G205" s="81">
        <f t="shared" si="83"/>
        <v>1204</v>
      </c>
      <c r="H205" s="81">
        <f t="shared" si="84"/>
        <v>42387</v>
      </c>
      <c r="I205" s="81">
        <f t="shared" si="85"/>
        <v>545353</v>
      </c>
      <c r="J205" s="82">
        <f t="shared" si="86"/>
        <v>8.4750642302398912E-2</v>
      </c>
      <c r="K205" s="82">
        <f t="shared" si="87"/>
        <v>2.2147783106244976E-3</v>
      </c>
      <c r="L205" s="82">
        <f t="shared" si="88"/>
        <v>7.7971601538571911E-2</v>
      </c>
      <c r="M205" s="81">
        <f t="shared" si="89"/>
        <v>1.0569206698417655</v>
      </c>
      <c r="N205" s="84">
        <f t="shared" si="90"/>
        <v>3.2068761199037683E-2</v>
      </c>
      <c r="O205" s="84"/>
      <c r="P205" s="85">
        <f t="shared" si="91"/>
        <v>0.81220397061658067</v>
      </c>
      <c r="Q205" s="87">
        <f t="shared" si="92"/>
        <v>3.2068761199037683E-2</v>
      </c>
      <c r="R205" s="96">
        <f t="shared" si="93"/>
        <v>0.15572726818438165</v>
      </c>
      <c r="AB205" s="119">
        <f t="shared" si="94"/>
        <v>39585.571428571428</v>
      </c>
      <c r="AC205" s="120">
        <f t="shared" si="95"/>
        <v>977.28571428571433</v>
      </c>
      <c r="AD205" s="67">
        <f t="shared" si="96"/>
        <v>2918.6700000000005</v>
      </c>
      <c r="AE205" s="41">
        <f t="shared" si="97"/>
        <v>0.3348394009208695</v>
      </c>
    </row>
    <row r="206" spans="1:31" ht="13.8" x14ac:dyDescent="0.25">
      <c r="A206" s="95">
        <v>44064</v>
      </c>
      <c r="B206" s="81">
        <v>3532330</v>
      </c>
      <c r="C206" s="81">
        <v>113358</v>
      </c>
      <c r="D206" s="81">
        <v>2855558</v>
      </c>
      <c r="E206" s="81"/>
      <c r="F206" s="81">
        <f t="shared" si="82"/>
        <v>30355</v>
      </c>
      <c r="G206" s="81">
        <f t="shared" si="83"/>
        <v>1054</v>
      </c>
      <c r="H206" s="81">
        <f t="shared" si="84"/>
        <v>11240</v>
      </c>
      <c r="I206" s="81">
        <f t="shared" si="85"/>
        <v>563414</v>
      </c>
      <c r="J206" s="82">
        <f t="shared" si="86"/>
        <v>5.6593590601197848E-2</v>
      </c>
      <c r="K206" s="82">
        <f t="shared" si="87"/>
        <v>1.9326931363722213E-3</v>
      </c>
      <c r="L206" s="82">
        <f t="shared" si="88"/>
        <v>2.0610503655430518E-2</v>
      </c>
      <c r="M206" s="81">
        <f t="shared" si="89"/>
        <v>2.5104509854510373</v>
      </c>
      <c r="N206" s="84">
        <f t="shared" si="90"/>
        <v>3.209156562382337E-2</v>
      </c>
      <c r="O206" s="84"/>
      <c r="P206" s="85">
        <f t="shared" si="91"/>
        <v>0.80840634935014566</v>
      </c>
      <c r="Q206" s="87">
        <f t="shared" si="92"/>
        <v>3.209156562382337E-2</v>
      </c>
      <c r="R206" s="96">
        <f t="shared" si="93"/>
        <v>0.15950208502603092</v>
      </c>
      <c r="AB206" s="119">
        <f t="shared" si="94"/>
        <v>36687.142857142855</v>
      </c>
      <c r="AC206" s="120">
        <f t="shared" si="95"/>
        <v>976.42857142857144</v>
      </c>
      <c r="AD206" s="67">
        <f t="shared" si="96"/>
        <v>2770.9900000000002</v>
      </c>
      <c r="AE206" s="41">
        <f t="shared" si="97"/>
        <v>0.3523753501198385</v>
      </c>
    </row>
    <row r="207" spans="1:31" ht="13.8" x14ac:dyDescent="0.25">
      <c r="A207" s="95">
        <v>44065</v>
      </c>
      <c r="B207" s="81">
        <v>3582362</v>
      </c>
      <c r="C207" s="81">
        <v>114250</v>
      </c>
      <c r="D207" s="81">
        <v>2913966</v>
      </c>
      <c r="E207" s="81"/>
      <c r="F207" s="81">
        <f t="shared" si="82"/>
        <v>50032</v>
      </c>
      <c r="G207" s="81">
        <f t="shared" si="83"/>
        <v>892</v>
      </c>
      <c r="H207" s="81">
        <f t="shared" si="84"/>
        <v>58408</v>
      </c>
      <c r="I207" s="81">
        <f t="shared" si="85"/>
        <v>554146</v>
      </c>
      <c r="J207" s="82">
        <f t="shared" si="86"/>
        <v>9.030213356730471E-2</v>
      </c>
      <c r="K207" s="82">
        <f t="shared" si="87"/>
        <v>1.5832052451660767E-3</v>
      </c>
      <c r="L207" s="82">
        <f t="shared" si="88"/>
        <v>0.10366799547047109</v>
      </c>
      <c r="M207" s="81">
        <f t="shared" si="89"/>
        <v>0.85796772819037803</v>
      </c>
      <c r="N207" s="84">
        <f t="shared" si="90"/>
        <v>3.189236598646368E-2</v>
      </c>
      <c r="O207" s="84"/>
      <c r="P207" s="85">
        <f t="shared" si="91"/>
        <v>0.81342030760710393</v>
      </c>
      <c r="Q207" s="87">
        <f t="shared" si="92"/>
        <v>3.189236598646368E-2</v>
      </c>
      <c r="R207" s="96">
        <f t="shared" si="93"/>
        <v>0.15468732640643235</v>
      </c>
      <c r="AB207" s="119">
        <f t="shared" si="94"/>
        <v>37895.142857142855</v>
      </c>
      <c r="AC207" s="120">
        <f t="shared" si="95"/>
        <v>1002.5714285714286</v>
      </c>
      <c r="AD207" s="67">
        <f t="shared" si="96"/>
        <v>2568.1</v>
      </c>
      <c r="AE207" s="41">
        <f t="shared" si="97"/>
        <v>0.39039423253433614</v>
      </c>
    </row>
    <row r="208" spans="1:31" ht="13.8" x14ac:dyDescent="0.25">
      <c r="A208" s="95">
        <v>44066</v>
      </c>
      <c r="B208" s="81">
        <v>3605783</v>
      </c>
      <c r="C208" s="81">
        <v>114744</v>
      </c>
      <c r="D208" s="81">
        <v>2947784</v>
      </c>
      <c r="E208" s="81"/>
      <c r="F208" s="81">
        <f t="shared" ref="F208:F214" si="98">B208-B207</f>
        <v>23421</v>
      </c>
      <c r="G208" s="81">
        <f t="shared" ref="G208:G214" si="99">C208-C207</f>
        <v>494</v>
      </c>
      <c r="H208" s="81">
        <f t="shared" ref="H208:H214" si="100">D208-D207</f>
        <v>33818</v>
      </c>
      <c r="I208" s="81">
        <f t="shared" ref="I208:I214" si="101">B208-D208-C208</f>
        <v>543255</v>
      </c>
      <c r="J208" s="82">
        <f t="shared" ref="J208:J214" si="102">F208/I207*$B$2/($B$2-B207)</f>
        <v>4.2989557712152113E-2</v>
      </c>
      <c r="K208" s="82">
        <f t="shared" ref="K208:K214" si="103">G208/I207</f>
        <v>8.9146181692189425E-4</v>
      </c>
      <c r="L208" s="82">
        <f t="shared" ref="L208:L214" si="104">H208/I207</f>
        <v>6.1027238309037689E-2</v>
      </c>
      <c r="M208" s="81">
        <f t="shared" ref="M208:M214" si="105">J208/(K208+L208)</f>
        <v>0.6942903779423597</v>
      </c>
      <c r="N208" s="84">
        <f t="shared" ref="N208:N214" si="106">C208/B208</f>
        <v>3.1822214481570299E-2</v>
      </c>
      <c r="O208" s="84"/>
      <c r="P208" s="85">
        <f t="shared" ref="P208:P214" si="107">D208/B208</f>
        <v>0.81751564084693951</v>
      </c>
      <c r="Q208" s="87">
        <f t="shared" ref="Q208:Q214" si="108">N208</f>
        <v>3.1822214481570299E-2</v>
      </c>
      <c r="R208" s="96">
        <f t="shared" ref="R208:R214" si="109">IF(P208="","",1-SUM(P208:Q208))</f>
        <v>0.15066214467149019</v>
      </c>
      <c r="AB208" s="119">
        <f t="shared" ref="AB208:AB214" si="110">AVERAGE(F202:F208)</f>
        <v>37940.857142857145</v>
      </c>
      <c r="AC208" s="120">
        <f t="shared" ref="AC208:AC214" si="111">AVERAGE(G202:G208)</f>
        <v>984.57142857142856</v>
      </c>
      <c r="AD208" s="67">
        <f t="shared" ref="AD208:AD214" si="112">INDEX(AB187:AB208,$AE$3)*$AD$2</f>
        <v>2652.6600000000003</v>
      </c>
      <c r="AE208" s="41">
        <f t="shared" ref="AE208:AE214" si="113">AC208/AD208</f>
        <v>0.37116382369826079</v>
      </c>
    </row>
    <row r="209" spans="1:31" ht="13.8" x14ac:dyDescent="0.25">
      <c r="A209" s="95">
        <v>44067</v>
      </c>
      <c r="B209" s="81">
        <v>3622861</v>
      </c>
      <c r="C209" s="81">
        <v>115309</v>
      </c>
      <c r="D209" s="81">
        <v>2976256</v>
      </c>
      <c r="E209" s="81"/>
      <c r="F209" s="81">
        <f t="shared" si="98"/>
        <v>17078</v>
      </c>
      <c r="G209" s="81">
        <f t="shared" si="99"/>
        <v>565</v>
      </c>
      <c r="H209" s="81">
        <f t="shared" si="100"/>
        <v>28472</v>
      </c>
      <c r="I209" s="81">
        <f t="shared" si="101"/>
        <v>531296</v>
      </c>
      <c r="J209" s="82">
        <f t="shared" si="102"/>
        <v>3.1978913092833745E-2</v>
      </c>
      <c r="K209" s="82">
        <f t="shared" si="103"/>
        <v>1.040027243191503E-3</v>
      </c>
      <c r="L209" s="82">
        <f t="shared" si="104"/>
        <v>5.2410010032121195E-2</v>
      </c>
      <c r="M209" s="81">
        <f t="shared" si="105"/>
        <v>0.59829543107922301</v>
      </c>
      <c r="N209" s="84">
        <f t="shared" si="106"/>
        <v>3.1828160119861074E-2</v>
      </c>
      <c r="O209" s="84"/>
      <c r="P209" s="85">
        <f t="shared" si="107"/>
        <v>0.82152089191387689</v>
      </c>
      <c r="Q209" s="87">
        <f t="shared" si="108"/>
        <v>3.1828160119861074E-2</v>
      </c>
      <c r="R209" s="96">
        <f t="shared" si="109"/>
        <v>0.14665094796626199</v>
      </c>
      <c r="AB209" s="119">
        <f t="shared" si="110"/>
        <v>37613</v>
      </c>
      <c r="AC209" s="120">
        <f t="shared" si="111"/>
        <v>967.57142857142856</v>
      </c>
      <c r="AD209" s="67">
        <f t="shared" si="112"/>
        <v>2655.8600000000006</v>
      </c>
      <c r="AE209" s="41">
        <f t="shared" si="113"/>
        <v>0.36431567498717116</v>
      </c>
    </row>
    <row r="210" spans="1:31" ht="13.8" x14ac:dyDescent="0.25">
      <c r="A210" s="95">
        <v>44068</v>
      </c>
      <c r="B210" s="81">
        <v>3669995</v>
      </c>
      <c r="C210" s="81">
        <v>116580</v>
      </c>
      <c r="D210" s="81">
        <v>3032551</v>
      </c>
      <c r="E210" s="81"/>
      <c r="F210" s="81">
        <f t="shared" si="98"/>
        <v>47134</v>
      </c>
      <c r="G210" s="81">
        <f t="shared" si="99"/>
        <v>1271</v>
      </c>
      <c r="H210" s="81">
        <f t="shared" si="100"/>
        <v>56295</v>
      </c>
      <c r="I210" s="81">
        <f t="shared" si="101"/>
        <v>520864</v>
      </c>
      <c r="J210" s="82">
        <f t="shared" si="102"/>
        <v>9.0253420416161759E-2</v>
      </c>
      <c r="K210" s="82">
        <f t="shared" si="103"/>
        <v>2.392263446365115E-3</v>
      </c>
      <c r="L210" s="82">
        <f t="shared" si="104"/>
        <v>0.10595788411732819</v>
      </c>
      <c r="M210" s="81">
        <f t="shared" si="105"/>
        <v>0.83297921087838445</v>
      </c>
      <c r="N210" s="84">
        <f t="shared" si="106"/>
        <v>3.1765710852467099E-2</v>
      </c>
      <c r="O210" s="84"/>
      <c r="P210" s="85">
        <f t="shared" si="107"/>
        <v>0.82630930014891024</v>
      </c>
      <c r="Q210" s="87">
        <f t="shared" si="108"/>
        <v>3.1765710852467099E-2</v>
      </c>
      <c r="R210" s="96">
        <f t="shared" si="109"/>
        <v>0.14192498899862271</v>
      </c>
      <c r="AB210" s="119">
        <f t="shared" si="110"/>
        <v>37520.142857142855</v>
      </c>
      <c r="AC210" s="120">
        <f t="shared" si="111"/>
        <v>956</v>
      </c>
      <c r="AD210" s="67">
        <f t="shared" si="112"/>
        <v>2632.9100000000003</v>
      </c>
      <c r="AE210" s="41">
        <f t="shared" si="113"/>
        <v>0.36309634586825978</v>
      </c>
    </row>
    <row r="211" spans="1:31" ht="13.8" x14ac:dyDescent="0.25">
      <c r="A211" s="95">
        <v>44069</v>
      </c>
      <c r="B211" s="81">
        <v>3717156</v>
      </c>
      <c r="C211" s="81">
        <v>117665</v>
      </c>
      <c r="D211" s="81">
        <v>3082447</v>
      </c>
      <c r="E211" s="81"/>
      <c r="F211" s="81">
        <f t="shared" si="98"/>
        <v>47161</v>
      </c>
      <c r="G211" s="81">
        <f t="shared" si="99"/>
        <v>1085</v>
      </c>
      <c r="H211" s="81">
        <f t="shared" si="100"/>
        <v>49896</v>
      </c>
      <c r="I211" s="81">
        <f t="shared" si="101"/>
        <v>517044</v>
      </c>
      <c r="J211" s="82">
        <f t="shared" si="102"/>
        <v>9.2134559864945231E-2</v>
      </c>
      <c r="K211" s="82">
        <f t="shared" si="103"/>
        <v>2.0830773484057257E-3</v>
      </c>
      <c r="L211" s="82">
        <f t="shared" si="104"/>
        <v>9.5794679609264605E-2</v>
      </c>
      <c r="M211" s="81">
        <f t="shared" si="105"/>
        <v>0.94132275533031595</v>
      </c>
      <c r="N211" s="84">
        <f t="shared" si="106"/>
        <v>3.1654576778590945E-2</v>
      </c>
      <c r="O211" s="84"/>
      <c r="P211" s="85">
        <f t="shared" si="107"/>
        <v>0.82924875899747008</v>
      </c>
      <c r="Q211" s="87">
        <f t="shared" si="108"/>
        <v>3.1654576778590945E-2</v>
      </c>
      <c r="R211" s="96">
        <f t="shared" si="109"/>
        <v>0.13909666422393896</v>
      </c>
      <c r="AB211" s="119">
        <f t="shared" si="110"/>
        <v>37214.857142857145</v>
      </c>
      <c r="AC211" s="120">
        <f t="shared" si="111"/>
        <v>937.85714285714289</v>
      </c>
      <c r="AD211" s="67">
        <f t="shared" si="112"/>
        <v>2626.4100000000003</v>
      </c>
      <c r="AE211" s="41">
        <f t="shared" si="113"/>
        <v>0.35708710477691707</v>
      </c>
    </row>
    <row r="212" spans="1:31" ht="13.8" x14ac:dyDescent="0.25">
      <c r="A212" s="95">
        <v>44070</v>
      </c>
      <c r="B212" s="81">
        <v>3761391</v>
      </c>
      <c r="C212" s="81">
        <v>118649</v>
      </c>
      <c r="D212" s="81">
        <v>3122846</v>
      </c>
      <c r="E212" s="81"/>
      <c r="F212" s="81">
        <f t="shared" si="98"/>
        <v>44235</v>
      </c>
      <c r="G212" s="81">
        <f t="shared" si="99"/>
        <v>984</v>
      </c>
      <c r="H212" s="81">
        <f t="shared" si="100"/>
        <v>40399</v>
      </c>
      <c r="I212" s="81">
        <f t="shared" si="101"/>
        <v>519896</v>
      </c>
      <c r="J212" s="82">
        <f t="shared" si="102"/>
        <v>8.7076405413544222E-2</v>
      </c>
      <c r="K212" s="82">
        <f t="shared" si="103"/>
        <v>1.9031262329705016E-3</v>
      </c>
      <c r="L212" s="82">
        <f t="shared" si="104"/>
        <v>7.8134549477413912E-2</v>
      </c>
      <c r="M212" s="81">
        <f t="shared" si="105"/>
        <v>1.087942704990952</v>
      </c>
      <c r="N212" s="84">
        <f t="shared" si="106"/>
        <v>3.154391553550269E-2</v>
      </c>
      <c r="O212" s="84"/>
      <c r="P212" s="85">
        <f t="shared" si="107"/>
        <v>0.83023700540571299</v>
      </c>
      <c r="Q212" s="87">
        <f t="shared" si="108"/>
        <v>3.154391553550269E-2</v>
      </c>
      <c r="R212" s="96">
        <f t="shared" si="109"/>
        <v>0.13821907905878428</v>
      </c>
      <c r="AB212" s="119">
        <f t="shared" si="110"/>
        <v>37059.428571428572</v>
      </c>
      <c r="AC212" s="120">
        <f t="shared" si="111"/>
        <v>906.42857142857144</v>
      </c>
      <c r="AD212" s="67">
        <f t="shared" si="112"/>
        <v>2605.0400000000004</v>
      </c>
      <c r="AE212" s="41">
        <f t="shared" si="113"/>
        <v>0.3479518822853282</v>
      </c>
    </row>
    <row r="213" spans="1:31" ht="13.8" x14ac:dyDescent="0.25">
      <c r="A213" s="95">
        <v>44071</v>
      </c>
      <c r="B213" s="81">
        <v>3804803</v>
      </c>
      <c r="C213" s="81">
        <v>119504</v>
      </c>
      <c r="D213" s="81">
        <v>3158783</v>
      </c>
      <c r="E213" s="81"/>
      <c r="F213" s="81">
        <f t="shared" si="98"/>
        <v>43412</v>
      </c>
      <c r="G213" s="81">
        <f t="shared" si="99"/>
        <v>855</v>
      </c>
      <c r="H213" s="81">
        <f t="shared" si="100"/>
        <v>35937</v>
      </c>
      <c r="I213" s="81">
        <f t="shared" si="101"/>
        <v>526516</v>
      </c>
      <c r="J213" s="82">
        <f t="shared" si="102"/>
        <v>8.5005549682819509E-2</v>
      </c>
      <c r="K213" s="82">
        <f t="shared" si="103"/>
        <v>1.6445596811670027E-3</v>
      </c>
      <c r="L213" s="82">
        <f t="shared" si="104"/>
        <v>6.912344007262991E-2</v>
      </c>
      <c r="M213" s="81">
        <f t="shared" si="105"/>
        <v>1.2011862703277651</v>
      </c>
      <c r="N213" s="84">
        <f t="shared" si="106"/>
        <v>3.1408722081011815E-2</v>
      </c>
      <c r="O213" s="84"/>
      <c r="P213" s="85">
        <f t="shared" si="107"/>
        <v>0.83020934329582896</v>
      </c>
      <c r="Q213" s="87">
        <f t="shared" si="108"/>
        <v>3.1408722081011815E-2</v>
      </c>
      <c r="R213" s="96">
        <f t="shared" si="109"/>
        <v>0.13838193462315918</v>
      </c>
      <c r="AB213" s="119">
        <f t="shared" si="110"/>
        <v>38924.714285714283</v>
      </c>
      <c r="AC213" s="120">
        <f t="shared" si="111"/>
        <v>878</v>
      </c>
      <c r="AD213" s="67">
        <f t="shared" si="112"/>
        <v>2594.1600000000003</v>
      </c>
      <c r="AE213" s="41">
        <f t="shared" si="113"/>
        <v>0.33845252413112525</v>
      </c>
    </row>
    <row r="214" spans="1:31" ht="13.8" x14ac:dyDescent="0.25">
      <c r="A214" s="95">
        <v>44072</v>
      </c>
      <c r="B214" s="81">
        <v>3846153</v>
      </c>
      <c r="C214" s="81">
        <v>120262</v>
      </c>
      <c r="D214" s="81">
        <v>3202185</v>
      </c>
      <c r="E214" s="81"/>
      <c r="F214" s="81">
        <f t="shared" si="98"/>
        <v>41350</v>
      </c>
      <c r="G214" s="81">
        <f t="shared" si="99"/>
        <v>758</v>
      </c>
      <c r="H214" s="81">
        <f t="shared" si="100"/>
        <v>43402</v>
      </c>
      <c r="I214" s="81">
        <f t="shared" si="101"/>
        <v>523706</v>
      </c>
      <c r="J214" s="82">
        <f t="shared" si="102"/>
        <v>7.9966522007928614E-2</v>
      </c>
      <c r="K214" s="82">
        <f t="shared" si="103"/>
        <v>1.439652356243685E-3</v>
      </c>
      <c r="L214" s="82">
        <f t="shared" si="104"/>
        <v>8.2432442698797376E-2</v>
      </c>
      <c r="M214" s="81">
        <f t="shared" si="105"/>
        <v>0.9534341780236989</v>
      </c>
      <c r="N214" s="84">
        <f t="shared" si="106"/>
        <v>3.126812687898791E-2</v>
      </c>
      <c r="O214" s="84"/>
      <c r="P214" s="85">
        <f t="shared" si="107"/>
        <v>0.83256828316502229</v>
      </c>
      <c r="Q214" s="87">
        <f t="shared" si="108"/>
        <v>3.126812687898791E-2</v>
      </c>
      <c r="R214" s="96">
        <f t="shared" si="109"/>
        <v>0.13616358995598976</v>
      </c>
      <c r="AB214" s="119">
        <f t="shared" si="110"/>
        <v>37684.428571428572</v>
      </c>
      <c r="AC214" s="120">
        <f t="shared" si="111"/>
        <v>858.85714285714289</v>
      </c>
      <c r="AD214" s="67">
        <f t="shared" si="112"/>
        <v>2724.73</v>
      </c>
      <c r="AE214" s="41">
        <f t="shared" si="113"/>
        <v>0.3152081647932613</v>
      </c>
    </row>
    <row r="215" spans="1:31" ht="13.8" x14ac:dyDescent="0.25">
      <c r="A215" s="95">
        <v>44073</v>
      </c>
      <c r="B215" s="81">
        <v>3862311</v>
      </c>
      <c r="C215" s="81">
        <v>120828</v>
      </c>
      <c r="D215" s="81">
        <v>3237615</v>
      </c>
      <c r="E215" s="81"/>
      <c r="F215" s="81">
        <f t="shared" ref="F215:F221" si="114">B215-B214</f>
        <v>16158</v>
      </c>
      <c r="G215" s="81">
        <f t="shared" ref="G215:G221" si="115">C215-C214</f>
        <v>566</v>
      </c>
      <c r="H215" s="81">
        <f t="shared" ref="H215:H221" si="116">D215-D214</f>
        <v>35430</v>
      </c>
      <c r="I215" s="81">
        <f t="shared" ref="I215:I221" si="117">B215-D215-C215</f>
        <v>503868</v>
      </c>
      <c r="J215" s="82">
        <f t="shared" ref="J215:J221" si="118">F215/I214*$B$2/($B$2-B214)</f>
        <v>3.1421748959334569E-2</v>
      </c>
      <c r="K215" s="82">
        <f t="shared" ref="K215:K221" si="119">G215/I214</f>
        <v>1.0807590518344262E-3</v>
      </c>
      <c r="L215" s="82">
        <f t="shared" ref="L215:L221" si="120">H215/I214</f>
        <v>6.7652461495571942E-2</v>
      </c>
      <c r="M215" s="81">
        <f t="shared" ref="M215:M221" si="121">J215/(K215+L215)</f>
        <v>0.45715519670233556</v>
      </c>
      <c r="N215" s="84">
        <f t="shared" ref="N215:N221" si="122">C215/B215</f>
        <v>3.1283860880182875E-2</v>
      </c>
      <c r="O215" s="84"/>
      <c r="P215" s="85">
        <f t="shared" ref="P215:P221" si="123">D215/B215</f>
        <v>0.83825849342530934</v>
      </c>
      <c r="Q215" s="87">
        <f t="shared" ref="Q215:Q221" si="124">N215</f>
        <v>3.1283860880182875E-2</v>
      </c>
      <c r="R215" s="96">
        <f t="shared" ref="R215:R221" si="125">IF(P215="","",1-SUM(P215:Q215))</f>
        <v>0.1304576456945078</v>
      </c>
      <c r="AB215" s="119">
        <f t="shared" ref="AB215:AB221" si="126">AVERAGE(F209:F215)</f>
        <v>36646.857142857145</v>
      </c>
      <c r="AC215" s="120">
        <f t="shared" ref="AC215:AC221" si="127">AVERAGE(G209:G215)</f>
        <v>869.14285714285711</v>
      </c>
      <c r="AD215" s="67">
        <f t="shared" ref="AD215:AD221" si="128">INDEX(AB194:AB215,$AE$3)*$AD$2</f>
        <v>2637.9100000000003</v>
      </c>
      <c r="AE215" s="41">
        <f t="shared" ref="AE215:AE221" si="129">AC215/AD215</f>
        <v>0.32948161883569077</v>
      </c>
    </row>
    <row r="216" spans="1:31" ht="13.8" x14ac:dyDescent="0.25">
      <c r="A216" s="95">
        <v>44074</v>
      </c>
      <c r="B216" s="81">
        <v>3908272</v>
      </c>
      <c r="C216" s="81">
        <v>121381</v>
      </c>
      <c r="D216" s="81">
        <v>3268591</v>
      </c>
      <c r="E216" s="81"/>
      <c r="F216" s="81">
        <f t="shared" si="114"/>
        <v>45961</v>
      </c>
      <c r="G216" s="81">
        <f t="shared" si="115"/>
        <v>553</v>
      </c>
      <c r="H216" s="81">
        <f t="shared" si="116"/>
        <v>30976</v>
      </c>
      <c r="I216" s="81">
        <f t="shared" si="117"/>
        <v>518300</v>
      </c>
      <c r="J216" s="82">
        <f t="shared" si="118"/>
        <v>9.2904471054838053E-2</v>
      </c>
      <c r="K216" s="82">
        <f t="shared" si="119"/>
        <v>1.0975096652297825E-3</v>
      </c>
      <c r="L216" s="82">
        <f t="shared" si="120"/>
        <v>6.1476418427048353E-2</v>
      </c>
      <c r="M216" s="81">
        <f t="shared" si="121"/>
        <v>1.4847153421123138</v>
      </c>
      <c r="N216" s="84">
        <f t="shared" si="122"/>
        <v>3.1057459665038666E-2</v>
      </c>
      <c r="O216" s="84"/>
      <c r="P216" s="85">
        <f t="shared" si="123"/>
        <v>0.83632638669979986</v>
      </c>
      <c r="Q216" s="87">
        <f t="shared" si="124"/>
        <v>3.1057459665038666E-2</v>
      </c>
      <c r="R216" s="96">
        <f t="shared" si="125"/>
        <v>0.13261615363516144</v>
      </c>
      <c r="AB216" s="119">
        <f t="shared" si="126"/>
        <v>40773</v>
      </c>
      <c r="AC216" s="120">
        <f t="shared" si="127"/>
        <v>867.42857142857144</v>
      </c>
      <c r="AD216" s="67">
        <f t="shared" si="128"/>
        <v>2565.2800000000002</v>
      </c>
      <c r="AE216" s="41">
        <f t="shared" si="129"/>
        <v>0.33814186811130614</v>
      </c>
    </row>
    <row r="217" spans="1:31" ht="13.8" x14ac:dyDescent="0.25">
      <c r="A217" s="95">
        <v>44075</v>
      </c>
      <c r="B217" s="81">
        <v>3950931</v>
      </c>
      <c r="C217" s="81">
        <v>122596</v>
      </c>
      <c r="D217" s="81">
        <v>3345240</v>
      </c>
      <c r="E217" s="81"/>
      <c r="F217" s="81">
        <f t="shared" si="114"/>
        <v>42659</v>
      </c>
      <c r="G217" s="81">
        <f t="shared" si="115"/>
        <v>1215</v>
      </c>
      <c r="H217" s="81">
        <f t="shared" si="116"/>
        <v>76649</v>
      </c>
      <c r="I217" s="81">
        <f t="shared" si="117"/>
        <v>483095</v>
      </c>
      <c r="J217" s="82">
        <f t="shared" si="118"/>
        <v>8.3847291783870889E-2</v>
      </c>
      <c r="K217" s="82">
        <f t="shared" si="119"/>
        <v>2.3442021994983602E-3</v>
      </c>
      <c r="L217" s="82">
        <f t="shared" si="120"/>
        <v>0.14788539455913563</v>
      </c>
      <c r="M217" s="81">
        <f t="shared" si="121"/>
        <v>0.55812764989700359</v>
      </c>
      <c r="N217" s="84">
        <f t="shared" si="122"/>
        <v>3.1029648455009717E-2</v>
      </c>
      <c r="O217" s="84"/>
      <c r="P217" s="85">
        <f t="shared" si="123"/>
        <v>0.8466966393490547</v>
      </c>
      <c r="Q217" s="87">
        <f t="shared" si="124"/>
        <v>3.1029648455009717E-2</v>
      </c>
      <c r="R217" s="96">
        <f t="shared" si="125"/>
        <v>0.12227371219593564</v>
      </c>
      <c r="AB217" s="119">
        <f t="shared" si="126"/>
        <v>40133.714285714283</v>
      </c>
      <c r="AC217" s="120">
        <f t="shared" si="127"/>
        <v>859.42857142857144</v>
      </c>
      <c r="AD217" s="67">
        <f t="shared" si="128"/>
        <v>2854.11</v>
      </c>
      <c r="AE217" s="41">
        <f t="shared" si="129"/>
        <v>0.30111963849626378</v>
      </c>
    </row>
    <row r="218" spans="1:31" ht="13.8" x14ac:dyDescent="0.25">
      <c r="A218" s="95">
        <v>44076</v>
      </c>
      <c r="B218" s="81">
        <v>3997865</v>
      </c>
      <c r="C218" s="81">
        <v>123780</v>
      </c>
      <c r="D218" s="81">
        <v>3387309</v>
      </c>
      <c r="E218" s="81"/>
      <c r="F218" s="81">
        <f t="shared" si="114"/>
        <v>46934</v>
      </c>
      <c r="G218" s="81">
        <f t="shared" si="115"/>
        <v>1184</v>
      </c>
      <c r="H218" s="81">
        <f t="shared" si="116"/>
        <v>42069</v>
      </c>
      <c r="I218" s="81">
        <f t="shared" si="117"/>
        <v>486776</v>
      </c>
      <c r="J218" s="82">
        <f t="shared" si="118"/>
        <v>9.8992753751326476E-2</v>
      </c>
      <c r="K218" s="82">
        <f t="shared" si="119"/>
        <v>2.4508637017563832E-3</v>
      </c>
      <c r="L218" s="82">
        <f t="shared" si="120"/>
        <v>8.7082250903031497E-2</v>
      </c>
      <c r="M218" s="81">
        <f t="shared" si="121"/>
        <v>1.1056552001825783</v>
      </c>
      <c r="N218" s="84">
        <f t="shared" si="122"/>
        <v>3.0961525714350034E-2</v>
      </c>
      <c r="O218" s="84"/>
      <c r="P218" s="85">
        <f t="shared" si="123"/>
        <v>0.84727948542534581</v>
      </c>
      <c r="Q218" s="87">
        <f t="shared" si="124"/>
        <v>3.0961525714350034E-2</v>
      </c>
      <c r="R218" s="96">
        <f t="shared" si="125"/>
        <v>0.12175898886030412</v>
      </c>
      <c r="AB218" s="119">
        <f t="shared" si="126"/>
        <v>40101.285714285717</v>
      </c>
      <c r="AC218" s="120">
        <f t="shared" si="127"/>
        <v>873.57142857142856</v>
      </c>
      <c r="AD218" s="67">
        <f t="shared" si="128"/>
        <v>2809.36</v>
      </c>
      <c r="AE218" s="41">
        <f t="shared" si="129"/>
        <v>0.31095033337536965</v>
      </c>
    </row>
    <row r="219" spans="1:31" ht="13.8" x14ac:dyDescent="0.25">
      <c r="A219" s="95">
        <v>44077</v>
      </c>
      <c r="B219" s="81">
        <v>4041638</v>
      </c>
      <c r="C219" s="81">
        <v>124614</v>
      </c>
      <c r="D219" s="81">
        <v>3429435</v>
      </c>
      <c r="E219" s="81"/>
      <c r="F219" s="81">
        <f t="shared" si="114"/>
        <v>43773</v>
      </c>
      <c r="G219" s="81">
        <f t="shared" si="115"/>
        <v>834</v>
      </c>
      <c r="H219" s="81">
        <f t="shared" si="116"/>
        <v>42126</v>
      </c>
      <c r="I219" s="81">
        <f t="shared" si="117"/>
        <v>487589</v>
      </c>
      <c r="J219" s="82">
        <f t="shared" si="118"/>
        <v>9.164805547352653E-2</v>
      </c>
      <c r="K219" s="82">
        <f t="shared" si="119"/>
        <v>1.7133137213009679E-3</v>
      </c>
      <c r="L219" s="82">
        <f t="shared" si="120"/>
        <v>8.6540831922691339E-2</v>
      </c>
      <c r="M219" s="81">
        <f t="shared" si="121"/>
        <v>1.0384560952323405</v>
      </c>
      <c r="N219" s="84">
        <f t="shared" si="122"/>
        <v>3.0832548585499244E-2</v>
      </c>
      <c r="O219" s="84"/>
      <c r="P219" s="85">
        <f t="shared" si="123"/>
        <v>0.84852601841134712</v>
      </c>
      <c r="Q219" s="87">
        <f t="shared" si="124"/>
        <v>3.0832548585499244E-2</v>
      </c>
      <c r="R219" s="96">
        <f t="shared" si="125"/>
        <v>0.12064143300315366</v>
      </c>
      <c r="AB219" s="119">
        <f t="shared" si="126"/>
        <v>40035.285714285717</v>
      </c>
      <c r="AC219" s="120">
        <f t="shared" si="127"/>
        <v>852.14285714285711</v>
      </c>
      <c r="AD219" s="67">
        <f t="shared" si="128"/>
        <v>2807.0900000000006</v>
      </c>
      <c r="AE219" s="41">
        <f t="shared" si="129"/>
        <v>0.30356805700667128</v>
      </c>
    </row>
    <row r="220" spans="1:31" ht="13.8" x14ac:dyDescent="0.25">
      <c r="A220" s="95">
        <v>44078</v>
      </c>
      <c r="B220" s="81">
        <v>4091801</v>
      </c>
      <c r="C220" s="81">
        <v>125502</v>
      </c>
      <c r="D220" s="81">
        <v>3464278</v>
      </c>
      <c r="E220" s="81"/>
      <c r="F220" s="81">
        <f t="shared" si="114"/>
        <v>50163</v>
      </c>
      <c r="G220" s="81">
        <f t="shared" si="115"/>
        <v>888</v>
      </c>
      <c r="H220" s="81">
        <f t="shared" si="116"/>
        <v>34843</v>
      </c>
      <c r="I220" s="81">
        <f t="shared" si="117"/>
        <v>502021</v>
      </c>
      <c r="J220" s="82">
        <f t="shared" si="118"/>
        <v>0.10487376558361199</v>
      </c>
      <c r="K220" s="82">
        <f t="shared" si="119"/>
        <v>1.8212059747041054E-3</v>
      </c>
      <c r="L220" s="82">
        <f t="shared" si="120"/>
        <v>7.1459774523215253E-2</v>
      </c>
      <c r="M220" s="81">
        <f t="shared" si="121"/>
        <v>1.4311184821904728</v>
      </c>
      <c r="N220" s="84">
        <f t="shared" si="122"/>
        <v>3.0671579580727412E-2</v>
      </c>
      <c r="O220" s="84"/>
      <c r="P220" s="85">
        <f t="shared" si="123"/>
        <v>0.84663892501126037</v>
      </c>
      <c r="Q220" s="87">
        <f t="shared" si="124"/>
        <v>3.0671579580727412E-2</v>
      </c>
      <c r="R220" s="96">
        <f t="shared" si="125"/>
        <v>0.12268949540801222</v>
      </c>
      <c r="AB220" s="119">
        <f t="shared" si="126"/>
        <v>40999.714285714283</v>
      </c>
      <c r="AC220" s="120">
        <f t="shared" si="127"/>
        <v>856.85714285714289</v>
      </c>
      <c r="AD220" s="67">
        <f t="shared" si="128"/>
        <v>2802.4700000000007</v>
      </c>
      <c r="AE220" s="41">
        <f t="shared" si="129"/>
        <v>0.30575069237392111</v>
      </c>
    </row>
    <row r="221" spans="1:31" ht="13.8" x14ac:dyDescent="0.25">
      <c r="A221" s="95">
        <v>44079</v>
      </c>
      <c r="B221" s="81">
        <v>4123000</v>
      </c>
      <c r="C221" s="81">
        <v>126203</v>
      </c>
      <c r="D221" s="81">
        <v>3498999</v>
      </c>
      <c r="E221" s="81"/>
      <c r="F221" s="81">
        <f t="shared" si="114"/>
        <v>31199</v>
      </c>
      <c r="G221" s="81">
        <f t="shared" si="115"/>
        <v>701</v>
      </c>
      <c r="H221" s="81">
        <f t="shared" si="116"/>
        <v>34721</v>
      </c>
      <c r="I221" s="81">
        <f t="shared" si="117"/>
        <v>497798</v>
      </c>
      <c r="J221" s="82">
        <f t="shared" si="118"/>
        <v>6.3366619658219991E-2</v>
      </c>
      <c r="K221" s="82">
        <f t="shared" si="119"/>
        <v>1.3963559293336334E-3</v>
      </c>
      <c r="L221" s="82">
        <f t="shared" si="120"/>
        <v>6.9162445395710537E-2</v>
      </c>
      <c r="M221" s="81">
        <f t="shared" si="121"/>
        <v>0.89806825609619034</v>
      </c>
      <c r="N221" s="84">
        <f t="shared" si="122"/>
        <v>3.0609507640067913E-2</v>
      </c>
      <c r="O221" s="84"/>
      <c r="P221" s="85">
        <f t="shared" si="123"/>
        <v>0.84865365025466888</v>
      </c>
      <c r="Q221" s="87">
        <f t="shared" si="124"/>
        <v>3.0609507640067913E-2</v>
      </c>
      <c r="R221" s="96">
        <f t="shared" si="125"/>
        <v>0.12073684210526325</v>
      </c>
      <c r="AB221" s="119">
        <f t="shared" si="126"/>
        <v>39549.571428571428</v>
      </c>
      <c r="AC221" s="120">
        <f t="shared" si="127"/>
        <v>848.71428571428567</v>
      </c>
      <c r="AD221" s="67">
        <f t="shared" si="128"/>
        <v>2869.98</v>
      </c>
      <c r="AE221" s="41">
        <f t="shared" si="129"/>
        <v>0.29572132409085977</v>
      </c>
    </row>
    <row r="222" spans="1:31" ht="13.8" x14ac:dyDescent="0.25">
      <c r="A222" s="95">
        <v>44080</v>
      </c>
      <c r="B222" s="81">
        <v>4137521</v>
      </c>
      <c r="C222" s="81">
        <v>126650</v>
      </c>
      <c r="D222" s="81">
        <v>3522155</v>
      </c>
      <c r="E222" s="81"/>
      <c r="F222" s="81">
        <f t="shared" ref="F222:F228" si="130">B222-B221</f>
        <v>14521</v>
      </c>
      <c r="G222" s="81">
        <f t="shared" ref="G222:G228" si="131">C222-C221</f>
        <v>447</v>
      </c>
      <c r="H222" s="81">
        <f t="shared" ref="H222:H228" si="132">D222-D221</f>
        <v>23156</v>
      </c>
      <c r="I222" s="81">
        <f t="shared" ref="I222:I228" si="133">B222-D222-C222</f>
        <v>488716</v>
      </c>
      <c r="J222" s="82">
        <f t="shared" ref="J222:J228" si="134">F222/I221*$B$2/($B$2-B221)</f>
        <v>2.9747476435062901E-2</v>
      </c>
      <c r="K222" s="82">
        <f t="shared" ref="K222:K228" si="135">G222/I221</f>
        <v>8.9795459202327043E-4</v>
      </c>
      <c r="L222" s="82">
        <f t="shared" ref="L222:L228" si="136">H222/I221</f>
        <v>4.6516860252552243E-2</v>
      </c>
      <c r="M222" s="81">
        <f t="shared" ref="M222:M228" si="137">J222/(K222+L222)</f>
        <v>0.62738780131430072</v>
      </c>
      <c r="N222" s="84">
        <f t="shared" ref="N222:N228" si="138">C222/B222</f>
        <v>3.0610116540798222E-2</v>
      </c>
      <c r="O222" s="84"/>
      <c r="P222" s="85">
        <f t="shared" ref="P222:P228" si="139">D222/B222</f>
        <v>0.85127181227599813</v>
      </c>
      <c r="Q222" s="87">
        <f t="shared" ref="Q222:Q228" si="140">N222</f>
        <v>3.0610116540798222E-2</v>
      </c>
      <c r="R222" s="96">
        <f t="shared" ref="R222:R228" si="141">IF(P222="","",1-SUM(P222:Q222))</f>
        <v>0.11811807118320361</v>
      </c>
      <c r="AB222" s="119">
        <f t="shared" ref="AB222:AB228" si="142">AVERAGE(F216:F222)</f>
        <v>39315.714285714283</v>
      </c>
      <c r="AC222" s="120">
        <f t="shared" ref="AC222:AC228" si="143">AVERAGE(G216:G222)</f>
        <v>831.71428571428567</v>
      </c>
      <c r="AD222" s="67">
        <f t="shared" ref="AD222:AD228" si="144">INDEX(AB201:AB222,$AE$3)*$AD$2</f>
        <v>2768.4700000000003</v>
      </c>
      <c r="AE222" s="41">
        <f t="shared" ref="AE222:AE228" si="145">AC222/AD222</f>
        <v>0.30042380293602083</v>
      </c>
    </row>
    <row r="223" spans="1:31" ht="13.8" x14ac:dyDescent="0.25">
      <c r="A223" s="95">
        <v>44081</v>
      </c>
      <c r="B223" s="81">
        <v>4147794</v>
      </c>
      <c r="C223" s="81">
        <v>126960</v>
      </c>
      <c r="D223" s="81">
        <v>3549201</v>
      </c>
      <c r="E223" s="81"/>
      <c r="F223" s="81">
        <f t="shared" si="130"/>
        <v>10273</v>
      </c>
      <c r="G223" s="81">
        <f t="shared" si="131"/>
        <v>310</v>
      </c>
      <c r="H223" s="81">
        <f t="shared" si="132"/>
        <v>27046</v>
      </c>
      <c r="I223" s="81">
        <f t="shared" si="133"/>
        <v>471633</v>
      </c>
      <c r="J223" s="82">
        <f t="shared" si="134"/>
        <v>2.1437677755812665E-2</v>
      </c>
      <c r="K223" s="82">
        <f t="shared" si="135"/>
        <v>6.3431522602083832E-4</v>
      </c>
      <c r="L223" s="82">
        <f t="shared" si="136"/>
        <v>5.5340934203095458E-2</v>
      </c>
      <c r="M223" s="81">
        <f t="shared" si="137"/>
        <v>0.38298494378234182</v>
      </c>
      <c r="N223" s="84">
        <f t="shared" si="138"/>
        <v>3.0609041818373817E-2</v>
      </c>
      <c r="O223" s="84"/>
      <c r="P223" s="85">
        <f t="shared" si="139"/>
        <v>0.85568400937944367</v>
      </c>
      <c r="Q223" s="87">
        <f t="shared" si="140"/>
        <v>3.0609041818373817E-2</v>
      </c>
      <c r="R223" s="96">
        <f t="shared" si="141"/>
        <v>0.11370694880218246</v>
      </c>
      <c r="AB223" s="119">
        <f t="shared" si="142"/>
        <v>34217.428571428572</v>
      </c>
      <c r="AC223" s="120">
        <f t="shared" si="143"/>
        <v>797</v>
      </c>
      <c r="AD223" s="67">
        <f t="shared" si="144"/>
        <v>2752.1</v>
      </c>
      <c r="AE223" s="41">
        <f t="shared" si="145"/>
        <v>0.28959703499146106</v>
      </c>
    </row>
    <row r="224" spans="1:31" ht="13.8" x14ac:dyDescent="0.25">
      <c r="A224" s="95">
        <v>44082</v>
      </c>
      <c r="B224" s="81">
        <v>4162073</v>
      </c>
      <c r="C224" s="81">
        <v>127464</v>
      </c>
      <c r="D224" s="81">
        <v>3572421</v>
      </c>
      <c r="E224" s="81"/>
      <c r="F224" s="81">
        <f t="shared" si="130"/>
        <v>14279</v>
      </c>
      <c r="G224" s="81">
        <f t="shared" si="131"/>
        <v>504</v>
      </c>
      <c r="H224" s="81">
        <f t="shared" si="132"/>
        <v>23220</v>
      </c>
      <c r="I224" s="81">
        <f t="shared" si="133"/>
        <v>462188</v>
      </c>
      <c r="J224" s="82">
        <f t="shared" si="134"/>
        <v>3.0878203371106826E-2</v>
      </c>
      <c r="K224" s="82">
        <f t="shared" si="135"/>
        <v>1.0686275133419418E-3</v>
      </c>
      <c r="L224" s="82">
        <f t="shared" si="136"/>
        <v>4.9233196150396598E-2</v>
      </c>
      <c r="M224" s="81">
        <f t="shared" si="137"/>
        <v>0.6138585268304344</v>
      </c>
      <c r="N224" s="84">
        <f t="shared" si="138"/>
        <v>3.0625123586251371E-2</v>
      </c>
      <c r="O224" s="84"/>
      <c r="P224" s="85">
        <f t="shared" si="139"/>
        <v>0.85832732871335993</v>
      </c>
      <c r="Q224" s="87">
        <f t="shared" si="140"/>
        <v>3.0625123586251371E-2</v>
      </c>
      <c r="R224" s="96">
        <f t="shared" si="141"/>
        <v>0.11104754770038872</v>
      </c>
      <c r="AB224" s="119">
        <f t="shared" si="142"/>
        <v>30163.142857142859</v>
      </c>
      <c r="AC224" s="120">
        <f t="shared" si="143"/>
        <v>695.42857142857144</v>
      </c>
      <c r="AD224" s="67">
        <f t="shared" si="144"/>
        <v>2395.2200000000003</v>
      </c>
      <c r="AE224" s="41">
        <f t="shared" si="145"/>
        <v>0.29034016559170822</v>
      </c>
    </row>
    <row r="225" spans="1:31" ht="13.8" x14ac:dyDescent="0.25">
      <c r="A225" s="95">
        <v>44083</v>
      </c>
      <c r="B225" s="81">
        <v>4197889</v>
      </c>
      <c r="C225" s="81">
        <v>128539</v>
      </c>
      <c r="D225" s="81">
        <v>3611632</v>
      </c>
      <c r="E225" s="81"/>
      <c r="F225" s="81">
        <f t="shared" si="130"/>
        <v>35816</v>
      </c>
      <c r="G225" s="81">
        <f t="shared" si="131"/>
        <v>1075</v>
      </c>
      <c r="H225" s="81">
        <f t="shared" si="132"/>
        <v>39211</v>
      </c>
      <c r="I225" s="81">
        <f t="shared" si="133"/>
        <v>457718</v>
      </c>
      <c r="J225" s="82">
        <f t="shared" si="134"/>
        <v>7.9039937193348828E-2</v>
      </c>
      <c r="K225" s="82">
        <f t="shared" si="135"/>
        <v>2.3258933594121874E-3</v>
      </c>
      <c r="L225" s="82">
        <f t="shared" si="136"/>
        <v>8.4837771642708157E-2</v>
      </c>
      <c r="M225" s="81">
        <f t="shared" si="137"/>
        <v>0.90679914837709152</v>
      </c>
      <c r="N225" s="84">
        <f t="shared" si="138"/>
        <v>3.0619913961517326E-2</v>
      </c>
      <c r="O225" s="84"/>
      <c r="P225" s="85">
        <f t="shared" si="139"/>
        <v>0.86034480663971824</v>
      </c>
      <c r="Q225" s="87">
        <f t="shared" si="140"/>
        <v>3.0619913961517326E-2</v>
      </c>
      <c r="R225" s="96">
        <f t="shared" si="141"/>
        <v>0.10903527939876445</v>
      </c>
      <c r="AB225" s="119">
        <f t="shared" si="142"/>
        <v>28574.857142857141</v>
      </c>
      <c r="AC225" s="120">
        <f t="shared" si="143"/>
        <v>679.85714285714289</v>
      </c>
      <c r="AD225" s="67">
        <f t="shared" si="144"/>
        <v>2111.4200000000005</v>
      </c>
      <c r="AE225" s="41">
        <f t="shared" si="145"/>
        <v>0.32199048169343036</v>
      </c>
    </row>
    <row r="226" spans="1:31" ht="13.8" x14ac:dyDescent="0.25">
      <c r="A226" s="95">
        <v>44084</v>
      </c>
      <c r="B226" s="81">
        <v>4238446</v>
      </c>
      <c r="C226" s="81">
        <v>129522</v>
      </c>
      <c r="D226" s="81">
        <v>3657701</v>
      </c>
      <c r="E226" s="81"/>
      <c r="F226" s="81">
        <f t="shared" si="130"/>
        <v>40557</v>
      </c>
      <c r="G226" s="81">
        <f t="shared" si="131"/>
        <v>983</v>
      </c>
      <c r="H226" s="81">
        <f t="shared" si="132"/>
        <v>46069</v>
      </c>
      <c r="I226" s="81">
        <f t="shared" si="133"/>
        <v>451223</v>
      </c>
      <c r="J226" s="82">
        <f t="shared" si="134"/>
        <v>9.0392135728256606E-2</v>
      </c>
      <c r="K226" s="82">
        <f t="shared" si="135"/>
        <v>2.1476105374925174E-3</v>
      </c>
      <c r="L226" s="82">
        <f t="shared" si="136"/>
        <v>0.1006493080892602</v>
      </c>
      <c r="M226" s="81">
        <f t="shared" si="137"/>
        <v>0.87932728855874687</v>
      </c>
      <c r="N226" s="84">
        <f t="shared" si="138"/>
        <v>3.0558841613176149E-2</v>
      </c>
      <c r="O226" s="84"/>
      <c r="P226" s="85">
        <f t="shared" si="139"/>
        <v>0.86298162109414633</v>
      </c>
      <c r="Q226" s="87">
        <f t="shared" si="140"/>
        <v>3.0558841613176149E-2</v>
      </c>
      <c r="R226" s="96">
        <f t="shared" si="141"/>
        <v>0.10645953729267754</v>
      </c>
      <c r="AB226" s="119">
        <f t="shared" si="142"/>
        <v>28115.428571428572</v>
      </c>
      <c r="AC226" s="120">
        <f t="shared" si="143"/>
        <v>701.14285714285711</v>
      </c>
      <c r="AD226" s="67">
        <f t="shared" si="144"/>
        <v>2000.24</v>
      </c>
      <c r="AE226" s="41">
        <f t="shared" si="145"/>
        <v>0.35052936504762283</v>
      </c>
    </row>
    <row r="227" spans="1:31" ht="13.8" x14ac:dyDescent="0.25">
      <c r="A227" s="95">
        <v>44085</v>
      </c>
      <c r="B227" s="81">
        <v>4282164</v>
      </c>
      <c r="C227" s="81">
        <v>130396</v>
      </c>
      <c r="D227" s="81">
        <v>3695158</v>
      </c>
      <c r="E227" s="81"/>
      <c r="F227" s="81">
        <f t="shared" si="130"/>
        <v>43718</v>
      </c>
      <c r="G227" s="81">
        <f t="shared" si="131"/>
        <v>874</v>
      </c>
      <c r="H227" s="81">
        <f t="shared" si="132"/>
        <v>37457</v>
      </c>
      <c r="I227" s="81">
        <f t="shared" si="133"/>
        <v>456610</v>
      </c>
      <c r="J227" s="82">
        <f t="shared" si="134"/>
        <v>9.8859046226486627E-2</v>
      </c>
      <c r="K227" s="82">
        <f t="shared" si="135"/>
        <v>1.9369580008111289E-3</v>
      </c>
      <c r="L227" s="82">
        <f t="shared" si="136"/>
        <v>8.3012169149179013E-2</v>
      </c>
      <c r="M227" s="81">
        <f t="shared" si="137"/>
        <v>1.1637441083053919</v>
      </c>
      <c r="N227" s="84">
        <f t="shared" si="138"/>
        <v>3.0450958907692467E-2</v>
      </c>
      <c r="O227" s="84"/>
      <c r="P227" s="85">
        <f t="shared" si="139"/>
        <v>0.86291837491511303</v>
      </c>
      <c r="Q227" s="87">
        <f t="shared" si="140"/>
        <v>3.0450958907692467E-2</v>
      </c>
      <c r="R227" s="96">
        <f t="shared" si="141"/>
        <v>0.10663066617719452</v>
      </c>
      <c r="AB227" s="119">
        <f t="shared" si="142"/>
        <v>27194.714285714286</v>
      </c>
      <c r="AC227" s="120">
        <f t="shared" si="143"/>
        <v>699.14285714285711</v>
      </c>
      <c r="AD227" s="67">
        <f t="shared" si="144"/>
        <v>1968.0800000000002</v>
      </c>
      <c r="AE227" s="41">
        <f t="shared" si="145"/>
        <v>0.35524107614673034</v>
      </c>
    </row>
    <row r="228" spans="1:31" ht="13.8" x14ac:dyDescent="0.25">
      <c r="A228" s="95">
        <v>44086</v>
      </c>
      <c r="B228" s="81">
        <v>4315687</v>
      </c>
      <c r="C228" s="81">
        <v>131210</v>
      </c>
      <c r="D228" s="81">
        <v>3723206</v>
      </c>
      <c r="E228" s="81"/>
      <c r="F228" s="81">
        <f t="shared" si="130"/>
        <v>33523</v>
      </c>
      <c r="G228" s="81">
        <f t="shared" si="131"/>
        <v>814</v>
      </c>
      <c r="H228" s="81">
        <f t="shared" si="132"/>
        <v>28048</v>
      </c>
      <c r="I228" s="81">
        <f t="shared" si="133"/>
        <v>461271</v>
      </c>
      <c r="J228" s="82">
        <f t="shared" si="134"/>
        <v>7.4926589984811498E-2</v>
      </c>
      <c r="K228" s="82">
        <f t="shared" si="135"/>
        <v>1.7827029631414116E-3</v>
      </c>
      <c r="L228" s="82">
        <f t="shared" si="136"/>
        <v>6.1426600381069181E-2</v>
      </c>
      <c r="M228" s="81">
        <f t="shared" si="137"/>
        <v>1.1853728173018079</v>
      </c>
      <c r="N228" s="84">
        <f t="shared" si="138"/>
        <v>3.0403038959961645E-2</v>
      </c>
      <c r="O228" s="84"/>
      <c r="P228" s="85">
        <f t="shared" si="139"/>
        <v>0.86271455738101488</v>
      </c>
      <c r="Q228" s="87">
        <f t="shared" si="140"/>
        <v>3.0403038959961645E-2</v>
      </c>
      <c r="R228" s="96">
        <f t="shared" si="141"/>
        <v>0.10688240365902346</v>
      </c>
      <c r="AB228" s="119">
        <f t="shared" si="142"/>
        <v>27526.714285714286</v>
      </c>
      <c r="AC228" s="120">
        <f t="shared" si="143"/>
        <v>715.28571428571433</v>
      </c>
      <c r="AD228" s="67">
        <f t="shared" si="144"/>
        <v>1903.63</v>
      </c>
      <c r="AE228" s="41">
        <f t="shared" si="145"/>
        <v>0.37574828842039382</v>
      </c>
    </row>
    <row r="229" spans="1:31" ht="13.8" x14ac:dyDescent="0.25">
      <c r="A229" s="95">
        <v>44087</v>
      </c>
      <c r="B229" s="81">
        <v>4330455</v>
      </c>
      <c r="C229" s="81">
        <v>131625</v>
      </c>
      <c r="D229" s="81">
        <v>3723206</v>
      </c>
      <c r="E229" s="81"/>
      <c r="F229" s="81">
        <f t="shared" ref="F229:F235" si="146">B229-B228</f>
        <v>14768</v>
      </c>
      <c r="G229" s="81">
        <f t="shared" ref="G229:G235" si="147">C229-C228</f>
        <v>415</v>
      </c>
      <c r="H229" s="81">
        <f t="shared" ref="H229:H235" si="148">D229-D228</f>
        <v>0</v>
      </c>
      <c r="I229" s="81">
        <f t="shared" ref="I229:I235" si="149">B229-D229-C229</f>
        <v>475624</v>
      </c>
      <c r="J229" s="82">
        <f t="shared" ref="J229:J235" si="150">F229/I228*$B$2/($B$2-B228)</f>
        <v>3.2679390527589544E-2</v>
      </c>
      <c r="K229" s="82">
        <f t="shared" ref="K229:K235" si="151">G229/I228</f>
        <v>8.9968803588346118E-4</v>
      </c>
      <c r="L229" s="82">
        <f t="shared" ref="L229:L235" si="152">H229/I228</f>
        <v>0</v>
      </c>
      <c r="M229" s="81">
        <f t="shared" ref="M229:M235" si="153">J229/(K229+L229)</f>
        <v>36.32302445313676</v>
      </c>
      <c r="N229" s="84">
        <f t="shared" ref="N229:N235" si="154">C229/B229</f>
        <v>3.0395189420049394E-2</v>
      </c>
      <c r="O229" s="84"/>
      <c r="P229" s="85">
        <f t="shared" ref="P229:P235" si="155">D229/B229</f>
        <v>0.85977247194578865</v>
      </c>
      <c r="Q229" s="87">
        <f t="shared" ref="Q229:Q235" si="156">N229</f>
        <v>3.0395189420049394E-2</v>
      </c>
      <c r="R229" s="96">
        <f t="shared" ref="R229:R235" si="157">IF(P229="","",1-SUM(P229:Q229))</f>
        <v>0.10983233863416197</v>
      </c>
      <c r="AB229" s="119">
        <f t="shared" ref="AB229:AB235" si="158">AVERAGE(F223:F229)</f>
        <v>27562</v>
      </c>
      <c r="AC229" s="120">
        <f t="shared" ref="AC229:AC235" si="159">AVERAGE(G223:G229)</f>
        <v>710.71428571428567</v>
      </c>
      <c r="AD229" s="67">
        <f t="shared" ref="AD229:AD235" si="160">INDEX(AB208:AB229,$AE$3)*$AD$2</f>
        <v>1926.8700000000001</v>
      </c>
      <c r="AE229" s="41">
        <f t="shared" ref="AE229:AE235" si="161">AC229/AD229</f>
        <v>0.36884392082199924</v>
      </c>
    </row>
    <row r="230" spans="1:31" ht="13.8" x14ac:dyDescent="0.25">
      <c r="A230" s="95">
        <v>44088</v>
      </c>
      <c r="B230" s="81">
        <v>4345610</v>
      </c>
      <c r="C230" s="81">
        <v>132006</v>
      </c>
      <c r="D230" s="81">
        <v>3770138</v>
      </c>
      <c r="E230" s="81"/>
      <c r="F230" s="81">
        <f t="shared" si="146"/>
        <v>15155</v>
      </c>
      <c r="G230" s="81">
        <f t="shared" si="147"/>
        <v>381</v>
      </c>
      <c r="H230" s="81">
        <f t="shared" si="148"/>
        <v>46932</v>
      </c>
      <c r="I230" s="81">
        <f t="shared" si="149"/>
        <v>443466</v>
      </c>
      <c r="J230" s="82">
        <f t="shared" si="150"/>
        <v>3.2526055275601484E-2</v>
      </c>
      <c r="K230" s="82">
        <f t="shared" si="151"/>
        <v>8.0105293256858357E-4</v>
      </c>
      <c r="L230" s="82">
        <f t="shared" si="152"/>
        <v>9.8674583284274975E-2</v>
      </c>
      <c r="M230" s="81">
        <f t="shared" si="153"/>
        <v>0.32697509171692091</v>
      </c>
      <c r="N230" s="84">
        <f t="shared" si="154"/>
        <v>3.0376863087115503E-2</v>
      </c>
      <c r="O230" s="84"/>
      <c r="P230" s="85">
        <f t="shared" si="155"/>
        <v>0.86757394243846087</v>
      </c>
      <c r="Q230" s="87">
        <f t="shared" si="156"/>
        <v>3.0376863087115503E-2</v>
      </c>
      <c r="R230" s="96">
        <f t="shared" si="157"/>
        <v>0.10204919447442362</v>
      </c>
      <c r="AB230" s="119">
        <f t="shared" si="158"/>
        <v>28259.428571428572</v>
      </c>
      <c r="AC230" s="120">
        <f t="shared" si="159"/>
        <v>720.85714285714289</v>
      </c>
      <c r="AD230" s="67">
        <f t="shared" si="160"/>
        <v>1929.3400000000001</v>
      </c>
      <c r="AE230" s="41">
        <f t="shared" si="161"/>
        <v>0.37362887975014403</v>
      </c>
    </row>
    <row r="231" spans="1:31" ht="13.8" x14ac:dyDescent="0.25">
      <c r="A231" s="95">
        <v>44089</v>
      </c>
      <c r="B231" s="81">
        <v>4382263</v>
      </c>
      <c r="C231" s="81">
        <v>133119</v>
      </c>
      <c r="D231" s="81">
        <v>3811505</v>
      </c>
      <c r="E231" s="81"/>
      <c r="F231" s="81">
        <f t="shared" si="146"/>
        <v>36653</v>
      </c>
      <c r="G231" s="81">
        <f t="shared" si="147"/>
        <v>1113</v>
      </c>
      <c r="H231" s="81">
        <f t="shared" si="148"/>
        <v>41367</v>
      </c>
      <c r="I231" s="81">
        <f t="shared" si="149"/>
        <v>437639</v>
      </c>
      <c r="J231" s="82">
        <f t="shared" si="150"/>
        <v>8.4376211880688154E-2</v>
      </c>
      <c r="K231" s="82">
        <f t="shared" si="151"/>
        <v>2.5097752702574719E-3</v>
      </c>
      <c r="L231" s="82">
        <f t="shared" si="152"/>
        <v>9.3281108360054654E-2</v>
      </c>
      <c r="M231" s="81">
        <f t="shared" si="153"/>
        <v>0.88083759834937037</v>
      </c>
      <c r="N231" s="84">
        <f t="shared" si="154"/>
        <v>3.0376771088362339E-2</v>
      </c>
      <c r="O231" s="84"/>
      <c r="P231" s="85">
        <f t="shared" si="155"/>
        <v>0.8697572464272455</v>
      </c>
      <c r="Q231" s="87">
        <f t="shared" si="156"/>
        <v>3.0376771088362339E-2</v>
      </c>
      <c r="R231" s="96">
        <f t="shared" si="157"/>
        <v>9.9865982484392157E-2</v>
      </c>
      <c r="AB231" s="119">
        <f t="shared" si="158"/>
        <v>31455.714285714286</v>
      </c>
      <c r="AC231" s="120">
        <f t="shared" si="159"/>
        <v>807.85714285714289</v>
      </c>
      <c r="AD231" s="67">
        <f t="shared" si="160"/>
        <v>1978.1600000000003</v>
      </c>
      <c r="AE231" s="41">
        <f t="shared" si="161"/>
        <v>0.40838817024767599</v>
      </c>
    </row>
    <row r="232" spans="1:31" ht="13.8" x14ac:dyDescent="0.25">
      <c r="A232" s="95">
        <v>44090</v>
      </c>
      <c r="B232" s="81">
        <v>4419083</v>
      </c>
      <c r="C232" s="81">
        <v>134106</v>
      </c>
      <c r="D232" s="81">
        <v>3845464</v>
      </c>
      <c r="E232" s="81"/>
      <c r="F232" s="81">
        <f t="shared" si="146"/>
        <v>36820</v>
      </c>
      <c r="G232" s="81">
        <f t="shared" si="147"/>
        <v>987</v>
      </c>
      <c r="H232" s="81">
        <f t="shared" si="148"/>
        <v>33959</v>
      </c>
      <c r="I232" s="81">
        <f t="shared" si="149"/>
        <v>439513</v>
      </c>
      <c r="J232" s="82">
        <f t="shared" si="150"/>
        <v>8.590432910269058E-2</v>
      </c>
      <c r="K232" s="82">
        <f t="shared" si="151"/>
        <v>2.2552834642250805E-3</v>
      </c>
      <c r="L232" s="82">
        <f t="shared" si="152"/>
        <v>7.7595918096878935E-2</v>
      </c>
      <c r="M232" s="81">
        <f t="shared" si="153"/>
        <v>1.0758050902584673</v>
      </c>
      <c r="N232" s="84">
        <f t="shared" si="154"/>
        <v>3.0347019958665632E-2</v>
      </c>
      <c r="O232" s="84"/>
      <c r="P232" s="85">
        <f t="shared" si="155"/>
        <v>0.87019501557223522</v>
      </c>
      <c r="Q232" s="87">
        <f t="shared" si="156"/>
        <v>3.0347019958665632E-2</v>
      </c>
      <c r="R232" s="96">
        <f t="shared" si="157"/>
        <v>9.9457964469099158E-2</v>
      </c>
      <c r="AB232" s="119">
        <f t="shared" si="158"/>
        <v>31599.142857142859</v>
      </c>
      <c r="AC232" s="120">
        <f t="shared" si="159"/>
        <v>795.28571428571433</v>
      </c>
      <c r="AD232" s="67">
        <f t="shared" si="160"/>
        <v>2201.9</v>
      </c>
      <c r="AE232" s="41">
        <f t="shared" si="161"/>
        <v>0.36118157694977715</v>
      </c>
    </row>
    <row r="233" spans="1:31" ht="13.8" x14ac:dyDescent="0.25">
      <c r="A233" s="95">
        <v>44091</v>
      </c>
      <c r="B233" s="81">
        <v>4455386</v>
      </c>
      <c r="C233" s="81">
        <v>134935</v>
      </c>
      <c r="D233" s="81">
        <v>3873934</v>
      </c>
      <c r="E233" s="81"/>
      <c r="F233" s="81">
        <f t="shared" si="146"/>
        <v>36303</v>
      </c>
      <c r="G233" s="81">
        <f t="shared" si="147"/>
        <v>829</v>
      </c>
      <c r="H233" s="81">
        <f t="shared" si="148"/>
        <v>28470</v>
      </c>
      <c r="I233" s="81">
        <f t="shared" si="149"/>
        <v>446517</v>
      </c>
      <c r="J233" s="82">
        <f t="shared" si="150"/>
        <v>8.4351904687903767E-2</v>
      </c>
      <c r="K233" s="82">
        <f t="shared" si="151"/>
        <v>1.8861785658217164E-3</v>
      </c>
      <c r="L233" s="82">
        <f t="shared" si="152"/>
        <v>6.4776240975807309E-2</v>
      </c>
      <c r="M233" s="81">
        <f t="shared" si="153"/>
        <v>1.2653591823985342</v>
      </c>
      <c r="N233" s="84">
        <f t="shared" si="154"/>
        <v>3.0285815864214683E-2</v>
      </c>
      <c r="O233" s="84"/>
      <c r="P233" s="85">
        <f t="shared" si="155"/>
        <v>0.8694945847565172</v>
      </c>
      <c r="Q233" s="87">
        <f t="shared" si="156"/>
        <v>3.0285815864214683E-2</v>
      </c>
      <c r="R233" s="96">
        <f t="shared" si="157"/>
        <v>0.10021959937926816</v>
      </c>
      <c r="AB233" s="119">
        <f t="shared" si="158"/>
        <v>30991.428571428572</v>
      </c>
      <c r="AC233" s="120">
        <f t="shared" si="159"/>
        <v>773.28571428571433</v>
      </c>
      <c r="AD233" s="67">
        <f t="shared" si="160"/>
        <v>2211.9400000000005</v>
      </c>
      <c r="AE233" s="41">
        <f t="shared" si="161"/>
        <v>0.34959615282770518</v>
      </c>
    </row>
    <row r="234" spans="1:31" ht="13.8" x14ac:dyDescent="0.25">
      <c r="A234" s="95">
        <v>44092</v>
      </c>
      <c r="B234" s="81">
        <v>4495183</v>
      </c>
      <c r="C234" s="81">
        <v>135793</v>
      </c>
      <c r="D234" s="81">
        <v>3897539</v>
      </c>
      <c r="E234" s="81"/>
      <c r="F234" s="81">
        <f t="shared" si="146"/>
        <v>39797</v>
      </c>
      <c r="G234" s="81">
        <f t="shared" si="147"/>
        <v>858</v>
      </c>
      <c r="H234" s="81">
        <f t="shared" si="148"/>
        <v>23605</v>
      </c>
      <c r="I234" s="81">
        <f t="shared" si="149"/>
        <v>461851</v>
      </c>
      <c r="J234" s="82">
        <f t="shared" si="150"/>
        <v>9.1035796111578068E-2</v>
      </c>
      <c r="K234" s="82">
        <f t="shared" si="151"/>
        <v>1.9215393814793166E-3</v>
      </c>
      <c r="L234" s="82">
        <f t="shared" si="152"/>
        <v>5.2864728554567912E-2</v>
      </c>
      <c r="M234" s="81">
        <f t="shared" si="153"/>
        <v>1.6616535409538284</v>
      </c>
      <c r="N234" s="84">
        <f t="shared" si="154"/>
        <v>3.020855880617096E-2</v>
      </c>
      <c r="O234" s="84"/>
      <c r="P234" s="85">
        <f t="shared" si="155"/>
        <v>0.86704790439009938</v>
      </c>
      <c r="Q234" s="87">
        <f t="shared" si="156"/>
        <v>3.020855880617096E-2</v>
      </c>
      <c r="R234" s="96">
        <f t="shared" si="157"/>
        <v>0.10274353680372972</v>
      </c>
      <c r="AB234" s="119">
        <f t="shared" si="158"/>
        <v>30431.285714285714</v>
      </c>
      <c r="AC234" s="120">
        <f t="shared" si="159"/>
        <v>771</v>
      </c>
      <c r="AD234" s="67">
        <f t="shared" si="160"/>
        <v>2169.4</v>
      </c>
      <c r="AE234" s="41">
        <f t="shared" si="161"/>
        <v>0.35539780584493408</v>
      </c>
    </row>
    <row r="235" spans="1:31" ht="13.8" x14ac:dyDescent="0.25">
      <c r="A235" s="95">
        <v>44093</v>
      </c>
      <c r="B235" s="81">
        <v>4528240</v>
      </c>
      <c r="C235" s="81">
        <v>136532</v>
      </c>
      <c r="D235" s="81">
        <v>3936893</v>
      </c>
      <c r="E235" s="81"/>
      <c r="F235" s="81">
        <f t="shared" si="146"/>
        <v>33057</v>
      </c>
      <c r="G235" s="81">
        <f t="shared" si="147"/>
        <v>739</v>
      </c>
      <c r="H235" s="81">
        <f t="shared" si="148"/>
        <v>39354</v>
      </c>
      <c r="I235" s="81">
        <f t="shared" si="149"/>
        <v>454815</v>
      </c>
      <c r="J235" s="82">
        <f t="shared" si="150"/>
        <v>7.3121394932803591E-2</v>
      </c>
      <c r="K235" s="82">
        <f t="shared" si="151"/>
        <v>1.6000831436978594E-3</v>
      </c>
      <c r="L235" s="82">
        <f t="shared" si="152"/>
        <v>8.520929910295745E-2</v>
      </c>
      <c r="M235" s="81">
        <f t="shared" si="153"/>
        <v>0.84232133716883917</v>
      </c>
      <c r="N235" s="84">
        <f t="shared" si="154"/>
        <v>3.0151228733459358E-2</v>
      </c>
      <c r="O235" s="84"/>
      <c r="P235" s="85">
        <f t="shared" si="155"/>
        <v>0.86940908609084322</v>
      </c>
      <c r="Q235" s="87">
        <f t="shared" si="156"/>
        <v>3.0151228733459358E-2</v>
      </c>
      <c r="R235" s="96">
        <f t="shared" si="157"/>
        <v>0.10043968517569746</v>
      </c>
      <c r="AB235" s="119">
        <f t="shared" si="158"/>
        <v>30364.714285714286</v>
      </c>
      <c r="AC235" s="120">
        <f t="shared" si="159"/>
        <v>760.28571428571433</v>
      </c>
      <c r="AD235" s="67">
        <f t="shared" si="160"/>
        <v>2130.19</v>
      </c>
      <c r="AE235" s="41">
        <f t="shared" si="161"/>
        <v>0.35690981287383489</v>
      </c>
    </row>
    <row r="236" spans="1:31" ht="13.8" x14ac:dyDescent="0.25">
      <c r="A236" s="95">
        <v>44094</v>
      </c>
      <c r="B236" s="81">
        <v>4544629</v>
      </c>
      <c r="C236" s="81">
        <v>136895</v>
      </c>
      <c r="D236" s="81">
        <v>3963446</v>
      </c>
      <c r="E236" s="81"/>
      <c r="F236" s="81">
        <f t="shared" ref="F236:F242" si="162">B236-B235</f>
        <v>16389</v>
      </c>
      <c r="G236" s="81">
        <f t="shared" ref="G236:G242" si="163">C236-C235</f>
        <v>363</v>
      </c>
      <c r="H236" s="81">
        <f t="shared" ref="H236:H242" si="164">D236-D235</f>
        <v>26553</v>
      </c>
      <c r="I236" s="81">
        <f t="shared" ref="I236:I242" si="165">B236-D236-C236</f>
        <v>444288</v>
      </c>
      <c r="J236" s="82">
        <f t="shared" ref="J236:J242" si="166">F236/I235*$B$2/($B$2-B235)</f>
        <v>3.6818797448863044E-2</v>
      </c>
      <c r="K236" s="82">
        <f t="shared" ref="K236:K242" si="167">G236/I235</f>
        <v>7.9812671086045971E-4</v>
      </c>
      <c r="L236" s="82">
        <f t="shared" ref="L236:L242" si="168">H236/I235</f>
        <v>5.8381979486164706E-2</v>
      </c>
      <c r="M236" s="81">
        <f t="shared" ref="M236:M242" si="169">J236/(K236+L236)</f>
        <v>0.62214821525132435</v>
      </c>
      <c r="N236" s="84">
        <f t="shared" ref="N236:N242" si="170">C236/B236</f>
        <v>3.0122370824989236E-2</v>
      </c>
      <c r="O236" s="84"/>
      <c r="P236" s="85">
        <f t="shared" ref="P236:P242" si="171">D236/B236</f>
        <v>0.87211651380123656</v>
      </c>
      <c r="Q236" s="87">
        <f t="shared" ref="Q236:Q242" si="172">N236</f>
        <v>3.0122370824989236E-2</v>
      </c>
      <c r="R236" s="96">
        <f t="shared" ref="R236:R242" si="173">IF(P236="","",1-SUM(P236:Q236))</f>
        <v>9.7761115373774188E-2</v>
      </c>
      <c r="AB236" s="119">
        <f t="shared" ref="AB236:AB242" si="174">AVERAGE(F230:F236)</f>
        <v>30596.285714285714</v>
      </c>
      <c r="AC236" s="120">
        <f t="shared" ref="AC236:AC242" si="175">AVERAGE(G230:G236)</f>
        <v>752.85714285714289</v>
      </c>
      <c r="AD236" s="67">
        <f t="shared" ref="AD236:AD242" si="176">INDEX(AB215:AB236,$AE$3)*$AD$2</f>
        <v>2125.5300000000002</v>
      </c>
      <c r="AE236" s="41">
        <f t="shared" ref="AE236:AE242" si="177">AC236/AD236</f>
        <v>0.35419737329378687</v>
      </c>
    </row>
    <row r="237" spans="1:31" ht="13.8" x14ac:dyDescent="0.25">
      <c r="A237" s="95">
        <v>44095</v>
      </c>
      <c r="B237" s="81">
        <v>4558040</v>
      </c>
      <c r="C237" s="81">
        <v>137272</v>
      </c>
      <c r="D237" s="81">
        <v>3993432</v>
      </c>
      <c r="E237" s="81"/>
      <c r="F237" s="81">
        <f t="shared" si="162"/>
        <v>13411</v>
      </c>
      <c r="G237" s="81">
        <f t="shared" si="163"/>
        <v>377</v>
      </c>
      <c r="H237" s="81">
        <f t="shared" si="164"/>
        <v>29986</v>
      </c>
      <c r="I237" s="81">
        <f t="shared" si="165"/>
        <v>427336</v>
      </c>
      <c r="J237" s="82">
        <f t="shared" si="166"/>
        <v>3.0844853999083037E-2</v>
      </c>
      <c r="K237" s="82">
        <f t="shared" si="167"/>
        <v>8.4854868913857679E-4</v>
      </c>
      <c r="L237" s="82">
        <f t="shared" si="168"/>
        <v>6.7492257274560652E-2</v>
      </c>
      <c r="M237" s="81">
        <f t="shared" si="169"/>
        <v>0.45133875089894293</v>
      </c>
      <c r="N237" s="84">
        <f t="shared" si="170"/>
        <v>3.0116453563373731E-2</v>
      </c>
      <c r="O237" s="84"/>
      <c r="P237" s="85">
        <f t="shared" si="171"/>
        <v>0.87612921343384442</v>
      </c>
      <c r="Q237" s="87">
        <f t="shared" si="172"/>
        <v>3.0116453563373731E-2</v>
      </c>
      <c r="R237" s="96">
        <f t="shared" si="173"/>
        <v>9.3754333002781798E-2</v>
      </c>
      <c r="AB237" s="119">
        <f t="shared" si="174"/>
        <v>30347.142857142859</v>
      </c>
      <c r="AC237" s="120">
        <f t="shared" si="175"/>
        <v>752.28571428571433</v>
      </c>
      <c r="AD237" s="67">
        <f t="shared" si="176"/>
        <v>2141.7400000000002</v>
      </c>
      <c r="AE237" s="41">
        <f t="shared" si="177"/>
        <v>0.35124978488785485</v>
      </c>
    </row>
    <row r="238" spans="1:31" ht="13.8" x14ac:dyDescent="0.25">
      <c r="A238" s="95">
        <v>44096</v>
      </c>
      <c r="B238" s="81">
        <v>4591364</v>
      </c>
      <c r="C238" s="81">
        <v>138105</v>
      </c>
      <c r="D238" s="81">
        <v>4016831</v>
      </c>
      <c r="E238" s="81"/>
      <c r="F238" s="81">
        <f t="shared" si="162"/>
        <v>33324</v>
      </c>
      <c r="G238" s="81">
        <f t="shared" si="163"/>
        <v>833</v>
      </c>
      <c r="H238" s="81">
        <f t="shared" si="164"/>
        <v>23399</v>
      </c>
      <c r="I238" s="81">
        <f t="shared" si="165"/>
        <v>436428</v>
      </c>
      <c r="J238" s="82">
        <f t="shared" si="166"/>
        <v>7.9689625415134288E-2</v>
      </c>
      <c r="K238" s="82">
        <f t="shared" si="167"/>
        <v>1.9492858078888743E-3</v>
      </c>
      <c r="L238" s="82">
        <f t="shared" si="168"/>
        <v>5.4755508545968515E-2</v>
      </c>
      <c r="M238" s="81">
        <f t="shared" si="169"/>
        <v>1.4053419348960805</v>
      </c>
      <c r="N238" s="84">
        <f t="shared" si="170"/>
        <v>3.0079296697016398E-2</v>
      </c>
      <c r="O238" s="84"/>
      <c r="P238" s="85">
        <f t="shared" si="171"/>
        <v>0.87486659737716288</v>
      </c>
      <c r="Q238" s="87">
        <f t="shared" si="172"/>
        <v>3.0079296697016398E-2</v>
      </c>
      <c r="R238" s="96">
        <f t="shared" si="173"/>
        <v>9.5054105925820753E-2</v>
      </c>
      <c r="AB238" s="119">
        <f t="shared" si="174"/>
        <v>29871.571428571428</v>
      </c>
      <c r="AC238" s="120">
        <f t="shared" si="175"/>
        <v>712.28571428571433</v>
      </c>
      <c r="AD238" s="67">
        <f t="shared" si="176"/>
        <v>2124.3000000000002</v>
      </c>
      <c r="AE238" s="41">
        <f t="shared" si="177"/>
        <v>0.33530373030443639</v>
      </c>
    </row>
    <row r="239" spans="1:31" ht="13.8" x14ac:dyDescent="0.25">
      <c r="A239" s="95">
        <v>44097</v>
      </c>
      <c r="B239" s="81">
        <v>4591364</v>
      </c>
      <c r="C239" s="81">
        <v>138105</v>
      </c>
      <c r="D239" s="81">
        <v>4046827</v>
      </c>
      <c r="E239" s="81"/>
      <c r="F239" s="81">
        <f t="shared" si="162"/>
        <v>0</v>
      </c>
      <c r="G239" s="81">
        <f t="shared" si="163"/>
        <v>0</v>
      </c>
      <c r="H239" s="81">
        <f t="shared" si="164"/>
        <v>29996</v>
      </c>
      <c r="I239" s="81">
        <f t="shared" si="165"/>
        <v>406432</v>
      </c>
      <c r="J239" s="82">
        <f t="shared" si="166"/>
        <v>0</v>
      </c>
      <c r="K239" s="82">
        <f t="shared" si="167"/>
        <v>0</v>
      </c>
      <c r="L239" s="82">
        <f t="shared" si="168"/>
        <v>6.8730695555738866E-2</v>
      </c>
      <c r="M239" s="81">
        <f t="shared" si="169"/>
        <v>0</v>
      </c>
      <c r="N239" s="84">
        <f t="shared" si="170"/>
        <v>3.0079296697016398E-2</v>
      </c>
      <c r="O239" s="84"/>
      <c r="P239" s="85">
        <f t="shared" si="171"/>
        <v>0.88139973219287338</v>
      </c>
      <c r="Q239" s="87">
        <f t="shared" si="172"/>
        <v>3.0079296697016398E-2</v>
      </c>
      <c r="R239" s="96">
        <f t="shared" si="173"/>
        <v>8.8520971110110258E-2</v>
      </c>
      <c r="AB239" s="119">
        <f t="shared" si="174"/>
        <v>24611.571428571428</v>
      </c>
      <c r="AC239" s="120">
        <f t="shared" si="175"/>
        <v>571.28571428571433</v>
      </c>
      <c r="AD239" s="67">
        <f t="shared" si="176"/>
        <v>2091.0100000000002</v>
      </c>
      <c r="AE239" s="41">
        <f t="shared" si="177"/>
        <v>0.27321041711216792</v>
      </c>
    </row>
    <row r="240" spans="1:31" ht="13.8" x14ac:dyDescent="0.25">
      <c r="A240" s="95">
        <v>44098</v>
      </c>
      <c r="B240" s="81">
        <v>4657702</v>
      </c>
      <c r="C240" s="81">
        <v>139808</v>
      </c>
      <c r="D240" s="81">
        <v>4102954</v>
      </c>
      <c r="E240" s="81"/>
      <c r="F240" s="81">
        <f t="shared" si="162"/>
        <v>66338</v>
      </c>
      <c r="G240" s="81">
        <f t="shared" si="163"/>
        <v>1703</v>
      </c>
      <c r="H240" s="81">
        <f t="shared" si="164"/>
        <v>56127</v>
      </c>
      <c r="I240" s="81">
        <f t="shared" si="165"/>
        <v>414940</v>
      </c>
      <c r="J240" s="82">
        <f t="shared" si="166"/>
        <v>0.16682387465992854</v>
      </c>
      <c r="K240" s="82">
        <f t="shared" si="167"/>
        <v>4.1901228249744118E-3</v>
      </c>
      <c r="L240" s="82">
        <f t="shared" si="168"/>
        <v>0.13809690181875442</v>
      </c>
      <c r="M240" s="81">
        <f t="shared" si="169"/>
        <v>1.1724461529618551</v>
      </c>
      <c r="N240" s="84">
        <f t="shared" si="170"/>
        <v>3.0016518875617203E-2</v>
      </c>
      <c r="O240" s="84"/>
      <c r="P240" s="85">
        <f t="shared" si="171"/>
        <v>0.88089663099957871</v>
      </c>
      <c r="Q240" s="87">
        <f t="shared" si="172"/>
        <v>3.0016518875617203E-2</v>
      </c>
      <c r="R240" s="96">
        <f t="shared" si="173"/>
        <v>8.9086850124804107E-2</v>
      </c>
      <c r="AB240" s="119">
        <f t="shared" si="174"/>
        <v>28902.285714285714</v>
      </c>
      <c r="AC240" s="120">
        <f t="shared" si="175"/>
        <v>696.14285714285711</v>
      </c>
      <c r="AD240" s="67">
        <f t="shared" si="176"/>
        <v>1722.8100000000002</v>
      </c>
      <c r="AE240" s="41">
        <f t="shared" si="177"/>
        <v>0.40407407499541853</v>
      </c>
    </row>
    <row r="241" spans="1:31" ht="13.8" x14ac:dyDescent="0.25">
      <c r="A241" s="95">
        <v>44099</v>
      </c>
      <c r="B241" s="81">
        <v>4689613</v>
      </c>
      <c r="C241" s="81">
        <v>140537</v>
      </c>
      <c r="D241" s="81">
        <v>4128490</v>
      </c>
      <c r="E241" s="81"/>
      <c r="F241" s="81">
        <f t="shared" si="162"/>
        <v>31911</v>
      </c>
      <c r="G241" s="81">
        <f t="shared" si="163"/>
        <v>729</v>
      </c>
      <c r="H241" s="81">
        <f t="shared" si="164"/>
        <v>25536</v>
      </c>
      <c r="I241" s="81">
        <f t="shared" si="165"/>
        <v>420586</v>
      </c>
      <c r="J241" s="82">
        <f t="shared" si="166"/>
        <v>7.8628029097385504E-2</v>
      </c>
      <c r="K241" s="82">
        <f t="shared" si="167"/>
        <v>1.7568805128452306E-3</v>
      </c>
      <c r="L241" s="82">
        <f t="shared" si="168"/>
        <v>6.1541427676290547E-2</v>
      </c>
      <c r="M241" s="81">
        <f t="shared" si="169"/>
        <v>1.2421821585253814</v>
      </c>
      <c r="N241" s="84">
        <f t="shared" si="170"/>
        <v>2.9967718018523062E-2</v>
      </c>
      <c r="O241" s="84"/>
      <c r="P241" s="85">
        <f t="shared" si="171"/>
        <v>0.88034769606788454</v>
      </c>
      <c r="Q241" s="87">
        <f t="shared" si="172"/>
        <v>2.9967718018523062E-2</v>
      </c>
      <c r="R241" s="96">
        <f t="shared" si="173"/>
        <v>8.9684585913592407E-2</v>
      </c>
      <c r="AB241" s="119">
        <f t="shared" si="174"/>
        <v>27775.714285714286</v>
      </c>
      <c r="AC241" s="120">
        <f t="shared" si="175"/>
        <v>677.71428571428567</v>
      </c>
      <c r="AD241" s="67">
        <f t="shared" si="176"/>
        <v>2023.16</v>
      </c>
      <c r="AE241" s="41">
        <f t="shared" si="177"/>
        <v>0.33497809649967658</v>
      </c>
    </row>
    <row r="242" spans="1:31" ht="13.8" x14ac:dyDescent="0.25">
      <c r="A242" s="95">
        <v>44100</v>
      </c>
      <c r="B242" s="81">
        <v>4717991</v>
      </c>
      <c r="C242" s="81">
        <v>141406</v>
      </c>
      <c r="D242" s="81">
        <v>4153307</v>
      </c>
      <c r="E242" s="81"/>
      <c r="F242" s="81">
        <f t="shared" si="162"/>
        <v>28378</v>
      </c>
      <c r="G242" s="81">
        <f t="shared" si="163"/>
        <v>869</v>
      </c>
      <c r="H242" s="81">
        <f t="shared" si="164"/>
        <v>24817</v>
      </c>
      <c r="I242" s="81">
        <f t="shared" si="165"/>
        <v>423278</v>
      </c>
      <c r="J242" s="82">
        <f t="shared" si="166"/>
        <v>6.899472941691924E-2</v>
      </c>
      <c r="K242" s="82">
        <f t="shared" si="167"/>
        <v>2.0661648271697109E-3</v>
      </c>
      <c r="L242" s="82">
        <f t="shared" si="168"/>
        <v>5.9005768142543977E-2</v>
      </c>
      <c r="M242" s="81">
        <f t="shared" si="169"/>
        <v>1.1297289288540215</v>
      </c>
      <c r="N242" s="84">
        <f t="shared" si="170"/>
        <v>2.997165530837172E-2</v>
      </c>
      <c r="O242" s="84"/>
      <c r="P242" s="85">
        <f t="shared" si="171"/>
        <v>0.88031261611139144</v>
      </c>
      <c r="Q242" s="87">
        <f t="shared" si="172"/>
        <v>2.997165530837172E-2</v>
      </c>
      <c r="R242" s="96">
        <f t="shared" si="173"/>
        <v>8.9715728580236798E-2</v>
      </c>
      <c r="AB242" s="119">
        <f t="shared" si="174"/>
        <v>27107.285714285714</v>
      </c>
      <c r="AC242" s="120">
        <f t="shared" si="175"/>
        <v>696.28571428571433</v>
      </c>
      <c r="AD242" s="67">
        <f t="shared" si="176"/>
        <v>1944.3000000000002</v>
      </c>
      <c r="AE242" s="41">
        <f t="shared" si="177"/>
        <v>0.35811639885085339</v>
      </c>
    </row>
    <row r="243" spans="1:31" ht="13.8" x14ac:dyDescent="0.25">
      <c r="A243" s="95">
        <v>44101</v>
      </c>
      <c r="B243" s="81">
        <v>4732309</v>
      </c>
      <c r="C243" s="81">
        <v>141741</v>
      </c>
      <c r="D243" s="81">
        <v>4172711</v>
      </c>
      <c r="E243" s="81"/>
      <c r="F243" s="81">
        <f t="shared" ref="F243:F249" si="178">B243-B242</f>
        <v>14318</v>
      </c>
      <c r="G243" s="81">
        <f t="shared" ref="G243:G249" si="179">C243-C242</f>
        <v>335</v>
      </c>
      <c r="H243" s="81">
        <f t="shared" ref="H243:H249" si="180">D243-D242</f>
        <v>19404</v>
      </c>
      <c r="I243" s="81">
        <f t="shared" ref="I243:I249" si="181">B243-D243-C243</f>
        <v>417857</v>
      </c>
      <c r="J243" s="82">
        <f t="shared" ref="J243:J249" si="182">F243/I242*$B$2/($B$2-B242)</f>
        <v>3.459432797002384E-2</v>
      </c>
      <c r="K243" s="82">
        <f t="shared" ref="K243:K249" si="183">G243/I242</f>
        <v>7.9144203100562748E-4</v>
      </c>
      <c r="L243" s="82">
        <f t="shared" ref="L243:L249" si="184">H243/I242</f>
        <v>4.584221244666626E-2</v>
      </c>
      <c r="M243" s="81">
        <f t="shared" ref="M243:M249" si="185">J243/(K243+L243)</f>
        <v>0.74183180275068394</v>
      </c>
      <c r="N243" s="84">
        <f t="shared" ref="N243:N249" si="186">C243/B243</f>
        <v>2.9951763504876796E-2</v>
      </c>
      <c r="O243" s="84"/>
      <c r="P243" s="85">
        <f t="shared" ref="P243:P249" si="187">D243/B243</f>
        <v>0.88174948001070941</v>
      </c>
      <c r="Q243" s="87">
        <f t="shared" ref="Q243:Q249" si="188">N243</f>
        <v>2.9951763504876796E-2</v>
      </c>
      <c r="R243" s="96">
        <f t="shared" ref="R243:R249" si="189">IF(P243="","",1-SUM(P243:Q243))</f>
        <v>8.8298756484413765E-2</v>
      </c>
      <c r="AB243" s="119">
        <f t="shared" ref="AB243:AB249" si="190">AVERAGE(F237:F243)</f>
        <v>26811.428571428572</v>
      </c>
      <c r="AC243" s="120">
        <f t="shared" ref="AC243:AC249" si="191">AVERAGE(G237:G243)</f>
        <v>692.28571428571433</v>
      </c>
      <c r="AD243" s="67">
        <f t="shared" ref="AD243:AD249" si="192">INDEX(AB222:AB243,$AE$3)*$AD$2</f>
        <v>1897.5100000000002</v>
      </c>
      <c r="AE243" s="41">
        <f t="shared" ref="AE243:AE249" si="193">AC243/AD243</f>
        <v>0.36483903340995</v>
      </c>
    </row>
    <row r="244" spans="1:31" ht="13.8" x14ac:dyDescent="0.25">
      <c r="A244" s="95">
        <v>44102</v>
      </c>
      <c r="B244" s="81">
        <v>4745464</v>
      </c>
      <c r="C244" s="81">
        <v>142058</v>
      </c>
      <c r="D244" s="81">
        <v>4197372</v>
      </c>
      <c r="E244" s="81"/>
      <c r="F244" s="81">
        <f t="shared" si="178"/>
        <v>13155</v>
      </c>
      <c r="G244" s="81">
        <f t="shared" si="179"/>
        <v>317</v>
      </c>
      <c r="H244" s="81">
        <f t="shared" si="180"/>
        <v>24661</v>
      </c>
      <c r="I244" s="81">
        <f t="shared" si="181"/>
        <v>406034</v>
      </c>
      <c r="J244" s="82">
        <f t="shared" si="182"/>
        <v>3.2198921587624593E-2</v>
      </c>
      <c r="K244" s="82">
        <f t="shared" si="183"/>
        <v>7.5863273799409842E-4</v>
      </c>
      <c r="L244" s="82">
        <f t="shared" si="184"/>
        <v>5.901779795480272E-2</v>
      </c>
      <c r="M244" s="81">
        <f t="shared" si="185"/>
        <v>0.53865580822483983</v>
      </c>
      <c r="N244" s="84">
        <f t="shared" si="186"/>
        <v>2.9935534228054412E-2</v>
      </c>
      <c r="O244" s="84"/>
      <c r="P244" s="85">
        <f t="shared" si="187"/>
        <v>0.88450191593488015</v>
      </c>
      <c r="Q244" s="87">
        <f t="shared" si="188"/>
        <v>2.9935534228054412E-2</v>
      </c>
      <c r="R244" s="96">
        <f t="shared" si="189"/>
        <v>8.556254983706546E-2</v>
      </c>
      <c r="AB244" s="119">
        <f t="shared" si="190"/>
        <v>26774.857142857141</v>
      </c>
      <c r="AC244" s="120">
        <f t="shared" si="191"/>
        <v>683.71428571428567</v>
      </c>
      <c r="AD244" s="67">
        <f t="shared" si="192"/>
        <v>1876.8000000000002</v>
      </c>
      <c r="AE244" s="41">
        <f t="shared" si="193"/>
        <v>0.36429789307027155</v>
      </c>
    </row>
    <row r="245" spans="1:31" ht="13.8" x14ac:dyDescent="0.25">
      <c r="A245" s="95">
        <v>44103</v>
      </c>
      <c r="B245" s="81">
        <v>4777522</v>
      </c>
      <c r="C245" s="81">
        <v>142921</v>
      </c>
      <c r="D245" s="81">
        <v>4237152</v>
      </c>
      <c r="E245" s="81"/>
      <c r="F245" s="81">
        <f t="shared" si="178"/>
        <v>32058</v>
      </c>
      <c r="G245" s="81">
        <f t="shared" si="179"/>
        <v>863</v>
      </c>
      <c r="H245" s="81">
        <f t="shared" si="180"/>
        <v>39780</v>
      </c>
      <c r="I245" s="81">
        <f t="shared" si="181"/>
        <v>397449</v>
      </c>
      <c r="J245" s="82">
        <f t="shared" si="182"/>
        <v>8.0756905642226831E-2</v>
      </c>
      <c r="K245" s="82">
        <f t="shared" si="183"/>
        <v>2.1254377712211295E-3</v>
      </c>
      <c r="L245" s="82">
        <f t="shared" si="184"/>
        <v>9.7972091007157036E-2</v>
      </c>
      <c r="M245" s="81">
        <f t="shared" si="185"/>
        <v>0.80678221158713503</v>
      </c>
      <c r="N245" s="84">
        <f t="shared" si="186"/>
        <v>2.9915299186482031E-2</v>
      </c>
      <c r="O245" s="84"/>
      <c r="P245" s="85">
        <f t="shared" si="187"/>
        <v>0.88689324716872053</v>
      </c>
      <c r="Q245" s="87">
        <f t="shared" si="188"/>
        <v>2.9915299186482031E-2</v>
      </c>
      <c r="R245" s="96">
        <f t="shared" si="189"/>
        <v>8.3191453644797408E-2</v>
      </c>
      <c r="AB245" s="119">
        <f t="shared" si="190"/>
        <v>26594</v>
      </c>
      <c r="AC245" s="120">
        <f t="shared" si="191"/>
        <v>688</v>
      </c>
      <c r="AD245" s="67">
        <f t="shared" si="192"/>
        <v>1874.24</v>
      </c>
      <c r="AE245" s="41">
        <f t="shared" si="193"/>
        <v>0.36708212395424278</v>
      </c>
    </row>
    <row r="246" spans="1:31" ht="13.8" x14ac:dyDescent="0.25">
      <c r="A246" s="95">
        <v>44104</v>
      </c>
      <c r="B246" s="81">
        <v>4810935</v>
      </c>
      <c r="C246" s="81">
        <v>143952</v>
      </c>
      <c r="D246" s="81">
        <v>4274774</v>
      </c>
      <c r="E246" s="81"/>
      <c r="F246" s="81">
        <f t="shared" si="178"/>
        <v>33413</v>
      </c>
      <c r="G246" s="81">
        <f t="shared" si="179"/>
        <v>1031</v>
      </c>
      <c r="H246" s="81">
        <f t="shared" si="180"/>
        <v>37622</v>
      </c>
      <c r="I246" s="81">
        <f t="shared" si="181"/>
        <v>392209</v>
      </c>
      <c r="J246" s="82">
        <f t="shared" si="182"/>
        <v>8.6001635342838473E-2</v>
      </c>
      <c r="K246" s="82">
        <f t="shared" si="183"/>
        <v>2.5940435125009751E-3</v>
      </c>
      <c r="L246" s="82">
        <f t="shared" si="184"/>
        <v>9.4658685768488529E-2</v>
      </c>
      <c r="M246" s="81">
        <f t="shared" si="185"/>
        <v>0.88431076411600162</v>
      </c>
      <c r="N246" s="84">
        <f t="shared" si="186"/>
        <v>2.9921834321187047E-2</v>
      </c>
      <c r="O246" s="84"/>
      <c r="P246" s="85">
        <f t="shared" si="187"/>
        <v>0.88855368031370197</v>
      </c>
      <c r="Q246" s="87">
        <f t="shared" si="188"/>
        <v>2.9921834321187047E-2</v>
      </c>
      <c r="R246" s="96">
        <f t="shared" si="189"/>
        <v>8.1524485365111032E-2</v>
      </c>
      <c r="AB246" s="119">
        <f t="shared" si="190"/>
        <v>31367.285714285714</v>
      </c>
      <c r="AC246" s="120">
        <f t="shared" si="191"/>
        <v>835.28571428571433</v>
      </c>
      <c r="AD246" s="67">
        <f t="shared" si="192"/>
        <v>1861.5800000000002</v>
      </c>
      <c r="AE246" s="41">
        <f t="shared" si="193"/>
        <v>0.44869718963768102</v>
      </c>
    </row>
    <row r="247" spans="1:31" ht="13.8" x14ac:dyDescent="0.25">
      <c r="A247" s="95">
        <v>44105</v>
      </c>
      <c r="B247" s="81">
        <v>4847092</v>
      </c>
      <c r="C247" s="81">
        <v>144680</v>
      </c>
      <c r="D247" s="81">
        <v>4299659</v>
      </c>
      <c r="E247" s="81"/>
      <c r="F247" s="81">
        <f t="shared" si="178"/>
        <v>36157</v>
      </c>
      <c r="G247" s="81">
        <f t="shared" si="179"/>
        <v>728</v>
      </c>
      <c r="H247" s="81">
        <f t="shared" si="180"/>
        <v>24885</v>
      </c>
      <c r="I247" s="81">
        <f t="shared" si="181"/>
        <v>402753</v>
      </c>
      <c r="J247" s="82">
        <f t="shared" si="182"/>
        <v>9.4322939160924102E-2</v>
      </c>
      <c r="K247" s="82">
        <f t="shared" si="183"/>
        <v>1.8561532244288123E-3</v>
      </c>
      <c r="L247" s="82">
        <f t="shared" si="184"/>
        <v>6.3448314546581036E-2</v>
      </c>
      <c r="M247" s="81">
        <f t="shared" si="185"/>
        <v>1.4443566019352236</v>
      </c>
      <c r="N247" s="84">
        <f t="shared" si="186"/>
        <v>2.9848824821150494E-2</v>
      </c>
      <c r="O247" s="84"/>
      <c r="P247" s="85">
        <f t="shared" si="187"/>
        <v>0.88705949876750845</v>
      </c>
      <c r="Q247" s="87">
        <f t="shared" si="188"/>
        <v>2.9848824821150494E-2</v>
      </c>
      <c r="R247" s="96">
        <f t="shared" si="189"/>
        <v>8.3091676411341076E-2</v>
      </c>
      <c r="AB247" s="119">
        <f t="shared" si="190"/>
        <v>27055.714285714286</v>
      </c>
      <c r="AC247" s="120">
        <f t="shared" si="191"/>
        <v>696</v>
      </c>
      <c r="AD247" s="67">
        <f t="shared" si="192"/>
        <v>2195.71</v>
      </c>
      <c r="AE247" s="41">
        <f t="shared" si="193"/>
        <v>0.31698175077765278</v>
      </c>
    </row>
    <row r="248" spans="1:31" ht="13.8" x14ac:dyDescent="0.25">
      <c r="A248" s="95">
        <v>44106</v>
      </c>
      <c r="B248" s="81">
        <v>4847092</v>
      </c>
      <c r="C248" s="81">
        <v>144680</v>
      </c>
      <c r="D248" s="81">
        <v>4299659</v>
      </c>
      <c r="E248" s="81"/>
      <c r="F248" s="81">
        <f t="shared" si="178"/>
        <v>0</v>
      </c>
      <c r="G248" s="81">
        <f t="shared" si="179"/>
        <v>0</v>
      </c>
      <c r="H248" s="81">
        <f t="shared" si="180"/>
        <v>0</v>
      </c>
      <c r="I248" s="81">
        <f t="shared" si="181"/>
        <v>402753</v>
      </c>
      <c r="J248" s="82">
        <f t="shared" si="182"/>
        <v>0</v>
      </c>
      <c r="K248" s="82">
        <f t="shared" si="183"/>
        <v>0</v>
      </c>
      <c r="L248" s="82">
        <f t="shared" si="184"/>
        <v>0</v>
      </c>
      <c r="M248" s="81" t="e">
        <f t="shared" si="185"/>
        <v>#DIV/0!</v>
      </c>
      <c r="N248" s="84">
        <f t="shared" si="186"/>
        <v>2.9848824821150494E-2</v>
      </c>
      <c r="O248" s="84"/>
      <c r="P248" s="85">
        <f t="shared" si="187"/>
        <v>0.88705949876750845</v>
      </c>
      <c r="Q248" s="87">
        <f t="shared" si="188"/>
        <v>2.9848824821150494E-2</v>
      </c>
      <c r="R248" s="96">
        <f t="shared" si="189"/>
        <v>8.3091676411341076E-2</v>
      </c>
      <c r="AB248" s="119">
        <f t="shared" si="190"/>
        <v>22497</v>
      </c>
      <c r="AC248" s="120">
        <f t="shared" si="191"/>
        <v>591.85714285714289</v>
      </c>
      <c r="AD248" s="67">
        <f t="shared" si="192"/>
        <v>1893.9000000000003</v>
      </c>
      <c r="AE248" s="41">
        <f t="shared" si="193"/>
        <v>0.31250707157566016</v>
      </c>
    </row>
    <row r="249" spans="1:31" ht="13.8" x14ac:dyDescent="0.25">
      <c r="A249" s="95">
        <v>44107</v>
      </c>
      <c r="B249" s="81">
        <v>4906833</v>
      </c>
      <c r="C249" s="81">
        <v>145987</v>
      </c>
      <c r="D249" s="81">
        <v>4361108</v>
      </c>
      <c r="E249" s="81"/>
      <c r="F249" s="81">
        <f t="shared" si="178"/>
        <v>59741</v>
      </c>
      <c r="G249" s="81">
        <f t="shared" si="179"/>
        <v>1307</v>
      </c>
      <c r="H249" s="81">
        <f t="shared" si="180"/>
        <v>61449</v>
      </c>
      <c r="I249" s="81">
        <f t="shared" si="181"/>
        <v>399738</v>
      </c>
      <c r="J249" s="82">
        <f t="shared" si="182"/>
        <v>0.15179301496671793</v>
      </c>
      <c r="K249" s="82">
        <f t="shared" si="183"/>
        <v>3.2451651508492796E-3</v>
      </c>
      <c r="L249" s="82">
        <f t="shared" si="184"/>
        <v>0.15257242031716708</v>
      </c>
      <c r="M249" s="81">
        <f t="shared" si="185"/>
        <v>0.97417126899245576</v>
      </c>
      <c r="N249" s="84">
        <f t="shared" si="186"/>
        <v>2.9751776757024336E-2</v>
      </c>
      <c r="O249" s="84"/>
      <c r="P249" s="85">
        <f t="shared" si="187"/>
        <v>0.88878264249058403</v>
      </c>
      <c r="Q249" s="87">
        <f t="shared" si="188"/>
        <v>2.9751776757024336E-2</v>
      </c>
      <c r="R249" s="96">
        <f t="shared" si="189"/>
        <v>8.1465580752391631E-2</v>
      </c>
      <c r="AB249" s="119">
        <f t="shared" si="190"/>
        <v>26977.428571428572</v>
      </c>
      <c r="AC249" s="120">
        <f t="shared" si="191"/>
        <v>654.42857142857144</v>
      </c>
      <c r="AD249" s="67">
        <f t="shared" si="192"/>
        <v>1574.7900000000002</v>
      </c>
      <c r="AE249" s="41">
        <f t="shared" si="193"/>
        <v>0.41556561283000992</v>
      </c>
    </row>
    <row r="250" spans="1:31" ht="13.8" x14ac:dyDescent="0.25">
      <c r="A250" s="95">
        <v>44108</v>
      </c>
      <c r="B250" s="81">
        <v>4915289</v>
      </c>
      <c r="C250" s="81">
        <v>146352</v>
      </c>
      <c r="D250" s="81">
        <v>4375354</v>
      </c>
      <c r="E250" s="81"/>
      <c r="F250" s="81">
        <f t="shared" ref="F250:F270" si="194">B250-B249</f>
        <v>8456</v>
      </c>
      <c r="G250" s="81">
        <f t="shared" ref="G250:G270" si="195">C250-C249</f>
        <v>365</v>
      </c>
      <c r="H250" s="81">
        <f t="shared" ref="H250:H270" si="196">D250-D249</f>
        <v>14246</v>
      </c>
      <c r="I250" s="81">
        <f t="shared" ref="I250:I270" si="197">B250-D250-C250</f>
        <v>393583</v>
      </c>
      <c r="J250" s="82">
        <f t="shared" ref="J250:J270" si="198">F250/I249*$B$2/($B$2-B249)</f>
        <v>2.1653721636083138E-2</v>
      </c>
      <c r="K250" s="82">
        <f t="shared" ref="K250:K270" si="199">G250/I249</f>
        <v>9.1309807924190339E-4</v>
      </c>
      <c r="L250" s="82">
        <f t="shared" ref="L250:L270" si="200">H250/I249</f>
        <v>3.5638343114740158E-2</v>
      </c>
      <c r="M250" s="81">
        <f t="shared" ref="M250:M270" si="201">J250/(K250+L250)</f>
        <v>0.59241772495822331</v>
      </c>
      <c r="N250" s="84">
        <f t="shared" ref="N250:N270" si="202">C250/B250</f>
        <v>2.9774851488895158E-2</v>
      </c>
      <c r="O250" s="84"/>
      <c r="P250" s="85">
        <f t="shared" ref="P250:P270" si="203">D250/B250</f>
        <v>0.89015193206340459</v>
      </c>
      <c r="Q250" s="87">
        <f t="shared" ref="Q250:Q270" si="204">N250</f>
        <v>2.9774851488895158E-2</v>
      </c>
      <c r="R250" s="96">
        <f t="shared" ref="R250:R270" si="205">IF(P250="","",1-SUM(P250:Q250))</f>
        <v>8.0073216447700268E-2</v>
      </c>
      <c r="AB250" s="119">
        <f t="shared" ref="AB250:AB270" si="206">AVERAGE(F244:F250)</f>
        <v>26140</v>
      </c>
      <c r="AC250" s="120">
        <f t="shared" ref="AC250:AC270" si="207">AVERAGE(G244:G250)</f>
        <v>658.71428571428567</v>
      </c>
      <c r="AD250" s="67">
        <f t="shared" ref="AD250:AD270" si="208">INDEX(AB229:AB250,$AE$3)*$AD$2</f>
        <v>1888.4200000000003</v>
      </c>
      <c r="AE250" s="41">
        <f t="shared" ref="AE250:AE270" si="209">AC250/AD250</f>
        <v>0.34881768129668483</v>
      </c>
    </row>
    <row r="251" spans="1:31" ht="13.8" x14ac:dyDescent="0.25">
      <c r="A251" s="95">
        <v>44109</v>
      </c>
      <c r="B251" s="81">
        <v>4927235</v>
      </c>
      <c r="C251" s="81">
        <v>146675</v>
      </c>
      <c r="D251" s="81">
        <v>4397882</v>
      </c>
      <c r="E251" s="81"/>
      <c r="F251" s="81">
        <f t="shared" si="194"/>
        <v>11946</v>
      </c>
      <c r="G251" s="81">
        <f t="shared" si="195"/>
        <v>323</v>
      </c>
      <c r="H251" s="81">
        <f t="shared" si="196"/>
        <v>22528</v>
      </c>
      <c r="I251" s="81">
        <f t="shared" si="197"/>
        <v>382678</v>
      </c>
      <c r="J251" s="82">
        <f t="shared" si="198"/>
        <v>3.1070402174787976E-2</v>
      </c>
      <c r="K251" s="82">
        <f t="shared" si="199"/>
        <v>8.206655267122818E-4</v>
      </c>
      <c r="L251" s="82">
        <f t="shared" si="200"/>
        <v>5.7238244538000881E-2</v>
      </c>
      <c r="M251" s="81">
        <f t="shared" si="201"/>
        <v>0.53515303921752111</v>
      </c>
      <c r="N251" s="84">
        <f t="shared" si="202"/>
        <v>2.9768216859963042E-2</v>
      </c>
      <c r="O251" s="84"/>
      <c r="P251" s="85">
        <f t="shared" si="203"/>
        <v>0.89256591171316169</v>
      </c>
      <c r="Q251" s="87">
        <f t="shared" si="204"/>
        <v>2.9768216859963042E-2</v>
      </c>
      <c r="R251" s="96">
        <f t="shared" si="205"/>
        <v>7.766587142687531E-2</v>
      </c>
      <c r="AB251" s="119">
        <f t="shared" si="206"/>
        <v>25967.285714285714</v>
      </c>
      <c r="AC251" s="120">
        <f t="shared" si="207"/>
        <v>659.57142857142856</v>
      </c>
      <c r="AD251" s="67">
        <f t="shared" si="208"/>
        <v>1829.8000000000002</v>
      </c>
      <c r="AE251" s="41">
        <f t="shared" si="209"/>
        <v>0.36046094030573206</v>
      </c>
    </row>
    <row r="252" spans="1:31" ht="13.8" x14ac:dyDescent="0.25">
      <c r="A252" s="95">
        <v>44110</v>
      </c>
      <c r="B252" s="81">
        <v>4969141</v>
      </c>
      <c r="C252" s="81">
        <v>147494</v>
      </c>
      <c r="D252" s="81">
        <v>4430340</v>
      </c>
      <c r="E252" s="81"/>
      <c r="F252" s="81">
        <f t="shared" si="194"/>
        <v>41906</v>
      </c>
      <c r="G252" s="81">
        <f t="shared" si="195"/>
        <v>819</v>
      </c>
      <c r="H252" s="81">
        <f t="shared" si="196"/>
        <v>32458</v>
      </c>
      <c r="I252" s="81">
        <f t="shared" si="197"/>
        <v>391307</v>
      </c>
      <c r="J252" s="82">
        <f t="shared" si="198"/>
        <v>0.11210588084411999</v>
      </c>
      <c r="K252" s="82">
        <f t="shared" si="199"/>
        <v>2.1401805173017524E-3</v>
      </c>
      <c r="L252" s="82">
        <f t="shared" si="200"/>
        <v>8.4818045458583985E-2</v>
      </c>
      <c r="M252" s="81">
        <f t="shared" si="201"/>
        <v>1.289192363183765</v>
      </c>
      <c r="N252" s="84">
        <f t="shared" si="202"/>
        <v>2.9681991313991695E-2</v>
      </c>
      <c r="O252" s="84"/>
      <c r="P252" s="85">
        <f t="shared" si="203"/>
        <v>0.89157059540069405</v>
      </c>
      <c r="Q252" s="87">
        <f t="shared" si="204"/>
        <v>2.9681991313991695E-2</v>
      </c>
      <c r="R252" s="96">
        <f t="shared" si="205"/>
        <v>7.8747413285314205E-2</v>
      </c>
      <c r="AB252" s="119">
        <f t="shared" si="206"/>
        <v>27374.142857142859</v>
      </c>
      <c r="AC252" s="120">
        <f t="shared" si="207"/>
        <v>653.28571428571433</v>
      </c>
      <c r="AD252" s="67">
        <f t="shared" si="208"/>
        <v>1817.71</v>
      </c>
      <c r="AE252" s="41">
        <f t="shared" si="209"/>
        <v>0.35940040726282757</v>
      </c>
    </row>
    <row r="253" spans="1:31" ht="13.8" x14ac:dyDescent="0.25">
      <c r="A253" s="95">
        <v>44111</v>
      </c>
      <c r="B253" s="81">
        <v>5000694</v>
      </c>
      <c r="C253" s="81">
        <v>148228</v>
      </c>
      <c r="D253" s="81">
        <v>4457172</v>
      </c>
      <c r="E253" s="81"/>
      <c r="F253" s="81">
        <f t="shared" si="194"/>
        <v>31553</v>
      </c>
      <c r="G253" s="81">
        <f t="shared" si="195"/>
        <v>734</v>
      </c>
      <c r="H253" s="81">
        <f t="shared" si="196"/>
        <v>26832</v>
      </c>
      <c r="I253" s="81">
        <f t="shared" si="197"/>
        <v>395294</v>
      </c>
      <c r="J253" s="82">
        <f t="shared" si="198"/>
        <v>8.2565075887863423E-2</v>
      </c>
      <c r="K253" s="82">
        <f t="shared" si="199"/>
        <v>1.8757650642590089E-3</v>
      </c>
      <c r="L253" s="82">
        <f t="shared" si="200"/>
        <v>6.8570201913075918E-2</v>
      </c>
      <c r="M253" s="81">
        <f t="shared" si="201"/>
        <v>1.1720341054361234</v>
      </c>
      <c r="N253" s="84">
        <f t="shared" si="202"/>
        <v>2.9641485761776266E-2</v>
      </c>
      <c r="O253" s="84"/>
      <c r="P253" s="85">
        <f t="shared" si="203"/>
        <v>0.89131068607677255</v>
      </c>
      <c r="Q253" s="87">
        <f t="shared" si="204"/>
        <v>2.9641485761776266E-2</v>
      </c>
      <c r="R253" s="96">
        <f t="shared" si="205"/>
        <v>7.9047828161451172E-2</v>
      </c>
      <c r="AB253" s="119">
        <f t="shared" si="206"/>
        <v>27108.428571428572</v>
      </c>
      <c r="AC253" s="120">
        <f t="shared" si="207"/>
        <v>610.85714285714289</v>
      </c>
      <c r="AD253" s="67">
        <f t="shared" si="208"/>
        <v>1916.1900000000003</v>
      </c>
      <c r="AE253" s="41">
        <f t="shared" si="209"/>
        <v>0.31878735556345811</v>
      </c>
    </row>
    <row r="254" spans="1:31" ht="13.8" x14ac:dyDescent="0.25">
      <c r="A254" s="95">
        <v>44112</v>
      </c>
      <c r="B254" s="81">
        <v>5028444</v>
      </c>
      <c r="C254" s="81">
        <v>148957</v>
      </c>
      <c r="D254" s="81">
        <v>4488092</v>
      </c>
      <c r="E254" s="81"/>
      <c r="F254" s="81">
        <f t="shared" si="194"/>
        <v>27750</v>
      </c>
      <c r="G254" s="81">
        <f t="shared" si="195"/>
        <v>729</v>
      </c>
      <c r="H254" s="81">
        <f t="shared" si="196"/>
        <v>30920</v>
      </c>
      <c r="I254" s="81">
        <f t="shared" si="197"/>
        <v>391395</v>
      </c>
      <c r="J254" s="82">
        <f t="shared" si="198"/>
        <v>7.1892258171318044E-2</v>
      </c>
      <c r="K254" s="82">
        <f t="shared" si="199"/>
        <v>1.8441969774395765E-3</v>
      </c>
      <c r="L254" s="82">
        <f t="shared" si="200"/>
        <v>7.8220261375077788E-2</v>
      </c>
      <c r="M254" s="81">
        <f t="shared" si="201"/>
        <v>0.89792973874602655</v>
      </c>
      <c r="N254" s="84">
        <f t="shared" si="202"/>
        <v>2.9622881352561546E-2</v>
      </c>
      <c r="O254" s="84"/>
      <c r="P254" s="85">
        <f t="shared" si="203"/>
        <v>0.89254091325268814</v>
      </c>
      <c r="Q254" s="87">
        <f t="shared" si="204"/>
        <v>2.9622881352561546E-2</v>
      </c>
      <c r="R254" s="96">
        <f t="shared" si="205"/>
        <v>7.7836205394750335E-2</v>
      </c>
      <c r="AB254" s="119">
        <f t="shared" si="206"/>
        <v>25907.428571428572</v>
      </c>
      <c r="AC254" s="120">
        <f t="shared" si="207"/>
        <v>611</v>
      </c>
      <c r="AD254" s="67">
        <f t="shared" si="208"/>
        <v>1897.5900000000001</v>
      </c>
      <c r="AE254" s="41">
        <f t="shared" si="209"/>
        <v>0.32198736291822783</v>
      </c>
    </row>
    <row r="255" spans="1:31" ht="13.8" x14ac:dyDescent="0.25">
      <c r="A255" s="95">
        <v>44113</v>
      </c>
      <c r="B255" s="81">
        <v>5055888</v>
      </c>
      <c r="C255" s="81">
        <v>149639</v>
      </c>
      <c r="D255" s="81">
        <v>4502854</v>
      </c>
      <c r="E255" s="81"/>
      <c r="F255" s="81">
        <f t="shared" si="194"/>
        <v>27444</v>
      </c>
      <c r="G255" s="81">
        <f t="shared" si="195"/>
        <v>682</v>
      </c>
      <c r="H255" s="81">
        <f t="shared" si="196"/>
        <v>14762</v>
      </c>
      <c r="I255" s="81">
        <f t="shared" si="197"/>
        <v>403395</v>
      </c>
      <c r="J255" s="82">
        <f t="shared" si="198"/>
        <v>7.1817381309484618E-2</v>
      </c>
      <c r="K255" s="82">
        <f t="shared" si="199"/>
        <v>1.7424852131478429E-3</v>
      </c>
      <c r="L255" s="82">
        <f t="shared" si="200"/>
        <v>3.771637348458718E-2</v>
      </c>
      <c r="M255" s="81">
        <f t="shared" si="201"/>
        <v>1.8200572363135026</v>
      </c>
      <c r="N255" s="84">
        <f t="shared" si="202"/>
        <v>2.9596976831765261E-2</v>
      </c>
      <c r="O255" s="84"/>
      <c r="P255" s="85">
        <f t="shared" si="203"/>
        <v>0.89061585224989159</v>
      </c>
      <c r="Q255" s="87">
        <f t="shared" si="204"/>
        <v>2.9596976831765261E-2</v>
      </c>
      <c r="R255" s="96">
        <f t="shared" si="205"/>
        <v>7.9787170918343198E-2</v>
      </c>
      <c r="AB255" s="119">
        <f t="shared" si="206"/>
        <v>29828</v>
      </c>
      <c r="AC255" s="120">
        <f t="shared" si="207"/>
        <v>708.42857142857144</v>
      </c>
      <c r="AD255" s="67">
        <f t="shared" si="208"/>
        <v>1813.5200000000002</v>
      </c>
      <c r="AE255" s="41">
        <f t="shared" si="209"/>
        <v>0.39063730834430904</v>
      </c>
    </row>
    <row r="256" spans="1:31" ht="13.8" x14ac:dyDescent="0.25">
      <c r="A256" s="95">
        <v>44114</v>
      </c>
      <c r="B256" s="81">
        <v>5082637</v>
      </c>
      <c r="C256" s="81">
        <v>150198</v>
      </c>
      <c r="D256" s="81">
        <v>4502854</v>
      </c>
      <c r="E256" s="81"/>
      <c r="F256" s="81">
        <f t="shared" si="194"/>
        <v>26749</v>
      </c>
      <c r="G256" s="81">
        <f t="shared" si="195"/>
        <v>559</v>
      </c>
      <c r="H256" s="81">
        <f t="shared" si="196"/>
        <v>0</v>
      </c>
      <c r="I256" s="81">
        <f t="shared" si="197"/>
        <v>429585</v>
      </c>
      <c r="J256" s="82">
        <f t="shared" si="198"/>
        <v>6.7925352822071586E-2</v>
      </c>
      <c r="K256" s="82">
        <f t="shared" si="199"/>
        <v>1.3857385441068926E-3</v>
      </c>
      <c r="L256" s="82">
        <f t="shared" si="200"/>
        <v>0</v>
      </c>
      <c r="M256" s="81">
        <f t="shared" si="201"/>
        <v>49.01743774894377</v>
      </c>
      <c r="N256" s="84">
        <f t="shared" si="202"/>
        <v>2.9551195570330913E-2</v>
      </c>
      <c r="O256" s="84"/>
      <c r="P256" s="85">
        <f t="shared" si="203"/>
        <v>0.88592870197104379</v>
      </c>
      <c r="Q256" s="87">
        <f t="shared" si="204"/>
        <v>2.9551195570330913E-2</v>
      </c>
      <c r="R256" s="96">
        <f t="shared" si="205"/>
        <v>8.452010245862529E-2</v>
      </c>
      <c r="AB256" s="119">
        <f t="shared" si="206"/>
        <v>25114.857142857141</v>
      </c>
      <c r="AC256" s="120">
        <f t="shared" si="207"/>
        <v>601.57142857142856</v>
      </c>
      <c r="AD256" s="67">
        <f t="shared" si="208"/>
        <v>2087.96</v>
      </c>
      <c r="AE256" s="41">
        <f t="shared" si="209"/>
        <v>0.28811444116335011</v>
      </c>
    </row>
    <row r="257" spans="1:31" ht="13.8" x14ac:dyDescent="0.25">
      <c r="A257" s="95">
        <v>44115</v>
      </c>
      <c r="B257" s="81">
        <v>5094979</v>
      </c>
      <c r="C257" s="81">
        <v>150488</v>
      </c>
      <c r="D257" s="81">
        <v>4526393</v>
      </c>
      <c r="E257" s="81"/>
      <c r="F257" s="81">
        <f t="shared" si="194"/>
        <v>12342</v>
      </c>
      <c r="G257" s="81">
        <f t="shared" si="195"/>
        <v>290</v>
      </c>
      <c r="H257" s="81">
        <f t="shared" si="196"/>
        <v>23539</v>
      </c>
      <c r="I257" s="81">
        <f t="shared" si="197"/>
        <v>418098</v>
      </c>
      <c r="J257" s="82">
        <f t="shared" si="198"/>
        <v>2.9433864387670507E-2</v>
      </c>
      <c r="K257" s="82">
        <f t="shared" si="199"/>
        <v>6.7507012581910454E-4</v>
      </c>
      <c r="L257" s="82">
        <f t="shared" si="200"/>
        <v>5.4794743764330689E-2</v>
      </c>
      <c r="M257" s="81">
        <f t="shared" si="201"/>
        <v>0.53062850446839716</v>
      </c>
      <c r="N257" s="84">
        <f t="shared" si="202"/>
        <v>2.9536529983734967E-2</v>
      </c>
      <c r="O257" s="84"/>
      <c r="P257" s="85">
        <f t="shared" si="203"/>
        <v>0.88840268036433512</v>
      </c>
      <c r="Q257" s="87">
        <f t="shared" si="204"/>
        <v>2.9536529983734967E-2</v>
      </c>
      <c r="R257" s="96">
        <f t="shared" si="205"/>
        <v>8.2060789651929866E-2</v>
      </c>
      <c r="AB257" s="119">
        <f t="shared" si="206"/>
        <v>25670</v>
      </c>
      <c r="AC257" s="120">
        <f t="shared" si="207"/>
        <v>590.85714285714289</v>
      </c>
      <c r="AD257" s="67">
        <f t="shared" si="208"/>
        <v>1758.04</v>
      </c>
      <c r="AE257" s="41">
        <f t="shared" si="209"/>
        <v>0.33608856616296723</v>
      </c>
    </row>
    <row r="258" spans="1:31" ht="13.8" x14ac:dyDescent="0.25">
      <c r="A258" s="95">
        <v>44116</v>
      </c>
      <c r="B258" s="81">
        <v>5103408</v>
      </c>
      <c r="C258" s="81">
        <v>150689</v>
      </c>
      <c r="D258" s="81">
        <v>4526393</v>
      </c>
      <c r="E258" s="81"/>
      <c r="F258" s="81">
        <f t="shared" si="194"/>
        <v>8429</v>
      </c>
      <c r="G258" s="81">
        <f t="shared" si="195"/>
        <v>201</v>
      </c>
      <c r="H258" s="81">
        <f t="shared" si="196"/>
        <v>0</v>
      </c>
      <c r="I258" s="81">
        <f t="shared" si="197"/>
        <v>426326</v>
      </c>
      <c r="J258" s="82">
        <f t="shared" si="198"/>
        <v>2.0655449482159291E-2</v>
      </c>
      <c r="K258" s="82">
        <f t="shared" si="199"/>
        <v>4.8074853264067275E-4</v>
      </c>
      <c r="L258" s="82">
        <f t="shared" si="200"/>
        <v>0</v>
      </c>
      <c r="M258" s="81">
        <f t="shared" si="201"/>
        <v>42.965184664635999</v>
      </c>
      <c r="N258" s="84">
        <f t="shared" si="202"/>
        <v>2.9527131673579694E-2</v>
      </c>
      <c r="O258" s="84"/>
      <c r="P258" s="85">
        <f t="shared" si="203"/>
        <v>0.88693535770606624</v>
      </c>
      <c r="Q258" s="87">
        <f t="shared" si="204"/>
        <v>2.9527131673579694E-2</v>
      </c>
      <c r="R258" s="96">
        <f t="shared" si="205"/>
        <v>8.3537510620354083E-2</v>
      </c>
      <c r="AB258" s="119">
        <f t="shared" si="206"/>
        <v>25167.571428571428</v>
      </c>
      <c r="AC258" s="120">
        <f t="shared" si="207"/>
        <v>573.42857142857144</v>
      </c>
      <c r="AD258" s="67">
        <f t="shared" si="208"/>
        <v>1796.9</v>
      </c>
      <c r="AE258" s="41">
        <f t="shared" si="209"/>
        <v>0.3191210258938012</v>
      </c>
    </row>
    <row r="259" spans="1:31" ht="13.8" x14ac:dyDescent="0.25">
      <c r="A259" s="95">
        <v>44117</v>
      </c>
      <c r="B259" s="81">
        <v>5113628</v>
      </c>
      <c r="C259" s="81">
        <v>150998</v>
      </c>
      <c r="D259" s="81">
        <v>4526393</v>
      </c>
      <c r="E259" s="81"/>
      <c r="F259" s="81">
        <f t="shared" si="194"/>
        <v>10220</v>
      </c>
      <c r="G259" s="81">
        <f t="shared" si="195"/>
        <v>309</v>
      </c>
      <c r="H259" s="81">
        <f t="shared" si="196"/>
        <v>0</v>
      </c>
      <c r="I259" s="81">
        <f t="shared" si="197"/>
        <v>436237</v>
      </c>
      <c r="J259" s="82">
        <f t="shared" si="198"/>
        <v>2.45619819484711E-2</v>
      </c>
      <c r="K259" s="82">
        <f t="shared" si="199"/>
        <v>7.2479745546835054E-4</v>
      </c>
      <c r="L259" s="82">
        <f t="shared" si="200"/>
        <v>0</v>
      </c>
      <c r="M259" s="81">
        <f t="shared" si="201"/>
        <v>33.888063159106437</v>
      </c>
      <c r="N259" s="84">
        <f t="shared" si="202"/>
        <v>2.9528546073355356E-2</v>
      </c>
      <c r="O259" s="84"/>
      <c r="P259" s="85">
        <f t="shared" si="203"/>
        <v>0.88516274551062379</v>
      </c>
      <c r="Q259" s="87">
        <f t="shared" si="204"/>
        <v>2.9528546073355356E-2</v>
      </c>
      <c r="R259" s="96">
        <f t="shared" si="205"/>
        <v>8.5308708416020895E-2</v>
      </c>
      <c r="AB259" s="119">
        <f t="shared" si="206"/>
        <v>20641</v>
      </c>
      <c r="AC259" s="120">
        <f t="shared" si="207"/>
        <v>500.57142857142856</v>
      </c>
      <c r="AD259" s="67">
        <f t="shared" si="208"/>
        <v>1761.73</v>
      </c>
      <c r="AE259" s="41">
        <f t="shared" si="209"/>
        <v>0.28413629135646695</v>
      </c>
    </row>
    <row r="260" spans="1:31" ht="13.8" x14ac:dyDescent="0.25">
      <c r="A260" s="95">
        <v>44118</v>
      </c>
      <c r="B260" s="81">
        <v>5140863</v>
      </c>
      <c r="C260" s="81">
        <v>151747</v>
      </c>
      <c r="D260" s="81">
        <v>4526393</v>
      </c>
      <c r="E260" s="81"/>
      <c r="F260" s="81">
        <f t="shared" si="194"/>
        <v>27235</v>
      </c>
      <c r="G260" s="81">
        <f t="shared" si="195"/>
        <v>749</v>
      </c>
      <c r="H260" s="81">
        <f t="shared" si="196"/>
        <v>0</v>
      </c>
      <c r="I260" s="81">
        <f t="shared" si="197"/>
        <v>462723</v>
      </c>
      <c r="J260" s="82">
        <f t="shared" si="198"/>
        <v>6.3970627145583547E-2</v>
      </c>
      <c r="K260" s="82">
        <f t="shared" si="199"/>
        <v>1.7169566084490771E-3</v>
      </c>
      <c r="L260" s="82">
        <f t="shared" si="200"/>
        <v>0</v>
      </c>
      <c r="M260" s="81">
        <f t="shared" si="201"/>
        <v>37.258150165698169</v>
      </c>
      <c r="N260" s="84">
        <f t="shared" si="202"/>
        <v>2.9517806640636017E-2</v>
      </c>
      <c r="O260" s="84"/>
      <c r="P260" s="85">
        <f t="shared" si="203"/>
        <v>0.88047337577367846</v>
      </c>
      <c r="Q260" s="87">
        <f t="shared" si="204"/>
        <v>2.9517806640636017E-2</v>
      </c>
      <c r="R260" s="96">
        <f t="shared" si="205"/>
        <v>9.0008817585685574E-2</v>
      </c>
      <c r="AB260" s="119">
        <f t="shared" si="206"/>
        <v>20024.142857142859</v>
      </c>
      <c r="AC260" s="120">
        <f t="shared" si="207"/>
        <v>502.71428571428572</v>
      </c>
      <c r="AD260" s="67">
        <f t="shared" si="208"/>
        <v>1444.8700000000001</v>
      </c>
      <c r="AE260" s="41">
        <f t="shared" si="209"/>
        <v>0.3479304613662722</v>
      </c>
    </row>
    <row r="261" spans="1:31" ht="13.8" x14ac:dyDescent="0.25">
      <c r="A261" s="95">
        <v>44119</v>
      </c>
      <c r="B261" s="81">
        <v>5169386</v>
      </c>
      <c r="C261" s="81">
        <v>152460</v>
      </c>
      <c r="D261" s="81">
        <v>4526393</v>
      </c>
      <c r="E261" s="81"/>
      <c r="F261" s="81">
        <f t="shared" si="194"/>
        <v>28523</v>
      </c>
      <c r="G261" s="81">
        <f t="shared" si="195"/>
        <v>713</v>
      </c>
      <c r="H261" s="81">
        <f t="shared" si="196"/>
        <v>0</v>
      </c>
      <c r="I261" s="81">
        <f t="shared" si="197"/>
        <v>490533</v>
      </c>
      <c r="J261" s="82">
        <f t="shared" si="198"/>
        <v>6.3169416149714414E-2</v>
      </c>
      <c r="K261" s="82">
        <f t="shared" si="199"/>
        <v>1.5408786682313176E-3</v>
      </c>
      <c r="L261" s="82">
        <f t="shared" si="200"/>
        <v>0</v>
      </c>
      <c r="M261" s="81">
        <f t="shared" si="201"/>
        <v>40.995710727972373</v>
      </c>
      <c r="N261" s="84">
        <f t="shared" si="202"/>
        <v>2.9492864336306091E-2</v>
      </c>
      <c r="O261" s="84"/>
      <c r="P261" s="85">
        <f t="shared" si="203"/>
        <v>0.87561520845996021</v>
      </c>
      <c r="Q261" s="87">
        <f t="shared" si="204"/>
        <v>2.9492864336306091E-2</v>
      </c>
      <c r="R261" s="96">
        <f t="shared" si="205"/>
        <v>9.4891927203733739E-2</v>
      </c>
      <c r="AB261" s="119">
        <f t="shared" si="206"/>
        <v>20134.571428571428</v>
      </c>
      <c r="AC261" s="120">
        <f t="shared" si="207"/>
        <v>500.42857142857144</v>
      </c>
      <c r="AD261" s="67">
        <f t="shared" si="208"/>
        <v>1401.6900000000003</v>
      </c>
      <c r="AE261" s="41">
        <f t="shared" si="209"/>
        <v>0.35701800785378462</v>
      </c>
    </row>
    <row r="262" spans="1:31" ht="13.8" x14ac:dyDescent="0.25">
      <c r="A262" s="95">
        <v>44120</v>
      </c>
      <c r="B262" s="81">
        <v>5200300</v>
      </c>
      <c r="C262" s="81">
        <v>153214</v>
      </c>
      <c r="D262" s="81">
        <v>4526393</v>
      </c>
      <c r="E262" s="81"/>
      <c r="F262" s="81">
        <f t="shared" si="194"/>
        <v>30914</v>
      </c>
      <c r="G262" s="81">
        <f t="shared" si="195"/>
        <v>754</v>
      </c>
      <c r="H262" s="81">
        <f t="shared" si="196"/>
        <v>0</v>
      </c>
      <c r="I262" s="81">
        <f t="shared" si="197"/>
        <v>520693</v>
      </c>
      <c r="J262" s="82">
        <f t="shared" si="198"/>
        <v>6.4592106329021431E-2</v>
      </c>
      <c r="K262" s="82">
        <f t="shared" si="199"/>
        <v>1.5371035180100014E-3</v>
      </c>
      <c r="L262" s="82">
        <f t="shared" si="200"/>
        <v>0</v>
      </c>
      <c r="M262" s="81">
        <f t="shared" si="201"/>
        <v>42.021962458745186</v>
      </c>
      <c r="N262" s="84">
        <f t="shared" si="202"/>
        <v>2.9462531007826472E-2</v>
      </c>
      <c r="O262" s="84"/>
      <c r="P262" s="85">
        <f t="shared" si="203"/>
        <v>0.87040997634751838</v>
      </c>
      <c r="Q262" s="87">
        <f t="shared" si="204"/>
        <v>2.9462531007826472E-2</v>
      </c>
      <c r="R262" s="96">
        <f t="shared" si="205"/>
        <v>0.10012749264465515</v>
      </c>
      <c r="AB262" s="119">
        <f t="shared" si="206"/>
        <v>20630.285714285714</v>
      </c>
      <c r="AC262" s="120">
        <f t="shared" si="207"/>
        <v>510.71428571428572</v>
      </c>
      <c r="AD262" s="67">
        <f t="shared" si="208"/>
        <v>1409.42</v>
      </c>
      <c r="AE262" s="41">
        <f t="shared" si="209"/>
        <v>0.36235776824103938</v>
      </c>
    </row>
    <row r="263" spans="1:31" ht="13.8" x14ac:dyDescent="0.25">
      <c r="A263" s="95">
        <v>44121</v>
      </c>
      <c r="B263" s="81">
        <v>5224362</v>
      </c>
      <c r="C263" s="81">
        <v>153675</v>
      </c>
      <c r="D263" s="81">
        <v>4526393</v>
      </c>
      <c r="E263" s="81"/>
      <c r="F263" s="81">
        <f t="shared" si="194"/>
        <v>24062</v>
      </c>
      <c r="G263" s="81">
        <f t="shared" si="195"/>
        <v>461</v>
      </c>
      <c r="H263" s="81">
        <f t="shared" si="196"/>
        <v>0</v>
      </c>
      <c r="I263" s="81">
        <f t="shared" si="197"/>
        <v>544294</v>
      </c>
      <c r="J263" s="82">
        <f t="shared" si="198"/>
        <v>4.7370415998229776E-2</v>
      </c>
      <c r="K263" s="82">
        <f t="shared" si="199"/>
        <v>8.8535855100798364E-4</v>
      </c>
      <c r="L263" s="82">
        <f t="shared" si="200"/>
        <v>0</v>
      </c>
      <c r="M263" s="81">
        <f t="shared" si="201"/>
        <v>53.504216957410534</v>
      </c>
      <c r="N263" s="84">
        <f t="shared" si="202"/>
        <v>2.9415074989060864E-2</v>
      </c>
      <c r="O263" s="84"/>
      <c r="P263" s="85">
        <f t="shared" si="203"/>
        <v>0.86640110313948382</v>
      </c>
      <c r="Q263" s="87">
        <f t="shared" si="204"/>
        <v>2.9415074989060864E-2</v>
      </c>
      <c r="R263" s="96">
        <f t="shared" si="205"/>
        <v>0.10418382187145536</v>
      </c>
      <c r="AB263" s="119">
        <f t="shared" si="206"/>
        <v>20246.428571428572</v>
      </c>
      <c r="AC263" s="120">
        <f t="shared" si="207"/>
        <v>496.71428571428572</v>
      </c>
      <c r="AD263" s="67">
        <f t="shared" si="208"/>
        <v>1444.1200000000001</v>
      </c>
      <c r="AE263" s="41">
        <f t="shared" si="209"/>
        <v>0.34395637877342994</v>
      </c>
    </row>
    <row r="264" spans="1:31" ht="13.8" x14ac:dyDescent="0.25">
      <c r="A264" s="95">
        <v>44122</v>
      </c>
      <c r="B264" s="81">
        <v>5224362</v>
      </c>
      <c r="C264" s="81">
        <v>153675</v>
      </c>
      <c r="D264" s="81">
        <v>4526393</v>
      </c>
      <c r="E264" s="81"/>
      <c r="F264" s="81">
        <f t="shared" si="194"/>
        <v>0</v>
      </c>
      <c r="G264" s="81">
        <f t="shared" si="195"/>
        <v>0</v>
      </c>
      <c r="H264" s="81">
        <f t="shared" si="196"/>
        <v>0</v>
      </c>
      <c r="I264" s="81">
        <f t="shared" si="197"/>
        <v>544294</v>
      </c>
      <c r="J264" s="82">
        <f t="shared" si="198"/>
        <v>0</v>
      </c>
      <c r="K264" s="82">
        <f t="shared" si="199"/>
        <v>0</v>
      </c>
      <c r="L264" s="82">
        <f t="shared" si="200"/>
        <v>0</v>
      </c>
      <c r="M264" s="81" t="e">
        <f t="shared" si="201"/>
        <v>#DIV/0!</v>
      </c>
      <c r="N264" s="84">
        <f t="shared" si="202"/>
        <v>2.9415074989060864E-2</v>
      </c>
      <c r="O264" s="84"/>
      <c r="P264" s="85">
        <f t="shared" si="203"/>
        <v>0.86640110313948382</v>
      </c>
      <c r="Q264" s="87">
        <f t="shared" si="204"/>
        <v>2.9415074989060864E-2</v>
      </c>
      <c r="R264" s="96">
        <f t="shared" si="205"/>
        <v>0.10418382187145536</v>
      </c>
      <c r="AB264" s="119">
        <f t="shared" si="206"/>
        <v>18483.285714285714</v>
      </c>
      <c r="AC264" s="120">
        <f t="shared" si="207"/>
        <v>455.28571428571428</v>
      </c>
      <c r="AD264" s="67">
        <f t="shared" si="208"/>
        <v>1417.2500000000002</v>
      </c>
      <c r="AE264" s="41">
        <f t="shared" si="209"/>
        <v>0.32124587354786677</v>
      </c>
    </row>
    <row r="265" spans="1:31" ht="13.8" x14ac:dyDescent="0.25">
      <c r="A265" s="95">
        <v>44123</v>
      </c>
      <c r="B265" s="81">
        <v>5250727</v>
      </c>
      <c r="C265" s="81">
        <v>154176</v>
      </c>
      <c r="D265" s="81">
        <v>4526393</v>
      </c>
      <c r="E265" s="81"/>
      <c r="F265" s="81">
        <f t="shared" si="194"/>
        <v>26365</v>
      </c>
      <c r="G265" s="81">
        <f t="shared" si="195"/>
        <v>501</v>
      </c>
      <c r="H265" s="81">
        <f t="shared" si="196"/>
        <v>0</v>
      </c>
      <c r="I265" s="81">
        <f t="shared" si="197"/>
        <v>570158</v>
      </c>
      <c r="J265" s="82">
        <f t="shared" si="198"/>
        <v>4.9659442849487832E-2</v>
      </c>
      <c r="K265" s="82">
        <f t="shared" si="199"/>
        <v>9.2045842871683317E-4</v>
      </c>
      <c r="L265" s="82">
        <f t="shared" si="200"/>
        <v>0</v>
      </c>
      <c r="M265" s="81">
        <f t="shared" si="201"/>
        <v>53.950772028581099</v>
      </c>
      <c r="N265" s="84">
        <f t="shared" si="202"/>
        <v>2.9362791095404503E-2</v>
      </c>
      <c r="O265" s="84"/>
      <c r="P265" s="85">
        <f t="shared" si="203"/>
        <v>0.86205072173815167</v>
      </c>
      <c r="Q265" s="87">
        <f t="shared" si="204"/>
        <v>2.9362791095404503E-2</v>
      </c>
      <c r="R265" s="96">
        <f t="shared" si="205"/>
        <v>0.10858648716644381</v>
      </c>
      <c r="AB265" s="119">
        <f t="shared" si="206"/>
        <v>21045.571428571428</v>
      </c>
      <c r="AC265" s="120">
        <f t="shared" si="207"/>
        <v>498.14285714285717</v>
      </c>
      <c r="AD265" s="67">
        <f t="shared" si="208"/>
        <v>1293.8300000000002</v>
      </c>
      <c r="AE265" s="41">
        <f t="shared" si="209"/>
        <v>0.38501414957363572</v>
      </c>
    </row>
    <row r="266" spans="1:31" ht="13.8" x14ac:dyDescent="0.25">
      <c r="A266" s="95">
        <v>44124</v>
      </c>
      <c r="B266" s="81">
        <v>5273954</v>
      </c>
      <c r="C266" s="81">
        <v>154837</v>
      </c>
      <c r="D266" s="81">
        <v>4526393</v>
      </c>
      <c r="E266" s="81"/>
      <c r="F266" s="81">
        <f t="shared" si="194"/>
        <v>23227</v>
      </c>
      <c r="G266" s="81">
        <f t="shared" si="195"/>
        <v>661</v>
      </c>
      <c r="H266" s="81">
        <f t="shared" si="196"/>
        <v>0</v>
      </c>
      <c r="I266" s="81">
        <f t="shared" si="197"/>
        <v>592724</v>
      </c>
      <c r="J266" s="82">
        <f t="shared" si="198"/>
        <v>4.176964079513442E-2</v>
      </c>
      <c r="K266" s="82">
        <f t="shared" si="199"/>
        <v>1.1593277652861137E-3</v>
      </c>
      <c r="L266" s="82">
        <f t="shared" si="200"/>
        <v>0</v>
      </c>
      <c r="M266" s="81">
        <f t="shared" si="201"/>
        <v>36.029190403135026</v>
      </c>
      <c r="N266" s="84">
        <f t="shared" si="202"/>
        <v>2.935880745262473E-2</v>
      </c>
      <c r="O266" s="84"/>
      <c r="P266" s="85">
        <f t="shared" si="203"/>
        <v>0.8582541675562585</v>
      </c>
      <c r="Q266" s="87">
        <f t="shared" si="204"/>
        <v>2.935880745262473E-2</v>
      </c>
      <c r="R266" s="96">
        <f t="shared" si="205"/>
        <v>0.11238702499111675</v>
      </c>
      <c r="AB266" s="119">
        <f t="shared" si="206"/>
        <v>22903.714285714286</v>
      </c>
      <c r="AC266" s="120">
        <f t="shared" si="207"/>
        <v>548.42857142857144</v>
      </c>
      <c r="AD266" s="67">
        <f t="shared" si="208"/>
        <v>1473.19</v>
      </c>
      <c r="AE266" s="41">
        <f t="shared" si="209"/>
        <v>0.37227280352742786</v>
      </c>
    </row>
    <row r="267" spans="1:31" ht="13.8" x14ac:dyDescent="0.25">
      <c r="A267" s="95">
        <v>44125</v>
      </c>
      <c r="B267" s="81">
        <v>5298772</v>
      </c>
      <c r="C267" s="81">
        <v>155403</v>
      </c>
      <c r="D267" s="81">
        <v>4526393</v>
      </c>
      <c r="E267" s="81"/>
      <c r="F267" s="81">
        <f t="shared" si="194"/>
        <v>24818</v>
      </c>
      <c r="G267" s="81">
        <f t="shared" si="195"/>
        <v>566</v>
      </c>
      <c r="H267" s="81">
        <f t="shared" si="196"/>
        <v>0</v>
      </c>
      <c r="I267" s="81">
        <f t="shared" si="197"/>
        <v>616976</v>
      </c>
      <c r="J267" s="82">
        <f t="shared" si="198"/>
        <v>4.2936414203761555E-2</v>
      </c>
      <c r="K267" s="82">
        <f t="shared" si="199"/>
        <v>9.5491324798725882E-4</v>
      </c>
      <c r="L267" s="82">
        <f t="shared" si="200"/>
        <v>0</v>
      </c>
      <c r="M267" s="81">
        <f t="shared" si="201"/>
        <v>44.963680516802761</v>
      </c>
      <c r="N267" s="84">
        <f t="shared" si="202"/>
        <v>2.9328116023863642E-2</v>
      </c>
      <c r="O267" s="84"/>
      <c r="P267" s="85">
        <f t="shared" si="203"/>
        <v>0.85423433957905714</v>
      </c>
      <c r="Q267" s="87">
        <f t="shared" si="204"/>
        <v>2.9328116023863642E-2</v>
      </c>
      <c r="R267" s="96">
        <f t="shared" si="205"/>
        <v>0.11643754439707921</v>
      </c>
      <c r="AB267" s="119">
        <f t="shared" si="206"/>
        <v>22558.428571428572</v>
      </c>
      <c r="AC267" s="120">
        <f t="shared" si="207"/>
        <v>522.28571428571433</v>
      </c>
      <c r="AD267" s="67">
        <f t="shared" si="208"/>
        <v>1603.2600000000002</v>
      </c>
      <c r="AE267" s="41">
        <f t="shared" si="209"/>
        <v>0.32576482559641873</v>
      </c>
    </row>
    <row r="268" spans="1:31" ht="13.8" x14ac:dyDescent="0.25">
      <c r="A268" s="95">
        <v>44126</v>
      </c>
      <c r="B268" s="81">
        <v>5323630</v>
      </c>
      <c r="C268" s="81">
        <v>155900</v>
      </c>
      <c r="D268" s="81">
        <v>4526393</v>
      </c>
      <c r="E268" s="81"/>
      <c r="F268" s="81">
        <f t="shared" si="194"/>
        <v>24858</v>
      </c>
      <c r="G268" s="81">
        <f t="shared" si="195"/>
        <v>497</v>
      </c>
      <c r="H268" s="81">
        <f t="shared" si="196"/>
        <v>0</v>
      </c>
      <c r="I268" s="81">
        <f t="shared" si="197"/>
        <v>641337</v>
      </c>
      <c r="J268" s="82">
        <f t="shared" si="198"/>
        <v>4.1320105147410101E-2</v>
      </c>
      <c r="K268" s="82">
        <f t="shared" si="199"/>
        <v>8.0554186872747072E-4</v>
      </c>
      <c r="L268" s="82">
        <f t="shared" si="200"/>
        <v>0</v>
      </c>
      <c r="M268" s="81">
        <f t="shared" si="201"/>
        <v>51.294795157803811</v>
      </c>
      <c r="N268" s="84">
        <f t="shared" si="202"/>
        <v>2.9284529540933538E-2</v>
      </c>
      <c r="O268" s="84"/>
      <c r="P268" s="85">
        <f t="shared" si="203"/>
        <v>0.85024560309412933</v>
      </c>
      <c r="Q268" s="87">
        <f t="shared" si="204"/>
        <v>2.9284529540933538E-2</v>
      </c>
      <c r="R268" s="96">
        <f t="shared" si="205"/>
        <v>0.12046986736493714</v>
      </c>
      <c r="AB268" s="119">
        <f t="shared" si="206"/>
        <v>22034.857142857141</v>
      </c>
      <c r="AC268" s="120">
        <f t="shared" si="207"/>
        <v>491.42857142857144</v>
      </c>
      <c r="AD268" s="67">
        <f t="shared" si="208"/>
        <v>1579.0900000000001</v>
      </c>
      <c r="AE268" s="41">
        <f t="shared" si="209"/>
        <v>0.31120998260300009</v>
      </c>
    </row>
    <row r="269" spans="1:31" ht="13.8" x14ac:dyDescent="0.25">
      <c r="A269" s="95">
        <v>44127</v>
      </c>
      <c r="B269" s="81">
        <v>5353656</v>
      </c>
      <c r="C269" s="81">
        <v>156471</v>
      </c>
      <c r="D269" s="81">
        <v>4526393</v>
      </c>
      <c r="E269" s="81"/>
      <c r="F269" s="81">
        <f t="shared" si="194"/>
        <v>30026</v>
      </c>
      <c r="G269" s="81">
        <f t="shared" si="195"/>
        <v>571</v>
      </c>
      <c r="H269" s="81">
        <f t="shared" si="196"/>
        <v>0</v>
      </c>
      <c r="I269" s="81">
        <f t="shared" si="197"/>
        <v>670792</v>
      </c>
      <c r="J269" s="82">
        <f t="shared" si="198"/>
        <v>4.8020511291932987E-2</v>
      </c>
      <c r="K269" s="82">
        <f t="shared" si="199"/>
        <v>8.9032755010236427E-4</v>
      </c>
      <c r="L269" s="82">
        <f t="shared" si="200"/>
        <v>0</v>
      </c>
      <c r="M269" s="81">
        <f t="shared" si="201"/>
        <v>53.935780473615459</v>
      </c>
      <c r="N269" s="84">
        <f t="shared" si="202"/>
        <v>2.9226943232811373E-2</v>
      </c>
      <c r="O269" s="84"/>
      <c r="P269" s="85">
        <f t="shared" si="203"/>
        <v>0.84547699740140192</v>
      </c>
      <c r="Q269" s="87">
        <f t="shared" si="204"/>
        <v>2.9226943232811373E-2</v>
      </c>
      <c r="R269" s="96">
        <f t="shared" si="205"/>
        <v>0.12529605936578669</v>
      </c>
      <c r="AB269" s="119">
        <f t="shared" si="206"/>
        <v>21908</v>
      </c>
      <c r="AC269" s="120">
        <f t="shared" si="207"/>
        <v>465.28571428571428</v>
      </c>
      <c r="AD269" s="67">
        <f t="shared" si="208"/>
        <v>1542.44</v>
      </c>
      <c r="AE269" s="41">
        <f t="shared" si="209"/>
        <v>0.30165563281924368</v>
      </c>
    </row>
    <row r="270" spans="1:31" ht="13.8" x14ac:dyDescent="0.25">
      <c r="A270" s="95">
        <v>44128</v>
      </c>
      <c r="B270" s="81">
        <v>5380635</v>
      </c>
      <c r="C270" s="81">
        <v>156903</v>
      </c>
      <c r="D270" s="81">
        <v>4526393</v>
      </c>
      <c r="E270" s="81"/>
      <c r="F270" s="81">
        <f t="shared" si="194"/>
        <v>26979</v>
      </c>
      <c r="G270" s="81">
        <f t="shared" si="195"/>
        <v>432</v>
      </c>
      <c r="H270" s="81">
        <f t="shared" si="196"/>
        <v>0</v>
      </c>
      <c r="I270" s="81">
        <f t="shared" si="197"/>
        <v>697339</v>
      </c>
      <c r="J270" s="82">
        <f t="shared" si="198"/>
        <v>4.1258791007289651E-2</v>
      </c>
      <c r="K270" s="82">
        <f t="shared" si="199"/>
        <v>6.440148361936338E-4</v>
      </c>
      <c r="L270" s="82">
        <f t="shared" si="200"/>
        <v>0</v>
      </c>
      <c r="M270" s="81">
        <f t="shared" si="201"/>
        <v>64.064969762411664</v>
      </c>
      <c r="N270" s="84">
        <f t="shared" si="202"/>
        <v>2.9160684566040998E-2</v>
      </c>
      <c r="O270" s="84"/>
      <c r="P270" s="85">
        <f t="shared" si="203"/>
        <v>0.84123769778102397</v>
      </c>
      <c r="Q270" s="87">
        <f t="shared" si="204"/>
        <v>2.9160684566040998E-2</v>
      </c>
      <c r="R270" s="96">
        <f t="shared" si="205"/>
        <v>0.12960161765293499</v>
      </c>
      <c r="AB270" s="119">
        <f t="shared" si="206"/>
        <v>22324.714285714286</v>
      </c>
      <c r="AC270" s="120">
        <f t="shared" si="207"/>
        <v>461.14285714285717</v>
      </c>
      <c r="AD270" s="67">
        <f t="shared" si="208"/>
        <v>1533.5600000000002</v>
      </c>
      <c r="AE270" s="41">
        <f t="shared" si="209"/>
        <v>0.30070089017896734</v>
      </c>
    </row>
    <row r="271" spans="1:31" ht="13.8" x14ac:dyDescent="0.25">
      <c r="A271" s="95">
        <v>44129</v>
      </c>
      <c r="B271" s="81">
        <v>5394128</v>
      </c>
      <c r="C271" s="81">
        <v>157134</v>
      </c>
      <c r="D271" s="81">
        <v>4526393</v>
      </c>
      <c r="E271" s="81"/>
      <c r="F271" s="81">
        <f t="shared" ref="F271:F284" si="210">B271-B270</f>
        <v>13493</v>
      </c>
      <c r="G271" s="81">
        <f t="shared" ref="G271:G284" si="211">C271-C270</f>
        <v>231</v>
      </c>
      <c r="H271" s="81">
        <f t="shared" ref="H271:H284" si="212">D271-D270</f>
        <v>0</v>
      </c>
      <c r="I271" s="81">
        <f t="shared" ref="I271:I284" si="213">B271-D271-C271</f>
        <v>710601</v>
      </c>
      <c r="J271" s="82">
        <f t="shared" ref="J271:J284" si="214">F271/I270*$B$2/($B$2-B270)</f>
        <v>1.9851788538671554E-2</v>
      </c>
      <c r="K271" s="82">
        <f t="shared" ref="K271:K284" si="215">G271/I270</f>
        <v>3.3125925840946801E-4</v>
      </c>
      <c r="L271" s="82">
        <f t="shared" ref="L271:L284" si="216">H271/I270</f>
        <v>0</v>
      </c>
      <c r="M271" s="81">
        <f t="shared" ref="M271:M284" si="217">J271/(K271+L271)</f>
        <v>59.928252674323296</v>
      </c>
      <c r="N271" s="84">
        <f t="shared" ref="N271:N284" si="218">C271/B271</f>
        <v>2.9130565681793241E-2</v>
      </c>
      <c r="O271" s="84"/>
      <c r="P271" s="85">
        <f t="shared" ref="P271:P284" si="219">D271/B271</f>
        <v>0.83913340580720364</v>
      </c>
      <c r="Q271" s="87">
        <f t="shared" ref="Q271:Q284" si="220">N271</f>
        <v>2.9130565681793241E-2</v>
      </c>
      <c r="R271" s="96">
        <f t="shared" ref="R271:R284" si="221">IF(P271="","",1-SUM(P271:Q271))</f>
        <v>0.13173602851100308</v>
      </c>
      <c r="AB271" s="119">
        <f t="shared" ref="AB271:AB284" si="222">AVERAGE(F265:F271)</f>
        <v>24252.285714285714</v>
      </c>
      <c r="AC271" s="120">
        <f t="shared" ref="AC271:AC284" si="223">AVERAGE(G265:G271)</f>
        <v>494.14285714285717</v>
      </c>
      <c r="AD271" s="67">
        <f t="shared" ref="AD271:AD284" si="224">INDEX(AB250:AB271,$AE$3)*$AD$2</f>
        <v>1562.7300000000002</v>
      </c>
      <c r="AE271" s="41">
        <f t="shared" ref="AE271:AE284" si="225">AC271/AD271</f>
        <v>0.31620488321261964</v>
      </c>
    </row>
    <row r="272" spans="1:31" ht="13.8" x14ac:dyDescent="0.25">
      <c r="A272" s="95">
        <v>44130</v>
      </c>
      <c r="B272" s="81">
        <v>5409854</v>
      </c>
      <c r="C272" s="81">
        <v>157397</v>
      </c>
      <c r="D272" s="81">
        <v>4526393</v>
      </c>
      <c r="E272" s="81"/>
      <c r="F272" s="81">
        <f t="shared" si="210"/>
        <v>15726</v>
      </c>
      <c r="G272" s="81">
        <f t="shared" si="211"/>
        <v>263</v>
      </c>
      <c r="H272" s="81">
        <f t="shared" si="212"/>
        <v>0</v>
      </c>
      <c r="I272" s="81">
        <f t="shared" si="213"/>
        <v>726064</v>
      </c>
      <c r="J272" s="82">
        <f t="shared" si="214"/>
        <v>2.2706793848202001E-2</v>
      </c>
      <c r="K272" s="82">
        <f t="shared" si="215"/>
        <v>3.7010924555411548E-4</v>
      </c>
      <c r="L272" s="82">
        <f t="shared" si="216"/>
        <v>0</v>
      </c>
      <c r="M272" s="81">
        <f t="shared" si="217"/>
        <v>61.351598537361937</v>
      </c>
      <c r="N272" s="84">
        <f t="shared" si="218"/>
        <v>2.9094500517019499E-2</v>
      </c>
      <c r="O272" s="84"/>
      <c r="P272" s="85">
        <f t="shared" si="219"/>
        <v>0.83669411411102779</v>
      </c>
      <c r="Q272" s="87">
        <f t="shared" si="220"/>
        <v>2.9094500517019499E-2</v>
      </c>
      <c r="R272" s="96">
        <f t="shared" si="221"/>
        <v>0.13421138537195276</v>
      </c>
      <c r="AB272" s="119">
        <f t="shared" si="222"/>
        <v>22732.428571428572</v>
      </c>
      <c r="AC272" s="120">
        <f t="shared" si="223"/>
        <v>460.14285714285717</v>
      </c>
      <c r="AD272" s="67">
        <f t="shared" si="224"/>
        <v>1697.66</v>
      </c>
      <c r="AE272" s="41">
        <f t="shared" si="225"/>
        <v>0.27104535486661474</v>
      </c>
    </row>
    <row r="273" spans="1:31" ht="13.8" x14ac:dyDescent="0.25">
      <c r="A273" s="95">
        <v>44131</v>
      </c>
      <c r="B273" s="81">
        <v>5439641</v>
      </c>
      <c r="C273" s="81">
        <v>157946</v>
      </c>
      <c r="D273" s="81">
        <v>4914733</v>
      </c>
      <c r="E273" s="81"/>
      <c r="F273" s="81">
        <f t="shared" si="210"/>
        <v>29787</v>
      </c>
      <c r="G273" s="81">
        <f t="shared" si="211"/>
        <v>549</v>
      </c>
      <c r="H273" s="81">
        <f t="shared" si="212"/>
        <v>388340</v>
      </c>
      <c r="I273" s="81">
        <f t="shared" si="213"/>
        <v>366962</v>
      </c>
      <c r="J273" s="82">
        <f t="shared" si="214"/>
        <v>4.2096713362688554E-2</v>
      </c>
      <c r="K273" s="82">
        <f t="shared" si="215"/>
        <v>7.5613169087022632E-4</v>
      </c>
      <c r="L273" s="82">
        <f t="shared" si="216"/>
        <v>0.53485643138896843</v>
      </c>
      <c r="M273" s="81">
        <f t="shared" si="217"/>
        <v>7.8595455492356706E-2</v>
      </c>
      <c r="N273" s="84">
        <f t="shared" si="218"/>
        <v>2.9036107346054638E-2</v>
      </c>
      <c r="O273" s="84"/>
      <c r="P273" s="85">
        <f t="shared" si="219"/>
        <v>0.90350319074365382</v>
      </c>
      <c r="Q273" s="87">
        <f t="shared" si="220"/>
        <v>2.9036107346054638E-2</v>
      </c>
      <c r="R273" s="96">
        <f t="shared" si="221"/>
        <v>6.7460701910291521E-2</v>
      </c>
      <c r="AB273" s="119">
        <f t="shared" si="222"/>
        <v>23669.571428571428</v>
      </c>
      <c r="AC273" s="120">
        <f t="shared" si="223"/>
        <v>444.14285714285717</v>
      </c>
      <c r="AD273" s="67">
        <f t="shared" si="224"/>
        <v>1591.2700000000002</v>
      </c>
      <c r="AE273" s="41">
        <f t="shared" si="225"/>
        <v>0.27911219160975642</v>
      </c>
    </row>
    <row r="274" spans="1:31" ht="13.8" x14ac:dyDescent="0.25">
      <c r="A274" s="95">
        <v>44132</v>
      </c>
      <c r="B274" s="81">
        <v>5468270</v>
      </c>
      <c r="C274" s="81">
        <v>158456</v>
      </c>
      <c r="D274" s="81">
        <v>4947777</v>
      </c>
      <c r="E274" s="81"/>
      <c r="F274" s="81">
        <f t="shared" si="210"/>
        <v>28629</v>
      </c>
      <c r="G274" s="81">
        <f t="shared" si="211"/>
        <v>510</v>
      </c>
      <c r="H274" s="81">
        <f t="shared" si="212"/>
        <v>33044</v>
      </c>
      <c r="I274" s="81">
        <f t="shared" si="213"/>
        <v>362037</v>
      </c>
      <c r="J274" s="82">
        <f t="shared" si="214"/>
        <v>8.0065213661769177E-2</v>
      </c>
      <c r="K274" s="82">
        <f t="shared" si="215"/>
        <v>1.3897896784953211E-3</v>
      </c>
      <c r="L274" s="82">
        <f t="shared" si="216"/>
        <v>9.0047470855292924E-2</v>
      </c>
      <c r="M274" s="81">
        <f t="shared" si="217"/>
        <v>0.87563005709453834</v>
      </c>
      <c r="N274" s="84">
        <f t="shared" si="218"/>
        <v>2.8977354812399533E-2</v>
      </c>
      <c r="O274" s="84"/>
      <c r="P274" s="85">
        <f t="shared" si="219"/>
        <v>0.90481578268812624</v>
      </c>
      <c r="Q274" s="87">
        <f t="shared" si="220"/>
        <v>2.8977354812399533E-2</v>
      </c>
      <c r="R274" s="96">
        <f t="shared" si="221"/>
        <v>6.6206862499474273E-2</v>
      </c>
      <c r="AB274" s="119">
        <f t="shared" si="222"/>
        <v>24214</v>
      </c>
      <c r="AC274" s="120">
        <f t="shared" si="223"/>
        <v>436.14285714285717</v>
      </c>
      <c r="AD274" s="67">
        <f t="shared" si="224"/>
        <v>1656.8700000000001</v>
      </c>
      <c r="AE274" s="41">
        <f t="shared" si="225"/>
        <v>0.26323299784705928</v>
      </c>
    </row>
    <row r="275" spans="1:31" ht="13.8" x14ac:dyDescent="0.25">
      <c r="A275" s="95">
        <v>44133</v>
      </c>
      <c r="B275" s="81">
        <v>5494376</v>
      </c>
      <c r="C275" s="81">
        <v>158969</v>
      </c>
      <c r="D275" s="81">
        <v>4962574</v>
      </c>
      <c r="E275" s="81"/>
      <c r="F275" s="81">
        <f t="shared" si="210"/>
        <v>26106</v>
      </c>
      <c r="G275" s="81">
        <f t="shared" si="211"/>
        <v>513</v>
      </c>
      <c r="H275" s="81">
        <f t="shared" si="212"/>
        <v>14797</v>
      </c>
      <c r="I275" s="81">
        <f t="shared" si="213"/>
        <v>372833</v>
      </c>
      <c r="J275" s="82">
        <f t="shared" si="214"/>
        <v>7.401269067223705E-2</v>
      </c>
      <c r="K275" s="82">
        <f t="shared" si="215"/>
        <v>1.4169822421465209E-3</v>
      </c>
      <c r="L275" s="82">
        <f t="shared" si="216"/>
        <v>4.0871513132635616E-2</v>
      </c>
      <c r="M275" s="81">
        <f t="shared" si="217"/>
        <v>1.7501850093340747</v>
      </c>
      <c r="N275" s="84">
        <f t="shared" si="218"/>
        <v>2.8933039893884221E-2</v>
      </c>
      <c r="O275" s="84"/>
      <c r="P275" s="85">
        <f t="shared" si="219"/>
        <v>0.90320975484750221</v>
      </c>
      <c r="Q275" s="87">
        <f t="shared" si="220"/>
        <v>2.8933039893884221E-2</v>
      </c>
      <c r="R275" s="96">
        <f t="shared" si="221"/>
        <v>6.7857205258613607E-2</v>
      </c>
      <c r="AB275" s="119">
        <f t="shared" si="222"/>
        <v>24392.285714285714</v>
      </c>
      <c r="AC275" s="120">
        <f t="shared" si="223"/>
        <v>438.42857142857144</v>
      </c>
      <c r="AD275" s="67">
        <f t="shared" si="224"/>
        <v>1694.9800000000002</v>
      </c>
      <c r="AE275" s="41">
        <f t="shared" si="225"/>
        <v>0.25866297621716561</v>
      </c>
    </row>
    <row r="276" spans="1:31" ht="13.8" x14ac:dyDescent="0.25">
      <c r="A276" s="95">
        <v>44134</v>
      </c>
      <c r="B276" s="81">
        <v>5516658</v>
      </c>
      <c r="C276" s="81">
        <v>159477</v>
      </c>
      <c r="D276" s="81">
        <v>4987435</v>
      </c>
      <c r="E276" s="81"/>
      <c r="F276" s="81">
        <f t="shared" si="210"/>
        <v>22282</v>
      </c>
      <c r="G276" s="81">
        <f t="shared" si="211"/>
        <v>508</v>
      </c>
      <c r="H276" s="81">
        <f t="shared" si="212"/>
        <v>24861</v>
      </c>
      <c r="I276" s="81">
        <f t="shared" si="213"/>
        <v>369746</v>
      </c>
      <c r="J276" s="82">
        <f t="shared" si="214"/>
        <v>6.1349834005902992E-2</v>
      </c>
      <c r="K276" s="82">
        <f t="shared" si="215"/>
        <v>1.3625403330713751E-3</v>
      </c>
      <c r="L276" s="82">
        <f t="shared" si="216"/>
        <v>6.6681329174187912E-2</v>
      </c>
      <c r="M276" s="81">
        <f t="shared" si="217"/>
        <v>0.90162176916405179</v>
      </c>
      <c r="N276" s="84">
        <f t="shared" si="218"/>
        <v>2.8908262937452349E-2</v>
      </c>
      <c r="O276" s="84"/>
      <c r="P276" s="85">
        <f t="shared" si="219"/>
        <v>0.90406818765999275</v>
      </c>
      <c r="Q276" s="87">
        <f t="shared" si="220"/>
        <v>2.8908262937452349E-2</v>
      </c>
      <c r="R276" s="96">
        <f t="shared" si="221"/>
        <v>6.7023549402554949E-2</v>
      </c>
      <c r="AB276" s="119">
        <f t="shared" si="222"/>
        <v>23286</v>
      </c>
      <c r="AC276" s="120">
        <f t="shared" si="223"/>
        <v>429.42857142857144</v>
      </c>
      <c r="AD276" s="67">
        <f t="shared" si="224"/>
        <v>1707.46</v>
      </c>
      <c r="AE276" s="41">
        <f t="shared" si="225"/>
        <v>0.25150139471997673</v>
      </c>
    </row>
    <row r="277" spans="1:31" ht="13.8" x14ac:dyDescent="0.25">
      <c r="A277" s="95">
        <v>44135</v>
      </c>
      <c r="B277" s="81">
        <v>5535605</v>
      </c>
      <c r="C277" s="81">
        <v>159884</v>
      </c>
      <c r="D277" s="81">
        <v>5005161</v>
      </c>
      <c r="E277" s="81"/>
      <c r="F277" s="81">
        <f t="shared" si="210"/>
        <v>18947</v>
      </c>
      <c r="G277" s="81">
        <f t="shared" si="211"/>
        <v>407</v>
      </c>
      <c r="H277" s="81">
        <f t="shared" si="212"/>
        <v>17726</v>
      </c>
      <c r="I277" s="81">
        <f t="shared" si="213"/>
        <v>370560</v>
      </c>
      <c r="J277" s="82">
        <f t="shared" si="214"/>
        <v>5.2608664197464718E-2</v>
      </c>
      <c r="K277" s="82">
        <f t="shared" si="215"/>
        <v>1.1007556538813132E-3</v>
      </c>
      <c r="L277" s="82">
        <f t="shared" si="216"/>
        <v>4.7941018969779252E-2</v>
      </c>
      <c r="M277" s="81">
        <f t="shared" si="217"/>
        <v>1.0727316578809789</v>
      </c>
      <c r="N277" s="84">
        <f t="shared" si="218"/>
        <v>2.8882841170928923E-2</v>
      </c>
      <c r="O277" s="84"/>
      <c r="P277" s="85">
        <f t="shared" si="219"/>
        <v>0.90417596631262531</v>
      </c>
      <c r="Q277" s="87">
        <f t="shared" si="220"/>
        <v>2.8882841170928923E-2</v>
      </c>
      <c r="R277" s="96">
        <f t="shared" si="221"/>
        <v>6.6941192516445813E-2</v>
      </c>
      <c r="AB277" s="119">
        <f t="shared" si="222"/>
        <v>22138.571428571428</v>
      </c>
      <c r="AC277" s="120">
        <f t="shared" si="223"/>
        <v>425.85714285714283</v>
      </c>
      <c r="AD277" s="67">
        <f t="shared" si="224"/>
        <v>1630.0200000000002</v>
      </c>
      <c r="AE277" s="41">
        <f t="shared" si="225"/>
        <v>0.26125884520260045</v>
      </c>
    </row>
    <row r="278" spans="1:31" ht="13.8" x14ac:dyDescent="0.25">
      <c r="A278" s="95">
        <v>44136</v>
      </c>
      <c r="B278" s="81">
        <v>5545705</v>
      </c>
      <c r="C278" s="81">
        <v>160074</v>
      </c>
      <c r="D278" s="81">
        <v>5022338</v>
      </c>
      <c r="E278" s="81"/>
      <c r="F278" s="81">
        <f t="shared" si="210"/>
        <v>10100</v>
      </c>
      <c r="G278" s="81">
        <f t="shared" si="211"/>
        <v>190</v>
      </c>
      <c r="H278" s="81">
        <f t="shared" si="212"/>
        <v>17177</v>
      </c>
      <c r="I278" s="81">
        <f t="shared" si="213"/>
        <v>363293</v>
      </c>
      <c r="J278" s="82">
        <f t="shared" si="214"/>
        <v>2.7984843669743919E-2</v>
      </c>
      <c r="K278" s="82">
        <f t="shared" si="215"/>
        <v>5.1273747841105359E-4</v>
      </c>
      <c r="L278" s="82">
        <f t="shared" si="216"/>
        <v>4.6354166666666669E-2</v>
      </c>
      <c r="M278" s="81">
        <f t="shared" si="217"/>
        <v>0.59711312663443927</v>
      </c>
      <c r="N278" s="84">
        <f t="shared" si="218"/>
        <v>2.8864499644319343E-2</v>
      </c>
      <c r="O278" s="84"/>
      <c r="P278" s="85">
        <f t="shared" si="219"/>
        <v>0.90562660653604909</v>
      </c>
      <c r="Q278" s="87">
        <f t="shared" si="220"/>
        <v>2.8864499644319343E-2</v>
      </c>
      <c r="R278" s="96">
        <f t="shared" si="221"/>
        <v>6.5508893819631542E-2</v>
      </c>
      <c r="AB278" s="119">
        <f t="shared" si="222"/>
        <v>21653.857142857141</v>
      </c>
      <c r="AC278" s="120">
        <f t="shared" si="223"/>
        <v>420</v>
      </c>
      <c r="AD278" s="67">
        <f t="shared" si="224"/>
        <v>1549.7</v>
      </c>
      <c r="AE278" s="41">
        <f t="shared" si="225"/>
        <v>0.27102019745757244</v>
      </c>
    </row>
    <row r="279" spans="1:31" ht="13.8" x14ac:dyDescent="0.25">
      <c r="A279" s="95">
        <v>44137</v>
      </c>
      <c r="B279" s="81">
        <v>5554206</v>
      </c>
      <c r="C279" s="81">
        <v>160253</v>
      </c>
      <c r="D279" s="81">
        <v>5039438</v>
      </c>
      <c r="E279" s="81"/>
      <c r="F279" s="81">
        <f t="shared" si="210"/>
        <v>8501</v>
      </c>
      <c r="G279" s="81">
        <f t="shared" si="211"/>
        <v>179</v>
      </c>
      <c r="H279" s="81">
        <f t="shared" si="212"/>
        <v>17100</v>
      </c>
      <c r="I279" s="81">
        <f t="shared" si="213"/>
        <v>354515</v>
      </c>
      <c r="J279" s="82">
        <f t="shared" si="214"/>
        <v>2.4026705417915378E-2</v>
      </c>
      <c r="K279" s="82">
        <f t="shared" si="215"/>
        <v>4.927152463713862E-4</v>
      </c>
      <c r="L279" s="82">
        <f t="shared" si="216"/>
        <v>4.7069445323746947E-2</v>
      </c>
      <c r="M279" s="81">
        <f t="shared" si="217"/>
        <v>0.505164297204163</v>
      </c>
      <c r="N279" s="84">
        <f t="shared" si="218"/>
        <v>2.8852548861169357E-2</v>
      </c>
      <c r="O279" s="84"/>
      <c r="P279" s="85">
        <f t="shared" si="219"/>
        <v>0.90731924599123615</v>
      </c>
      <c r="Q279" s="87">
        <f t="shared" si="220"/>
        <v>2.8852548861169357E-2</v>
      </c>
      <c r="R279" s="96">
        <f t="shared" si="221"/>
        <v>6.3828205147594463E-2</v>
      </c>
      <c r="AB279" s="119">
        <f t="shared" si="222"/>
        <v>20621.714285714286</v>
      </c>
      <c r="AC279" s="120">
        <f t="shared" si="223"/>
        <v>408</v>
      </c>
      <c r="AD279" s="67">
        <f t="shared" si="224"/>
        <v>1515.77</v>
      </c>
      <c r="AE279" s="41">
        <f t="shared" si="225"/>
        <v>0.26917012475507496</v>
      </c>
    </row>
    <row r="280" spans="1:31" ht="13.8" x14ac:dyDescent="0.25">
      <c r="A280" s="95">
        <v>44138</v>
      </c>
      <c r="B280" s="81">
        <v>5566049</v>
      </c>
      <c r="C280" s="81">
        <v>160496</v>
      </c>
      <c r="D280" s="81">
        <v>5060697</v>
      </c>
      <c r="E280" s="81"/>
      <c r="F280" s="81">
        <f t="shared" si="210"/>
        <v>11843</v>
      </c>
      <c r="G280" s="81">
        <f t="shared" si="211"/>
        <v>243</v>
      </c>
      <c r="H280" s="81">
        <f t="shared" si="212"/>
        <v>21259</v>
      </c>
      <c r="I280" s="81">
        <f t="shared" si="213"/>
        <v>344856</v>
      </c>
      <c r="J280" s="82">
        <f t="shared" si="214"/>
        <v>3.4302532606101929E-2</v>
      </c>
      <c r="K280" s="82">
        <f t="shared" si="215"/>
        <v>6.8544349322313583E-4</v>
      </c>
      <c r="L280" s="82">
        <f t="shared" si="216"/>
        <v>5.996643301411788E-2</v>
      </c>
      <c r="M280" s="81">
        <f t="shared" si="217"/>
        <v>0.56556424271473471</v>
      </c>
      <c r="N280" s="84">
        <f t="shared" si="218"/>
        <v>2.8834816222422763E-2</v>
      </c>
      <c r="O280" s="84"/>
      <c r="P280" s="85">
        <f t="shared" si="219"/>
        <v>0.90920812950083618</v>
      </c>
      <c r="Q280" s="87">
        <f t="shared" si="220"/>
        <v>2.8834816222422763E-2</v>
      </c>
      <c r="R280" s="96">
        <f t="shared" si="221"/>
        <v>6.195705427674103E-2</v>
      </c>
      <c r="AB280" s="119">
        <f t="shared" si="222"/>
        <v>18058.285714285714</v>
      </c>
      <c r="AC280" s="120">
        <f t="shared" si="223"/>
        <v>364.28571428571428</v>
      </c>
      <c r="AD280" s="67">
        <f t="shared" si="224"/>
        <v>1443.5200000000002</v>
      </c>
      <c r="AE280" s="41">
        <f t="shared" si="225"/>
        <v>0.252359312157583</v>
      </c>
    </row>
    <row r="281" spans="1:31" ht="13.8" x14ac:dyDescent="0.25">
      <c r="A281" s="95">
        <v>44139</v>
      </c>
      <c r="B281" s="81">
        <v>5590025</v>
      </c>
      <c r="C281" s="81">
        <v>161106</v>
      </c>
      <c r="D281" s="81">
        <v>5078162</v>
      </c>
      <c r="E281" s="81"/>
      <c r="F281" s="81">
        <f t="shared" si="210"/>
        <v>23976</v>
      </c>
      <c r="G281" s="81">
        <f t="shared" si="211"/>
        <v>610</v>
      </c>
      <c r="H281" s="81">
        <f t="shared" si="212"/>
        <v>17465</v>
      </c>
      <c r="I281" s="81">
        <f t="shared" si="213"/>
        <v>350757</v>
      </c>
      <c r="J281" s="82">
        <f t="shared" si="214"/>
        <v>7.1394188679487547E-2</v>
      </c>
      <c r="K281" s="82">
        <f t="shared" si="215"/>
        <v>1.7688542464100957E-3</v>
      </c>
      <c r="L281" s="82">
        <f t="shared" si="216"/>
        <v>5.0644326907462824E-2</v>
      </c>
      <c r="M281" s="81">
        <f t="shared" si="217"/>
        <v>1.362141871715262</v>
      </c>
      <c r="N281" s="84">
        <f t="shared" si="218"/>
        <v>2.882026466786821E-2</v>
      </c>
      <c r="O281" s="84"/>
      <c r="P281" s="85">
        <f t="shared" si="219"/>
        <v>0.90843278876212541</v>
      </c>
      <c r="Q281" s="87">
        <f t="shared" si="220"/>
        <v>2.882026466786821E-2</v>
      </c>
      <c r="R281" s="96">
        <f t="shared" si="221"/>
        <v>6.2746946570006346E-2</v>
      </c>
      <c r="AB281" s="119">
        <f t="shared" si="222"/>
        <v>17393.571428571428</v>
      </c>
      <c r="AC281" s="120">
        <f t="shared" si="223"/>
        <v>378.57142857142856</v>
      </c>
      <c r="AD281" s="67">
        <f t="shared" si="224"/>
        <v>1264.0800000000002</v>
      </c>
      <c r="AE281" s="41">
        <f t="shared" si="225"/>
        <v>0.29948375780918018</v>
      </c>
    </row>
    <row r="282" spans="1:31" ht="13.8" x14ac:dyDescent="0.25">
      <c r="A282" s="95">
        <v>44140</v>
      </c>
      <c r="B282" s="81">
        <v>5590025</v>
      </c>
      <c r="C282" s="81">
        <v>161106</v>
      </c>
      <c r="D282" s="81">
        <v>5078162</v>
      </c>
      <c r="E282" s="81"/>
      <c r="F282" s="81">
        <f t="shared" si="210"/>
        <v>0</v>
      </c>
      <c r="G282" s="81">
        <f t="shared" si="211"/>
        <v>0</v>
      </c>
      <c r="H282" s="81">
        <f t="shared" si="212"/>
        <v>0</v>
      </c>
      <c r="I282" s="81">
        <f t="shared" si="213"/>
        <v>350757</v>
      </c>
      <c r="J282" s="82">
        <f t="shared" si="214"/>
        <v>0</v>
      </c>
      <c r="K282" s="82">
        <f t="shared" si="215"/>
        <v>0</v>
      </c>
      <c r="L282" s="82">
        <f t="shared" si="216"/>
        <v>0</v>
      </c>
      <c r="M282" s="81" t="e">
        <f t="shared" si="217"/>
        <v>#DIV/0!</v>
      </c>
      <c r="N282" s="84">
        <f t="shared" si="218"/>
        <v>2.882026466786821E-2</v>
      </c>
      <c r="O282" s="84"/>
      <c r="P282" s="85">
        <f t="shared" si="219"/>
        <v>0.90843278876212541</v>
      </c>
      <c r="Q282" s="87">
        <f t="shared" si="220"/>
        <v>2.882026466786821E-2</v>
      </c>
      <c r="R282" s="96">
        <f t="shared" si="221"/>
        <v>6.2746946570006346E-2</v>
      </c>
      <c r="AB282" s="119">
        <f t="shared" si="222"/>
        <v>13664.142857142857</v>
      </c>
      <c r="AC282" s="120">
        <f t="shared" si="223"/>
        <v>305.28571428571428</v>
      </c>
      <c r="AD282" s="67">
        <f t="shared" si="224"/>
        <v>1217.55</v>
      </c>
      <c r="AE282" s="41">
        <f t="shared" si="225"/>
        <v>0.25073772271012629</v>
      </c>
    </row>
    <row r="283" spans="1:31" ht="13.8" x14ac:dyDescent="0.25">
      <c r="A283" s="95">
        <v>44141</v>
      </c>
      <c r="B283" s="81">
        <v>5631181</v>
      </c>
      <c r="C283" s="81">
        <v>162015</v>
      </c>
      <c r="D283" s="81">
        <v>5118156</v>
      </c>
      <c r="E283" s="81"/>
      <c r="F283" s="81">
        <f t="shared" si="210"/>
        <v>41156</v>
      </c>
      <c r="G283" s="81">
        <f t="shared" si="211"/>
        <v>909</v>
      </c>
      <c r="H283" s="81">
        <f t="shared" si="212"/>
        <v>39994</v>
      </c>
      <c r="I283" s="81">
        <f t="shared" si="213"/>
        <v>351010</v>
      </c>
      <c r="J283" s="82">
        <f t="shared" si="214"/>
        <v>0.12050388204737683</v>
      </c>
      <c r="K283" s="82">
        <f t="shared" si="215"/>
        <v>2.5915377312498394E-3</v>
      </c>
      <c r="L283" s="82">
        <f t="shared" si="216"/>
        <v>0.11402195822178887</v>
      </c>
      <c r="M283" s="81">
        <f t="shared" si="217"/>
        <v>1.0333613709334708</v>
      </c>
      <c r="N283" s="84">
        <f t="shared" si="218"/>
        <v>2.8771051756283451E-2</v>
      </c>
      <c r="O283" s="84"/>
      <c r="P283" s="85">
        <f t="shared" si="219"/>
        <v>0.90889566504788255</v>
      </c>
      <c r="Q283" s="87">
        <f t="shared" si="220"/>
        <v>2.8771051756283451E-2</v>
      </c>
      <c r="R283" s="96">
        <f t="shared" si="221"/>
        <v>6.2333283195833977E-2</v>
      </c>
      <c r="AB283" s="119">
        <f t="shared" si="222"/>
        <v>16360.428571428571</v>
      </c>
      <c r="AC283" s="120">
        <f t="shared" si="223"/>
        <v>362.57142857142856</v>
      </c>
      <c r="AD283" s="67">
        <f t="shared" si="224"/>
        <v>956.49000000000012</v>
      </c>
      <c r="AE283" s="41">
        <f t="shared" si="225"/>
        <v>0.37906452610213226</v>
      </c>
    </row>
    <row r="284" spans="1:31" ht="14.4" thickBot="1" x14ac:dyDescent="0.3">
      <c r="A284" s="99">
        <v>44142</v>
      </c>
      <c r="B284" s="100">
        <v>5653561</v>
      </c>
      <c r="C284" s="100">
        <v>162269</v>
      </c>
      <c r="D284" s="100">
        <v>5138641</v>
      </c>
      <c r="E284" s="100"/>
      <c r="F284" s="100">
        <f t="shared" si="210"/>
        <v>22380</v>
      </c>
      <c r="G284" s="100">
        <f t="shared" si="211"/>
        <v>254</v>
      </c>
      <c r="H284" s="100">
        <f t="shared" si="212"/>
        <v>20485</v>
      </c>
      <c r="I284" s="100">
        <f t="shared" si="213"/>
        <v>352651</v>
      </c>
      <c r="J284" s="101">
        <f t="shared" si="214"/>
        <v>6.5493950546330934E-2</v>
      </c>
      <c r="K284" s="101">
        <f t="shared" si="215"/>
        <v>7.2362610751830437E-4</v>
      </c>
      <c r="L284" s="101">
        <f t="shared" si="216"/>
        <v>5.8360160679182926E-2</v>
      </c>
      <c r="M284" s="100">
        <f t="shared" si="217"/>
        <v>1.1084927711686978</v>
      </c>
      <c r="N284" s="102">
        <f t="shared" si="218"/>
        <v>2.8702087056281873E-2</v>
      </c>
      <c r="O284" s="102"/>
      <c r="P284" s="103">
        <f t="shared" si="219"/>
        <v>0.90892112068835906</v>
      </c>
      <c r="Q284" s="104">
        <f t="shared" si="220"/>
        <v>2.8702087056281873E-2</v>
      </c>
      <c r="R284" s="105">
        <f t="shared" si="221"/>
        <v>6.2376792255359081E-2</v>
      </c>
      <c r="AB284" s="121">
        <f t="shared" si="222"/>
        <v>16850.857142857141</v>
      </c>
      <c r="AC284" s="122">
        <f t="shared" si="223"/>
        <v>340.71428571428572</v>
      </c>
      <c r="AD284" s="67">
        <f t="shared" si="224"/>
        <v>1145.23</v>
      </c>
      <c r="AE284" s="41">
        <f t="shared" si="225"/>
        <v>0.29750730046740453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workbookViewId="0">
      <pane xSplit="1" ySplit="3" topLeftCell="Z108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198</v>
      </c>
      <c r="B1" s="49">
        <f>B105/B2</f>
        <v>1.467058149527356E-3</v>
      </c>
      <c r="C1" s="49">
        <f>C105/B2</f>
        <v>3.1509596104268119E-5</v>
      </c>
      <c r="D1" t="s">
        <v>175</v>
      </c>
      <c r="AC1" s="36">
        <f>SUM(AC4:AC162)</f>
        <v>312.85714285714289</v>
      </c>
      <c r="AD1" s="36">
        <f>SUM(AD4:AD162)</f>
        <v>292.07142857142867</v>
      </c>
      <c r="AE1" s="71" t="s">
        <v>195</v>
      </c>
    </row>
    <row r="2" spans="1:31" ht="14.4" thickBot="1" x14ac:dyDescent="0.3">
      <c r="A2" t="s">
        <v>70</v>
      </c>
      <c r="B2" s="35">
        <v>6982000</v>
      </c>
      <c r="D2" s="23" t="s">
        <v>71</v>
      </c>
      <c r="E2" s="23"/>
      <c r="N2" s="41">
        <f>N134/'Country Statistics'!$M$30</f>
        <v>1.1448481304591775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72">
        <v>0.02</v>
      </c>
      <c r="AE2" s="67"/>
    </row>
    <row r="3" spans="1:3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5</v>
      </c>
      <c r="AE3" s="68">
        <f>COUNT(AB11:AB32)-AD3</f>
        <v>17</v>
      </c>
    </row>
    <row r="4" spans="1:31" ht="13.8" x14ac:dyDescent="0.25">
      <c r="A4" s="106">
        <v>43862</v>
      </c>
      <c r="B4" s="107">
        <v>0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31" ht="13.8" x14ac:dyDescent="0.25">
      <c r="A5" s="95">
        <v>43863</v>
      </c>
      <c r="B5" s="81">
        <v>0</v>
      </c>
      <c r="C5" s="81">
        <v>0</v>
      </c>
      <c r="D5" s="81">
        <v>0</v>
      </c>
      <c r="E5" s="81"/>
      <c r="F5" s="81">
        <f t="shared" ref="F5:H36" si="0">B5-B4</f>
        <v>0</v>
      </c>
      <c r="G5" s="81">
        <f t="shared" si="0"/>
        <v>0</v>
      </c>
      <c r="H5" s="81">
        <f t="shared" si="0"/>
        <v>0</v>
      </c>
      <c r="I5" s="81">
        <f t="shared" ref="I5:I63" si="1">B5-C5-D5</f>
        <v>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</row>
    <row r="6" spans="1:31" ht="13.8" x14ac:dyDescent="0.25">
      <c r="A6" s="95">
        <v>43864</v>
      </c>
      <c r="B6" s="81">
        <v>0</v>
      </c>
      <c r="C6" s="81">
        <v>0</v>
      </c>
      <c r="D6" s="81">
        <v>0</v>
      </c>
      <c r="E6" s="81"/>
      <c r="F6" s="81">
        <f t="shared" si="0"/>
        <v>0</v>
      </c>
      <c r="G6" s="81">
        <f t="shared" si="0"/>
        <v>0</v>
      </c>
      <c r="H6" s="81">
        <f t="shared" si="0"/>
        <v>0</v>
      </c>
      <c r="I6" s="81">
        <f t="shared" si="1"/>
        <v>0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</row>
    <row r="7" spans="1:31" ht="13.8" x14ac:dyDescent="0.25">
      <c r="A7" s="95">
        <v>43865</v>
      </c>
      <c r="B7" s="81">
        <v>0</v>
      </c>
      <c r="C7" s="81">
        <v>0</v>
      </c>
      <c r="D7" s="81">
        <v>0</v>
      </c>
      <c r="E7" s="81"/>
      <c r="F7" s="81">
        <f t="shared" si="0"/>
        <v>0</v>
      </c>
      <c r="G7" s="81">
        <f t="shared" si="0"/>
        <v>0</v>
      </c>
      <c r="H7" s="81">
        <f t="shared" si="0"/>
        <v>0</v>
      </c>
      <c r="I7" s="81">
        <f t="shared" si="1"/>
        <v>0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</row>
    <row r="8" spans="1:31" ht="13.8" x14ac:dyDescent="0.25">
      <c r="A8" s="95">
        <v>43866</v>
      </c>
      <c r="B8" s="81">
        <v>0</v>
      </c>
      <c r="C8" s="81">
        <v>0</v>
      </c>
      <c r="D8" s="81">
        <v>0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0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</row>
    <row r="9" spans="1:31" ht="13.8" x14ac:dyDescent="0.25">
      <c r="A9" s="95">
        <v>43867</v>
      </c>
      <c r="B9" s="81">
        <v>0</v>
      </c>
      <c r="C9" s="81">
        <v>0</v>
      </c>
      <c r="D9" s="81">
        <v>0</v>
      </c>
      <c r="E9" s="81"/>
      <c r="F9" s="81">
        <f t="shared" si="0"/>
        <v>0</v>
      </c>
      <c r="G9" s="81">
        <f t="shared" si="0"/>
        <v>0</v>
      </c>
      <c r="H9" s="81">
        <f t="shared" si="0"/>
        <v>0</v>
      </c>
      <c r="I9" s="81">
        <f t="shared" si="1"/>
        <v>0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</row>
    <row r="10" spans="1:31" ht="13.8" x14ac:dyDescent="0.25">
      <c r="A10" s="95">
        <v>43868</v>
      </c>
      <c r="B10" s="81">
        <v>0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0"/>
        <v>0</v>
      </c>
      <c r="H10" s="81">
        <f t="shared" si="0"/>
        <v>0</v>
      </c>
      <c r="I10" s="81">
        <f t="shared" si="1"/>
        <v>0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</row>
    <row r="11" spans="1:31" ht="13.8" x14ac:dyDescent="0.25">
      <c r="A11" s="95">
        <v>43869</v>
      </c>
      <c r="B11" s="81">
        <v>0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0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0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0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3">AVERAGE(F6:F12)</f>
        <v>0</v>
      </c>
      <c r="AC12" s="120">
        <f t="shared" si="3"/>
        <v>0</v>
      </c>
      <c r="AD12" s="67"/>
      <c r="AE12" s="67"/>
    </row>
    <row r="13" spans="1:31" ht="13.8" x14ac:dyDescent="0.25">
      <c r="A13" s="95">
        <v>43871</v>
      </c>
      <c r="B13" s="81">
        <v>0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0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3"/>
        <v>0</v>
      </c>
      <c r="AC13" s="120">
        <f t="shared" si="3"/>
        <v>0</v>
      </c>
      <c r="AD13" s="67"/>
      <c r="AE13" s="67"/>
    </row>
    <row r="14" spans="1:31" ht="13.8" x14ac:dyDescent="0.25">
      <c r="A14" s="95">
        <v>43872</v>
      </c>
      <c r="B14" s="81">
        <v>0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3"/>
        <v>0</v>
      </c>
      <c r="AC14" s="120">
        <f t="shared" si="3"/>
        <v>0</v>
      </c>
      <c r="AD14" s="67"/>
      <c r="AE14" s="67"/>
    </row>
    <row r="15" spans="1:31" ht="13.8" x14ac:dyDescent="0.25">
      <c r="A15" s="95">
        <v>43873</v>
      </c>
      <c r="B15" s="81">
        <v>0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0"/>
        <v>0</v>
      </c>
      <c r="H15" s="81">
        <f t="shared" si="0"/>
        <v>0</v>
      </c>
      <c r="I15" s="81">
        <f t="shared" si="1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3"/>
        <v>0</v>
      </c>
      <c r="AC15" s="120">
        <f t="shared" si="3"/>
        <v>0</v>
      </c>
      <c r="AD15" s="67"/>
      <c r="AE15" s="67"/>
    </row>
    <row r="16" spans="1:31" ht="13.8" x14ac:dyDescent="0.25">
      <c r="A16" s="95">
        <v>43874</v>
      </c>
      <c r="B16" s="81">
        <v>0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0"/>
        <v>0</v>
      </c>
      <c r="H16" s="81">
        <f t="shared" si="0"/>
        <v>0</v>
      </c>
      <c r="I16" s="81">
        <f t="shared" si="1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3"/>
        <v>0</v>
      </c>
      <c r="AC16" s="120">
        <f t="shared" si="3"/>
        <v>0</v>
      </c>
      <c r="AD16" s="67"/>
      <c r="AE16" s="67"/>
    </row>
    <row r="17" spans="1:31" ht="13.8" x14ac:dyDescent="0.25">
      <c r="A17" s="95">
        <v>43875</v>
      </c>
      <c r="B17" s="81">
        <v>0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3"/>
        <v>0</v>
      </c>
      <c r="AC17" s="120">
        <f t="shared" si="3"/>
        <v>0</v>
      </c>
      <c r="AD17" s="67"/>
      <c r="AE17" s="67"/>
    </row>
    <row r="18" spans="1:31" ht="13.8" x14ac:dyDescent="0.25">
      <c r="A18" s="95">
        <v>43876</v>
      </c>
      <c r="B18" s="81">
        <v>0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3"/>
        <v>0</v>
      </c>
      <c r="AC18" s="120">
        <f t="shared" si="3"/>
        <v>0</v>
      </c>
      <c r="AD18" s="67"/>
      <c r="AE18" s="67"/>
    </row>
    <row r="19" spans="1:31" ht="13.8" x14ac:dyDescent="0.25">
      <c r="A19" s="95">
        <v>43877</v>
      </c>
      <c r="B19" s="81">
        <v>0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0"/>
        <v>0</v>
      </c>
      <c r="H19" s="81">
        <f t="shared" si="0"/>
        <v>0</v>
      </c>
      <c r="I19" s="81">
        <f t="shared" si="1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3"/>
        <v>0</v>
      </c>
      <c r="AC19" s="120">
        <f t="shared" si="3"/>
        <v>0</v>
      </c>
      <c r="AD19" s="67"/>
      <c r="AE19" s="67"/>
    </row>
    <row r="20" spans="1:31" ht="13.8" x14ac:dyDescent="0.25">
      <c r="A20" s="95">
        <v>43878</v>
      </c>
      <c r="B20" s="81">
        <v>0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0"/>
        <v>0</v>
      </c>
      <c r="H20" s="81">
        <f t="shared" si="0"/>
        <v>0</v>
      </c>
      <c r="I20" s="81">
        <f t="shared" si="1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3"/>
        <v>0</v>
      </c>
      <c r="AC20" s="120">
        <f t="shared" si="3"/>
        <v>0</v>
      </c>
      <c r="AD20" s="67"/>
      <c r="AE20" s="67"/>
    </row>
    <row r="21" spans="1:31" ht="13.8" x14ac:dyDescent="0.25">
      <c r="A21" s="95">
        <v>43879</v>
      </c>
      <c r="B21" s="81">
        <v>0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3"/>
        <v>0</v>
      </c>
      <c r="AC21" s="120">
        <f t="shared" si="3"/>
        <v>0</v>
      </c>
      <c r="AD21" s="67"/>
    </row>
    <row r="22" spans="1:31" ht="13.8" x14ac:dyDescent="0.25">
      <c r="A22" s="95">
        <v>43880</v>
      </c>
      <c r="B22" s="81">
        <v>0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3"/>
        <v>0</v>
      </c>
      <c r="AC22" s="120">
        <f t="shared" si="3"/>
        <v>0</v>
      </c>
      <c r="AD22" s="67"/>
    </row>
    <row r="23" spans="1:31" ht="13.8" x14ac:dyDescent="0.25">
      <c r="A23" s="95">
        <v>43881</v>
      </c>
      <c r="B23" s="81">
        <v>0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3"/>
        <v>0</v>
      </c>
      <c r="AC23" s="120">
        <f t="shared" si="3"/>
        <v>0</v>
      </c>
      <c r="AD23" s="67"/>
    </row>
    <row r="24" spans="1:31" ht="13.8" x14ac:dyDescent="0.25">
      <c r="A24" s="95">
        <v>43882</v>
      </c>
      <c r="B24" s="81">
        <v>0</v>
      </c>
      <c r="C24" s="81">
        <v>0</v>
      </c>
      <c r="D24" s="81">
        <v>0</v>
      </c>
      <c r="E24" s="81"/>
      <c r="F24" s="81">
        <f t="shared" si="0"/>
        <v>0</v>
      </c>
      <c r="G24" s="81">
        <f t="shared" si="0"/>
        <v>0</v>
      </c>
      <c r="H24" s="81">
        <f t="shared" si="0"/>
        <v>0</v>
      </c>
      <c r="I24" s="81">
        <f t="shared" si="1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3"/>
        <v>0</v>
      </c>
      <c r="AC24" s="120">
        <f t="shared" si="3"/>
        <v>0</v>
      </c>
      <c r="AD24" s="67"/>
    </row>
    <row r="25" spans="1:31" ht="13.8" x14ac:dyDescent="0.25">
      <c r="A25" s="95">
        <v>43883</v>
      </c>
      <c r="B25" s="81">
        <v>0</v>
      </c>
      <c r="C25" s="81">
        <v>0</v>
      </c>
      <c r="D25" s="81">
        <v>0</v>
      </c>
      <c r="E25" s="81"/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3"/>
        <v>0</v>
      </c>
      <c r="AC25" s="120">
        <f t="shared" si="3"/>
        <v>0</v>
      </c>
      <c r="AD25" s="67"/>
    </row>
    <row r="26" spans="1:31" ht="13.8" x14ac:dyDescent="0.25">
      <c r="A26" s="95">
        <v>43884</v>
      </c>
      <c r="B26" s="81">
        <v>0</v>
      </c>
      <c r="C26" s="81">
        <v>0</v>
      </c>
      <c r="D26" s="81">
        <v>0</v>
      </c>
      <c r="E26" s="81"/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3"/>
        <v>0</v>
      </c>
      <c r="AC26" s="120">
        <f t="shared" si="3"/>
        <v>0</v>
      </c>
      <c r="AD26" s="67"/>
    </row>
    <row r="27" spans="1:31" ht="13.8" x14ac:dyDescent="0.25">
      <c r="A27" s="95">
        <v>43885</v>
      </c>
      <c r="B27" s="81">
        <v>0</v>
      </c>
      <c r="C27" s="81">
        <v>0</v>
      </c>
      <c r="D27" s="81">
        <v>0</v>
      </c>
      <c r="E27" s="81"/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3"/>
        <v>0</v>
      </c>
      <c r="AC27" s="120">
        <f t="shared" si="3"/>
        <v>0</v>
      </c>
      <c r="AD27" s="67"/>
    </row>
    <row r="28" spans="1:31" ht="13.8" x14ac:dyDescent="0.25">
      <c r="A28" s="95">
        <v>43886</v>
      </c>
      <c r="B28" s="81">
        <v>0</v>
      </c>
      <c r="C28" s="81">
        <v>0</v>
      </c>
      <c r="D28" s="81">
        <v>0</v>
      </c>
      <c r="E28" s="81"/>
      <c r="F28" s="81">
        <f t="shared" si="0"/>
        <v>0</v>
      </c>
      <c r="G28" s="81">
        <f t="shared" si="0"/>
        <v>0</v>
      </c>
      <c r="H28" s="81">
        <f t="shared" si="0"/>
        <v>0</v>
      </c>
      <c r="I28" s="81">
        <f t="shared" si="1"/>
        <v>0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4">AVERAGE(F22:F28)</f>
        <v>0</v>
      </c>
      <c r="AC28" s="120">
        <f t="shared" si="4"/>
        <v>0</v>
      </c>
      <c r="AD28" s="67"/>
    </row>
    <row r="29" spans="1:31" ht="13.8" x14ac:dyDescent="0.25">
      <c r="A29" s="95">
        <v>43887</v>
      </c>
      <c r="B29" s="81">
        <v>0</v>
      </c>
      <c r="C29" s="81">
        <v>0</v>
      </c>
      <c r="D29" s="81">
        <v>0</v>
      </c>
      <c r="E29" s="81"/>
      <c r="F29" s="81">
        <f t="shared" si="0"/>
        <v>0</v>
      </c>
      <c r="G29" s="81">
        <f t="shared" si="0"/>
        <v>0</v>
      </c>
      <c r="H29" s="81">
        <f t="shared" si="0"/>
        <v>0</v>
      </c>
      <c r="I29" s="81">
        <f t="shared" si="1"/>
        <v>0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4"/>
        <v>0</v>
      </c>
      <c r="AC29" s="120">
        <f t="shared" si="4"/>
        <v>0</v>
      </c>
      <c r="AD29" s="67"/>
    </row>
    <row r="30" spans="1:31" ht="13.8" x14ac:dyDescent="0.25">
      <c r="A30" s="95">
        <v>43888</v>
      </c>
      <c r="B30" s="81">
        <v>0</v>
      </c>
      <c r="C30" s="81">
        <v>0</v>
      </c>
      <c r="D30" s="81">
        <v>0</v>
      </c>
      <c r="E30" s="81"/>
      <c r="F30" s="81">
        <f t="shared" si="0"/>
        <v>0</v>
      </c>
      <c r="G30" s="81">
        <f t="shared" si="0"/>
        <v>0</v>
      </c>
      <c r="H30" s="81">
        <f t="shared" si="0"/>
        <v>0</v>
      </c>
      <c r="I30" s="81">
        <f t="shared" si="1"/>
        <v>0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4"/>
        <v>0</v>
      </c>
      <c r="AC30" s="120">
        <f t="shared" si="4"/>
        <v>0</v>
      </c>
      <c r="AD30" s="67"/>
    </row>
    <row r="31" spans="1:31" ht="13.8" x14ac:dyDescent="0.25">
      <c r="A31" s="95">
        <v>43889</v>
      </c>
      <c r="B31" s="81">
        <v>0</v>
      </c>
      <c r="C31" s="81">
        <v>0</v>
      </c>
      <c r="D31" s="81">
        <v>0</v>
      </c>
      <c r="E31" s="81"/>
      <c r="F31" s="81">
        <f t="shared" si="0"/>
        <v>0</v>
      </c>
      <c r="G31" s="81">
        <f t="shared" si="0"/>
        <v>0</v>
      </c>
      <c r="H31" s="81">
        <f t="shared" si="0"/>
        <v>0</v>
      </c>
      <c r="I31" s="81">
        <f t="shared" si="1"/>
        <v>0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4"/>
        <v>0</v>
      </c>
      <c r="AC31" s="120">
        <f t="shared" si="4"/>
        <v>0</v>
      </c>
      <c r="AD31" s="67"/>
    </row>
    <row r="32" spans="1:31" ht="13.8" x14ac:dyDescent="0.25">
      <c r="A32" s="95">
        <v>43890</v>
      </c>
      <c r="B32" s="81">
        <v>0</v>
      </c>
      <c r="C32" s="81">
        <v>0</v>
      </c>
      <c r="D32" s="81">
        <v>0</v>
      </c>
      <c r="E32" s="81"/>
      <c r="F32" s="81">
        <f t="shared" si="0"/>
        <v>0</v>
      </c>
      <c r="G32" s="81">
        <f t="shared" si="0"/>
        <v>0</v>
      </c>
      <c r="H32" s="81">
        <f t="shared" si="0"/>
        <v>0</v>
      </c>
      <c r="I32" s="81">
        <f t="shared" si="1"/>
        <v>0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4"/>
        <v>0</v>
      </c>
      <c r="AC32" s="120">
        <f t="shared" si="4"/>
        <v>0</v>
      </c>
      <c r="AD32" s="67"/>
      <c r="AE32" s="41"/>
    </row>
    <row r="33" spans="1:31" ht="13.8" x14ac:dyDescent="0.25">
      <c r="A33" s="95">
        <v>43891</v>
      </c>
      <c r="B33" s="81">
        <v>0</v>
      </c>
      <c r="C33" s="81">
        <v>0</v>
      </c>
      <c r="D33" s="81">
        <v>0</v>
      </c>
      <c r="E33" s="81"/>
      <c r="F33" s="81">
        <f t="shared" si="0"/>
        <v>0</v>
      </c>
      <c r="G33" s="81">
        <f t="shared" si="0"/>
        <v>0</v>
      </c>
      <c r="H33" s="81">
        <f t="shared" si="0"/>
        <v>0</v>
      </c>
      <c r="I33" s="81">
        <f t="shared" si="1"/>
        <v>0</v>
      </c>
      <c r="J33" s="82" t="e">
        <f t="shared" ref="J33:J96" si="5">F33/I32*$B$2/($B$2-B32)</f>
        <v>#DIV/0!</v>
      </c>
      <c r="K33" s="82" t="e">
        <f t="shared" ref="K33:K96" si="6">G33/I32</f>
        <v>#DIV/0!</v>
      </c>
      <c r="L33" s="82" t="e">
        <f t="shared" ref="L33:L96" si="7">H33/I32</f>
        <v>#DIV/0!</v>
      </c>
      <c r="M33" s="81">
        <v>0</v>
      </c>
      <c r="N33" s="84" t="e">
        <f t="shared" ref="N33:N96" si="8">C33/B33</f>
        <v>#DIV/0!</v>
      </c>
      <c r="O33" s="84"/>
      <c r="P33" s="85" t="e">
        <f>D33/B33</f>
        <v>#DIV/0!</v>
      </c>
      <c r="Q33" s="87" t="e">
        <f>N33</f>
        <v>#DIV/0!</v>
      </c>
      <c r="R33" s="96" t="e">
        <f t="shared" si="2"/>
        <v>#DIV/0!</v>
      </c>
      <c r="AB33" s="119">
        <f t="shared" si="4"/>
        <v>0</v>
      </c>
      <c r="AC33" s="120">
        <f t="shared" si="4"/>
        <v>0</v>
      </c>
      <c r="AD33" s="67"/>
      <c r="AE33" s="41"/>
    </row>
    <row r="34" spans="1:31" ht="13.8" x14ac:dyDescent="0.25">
      <c r="A34" s="95">
        <v>43892</v>
      </c>
      <c r="B34" s="81">
        <v>0</v>
      </c>
      <c r="C34" s="81">
        <v>0</v>
      </c>
      <c r="D34" s="81">
        <v>0</v>
      </c>
      <c r="E34" s="81"/>
      <c r="F34" s="81">
        <f t="shared" si="0"/>
        <v>0</v>
      </c>
      <c r="G34" s="81">
        <f t="shared" si="0"/>
        <v>0</v>
      </c>
      <c r="H34" s="81">
        <f t="shared" si="0"/>
        <v>0</v>
      </c>
      <c r="I34" s="81">
        <f t="shared" si="1"/>
        <v>0</v>
      </c>
      <c r="J34" s="82" t="e">
        <f t="shared" si="5"/>
        <v>#DIV/0!</v>
      </c>
      <c r="K34" s="82" t="e">
        <f t="shared" si="6"/>
        <v>#DIV/0!</v>
      </c>
      <c r="L34" s="82" t="e">
        <f t="shared" si="7"/>
        <v>#DIV/0!</v>
      </c>
      <c r="M34" s="81" t="e">
        <f t="shared" ref="M34:M97" si="9">J34/(K34+L34)</f>
        <v>#DIV/0!</v>
      </c>
      <c r="N34" s="84" t="e">
        <f t="shared" si="8"/>
        <v>#DIV/0!</v>
      </c>
      <c r="O34" s="84"/>
      <c r="P34" s="85" t="e">
        <f t="shared" ref="P34:P97" si="10">D34/B34</f>
        <v>#DIV/0!</v>
      </c>
      <c r="Q34" s="87" t="e">
        <f t="shared" ref="Q34:Q97" si="11">N34</f>
        <v>#DIV/0!</v>
      </c>
      <c r="R34" s="96" t="e">
        <f t="shared" si="2"/>
        <v>#DIV/0!</v>
      </c>
      <c r="AB34" s="119">
        <f t="shared" si="4"/>
        <v>0</v>
      </c>
      <c r="AC34" s="120">
        <f t="shared" si="4"/>
        <v>0</v>
      </c>
      <c r="AD34" s="67"/>
      <c r="AE34" s="41"/>
    </row>
    <row r="35" spans="1:31" ht="13.8" x14ac:dyDescent="0.25">
      <c r="A35" s="95">
        <v>43893</v>
      </c>
      <c r="B35" s="81">
        <v>0</v>
      </c>
      <c r="C35" s="81">
        <v>0</v>
      </c>
      <c r="D35" s="81">
        <v>0</v>
      </c>
      <c r="E35" s="81"/>
      <c r="F35" s="81">
        <f t="shared" si="0"/>
        <v>0</v>
      </c>
      <c r="G35" s="81">
        <f t="shared" si="0"/>
        <v>0</v>
      </c>
      <c r="H35" s="81">
        <f t="shared" si="0"/>
        <v>0</v>
      </c>
      <c r="I35" s="81">
        <f t="shared" si="1"/>
        <v>0</v>
      </c>
      <c r="J35" s="82" t="e">
        <f t="shared" si="5"/>
        <v>#DIV/0!</v>
      </c>
      <c r="K35" s="82" t="e">
        <f t="shared" si="6"/>
        <v>#DIV/0!</v>
      </c>
      <c r="L35" s="82" t="e">
        <f t="shared" si="7"/>
        <v>#DIV/0!</v>
      </c>
      <c r="M35" s="83" t="e">
        <f t="shared" si="9"/>
        <v>#DIV/0!</v>
      </c>
      <c r="N35" s="84" t="e">
        <f t="shared" si="8"/>
        <v>#DIV/0!</v>
      </c>
      <c r="O35" s="84"/>
      <c r="P35" s="85" t="e">
        <f t="shared" si="10"/>
        <v>#DIV/0!</v>
      </c>
      <c r="Q35" s="87" t="e">
        <f t="shared" si="11"/>
        <v>#DIV/0!</v>
      </c>
      <c r="R35" s="96" t="e">
        <f t="shared" si="2"/>
        <v>#DIV/0!</v>
      </c>
      <c r="AB35" s="119">
        <f t="shared" si="4"/>
        <v>0</v>
      </c>
      <c r="AC35" s="120">
        <f t="shared" si="4"/>
        <v>0</v>
      </c>
      <c r="AD35" s="67"/>
      <c r="AE35" s="41"/>
    </row>
    <row r="36" spans="1:31" ht="13.8" x14ac:dyDescent="0.25">
      <c r="A36" s="95">
        <v>43894</v>
      </c>
      <c r="B36" s="81">
        <v>0</v>
      </c>
      <c r="C36" s="81">
        <v>0</v>
      </c>
      <c r="D36" s="81">
        <v>0</v>
      </c>
      <c r="E36" s="81"/>
      <c r="F36" s="81">
        <f t="shared" si="0"/>
        <v>0</v>
      </c>
      <c r="G36" s="81">
        <f t="shared" si="0"/>
        <v>0</v>
      </c>
      <c r="H36" s="81">
        <f t="shared" si="0"/>
        <v>0</v>
      </c>
      <c r="I36" s="81">
        <f t="shared" si="1"/>
        <v>0</v>
      </c>
      <c r="J36" s="82" t="e">
        <f t="shared" si="5"/>
        <v>#DIV/0!</v>
      </c>
      <c r="K36" s="82" t="e">
        <f t="shared" si="6"/>
        <v>#DIV/0!</v>
      </c>
      <c r="L36" s="82" t="e">
        <f t="shared" si="7"/>
        <v>#DIV/0!</v>
      </c>
      <c r="M36" s="81" t="e">
        <f t="shared" si="9"/>
        <v>#DIV/0!</v>
      </c>
      <c r="N36" s="84" t="e">
        <f t="shared" si="8"/>
        <v>#DIV/0!</v>
      </c>
      <c r="O36" s="84"/>
      <c r="P36" s="85" t="e">
        <f t="shared" si="10"/>
        <v>#DIV/0!</v>
      </c>
      <c r="Q36" s="87" t="e">
        <f t="shared" si="11"/>
        <v>#DIV/0!</v>
      </c>
      <c r="R36" s="96" t="e">
        <f t="shared" si="2"/>
        <v>#DIV/0!</v>
      </c>
      <c r="AB36" s="119">
        <f t="shared" si="4"/>
        <v>0</v>
      </c>
      <c r="AC36" s="120">
        <f t="shared" si="4"/>
        <v>0</v>
      </c>
      <c r="AD36" s="67"/>
      <c r="AE36" s="41"/>
    </row>
    <row r="37" spans="1:31" ht="13.8" x14ac:dyDescent="0.25">
      <c r="A37" s="95">
        <v>43895</v>
      </c>
      <c r="B37" s="81">
        <v>0</v>
      </c>
      <c r="C37" s="81">
        <v>0</v>
      </c>
      <c r="D37" s="81">
        <v>0</v>
      </c>
      <c r="E37" s="81"/>
      <c r="F37" s="81">
        <f t="shared" ref="F37:H61" si="12">B37-B36</f>
        <v>0</v>
      </c>
      <c r="G37" s="81">
        <f t="shared" si="12"/>
        <v>0</v>
      </c>
      <c r="H37" s="81">
        <f t="shared" si="12"/>
        <v>0</v>
      </c>
      <c r="I37" s="81">
        <f t="shared" si="1"/>
        <v>0</v>
      </c>
      <c r="J37" s="82" t="e">
        <f t="shared" si="5"/>
        <v>#DIV/0!</v>
      </c>
      <c r="K37" s="82" t="e">
        <f t="shared" si="6"/>
        <v>#DIV/0!</v>
      </c>
      <c r="L37" s="82" t="e">
        <f t="shared" si="7"/>
        <v>#DIV/0!</v>
      </c>
      <c r="M37" s="83" t="e">
        <f t="shared" si="9"/>
        <v>#DIV/0!</v>
      </c>
      <c r="N37" s="84" t="e">
        <f t="shared" si="8"/>
        <v>#DIV/0!</v>
      </c>
      <c r="O37" s="84"/>
      <c r="P37" s="85" t="e">
        <f t="shared" si="10"/>
        <v>#DIV/0!</v>
      </c>
      <c r="Q37" s="87" t="e">
        <f t="shared" si="11"/>
        <v>#DIV/0!</v>
      </c>
      <c r="R37" s="96" t="e">
        <f t="shared" si="2"/>
        <v>#DIV/0!</v>
      </c>
      <c r="AB37" s="119">
        <f t="shared" si="4"/>
        <v>0</v>
      </c>
      <c r="AC37" s="120">
        <f t="shared" si="4"/>
        <v>0</v>
      </c>
      <c r="AD37" s="67"/>
      <c r="AE37" s="41"/>
    </row>
    <row r="38" spans="1:31" ht="13.8" x14ac:dyDescent="0.25">
      <c r="A38" s="95">
        <v>43896</v>
      </c>
      <c r="B38" s="81">
        <v>1</v>
      </c>
      <c r="C38" s="81">
        <v>0</v>
      </c>
      <c r="D38" s="81">
        <v>0</v>
      </c>
      <c r="E38" s="81"/>
      <c r="F38" s="81">
        <f t="shared" si="12"/>
        <v>1</v>
      </c>
      <c r="G38" s="81">
        <f t="shared" si="12"/>
        <v>0</v>
      </c>
      <c r="H38" s="81">
        <f t="shared" si="12"/>
        <v>0</v>
      </c>
      <c r="I38" s="81">
        <f t="shared" si="1"/>
        <v>1</v>
      </c>
      <c r="J38" s="82" t="e">
        <f t="shared" si="5"/>
        <v>#DIV/0!</v>
      </c>
      <c r="K38" s="82" t="e">
        <f t="shared" si="6"/>
        <v>#DIV/0!</v>
      </c>
      <c r="L38" s="82" t="e">
        <f t="shared" si="7"/>
        <v>#DIV/0!</v>
      </c>
      <c r="M38" s="81" t="e">
        <f t="shared" si="9"/>
        <v>#DIV/0!</v>
      </c>
      <c r="N38" s="84">
        <f t="shared" si="8"/>
        <v>0</v>
      </c>
      <c r="O38" s="84"/>
      <c r="P38" s="85">
        <f t="shared" si="10"/>
        <v>0</v>
      </c>
      <c r="Q38" s="87">
        <f t="shared" si="11"/>
        <v>0</v>
      </c>
      <c r="R38" s="96">
        <f t="shared" si="2"/>
        <v>1</v>
      </c>
      <c r="AB38" s="119">
        <f t="shared" si="4"/>
        <v>0.14285714285714285</v>
      </c>
      <c r="AC38" s="120">
        <f t="shared" si="4"/>
        <v>0</v>
      </c>
      <c r="AD38" s="67"/>
      <c r="AE38" s="41"/>
    </row>
    <row r="39" spans="1:31" ht="13.8" x14ac:dyDescent="0.25">
      <c r="A39" s="95">
        <v>43897</v>
      </c>
      <c r="B39" s="81">
        <v>1</v>
      </c>
      <c r="C39" s="81">
        <v>0</v>
      </c>
      <c r="D39" s="81">
        <v>0</v>
      </c>
      <c r="E39" s="81"/>
      <c r="F39" s="81">
        <f t="shared" si="12"/>
        <v>0</v>
      </c>
      <c r="G39" s="81">
        <f t="shared" si="12"/>
        <v>0</v>
      </c>
      <c r="H39" s="81">
        <f t="shared" si="12"/>
        <v>0</v>
      </c>
      <c r="I39" s="81">
        <f t="shared" si="1"/>
        <v>1</v>
      </c>
      <c r="J39" s="82">
        <f t="shared" si="5"/>
        <v>0</v>
      </c>
      <c r="K39" s="82">
        <f t="shared" si="6"/>
        <v>0</v>
      </c>
      <c r="L39" s="82">
        <f t="shared" si="7"/>
        <v>0</v>
      </c>
      <c r="M39" s="81" t="e">
        <f t="shared" si="9"/>
        <v>#DIV/0!</v>
      </c>
      <c r="N39" s="84">
        <f t="shared" si="8"/>
        <v>0</v>
      </c>
      <c r="O39" s="84"/>
      <c r="P39" s="85">
        <f t="shared" si="10"/>
        <v>0</v>
      </c>
      <c r="Q39" s="87">
        <f t="shared" si="11"/>
        <v>0</v>
      </c>
      <c r="R39" s="96">
        <f t="shared" si="2"/>
        <v>1</v>
      </c>
      <c r="AB39" s="119">
        <f t="shared" si="4"/>
        <v>0.14285714285714285</v>
      </c>
      <c r="AC39" s="120">
        <f t="shared" si="4"/>
        <v>0</v>
      </c>
      <c r="AD39" s="67"/>
      <c r="AE39" s="41"/>
    </row>
    <row r="40" spans="1:31" ht="13.8" x14ac:dyDescent="0.25">
      <c r="A40" s="95">
        <v>43898</v>
      </c>
      <c r="B40" s="81">
        <v>1</v>
      </c>
      <c r="C40" s="81">
        <v>0</v>
      </c>
      <c r="D40" s="81">
        <v>0</v>
      </c>
      <c r="E40" s="81"/>
      <c r="F40" s="81">
        <f t="shared" si="12"/>
        <v>0</v>
      </c>
      <c r="G40" s="81">
        <f t="shared" si="12"/>
        <v>0</v>
      </c>
      <c r="H40" s="81">
        <f t="shared" si="12"/>
        <v>0</v>
      </c>
      <c r="I40" s="81">
        <f t="shared" si="1"/>
        <v>1</v>
      </c>
      <c r="J40" s="82">
        <f t="shared" si="5"/>
        <v>0</v>
      </c>
      <c r="K40" s="82">
        <f t="shared" si="6"/>
        <v>0</v>
      </c>
      <c r="L40" s="82">
        <f t="shared" si="7"/>
        <v>0</v>
      </c>
      <c r="M40" s="81" t="e">
        <f t="shared" si="9"/>
        <v>#DIV/0!</v>
      </c>
      <c r="N40" s="84">
        <f t="shared" si="8"/>
        <v>0</v>
      </c>
      <c r="O40" s="84"/>
      <c r="P40" s="85">
        <f t="shared" si="10"/>
        <v>0</v>
      </c>
      <c r="Q40" s="87">
        <f t="shared" si="11"/>
        <v>0</v>
      </c>
      <c r="R40" s="96">
        <f t="shared" si="2"/>
        <v>1</v>
      </c>
      <c r="AB40" s="119">
        <f t="shared" si="4"/>
        <v>0.14285714285714285</v>
      </c>
      <c r="AC40" s="120">
        <f t="shared" si="4"/>
        <v>0</v>
      </c>
      <c r="AD40" s="67"/>
      <c r="AE40" s="41"/>
    </row>
    <row r="41" spans="1:31" ht="13.8" x14ac:dyDescent="0.25">
      <c r="A41" s="95">
        <v>43899</v>
      </c>
      <c r="B41" s="81">
        <v>1</v>
      </c>
      <c r="C41" s="81">
        <v>0</v>
      </c>
      <c r="D41" s="81">
        <v>0</v>
      </c>
      <c r="E41" s="81"/>
      <c r="F41" s="81">
        <f t="shared" si="12"/>
        <v>0</v>
      </c>
      <c r="G41" s="81">
        <f t="shared" si="12"/>
        <v>0</v>
      </c>
      <c r="H41" s="81">
        <f t="shared" si="12"/>
        <v>0</v>
      </c>
      <c r="I41" s="81">
        <f t="shared" si="1"/>
        <v>1</v>
      </c>
      <c r="J41" s="82">
        <f t="shared" si="5"/>
        <v>0</v>
      </c>
      <c r="K41" s="82">
        <f t="shared" si="6"/>
        <v>0</v>
      </c>
      <c r="L41" s="82">
        <f t="shared" si="7"/>
        <v>0</v>
      </c>
      <c r="M41" s="81" t="e">
        <f t="shared" si="9"/>
        <v>#DIV/0!</v>
      </c>
      <c r="N41" s="84">
        <f t="shared" si="8"/>
        <v>0</v>
      </c>
      <c r="O41" s="84"/>
      <c r="P41" s="85">
        <f t="shared" si="10"/>
        <v>0</v>
      </c>
      <c r="Q41" s="87">
        <f t="shared" si="11"/>
        <v>0</v>
      </c>
      <c r="R41" s="96">
        <f t="shared" si="2"/>
        <v>1</v>
      </c>
      <c r="AB41" s="119">
        <f t="shared" si="4"/>
        <v>0.14285714285714285</v>
      </c>
      <c r="AC41" s="120">
        <f t="shared" si="4"/>
        <v>0</v>
      </c>
      <c r="AD41" s="67"/>
      <c r="AE41" s="41"/>
    </row>
    <row r="42" spans="1:31" ht="13.8" x14ac:dyDescent="0.25">
      <c r="A42" s="95">
        <v>43900</v>
      </c>
      <c r="B42" s="81">
        <v>5</v>
      </c>
      <c r="C42" s="81">
        <v>0</v>
      </c>
      <c r="D42" s="81">
        <v>0</v>
      </c>
      <c r="E42" s="81"/>
      <c r="F42" s="81">
        <f t="shared" si="12"/>
        <v>4</v>
      </c>
      <c r="G42" s="81">
        <f t="shared" si="12"/>
        <v>0</v>
      </c>
      <c r="H42" s="81">
        <f t="shared" si="12"/>
        <v>0</v>
      </c>
      <c r="I42" s="81">
        <f t="shared" si="1"/>
        <v>5</v>
      </c>
      <c r="J42" s="82">
        <f t="shared" si="5"/>
        <v>4.0000005729018291</v>
      </c>
      <c r="K42" s="82">
        <f t="shared" si="6"/>
        <v>0</v>
      </c>
      <c r="L42" s="82">
        <f t="shared" si="7"/>
        <v>0</v>
      </c>
      <c r="M42" s="81" t="e">
        <f t="shared" si="9"/>
        <v>#DIV/0!</v>
      </c>
      <c r="N42" s="84">
        <f t="shared" si="8"/>
        <v>0</v>
      </c>
      <c r="O42" s="84"/>
      <c r="P42" s="85">
        <f t="shared" si="10"/>
        <v>0</v>
      </c>
      <c r="Q42" s="87">
        <f t="shared" si="11"/>
        <v>0</v>
      </c>
      <c r="R42" s="96">
        <f t="shared" si="2"/>
        <v>1</v>
      </c>
      <c r="AB42" s="119">
        <f t="shared" si="4"/>
        <v>0.7142857142857143</v>
      </c>
      <c r="AC42" s="120">
        <f t="shared" si="4"/>
        <v>0</v>
      </c>
      <c r="AD42" s="67">
        <f t="shared" ref="AD42:AD105" si="13">INDEX(AB21:AB42,$AE$3)*$AD$2</f>
        <v>0</v>
      </c>
      <c r="AE42" s="41" t="e">
        <f t="shared" ref="AE42:AE105" si="14">AC42/AD42</f>
        <v>#DIV/0!</v>
      </c>
    </row>
    <row r="43" spans="1:31" ht="13.8" x14ac:dyDescent="0.25">
      <c r="A43" s="95">
        <v>43901</v>
      </c>
      <c r="B43" s="81">
        <v>12</v>
      </c>
      <c r="C43" s="81">
        <v>0</v>
      </c>
      <c r="D43" s="81">
        <v>0</v>
      </c>
      <c r="E43" s="81"/>
      <c r="F43" s="81">
        <f t="shared" si="12"/>
        <v>7</v>
      </c>
      <c r="G43" s="81">
        <f t="shared" si="12"/>
        <v>0</v>
      </c>
      <c r="H43" s="81">
        <f t="shared" si="12"/>
        <v>0</v>
      </c>
      <c r="I43" s="81">
        <f t="shared" si="1"/>
        <v>12</v>
      </c>
      <c r="J43" s="82">
        <f t="shared" si="5"/>
        <v>1.4000010025787759</v>
      </c>
      <c r="K43" s="82">
        <f t="shared" si="6"/>
        <v>0</v>
      </c>
      <c r="L43" s="82">
        <f t="shared" si="7"/>
        <v>0</v>
      </c>
      <c r="M43" s="81" t="e">
        <f t="shared" si="9"/>
        <v>#DIV/0!</v>
      </c>
      <c r="N43" s="84">
        <f t="shared" si="8"/>
        <v>0</v>
      </c>
      <c r="O43" s="84"/>
      <c r="P43" s="85">
        <f t="shared" si="10"/>
        <v>0</v>
      </c>
      <c r="Q43" s="87">
        <f t="shared" si="11"/>
        <v>0</v>
      </c>
      <c r="R43" s="96">
        <f t="shared" si="2"/>
        <v>1</v>
      </c>
      <c r="AB43" s="119">
        <f t="shared" si="4"/>
        <v>1.7142857142857142</v>
      </c>
      <c r="AC43" s="120">
        <f t="shared" si="4"/>
        <v>0</v>
      </c>
      <c r="AD43" s="67">
        <f t="shared" si="13"/>
        <v>2.8571428571428571E-3</v>
      </c>
      <c r="AE43" s="41">
        <f t="shared" si="14"/>
        <v>0</v>
      </c>
    </row>
    <row r="44" spans="1:31" ht="13.8" x14ac:dyDescent="0.25">
      <c r="A44" s="95">
        <v>43902</v>
      </c>
      <c r="B44" s="81">
        <v>19</v>
      </c>
      <c r="C44" s="81">
        <v>0</v>
      </c>
      <c r="D44" s="81">
        <v>0</v>
      </c>
      <c r="E44" s="81"/>
      <c r="F44" s="81">
        <f t="shared" si="12"/>
        <v>7</v>
      </c>
      <c r="G44" s="81">
        <f t="shared" si="12"/>
        <v>0</v>
      </c>
      <c r="H44" s="81">
        <f t="shared" si="12"/>
        <v>0</v>
      </c>
      <c r="I44" s="81">
        <f t="shared" si="1"/>
        <v>19</v>
      </c>
      <c r="J44" s="82">
        <f t="shared" si="5"/>
        <v>0.58333433591311434</v>
      </c>
      <c r="K44" s="82">
        <f t="shared" si="6"/>
        <v>0</v>
      </c>
      <c r="L44" s="82">
        <f t="shared" si="7"/>
        <v>0</v>
      </c>
      <c r="M44" s="81" t="e">
        <f t="shared" si="9"/>
        <v>#DIV/0!</v>
      </c>
      <c r="N44" s="84">
        <f t="shared" si="8"/>
        <v>0</v>
      </c>
      <c r="O44" s="84"/>
      <c r="P44" s="85">
        <f t="shared" si="10"/>
        <v>0</v>
      </c>
      <c r="Q44" s="87">
        <f t="shared" si="11"/>
        <v>0</v>
      </c>
      <c r="R44" s="96">
        <f t="shared" si="2"/>
        <v>1</v>
      </c>
      <c r="AB44" s="119">
        <f t="shared" ref="AB44:AC59" si="15">AVERAGE(F38:F44)</f>
        <v>2.7142857142857144</v>
      </c>
      <c r="AC44" s="120">
        <f t="shared" si="15"/>
        <v>0</v>
      </c>
      <c r="AD44" s="67">
        <f t="shared" si="13"/>
        <v>2.8571428571428571E-3</v>
      </c>
      <c r="AE44" s="41">
        <f t="shared" si="14"/>
        <v>0</v>
      </c>
    </row>
    <row r="45" spans="1:31" ht="13.8" x14ac:dyDescent="0.25">
      <c r="A45" s="95">
        <v>43903</v>
      </c>
      <c r="B45" s="81">
        <v>35</v>
      </c>
      <c r="C45" s="81">
        <v>0</v>
      </c>
      <c r="D45" s="81">
        <v>0</v>
      </c>
      <c r="E45" s="81"/>
      <c r="F45" s="81">
        <f t="shared" si="12"/>
        <v>16</v>
      </c>
      <c r="G45" s="81">
        <f t="shared" si="12"/>
        <v>0</v>
      </c>
      <c r="H45" s="81">
        <f t="shared" si="12"/>
        <v>0</v>
      </c>
      <c r="I45" s="81">
        <f t="shared" si="1"/>
        <v>35</v>
      </c>
      <c r="J45" s="82">
        <f t="shared" si="5"/>
        <v>0.8421075547711202</v>
      </c>
      <c r="K45" s="82">
        <f t="shared" si="6"/>
        <v>0</v>
      </c>
      <c r="L45" s="82">
        <f t="shared" si="7"/>
        <v>0</v>
      </c>
      <c r="M45" s="81" t="e">
        <f t="shared" si="9"/>
        <v>#DIV/0!</v>
      </c>
      <c r="N45" s="84">
        <f t="shared" si="8"/>
        <v>0</v>
      </c>
      <c r="O45" s="84"/>
      <c r="P45" s="85">
        <f t="shared" si="10"/>
        <v>0</v>
      </c>
      <c r="Q45" s="87">
        <f t="shared" si="11"/>
        <v>0</v>
      </c>
      <c r="R45" s="96">
        <f t="shared" si="2"/>
        <v>1</v>
      </c>
      <c r="AB45" s="119">
        <f t="shared" si="15"/>
        <v>4.8571428571428568</v>
      </c>
      <c r="AC45" s="120">
        <f t="shared" si="15"/>
        <v>0</v>
      </c>
      <c r="AD45" s="67">
        <f t="shared" si="13"/>
        <v>2.8571428571428571E-3</v>
      </c>
      <c r="AE45" s="41">
        <f t="shared" si="14"/>
        <v>0</v>
      </c>
    </row>
    <row r="46" spans="1:31" ht="13.8" x14ac:dyDescent="0.25">
      <c r="A46" s="97">
        <v>43904</v>
      </c>
      <c r="B46" s="88">
        <v>46</v>
      </c>
      <c r="C46" s="88">
        <v>0</v>
      </c>
      <c r="D46" s="88">
        <v>0</v>
      </c>
      <c r="E46" s="88"/>
      <c r="F46" s="88">
        <f t="shared" si="12"/>
        <v>11</v>
      </c>
      <c r="G46" s="88">
        <f t="shared" si="12"/>
        <v>0</v>
      </c>
      <c r="H46" s="88">
        <f t="shared" si="12"/>
        <v>0</v>
      </c>
      <c r="I46" s="88">
        <f t="shared" si="1"/>
        <v>46</v>
      </c>
      <c r="J46" s="82">
        <f t="shared" si="5"/>
        <v>0.31428728977341724</v>
      </c>
      <c r="K46" s="89">
        <f t="shared" si="6"/>
        <v>0</v>
      </c>
      <c r="L46" s="89">
        <f t="shared" si="7"/>
        <v>0</v>
      </c>
      <c r="M46" s="88" t="e">
        <f t="shared" si="9"/>
        <v>#DIV/0!</v>
      </c>
      <c r="N46" s="84">
        <f t="shared" si="8"/>
        <v>0</v>
      </c>
      <c r="O46" s="84"/>
      <c r="P46" s="85">
        <f t="shared" si="10"/>
        <v>0</v>
      </c>
      <c r="Q46" s="87">
        <f t="shared" si="11"/>
        <v>0</v>
      </c>
      <c r="R46" s="96">
        <f t="shared" si="2"/>
        <v>1</v>
      </c>
      <c r="AB46" s="119">
        <f t="shared" si="15"/>
        <v>6.4285714285714288</v>
      </c>
      <c r="AC46" s="120">
        <f t="shared" si="15"/>
        <v>0</v>
      </c>
      <c r="AD46" s="67">
        <f t="shared" si="13"/>
        <v>2.8571428571428571E-3</v>
      </c>
      <c r="AE46" s="41">
        <f t="shared" si="14"/>
        <v>0</v>
      </c>
    </row>
    <row r="47" spans="1:31" ht="13.8" x14ac:dyDescent="0.25">
      <c r="A47" s="98">
        <v>43905</v>
      </c>
      <c r="B47" s="90">
        <v>48</v>
      </c>
      <c r="C47" s="90">
        <v>0</v>
      </c>
      <c r="D47" s="90">
        <v>0</v>
      </c>
      <c r="E47" s="90"/>
      <c r="F47" s="90">
        <f t="shared" si="12"/>
        <v>2</v>
      </c>
      <c r="G47" s="90">
        <f t="shared" si="12"/>
        <v>0</v>
      </c>
      <c r="H47" s="90">
        <f t="shared" si="12"/>
        <v>0</v>
      </c>
      <c r="I47" s="90">
        <f t="shared" si="1"/>
        <v>48</v>
      </c>
      <c r="J47" s="91">
        <f t="shared" si="5"/>
        <v>4.3478547322326144E-2</v>
      </c>
      <c r="K47" s="91">
        <f t="shared" si="6"/>
        <v>0</v>
      </c>
      <c r="L47" s="91">
        <f t="shared" si="7"/>
        <v>0</v>
      </c>
      <c r="M47" s="90" t="e">
        <f t="shared" si="9"/>
        <v>#DIV/0!</v>
      </c>
      <c r="N47" s="92">
        <f t="shared" si="8"/>
        <v>0</v>
      </c>
      <c r="O47" s="92"/>
      <c r="P47" s="85">
        <f t="shared" si="10"/>
        <v>0</v>
      </c>
      <c r="Q47" s="87">
        <f t="shared" si="11"/>
        <v>0</v>
      </c>
      <c r="R47" s="96">
        <f t="shared" si="2"/>
        <v>1</v>
      </c>
      <c r="AB47" s="119">
        <f t="shared" si="15"/>
        <v>6.7142857142857144</v>
      </c>
      <c r="AC47" s="120">
        <f t="shared" si="15"/>
        <v>0</v>
      </c>
      <c r="AD47" s="67">
        <f t="shared" si="13"/>
        <v>1.4285714285714287E-2</v>
      </c>
      <c r="AE47" s="41">
        <f t="shared" si="14"/>
        <v>0</v>
      </c>
    </row>
    <row r="48" spans="1:31" ht="13.8" x14ac:dyDescent="0.25">
      <c r="A48" s="97">
        <v>43906</v>
      </c>
      <c r="B48" s="88">
        <v>55</v>
      </c>
      <c r="C48" s="88">
        <v>0</v>
      </c>
      <c r="D48" s="88">
        <v>1</v>
      </c>
      <c r="E48" s="88"/>
      <c r="F48" s="88">
        <f t="shared" si="12"/>
        <v>7</v>
      </c>
      <c r="G48" s="88">
        <f t="shared" si="12"/>
        <v>0</v>
      </c>
      <c r="H48" s="88">
        <f t="shared" si="12"/>
        <v>1</v>
      </c>
      <c r="I48" s="88">
        <f t="shared" si="1"/>
        <v>54</v>
      </c>
      <c r="J48" s="82">
        <f t="shared" si="5"/>
        <v>0.14583433591828379</v>
      </c>
      <c r="K48" s="89">
        <f t="shared" si="6"/>
        <v>0</v>
      </c>
      <c r="L48" s="89">
        <f t="shared" si="7"/>
        <v>2.0833333333333332E-2</v>
      </c>
      <c r="M48" s="88">
        <f t="shared" si="9"/>
        <v>7.0000481240776224</v>
      </c>
      <c r="N48" s="84">
        <f t="shared" si="8"/>
        <v>0</v>
      </c>
      <c r="O48" s="84"/>
      <c r="P48" s="85">
        <f t="shared" si="10"/>
        <v>1.8181818181818181E-2</v>
      </c>
      <c r="Q48" s="87">
        <f t="shared" si="11"/>
        <v>0</v>
      </c>
      <c r="R48" s="96">
        <f t="shared" si="2"/>
        <v>0.98181818181818181</v>
      </c>
      <c r="AB48" s="119">
        <f t="shared" si="15"/>
        <v>7.7142857142857144</v>
      </c>
      <c r="AC48" s="120">
        <f t="shared" si="15"/>
        <v>0</v>
      </c>
      <c r="AD48" s="67">
        <f t="shared" si="13"/>
        <v>3.4285714285714287E-2</v>
      </c>
      <c r="AE48" s="41">
        <f t="shared" si="14"/>
        <v>0</v>
      </c>
    </row>
    <row r="49" spans="1:31" ht="13.8" x14ac:dyDescent="0.25">
      <c r="A49" s="97">
        <v>43907</v>
      </c>
      <c r="B49" s="88">
        <v>65</v>
      </c>
      <c r="C49" s="88">
        <v>0</v>
      </c>
      <c r="D49" s="88">
        <v>1</v>
      </c>
      <c r="E49" s="88"/>
      <c r="F49" s="88">
        <f t="shared" si="12"/>
        <v>10</v>
      </c>
      <c r="G49" s="88">
        <f t="shared" si="12"/>
        <v>0</v>
      </c>
      <c r="H49" s="88">
        <f t="shared" si="12"/>
        <v>0</v>
      </c>
      <c r="I49" s="88">
        <f t="shared" si="1"/>
        <v>64</v>
      </c>
      <c r="J49" s="82">
        <f t="shared" si="5"/>
        <v>0.18518664397427406</v>
      </c>
      <c r="K49" s="89">
        <f t="shared" si="6"/>
        <v>0</v>
      </c>
      <c r="L49" s="89">
        <f t="shared" si="7"/>
        <v>0</v>
      </c>
      <c r="M49" s="88" t="e">
        <f t="shared" si="9"/>
        <v>#DIV/0!</v>
      </c>
      <c r="N49" s="84">
        <f t="shared" si="8"/>
        <v>0</v>
      </c>
      <c r="O49" s="84"/>
      <c r="P49" s="85">
        <f t="shared" si="10"/>
        <v>1.5384615384615385E-2</v>
      </c>
      <c r="Q49" s="87">
        <f t="shared" si="11"/>
        <v>0</v>
      </c>
      <c r="R49" s="96">
        <f t="shared" si="2"/>
        <v>0.98461538461538467</v>
      </c>
      <c r="AB49" s="119">
        <f t="shared" si="15"/>
        <v>8.5714285714285712</v>
      </c>
      <c r="AC49" s="120">
        <f t="shared" si="15"/>
        <v>0</v>
      </c>
      <c r="AD49" s="67">
        <f t="shared" si="13"/>
        <v>5.4285714285714291E-2</v>
      </c>
      <c r="AE49" s="41">
        <f t="shared" si="14"/>
        <v>0</v>
      </c>
    </row>
    <row r="50" spans="1:31" ht="13.8" x14ac:dyDescent="0.25">
      <c r="A50" s="97">
        <v>43908</v>
      </c>
      <c r="B50" s="88">
        <v>83</v>
      </c>
      <c r="C50" s="88">
        <v>0</v>
      </c>
      <c r="D50" s="93">
        <v>1</v>
      </c>
      <c r="E50" s="93"/>
      <c r="F50" s="88">
        <f t="shared" si="12"/>
        <v>18</v>
      </c>
      <c r="G50" s="88">
        <f t="shared" si="12"/>
        <v>0</v>
      </c>
      <c r="H50" s="88">
        <f t="shared" si="12"/>
        <v>0</v>
      </c>
      <c r="I50" s="88">
        <f t="shared" si="1"/>
        <v>82</v>
      </c>
      <c r="J50" s="82">
        <f t="shared" si="5"/>
        <v>0.28125261836439325</v>
      </c>
      <c r="K50" s="89">
        <f t="shared" si="6"/>
        <v>0</v>
      </c>
      <c r="L50" s="89">
        <f t="shared" si="7"/>
        <v>0</v>
      </c>
      <c r="M50" s="88" t="e">
        <f t="shared" si="9"/>
        <v>#DIV/0!</v>
      </c>
      <c r="N50" s="84">
        <f t="shared" si="8"/>
        <v>0</v>
      </c>
      <c r="O50" s="84"/>
      <c r="P50" s="85">
        <f t="shared" si="10"/>
        <v>1.2048192771084338E-2</v>
      </c>
      <c r="Q50" s="87">
        <f t="shared" si="11"/>
        <v>0</v>
      </c>
      <c r="R50" s="96">
        <f t="shared" si="2"/>
        <v>0.98795180722891562</v>
      </c>
      <c r="AB50" s="119">
        <f t="shared" si="15"/>
        <v>10.142857142857142</v>
      </c>
      <c r="AC50" s="120">
        <f t="shared" si="15"/>
        <v>0</v>
      </c>
      <c r="AD50" s="67">
        <f t="shared" si="13"/>
        <v>9.7142857142857142E-2</v>
      </c>
      <c r="AE50" s="41">
        <f t="shared" si="14"/>
        <v>0</v>
      </c>
    </row>
    <row r="51" spans="1:31" ht="13.8" x14ac:dyDescent="0.25">
      <c r="A51" s="97">
        <v>43909</v>
      </c>
      <c r="B51" s="88">
        <v>103</v>
      </c>
      <c r="C51" s="88">
        <v>0</v>
      </c>
      <c r="D51" s="93">
        <v>1</v>
      </c>
      <c r="E51" s="93"/>
      <c r="F51" s="88">
        <f t="shared" si="12"/>
        <v>20</v>
      </c>
      <c r="G51" s="88">
        <f t="shared" si="12"/>
        <v>0</v>
      </c>
      <c r="H51" s="88">
        <f t="shared" si="12"/>
        <v>0</v>
      </c>
      <c r="I51" s="88">
        <f t="shared" si="1"/>
        <v>102</v>
      </c>
      <c r="J51" s="82">
        <f t="shared" si="5"/>
        <v>0.24390533850062851</v>
      </c>
      <c r="K51" s="89">
        <f t="shared" si="6"/>
        <v>0</v>
      </c>
      <c r="L51" s="89">
        <f t="shared" si="7"/>
        <v>0</v>
      </c>
      <c r="M51" s="88" t="e">
        <f t="shared" si="9"/>
        <v>#DIV/0!</v>
      </c>
      <c r="N51" s="84">
        <f t="shared" si="8"/>
        <v>0</v>
      </c>
      <c r="O51" s="84"/>
      <c r="P51" s="85">
        <f t="shared" si="10"/>
        <v>9.7087378640776691E-3</v>
      </c>
      <c r="Q51" s="87">
        <f t="shared" si="11"/>
        <v>0</v>
      </c>
      <c r="R51" s="96">
        <f t="shared" si="2"/>
        <v>0.99029126213592233</v>
      </c>
      <c r="AB51" s="119">
        <f t="shared" si="15"/>
        <v>12</v>
      </c>
      <c r="AC51" s="120">
        <f t="shared" si="15"/>
        <v>0</v>
      </c>
      <c r="AD51" s="67">
        <f t="shared" si="13"/>
        <v>0.12857142857142859</v>
      </c>
      <c r="AE51" s="41">
        <f t="shared" si="14"/>
        <v>0</v>
      </c>
    </row>
    <row r="52" spans="1:31" ht="13.8" x14ac:dyDescent="0.25">
      <c r="A52" s="97">
        <v>43910</v>
      </c>
      <c r="B52" s="88">
        <v>135</v>
      </c>
      <c r="C52" s="88">
        <v>1</v>
      </c>
      <c r="D52" s="93">
        <v>1</v>
      </c>
      <c r="E52" s="93"/>
      <c r="F52" s="88">
        <f t="shared" si="12"/>
        <v>32</v>
      </c>
      <c r="G52" s="88">
        <f t="shared" si="12"/>
        <v>1</v>
      </c>
      <c r="H52" s="88">
        <f t="shared" si="12"/>
        <v>0</v>
      </c>
      <c r="I52" s="88">
        <f t="shared" si="1"/>
        <v>133</v>
      </c>
      <c r="J52" s="82">
        <f t="shared" si="5"/>
        <v>0.31373011841180409</v>
      </c>
      <c r="K52" s="89">
        <f>G52/I51</f>
        <v>9.8039215686274508E-3</v>
      </c>
      <c r="L52" s="89">
        <f t="shared" si="7"/>
        <v>0</v>
      </c>
      <c r="M52" s="88">
        <f t="shared" si="9"/>
        <v>32.000472078004016</v>
      </c>
      <c r="N52" s="84">
        <f t="shared" si="8"/>
        <v>7.4074074074074077E-3</v>
      </c>
      <c r="O52" s="84"/>
      <c r="P52" s="85">
        <f t="shared" si="10"/>
        <v>7.4074074074074077E-3</v>
      </c>
      <c r="Q52" s="87">
        <f t="shared" si="11"/>
        <v>7.4074074074074077E-3</v>
      </c>
      <c r="R52" s="96">
        <f t="shared" si="2"/>
        <v>0.98518518518518516</v>
      </c>
      <c r="AB52" s="119">
        <f t="shared" si="15"/>
        <v>14.285714285714286</v>
      </c>
      <c r="AC52" s="120">
        <f t="shared" si="15"/>
        <v>0.14285714285714285</v>
      </c>
      <c r="AD52" s="67">
        <f t="shared" si="13"/>
        <v>0.13428571428571429</v>
      </c>
      <c r="AE52" s="41">
        <f t="shared" si="14"/>
        <v>1.0638297872340425</v>
      </c>
    </row>
    <row r="53" spans="1:31" ht="13.8" x14ac:dyDescent="0.25">
      <c r="A53" s="97">
        <v>43911</v>
      </c>
      <c r="B53" s="88">
        <v>171</v>
      </c>
      <c r="C53" s="88">
        <v>1</v>
      </c>
      <c r="D53" s="93">
        <v>1</v>
      </c>
      <c r="E53" s="93"/>
      <c r="F53" s="88">
        <f t="shared" si="12"/>
        <v>36</v>
      </c>
      <c r="G53" s="88">
        <f t="shared" si="12"/>
        <v>0</v>
      </c>
      <c r="H53" s="88">
        <f t="shared" si="12"/>
        <v>0</v>
      </c>
      <c r="I53" s="88">
        <f t="shared" si="1"/>
        <v>169</v>
      </c>
      <c r="J53" s="82">
        <f t="shared" si="5"/>
        <v>0.27068192548182113</v>
      </c>
      <c r="K53" s="89">
        <f t="shared" si="6"/>
        <v>0</v>
      </c>
      <c r="L53" s="89">
        <f t="shared" si="7"/>
        <v>0</v>
      </c>
      <c r="M53" s="88" t="e">
        <f t="shared" si="9"/>
        <v>#DIV/0!</v>
      </c>
      <c r="N53" s="84">
        <f t="shared" si="8"/>
        <v>5.8479532163742687E-3</v>
      </c>
      <c r="O53" s="84"/>
      <c r="P53" s="85">
        <f t="shared" si="10"/>
        <v>5.8479532163742687E-3</v>
      </c>
      <c r="Q53" s="87">
        <f t="shared" si="11"/>
        <v>5.8479532163742687E-3</v>
      </c>
      <c r="R53" s="96">
        <f t="shared" si="2"/>
        <v>0.98830409356725146</v>
      </c>
      <c r="AB53" s="119">
        <f t="shared" si="15"/>
        <v>17.857142857142858</v>
      </c>
      <c r="AC53" s="120">
        <f t="shared" si="15"/>
        <v>0.14285714285714285</v>
      </c>
      <c r="AD53" s="67">
        <f t="shared" si="13"/>
        <v>0.1542857142857143</v>
      </c>
      <c r="AE53" s="41">
        <f t="shared" si="14"/>
        <v>0.92592592592592582</v>
      </c>
    </row>
    <row r="54" spans="1:31" ht="13.8" x14ac:dyDescent="0.25">
      <c r="A54" s="95">
        <v>43912</v>
      </c>
      <c r="B54" s="81">
        <v>222</v>
      </c>
      <c r="C54" s="81">
        <v>2</v>
      </c>
      <c r="D54" s="81">
        <v>1</v>
      </c>
      <c r="E54" s="81"/>
      <c r="F54" s="81">
        <f t="shared" si="12"/>
        <v>51</v>
      </c>
      <c r="G54" s="81">
        <f t="shared" si="12"/>
        <v>1</v>
      </c>
      <c r="H54" s="88">
        <f t="shared" si="12"/>
        <v>0</v>
      </c>
      <c r="I54" s="81">
        <f t="shared" si="1"/>
        <v>219</v>
      </c>
      <c r="J54" s="82">
        <f t="shared" si="5"/>
        <v>0.30178253905104757</v>
      </c>
      <c r="K54" s="82">
        <f t="shared" si="6"/>
        <v>5.9171597633136093E-3</v>
      </c>
      <c r="L54" s="82">
        <f t="shared" si="7"/>
        <v>0</v>
      </c>
      <c r="M54" s="81">
        <f t="shared" si="9"/>
        <v>51.001249099627039</v>
      </c>
      <c r="N54" s="84">
        <f t="shared" si="8"/>
        <v>9.0090090090090089E-3</v>
      </c>
      <c r="O54" s="84"/>
      <c r="P54" s="85">
        <f t="shared" si="10"/>
        <v>4.5045045045045045E-3</v>
      </c>
      <c r="Q54" s="87">
        <f t="shared" si="11"/>
        <v>9.0090090090090089E-3</v>
      </c>
      <c r="R54" s="96">
        <f t="shared" si="2"/>
        <v>0.98648648648648651</v>
      </c>
      <c r="AB54" s="119">
        <f t="shared" si="15"/>
        <v>24.857142857142858</v>
      </c>
      <c r="AC54" s="120">
        <f t="shared" si="15"/>
        <v>0.2857142857142857</v>
      </c>
      <c r="AD54" s="67">
        <f t="shared" si="13"/>
        <v>0.17142857142857143</v>
      </c>
      <c r="AE54" s="41">
        <f t="shared" si="14"/>
        <v>1.6666666666666665</v>
      </c>
    </row>
    <row r="55" spans="1:31" ht="13.8" x14ac:dyDescent="0.25">
      <c r="A55" s="95">
        <v>43913</v>
      </c>
      <c r="B55" s="81">
        <v>249</v>
      </c>
      <c r="C55" s="81">
        <v>3</v>
      </c>
      <c r="D55" s="81">
        <v>1</v>
      </c>
      <c r="E55" s="81"/>
      <c r="F55" s="81">
        <f t="shared" si="12"/>
        <v>27</v>
      </c>
      <c r="G55" s="81">
        <f t="shared" si="12"/>
        <v>1</v>
      </c>
      <c r="H55" s="88">
        <f t="shared" si="12"/>
        <v>0</v>
      </c>
      <c r="I55" s="81">
        <f t="shared" si="1"/>
        <v>245</v>
      </c>
      <c r="J55" s="82">
        <f t="shared" si="5"/>
        <v>0.12329159141810943</v>
      </c>
      <c r="K55" s="82">
        <f t="shared" si="6"/>
        <v>4.5662100456621002E-3</v>
      </c>
      <c r="L55" s="82">
        <f t="shared" si="7"/>
        <v>0</v>
      </c>
      <c r="M55" s="83">
        <f t="shared" si="9"/>
        <v>27.000858520565966</v>
      </c>
      <c r="N55" s="84">
        <f t="shared" si="8"/>
        <v>1.2048192771084338E-2</v>
      </c>
      <c r="O55" s="84"/>
      <c r="P55" s="85">
        <f t="shared" si="10"/>
        <v>4.0160642570281121E-3</v>
      </c>
      <c r="Q55" s="87">
        <f t="shared" si="11"/>
        <v>1.2048192771084338E-2</v>
      </c>
      <c r="R55" s="96">
        <f t="shared" si="2"/>
        <v>0.98393574297188757</v>
      </c>
      <c r="AB55" s="119">
        <f t="shared" si="15"/>
        <v>27.714285714285715</v>
      </c>
      <c r="AC55" s="120">
        <f t="shared" si="15"/>
        <v>0.42857142857142855</v>
      </c>
      <c r="AD55" s="67">
        <f t="shared" si="13"/>
        <v>0.20285714285714285</v>
      </c>
      <c r="AE55" s="41">
        <f t="shared" si="14"/>
        <v>2.112676056338028</v>
      </c>
    </row>
    <row r="56" spans="1:31" ht="13.8" x14ac:dyDescent="0.25">
      <c r="A56" s="95">
        <v>43914</v>
      </c>
      <c r="B56" s="81">
        <v>303</v>
      </c>
      <c r="C56" s="81">
        <v>3</v>
      </c>
      <c r="D56" s="81">
        <v>15</v>
      </c>
      <c r="E56" s="81"/>
      <c r="F56" s="81">
        <f t="shared" si="12"/>
        <v>54</v>
      </c>
      <c r="G56" s="81">
        <f t="shared" si="12"/>
        <v>0</v>
      </c>
      <c r="H56" s="88">
        <f t="shared" si="12"/>
        <v>14</v>
      </c>
      <c r="I56" s="81">
        <f t="shared" si="1"/>
        <v>285</v>
      </c>
      <c r="J56" s="82">
        <f t="shared" si="5"/>
        <v>0.22041602399145535</v>
      </c>
      <c r="K56" s="82">
        <f t="shared" si="6"/>
        <v>0</v>
      </c>
      <c r="L56" s="82">
        <f t="shared" si="7"/>
        <v>5.7142857142857141E-2</v>
      </c>
      <c r="M56" s="81">
        <f t="shared" si="9"/>
        <v>3.8572804198504689</v>
      </c>
      <c r="N56" s="84">
        <f t="shared" si="8"/>
        <v>9.9009900990099011E-3</v>
      </c>
      <c r="O56" s="84"/>
      <c r="P56" s="85">
        <f t="shared" si="10"/>
        <v>4.9504950495049507E-2</v>
      </c>
      <c r="Q56" s="87">
        <f t="shared" si="11"/>
        <v>9.9009900990099011E-3</v>
      </c>
      <c r="R56" s="96">
        <f t="shared" si="2"/>
        <v>0.94059405940594054</v>
      </c>
      <c r="AB56" s="119">
        <f t="shared" si="15"/>
        <v>34</v>
      </c>
      <c r="AC56" s="120">
        <f t="shared" si="15"/>
        <v>0.42857142857142855</v>
      </c>
      <c r="AD56" s="67">
        <f t="shared" si="13"/>
        <v>0.24</v>
      </c>
      <c r="AE56" s="41">
        <f t="shared" si="14"/>
        <v>1.7857142857142856</v>
      </c>
    </row>
    <row r="57" spans="1:31" ht="13.8" x14ac:dyDescent="0.25">
      <c r="A57" s="95">
        <v>43915</v>
      </c>
      <c r="B57" s="81">
        <v>384</v>
      </c>
      <c r="C57" s="81">
        <v>4</v>
      </c>
      <c r="D57" s="81">
        <v>15</v>
      </c>
      <c r="E57" s="81"/>
      <c r="F57" s="81">
        <f t="shared" si="12"/>
        <v>81</v>
      </c>
      <c r="G57" s="81">
        <f t="shared" si="12"/>
        <v>1</v>
      </c>
      <c r="H57" s="81">
        <f t="shared" si="12"/>
        <v>0</v>
      </c>
      <c r="I57" s="81">
        <f t="shared" si="1"/>
        <v>365</v>
      </c>
      <c r="J57" s="82">
        <f t="shared" si="5"/>
        <v>0.28422286082263981</v>
      </c>
      <c r="K57" s="82">
        <f t="shared" si="6"/>
        <v>3.5087719298245615E-3</v>
      </c>
      <c r="L57" s="82">
        <f t="shared" si="7"/>
        <v>0</v>
      </c>
      <c r="M57" s="81">
        <f t="shared" si="9"/>
        <v>81.003515334452345</v>
      </c>
      <c r="N57" s="84">
        <f t="shared" si="8"/>
        <v>1.0416666666666666E-2</v>
      </c>
      <c r="O57" s="84"/>
      <c r="P57" s="85">
        <f t="shared" si="10"/>
        <v>3.90625E-2</v>
      </c>
      <c r="Q57" s="87">
        <f t="shared" si="11"/>
        <v>1.0416666666666666E-2</v>
      </c>
      <c r="R57" s="96">
        <f t="shared" si="2"/>
        <v>0.95052083333333337</v>
      </c>
      <c r="AB57" s="119">
        <f t="shared" si="15"/>
        <v>43</v>
      </c>
      <c r="AC57" s="120">
        <f t="shared" si="15"/>
        <v>0.5714285714285714</v>
      </c>
      <c r="AD57" s="67">
        <f t="shared" si="13"/>
        <v>0.28571428571428575</v>
      </c>
      <c r="AE57" s="41">
        <f t="shared" si="14"/>
        <v>1.9999999999999996</v>
      </c>
    </row>
    <row r="58" spans="1:31" ht="13.8" x14ac:dyDescent="0.25">
      <c r="A58" s="95">
        <v>43916</v>
      </c>
      <c r="B58" s="81">
        <v>384</v>
      </c>
      <c r="C58" s="81">
        <v>1</v>
      </c>
      <c r="D58" s="81">
        <v>0</v>
      </c>
      <c r="E58" s="81"/>
      <c r="F58" s="81">
        <f t="shared" si="12"/>
        <v>0</v>
      </c>
      <c r="G58" s="81">
        <f t="shared" si="12"/>
        <v>-3</v>
      </c>
      <c r="H58" s="81">
        <f t="shared" si="12"/>
        <v>-15</v>
      </c>
      <c r="I58" s="81">
        <f t="shared" si="1"/>
        <v>383</v>
      </c>
      <c r="J58" s="82">
        <f t="shared" si="5"/>
        <v>0</v>
      </c>
      <c r="K58" s="82">
        <f t="shared" si="6"/>
        <v>-8.21917808219178E-3</v>
      </c>
      <c r="L58" s="82">
        <f t="shared" si="7"/>
        <v>-4.1095890410958902E-2</v>
      </c>
      <c r="M58" s="81">
        <f t="shared" si="9"/>
        <v>0</v>
      </c>
      <c r="N58" s="84">
        <f t="shared" si="8"/>
        <v>2.6041666666666665E-3</v>
      </c>
      <c r="O58" s="84"/>
      <c r="P58" s="85">
        <f t="shared" si="10"/>
        <v>0</v>
      </c>
      <c r="Q58" s="87">
        <f t="shared" si="11"/>
        <v>2.6041666666666665E-3</v>
      </c>
      <c r="R58" s="96">
        <f t="shared" si="2"/>
        <v>0.99739583333333337</v>
      </c>
      <c r="AB58" s="119">
        <f t="shared" si="15"/>
        <v>40.142857142857146</v>
      </c>
      <c r="AC58" s="120">
        <f t="shared" si="15"/>
        <v>0.14285714285714285</v>
      </c>
      <c r="AD58" s="67">
        <f t="shared" si="13"/>
        <v>0.35714285714285715</v>
      </c>
      <c r="AE58" s="41">
        <f t="shared" si="14"/>
        <v>0.39999999999999997</v>
      </c>
    </row>
    <row r="59" spans="1:31" ht="13.8" x14ac:dyDescent="0.25">
      <c r="A59" s="95">
        <v>43917</v>
      </c>
      <c r="B59" s="81">
        <v>457</v>
      </c>
      <c r="C59" s="81">
        <v>1</v>
      </c>
      <c r="D59" s="81">
        <v>0</v>
      </c>
      <c r="E59" s="81"/>
      <c r="F59" s="81">
        <f t="shared" si="12"/>
        <v>73</v>
      </c>
      <c r="G59" s="81">
        <f t="shared" si="12"/>
        <v>0</v>
      </c>
      <c r="H59" s="81">
        <f t="shared" si="12"/>
        <v>0</v>
      </c>
      <c r="I59" s="81">
        <f t="shared" si="1"/>
        <v>456</v>
      </c>
      <c r="J59" s="82">
        <f t="shared" si="5"/>
        <v>0.19061100552551194</v>
      </c>
      <c r="K59" s="82">
        <f t="shared" si="6"/>
        <v>0</v>
      </c>
      <c r="L59" s="82">
        <f t="shared" si="7"/>
        <v>0</v>
      </c>
      <c r="M59" s="81" t="e">
        <f t="shared" si="9"/>
        <v>#DIV/0!</v>
      </c>
      <c r="N59" s="84">
        <f t="shared" si="8"/>
        <v>2.1881838074398249E-3</v>
      </c>
      <c r="O59" s="84"/>
      <c r="P59" s="85">
        <f t="shared" si="10"/>
        <v>0</v>
      </c>
      <c r="Q59" s="87">
        <f t="shared" si="11"/>
        <v>2.1881838074398249E-3</v>
      </c>
      <c r="R59" s="96">
        <f t="shared" si="2"/>
        <v>0.99781181619256021</v>
      </c>
      <c r="AB59" s="119">
        <f t="shared" si="15"/>
        <v>46</v>
      </c>
      <c r="AC59" s="120">
        <f t="shared" si="15"/>
        <v>0</v>
      </c>
      <c r="AD59" s="67">
        <f t="shared" si="13"/>
        <v>0.49714285714285716</v>
      </c>
      <c r="AE59" s="41">
        <f t="shared" si="14"/>
        <v>0</v>
      </c>
    </row>
    <row r="60" spans="1:31" ht="13.8" x14ac:dyDescent="0.25">
      <c r="A60" s="95">
        <v>43918</v>
      </c>
      <c r="B60" s="81">
        <v>659</v>
      </c>
      <c r="C60" s="81">
        <v>10</v>
      </c>
      <c r="D60" s="81">
        <v>0</v>
      </c>
      <c r="E60" s="81"/>
      <c r="F60" s="81">
        <f t="shared" si="12"/>
        <v>202</v>
      </c>
      <c r="G60" s="81">
        <f t="shared" si="12"/>
        <v>9</v>
      </c>
      <c r="H60" s="81">
        <f t="shared" si="12"/>
        <v>0</v>
      </c>
      <c r="I60" s="81">
        <f t="shared" si="1"/>
        <v>649</v>
      </c>
      <c r="J60" s="82">
        <f t="shared" si="5"/>
        <v>0.44301145302291056</v>
      </c>
      <c r="K60" s="82">
        <f t="shared" si="6"/>
        <v>1.9736842105263157E-2</v>
      </c>
      <c r="L60" s="82">
        <f t="shared" si="7"/>
        <v>0</v>
      </c>
      <c r="M60" s="81">
        <f t="shared" si="9"/>
        <v>22.445913619827468</v>
      </c>
      <c r="N60" s="84">
        <f t="shared" si="8"/>
        <v>1.5174506828528073E-2</v>
      </c>
      <c r="O60" s="84"/>
      <c r="P60" s="85">
        <f t="shared" si="10"/>
        <v>0</v>
      </c>
      <c r="Q60" s="87">
        <f t="shared" si="11"/>
        <v>1.5174506828528073E-2</v>
      </c>
      <c r="R60" s="96">
        <f t="shared" si="2"/>
        <v>0.98482549317147194</v>
      </c>
      <c r="AB60" s="119">
        <f t="shared" ref="AB60:AC75" si="16">AVERAGE(F54:F60)</f>
        <v>69.714285714285708</v>
      </c>
      <c r="AC60" s="120">
        <f t="shared" si="16"/>
        <v>1.2857142857142858</v>
      </c>
      <c r="AD60" s="67">
        <f t="shared" si="13"/>
        <v>0.55428571428571427</v>
      </c>
      <c r="AE60" s="41">
        <f t="shared" si="14"/>
        <v>2.3195876288659796</v>
      </c>
    </row>
    <row r="61" spans="1:31" ht="13.8" x14ac:dyDescent="0.25">
      <c r="A61" s="95">
        <v>43919</v>
      </c>
      <c r="B61" s="81">
        <v>741</v>
      </c>
      <c r="C61" s="81">
        <v>13</v>
      </c>
      <c r="D61" s="81">
        <v>0</v>
      </c>
      <c r="E61" s="81"/>
      <c r="F61" s="81">
        <f t="shared" si="12"/>
        <v>82</v>
      </c>
      <c r="G61" s="81">
        <f t="shared" si="12"/>
        <v>3</v>
      </c>
      <c r="H61" s="81">
        <f t="shared" si="12"/>
        <v>0</v>
      </c>
      <c r="I61" s="81">
        <f t="shared" si="1"/>
        <v>728</v>
      </c>
      <c r="J61" s="82">
        <f t="shared" si="5"/>
        <v>0.12636015461746197</v>
      </c>
      <c r="K61" s="82">
        <f t="shared" si="6"/>
        <v>4.6224961479198771E-3</v>
      </c>
      <c r="L61" s="82">
        <f t="shared" si="7"/>
        <v>0</v>
      </c>
      <c r="M61" s="81">
        <f t="shared" si="9"/>
        <v>27.335913448910937</v>
      </c>
      <c r="N61" s="84">
        <f t="shared" si="8"/>
        <v>1.7543859649122806E-2</v>
      </c>
      <c r="O61" s="84"/>
      <c r="P61" s="85">
        <f t="shared" si="10"/>
        <v>0</v>
      </c>
      <c r="Q61" s="87">
        <f t="shared" si="11"/>
        <v>1.7543859649122806E-2</v>
      </c>
      <c r="R61" s="96">
        <f t="shared" si="2"/>
        <v>0.98245614035087714</v>
      </c>
      <c r="AB61" s="119">
        <f t="shared" si="16"/>
        <v>74.142857142857139</v>
      </c>
      <c r="AC61" s="120">
        <f t="shared" si="16"/>
        <v>1.5714285714285714</v>
      </c>
      <c r="AD61" s="67">
        <f t="shared" si="13"/>
        <v>0.68</v>
      </c>
      <c r="AE61" s="41">
        <f t="shared" si="14"/>
        <v>2.3109243697478989</v>
      </c>
    </row>
    <row r="62" spans="1:31" ht="13.8" x14ac:dyDescent="0.25">
      <c r="A62" s="95">
        <v>43920</v>
      </c>
      <c r="B62" s="81">
        <v>785</v>
      </c>
      <c r="C62" s="81">
        <v>16</v>
      </c>
      <c r="D62" s="81">
        <v>0</v>
      </c>
      <c r="E62" s="81"/>
      <c r="F62" s="81">
        <f t="shared" ref="F62:H77" si="17">B62-B61</f>
        <v>44</v>
      </c>
      <c r="G62" s="81">
        <f t="shared" si="17"/>
        <v>3</v>
      </c>
      <c r="H62" s="81">
        <f t="shared" si="17"/>
        <v>0</v>
      </c>
      <c r="I62" s="81">
        <f t="shared" si="1"/>
        <v>769</v>
      </c>
      <c r="J62" s="82">
        <f t="shared" si="5"/>
        <v>6.0445975573891614E-2</v>
      </c>
      <c r="K62" s="82">
        <f t="shared" si="6"/>
        <v>4.120879120879121E-3</v>
      </c>
      <c r="L62" s="82">
        <f t="shared" si="7"/>
        <v>0</v>
      </c>
      <c r="M62" s="81">
        <f t="shared" si="9"/>
        <v>14.66822340593103</v>
      </c>
      <c r="N62" s="84">
        <f t="shared" si="8"/>
        <v>2.038216560509554E-2</v>
      </c>
      <c r="O62" s="84"/>
      <c r="P62" s="85">
        <f t="shared" si="10"/>
        <v>0</v>
      </c>
      <c r="Q62" s="87">
        <f t="shared" si="11"/>
        <v>2.038216560509554E-2</v>
      </c>
      <c r="R62" s="96">
        <f t="shared" si="2"/>
        <v>0.97961783439490446</v>
      </c>
      <c r="AB62" s="119">
        <f t="shared" si="16"/>
        <v>76.571428571428569</v>
      </c>
      <c r="AC62" s="120">
        <f t="shared" si="16"/>
        <v>1.8571428571428572</v>
      </c>
      <c r="AD62" s="67">
        <f t="shared" si="13"/>
        <v>0.86</v>
      </c>
      <c r="AE62" s="41">
        <f t="shared" si="14"/>
        <v>2.1594684385382061</v>
      </c>
    </row>
    <row r="63" spans="1:31" ht="13.8" x14ac:dyDescent="0.25">
      <c r="A63" s="95">
        <v>43921</v>
      </c>
      <c r="B63" s="81">
        <v>900</v>
      </c>
      <c r="C63" s="81">
        <v>16</v>
      </c>
      <c r="D63" s="81">
        <v>0</v>
      </c>
      <c r="E63" s="81"/>
      <c r="F63" s="81">
        <f t="shared" si="17"/>
        <v>115</v>
      </c>
      <c r="G63" s="81">
        <f t="shared" si="17"/>
        <v>0</v>
      </c>
      <c r="H63" s="81">
        <f t="shared" si="17"/>
        <v>0</v>
      </c>
      <c r="I63" s="81">
        <f t="shared" si="1"/>
        <v>884</v>
      </c>
      <c r="J63" s="82">
        <f t="shared" si="5"/>
        <v>0.14956167897292971</v>
      </c>
      <c r="K63" s="82">
        <f t="shared" si="6"/>
        <v>0</v>
      </c>
      <c r="L63" s="82">
        <f t="shared" si="7"/>
        <v>0</v>
      </c>
      <c r="M63" s="81" t="e">
        <f t="shared" si="9"/>
        <v>#DIV/0!</v>
      </c>
      <c r="N63" s="84">
        <f t="shared" si="8"/>
        <v>1.7777777777777778E-2</v>
      </c>
      <c r="O63" s="84"/>
      <c r="P63" s="85">
        <f t="shared" si="10"/>
        <v>0</v>
      </c>
      <c r="Q63" s="87">
        <f t="shared" si="11"/>
        <v>1.7777777777777778E-2</v>
      </c>
      <c r="R63" s="96">
        <f t="shared" si="2"/>
        <v>0.98222222222222222</v>
      </c>
      <c r="AB63" s="119">
        <f t="shared" si="16"/>
        <v>85.285714285714292</v>
      </c>
      <c r="AC63" s="120">
        <f t="shared" si="16"/>
        <v>1.8571428571428572</v>
      </c>
      <c r="AD63" s="67">
        <f t="shared" si="13"/>
        <v>0.80285714285714294</v>
      </c>
      <c r="AE63" s="41">
        <f t="shared" si="14"/>
        <v>2.3131672597864767</v>
      </c>
    </row>
    <row r="64" spans="1:31" ht="13.8" x14ac:dyDescent="0.25">
      <c r="A64" s="95">
        <v>43922</v>
      </c>
      <c r="B64" s="81">
        <v>1060</v>
      </c>
      <c r="C64" s="81">
        <v>28</v>
      </c>
      <c r="D64" s="94">
        <v>0</v>
      </c>
      <c r="E64" s="94"/>
      <c r="F64" s="81">
        <f t="shared" si="17"/>
        <v>160</v>
      </c>
      <c r="G64" s="81">
        <f t="shared" si="17"/>
        <v>12</v>
      </c>
      <c r="H64" s="81">
        <f t="shared" si="17"/>
        <v>0</v>
      </c>
      <c r="I64" s="81">
        <f>B64-D64-C64</f>
        <v>1032</v>
      </c>
      <c r="J64" s="82">
        <f t="shared" si="5"/>
        <v>0.18101880896131253</v>
      </c>
      <c r="K64" s="82">
        <f t="shared" si="6"/>
        <v>1.3574660633484163E-2</v>
      </c>
      <c r="L64" s="82">
        <f t="shared" si="7"/>
        <v>0</v>
      </c>
      <c r="M64" s="81">
        <f t="shared" si="9"/>
        <v>13.335052260150023</v>
      </c>
      <c r="N64" s="84">
        <f t="shared" si="8"/>
        <v>2.6415094339622643E-2</v>
      </c>
      <c r="O64" s="84"/>
      <c r="P64" s="85">
        <f t="shared" si="10"/>
        <v>0</v>
      </c>
      <c r="Q64" s="87">
        <f t="shared" si="11"/>
        <v>2.6415094339622643E-2</v>
      </c>
      <c r="R64" s="96">
        <f t="shared" si="2"/>
        <v>0.97358490566037736</v>
      </c>
      <c r="AB64" s="119">
        <f t="shared" si="16"/>
        <v>96.571428571428569</v>
      </c>
      <c r="AC64" s="120">
        <f t="shared" si="16"/>
        <v>3.4285714285714284</v>
      </c>
      <c r="AD64" s="67">
        <f t="shared" si="13"/>
        <v>0.92</v>
      </c>
      <c r="AE64" s="41">
        <f t="shared" si="14"/>
        <v>3.726708074534161</v>
      </c>
    </row>
    <row r="65" spans="1:31" ht="13.8" x14ac:dyDescent="0.25">
      <c r="A65" s="95">
        <v>43923</v>
      </c>
      <c r="B65" s="81">
        <v>1171</v>
      </c>
      <c r="C65" s="81">
        <v>31</v>
      </c>
      <c r="D65" s="94">
        <v>0</v>
      </c>
      <c r="E65" s="94"/>
      <c r="F65" s="81">
        <f t="shared" si="17"/>
        <v>111</v>
      </c>
      <c r="G65" s="81">
        <f t="shared" si="17"/>
        <v>3</v>
      </c>
      <c r="H65" s="81">
        <f t="shared" si="17"/>
        <v>0</v>
      </c>
      <c r="I65" s="81">
        <f>B65-D65-C65</f>
        <v>1140</v>
      </c>
      <c r="J65" s="82">
        <f t="shared" si="5"/>
        <v>0.107574471379579</v>
      </c>
      <c r="K65" s="82">
        <f t="shared" si="6"/>
        <v>2.9069767441860465E-3</v>
      </c>
      <c r="L65" s="82">
        <f t="shared" si="7"/>
        <v>0</v>
      </c>
      <c r="M65" s="81">
        <f t="shared" si="9"/>
        <v>37.005618154575174</v>
      </c>
      <c r="N65" s="84">
        <f t="shared" si="8"/>
        <v>2.6473099914602904E-2</v>
      </c>
      <c r="O65" s="84"/>
      <c r="P65" s="85">
        <f t="shared" si="10"/>
        <v>0</v>
      </c>
      <c r="Q65" s="87">
        <f t="shared" si="11"/>
        <v>2.6473099914602904E-2</v>
      </c>
      <c r="R65" s="96">
        <f t="shared" si="2"/>
        <v>0.97352690008539711</v>
      </c>
      <c r="AB65" s="119">
        <f t="shared" si="16"/>
        <v>112.42857142857143</v>
      </c>
      <c r="AC65" s="120">
        <f t="shared" si="16"/>
        <v>4.2857142857142856</v>
      </c>
      <c r="AD65" s="67">
        <f t="shared" si="13"/>
        <v>1.3942857142857141</v>
      </c>
      <c r="AE65" s="41">
        <f t="shared" si="14"/>
        <v>3.0737704918032791</v>
      </c>
    </row>
    <row r="66" spans="1:31" ht="13.8" x14ac:dyDescent="0.25">
      <c r="A66" s="95">
        <v>43924</v>
      </c>
      <c r="B66" s="81">
        <v>1476</v>
      </c>
      <c r="C66" s="81">
        <v>39</v>
      </c>
      <c r="D66" s="94">
        <v>0</v>
      </c>
      <c r="E66" s="94"/>
      <c r="F66" s="81">
        <f t="shared" si="17"/>
        <v>305</v>
      </c>
      <c r="G66" s="81">
        <f t="shared" si="17"/>
        <v>8</v>
      </c>
      <c r="H66" s="81">
        <f t="shared" si="17"/>
        <v>0</v>
      </c>
      <c r="I66" s="81">
        <f t="shared" ref="I66:I129" si="18">B66-D66-C66</f>
        <v>1437</v>
      </c>
      <c r="J66" s="82">
        <f t="shared" si="5"/>
        <v>0.2675887388260299</v>
      </c>
      <c r="K66" s="82">
        <f t="shared" si="6"/>
        <v>7.0175438596491229E-3</v>
      </c>
      <c r="L66" s="82">
        <f t="shared" si="7"/>
        <v>0</v>
      </c>
      <c r="M66" s="81">
        <f t="shared" si="9"/>
        <v>38.131395282709263</v>
      </c>
      <c r="N66" s="84">
        <f t="shared" si="8"/>
        <v>2.6422764227642278E-2</v>
      </c>
      <c r="O66" s="84"/>
      <c r="P66" s="85">
        <f t="shared" si="10"/>
        <v>0</v>
      </c>
      <c r="Q66" s="87">
        <f t="shared" si="11"/>
        <v>2.6422764227642278E-2</v>
      </c>
      <c r="R66" s="96">
        <f t="shared" si="2"/>
        <v>0.97357723577235777</v>
      </c>
      <c r="AB66" s="119">
        <f t="shared" si="16"/>
        <v>145.57142857142858</v>
      </c>
      <c r="AC66" s="120">
        <f t="shared" si="16"/>
        <v>5.4285714285714288</v>
      </c>
      <c r="AD66" s="67">
        <f t="shared" si="13"/>
        <v>1.4828571428571429</v>
      </c>
      <c r="AE66" s="41">
        <f t="shared" si="14"/>
        <v>3.6608863198458574</v>
      </c>
    </row>
    <row r="67" spans="1:31" ht="13.8" x14ac:dyDescent="0.25">
      <c r="A67" s="95">
        <v>43925</v>
      </c>
      <c r="B67" s="81">
        <v>1624</v>
      </c>
      <c r="C67" s="81">
        <v>44</v>
      </c>
      <c r="D67" s="94">
        <v>0</v>
      </c>
      <c r="E67" s="94"/>
      <c r="F67" s="81">
        <f t="shared" si="17"/>
        <v>148</v>
      </c>
      <c r="G67" s="81">
        <f t="shared" si="17"/>
        <v>5</v>
      </c>
      <c r="H67" s="81">
        <f t="shared" si="17"/>
        <v>0</v>
      </c>
      <c r="I67" s="81">
        <f t="shared" si="18"/>
        <v>1580</v>
      </c>
      <c r="J67" s="82">
        <f t="shared" si="5"/>
        <v>0.10301412242573801</v>
      </c>
      <c r="K67" s="82">
        <f t="shared" si="6"/>
        <v>3.4794711203897009E-3</v>
      </c>
      <c r="L67" s="82">
        <f t="shared" si="7"/>
        <v>0</v>
      </c>
      <c r="M67" s="81">
        <f t="shared" si="9"/>
        <v>29.606258785157106</v>
      </c>
      <c r="N67" s="84">
        <f t="shared" si="8"/>
        <v>2.7093596059113302E-2</v>
      </c>
      <c r="O67" s="84"/>
      <c r="P67" s="85">
        <f t="shared" si="10"/>
        <v>0</v>
      </c>
      <c r="Q67" s="87">
        <f t="shared" si="11"/>
        <v>2.7093596059113302E-2</v>
      </c>
      <c r="R67" s="96">
        <f t="shared" si="2"/>
        <v>0.97290640394088668</v>
      </c>
      <c r="AB67" s="119">
        <f t="shared" si="16"/>
        <v>137.85714285714286</v>
      </c>
      <c r="AC67" s="120">
        <f t="shared" si="16"/>
        <v>4.8571428571428568</v>
      </c>
      <c r="AD67" s="67">
        <f t="shared" si="13"/>
        <v>1.5314285714285714</v>
      </c>
      <c r="AE67" s="41">
        <f t="shared" si="14"/>
        <v>3.1716417910447761</v>
      </c>
    </row>
    <row r="68" spans="1:31" ht="13.8" x14ac:dyDescent="0.25">
      <c r="A68" s="95">
        <v>43926</v>
      </c>
      <c r="B68" s="81">
        <v>1908</v>
      </c>
      <c r="C68" s="81">
        <v>51</v>
      </c>
      <c r="D68" s="94">
        <v>0</v>
      </c>
      <c r="E68" s="94"/>
      <c r="F68" s="81">
        <f t="shared" si="17"/>
        <v>284</v>
      </c>
      <c r="G68" s="81">
        <f t="shared" si="17"/>
        <v>7</v>
      </c>
      <c r="H68" s="81">
        <f t="shared" si="17"/>
        <v>0</v>
      </c>
      <c r="I68" s="81">
        <f t="shared" si="18"/>
        <v>1857</v>
      </c>
      <c r="J68" s="82">
        <f t="shared" si="5"/>
        <v>0.17978865394404128</v>
      </c>
      <c r="K68" s="82">
        <f t="shared" si="6"/>
        <v>4.4303797468354432E-3</v>
      </c>
      <c r="L68" s="82">
        <f t="shared" si="7"/>
        <v>0</v>
      </c>
      <c r="M68" s="81">
        <f t="shared" si="9"/>
        <v>40.580867604512171</v>
      </c>
      <c r="N68" s="84">
        <f t="shared" si="8"/>
        <v>2.6729559748427674E-2</v>
      </c>
      <c r="O68" s="84"/>
      <c r="P68" s="85">
        <f t="shared" si="10"/>
        <v>0</v>
      </c>
      <c r="Q68" s="87">
        <f t="shared" si="11"/>
        <v>2.6729559748427674E-2</v>
      </c>
      <c r="R68" s="96">
        <f t="shared" si="2"/>
        <v>0.97327044025157228</v>
      </c>
      <c r="AB68" s="119">
        <f t="shared" si="16"/>
        <v>166.71428571428572</v>
      </c>
      <c r="AC68" s="120">
        <f t="shared" si="16"/>
        <v>5.4285714285714288</v>
      </c>
      <c r="AD68" s="67">
        <f t="shared" si="13"/>
        <v>1.705714285714286</v>
      </c>
      <c r="AE68" s="41">
        <f t="shared" si="14"/>
        <v>3.1825795644891119</v>
      </c>
    </row>
    <row r="69" spans="1:31" ht="13.8" x14ac:dyDescent="0.25">
      <c r="A69" s="95">
        <v>43927</v>
      </c>
      <c r="B69" s="81">
        <v>2200</v>
      </c>
      <c r="C69" s="81">
        <v>58</v>
      </c>
      <c r="D69" s="81">
        <v>0</v>
      </c>
      <c r="E69" s="81"/>
      <c r="F69" s="81">
        <f t="shared" si="17"/>
        <v>292</v>
      </c>
      <c r="G69" s="81">
        <f t="shared" si="17"/>
        <v>7</v>
      </c>
      <c r="H69" s="81">
        <f t="shared" si="17"/>
        <v>0</v>
      </c>
      <c r="I69" s="81">
        <f t="shared" si="18"/>
        <v>2142</v>
      </c>
      <c r="J69" s="82">
        <f t="shared" si="5"/>
        <v>0.1572858469893022</v>
      </c>
      <c r="K69" s="82">
        <f t="shared" si="6"/>
        <v>3.7695207323640281E-3</v>
      </c>
      <c r="L69" s="82">
        <f t="shared" si="7"/>
        <v>0</v>
      </c>
      <c r="M69" s="81">
        <f t="shared" si="9"/>
        <v>41.725688265590598</v>
      </c>
      <c r="N69" s="84">
        <f t="shared" si="8"/>
        <v>2.6363636363636363E-2</v>
      </c>
      <c r="O69" s="84"/>
      <c r="P69" s="85">
        <f t="shared" si="10"/>
        <v>0</v>
      </c>
      <c r="Q69" s="87">
        <f t="shared" si="11"/>
        <v>2.6363636363636363E-2</v>
      </c>
      <c r="R69" s="96">
        <f t="shared" ref="R69:R132" si="19">IF(P69="","",1-SUM(P69:Q69))</f>
        <v>0.97363636363636363</v>
      </c>
      <c r="AB69" s="119">
        <f t="shared" si="16"/>
        <v>202.14285714285714</v>
      </c>
      <c r="AC69" s="120">
        <f t="shared" si="16"/>
        <v>6</v>
      </c>
      <c r="AD69" s="67">
        <f t="shared" si="13"/>
        <v>1.9314285714285715</v>
      </c>
      <c r="AE69" s="41">
        <f t="shared" si="14"/>
        <v>3.1065088757396451</v>
      </c>
    </row>
    <row r="70" spans="1:31" ht="13.8" x14ac:dyDescent="0.25">
      <c r="A70" s="95">
        <v>43928</v>
      </c>
      <c r="B70" s="81">
        <v>2447</v>
      </c>
      <c r="C70" s="81">
        <v>61</v>
      </c>
      <c r="D70" s="81">
        <v>0</v>
      </c>
      <c r="E70" s="81"/>
      <c r="F70" s="81">
        <f t="shared" si="17"/>
        <v>247</v>
      </c>
      <c r="G70" s="81">
        <f t="shared" si="17"/>
        <v>3</v>
      </c>
      <c r="H70" s="81">
        <f t="shared" si="17"/>
        <v>0</v>
      </c>
      <c r="I70" s="81">
        <f t="shared" si="18"/>
        <v>2386</v>
      </c>
      <c r="J70" s="82">
        <f t="shared" si="5"/>
        <v>0.11534913783082026</v>
      </c>
      <c r="K70" s="82">
        <f t="shared" si="6"/>
        <v>1.4005602240896359E-3</v>
      </c>
      <c r="L70" s="82">
        <f t="shared" si="7"/>
        <v>0</v>
      </c>
      <c r="M70" s="81">
        <f t="shared" si="9"/>
        <v>82.359284411205664</v>
      </c>
      <c r="N70" s="84">
        <f t="shared" si="8"/>
        <v>2.4928483857785042E-2</v>
      </c>
      <c r="O70" s="84"/>
      <c r="P70" s="85">
        <f t="shared" si="10"/>
        <v>0</v>
      </c>
      <c r="Q70" s="87">
        <f t="shared" si="11"/>
        <v>2.4928483857785042E-2</v>
      </c>
      <c r="R70" s="96">
        <f t="shared" si="19"/>
        <v>0.97507151614221499</v>
      </c>
      <c r="AB70" s="119">
        <f t="shared" si="16"/>
        <v>221</v>
      </c>
      <c r="AC70" s="120">
        <f t="shared" si="16"/>
        <v>6.4285714285714288</v>
      </c>
      <c r="AD70" s="67">
        <f t="shared" si="13"/>
        <v>2.2485714285714287</v>
      </c>
      <c r="AE70" s="41">
        <f t="shared" si="14"/>
        <v>2.8589580686149936</v>
      </c>
    </row>
    <row r="71" spans="1:31" ht="13.8" x14ac:dyDescent="0.25">
      <c r="A71" s="95">
        <v>43929</v>
      </c>
      <c r="B71" s="81">
        <v>2666</v>
      </c>
      <c r="C71" s="81">
        <v>65</v>
      </c>
      <c r="D71" s="81">
        <v>0</v>
      </c>
      <c r="E71" s="81"/>
      <c r="F71" s="81">
        <f t="shared" si="17"/>
        <v>219</v>
      </c>
      <c r="G71" s="81">
        <f t="shared" si="17"/>
        <v>4</v>
      </c>
      <c r="H71" s="81">
        <f t="shared" si="17"/>
        <v>0</v>
      </c>
      <c r="I71" s="81">
        <f t="shared" si="18"/>
        <v>2601</v>
      </c>
      <c r="J71" s="82">
        <f t="shared" si="5"/>
        <v>9.1817594475464989E-2</v>
      </c>
      <c r="K71" s="82">
        <f t="shared" si="6"/>
        <v>1.6764459346186086E-3</v>
      </c>
      <c r="L71" s="82">
        <f t="shared" si="7"/>
        <v>0</v>
      </c>
      <c r="M71" s="81">
        <f t="shared" si="9"/>
        <v>54.769195104614866</v>
      </c>
      <c r="N71" s="84">
        <f t="shared" si="8"/>
        <v>2.4381095273818456E-2</v>
      </c>
      <c r="O71" s="84"/>
      <c r="P71" s="85">
        <f t="shared" si="10"/>
        <v>0</v>
      </c>
      <c r="Q71" s="87">
        <f t="shared" si="11"/>
        <v>2.4381095273818456E-2</v>
      </c>
      <c r="R71" s="96">
        <f t="shared" si="19"/>
        <v>0.97561890472618151</v>
      </c>
      <c r="AB71" s="119">
        <f t="shared" si="16"/>
        <v>229.42857142857142</v>
      </c>
      <c r="AC71" s="120">
        <f t="shared" si="16"/>
        <v>5.2857142857142856</v>
      </c>
      <c r="AD71" s="67">
        <f t="shared" si="13"/>
        <v>2.9114285714285719</v>
      </c>
      <c r="AE71" s="41">
        <f t="shared" si="14"/>
        <v>1.8155053974484785</v>
      </c>
    </row>
    <row r="72" spans="1:31" ht="13.8" x14ac:dyDescent="0.25">
      <c r="A72" s="95">
        <v>43930</v>
      </c>
      <c r="B72" s="81">
        <v>2867</v>
      </c>
      <c r="C72" s="81">
        <v>66</v>
      </c>
      <c r="D72" s="81">
        <v>0</v>
      </c>
      <c r="E72" s="81"/>
      <c r="F72" s="81">
        <f t="shared" si="17"/>
        <v>201</v>
      </c>
      <c r="G72" s="81">
        <f t="shared" si="17"/>
        <v>1</v>
      </c>
      <c r="H72" s="81">
        <f t="shared" si="17"/>
        <v>0</v>
      </c>
      <c r="I72" s="81">
        <f t="shared" si="18"/>
        <v>2801</v>
      </c>
      <c r="J72" s="82">
        <f t="shared" si="5"/>
        <v>7.7307489026965978E-2</v>
      </c>
      <c r="K72" s="82">
        <f t="shared" si="6"/>
        <v>3.8446751249519417E-4</v>
      </c>
      <c r="L72" s="82">
        <f t="shared" si="7"/>
        <v>0</v>
      </c>
      <c r="M72" s="81">
        <f t="shared" si="9"/>
        <v>201.07677895913849</v>
      </c>
      <c r="N72" s="84">
        <f t="shared" si="8"/>
        <v>2.3020579002441578E-2</v>
      </c>
      <c r="O72" s="84"/>
      <c r="P72" s="85">
        <f t="shared" si="10"/>
        <v>0</v>
      </c>
      <c r="Q72" s="87">
        <f t="shared" si="11"/>
        <v>2.3020579002441578E-2</v>
      </c>
      <c r="R72" s="96">
        <f t="shared" si="19"/>
        <v>0.97697942099755841</v>
      </c>
      <c r="AB72" s="119">
        <f t="shared" si="16"/>
        <v>242.28571428571428</v>
      </c>
      <c r="AC72" s="120">
        <f t="shared" si="16"/>
        <v>5</v>
      </c>
      <c r="AD72" s="67">
        <f t="shared" si="13"/>
        <v>2.7571428571428571</v>
      </c>
      <c r="AE72" s="41">
        <f t="shared" si="14"/>
        <v>1.8134715025906736</v>
      </c>
    </row>
    <row r="73" spans="1:31" ht="13.8" x14ac:dyDescent="0.25">
      <c r="A73" s="95">
        <v>43931</v>
      </c>
      <c r="B73" s="81">
        <v>3105</v>
      </c>
      <c r="C73" s="81">
        <v>71</v>
      </c>
      <c r="D73" s="81">
        <v>0</v>
      </c>
      <c r="E73" s="81"/>
      <c r="F73" s="81">
        <f t="shared" si="17"/>
        <v>238</v>
      </c>
      <c r="G73" s="81">
        <f t="shared" si="17"/>
        <v>5</v>
      </c>
      <c r="H73" s="81">
        <f t="shared" si="17"/>
        <v>0</v>
      </c>
      <c r="I73" s="81">
        <f t="shared" si="18"/>
        <v>3034</v>
      </c>
      <c r="J73" s="82">
        <f t="shared" si="5"/>
        <v>8.5004558889943821E-2</v>
      </c>
      <c r="K73" s="82">
        <f t="shared" si="6"/>
        <v>1.785076758300607E-3</v>
      </c>
      <c r="L73" s="82">
        <f t="shared" si="7"/>
        <v>0</v>
      </c>
      <c r="M73" s="81">
        <f t="shared" si="9"/>
        <v>47.619553890146527</v>
      </c>
      <c r="N73" s="84">
        <f t="shared" si="8"/>
        <v>2.2866344605475042E-2</v>
      </c>
      <c r="O73" s="84"/>
      <c r="P73" s="85">
        <f t="shared" si="10"/>
        <v>0</v>
      </c>
      <c r="Q73" s="87">
        <f t="shared" si="11"/>
        <v>2.2866344605475042E-2</v>
      </c>
      <c r="R73" s="96">
        <f t="shared" si="19"/>
        <v>0.9771336553945249</v>
      </c>
      <c r="AB73" s="119">
        <f t="shared" si="16"/>
        <v>232.71428571428572</v>
      </c>
      <c r="AC73" s="120">
        <f t="shared" si="16"/>
        <v>4.5714285714285712</v>
      </c>
      <c r="AD73" s="67">
        <f t="shared" si="13"/>
        <v>3.3342857142857145</v>
      </c>
      <c r="AE73" s="41">
        <f t="shared" si="14"/>
        <v>1.3710368466152527</v>
      </c>
    </row>
    <row r="74" spans="1:31" ht="13.8" x14ac:dyDescent="0.25">
      <c r="A74" s="95">
        <v>43932</v>
      </c>
      <c r="B74" s="81">
        <v>3380</v>
      </c>
      <c r="C74" s="81">
        <v>74</v>
      </c>
      <c r="D74" s="81">
        <v>0</v>
      </c>
      <c r="E74" s="81"/>
      <c r="F74" s="81">
        <f t="shared" si="17"/>
        <v>275</v>
      </c>
      <c r="G74" s="81">
        <f t="shared" si="17"/>
        <v>3</v>
      </c>
      <c r="H74" s="81">
        <f t="shared" si="17"/>
        <v>0</v>
      </c>
      <c r="I74" s="81">
        <f t="shared" si="18"/>
        <v>3306</v>
      </c>
      <c r="J74" s="82">
        <f t="shared" si="5"/>
        <v>9.0679746549510956E-2</v>
      </c>
      <c r="K74" s="82">
        <f t="shared" si="6"/>
        <v>9.8879367172050102E-4</v>
      </c>
      <c r="L74" s="82">
        <f t="shared" si="7"/>
        <v>0</v>
      </c>
      <c r="M74" s="81">
        <f t="shared" si="9"/>
        <v>91.707450343738742</v>
      </c>
      <c r="N74" s="84">
        <f t="shared" si="8"/>
        <v>2.1893491124260357E-2</v>
      </c>
      <c r="O74" s="84"/>
      <c r="P74" s="85">
        <f t="shared" si="10"/>
        <v>0</v>
      </c>
      <c r="Q74" s="87">
        <f t="shared" si="11"/>
        <v>2.1893491124260357E-2</v>
      </c>
      <c r="R74" s="96">
        <f t="shared" si="19"/>
        <v>0.97810650887573969</v>
      </c>
      <c r="AB74" s="119">
        <f t="shared" si="16"/>
        <v>250.85714285714286</v>
      </c>
      <c r="AC74" s="120">
        <f t="shared" si="16"/>
        <v>4.2857142857142856</v>
      </c>
      <c r="AD74" s="67">
        <f t="shared" si="13"/>
        <v>4.0428571428571427</v>
      </c>
      <c r="AE74" s="41">
        <f t="shared" si="14"/>
        <v>1.0600706713780919</v>
      </c>
    </row>
    <row r="75" spans="1:31" ht="13.8" x14ac:dyDescent="0.25">
      <c r="A75" s="95">
        <v>43933</v>
      </c>
      <c r="B75" s="81">
        <v>3630</v>
      </c>
      <c r="C75" s="81">
        <v>80</v>
      </c>
      <c r="D75" s="81">
        <v>0</v>
      </c>
      <c r="E75" s="81"/>
      <c r="F75" s="81">
        <f t="shared" si="17"/>
        <v>250</v>
      </c>
      <c r="G75" s="81">
        <f t="shared" si="17"/>
        <v>6</v>
      </c>
      <c r="H75" s="81">
        <f t="shared" si="17"/>
        <v>0</v>
      </c>
      <c r="I75" s="81">
        <f t="shared" si="18"/>
        <v>3550</v>
      </c>
      <c r="J75" s="82">
        <f t="shared" si="5"/>
        <v>7.5656710257466814E-2</v>
      </c>
      <c r="K75" s="82">
        <f t="shared" si="6"/>
        <v>1.8148820326678765E-3</v>
      </c>
      <c r="L75" s="82">
        <f t="shared" si="7"/>
        <v>0</v>
      </c>
      <c r="M75" s="81">
        <f t="shared" si="9"/>
        <v>41.686847351864216</v>
      </c>
      <c r="N75" s="84">
        <f t="shared" si="8"/>
        <v>2.2038567493112948E-2</v>
      </c>
      <c r="O75" s="84"/>
      <c r="P75" s="85">
        <f t="shared" si="10"/>
        <v>0</v>
      </c>
      <c r="Q75" s="87">
        <f t="shared" si="11"/>
        <v>2.2038567493112948E-2</v>
      </c>
      <c r="R75" s="96">
        <f t="shared" si="19"/>
        <v>0.97796143250688705</v>
      </c>
      <c r="AB75" s="119">
        <f t="shared" si="16"/>
        <v>246</v>
      </c>
      <c r="AC75" s="120">
        <f t="shared" si="16"/>
        <v>4.1428571428571432</v>
      </c>
      <c r="AD75" s="67">
        <f t="shared" si="13"/>
        <v>4.42</v>
      </c>
      <c r="AE75" s="41">
        <f t="shared" si="14"/>
        <v>0.93729799612152565</v>
      </c>
    </row>
    <row r="76" spans="1:31" ht="13.8" x14ac:dyDescent="0.25">
      <c r="A76" s="95">
        <v>43934</v>
      </c>
      <c r="B76" s="81">
        <v>4054</v>
      </c>
      <c r="C76" s="81">
        <v>85</v>
      </c>
      <c r="D76" s="81">
        <v>0</v>
      </c>
      <c r="E76" s="81"/>
      <c r="F76" s="81">
        <f t="shared" si="17"/>
        <v>424</v>
      </c>
      <c r="G76" s="81">
        <f t="shared" si="17"/>
        <v>5</v>
      </c>
      <c r="H76" s="81">
        <f t="shared" si="17"/>
        <v>0</v>
      </c>
      <c r="I76" s="81">
        <f t="shared" si="18"/>
        <v>3969</v>
      </c>
      <c r="J76" s="82">
        <f t="shared" si="5"/>
        <v>0.11949874811356226</v>
      </c>
      <c r="K76" s="82">
        <f t="shared" si="6"/>
        <v>1.4084507042253522E-3</v>
      </c>
      <c r="L76" s="82">
        <f t="shared" si="7"/>
        <v>0</v>
      </c>
      <c r="M76" s="81">
        <f t="shared" si="9"/>
        <v>84.844111160629197</v>
      </c>
      <c r="N76" s="84">
        <f t="shared" si="8"/>
        <v>2.0966946225949679E-2</v>
      </c>
      <c r="O76" s="84"/>
      <c r="P76" s="85">
        <f t="shared" si="10"/>
        <v>0</v>
      </c>
      <c r="Q76" s="87">
        <f t="shared" si="11"/>
        <v>2.0966946225949679E-2</v>
      </c>
      <c r="R76" s="96">
        <f t="shared" si="19"/>
        <v>0.97903305377405037</v>
      </c>
      <c r="AB76" s="119">
        <f t="shared" ref="AB76:AC91" si="20">AVERAGE(F70:F76)</f>
        <v>264.85714285714283</v>
      </c>
      <c r="AC76" s="120">
        <f t="shared" si="20"/>
        <v>3.8571428571428572</v>
      </c>
      <c r="AD76" s="67">
        <f t="shared" si="13"/>
        <v>4.5885714285714281</v>
      </c>
      <c r="AE76" s="41">
        <f t="shared" si="14"/>
        <v>0.84059775840597772</v>
      </c>
    </row>
    <row r="77" spans="1:31" ht="13.8" x14ac:dyDescent="0.25">
      <c r="A77" s="95">
        <v>43935</v>
      </c>
      <c r="B77" s="81">
        <v>4465</v>
      </c>
      <c r="C77" s="81">
        <v>94</v>
      </c>
      <c r="D77" s="81">
        <v>0</v>
      </c>
      <c r="E77" s="81"/>
      <c r="F77" s="81">
        <f t="shared" si="17"/>
        <v>411</v>
      </c>
      <c r="G77" s="81">
        <f t="shared" si="17"/>
        <v>9</v>
      </c>
      <c r="H77" s="81">
        <f t="shared" si="17"/>
        <v>0</v>
      </c>
      <c r="I77" s="81">
        <f t="shared" si="18"/>
        <v>4371</v>
      </c>
      <c r="J77" s="82">
        <f t="shared" si="5"/>
        <v>0.10361269337559986</v>
      </c>
      <c r="K77" s="82">
        <f t="shared" si="6"/>
        <v>2.2675736961451248E-3</v>
      </c>
      <c r="L77" s="82">
        <f t="shared" si="7"/>
        <v>0</v>
      </c>
      <c r="M77" s="81">
        <f t="shared" si="9"/>
        <v>45.693197778639536</v>
      </c>
      <c r="N77" s="84">
        <f t="shared" si="8"/>
        <v>2.1052631578947368E-2</v>
      </c>
      <c r="O77" s="84"/>
      <c r="P77" s="85">
        <f t="shared" si="10"/>
        <v>0</v>
      </c>
      <c r="Q77" s="87">
        <f t="shared" si="11"/>
        <v>2.1052631578947368E-2</v>
      </c>
      <c r="R77" s="96">
        <f t="shared" si="19"/>
        <v>0.97894736842105268</v>
      </c>
      <c r="AB77" s="119">
        <f t="shared" si="20"/>
        <v>288.28571428571428</v>
      </c>
      <c r="AC77" s="120">
        <f t="shared" si="20"/>
        <v>4.7142857142857144</v>
      </c>
      <c r="AD77" s="67">
        <f t="shared" si="13"/>
        <v>4.8457142857142861</v>
      </c>
      <c r="AE77" s="41">
        <f t="shared" si="14"/>
        <v>0.972877358490566</v>
      </c>
    </row>
    <row r="78" spans="1:31" ht="13.8" x14ac:dyDescent="0.25">
      <c r="A78" s="95">
        <v>43936</v>
      </c>
      <c r="B78" s="81">
        <v>4873</v>
      </c>
      <c r="C78" s="81">
        <v>99</v>
      </c>
      <c r="D78" s="81">
        <v>0</v>
      </c>
      <c r="E78" s="81"/>
      <c r="F78" s="81">
        <f t="shared" ref="F78:H93" si="21">B78-B77</f>
        <v>408</v>
      </c>
      <c r="G78" s="81">
        <f t="shared" si="21"/>
        <v>5</v>
      </c>
      <c r="H78" s="81">
        <f t="shared" si="21"/>
        <v>0</v>
      </c>
      <c r="I78" s="81">
        <f t="shared" si="18"/>
        <v>4774</v>
      </c>
      <c r="J78" s="82">
        <f t="shared" si="5"/>
        <v>9.3402215421224719E-2</v>
      </c>
      <c r="K78" s="82">
        <f t="shared" si="6"/>
        <v>1.1439029970258523E-3</v>
      </c>
      <c r="L78" s="82">
        <f t="shared" si="7"/>
        <v>0</v>
      </c>
      <c r="M78" s="81">
        <f t="shared" si="9"/>
        <v>81.652216721234637</v>
      </c>
      <c r="N78" s="84">
        <f t="shared" si="8"/>
        <v>2.0316027088036117E-2</v>
      </c>
      <c r="O78" s="84"/>
      <c r="P78" s="85">
        <f t="shared" si="10"/>
        <v>0</v>
      </c>
      <c r="Q78" s="87">
        <f t="shared" si="11"/>
        <v>2.0316027088036117E-2</v>
      </c>
      <c r="R78" s="96">
        <f t="shared" si="19"/>
        <v>0.97968397291196385</v>
      </c>
      <c r="AB78" s="119">
        <f t="shared" si="20"/>
        <v>315.28571428571428</v>
      </c>
      <c r="AC78" s="120">
        <f t="shared" si="20"/>
        <v>4.8571428571428568</v>
      </c>
      <c r="AD78" s="67">
        <f t="shared" si="13"/>
        <v>4.6542857142857148</v>
      </c>
      <c r="AE78" s="41">
        <f t="shared" si="14"/>
        <v>1.0435850214855737</v>
      </c>
    </row>
    <row r="79" spans="1:31" ht="13.8" x14ac:dyDescent="0.25">
      <c r="A79" s="95">
        <v>43937</v>
      </c>
      <c r="B79" s="81">
        <v>5318</v>
      </c>
      <c r="C79" s="81">
        <v>103</v>
      </c>
      <c r="D79" s="81">
        <v>0</v>
      </c>
      <c r="E79" s="81"/>
      <c r="F79" s="81">
        <f t="shared" si="21"/>
        <v>445</v>
      </c>
      <c r="G79" s="81">
        <f t="shared" si="21"/>
        <v>4</v>
      </c>
      <c r="H79" s="81">
        <f t="shared" si="21"/>
        <v>0</v>
      </c>
      <c r="I79" s="81">
        <f t="shared" si="18"/>
        <v>5215</v>
      </c>
      <c r="J79" s="82">
        <f t="shared" si="5"/>
        <v>9.3278340831542753E-2</v>
      </c>
      <c r="K79" s="82">
        <f t="shared" si="6"/>
        <v>8.378718056137411E-4</v>
      </c>
      <c r="L79" s="82">
        <f t="shared" si="7"/>
        <v>0</v>
      </c>
      <c r="M79" s="81">
        <f t="shared" si="9"/>
        <v>111.32769978244627</v>
      </c>
      <c r="N79" s="84">
        <f t="shared" si="8"/>
        <v>1.9368183527641969E-2</v>
      </c>
      <c r="O79" s="84"/>
      <c r="P79" s="85">
        <f t="shared" si="10"/>
        <v>0</v>
      </c>
      <c r="Q79" s="87">
        <f t="shared" si="11"/>
        <v>1.9368183527641969E-2</v>
      </c>
      <c r="R79" s="96">
        <f t="shared" si="19"/>
        <v>0.98063181647235798</v>
      </c>
      <c r="AB79" s="119">
        <f t="shared" si="20"/>
        <v>350.14285714285717</v>
      </c>
      <c r="AC79" s="120">
        <f t="shared" si="20"/>
        <v>5.2857142857142856</v>
      </c>
      <c r="AD79" s="67">
        <f t="shared" si="13"/>
        <v>5.0171428571428569</v>
      </c>
      <c r="AE79" s="41">
        <f t="shared" si="14"/>
        <v>1.0535307517084282</v>
      </c>
    </row>
    <row r="80" spans="1:31" ht="13.8" x14ac:dyDescent="0.25">
      <c r="A80" s="95">
        <v>43938</v>
      </c>
      <c r="B80" s="94">
        <v>5690</v>
      </c>
      <c r="C80" s="94">
        <v>110</v>
      </c>
      <c r="D80" s="94">
        <v>534</v>
      </c>
      <c r="E80" s="94"/>
      <c r="F80" s="81">
        <f t="shared" si="21"/>
        <v>372</v>
      </c>
      <c r="G80" s="81">
        <f t="shared" si="21"/>
        <v>7</v>
      </c>
      <c r="H80" s="81">
        <f t="shared" si="21"/>
        <v>534</v>
      </c>
      <c r="I80" s="81">
        <f t="shared" si="18"/>
        <v>5046</v>
      </c>
      <c r="J80" s="82">
        <f t="shared" si="5"/>
        <v>7.1387067744477381E-2</v>
      </c>
      <c r="K80" s="82">
        <f t="shared" si="6"/>
        <v>1.3422818791946308E-3</v>
      </c>
      <c r="L80" s="82">
        <f t="shared" si="7"/>
        <v>0.10239693192713327</v>
      </c>
      <c r="M80" s="81">
        <f t="shared" si="9"/>
        <v>0.68813966411728189</v>
      </c>
      <c r="N80" s="84">
        <f t="shared" si="8"/>
        <v>1.9332161687170474E-2</v>
      </c>
      <c r="O80" s="84"/>
      <c r="P80" s="85">
        <f t="shared" si="10"/>
        <v>9.3848857644991207E-2</v>
      </c>
      <c r="Q80" s="87">
        <f t="shared" si="11"/>
        <v>1.9332161687170474E-2</v>
      </c>
      <c r="R80" s="96">
        <f t="shared" si="19"/>
        <v>0.88681898066783837</v>
      </c>
      <c r="AB80" s="119">
        <f t="shared" si="20"/>
        <v>369.28571428571428</v>
      </c>
      <c r="AC80" s="120">
        <f t="shared" si="20"/>
        <v>5.5714285714285712</v>
      </c>
      <c r="AD80" s="67">
        <f t="shared" si="13"/>
        <v>4.92</v>
      </c>
      <c r="AE80" s="41">
        <f t="shared" si="14"/>
        <v>1.132404181184669</v>
      </c>
    </row>
    <row r="81" spans="1:31" ht="13.8" x14ac:dyDescent="0.25">
      <c r="A81" s="95">
        <v>43939</v>
      </c>
      <c r="B81" s="81">
        <v>5994</v>
      </c>
      <c r="C81" s="81">
        <v>117</v>
      </c>
      <c r="D81" s="81">
        <v>637</v>
      </c>
      <c r="E81" s="81"/>
      <c r="F81" s="81">
        <f t="shared" si="21"/>
        <v>304</v>
      </c>
      <c r="G81" s="81">
        <f t="shared" si="21"/>
        <v>7</v>
      </c>
      <c r="H81" s="81">
        <f t="shared" si="21"/>
        <v>103</v>
      </c>
      <c r="I81" s="81">
        <f t="shared" si="18"/>
        <v>5240</v>
      </c>
      <c r="J81" s="82">
        <f t="shared" si="5"/>
        <v>6.0294876674054372E-2</v>
      </c>
      <c r="K81" s="82">
        <f t="shared" si="6"/>
        <v>1.3872374157748713E-3</v>
      </c>
      <c r="L81" s="82">
        <f t="shared" si="7"/>
        <v>2.0412207689258818E-2</v>
      </c>
      <c r="M81" s="81">
        <f t="shared" si="9"/>
        <v>2.7658904336116215</v>
      </c>
      <c r="N81" s="84">
        <f t="shared" si="8"/>
        <v>1.951951951951952E-2</v>
      </c>
      <c r="O81" s="84"/>
      <c r="P81" s="85">
        <f t="shared" si="10"/>
        <v>0.10627293960627295</v>
      </c>
      <c r="Q81" s="87">
        <f t="shared" si="11"/>
        <v>1.951951951951952E-2</v>
      </c>
      <c r="R81" s="96">
        <f t="shared" si="19"/>
        <v>0.8742075408742076</v>
      </c>
      <c r="AB81" s="119">
        <f t="shared" si="20"/>
        <v>373.42857142857144</v>
      </c>
      <c r="AC81" s="120">
        <f t="shared" si="20"/>
        <v>6.1428571428571432</v>
      </c>
      <c r="AD81" s="67">
        <f t="shared" si="13"/>
        <v>5.2971428571428572</v>
      </c>
      <c r="AE81" s="41">
        <f t="shared" si="14"/>
        <v>1.1596548004314995</v>
      </c>
    </row>
    <row r="82" spans="1:31" ht="13.8" x14ac:dyDescent="0.25">
      <c r="A82" s="95">
        <v>43940</v>
      </c>
      <c r="B82" s="81">
        <v>6318</v>
      </c>
      <c r="C82" s="81">
        <v>122</v>
      </c>
      <c r="D82" s="81">
        <v>753</v>
      </c>
      <c r="E82" s="81"/>
      <c r="F82" s="81">
        <f t="shared" si="21"/>
        <v>324</v>
      </c>
      <c r="G82" s="81">
        <f t="shared" si="21"/>
        <v>5</v>
      </c>
      <c r="H82" s="81">
        <f t="shared" si="21"/>
        <v>116</v>
      </c>
      <c r="I82" s="81">
        <f t="shared" si="18"/>
        <v>5443</v>
      </c>
      <c r="J82" s="82">
        <f t="shared" si="5"/>
        <v>6.1885189086947366E-2</v>
      </c>
      <c r="K82" s="82">
        <f t="shared" si="6"/>
        <v>9.5419847328244271E-4</v>
      </c>
      <c r="L82" s="82">
        <f t="shared" si="7"/>
        <v>2.2137404580152672E-2</v>
      </c>
      <c r="M82" s="81">
        <f t="shared" si="9"/>
        <v>2.6799867009554066</v>
      </c>
      <c r="N82" s="84">
        <f t="shared" si="8"/>
        <v>1.9309908198797087E-2</v>
      </c>
      <c r="O82" s="84"/>
      <c r="P82" s="85">
        <f t="shared" si="10"/>
        <v>0.11918328584995251</v>
      </c>
      <c r="Q82" s="87">
        <f t="shared" si="11"/>
        <v>1.9309908198797087E-2</v>
      </c>
      <c r="R82" s="96">
        <f t="shared" si="19"/>
        <v>0.8615068059512504</v>
      </c>
      <c r="AB82" s="119">
        <f t="shared" si="20"/>
        <v>384</v>
      </c>
      <c r="AC82" s="120">
        <f t="shared" si="20"/>
        <v>6</v>
      </c>
      <c r="AD82" s="67">
        <f t="shared" si="13"/>
        <v>5.765714285714286</v>
      </c>
      <c r="AE82" s="41">
        <f t="shared" si="14"/>
        <v>1.0406342913776014</v>
      </c>
    </row>
    <row r="83" spans="1:31" ht="13.8" x14ac:dyDescent="0.25">
      <c r="A83" s="95">
        <v>43941</v>
      </c>
      <c r="B83" s="81">
        <v>6630</v>
      </c>
      <c r="C83" s="81">
        <v>125</v>
      </c>
      <c r="D83" s="81">
        <v>870</v>
      </c>
      <c r="E83" s="81"/>
      <c r="F83" s="81">
        <f t="shared" si="21"/>
        <v>312</v>
      </c>
      <c r="G83" s="81">
        <f t="shared" si="21"/>
        <v>3</v>
      </c>
      <c r="H83" s="81">
        <f t="shared" si="21"/>
        <v>117</v>
      </c>
      <c r="I83" s="81">
        <f t="shared" si="18"/>
        <v>5635</v>
      </c>
      <c r="J83" s="82">
        <f t="shared" si="5"/>
        <v>5.7373247103154397E-2</v>
      </c>
      <c r="K83" s="82">
        <f t="shared" si="6"/>
        <v>5.5116663604629795E-4</v>
      </c>
      <c r="L83" s="82">
        <f t="shared" si="7"/>
        <v>2.1495498805805622E-2</v>
      </c>
      <c r="M83" s="81">
        <f t="shared" si="9"/>
        <v>2.602354866520578</v>
      </c>
      <c r="N83" s="84">
        <f t="shared" si="8"/>
        <v>1.8853695324283559E-2</v>
      </c>
      <c r="O83" s="84"/>
      <c r="P83" s="85">
        <f t="shared" si="10"/>
        <v>0.13122171945701358</v>
      </c>
      <c r="Q83" s="87">
        <f t="shared" si="11"/>
        <v>1.8853695324283559E-2</v>
      </c>
      <c r="R83" s="96">
        <f t="shared" si="19"/>
        <v>0.84992458521870284</v>
      </c>
      <c r="AB83" s="119">
        <f t="shared" si="20"/>
        <v>368</v>
      </c>
      <c r="AC83" s="120">
        <f t="shared" si="20"/>
        <v>5.7142857142857144</v>
      </c>
      <c r="AD83" s="67">
        <f t="shared" si="13"/>
        <v>6.305714285714286</v>
      </c>
      <c r="AE83" s="41">
        <f t="shared" si="14"/>
        <v>0.90620752152242856</v>
      </c>
    </row>
    <row r="84" spans="1:31" ht="13.8" x14ac:dyDescent="0.25">
      <c r="A84" s="95">
        <v>43942</v>
      </c>
      <c r="B84" s="81">
        <v>6890</v>
      </c>
      <c r="C84" s="81">
        <v>130</v>
      </c>
      <c r="D84" s="81">
        <v>977</v>
      </c>
      <c r="E84" s="81"/>
      <c r="F84" s="81">
        <f t="shared" si="21"/>
        <v>260</v>
      </c>
      <c r="G84" s="81">
        <f t="shared" si="21"/>
        <v>5</v>
      </c>
      <c r="H84" s="81">
        <f t="shared" si="21"/>
        <v>107</v>
      </c>
      <c r="I84" s="81">
        <f t="shared" si="18"/>
        <v>5783</v>
      </c>
      <c r="J84" s="82">
        <f t="shared" si="5"/>
        <v>4.6184050874129121E-2</v>
      </c>
      <c r="K84" s="82">
        <f t="shared" si="6"/>
        <v>8.8731144631765753E-4</v>
      </c>
      <c r="L84" s="82">
        <f t="shared" si="7"/>
        <v>1.8988464951197871E-2</v>
      </c>
      <c r="M84" s="81">
        <f t="shared" si="9"/>
        <v>2.3236350596046211</v>
      </c>
      <c r="N84" s="84">
        <f t="shared" si="8"/>
        <v>1.8867924528301886E-2</v>
      </c>
      <c r="O84" s="84"/>
      <c r="P84" s="85">
        <f t="shared" si="10"/>
        <v>0.14179970972423803</v>
      </c>
      <c r="Q84" s="87">
        <f t="shared" si="11"/>
        <v>1.8867924528301886E-2</v>
      </c>
      <c r="R84" s="96">
        <f t="shared" si="19"/>
        <v>0.83933236574746006</v>
      </c>
      <c r="AB84" s="119">
        <f t="shared" si="20"/>
        <v>346.42857142857144</v>
      </c>
      <c r="AC84" s="120">
        <f t="shared" si="20"/>
        <v>5.1428571428571432</v>
      </c>
      <c r="AD84" s="67">
        <f t="shared" si="13"/>
        <v>7.0028571428571436</v>
      </c>
      <c r="AE84" s="41">
        <f t="shared" si="14"/>
        <v>0.73439412484700117</v>
      </c>
    </row>
    <row r="85" spans="1:31" ht="13.8" x14ac:dyDescent="0.25">
      <c r="A85" s="95">
        <v>43943</v>
      </c>
      <c r="B85" s="81">
        <v>7144</v>
      </c>
      <c r="C85" s="81">
        <v>134</v>
      </c>
      <c r="D85" s="81">
        <v>1025</v>
      </c>
      <c r="E85" s="81"/>
      <c r="F85" s="81">
        <f t="shared" si="21"/>
        <v>254</v>
      </c>
      <c r="G85" s="81">
        <f t="shared" si="21"/>
        <v>4</v>
      </c>
      <c r="H85" s="81">
        <f t="shared" si="21"/>
        <v>48</v>
      </c>
      <c r="I85" s="81">
        <f t="shared" si="18"/>
        <v>5985</v>
      </c>
      <c r="J85" s="82">
        <f t="shared" si="5"/>
        <v>4.3965225782922571E-2</v>
      </c>
      <c r="K85" s="82">
        <f t="shared" si="6"/>
        <v>6.9168251772436457E-4</v>
      </c>
      <c r="L85" s="82">
        <f t="shared" si="7"/>
        <v>8.3001902126923748E-3</v>
      </c>
      <c r="M85" s="81">
        <f t="shared" si="9"/>
        <v>4.8894403981277161</v>
      </c>
      <c r="N85" s="84">
        <f t="shared" si="8"/>
        <v>1.8756998880179173E-2</v>
      </c>
      <c r="O85" s="84"/>
      <c r="P85" s="85">
        <f t="shared" si="10"/>
        <v>0.14347704367301231</v>
      </c>
      <c r="Q85" s="87">
        <f t="shared" si="11"/>
        <v>1.8756998880179173E-2</v>
      </c>
      <c r="R85" s="96">
        <f t="shared" si="19"/>
        <v>0.83776595744680848</v>
      </c>
      <c r="AB85" s="119">
        <f t="shared" si="20"/>
        <v>324.42857142857144</v>
      </c>
      <c r="AC85" s="120">
        <f t="shared" si="20"/>
        <v>5</v>
      </c>
      <c r="AD85" s="67">
        <f t="shared" si="13"/>
        <v>7.3857142857142861</v>
      </c>
      <c r="AE85" s="41">
        <f t="shared" si="14"/>
        <v>0.67698259187620891</v>
      </c>
    </row>
    <row r="86" spans="1:31" ht="13.8" x14ac:dyDescent="0.25">
      <c r="A86" s="95">
        <v>43944</v>
      </c>
      <c r="B86" s="81">
        <v>7276</v>
      </c>
      <c r="C86" s="81">
        <v>139</v>
      </c>
      <c r="D86" s="94">
        <v>1067</v>
      </c>
      <c r="E86" s="94"/>
      <c r="F86" s="81">
        <f t="shared" si="21"/>
        <v>132</v>
      </c>
      <c r="G86" s="81">
        <f t="shared" si="21"/>
        <v>5</v>
      </c>
      <c r="H86" s="81">
        <f t="shared" si="21"/>
        <v>42</v>
      </c>
      <c r="I86" s="81">
        <f t="shared" si="18"/>
        <v>6070</v>
      </c>
      <c r="J86" s="82">
        <f t="shared" si="5"/>
        <v>2.2077727831381424E-2</v>
      </c>
      <c r="K86" s="82">
        <f t="shared" si="6"/>
        <v>8.3542188805346695E-4</v>
      </c>
      <c r="L86" s="82">
        <f t="shared" si="7"/>
        <v>7.0175438596491229E-3</v>
      </c>
      <c r="M86" s="81">
        <f t="shared" si="9"/>
        <v>2.8113872568259106</v>
      </c>
      <c r="N86" s="84">
        <f t="shared" si="8"/>
        <v>1.9103903243540409E-2</v>
      </c>
      <c r="O86" s="84"/>
      <c r="P86" s="85">
        <f t="shared" si="10"/>
        <v>0.14664650907091809</v>
      </c>
      <c r="Q86" s="87">
        <f t="shared" si="11"/>
        <v>1.9103903243540409E-2</v>
      </c>
      <c r="R86" s="96">
        <f t="shared" si="19"/>
        <v>0.83424958768554147</v>
      </c>
      <c r="AB86" s="119">
        <f t="shared" si="20"/>
        <v>279.71428571428572</v>
      </c>
      <c r="AC86" s="120">
        <f t="shared" si="20"/>
        <v>5.1428571428571432</v>
      </c>
      <c r="AD86" s="67">
        <f t="shared" si="13"/>
        <v>7.4685714285714289</v>
      </c>
      <c r="AE86" s="41">
        <f t="shared" si="14"/>
        <v>0.68859984697781185</v>
      </c>
    </row>
    <row r="87" spans="1:31" ht="13.8" x14ac:dyDescent="0.25">
      <c r="A87" s="95">
        <v>43945</v>
      </c>
      <c r="B87" s="81">
        <v>7483</v>
      </c>
      <c r="C87" s="81">
        <v>144</v>
      </c>
      <c r="D87" s="81">
        <v>1094</v>
      </c>
      <c r="E87" s="81"/>
      <c r="F87" s="81">
        <f t="shared" si="21"/>
        <v>207</v>
      </c>
      <c r="G87" s="81">
        <f t="shared" si="21"/>
        <v>5</v>
      </c>
      <c r="H87" s="81">
        <f t="shared" si="21"/>
        <v>27</v>
      </c>
      <c r="I87" s="81">
        <f t="shared" si="18"/>
        <v>6245</v>
      </c>
      <c r="J87" s="82">
        <f t="shared" si="5"/>
        <v>3.4137716877760411E-2</v>
      </c>
      <c r="K87" s="82">
        <f t="shared" si="6"/>
        <v>8.2372322899505767E-4</v>
      </c>
      <c r="L87" s="82">
        <f t="shared" si="7"/>
        <v>4.4481054365733113E-3</v>
      </c>
      <c r="M87" s="81">
        <f t="shared" si="9"/>
        <v>6.4754981702501784</v>
      </c>
      <c r="N87" s="84">
        <f t="shared" si="8"/>
        <v>1.9243618869437391E-2</v>
      </c>
      <c r="O87" s="84"/>
      <c r="P87" s="85">
        <f t="shared" si="10"/>
        <v>0.14619804891086463</v>
      </c>
      <c r="Q87" s="87">
        <f t="shared" si="11"/>
        <v>1.9243618869437391E-2</v>
      </c>
      <c r="R87" s="96">
        <f t="shared" si="19"/>
        <v>0.834558332219698</v>
      </c>
      <c r="AB87" s="119">
        <f t="shared" si="20"/>
        <v>256.14285714285717</v>
      </c>
      <c r="AC87" s="120">
        <f t="shared" si="20"/>
        <v>4.8571428571428568</v>
      </c>
      <c r="AD87" s="67">
        <f t="shared" si="13"/>
        <v>7.68</v>
      </c>
      <c r="AE87" s="41">
        <f t="shared" si="14"/>
        <v>0.63244047619047616</v>
      </c>
    </row>
    <row r="88" spans="1:31" ht="13.8" x14ac:dyDescent="0.25">
      <c r="A88" s="95">
        <v>43946</v>
      </c>
      <c r="B88" s="81">
        <v>7779</v>
      </c>
      <c r="C88" s="81">
        <v>151</v>
      </c>
      <c r="D88" s="81">
        <v>1152</v>
      </c>
      <c r="E88" s="81"/>
      <c r="F88" s="81">
        <f t="shared" si="21"/>
        <v>296</v>
      </c>
      <c r="G88" s="81">
        <f t="shared" si="21"/>
        <v>7</v>
      </c>
      <c r="H88" s="81">
        <f t="shared" si="21"/>
        <v>58</v>
      </c>
      <c r="I88" s="81">
        <f t="shared" si="18"/>
        <v>6476</v>
      </c>
      <c r="J88" s="82">
        <f t="shared" si="5"/>
        <v>4.744877183791367E-2</v>
      </c>
      <c r="K88" s="82">
        <f t="shared" si="6"/>
        <v>1.1208967173738991E-3</v>
      </c>
      <c r="L88" s="82">
        <f t="shared" si="7"/>
        <v>9.2874299439551639E-3</v>
      </c>
      <c r="M88" s="81">
        <f t="shared" si="9"/>
        <v>4.5587320019657058</v>
      </c>
      <c r="N88" s="84">
        <f t="shared" si="8"/>
        <v>1.9411235377297852E-2</v>
      </c>
      <c r="O88" s="84"/>
      <c r="P88" s="85">
        <f t="shared" si="10"/>
        <v>0.14809101426918628</v>
      </c>
      <c r="Q88" s="87">
        <f t="shared" si="11"/>
        <v>1.9411235377297852E-2</v>
      </c>
      <c r="R88" s="96">
        <f t="shared" si="19"/>
        <v>0.83249775035351581</v>
      </c>
      <c r="AB88" s="119">
        <f t="shared" si="20"/>
        <v>255</v>
      </c>
      <c r="AC88" s="120">
        <f t="shared" si="20"/>
        <v>4.8571428571428568</v>
      </c>
      <c r="AD88" s="67">
        <f t="shared" si="13"/>
        <v>7.36</v>
      </c>
      <c r="AE88" s="41">
        <f t="shared" si="14"/>
        <v>0.65993788819875765</v>
      </c>
    </row>
    <row r="89" spans="1:31" ht="13.8" x14ac:dyDescent="0.25">
      <c r="A89" s="95">
        <v>43947</v>
      </c>
      <c r="B89" s="81">
        <v>8042</v>
      </c>
      <c r="C89" s="81">
        <v>156</v>
      </c>
      <c r="D89" s="81">
        <v>1182</v>
      </c>
      <c r="E89" s="81"/>
      <c r="F89" s="81">
        <f t="shared" si="21"/>
        <v>263</v>
      </c>
      <c r="G89" s="81">
        <f t="shared" si="21"/>
        <v>5</v>
      </c>
      <c r="H89" s="81">
        <f t="shared" si="21"/>
        <v>30</v>
      </c>
      <c r="I89" s="81">
        <f t="shared" si="18"/>
        <v>6704</v>
      </c>
      <c r="J89" s="82">
        <f t="shared" si="5"/>
        <v>4.0656786359083805E-2</v>
      </c>
      <c r="K89" s="82">
        <f t="shared" si="6"/>
        <v>7.7208153180975908E-4</v>
      </c>
      <c r="L89" s="82">
        <f t="shared" si="7"/>
        <v>4.6324891908585547E-3</v>
      </c>
      <c r="M89" s="81">
        <f t="shared" si="9"/>
        <v>7.5226670988979061</v>
      </c>
      <c r="N89" s="84">
        <f t="shared" si="8"/>
        <v>1.9398159661775678E-2</v>
      </c>
      <c r="O89" s="84"/>
      <c r="P89" s="85">
        <f t="shared" si="10"/>
        <v>0.14697836359114649</v>
      </c>
      <c r="Q89" s="87">
        <f t="shared" si="11"/>
        <v>1.9398159661775678E-2</v>
      </c>
      <c r="R89" s="96">
        <f t="shared" si="19"/>
        <v>0.83362347674707782</v>
      </c>
      <c r="AB89" s="119">
        <f t="shared" si="20"/>
        <v>246.28571428571428</v>
      </c>
      <c r="AC89" s="120">
        <f t="shared" si="20"/>
        <v>4.8571428571428568</v>
      </c>
      <c r="AD89" s="67">
        <f t="shared" si="13"/>
        <v>6.9285714285714288</v>
      </c>
      <c r="AE89" s="41">
        <f t="shared" si="14"/>
        <v>0.7010309278350515</v>
      </c>
    </row>
    <row r="90" spans="1:31" ht="13.8" x14ac:dyDescent="0.25">
      <c r="A90" s="95">
        <v>43948</v>
      </c>
      <c r="B90" s="81">
        <v>8275</v>
      </c>
      <c r="C90" s="81">
        <v>162</v>
      </c>
      <c r="D90" s="81">
        <v>1209</v>
      </c>
      <c r="E90" s="81"/>
      <c r="F90" s="81">
        <f t="shared" si="21"/>
        <v>233</v>
      </c>
      <c r="G90" s="81">
        <f t="shared" si="21"/>
        <v>6</v>
      </c>
      <c r="H90" s="81">
        <f t="shared" si="21"/>
        <v>27</v>
      </c>
      <c r="I90" s="81">
        <f t="shared" si="18"/>
        <v>6904</v>
      </c>
      <c r="J90" s="82">
        <f t="shared" si="5"/>
        <v>3.4795447985218074E-2</v>
      </c>
      <c r="K90" s="82">
        <f t="shared" si="6"/>
        <v>8.949880668257757E-4</v>
      </c>
      <c r="L90" s="82">
        <f t="shared" si="7"/>
        <v>4.0274463007159908E-3</v>
      </c>
      <c r="M90" s="81">
        <f t="shared" si="9"/>
        <v>7.0687479785727856</v>
      </c>
      <c r="N90" s="84">
        <f t="shared" si="8"/>
        <v>1.9577039274924473E-2</v>
      </c>
      <c r="O90" s="84"/>
      <c r="P90" s="85">
        <f t="shared" si="10"/>
        <v>0.14610271903323263</v>
      </c>
      <c r="Q90" s="87">
        <f t="shared" si="11"/>
        <v>1.9577039274924473E-2</v>
      </c>
      <c r="R90" s="96">
        <f t="shared" si="19"/>
        <v>0.83432024169184293</v>
      </c>
      <c r="AB90" s="119">
        <f t="shared" si="20"/>
        <v>235</v>
      </c>
      <c r="AC90" s="120">
        <f t="shared" si="20"/>
        <v>5.2857142857142856</v>
      </c>
      <c r="AD90" s="67">
        <f t="shared" si="13"/>
        <v>6.4885714285714293</v>
      </c>
      <c r="AE90" s="41">
        <f t="shared" si="14"/>
        <v>0.81461911052399816</v>
      </c>
    </row>
    <row r="91" spans="1:31" ht="13.8" x14ac:dyDescent="0.25">
      <c r="A91" s="95">
        <v>43949</v>
      </c>
      <c r="B91" s="81">
        <v>8497</v>
      </c>
      <c r="C91" s="81">
        <v>168</v>
      </c>
      <c r="D91" s="81">
        <v>1260</v>
      </c>
      <c r="E91" s="81"/>
      <c r="F91" s="81">
        <f t="shared" si="21"/>
        <v>222</v>
      </c>
      <c r="G91" s="81">
        <f t="shared" si="21"/>
        <v>6</v>
      </c>
      <c r="H91" s="81">
        <f t="shared" si="21"/>
        <v>51</v>
      </c>
      <c r="I91" s="81">
        <f t="shared" si="18"/>
        <v>7069</v>
      </c>
      <c r="J91" s="82">
        <f t="shared" si="5"/>
        <v>3.2193427650195693E-2</v>
      </c>
      <c r="K91" s="82">
        <f t="shared" si="6"/>
        <v>8.690614136732329E-4</v>
      </c>
      <c r="L91" s="82">
        <f t="shared" si="7"/>
        <v>7.38702201622248E-3</v>
      </c>
      <c r="M91" s="81">
        <f t="shared" si="9"/>
        <v>3.8993583245079129</v>
      </c>
      <c r="N91" s="84">
        <f t="shared" si="8"/>
        <v>1.9771684123808402E-2</v>
      </c>
      <c r="O91" s="84"/>
      <c r="P91" s="85">
        <f t="shared" si="10"/>
        <v>0.14828763092856304</v>
      </c>
      <c r="Q91" s="87">
        <f t="shared" si="11"/>
        <v>1.9771684123808402E-2</v>
      </c>
      <c r="R91" s="96">
        <f t="shared" si="19"/>
        <v>0.83194068494762852</v>
      </c>
      <c r="AB91" s="119">
        <f t="shared" si="20"/>
        <v>229.57142857142858</v>
      </c>
      <c r="AC91" s="120">
        <f t="shared" si="20"/>
        <v>5.4285714285714288</v>
      </c>
      <c r="AD91" s="67">
        <f t="shared" si="13"/>
        <v>5.5942857142857143</v>
      </c>
      <c r="AE91" s="41">
        <f t="shared" si="14"/>
        <v>0.97037793667007155</v>
      </c>
    </row>
    <row r="92" spans="1:31" ht="13.8" x14ac:dyDescent="0.25">
      <c r="A92" s="95">
        <v>43950</v>
      </c>
      <c r="B92" s="81">
        <v>8724</v>
      </c>
      <c r="C92" s="81">
        <v>173</v>
      </c>
      <c r="D92" s="81">
        <v>1292</v>
      </c>
      <c r="E92" s="81"/>
      <c r="F92" s="81">
        <f t="shared" si="21"/>
        <v>227</v>
      </c>
      <c r="G92" s="81">
        <f t="shared" si="21"/>
        <v>5</v>
      </c>
      <c r="H92" s="81">
        <f t="shared" si="21"/>
        <v>32</v>
      </c>
      <c r="I92" s="81">
        <f t="shared" si="18"/>
        <v>7259</v>
      </c>
      <c r="J92" s="82">
        <f t="shared" si="5"/>
        <v>3.2151166014042887E-2</v>
      </c>
      <c r="K92" s="82">
        <f t="shared" si="6"/>
        <v>7.0731362286037634E-4</v>
      </c>
      <c r="L92" s="82">
        <f t="shared" si="7"/>
        <v>4.5268071863064085E-3</v>
      </c>
      <c r="M92" s="81">
        <f t="shared" si="9"/>
        <v>6.1426106095478152</v>
      </c>
      <c r="N92" s="84">
        <f t="shared" si="8"/>
        <v>1.9830353049060064E-2</v>
      </c>
      <c r="O92" s="84"/>
      <c r="P92" s="85">
        <f t="shared" si="10"/>
        <v>0.14809720311783586</v>
      </c>
      <c r="Q92" s="87">
        <f t="shared" si="11"/>
        <v>1.9830353049060064E-2</v>
      </c>
      <c r="R92" s="96">
        <f t="shared" si="19"/>
        <v>0.83207244383310408</v>
      </c>
      <c r="AB92" s="119">
        <f t="shared" ref="AB92:AC107" si="22">AVERAGE(F86:F92)</f>
        <v>225.71428571428572</v>
      </c>
      <c r="AC92" s="120">
        <f t="shared" si="22"/>
        <v>5.5714285714285712</v>
      </c>
      <c r="AD92" s="67">
        <f t="shared" si="13"/>
        <v>5.1228571428571437</v>
      </c>
      <c r="AE92" s="41">
        <f t="shared" si="14"/>
        <v>1.0875627440044615</v>
      </c>
    </row>
    <row r="93" spans="1:31" ht="13.8" x14ac:dyDescent="0.25">
      <c r="A93" s="95">
        <v>43951</v>
      </c>
      <c r="B93" s="81">
        <v>9009</v>
      </c>
      <c r="C93" s="81">
        <v>179</v>
      </c>
      <c r="D93" s="81">
        <v>1343</v>
      </c>
      <c r="E93" s="81"/>
      <c r="F93" s="81">
        <f t="shared" si="21"/>
        <v>285</v>
      </c>
      <c r="G93" s="81">
        <f t="shared" si="21"/>
        <v>6</v>
      </c>
      <c r="H93" s="81">
        <f t="shared" si="21"/>
        <v>51</v>
      </c>
      <c r="I93" s="81">
        <f t="shared" si="18"/>
        <v>7487</v>
      </c>
      <c r="J93" s="82">
        <f t="shared" si="5"/>
        <v>3.9310724982049419E-2</v>
      </c>
      <c r="K93" s="82">
        <f t="shared" si="6"/>
        <v>8.2656013224962114E-4</v>
      </c>
      <c r="L93" s="82">
        <f t="shared" si="7"/>
        <v>7.0257611241217799E-3</v>
      </c>
      <c r="M93" s="81">
        <f t="shared" si="9"/>
        <v>5.0062553095560833</v>
      </c>
      <c r="N93" s="84">
        <f t="shared" si="8"/>
        <v>1.9869019869019868E-2</v>
      </c>
      <c r="O93" s="84"/>
      <c r="P93" s="85">
        <f t="shared" si="10"/>
        <v>0.14907314907314909</v>
      </c>
      <c r="Q93" s="87">
        <f t="shared" si="11"/>
        <v>1.9869019869019868E-2</v>
      </c>
      <c r="R93" s="96">
        <f t="shared" si="19"/>
        <v>0.83105783105783104</v>
      </c>
      <c r="AB93" s="119">
        <f t="shared" si="22"/>
        <v>247.57142857142858</v>
      </c>
      <c r="AC93" s="120">
        <f t="shared" si="22"/>
        <v>5.7142857142857144</v>
      </c>
      <c r="AD93" s="67">
        <f t="shared" si="13"/>
        <v>5.1000000000000005</v>
      </c>
      <c r="AE93" s="41">
        <f t="shared" si="14"/>
        <v>1.1204481792717087</v>
      </c>
    </row>
    <row r="94" spans="1:31" ht="13.8" x14ac:dyDescent="0.25">
      <c r="A94" s="95">
        <v>43952</v>
      </c>
      <c r="B94" s="81">
        <v>9009</v>
      </c>
      <c r="C94" s="81">
        <v>179</v>
      </c>
      <c r="D94" s="81">
        <v>1343</v>
      </c>
      <c r="E94" s="81"/>
      <c r="F94" s="81">
        <f t="shared" ref="F94:H109" si="23">B94-B93</f>
        <v>0</v>
      </c>
      <c r="G94" s="81">
        <f t="shared" si="23"/>
        <v>0</v>
      </c>
      <c r="H94" s="81">
        <f t="shared" si="23"/>
        <v>0</v>
      </c>
      <c r="I94" s="81">
        <f t="shared" si="18"/>
        <v>7487</v>
      </c>
      <c r="J94" s="82">
        <f t="shared" si="5"/>
        <v>0</v>
      </c>
      <c r="K94" s="82">
        <f t="shared" si="6"/>
        <v>0</v>
      </c>
      <c r="L94" s="82">
        <f t="shared" si="7"/>
        <v>0</v>
      </c>
      <c r="M94" s="81" t="e">
        <f t="shared" si="9"/>
        <v>#DIV/0!</v>
      </c>
      <c r="N94" s="84">
        <f t="shared" si="8"/>
        <v>1.9869019869019868E-2</v>
      </c>
      <c r="O94" s="84"/>
      <c r="P94" s="85">
        <f t="shared" si="10"/>
        <v>0.14907314907314909</v>
      </c>
      <c r="Q94" s="87">
        <f t="shared" si="11"/>
        <v>1.9869019869019868E-2</v>
      </c>
      <c r="R94" s="96">
        <f t="shared" si="19"/>
        <v>0.83105783105783104</v>
      </c>
      <c r="AB94" s="119">
        <f t="shared" si="22"/>
        <v>218</v>
      </c>
      <c r="AC94" s="120">
        <f t="shared" si="22"/>
        <v>5</v>
      </c>
      <c r="AD94" s="67">
        <f t="shared" si="13"/>
        <v>4.9257142857142853</v>
      </c>
      <c r="AE94" s="41">
        <f t="shared" si="14"/>
        <v>1.0150812064965198</v>
      </c>
    </row>
    <row r="95" spans="1:31" ht="13.8" x14ac:dyDescent="0.25">
      <c r="A95" s="95">
        <v>43953</v>
      </c>
      <c r="B95" s="81">
        <v>9362</v>
      </c>
      <c r="C95" s="81">
        <v>189</v>
      </c>
      <c r="D95" s="81">
        <v>1426</v>
      </c>
      <c r="E95" s="81"/>
      <c r="F95" s="81">
        <f t="shared" si="23"/>
        <v>353</v>
      </c>
      <c r="G95" s="81">
        <f t="shared" si="23"/>
        <v>10</v>
      </c>
      <c r="H95" s="81">
        <f t="shared" si="23"/>
        <v>83</v>
      </c>
      <c r="I95" s="81">
        <f t="shared" si="18"/>
        <v>7747</v>
      </c>
      <c r="J95" s="82">
        <f t="shared" si="5"/>
        <v>4.7209305558472324E-2</v>
      </c>
      <c r="K95" s="82">
        <f t="shared" si="6"/>
        <v>1.3356484573260317E-3</v>
      </c>
      <c r="L95" s="82">
        <f t="shared" si="7"/>
        <v>1.1085882195806064E-2</v>
      </c>
      <c r="M95" s="81">
        <f t="shared" si="9"/>
        <v>3.8006029109277666</v>
      </c>
      <c r="N95" s="84">
        <f t="shared" si="8"/>
        <v>2.0187994018372141E-2</v>
      </c>
      <c r="O95" s="84"/>
      <c r="P95" s="85">
        <f t="shared" si="10"/>
        <v>0.15231788079470199</v>
      </c>
      <c r="Q95" s="87">
        <f t="shared" si="11"/>
        <v>2.0187994018372141E-2</v>
      </c>
      <c r="R95" s="96">
        <f t="shared" si="19"/>
        <v>0.82749412518692589</v>
      </c>
      <c r="AB95" s="119">
        <f t="shared" si="22"/>
        <v>226.14285714285714</v>
      </c>
      <c r="AC95" s="120">
        <f t="shared" si="22"/>
        <v>5.4285714285714288</v>
      </c>
      <c r="AD95" s="67">
        <f t="shared" si="13"/>
        <v>4.7</v>
      </c>
      <c r="AE95" s="41">
        <f t="shared" si="14"/>
        <v>1.1550151975683891</v>
      </c>
    </row>
    <row r="96" spans="1:31" ht="13.8" x14ac:dyDescent="0.25">
      <c r="A96" s="95">
        <v>43954</v>
      </c>
      <c r="B96" s="81">
        <v>9464</v>
      </c>
      <c r="C96" s="81">
        <v>193</v>
      </c>
      <c r="D96" s="81">
        <v>1551</v>
      </c>
      <c r="E96" s="81"/>
      <c r="F96" s="81">
        <f t="shared" si="23"/>
        <v>102</v>
      </c>
      <c r="G96" s="81">
        <f t="shared" si="23"/>
        <v>4</v>
      </c>
      <c r="H96" s="81">
        <f t="shared" si="23"/>
        <v>125</v>
      </c>
      <c r="I96" s="81">
        <f t="shared" si="18"/>
        <v>7720</v>
      </c>
      <c r="J96" s="82">
        <f t="shared" si="5"/>
        <v>1.3184065192225463E-2</v>
      </c>
      <c r="K96" s="82">
        <f t="shared" si="6"/>
        <v>5.1632890151026198E-4</v>
      </c>
      <c r="L96" s="82">
        <f t="shared" si="7"/>
        <v>1.6135278172195688E-2</v>
      </c>
      <c r="M96" s="81">
        <f t="shared" si="9"/>
        <v>0.7917593259238036</v>
      </c>
      <c r="N96" s="84">
        <f t="shared" si="8"/>
        <v>2.0393068469991546E-2</v>
      </c>
      <c r="O96" s="84"/>
      <c r="P96" s="85">
        <f t="shared" si="10"/>
        <v>0.16388419273034657</v>
      </c>
      <c r="Q96" s="87">
        <f t="shared" si="11"/>
        <v>2.0393068469991546E-2</v>
      </c>
      <c r="R96" s="96">
        <f t="shared" si="19"/>
        <v>0.81572273879966195</v>
      </c>
      <c r="AB96" s="119">
        <f t="shared" si="22"/>
        <v>203.14285714285714</v>
      </c>
      <c r="AC96" s="120">
        <f t="shared" si="22"/>
        <v>5.2857142857142856</v>
      </c>
      <c r="AD96" s="67">
        <f t="shared" si="13"/>
        <v>4.5914285714285716</v>
      </c>
      <c r="AE96" s="41">
        <f t="shared" si="14"/>
        <v>1.1512134411947728</v>
      </c>
    </row>
    <row r="97" spans="1:31" ht="13.8" x14ac:dyDescent="0.25">
      <c r="A97" s="95">
        <v>43955</v>
      </c>
      <c r="B97" s="81">
        <v>9557</v>
      </c>
      <c r="C97" s="81">
        <v>197</v>
      </c>
      <c r="D97" s="81">
        <v>1574</v>
      </c>
      <c r="E97" s="81"/>
      <c r="F97" s="81">
        <f t="shared" si="23"/>
        <v>93</v>
      </c>
      <c r="G97" s="81">
        <f t="shared" si="23"/>
        <v>4</v>
      </c>
      <c r="H97" s="81">
        <f t="shared" si="23"/>
        <v>23</v>
      </c>
      <c r="I97" s="81">
        <f t="shared" si="18"/>
        <v>7786</v>
      </c>
      <c r="J97" s="82">
        <f t="shared" ref="J97:J160" si="24">F97/I96*$B$2/($B$2-B96)</f>
        <v>1.2062983323747341E-2</v>
      </c>
      <c r="K97" s="82">
        <f t="shared" ref="K97:K160" si="25">G97/I96</f>
        <v>5.1813471502590671E-4</v>
      </c>
      <c r="L97" s="82">
        <f t="shared" ref="L97:L160" si="26">H97/I96</f>
        <v>2.9792746113989636E-3</v>
      </c>
      <c r="M97" s="81">
        <f t="shared" si="9"/>
        <v>3.449119676271462</v>
      </c>
      <c r="N97" s="84">
        <f t="shared" ref="N97:N160" si="27">C97/B97</f>
        <v>2.0613163126504134E-2</v>
      </c>
      <c r="O97" s="84"/>
      <c r="P97" s="85">
        <f t="shared" si="10"/>
        <v>0.16469603432039343</v>
      </c>
      <c r="Q97" s="87">
        <f t="shared" si="11"/>
        <v>2.0613163126504134E-2</v>
      </c>
      <c r="R97" s="96">
        <f t="shared" si="19"/>
        <v>0.81469080255310244</v>
      </c>
      <c r="AB97" s="119">
        <f t="shared" si="22"/>
        <v>183.14285714285714</v>
      </c>
      <c r="AC97" s="120">
        <f t="shared" si="22"/>
        <v>5</v>
      </c>
      <c r="AD97" s="67">
        <f t="shared" si="13"/>
        <v>4.5142857142857142</v>
      </c>
      <c r="AE97" s="41">
        <f t="shared" si="14"/>
        <v>1.1075949367088607</v>
      </c>
    </row>
    <row r="98" spans="1:31" ht="13.8" x14ac:dyDescent="0.25">
      <c r="A98" s="95">
        <v>43956</v>
      </c>
      <c r="B98" s="81">
        <v>9677</v>
      </c>
      <c r="C98" s="81">
        <v>200</v>
      </c>
      <c r="D98" s="81">
        <v>1723</v>
      </c>
      <c r="E98" s="81"/>
      <c r="F98" s="81">
        <f t="shared" si="23"/>
        <v>120</v>
      </c>
      <c r="G98" s="81">
        <f t="shared" si="23"/>
        <v>3</v>
      </c>
      <c r="H98" s="81">
        <f t="shared" si="23"/>
        <v>149</v>
      </c>
      <c r="I98" s="81">
        <f t="shared" si="18"/>
        <v>7754</v>
      </c>
      <c r="J98" s="82">
        <f t="shared" si="24"/>
        <v>1.5433403776468043E-2</v>
      </c>
      <c r="K98" s="82">
        <f t="shared" si="25"/>
        <v>3.8530696121243259E-4</v>
      </c>
      <c r="L98" s="82">
        <f t="shared" si="26"/>
        <v>1.913691240688415E-2</v>
      </c>
      <c r="M98" s="81">
        <f t="shared" ref="M98:M161" si="28">J98/(K98+L98)</f>
        <v>0.79055580133934333</v>
      </c>
      <c r="N98" s="84">
        <f t="shared" si="27"/>
        <v>2.0667562261031312E-2</v>
      </c>
      <c r="O98" s="84"/>
      <c r="P98" s="85">
        <f t="shared" ref="P98:P161" si="29">D98/B98</f>
        <v>0.17805104887878476</v>
      </c>
      <c r="Q98" s="87">
        <f t="shared" ref="Q98:Q161" si="30">N98</f>
        <v>2.0667562261031312E-2</v>
      </c>
      <c r="R98" s="96">
        <f t="shared" si="19"/>
        <v>0.80128138886018396</v>
      </c>
      <c r="AB98" s="119">
        <f t="shared" si="22"/>
        <v>168.57142857142858</v>
      </c>
      <c r="AC98" s="120">
        <f t="shared" si="22"/>
        <v>4.5714285714285712</v>
      </c>
      <c r="AD98" s="67">
        <f t="shared" si="13"/>
        <v>4.951428571428572</v>
      </c>
      <c r="AE98" s="41">
        <f t="shared" si="14"/>
        <v>0.92325447201384869</v>
      </c>
    </row>
    <row r="99" spans="1:31" ht="13.8" x14ac:dyDescent="0.25">
      <c r="A99" s="95">
        <v>43957</v>
      </c>
      <c r="B99" s="81">
        <v>9791</v>
      </c>
      <c r="C99" s="81">
        <v>203</v>
      </c>
      <c r="D99" s="81">
        <v>1971</v>
      </c>
      <c r="E99" s="81"/>
      <c r="F99" s="81">
        <f t="shared" si="23"/>
        <v>114</v>
      </c>
      <c r="G99" s="81">
        <f t="shared" si="23"/>
        <v>3</v>
      </c>
      <c r="H99" s="81">
        <f t="shared" si="23"/>
        <v>248</v>
      </c>
      <c r="I99" s="81">
        <f t="shared" si="18"/>
        <v>7617</v>
      </c>
      <c r="J99" s="82">
        <f t="shared" si="24"/>
        <v>1.4722494512005609E-2</v>
      </c>
      <c r="K99" s="82">
        <f t="shared" si="25"/>
        <v>3.8689708537529015E-4</v>
      </c>
      <c r="L99" s="82">
        <f t="shared" si="26"/>
        <v>3.1983492391023986E-2</v>
      </c>
      <c r="M99" s="81">
        <f t="shared" si="28"/>
        <v>0.45481363524339247</v>
      </c>
      <c r="N99" s="84">
        <f t="shared" si="27"/>
        <v>2.0733326524359105E-2</v>
      </c>
      <c r="O99" s="84"/>
      <c r="P99" s="85">
        <f t="shared" si="29"/>
        <v>0.20130732305178226</v>
      </c>
      <c r="Q99" s="87">
        <f t="shared" si="30"/>
        <v>2.0733326524359105E-2</v>
      </c>
      <c r="R99" s="96">
        <f t="shared" si="19"/>
        <v>0.77795935042385866</v>
      </c>
      <c r="AB99" s="119">
        <f t="shared" si="22"/>
        <v>152.42857142857142</v>
      </c>
      <c r="AC99" s="120">
        <f t="shared" si="22"/>
        <v>4.2857142857142856</v>
      </c>
      <c r="AD99" s="67">
        <f t="shared" si="13"/>
        <v>4.3600000000000003</v>
      </c>
      <c r="AE99" s="41">
        <f t="shared" si="14"/>
        <v>0.98296199213630397</v>
      </c>
    </row>
    <row r="100" spans="1:31" ht="13.8" x14ac:dyDescent="0.25">
      <c r="A100" s="95">
        <v>43958</v>
      </c>
      <c r="B100" s="81">
        <v>9848</v>
      </c>
      <c r="C100" s="81">
        <v>206</v>
      </c>
      <c r="D100" s="81">
        <v>2160</v>
      </c>
      <c r="E100" s="81"/>
      <c r="F100" s="81">
        <f t="shared" si="23"/>
        <v>57</v>
      </c>
      <c r="G100" s="81">
        <f t="shared" si="23"/>
        <v>3</v>
      </c>
      <c r="H100" s="81">
        <f t="shared" si="23"/>
        <v>189</v>
      </c>
      <c r="I100" s="81">
        <f t="shared" si="18"/>
        <v>7482</v>
      </c>
      <c r="J100" s="82">
        <f t="shared" si="24"/>
        <v>7.4937697915708479E-3</v>
      </c>
      <c r="K100" s="82">
        <f t="shared" si="25"/>
        <v>3.9385584875935406E-4</v>
      </c>
      <c r="L100" s="82">
        <f t="shared" si="26"/>
        <v>2.4812918471839307E-2</v>
      </c>
      <c r="M100" s="81">
        <f t="shared" si="28"/>
        <v>0.29729189844997472</v>
      </c>
      <c r="N100" s="84">
        <f t="shared" si="27"/>
        <v>2.091795288383428E-2</v>
      </c>
      <c r="O100" s="84"/>
      <c r="P100" s="85">
        <f t="shared" si="29"/>
        <v>0.21933387489845654</v>
      </c>
      <c r="Q100" s="87">
        <f t="shared" si="30"/>
        <v>2.091795288383428E-2</v>
      </c>
      <c r="R100" s="96">
        <f t="shared" si="19"/>
        <v>0.75974817221770918</v>
      </c>
      <c r="AB100" s="119">
        <f t="shared" si="22"/>
        <v>119.85714285714286</v>
      </c>
      <c r="AC100" s="120">
        <f t="shared" si="22"/>
        <v>3.8571428571428572</v>
      </c>
      <c r="AD100" s="67">
        <f t="shared" si="13"/>
        <v>4.5228571428571431</v>
      </c>
      <c r="AE100" s="41">
        <f t="shared" si="14"/>
        <v>0.85281111813013266</v>
      </c>
    </row>
    <row r="101" spans="1:31" ht="13.8" x14ac:dyDescent="0.25">
      <c r="A101" s="95">
        <v>43959</v>
      </c>
      <c r="B101" s="81">
        <v>9943</v>
      </c>
      <c r="C101" s="81">
        <v>209</v>
      </c>
      <c r="D101" s="81">
        <v>2453</v>
      </c>
      <c r="E101" s="81"/>
      <c r="F101" s="81">
        <f t="shared" si="23"/>
        <v>95</v>
      </c>
      <c r="G101" s="81">
        <f t="shared" si="23"/>
        <v>3</v>
      </c>
      <c r="H101" s="81">
        <f t="shared" si="23"/>
        <v>293</v>
      </c>
      <c r="I101" s="81">
        <f t="shared" si="18"/>
        <v>7281</v>
      </c>
      <c r="J101" s="82">
        <f t="shared" si="24"/>
        <v>1.2715074212223719E-2</v>
      </c>
      <c r="K101" s="82">
        <f t="shared" si="25"/>
        <v>4.0096230954290296E-4</v>
      </c>
      <c r="L101" s="82">
        <f t="shared" si="26"/>
        <v>3.9160652232023523E-2</v>
      </c>
      <c r="M101" s="81">
        <f t="shared" si="28"/>
        <v>0.32139927451303335</v>
      </c>
      <c r="N101" s="84">
        <f t="shared" si="27"/>
        <v>2.1019812933722216E-2</v>
      </c>
      <c r="O101" s="84"/>
      <c r="P101" s="85">
        <f t="shared" si="29"/>
        <v>0.24670622548526602</v>
      </c>
      <c r="Q101" s="87">
        <f t="shared" si="30"/>
        <v>2.1019812933722216E-2</v>
      </c>
      <c r="R101" s="96">
        <f t="shared" si="19"/>
        <v>0.73227396158101177</v>
      </c>
      <c r="AB101" s="119">
        <f t="shared" si="22"/>
        <v>133.42857142857142</v>
      </c>
      <c r="AC101" s="120">
        <f>AVERAGE(G95:G101)</f>
        <v>4.2857142857142856</v>
      </c>
      <c r="AD101" s="67">
        <f t="shared" si="13"/>
        <v>4.0628571428571432</v>
      </c>
      <c r="AE101" s="41">
        <f t="shared" si="14"/>
        <v>1.0548523206751055</v>
      </c>
    </row>
    <row r="102" spans="1:31" ht="13.8" x14ac:dyDescent="0.25">
      <c r="A102" s="95">
        <v>43960</v>
      </c>
      <c r="B102" s="81">
        <v>10032</v>
      </c>
      <c r="C102" s="81">
        <v>215</v>
      </c>
      <c r="D102" s="81">
        <v>2732</v>
      </c>
      <c r="E102" s="81"/>
      <c r="F102" s="81">
        <f t="shared" si="23"/>
        <v>89</v>
      </c>
      <c r="G102" s="81">
        <f t="shared" si="23"/>
        <v>6</v>
      </c>
      <c r="H102" s="81">
        <f t="shared" si="23"/>
        <v>279</v>
      </c>
      <c r="I102" s="81">
        <f t="shared" si="18"/>
        <v>7085</v>
      </c>
      <c r="J102" s="82">
        <f t="shared" si="24"/>
        <v>1.2241027991836398E-2</v>
      </c>
      <c r="K102" s="82">
        <f t="shared" si="25"/>
        <v>8.2406262875978574E-4</v>
      </c>
      <c r="L102" s="82">
        <f t="shared" si="26"/>
        <v>3.8318912237330034E-2</v>
      </c>
      <c r="M102" s="81">
        <f t="shared" si="28"/>
        <v>0.31272605195986253</v>
      </c>
      <c r="N102" s="84">
        <f t="shared" si="27"/>
        <v>2.1431419457735246E-2</v>
      </c>
      <c r="O102" s="84"/>
      <c r="P102" s="85">
        <f t="shared" si="29"/>
        <v>0.27232854864433814</v>
      </c>
      <c r="Q102" s="87">
        <f t="shared" si="30"/>
        <v>2.1431419457735246E-2</v>
      </c>
      <c r="R102" s="96">
        <f t="shared" si="19"/>
        <v>0.70624003189792661</v>
      </c>
      <c r="AB102" s="119">
        <f t="shared" si="22"/>
        <v>95.714285714285708</v>
      </c>
      <c r="AC102" s="120">
        <f t="shared" si="22"/>
        <v>3.7142857142857144</v>
      </c>
      <c r="AD102" s="67">
        <f t="shared" si="13"/>
        <v>3.6628571428571428</v>
      </c>
      <c r="AE102" s="41">
        <f t="shared" si="14"/>
        <v>1.014040561622465</v>
      </c>
    </row>
    <row r="103" spans="1:31" ht="13.8" x14ac:dyDescent="0.25">
      <c r="A103" s="95">
        <v>43961</v>
      </c>
      <c r="B103" s="81">
        <v>10032</v>
      </c>
      <c r="C103" s="81">
        <v>215</v>
      </c>
      <c r="D103" s="81">
        <v>2732</v>
      </c>
      <c r="E103" s="81"/>
      <c r="F103" s="81">
        <f t="shared" si="23"/>
        <v>0</v>
      </c>
      <c r="G103" s="81">
        <f t="shared" si="23"/>
        <v>0</v>
      </c>
      <c r="H103" s="81">
        <f t="shared" si="23"/>
        <v>0</v>
      </c>
      <c r="I103" s="81">
        <f t="shared" si="18"/>
        <v>7085</v>
      </c>
      <c r="J103" s="82">
        <f t="shared" si="24"/>
        <v>0</v>
      </c>
      <c r="K103" s="82">
        <f t="shared" si="25"/>
        <v>0</v>
      </c>
      <c r="L103" s="82">
        <f t="shared" si="26"/>
        <v>0</v>
      </c>
      <c r="M103" s="81" t="e">
        <f t="shared" si="28"/>
        <v>#DIV/0!</v>
      </c>
      <c r="N103" s="84">
        <f t="shared" si="27"/>
        <v>2.1431419457735246E-2</v>
      </c>
      <c r="O103" s="84"/>
      <c r="P103" s="85">
        <f t="shared" si="29"/>
        <v>0.27232854864433814</v>
      </c>
      <c r="Q103" s="87">
        <f t="shared" si="30"/>
        <v>2.1431419457735246E-2</v>
      </c>
      <c r="R103" s="96">
        <f t="shared" si="19"/>
        <v>0.70624003189792661</v>
      </c>
      <c r="AB103" s="119">
        <f t="shared" si="22"/>
        <v>81.142857142857139</v>
      </c>
      <c r="AC103" s="120">
        <f t="shared" si="22"/>
        <v>3.1428571428571428</v>
      </c>
      <c r="AD103" s="67">
        <f t="shared" si="13"/>
        <v>3.3714285714285719</v>
      </c>
      <c r="AE103" s="41">
        <f t="shared" si="14"/>
        <v>0.93220338983050832</v>
      </c>
    </row>
    <row r="104" spans="1:31" ht="13.8" x14ac:dyDescent="0.25">
      <c r="A104" s="95">
        <v>43962</v>
      </c>
      <c r="B104" s="81">
        <v>10176</v>
      </c>
      <c r="C104" s="81">
        <v>218</v>
      </c>
      <c r="D104" s="81">
        <v>3290</v>
      </c>
      <c r="E104" s="81"/>
      <c r="F104" s="81">
        <f t="shared" si="23"/>
        <v>144</v>
      </c>
      <c r="G104" s="81">
        <f t="shared" si="23"/>
        <v>3</v>
      </c>
      <c r="H104" s="81">
        <f t="shared" si="23"/>
        <v>558</v>
      </c>
      <c r="I104" s="81">
        <f t="shared" si="18"/>
        <v>6668</v>
      </c>
      <c r="J104" s="82">
        <f t="shared" si="24"/>
        <v>2.0353874711072837E-2</v>
      </c>
      <c r="K104" s="82">
        <f t="shared" si="25"/>
        <v>4.2342978122794639E-4</v>
      </c>
      <c r="L104" s="82">
        <f t="shared" si="26"/>
        <v>7.8757939308398028E-2</v>
      </c>
      <c r="M104" s="81">
        <f t="shared" si="28"/>
        <v>0.2570538365917131</v>
      </c>
      <c r="N104" s="84">
        <f t="shared" si="27"/>
        <v>2.1422955974842766E-2</v>
      </c>
      <c r="O104" s="84"/>
      <c r="P104" s="85">
        <f t="shared" si="29"/>
        <v>0.32330974842767296</v>
      </c>
      <c r="Q104" s="87">
        <f t="shared" si="30"/>
        <v>2.1422955974842766E-2</v>
      </c>
      <c r="R104" s="96">
        <f t="shared" si="19"/>
        <v>0.65526729559748431</v>
      </c>
      <c r="AB104" s="119">
        <f t="shared" si="22"/>
        <v>88.428571428571431</v>
      </c>
      <c r="AC104" s="120">
        <f t="shared" si="22"/>
        <v>3</v>
      </c>
      <c r="AD104" s="67">
        <f t="shared" si="13"/>
        <v>3.0485714285714285</v>
      </c>
      <c r="AE104" s="41">
        <f t="shared" si="14"/>
        <v>0.98406747891283974</v>
      </c>
    </row>
    <row r="105" spans="1:31" ht="13.8" x14ac:dyDescent="0.25">
      <c r="A105" s="95">
        <v>43963</v>
      </c>
      <c r="B105" s="81">
        <v>10243</v>
      </c>
      <c r="C105" s="81">
        <v>220</v>
      </c>
      <c r="D105" s="81">
        <v>3600</v>
      </c>
      <c r="E105" s="81"/>
      <c r="F105" s="81">
        <f t="shared" si="23"/>
        <v>67</v>
      </c>
      <c r="G105" s="81">
        <f t="shared" si="23"/>
        <v>2</v>
      </c>
      <c r="H105" s="81">
        <f t="shared" si="23"/>
        <v>310</v>
      </c>
      <c r="I105" s="81">
        <f t="shared" si="18"/>
        <v>6423</v>
      </c>
      <c r="J105" s="82">
        <f t="shared" si="24"/>
        <v>1.0062656341612002E-2</v>
      </c>
      <c r="K105" s="82">
        <f t="shared" si="25"/>
        <v>2.9994001199760045E-4</v>
      </c>
      <c r="L105" s="82">
        <f t="shared" si="26"/>
        <v>4.6490701859628072E-2</v>
      </c>
      <c r="M105" s="81">
        <f t="shared" si="28"/>
        <v>0.21505702719829753</v>
      </c>
      <c r="N105" s="84">
        <f t="shared" si="27"/>
        <v>2.1478082592990336E-2</v>
      </c>
      <c r="O105" s="84"/>
      <c r="P105" s="85">
        <f t="shared" si="29"/>
        <v>0.35145953333984187</v>
      </c>
      <c r="Q105" s="87">
        <f t="shared" si="30"/>
        <v>2.1478082592990336E-2</v>
      </c>
      <c r="R105" s="96">
        <f t="shared" si="19"/>
        <v>0.62706238406716786</v>
      </c>
      <c r="AB105" s="119">
        <f t="shared" si="22"/>
        <v>80.857142857142861</v>
      </c>
      <c r="AC105" s="120">
        <f t="shared" si="22"/>
        <v>2.8571428571428572</v>
      </c>
      <c r="AD105" s="67">
        <f t="shared" si="13"/>
        <v>2.3971428571428572</v>
      </c>
      <c r="AE105" s="41">
        <f t="shared" si="14"/>
        <v>1.1918951132300357</v>
      </c>
    </row>
    <row r="106" spans="1:31" ht="13.8" x14ac:dyDescent="0.25">
      <c r="A106" s="95">
        <v>43964</v>
      </c>
      <c r="B106" s="81">
        <v>10295</v>
      </c>
      <c r="C106" s="81">
        <v>222</v>
      </c>
      <c r="D106" s="81">
        <v>3824</v>
      </c>
      <c r="E106" s="81"/>
      <c r="F106" s="81">
        <f t="shared" si="23"/>
        <v>52</v>
      </c>
      <c r="G106" s="81">
        <f t="shared" si="23"/>
        <v>2</v>
      </c>
      <c r="H106" s="81">
        <f t="shared" si="23"/>
        <v>224</v>
      </c>
      <c r="I106" s="81">
        <f t="shared" si="18"/>
        <v>6249</v>
      </c>
      <c r="J106" s="82">
        <f t="shared" si="24"/>
        <v>8.1077999541812329E-3</v>
      </c>
      <c r="K106" s="82">
        <f t="shared" si="25"/>
        <v>3.1138097462245055E-4</v>
      </c>
      <c r="L106" s="82">
        <f t="shared" si="26"/>
        <v>3.4874669157714464E-2</v>
      </c>
      <c r="M106" s="81">
        <f t="shared" si="28"/>
        <v>0.23042654471551352</v>
      </c>
      <c r="N106" s="84">
        <f t="shared" si="27"/>
        <v>2.156386595434677E-2</v>
      </c>
      <c r="O106" s="84"/>
      <c r="P106" s="85">
        <f t="shared" si="29"/>
        <v>0.37144244779018942</v>
      </c>
      <c r="Q106" s="87">
        <f t="shared" si="30"/>
        <v>2.156386595434677E-2</v>
      </c>
      <c r="R106" s="96">
        <f t="shared" si="19"/>
        <v>0.60699368625546379</v>
      </c>
      <c r="AB106" s="119">
        <f t="shared" si="22"/>
        <v>72</v>
      </c>
      <c r="AC106" s="120">
        <f t="shared" si="22"/>
        <v>2.7142857142857144</v>
      </c>
      <c r="AD106" s="67">
        <f t="shared" ref="AD106:AD162" si="31">INDEX(AB85:AB106,$AE$3)*$AD$2</f>
        <v>2.6685714285714286</v>
      </c>
      <c r="AE106" s="41">
        <f t="shared" ref="AE106:AE162" si="32">AC106/AD106</f>
        <v>1.0171306209850108</v>
      </c>
    </row>
    <row r="107" spans="1:31" ht="13.8" x14ac:dyDescent="0.25">
      <c r="A107" s="95">
        <v>43965</v>
      </c>
      <c r="B107" s="81">
        <v>10374</v>
      </c>
      <c r="C107" s="81">
        <v>224</v>
      </c>
      <c r="D107" s="81">
        <v>4084</v>
      </c>
      <c r="E107" s="81"/>
      <c r="F107" s="81">
        <f t="shared" si="23"/>
        <v>79</v>
      </c>
      <c r="G107" s="81">
        <f t="shared" si="23"/>
        <v>2</v>
      </c>
      <c r="H107" s="81">
        <f t="shared" si="23"/>
        <v>260</v>
      </c>
      <c r="I107" s="81">
        <f t="shared" si="18"/>
        <v>6066</v>
      </c>
      <c r="J107" s="82">
        <f t="shared" si="24"/>
        <v>1.2660690986842535E-2</v>
      </c>
      <c r="K107" s="82">
        <f t="shared" si="25"/>
        <v>3.2005120819331091E-4</v>
      </c>
      <c r="L107" s="82">
        <f t="shared" si="26"/>
        <v>4.160665706513042E-2</v>
      </c>
      <c r="M107" s="81">
        <f t="shared" si="28"/>
        <v>0.30197197701060691</v>
      </c>
      <c r="N107" s="84">
        <f t="shared" si="27"/>
        <v>2.1592442645074223E-2</v>
      </c>
      <c r="O107" s="84"/>
      <c r="P107" s="85">
        <f t="shared" si="29"/>
        <v>0.39367649893965684</v>
      </c>
      <c r="Q107" s="87">
        <f t="shared" si="30"/>
        <v>2.1592442645074223E-2</v>
      </c>
      <c r="R107" s="96">
        <f t="shared" si="19"/>
        <v>0.58473105841526896</v>
      </c>
      <c r="AB107" s="119">
        <f t="shared" si="22"/>
        <v>75.142857142857139</v>
      </c>
      <c r="AC107" s="120">
        <f t="shared" si="22"/>
        <v>2.5714285714285716</v>
      </c>
      <c r="AD107" s="67">
        <f t="shared" si="31"/>
        <v>1.9142857142857141</v>
      </c>
      <c r="AE107" s="41">
        <f t="shared" si="32"/>
        <v>1.3432835820895523</v>
      </c>
    </row>
    <row r="108" spans="1:31" ht="13.8" x14ac:dyDescent="0.25">
      <c r="A108" s="95">
        <v>43966</v>
      </c>
      <c r="B108" s="81">
        <v>10438</v>
      </c>
      <c r="C108" s="81">
        <v>225</v>
      </c>
      <c r="D108" s="81">
        <v>4301</v>
      </c>
      <c r="E108" s="81"/>
      <c r="F108" s="81">
        <f t="shared" si="23"/>
        <v>64</v>
      </c>
      <c r="G108" s="81">
        <f t="shared" si="23"/>
        <v>1</v>
      </c>
      <c r="H108" s="81">
        <f t="shared" si="23"/>
        <v>217</v>
      </c>
      <c r="I108" s="81">
        <f t="shared" si="18"/>
        <v>5912</v>
      </c>
      <c r="J108" s="82">
        <f t="shared" si="24"/>
        <v>1.0566309598469359E-2</v>
      </c>
      <c r="K108" s="82">
        <f t="shared" si="25"/>
        <v>1.6485328058028355E-4</v>
      </c>
      <c r="L108" s="82">
        <f t="shared" si="26"/>
        <v>3.5773161885921528E-2</v>
      </c>
      <c r="M108" s="81">
        <f t="shared" si="28"/>
        <v>0.29401483497392267</v>
      </c>
      <c r="N108" s="84">
        <f t="shared" si="27"/>
        <v>2.1555853611803028E-2</v>
      </c>
      <c r="O108" s="84"/>
      <c r="P108" s="85">
        <f t="shared" si="29"/>
        <v>0.41205211726384366</v>
      </c>
      <c r="Q108" s="87">
        <f t="shared" si="30"/>
        <v>2.1555853611803028E-2</v>
      </c>
      <c r="R108" s="96">
        <f t="shared" si="19"/>
        <v>0.56639202912435338</v>
      </c>
      <c r="AB108" s="119">
        <f t="shared" ref="AB108:AC123" si="33">AVERAGE(F102:F108)</f>
        <v>70.714285714285708</v>
      </c>
      <c r="AC108" s="120">
        <f t="shared" si="33"/>
        <v>2.2857142857142856</v>
      </c>
      <c r="AD108" s="67">
        <f t="shared" si="31"/>
        <v>1.6228571428571428</v>
      </c>
      <c r="AE108" s="41">
        <f t="shared" si="32"/>
        <v>1.408450704225352</v>
      </c>
    </row>
    <row r="109" spans="1:31" ht="13.8" x14ac:dyDescent="0.25">
      <c r="A109" s="95">
        <v>43967</v>
      </c>
      <c r="B109" s="81">
        <v>10496</v>
      </c>
      <c r="C109" s="81">
        <v>228</v>
      </c>
      <c r="D109" s="81">
        <v>4479</v>
      </c>
      <c r="E109" s="81"/>
      <c r="F109" s="81">
        <f t="shared" si="23"/>
        <v>58</v>
      </c>
      <c r="G109" s="81">
        <f t="shared" si="23"/>
        <v>3</v>
      </c>
      <c r="H109" s="81">
        <f t="shared" si="23"/>
        <v>178</v>
      </c>
      <c r="I109" s="81">
        <f t="shared" si="18"/>
        <v>5789</v>
      </c>
      <c r="J109" s="82">
        <f t="shared" si="24"/>
        <v>9.8252434160456641E-3</v>
      </c>
      <c r="K109" s="82">
        <f t="shared" si="25"/>
        <v>5.0744248985115019E-4</v>
      </c>
      <c r="L109" s="82">
        <f t="shared" si="26"/>
        <v>3.0108254397834912E-2</v>
      </c>
      <c r="M109" s="81">
        <f t="shared" si="28"/>
        <v>0.32092176284896112</v>
      </c>
      <c r="N109" s="84">
        <f t="shared" si="27"/>
        <v>2.1722560975609755E-2</v>
      </c>
      <c r="O109" s="84"/>
      <c r="P109" s="85">
        <f t="shared" si="29"/>
        <v>0.42673399390243905</v>
      </c>
      <c r="Q109" s="87">
        <f t="shared" si="30"/>
        <v>2.1722560975609755E-2</v>
      </c>
      <c r="R109" s="96">
        <f t="shared" si="19"/>
        <v>0.55154344512195119</v>
      </c>
      <c r="AB109" s="119">
        <f t="shared" si="33"/>
        <v>66.285714285714292</v>
      </c>
      <c r="AC109" s="120">
        <f t="shared" si="33"/>
        <v>1.8571428571428572</v>
      </c>
      <c r="AD109" s="67">
        <f t="shared" si="31"/>
        <v>1.7685714285714287</v>
      </c>
      <c r="AE109" s="41">
        <f t="shared" si="32"/>
        <v>1.0500807754442649</v>
      </c>
    </row>
    <row r="110" spans="1:31" ht="13.8" x14ac:dyDescent="0.25">
      <c r="A110" s="95">
        <v>43968</v>
      </c>
      <c r="B110" s="81">
        <v>10610</v>
      </c>
      <c r="C110" s="81">
        <v>230</v>
      </c>
      <c r="D110" s="81">
        <v>4713</v>
      </c>
      <c r="E110" s="81"/>
      <c r="F110" s="81">
        <f t="shared" ref="F110:H144" si="34">B110-B109</f>
        <v>114</v>
      </c>
      <c r="G110" s="81">
        <f t="shared" si="34"/>
        <v>2</v>
      </c>
      <c r="H110" s="81">
        <f t="shared" si="34"/>
        <v>234</v>
      </c>
      <c r="I110" s="81">
        <f t="shared" si="18"/>
        <v>5667</v>
      </c>
      <c r="J110" s="82">
        <f t="shared" si="24"/>
        <v>1.9722168518365401E-2</v>
      </c>
      <c r="K110" s="82">
        <f t="shared" si="25"/>
        <v>3.4548281223009154E-4</v>
      </c>
      <c r="L110" s="82">
        <f t="shared" si="26"/>
        <v>4.0421489030920708E-2</v>
      </c>
      <c r="M110" s="81">
        <f t="shared" si="28"/>
        <v>0.48377810827464968</v>
      </c>
      <c r="N110" s="84">
        <f t="shared" si="27"/>
        <v>2.1677662582469368E-2</v>
      </c>
      <c r="O110" s="84"/>
      <c r="P110" s="85">
        <f t="shared" si="29"/>
        <v>0.44420358152686146</v>
      </c>
      <c r="Q110" s="87">
        <f t="shared" si="30"/>
        <v>2.1677662582469368E-2</v>
      </c>
      <c r="R110" s="96">
        <f t="shared" si="19"/>
        <v>0.53411875589066915</v>
      </c>
      <c r="AB110" s="119">
        <f t="shared" si="33"/>
        <v>82.571428571428569</v>
      </c>
      <c r="AC110" s="120">
        <f t="shared" si="33"/>
        <v>2.1428571428571428</v>
      </c>
      <c r="AD110" s="67">
        <f t="shared" si="31"/>
        <v>1.6171428571428572</v>
      </c>
      <c r="AE110" s="41">
        <f t="shared" si="32"/>
        <v>1.3250883392226147</v>
      </c>
    </row>
    <row r="111" spans="1:31" ht="13.8" x14ac:dyDescent="0.25">
      <c r="A111" s="95">
        <v>43969</v>
      </c>
      <c r="B111" s="81">
        <v>10699</v>
      </c>
      <c r="C111" s="81">
        <v>231</v>
      </c>
      <c r="D111" s="81">
        <v>4799</v>
      </c>
      <c r="E111" s="81"/>
      <c r="F111" s="81">
        <f t="shared" si="34"/>
        <v>89</v>
      </c>
      <c r="G111" s="81">
        <f t="shared" si="34"/>
        <v>1</v>
      </c>
      <c r="H111" s="81">
        <f t="shared" si="34"/>
        <v>86</v>
      </c>
      <c r="I111" s="81">
        <f t="shared" si="18"/>
        <v>5669</v>
      </c>
      <c r="J111" s="82">
        <f t="shared" si="24"/>
        <v>1.5728860452418263E-2</v>
      </c>
      <c r="K111" s="82">
        <f t="shared" si="25"/>
        <v>1.7646020822304571E-4</v>
      </c>
      <c r="L111" s="82">
        <f t="shared" si="26"/>
        <v>1.5175577907181931E-2</v>
      </c>
      <c r="M111" s="81">
        <f t="shared" si="28"/>
        <v>1.024545427400624</v>
      </c>
      <c r="N111" s="84">
        <f t="shared" si="27"/>
        <v>2.1590802878773716E-2</v>
      </c>
      <c r="O111" s="84"/>
      <c r="P111" s="85">
        <f t="shared" si="29"/>
        <v>0.44854659313954576</v>
      </c>
      <c r="Q111" s="87">
        <f t="shared" si="30"/>
        <v>2.1590802878773716E-2</v>
      </c>
      <c r="R111" s="96">
        <f t="shared" si="19"/>
        <v>0.5298626039816805</v>
      </c>
      <c r="AB111" s="119">
        <f t="shared" si="33"/>
        <v>74.714285714285708</v>
      </c>
      <c r="AC111" s="120">
        <f t="shared" si="33"/>
        <v>1.8571428571428572</v>
      </c>
      <c r="AD111" s="67">
        <f t="shared" si="31"/>
        <v>1.44</v>
      </c>
      <c r="AE111" s="41">
        <f t="shared" si="32"/>
        <v>1.2896825396825398</v>
      </c>
    </row>
    <row r="112" spans="1:31" ht="13.8" x14ac:dyDescent="0.25">
      <c r="A112" s="95">
        <v>43970</v>
      </c>
      <c r="B112" s="81">
        <v>10733</v>
      </c>
      <c r="C112" s="81">
        <v>234</v>
      </c>
      <c r="D112" s="81">
        <v>4904</v>
      </c>
      <c r="E112" s="81"/>
      <c r="F112" s="81">
        <f t="shared" si="34"/>
        <v>34</v>
      </c>
      <c r="G112" s="81">
        <f t="shared" si="34"/>
        <v>3</v>
      </c>
      <c r="H112" s="81">
        <f t="shared" si="34"/>
        <v>105</v>
      </c>
      <c r="I112" s="81">
        <f t="shared" si="18"/>
        <v>5595</v>
      </c>
      <c r="J112" s="82">
        <f t="shared" si="24"/>
        <v>6.0067349627872246E-3</v>
      </c>
      <c r="K112" s="82">
        <f t="shared" si="25"/>
        <v>5.2919386135120831E-4</v>
      </c>
      <c r="L112" s="82">
        <f t="shared" si="26"/>
        <v>1.8521785147292292E-2</v>
      </c>
      <c r="M112" s="81">
        <f t="shared" si="28"/>
        <v>0.31529796763000717</v>
      </c>
      <c r="N112" s="84">
        <f t="shared" si="27"/>
        <v>2.180191931426442E-2</v>
      </c>
      <c r="O112" s="84"/>
      <c r="P112" s="85">
        <f t="shared" si="29"/>
        <v>0.45690859964595176</v>
      </c>
      <c r="Q112" s="87">
        <f t="shared" si="30"/>
        <v>2.180191931426442E-2</v>
      </c>
      <c r="R112" s="96">
        <f t="shared" si="19"/>
        <v>0.5212894810397839</v>
      </c>
      <c r="AB112" s="119">
        <f t="shared" si="33"/>
        <v>70</v>
      </c>
      <c r="AC112" s="120">
        <f t="shared" si="33"/>
        <v>2</v>
      </c>
      <c r="AD112" s="67">
        <f t="shared" si="31"/>
        <v>1.5028571428571429</v>
      </c>
      <c r="AE112" s="41">
        <f t="shared" si="32"/>
        <v>1.3307984790874525</v>
      </c>
    </row>
    <row r="113" spans="1:31" ht="13.8" x14ac:dyDescent="0.25">
      <c r="A113" s="95">
        <v>43971</v>
      </c>
      <c r="B113" s="81">
        <v>10833</v>
      </c>
      <c r="C113" s="81">
        <v>235</v>
      </c>
      <c r="D113" s="81">
        <v>5067</v>
      </c>
      <c r="E113" s="81"/>
      <c r="F113" s="81">
        <f t="shared" si="34"/>
        <v>100</v>
      </c>
      <c r="G113" s="81">
        <f t="shared" si="34"/>
        <v>1</v>
      </c>
      <c r="H113" s="81">
        <f t="shared" si="34"/>
        <v>163</v>
      </c>
      <c r="I113" s="81">
        <f t="shared" si="18"/>
        <v>5531</v>
      </c>
      <c r="J113" s="82">
        <f t="shared" si="24"/>
        <v>1.7900618504993353E-2</v>
      </c>
      <c r="K113" s="82">
        <f t="shared" si="25"/>
        <v>1.7873100983020553E-4</v>
      </c>
      <c r="L113" s="82">
        <f t="shared" si="26"/>
        <v>2.9133154602323501E-2</v>
      </c>
      <c r="M113" s="81">
        <f t="shared" si="28"/>
        <v>0.61069488131364524</v>
      </c>
      <c r="N113" s="84">
        <f t="shared" si="27"/>
        <v>2.1692975168466723E-2</v>
      </c>
      <c r="O113" s="84"/>
      <c r="P113" s="85">
        <f t="shared" si="29"/>
        <v>0.46773746884519524</v>
      </c>
      <c r="Q113" s="87">
        <f t="shared" si="30"/>
        <v>2.1692975168466723E-2</v>
      </c>
      <c r="R113" s="96">
        <f t="shared" si="19"/>
        <v>0.51056955598633802</v>
      </c>
      <c r="AB113" s="119">
        <f t="shared" si="33"/>
        <v>76.857142857142861</v>
      </c>
      <c r="AC113" s="120">
        <f t="shared" si="33"/>
        <v>1.8571428571428572</v>
      </c>
      <c r="AD113" s="67">
        <f t="shared" si="31"/>
        <v>1.4142857142857141</v>
      </c>
      <c r="AE113" s="41">
        <f t="shared" si="32"/>
        <v>1.3131313131313134</v>
      </c>
    </row>
    <row r="114" spans="1:31" ht="13.8" x14ac:dyDescent="0.25">
      <c r="A114" s="95">
        <v>43972</v>
      </c>
      <c r="B114" s="81">
        <v>10919</v>
      </c>
      <c r="C114" s="81">
        <v>237</v>
      </c>
      <c r="D114" s="81">
        <v>5370</v>
      </c>
      <c r="E114" s="81"/>
      <c r="F114" s="81">
        <f t="shared" si="34"/>
        <v>86</v>
      </c>
      <c r="G114" s="81">
        <f t="shared" si="34"/>
        <v>2</v>
      </c>
      <c r="H114" s="81">
        <f t="shared" si="34"/>
        <v>303</v>
      </c>
      <c r="I114" s="81">
        <f t="shared" si="18"/>
        <v>5312</v>
      </c>
      <c r="J114" s="82">
        <f t="shared" si="24"/>
        <v>1.5572887653708133E-2</v>
      </c>
      <c r="K114" s="82">
        <f t="shared" si="25"/>
        <v>3.6159826432833123E-4</v>
      </c>
      <c r="L114" s="82">
        <f t="shared" si="26"/>
        <v>5.4782137045742182E-2</v>
      </c>
      <c r="M114" s="81">
        <f t="shared" si="28"/>
        <v>0.28240538233658913</v>
      </c>
      <c r="N114" s="84">
        <f t="shared" si="27"/>
        <v>2.1705284366700248E-2</v>
      </c>
      <c r="O114" s="84"/>
      <c r="P114" s="85">
        <f t="shared" si="29"/>
        <v>0.49180327868852458</v>
      </c>
      <c r="Q114" s="87">
        <f t="shared" si="30"/>
        <v>2.1705284366700248E-2</v>
      </c>
      <c r="R114" s="96">
        <f t="shared" si="19"/>
        <v>0.48649143694477515</v>
      </c>
      <c r="AB114" s="119">
        <f t="shared" si="33"/>
        <v>77.857142857142861</v>
      </c>
      <c r="AC114" s="120">
        <f t="shared" si="33"/>
        <v>1.8571428571428572</v>
      </c>
      <c r="AD114" s="67">
        <f t="shared" si="31"/>
        <v>1.3257142857142858</v>
      </c>
      <c r="AE114" s="41">
        <f t="shared" si="32"/>
        <v>1.4008620689655171</v>
      </c>
    </row>
    <row r="115" spans="1:31" ht="13.8" x14ac:dyDescent="0.25">
      <c r="A115" s="95">
        <v>43973</v>
      </c>
      <c r="B115" s="81">
        <v>11024</v>
      </c>
      <c r="C115" s="81">
        <v>237</v>
      </c>
      <c r="D115" s="81">
        <v>5541</v>
      </c>
      <c r="E115" s="81"/>
      <c r="F115" s="81">
        <f t="shared" si="34"/>
        <v>105</v>
      </c>
      <c r="G115" s="81">
        <f t="shared" si="34"/>
        <v>0</v>
      </c>
      <c r="H115" s="81">
        <f t="shared" si="34"/>
        <v>171</v>
      </c>
      <c r="I115" s="81">
        <f t="shared" si="18"/>
        <v>5246</v>
      </c>
      <c r="J115" s="82">
        <f t="shared" si="24"/>
        <v>1.9797527193078177E-2</v>
      </c>
      <c r="K115" s="82">
        <f t="shared" si="25"/>
        <v>0</v>
      </c>
      <c r="L115" s="82">
        <f t="shared" si="26"/>
        <v>3.2191265060240962E-2</v>
      </c>
      <c r="M115" s="81">
        <f t="shared" si="28"/>
        <v>0.61499686812649879</v>
      </c>
      <c r="N115" s="84">
        <f t="shared" si="27"/>
        <v>2.149854862119013E-2</v>
      </c>
      <c r="O115" s="84"/>
      <c r="P115" s="85">
        <f t="shared" si="29"/>
        <v>0.50263062409288828</v>
      </c>
      <c r="Q115" s="87">
        <f t="shared" si="30"/>
        <v>2.149854862119013E-2</v>
      </c>
      <c r="R115" s="96">
        <f t="shared" si="19"/>
        <v>0.47587082728592156</v>
      </c>
      <c r="AB115" s="119">
        <f t="shared" si="33"/>
        <v>83.714285714285708</v>
      </c>
      <c r="AC115" s="120">
        <f t="shared" si="33"/>
        <v>1.7142857142857142</v>
      </c>
      <c r="AD115" s="67">
        <f t="shared" si="31"/>
        <v>1.6514285714285715</v>
      </c>
      <c r="AE115" s="41">
        <f t="shared" si="32"/>
        <v>1.0380622837370241</v>
      </c>
    </row>
    <row r="116" spans="1:31" ht="13.8" x14ac:dyDescent="0.25">
      <c r="A116" s="95">
        <v>43974</v>
      </c>
      <c r="B116" s="81">
        <v>11092</v>
      </c>
      <c r="C116" s="81">
        <v>238</v>
      </c>
      <c r="D116" s="81">
        <v>5699</v>
      </c>
      <c r="E116" s="81"/>
      <c r="F116" s="81">
        <f t="shared" si="34"/>
        <v>68</v>
      </c>
      <c r="G116" s="81">
        <f t="shared" si="34"/>
        <v>1</v>
      </c>
      <c r="H116" s="81">
        <f t="shared" si="34"/>
        <v>158</v>
      </c>
      <c r="I116" s="81">
        <f t="shared" si="18"/>
        <v>5155</v>
      </c>
      <c r="J116" s="82">
        <f t="shared" si="24"/>
        <v>1.2982755654091481E-2</v>
      </c>
      <c r="K116" s="82">
        <f t="shared" si="25"/>
        <v>1.9062142584826535E-4</v>
      </c>
      <c r="L116" s="82">
        <f t="shared" si="26"/>
        <v>3.0118185284025923E-2</v>
      </c>
      <c r="M116" s="81">
        <f t="shared" si="28"/>
        <v>0.42834928403373529</v>
      </c>
      <c r="N116" s="84">
        <f t="shared" si="27"/>
        <v>2.145690587811035E-2</v>
      </c>
      <c r="O116" s="84"/>
      <c r="P116" s="85">
        <f t="shared" si="29"/>
        <v>0.51379372520735667</v>
      </c>
      <c r="Q116" s="87">
        <f t="shared" si="30"/>
        <v>2.145690587811035E-2</v>
      </c>
      <c r="R116" s="96">
        <f t="shared" si="19"/>
        <v>0.464749368914533</v>
      </c>
      <c r="AB116" s="119">
        <f t="shared" si="33"/>
        <v>85.142857142857139</v>
      </c>
      <c r="AC116" s="120">
        <f t="shared" si="33"/>
        <v>1.4285714285714286</v>
      </c>
      <c r="AD116" s="67">
        <f t="shared" si="31"/>
        <v>1.4942857142857142</v>
      </c>
      <c r="AE116" s="41">
        <f t="shared" si="32"/>
        <v>0.95602294455066927</v>
      </c>
    </row>
    <row r="117" spans="1:31" ht="13.8" x14ac:dyDescent="0.25">
      <c r="A117" s="95">
        <v>43975</v>
      </c>
      <c r="B117" s="81">
        <v>11159</v>
      </c>
      <c r="C117" s="81">
        <v>238</v>
      </c>
      <c r="D117" s="81">
        <v>5857</v>
      </c>
      <c r="E117" s="81"/>
      <c r="F117" s="81">
        <f t="shared" si="34"/>
        <v>67</v>
      </c>
      <c r="G117" s="81">
        <f t="shared" si="34"/>
        <v>0</v>
      </c>
      <c r="H117" s="81">
        <f t="shared" si="34"/>
        <v>158</v>
      </c>
      <c r="I117" s="81">
        <f t="shared" si="18"/>
        <v>5064</v>
      </c>
      <c r="J117" s="82">
        <f t="shared" si="24"/>
        <v>1.3017770970744965E-2</v>
      </c>
      <c r="K117" s="82">
        <f t="shared" si="25"/>
        <v>0</v>
      </c>
      <c r="L117" s="82">
        <f t="shared" si="26"/>
        <v>3.0649854510184288E-2</v>
      </c>
      <c r="M117" s="81">
        <f t="shared" si="28"/>
        <v>0.42472537565943225</v>
      </c>
      <c r="N117" s="84">
        <f t="shared" si="27"/>
        <v>2.1328075992472443E-2</v>
      </c>
      <c r="O117" s="84"/>
      <c r="P117" s="85">
        <f t="shared" si="29"/>
        <v>0.5248678196971055</v>
      </c>
      <c r="Q117" s="87">
        <f t="shared" si="30"/>
        <v>2.1328075992472443E-2</v>
      </c>
      <c r="R117" s="96">
        <f t="shared" si="19"/>
        <v>0.45380410431042206</v>
      </c>
      <c r="AB117" s="119">
        <f t="shared" si="33"/>
        <v>78.428571428571431</v>
      </c>
      <c r="AC117" s="120">
        <f t="shared" si="33"/>
        <v>1.1428571428571428</v>
      </c>
      <c r="AD117" s="67">
        <f t="shared" si="31"/>
        <v>1.4000000000000001</v>
      </c>
      <c r="AE117" s="41">
        <f t="shared" si="32"/>
        <v>0.81632653061224481</v>
      </c>
    </row>
    <row r="118" spans="1:31" ht="13.8" x14ac:dyDescent="0.25">
      <c r="A118" s="95">
        <v>43976</v>
      </c>
      <c r="B118" s="81">
        <v>11193</v>
      </c>
      <c r="C118" s="81">
        <v>239</v>
      </c>
      <c r="D118" s="81">
        <v>5920</v>
      </c>
      <c r="E118" s="81"/>
      <c r="F118" s="81">
        <f t="shared" si="34"/>
        <v>34</v>
      </c>
      <c r="G118" s="81">
        <f t="shared" si="34"/>
        <v>1</v>
      </c>
      <c r="H118" s="81">
        <f t="shared" si="34"/>
        <v>63</v>
      </c>
      <c r="I118" s="81">
        <f t="shared" si="18"/>
        <v>5034</v>
      </c>
      <c r="J118" s="82">
        <f t="shared" si="24"/>
        <v>6.724807973758162E-3</v>
      </c>
      <c r="K118" s="82">
        <f t="shared" si="25"/>
        <v>1.9747235387045813E-4</v>
      </c>
      <c r="L118" s="82">
        <f t="shared" si="26"/>
        <v>1.2440758293838863E-2</v>
      </c>
      <c r="M118" s="81">
        <f t="shared" si="28"/>
        <v>0.53210043092361459</v>
      </c>
      <c r="N118" s="84">
        <f t="shared" si="27"/>
        <v>2.1352631108728669E-2</v>
      </c>
      <c r="O118" s="84"/>
      <c r="P118" s="85">
        <f t="shared" si="29"/>
        <v>0.52890199231662649</v>
      </c>
      <c r="Q118" s="87">
        <f t="shared" si="30"/>
        <v>2.1352631108728669E-2</v>
      </c>
      <c r="R118" s="96">
        <f t="shared" si="19"/>
        <v>0.44974537657464486</v>
      </c>
      <c r="AB118" s="119">
        <f t="shared" si="33"/>
        <v>70.571428571428569</v>
      </c>
      <c r="AC118" s="120">
        <f t="shared" si="33"/>
        <v>1.1428571428571428</v>
      </c>
      <c r="AD118" s="67">
        <f t="shared" si="31"/>
        <v>1.5371428571428574</v>
      </c>
      <c r="AE118" s="41">
        <f t="shared" si="32"/>
        <v>0.7434944237918214</v>
      </c>
    </row>
    <row r="119" spans="1:31" ht="13.8" x14ac:dyDescent="0.25">
      <c r="A119" s="95">
        <v>43977</v>
      </c>
      <c r="B119" s="81">
        <v>11227</v>
      </c>
      <c r="C119" s="81">
        <v>239</v>
      </c>
      <c r="D119" s="81">
        <v>6067</v>
      </c>
      <c r="E119" s="81"/>
      <c r="F119" s="81">
        <f t="shared" si="34"/>
        <v>34</v>
      </c>
      <c r="G119" s="81">
        <f t="shared" si="34"/>
        <v>0</v>
      </c>
      <c r="H119" s="81">
        <f t="shared" si="34"/>
        <v>147</v>
      </c>
      <c r="I119" s="81">
        <f t="shared" si="18"/>
        <v>4921</v>
      </c>
      <c r="J119" s="82">
        <f t="shared" si="24"/>
        <v>6.7649172981801512E-3</v>
      </c>
      <c r="K119" s="82">
        <f t="shared" si="25"/>
        <v>0</v>
      </c>
      <c r="L119" s="82">
        <f t="shared" si="26"/>
        <v>2.9201430274135878E-2</v>
      </c>
      <c r="M119" s="81">
        <f t="shared" si="28"/>
        <v>0.23166390257849578</v>
      </c>
      <c r="N119" s="84">
        <f t="shared" si="27"/>
        <v>2.1287966509307917E-2</v>
      </c>
      <c r="O119" s="84"/>
      <c r="P119" s="85">
        <f t="shared" si="29"/>
        <v>0.54039369377393787</v>
      </c>
      <c r="Q119" s="87">
        <f t="shared" si="30"/>
        <v>2.1287966509307917E-2</v>
      </c>
      <c r="R119" s="96">
        <f t="shared" si="19"/>
        <v>0.43831833971675427</v>
      </c>
      <c r="AB119" s="119">
        <f t="shared" si="33"/>
        <v>70.571428571428569</v>
      </c>
      <c r="AC119" s="120">
        <f t="shared" si="33"/>
        <v>0.7142857142857143</v>
      </c>
      <c r="AD119" s="67">
        <f t="shared" si="31"/>
        <v>1.5571428571428572</v>
      </c>
      <c r="AE119" s="41">
        <f t="shared" si="32"/>
        <v>0.45871559633027525</v>
      </c>
    </row>
    <row r="120" spans="1:31" ht="13.8" x14ac:dyDescent="0.25">
      <c r="A120" s="95">
        <v>43978</v>
      </c>
      <c r="B120" s="81">
        <v>11275</v>
      </c>
      <c r="C120" s="81">
        <v>240</v>
      </c>
      <c r="D120" s="81">
        <v>6277</v>
      </c>
      <c r="E120" s="81"/>
      <c r="F120" s="81">
        <f t="shared" si="34"/>
        <v>48</v>
      </c>
      <c r="G120" s="81">
        <f t="shared" si="34"/>
        <v>1</v>
      </c>
      <c r="H120" s="81">
        <f t="shared" si="34"/>
        <v>210</v>
      </c>
      <c r="I120" s="81">
        <f t="shared" si="18"/>
        <v>4758</v>
      </c>
      <c r="J120" s="82">
        <f t="shared" si="24"/>
        <v>9.7698248172189035E-3</v>
      </c>
      <c r="K120" s="82">
        <f t="shared" si="25"/>
        <v>2.03210729526519E-4</v>
      </c>
      <c r="L120" s="82">
        <f t="shared" si="26"/>
        <v>4.2674253200568987E-2</v>
      </c>
      <c r="M120" s="81">
        <f t="shared" si="28"/>
        <v>0.22785453993144184</v>
      </c>
      <c r="N120" s="84">
        <f t="shared" si="27"/>
        <v>2.1286031042128603E-2</v>
      </c>
      <c r="O120" s="84"/>
      <c r="P120" s="85">
        <f t="shared" si="29"/>
        <v>0.55671840354767188</v>
      </c>
      <c r="Q120" s="87">
        <f t="shared" si="30"/>
        <v>2.1286031042128603E-2</v>
      </c>
      <c r="R120" s="96">
        <f t="shared" si="19"/>
        <v>0.42199556541019956</v>
      </c>
      <c r="AB120" s="119">
        <f>AVERAGE(F114:F120)</f>
        <v>63.142857142857146</v>
      </c>
      <c r="AC120" s="120">
        <f t="shared" si="33"/>
        <v>0.7142857142857143</v>
      </c>
      <c r="AD120" s="67">
        <f t="shared" si="31"/>
        <v>1.6742857142857142</v>
      </c>
      <c r="AE120" s="41">
        <f t="shared" si="32"/>
        <v>0.42662116040955633</v>
      </c>
    </row>
    <row r="121" spans="1:31" ht="13.8" x14ac:dyDescent="0.25">
      <c r="A121" s="95">
        <v>43979</v>
      </c>
      <c r="B121" s="81">
        <v>11300</v>
      </c>
      <c r="C121" s="81">
        <v>241</v>
      </c>
      <c r="D121" s="81">
        <v>6438</v>
      </c>
      <c r="E121" s="81"/>
      <c r="F121" s="81">
        <f t="shared" si="34"/>
        <v>25</v>
      </c>
      <c r="G121" s="81">
        <f t="shared" si="34"/>
        <v>1</v>
      </c>
      <c r="H121" s="81">
        <f t="shared" si="34"/>
        <v>161</v>
      </c>
      <c r="I121" s="81">
        <f t="shared" si="18"/>
        <v>4621</v>
      </c>
      <c r="J121" s="82">
        <f t="shared" si="24"/>
        <v>5.2628072657270892E-3</v>
      </c>
      <c r="K121" s="82">
        <f t="shared" si="25"/>
        <v>2.101723413198823E-4</v>
      </c>
      <c r="L121" s="82">
        <f t="shared" si="26"/>
        <v>3.3837746952501052E-2</v>
      </c>
      <c r="M121" s="81">
        <f t="shared" si="28"/>
        <v>0.15457059858228078</v>
      </c>
      <c r="N121" s="84">
        <f t="shared" si="27"/>
        <v>2.1327433628318584E-2</v>
      </c>
      <c r="O121" s="84"/>
      <c r="P121" s="85">
        <f t="shared" si="29"/>
        <v>0.56973451327433633</v>
      </c>
      <c r="Q121" s="87">
        <f t="shared" si="30"/>
        <v>2.1327433628318584E-2</v>
      </c>
      <c r="R121" s="96">
        <f t="shared" si="19"/>
        <v>0.4089380530973451</v>
      </c>
      <c r="AB121" s="119">
        <f t="shared" si="33"/>
        <v>54.428571428571431</v>
      </c>
      <c r="AC121" s="120">
        <f t="shared" si="33"/>
        <v>0.5714285714285714</v>
      </c>
      <c r="AD121" s="67">
        <f t="shared" si="31"/>
        <v>1.7028571428571428</v>
      </c>
      <c r="AE121" s="41">
        <f t="shared" si="32"/>
        <v>0.33557046979865768</v>
      </c>
    </row>
    <row r="122" spans="1:31" ht="13.8" x14ac:dyDescent="0.25">
      <c r="A122" s="95">
        <v>43980</v>
      </c>
      <c r="B122" s="81">
        <v>11354</v>
      </c>
      <c r="C122" s="81">
        <v>242</v>
      </c>
      <c r="D122" s="81">
        <v>6524</v>
      </c>
      <c r="E122" s="81"/>
      <c r="F122" s="81">
        <f t="shared" si="34"/>
        <v>54</v>
      </c>
      <c r="G122" s="81">
        <f t="shared" si="34"/>
        <v>1</v>
      </c>
      <c r="H122" s="81">
        <f t="shared" si="34"/>
        <v>86</v>
      </c>
      <c r="I122" s="81">
        <f t="shared" si="18"/>
        <v>4588</v>
      </c>
      <c r="J122" s="82">
        <f t="shared" si="24"/>
        <v>1.1704725781637325E-2</v>
      </c>
      <c r="K122" s="82">
        <f t="shared" si="25"/>
        <v>2.1640337589266391E-4</v>
      </c>
      <c r="L122" s="82">
        <f t="shared" si="26"/>
        <v>1.8610690326769097E-2</v>
      </c>
      <c r="M122" s="81">
        <f t="shared" si="28"/>
        <v>0.62169583720627675</v>
      </c>
      <c r="N122" s="84">
        <f t="shared" si="27"/>
        <v>2.1314074335036112E-2</v>
      </c>
      <c r="O122" s="84"/>
      <c r="P122" s="85">
        <f t="shared" si="29"/>
        <v>0.57459926017262641</v>
      </c>
      <c r="Q122" s="87">
        <f t="shared" si="30"/>
        <v>2.1314074335036112E-2</v>
      </c>
      <c r="R122" s="96">
        <f t="shared" si="19"/>
        <v>0.40408666549233752</v>
      </c>
      <c r="AB122" s="119">
        <f t="shared" si="33"/>
        <v>47.142857142857146</v>
      </c>
      <c r="AC122" s="120">
        <f t="shared" si="33"/>
        <v>0.7142857142857143</v>
      </c>
      <c r="AD122" s="67">
        <f t="shared" si="31"/>
        <v>1.5685714285714287</v>
      </c>
      <c r="AE122" s="41">
        <f t="shared" si="32"/>
        <v>0.45537340619307831</v>
      </c>
    </row>
    <row r="123" spans="1:31" ht="13.8" x14ac:dyDescent="0.25">
      <c r="A123" s="95">
        <v>43981</v>
      </c>
      <c r="B123" s="81">
        <v>11381</v>
      </c>
      <c r="C123" s="81">
        <v>242</v>
      </c>
      <c r="D123" s="81">
        <v>6606</v>
      </c>
      <c r="E123" s="81"/>
      <c r="F123" s="81">
        <f t="shared" si="34"/>
        <v>27</v>
      </c>
      <c r="G123" s="81">
        <f t="shared" si="34"/>
        <v>0</v>
      </c>
      <c r="H123" s="81">
        <f t="shared" si="34"/>
        <v>82</v>
      </c>
      <c r="I123" s="81">
        <f t="shared" si="18"/>
        <v>4533</v>
      </c>
      <c r="J123" s="82">
        <f t="shared" si="24"/>
        <v>5.8945027071413431E-3</v>
      </c>
      <c r="K123" s="82">
        <f t="shared" si="25"/>
        <v>0</v>
      </c>
      <c r="L123" s="82">
        <f t="shared" si="26"/>
        <v>1.7872711421098517E-2</v>
      </c>
      <c r="M123" s="81">
        <f t="shared" si="28"/>
        <v>0.32980461488249369</v>
      </c>
      <c r="N123" s="84">
        <f t="shared" si="27"/>
        <v>2.1263509357701431E-2</v>
      </c>
      <c r="O123" s="84"/>
      <c r="P123" s="85">
        <f t="shared" si="29"/>
        <v>0.58044108602056055</v>
      </c>
      <c r="Q123" s="87">
        <f t="shared" si="30"/>
        <v>2.1263509357701431E-2</v>
      </c>
      <c r="R123" s="96">
        <f t="shared" si="19"/>
        <v>0.39829540462173807</v>
      </c>
      <c r="AB123" s="119">
        <f t="shared" si="33"/>
        <v>41.285714285714285</v>
      </c>
      <c r="AC123" s="120">
        <f t="shared" si="33"/>
        <v>0.5714285714285714</v>
      </c>
      <c r="AD123" s="67">
        <f t="shared" si="31"/>
        <v>1.4114285714285715</v>
      </c>
      <c r="AE123" s="41">
        <f t="shared" si="32"/>
        <v>0.40485829959514169</v>
      </c>
    </row>
    <row r="124" spans="1:31" ht="13.8" x14ac:dyDescent="0.25">
      <c r="A124" s="95">
        <v>43982</v>
      </c>
      <c r="B124" s="81">
        <v>11412</v>
      </c>
      <c r="C124" s="81">
        <v>243</v>
      </c>
      <c r="D124" s="81">
        <v>6698</v>
      </c>
      <c r="E124" s="81"/>
      <c r="F124" s="81">
        <f t="shared" si="34"/>
        <v>31</v>
      </c>
      <c r="G124" s="81">
        <f t="shared" si="34"/>
        <v>1</v>
      </c>
      <c r="H124" s="81">
        <f t="shared" si="34"/>
        <v>92</v>
      </c>
      <c r="I124" s="81">
        <f t="shared" si="18"/>
        <v>4471</v>
      </c>
      <c r="J124" s="82">
        <f t="shared" si="24"/>
        <v>6.8499038193033015E-3</v>
      </c>
      <c r="K124" s="82">
        <f t="shared" si="25"/>
        <v>2.2060445621001543E-4</v>
      </c>
      <c r="L124" s="82">
        <f t="shared" si="26"/>
        <v>2.0295609971321422E-2</v>
      </c>
      <c r="M124" s="81">
        <f t="shared" si="28"/>
        <v>0.33387757003120283</v>
      </c>
      <c r="N124" s="84">
        <f t="shared" si="27"/>
        <v>2.1293375394321766E-2</v>
      </c>
      <c r="O124" s="84"/>
      <c r="P124" s="85">
        <f t="shared" si="29"/>
        <v>0.58692604276200488</v>
      </c>
      <c r="Q124" s="87">
        <f t="shared" si="30"/>
        <v>2.1293375394321766E-2</v>
      </c>
      <c r="R124" s="96">
        <f t="shared" si="19"/>
        <v>0.39178058184367337</v>
      </c>
      <c r="AB124" s="119">
        <f t="shared" ref="AB124:AC139" si="35">AVERAGE(F118:F124)</f>
        <v>36.142857142857146</v>
      </c>
      <c r="AC124" s="120">
        <f t="shared" si="35"/>
        <v>0.7142857142857143</v>
      </c>
      <c r="AD124" s="67">
        <f t="shared" si="31"/>
        <v>1.4114285714285715</v>
      </c>
      <c r="AE124" s="41">
        <f t="shared" si="32"/>
        <v>0.50607287449392713</v>
      </c>
    </row>
    <row r="125" spans="1:31" ht="13.8" x14ac:dyDescent="0.25">
      <c r="A125" s="95">
        <v>43983</v>
      </c>
      <c r="B125" s="81">
        <v>11430</v>
      </c>
      <c r="C125" s="81">
        <v>244</v>
      </c>
      <c r="D125" s="81">
        <v>6726</v>
      </c>
      <c r="E125" s="81"/>
      <c r="F125" s="81">
        <f t="shared" si="34"/>
        <v>18</v>
      </c>
      <c r="G125" s="81">
        <f t="shared" si="34"/>
        <v>1</v>
      </c>
      <c r="H125" s="81">
        <f t="shared" si="34"/>
        <v>28</v>
      </c>
      <c r="I125" s="81">
        <f t="shared" si="18"/>
        <v>4460</v>
      </c>
      <c r="J125" s="82">
        <f t="shared" si="24"/>
        <v>4.0325361134019343E-3</v>
      </c>
      <c r="K125" s="82">
        <f t="shared" si="25"/>
        <v>2.2366360993066427E-4</v>
      </c>
      <c r="L125" s="82">
        <f t="shared" si="26"/>
        <v>6.2625810780586001E-3</v>
      </c>
      <c r="M125" s="81">
        <f t="shared" si="28"/>
        <v>0.6217058263110361</v>
      </c>
      <c r="N125" s="84">
        <f t="shared" si="27"/>
        <v>2.1347331583552055E-2</v>
      </c>
      <c r="O125" s="84"/>
      <c r="P125" s="85">
        <f t="shared" si="29"/>
        <v>0.58845144356955381</v>
      </c>
      <c r="Q125" s="87">
        <f t="shared" si="30"/>
        <v>2.1347331583552055E-2</v>
      </c>
      <c r="R125" s="96">
        <f t="shared" si="19"/>
        <v>0.39020122484689412</v>
      </c>
      <c r="AB125" s="119">
        <f t="shared" si="35"/>
        <v>33.857142857142854</v>
      </c>
      <c r="AC125" s="120">
        <f t="shared" si="35"/>
        <v>0.7142857142857143</v>
      </c>
      <c r="AD125" s="67">
        <f t="shared" si="31"/>
        <v>1.2628571428571429</v>
      </c>
      <c r="AE125" s="41">
        <f t="shared" si="32"/>
        <v>0.56561085972850678</v>
      </c>
    </row>
    <row r="126" spans="1:31" ht="13.8" x14ac:dyDescent="0.25">
      <c r="A126" s="95">
        <v>43984</v>
      </c>
      <c r="B126" s="81">
        <v>11454</v>
      </c>
      <c r="C126" s="81">
        <v>245</v>
      </c>
      <c r="D126" s="81">
        <v>6766</v>
      </c>
      <c r="E126" s="81"/>
      <c r="F126" s="81">
        <f t="shared" si="34"/>
        <v>24</v>
      </c>
      <c r="G126" s="81">
        <f t="shared" si="34"/>
        <v>1</v>
      </c>
      <c r="H126" s="81">
        <f t="shared" si="34"/>
        <v>40</v>
      </c>
      <c r="I126" s="81">
        <f t="shared" si="18"/>
        <v>4443</v>
      </c>
      <c r="J126" s="82">
        <f t="shared" si="24"/>
        <v>5.3899896921529369E-3</v>
      </c>
      <c r="K126" s="82">
        <f t="shared" si="25"/>
        <v>2.242152466367713E-4</v>
      </c>
      <c r="L126" s="82">
        <f t="shared" si="26"/>
        <v>8.9686098654708519E-3</v>
      </c>
      <c r="M126" s="81">
        <f t="shared" si="28"/>
        <v>0.58632570797566097</v>
      </c>
      <c r="N126" s="84">
        <f t="shared" si="27"/>
        <v>2.1389907455910601E-2</v>
      </c>
      <c r="O126" s="84"/>
      <c r="P126" s="85">
        <f t="shared" si="29"/>
        <v>0.59071066876200451</v>
      </c>
      <c r="Q126" s="87">
        <f t="shared" si="30"/>
        <v>2.1389907455910601E-2</v>
      </c>
      <c r="R126" s="96">
        <f t="shared" si="19"/>
        <v>0.38789942378208486</v>
      </c>
      <c r="AB126" s="119">
        <f t="shared" si="35"/>
        <v>32.428571428571431</v>
      </c>
      <c r="AC126" s="120">
        <f t="shared" si="35"/>
        <v>0.8571428571428571</v>
      </c>
      <c r="AD126" s="67">
        <f t="shared" si="31"/>
        <v>1.0885714285714287</v>
      </c>
      <c r="AE126" s="41">
        <f t="shared" si="32"/>
        <v>0.78740157480314943</v>
      </c>
    </row>
    <row r="127" spans="1:31" ht="13.8" x14ac:dyDescent="0.25">
      <c r="A127" s="95">
        <v>43985</v>
      </c>
      <c r="B127" s="81">
        <v>11523</v>
      </c>
      <c r="C127" s="81">
        <v>245</v>
      </c>
      <c r="D127" s="81">
        <v>6852</v>
      </c>
      <c r="E127" s="81"/>
      <c r="F127" s="81">
        <f t="shared" si="34"/>
        <v>69</v>
      </c>
      <c r="G127" s="81">
        <f t="shared" si="34"/>
        <v>0</v>
      </c>
      <c r="H127" s="81">
        <f t="shared" si="34"/>
        <v>86</v>
      </c>
      <c r="I127" s="81">
        <f t="shared" si="18"/>
        <v>4426</v>
      </c>
      <c r="J127" s="82">
        <f t="shared" si="24"/>
        <v>1.5555566236382656E-2</v>
      </c>
      <c r="K127" s="82">
        <f t="shared" si="25"/>
        <v>0</v>
      </c>
      <c r="L127" s="82">
        <f t="shared" si="26"/>
        <v>1.9356290794508214E-2</v>
      </c>
      <c r="M127" s="81">
        <f t="shared" si="28"/>
        <v>0.80364396265404825</v>
      </c>
      <c r="N127" s="84">
        <f t="shared" si="27"/>
        <v>2.1261824177731495E-2</v>
      </c>
      <c r="O127" s="84"/>
      <c r="P127" s="85">
        <f t="shared" si="29"/>
        <v>0.59463681332986207</v>
      </c>
      <c r="Q127" s="87">
        <f t="shared" si="30"/>
        <v>2.1261824177731495E-2</v>
      </c>
      <c r="R127" s="96">
        <f t="shared" si="19"/>
        <v>0.38410136249240645</v>
      </c>
      <c r="AB127" s="119">
        <f t="shared" si="35"/>
        <v>35.428571428571431</v>
      </c>
      <c r="AC127" s="120">
        <f t="shared" si="35"/>
        <v>0.7142857142857143</v>
      </c>
      <c r="AD127" s="67">
        <f t="shared" si="31"/>
        <v>0.94285714285714295</v>
      </c>
      <c r="AE127" s="41">
        <f t="shared" si="32"/>
        <v>0.75757575757575757</v>
      </c>
    </row>
    <row r="128" spans="1:31" ht="13.8" x14ac:dyDescent="0.25">
      <c r="A128" s="95">
        <v>43986</v>
      </c>
      <c r="B128" s="81">
        <v>11571</v>
      </c>
      <c r="C128" s="81">
        <v>246</v>
      </c>
      <c r="D128" s="81">
        <v>6910</v>
      </c>
      <c r="E128" s="81"/>
      <c r="F128" s="81">
        <f t="shared" si="34"/>
        <v>48</v>
      </c>
      <c r="G128" s="81">
        <f t="shared" si="34"/>
        <v>1</v>
      </c>
      <c r="H128" s="81">
        <f t="shared" si="34"/>
        <v>58</v>
      </c>
      <c r="I128" s="81">
        <f t="shared" si="18"/>
        <v>4415</v>
      </c>
      <c r="J128" s="82">
        <f t="shared" si="24"/>
        <v>1.0862934821375687E-2</v>
      </c>
      <c r="K128" s="82">
        <f t="shared" si="25"/>
        <v>2.2593764121102577E-4</v>
      </c>
      <c r="L128" s="82">
        <f t="shared" si="26"/>
        <v>1.3104383190239493E-2</v>
      </c>
      <c r="M128" s="81">
        <f t="shared" si="28"/>
        <v>0.81490422914252192</v>
      </c>
      <c r="N128" s="84">
        <f t="shared" si="27"/>
        <v>2.1260046668395125E-2</v>
      </c>
      <c r="O128" s="84"/>
      <c r="P128" s="85">
        <f t="shared" si="29"/>
        <v>0.59718261170166798</v>
      </c>
      <c r="Q128" s="87">
        <f t="shared" si="30"/>
        <v>2.1260046668395125E-2</v>
      </c>
      <c r="R128" s="96">
        <f t="shared" si="19"/>
        <v>0.38155734162993693</v>
      </c>
      <c r="AB128" s="119">
        <f t="shared" si="35"/>
        <v>38.714285714285715</v>
      </c>
      <c r="AC128" s="120">
        <f t="shared" si="35"/>
        <v>0.7142857142857143</v>
      </c>
      <c r="AD128" s="67">
        <f t="shared" si="31"/>
        <v>0.82571428571428573</v>
      </c>
      <c r="AE128" s="41">
        <f t="shared" si="32"/>
        <v>0.86505190311418689</v>
      </c>
    </row>
    <row r="129" spans="1:31" ht="13.8" x14ac:dyDescent="0.25">
      <c r="A129" s="95">
        <v>43987</v>
      </c>
      <c r="B129" s="81">
        <v>11667</v>
      </c>
      <c r="C129" s="81">
        <v>247</v>
      </c>
      <c r="D129" s="81">
        <v>6931</v>
      </c>
      <c r="E129" s="81"/>
      <c r="F129" s="81">
        <f t="shared" si="34"/>
        <v>96</v>
      </c>
      <c r="G129" s="81">
        <f t="shared" si="34"/>
        <v>1</v>
      </c>
      <c r="H129" s="81">
        <f t="shared" si="34"/>
        <v>21</v>
      </c>
      <c r="I129" s="81">
        <f t="shared" si="18"/>
        <v>4489</v>
      </c>
      <c r="J129" s="82">
        <f t="shared" si="24"/>
        <v>2.1780149764450488E-2</v>
      </c>
      <c r="K129" s="82">
        <f t="shared" si="25"/>
        <v>2.2650056625141563E-4</v>
      </c>
      <c r="L129" s="82">
        <f t="shared" si="26"/>
        <v>4.7565118912797286E-3</v>
      </c>
      <c r="M129" s="81">
        <f t="shared" si="28"/>
        <v>4.3708800550022229</v>
      </c>
      <c r="N129" s="84">
        <f t="shared" si="27"/>
        <v>2.1170823690751694E-2</v>
      </c>
      <c r="O129" s="84"/>
      <c r="P129" s="85">
        <f t="shared" si="29"/>
        <v>0.59406874089311734</v>
      </c>
      <c r="Q129" s="87">
        <f t="shared" si="30"/>
        <v>2.1170823690751694E-2</v>
      </c>
      <c r="R129" s="96">
        <f t="shared" si="19"/>
        <v>0.38476043541613092</v>
      </c>
      <c r="AB129" s="119">
        <f t="shared" si="35"/>
        <v>44.714285714285715</v>
      </c>
      <c r="AC129" s="120">
        <f t="shared" si="35"/>
        <v>0.7142857142857143</v>
      </c>
      <c r="AD129" s="67">
        <f t="shared" si="31"/>
        <v>0.72285714285714298</v>
      </c>
      <c r="AE129" s="41">
        <f t="shared" si="32"/>
        <v>0.98814229249011842</v>
      </c>
    </row>
    <row r="130" spans="1:31" ht="13.8" x14ac:dyDescent="0.25">
      <c r="A130" s="95">
        <v>43988</v>
      </c>
      <c r="B130" s="81">
        <v>11741</v>
      </c>
      <c r="C130" s="81">
        <v>248</v>
      </c>
      <c r="D130" s="81">
        <v>11056</v>
      </c>
      <c r="E130" s="81"/>
      <c r="F130" s="81">
        <f t="shared" si="34"/>
        <v>74</v>
      </c>
      <c r="G130" s="81">
        <f t="shared" si="34"/>
        <v>1</v>
      </c>
      <c r="H130" s="81">
        <f t="shared" si="34"/>
        <v>4125</v>
      </c>
      <c r="I130" s="81">
        <f t="shared" ref="I130:I162" si="36">B130-D130-C130</f>
        <v>437</v>
      </c>
      <c r="J130" s="82">
        <f t="shared" si="24"/>
        <v>1.6512332769247198E-2</v>
      </c>
      <c r="K130" s="82">
        <f t="shared" si="25"/>
        <v>2.2276676319893073E-4</v>
      </c>
      <c r="L130" s="82">
        <f t="shared" si="26"/>
        <v>0.91891289819558919</v>
      </c>
      <c r="M130" s="81">
        <f t="shared" si="28"/>
        <v>1.7965065875218292E-2</v>
      </c>
      <c r="N130" s="84">
        <f t="shared" si="27"/>
        <v>2.1122561962354142E-2</v>
      </c>
      <c r="O130" s="84"/>
      <c r="P130" s="85">
        <f t="shared" si="29"/>
        <v>0.94165743974107829</v>
      </c>
      <c r="Q130" s="87">
        <f t="shared" si="30"/>
        <v>2.1122561962354142E-2</v>
      </c>
      <c r="R130" s="96">
        <f t="shared" si="19"/>
        <v>3.7219998296567525E-2</v>
      </c>
      <c r="AB130" s="119">
        <f t="shared" si="35"/>
        <v>51.428571428571431</v>
      </c>
      <c r="AC130" s="120">
        <f t="shared" si="35"/>
        <v>0.8571428571428571</v>
      </c>
      <c r="AD130" s="67">
        <f t="shared" si="31"/>
        <v>0.67714285714285705</v>
      </c>
      <c r="AE130" s="41">
        <f t="shared" si="32"/>
        <v>1.2658227848101267</v>
      </c>
    </row>
    <row r="131" spans="1:31" ht="13.8" x14ac:dyDescent="0.25">
      <c r="A131" s="95">
        <v>43989</v>
      </c>
      <c r="B131" s="81">
        <v>11823</v>
      </c>
      <c r="C131" s="81">
        <v>249</v>
      </c>
      <c r="D131" s="81">
        <v>11348</v>
      </c>
      <c r="E131" s="81"/>
      <c r="F131" s="81">
        <f t="shared" si="34"/>
        <v>82</v>
      </c>
      <c r="G131" s="81">
        <f t="shared" si="34"/>
        <v>1</v>
      </c>
      <c r="H131" s="81">
        <f t="shared" si="34"/>
        <v>292</v>
      </c>
      <c r="I131" s="81">
        <f t="shared" si="36"/>
        <v>226</v>
      </c>
      <c r="J131" s="82">
        <f t="shared" si="24"/>
        <v>0.1879590944603422</v>
      </c>
      <c r="K131" s="82">
        <f t="shared" si="25"/>
        <v>2.2883295194508009E-3</v>
      </c>
      <c r="L131" s="82">
        <f t="shared" si="26"/>
        <v>0.66819221967963383</v>
      </c>
      <c r="M131" s="81">
        <f t="shared" si="28"/>
        <v>0.28033489515074933</v>
      </c>
      <c r="N131" s="84">
        <f t="shared" si="27"/>
        <v>2.1060644506470438E-2</v>
      </c>
      <c r="O131" s="84"/>
      <c r="P131" s="85">
        <f t="shared" si="29"/>
        <v>0.9598240717246046</v>
      </c>
      <c r="Q131" s="87">
        <f t="shared" si="30"/>
        <v>2.1060644506470438E-2</v>
      </c>
      <c r="R131" s="96">
        <f t="shared" si="19"/>
        <v>1.9115283768925018E-2</v>
      </c>
      <c r="AB131" s="119">
        <f t="shared" si="35"/>
        <v>58.714285714285715</v>
      </c>
      <c r="AC131" s="120">
        <f t="shared" si="35"/>
        <v>0.8571428571428571</v>
      </c>
      <c r="AD131" s="67">
        <f t="shared" si="31"/>
        <v>0.64857142857142858</v>
      </c>
      <c r="AE131" s="41">
        <f t="shared" si="32"/>
        <v>1.3215859030837003</v>
      </c>
    </row>
    <row r="132" spans="1:31" ht="13.8" x14ac:dyDescent="0.25">
      <c r="A132" s="95">
        <v>43990</v>
      </c>
      <c r="B132" s="81">
        <v>11896</v>
      </c>
      <c r="C132" s="81">
        <v>250</v>
      </c>
      <c r="D132" s="81">
        <v>11189</v>
      </c>
      <c r="E132" s="81"/>
      <c r="F132" s="81">
        <f t="shared" si="34"/>
        <v>73</v>
      </c>
      <c r="G132" s="81">
        <f t="shared" si="34"/>
        <v>1</v>
      </c>
      <c r="H132" s="81">
        <f t="shared" si="34"/>
        <v>-159</v>
      </c>
      <c r="I132" s="81">
        <f t="shared" si="36"/>
        <v>457</v>
      </c>
      <c r="J132" s="82">
        <f t="shared" si="24"/>
        <v>0.32355674577713295</v>
      </c>
      <c r="K132" s="82">
        <f t="shared" si="25"/>
        <v>4.4247787610619468E-3</v>
      </c>
      <c r="L132" s="82">
        <f t="shared" si="26"/>
        <v>-0.70353982300884954</v>
      </c>
      <c r="M132" s="81">
        <f t="shared" si="28"/>
        <v>-0.46280901611159525</v>
      </c>
      <c r="N132" s="84">
        <f t="shared" si="27"/>
        <v>2.101546738399462E-2</v>
      </c>
      <c r="O132" s="84"/>
      <c r="P132" s="85">
        <f t="shared" si="29"/>
        <v>0.94056825823806323</v>
      </c>
      <c r="Q132" s="87">
        <f t="shared" si="30"/>
        <v>2.101546738399462E-2</v>
      </c>
      <c r="R132" s="96">
        <f t="shared" si="19"/>
        <v>3.841627437794215E-2</v>
      </c>
      <c r="AB132" s="119">
        <f t="shared" si="35"/>
        <v>66.571428571428569</v>
      </c>
      <c r="AC132" s="120">
        <f t="shared" si="35"/>
        <v>0.8571428571428571</v>
      </c>
      <c r="AD132" s="67">
        <f t="shared" si="31"/>
        <v>0.70857142857142863</v>
      </c>
      <c r="AE132" s="41">
        <f t="shared" si="32"/>
        <v>1.2096774193548385</v>
      </c>
    </row>
    <row r="133" spans="1:31" ht="13.8" x14ac:dyDescent="0.25">
      <c r="A133" s="95">
        <v>43991</v>
      </c>
      <c r="B133" s="81">
        <v>11965</v>
      </c>
      <c r="C133" s="81">
        <v>250</v>
      </c>
      <c r="D133" s="81">
        <v>11268</v>
      </c>
      <c r="E133" s="81"/>
      <c r="F133" s="81">
        <f t="shared" si="34"/>
        <v>69</v>
      </c>
      <c r="G133" s="81">
        <f t="shared" si="34"/>
        <v>0</v>
      </c>
      <c r="H133" s="81">
        <f t="shared" si="34"/>
        <v>79</v>
      </c>
      <c r="I133" s="81">
        <f t="shared" si="36"/>
        <v>447</v>
      </c>
      <c r="J133" s="82">
        <f t="shared" si="24"/>
        <v>0.15124237094663079</v>
      </c>
      <c r="K133" s="82">
        <f t="shared" si="25"/>
        <v>0</v>
      </c>
      <c r="L133" s="82">
        <f t="shared" si="26"/>
        <v>0.17286652078774617</v>
      </c>
      <c r="M133" s="81">
        <f t="shared" si="28"/>
        <v>0.8749083990203832</v>
      </c>
      <c r="N133" s="84">
        <f t="shared" si="27"/>
        <v>2.0894274968658588E-2</v>
      </c>
      <c r="O133" s="84"/>
      <c r="P133" s="85">
        <f t="shared" si="29"/>
        <v>0.94174676138737989</v>
      </c>
      <c r="Q133" s="87">
        <f t="shared" si="30"/>
        <v>2.0894274968658588E-2</v>
      </c>
      <c r="R133" s="96">
        <f t="shared" ref="R133:R162" si="37">IF(P133="","",1-SUM(P133:Q133))</f>
        <v>3.7358963643961518E-2</v>
      </c>
      <c r="AB133" s="119">
        <f t="shared" si="35"/>
        <v>73</v>
      </c>
      <c r="AC133" s="120">
        <f t="shared" si="35"/>
        <v>0.7142857142857143</v>
      </c>
      <c r="AD133" s="67">
        <f t="shared" si="31"/>
        <v>0.77428571428571435</v>
      </c>
      <c r="AE133" s="41">
        <f t="shared" si="32"/>
        <v>0.92250922509225086</v>
      </c>
    </row>
    <row r="134" spans="1:31" ht="13.8" x14ac:dyDescent="0.25">
      <c r="A134" s="95">
        <v>43992</v>
      </c>
      <c r="B134" s="81">
        <v>12031</v>
      </c>
      <c r="C134" s="81">
        <v>251</v>
      </c>
      <c r="D134" s="81">
        <v>11348</v>
      </c>
      <c r="E134" s="81"/>
      <c r="F134" s="81">
        <f t="shared" si="34"/>
        <v>66</v>
      </c>
      <c r="G134" s="81">
        <f t="shared" si="34"/>
        <v>1</v>
      </c>
      <c r="H134" s="81">
        <f t="shared" si="34"/>
        <v>80</v>
      </c>
      <c r="I134" s="81">
        <f t="shared" si="36"/>
        <v>432</v>
      </c>
      <c r="J134" s="82">
        <f t="shared" si="24"/>
        <v>0.1479044694695307</v>
      </c>
      <c r="K134" s="82">
        <f t="shared" si="25"/>
        <v>2.2371364653243847E-3</v>
      </c>
      <c r="L134" s="82">
        <f t="shared" si="26"/>
        <v>0.17897091722595079</v>
      </c>
      <c r="M134" s="81">
        <f t="shared" si="28"/>
        <v>0.81621355373926197</v>
      </c>
      <c r="N134" s="84">
        <f t="shared" si="27"/>
        <v>2.0862771174465961E-2</v>
      </c>
      <c r="O134" s="84"/>
      <c r="P134" s="85">
        <f t="shared" si="29"/>
        <v>0.94322998919458068</v>
      </c>
      <c r="Q134" s="87">
        <f t="shared" si="30"/>
        <v>2.0862771174465961E-2</v>
      </c>
      <c r="R134" s="96">
        <f t="shared" si="37"/>
        <v>3.5907239630953325E-2</v>
      </c>
      <c r="AB134" s="119">
        <f t="shared" si="35"/>
        <v>72.571428571428569</v>
      </c>
      <c r="AC134" s="120">
        <f t="shared" si="35"/>
        <v>0.8571428571428571</v>
      </c>
      <c r="AD134" s="67">
        <f t="shared" si="31"/>
        <v>0.89428571428571435</v>
      </c>
      <c r="AE134" s="41">
        <f t="shared" si="32"/>
        <v>0.95846645367412131</v>
      </c>
    </row>
    <row r="135" spans="1:31" ht="13.8" x14ac:dyDescent="0.25">
      <c r="A135" s="95">
        <v>43993</v>
      </c>
      <c r="B135" s="81">
        <v>12102</v>
      </c>
      <c r="C135" s="81">
        <v>252</v>
      </c>
      <c r="D135" s="81">
        <v>11362</v>
      </c>
      <c r="E135" s="81"/>
      <c r="F135" s="81">
        <f t="shared" si="34"/>
        <v>71</v>
      </c>
      <c r="G135" s="81">
        <f t="shared" si="34"/>
        <v>1</v>
      </c>
      <c r="H135" s="81">
        <f t="shared" si="34"/>
        <v>14</v>
      </c>
      <c r="I135" s="81">
        <f t="shared" si="36"/>
        <v>488</v>
      </c>
      <c r="J135" s="82">
        <f t="shared" si="24"/>
        <v>0.16463554280221759</v>
      </c>
      <c r="K135" s="82">
        <f t="shared" si="25"/>
        <v>2.3148148148148147E-3</v>
      </c>
      <c r="L135" s="82">
        <f t="shared" si="26"/>
        <v>3.2407407407407406E-2</v>
      </c>
      <c r="M135" s="81">
        <f t="shared" si="28"/>
        <v>4.7415036327038669</v>
      </c>
      <c r="N135" s="84">
        <f t="shared" si="27"/>
        <v>2.0823004462072386E-2</v>
      </c>
      <c r="O135" s="84"/>
      <c r="P135" s="85">
        <f t="shared" si="29"/>
        <v>0.93885308213518426</v>
      </c>
      <c r="Q135" s="87">
        <f t="shared" si="30"/>
        <v>2.0823004462072386E-2</v>
      </c>
      <c r="R135" s="96">
        <f t="shared" si="37"/>
        <v>4.0323913402743328E-2</v>
      </c>
      <c r="AB135" s="119">
        <f t="shared" si="35"/>
        <v>75.857142857142861</v>
      </c>
      <c r="AC135" s="120">
        <f t="shared" si="35"/>
        <v>0.8571428571428571</v>
      </c>
      <c r="AD135" s="67">
        <f t="shared" si="31"/>
        <v>1.0285714285714287</v>
      </c>
      <c r="AE135" s="41">
        <f t="shared" si="32"/>
        <v>0.83333333333333315</v>
      </c>
    </row>
    <row r="136" spans="1:31" ht="13.8" x14ac:dyDescent="0.25">
      <c r="A136" s="95">
        <v>43994</v>
      </c>
      <c r="B136" s="81">
        <v>12175</v>
      </c>
      <c r="C136" s="81">
        <v>252</v>
      </c>
      <c r="D136" s="81">
        <v>11411</v>
      </c>
      <c r="E136" s="81"/>
      <c r="F136" s="81">
        <f t="shared" si="34"/>
        <v>73</v>
      </c>
      <c r="G136" s="81">
        <f t="shared" si="34"/>
        <v>0</v>
      </c>
      <c r="H136" s="81">
        <f t="shared" si="34"/>
        <v>49</v>
      </c>
      <c r="I136" s="81">
        <f t="shared" si="36"/>
        <v>512</v>
      </c>
      <c r="J136" s="82">
        <f t="shared" si="24"/>
        <v>0.14984990090101233</v>
      </c>
      <c r="K136" s="82">
        <f t="shared" si="25"/>
        <v>0</v>
      </c>
      <c r="L136" s="82">
        <f t="shared" si="26"/>
        <v>0.10040983606557377</v>
      </c>
      <c r="M136" s="81">
        <f t="shared" si="28"/>
        <v>1.4923826865243677</v>
      </c>
      <c r="N136" s="84">
        <f t="shared" si="27"/>
        <v>2.0698151950718686E-2</v>
      </c>
      <c r="O136" s="84"/>
      <c r="P136" s="85">
        <f t="shared" si="29"/>
        <v>0.93724845995893225</v>
      </c>
      <c r="Q136" s="87">
        <f t="shared" si="30"/>
        <v>2.0698151950718686E-2</v>
      </c>
      <c r="R136" s="96">
        <f t="shared" si="37"/>
        <v>4.2053388090349086E-2</v>
      </c>
      <c r="AB136" s="119">
        <f t="shared" si="35"/>
        <v>72.571428571428569</v>
      </c>
      <c r="AC136" s="120">
        <f t="shared" si="35"/>
        <v>0.7142857142857143</v>
      </c>
      <c r="AD136" s="67">
        <f t="shared" si="31"/>
        <v>1.1742857142857144</v>
      </c>
      <c r="AE136" s="41">
        <f t="shared" si="32"/>
        <v>0.60827250608272498</v>
      </c>
    </row>
    <row r="137" spans="1:31" ht="13.8" x14ac:dyDescent="0.25">
      <c r="A137" s="95">
        <v>43995</v>
      </c>
      <c r="B137" s="81">
        <v>12251</v>
      </c>
      <c r="C137" s="81">
        <v>253</v>
      </c>
      <c r="D137" s="81">
        <v>11465</v>
      </c>
      <c r="E137" s="81"/>
      <c r="F137" s="81">
        <f t="shared" si="34"/>
        <v>76</v>
      </c>
      <c r="G137" s="81">
        <f t="shared" si="34"/>
        <v>1</v>
      </c>
      <c r="H137" s="81">
        <f t="shared" si="34"/>
        <v>54</v>
      </c>
      <c r="I137" s="81">
        <f t="shared" si="36"/>
        <v>533</v>
      </c>
      <c r="J137" s="82">
        <f t="shared" si="24"/>
        <v>0.14869679296108582</v>
      </c>
      <c r="K137" s="82">
        <f t="shared" si="25"/>
        <v>1.953125E-3</v>
      </c>
      <c r="L137" s="82">
        <f t="shared" si="26"/>
        <v>0.10546875</v>
      </c>
      <c r="M137" s="81">
        <f t="shared" si="28"/>
        <v>1.3842319635650171</v>
      </c>
      <c r="N137" s="84">
        <f t="shared" si="27"/>
        <v>2.0651375397926698E-2</v>
      </c>
      <c r="O137" s="84"/>
      <c r="P137" s="85">
        <f t="shared" si="29"/>
        <v>0.93584197208391151</v>
      </c>
      <c r="Q137" s="87">
        <f t="shared" si="30"/>
        <v>2.0651375397926698E-2</v>
      </c>
      <c r="R137" s="96">
        <f t="shared" si="37"/>
        <v>4.350665251816177E-2</v>
      </c>
      <c r="AB137" s="119">
        <f t="shared" si="35"/>
        <v>72.857142857142861</v>
      </c>
      <c r="AC137" s="120">
        <f t="shared" si="35"/>
        <v>0.7142857142857143</v>
      </c>
      <c r="AD137" s="67">
        <f t="shared" si="31"/>
        <v>1.3314285714285714</v>
      </c>
      <c r="AE137" s="41">
        <f t="shared" si="32"/>
        <v>0.53648068669527904</v>
      </c>
    </row>
    <row r="138" spans="1:31" ht="13.8" x14ac:dyDescent="0.25">
      <c r="A138" s="95">
        <v>43996</v>
      </c>
      <c r="B138" s="81">
        <v>12310</v>
      </c>
      <c r="C138" s="81">
        <v>254</v>
      </c>
      <c r="D138" s="81">
        <v>11511</v>
      </c>
      <c r="E138" s="81"/>
      <c r="F138" s="81">
        <f t="shared" si="34"/>
        <v>59</v>
      </c>
      <c r="G138" s="81">
        <f t="shared" si="34"/>
        <v>1</v>
      </c>
      <c r="H138" s="81">
        <f t="shared" si="34"/>
        <v>46</v>
      </c>
      <c r="I138" s="81">
        <f t="shared" si="36"/>
        <v>545</v>
      </c>
      <c r="J138" s="82">
        <f t="shared" si="24"/>
        <v>0.1108887553547252</v>
      </c>
      <c r="K138" s="82">
        <f t="shared" si="25"/>
        <v>1.876172607879925E-3</v>
      </c>
      <c r="L138" s="82">
        <f t="shared" si="26"/>
        <v>8.6303939962476553E-2</v>
      </c>
      <c r="M138" s="81">
        <f t="shared" si="28"/>
        <v>1.2575256724269901</v>
      </c>
      <c r="N138" s="84">
        <f t="shared" si="27"/>
        <v>2.0633631194151097E-2</v>
      </c>
      <c r="O138" s="84"/>
      <c r="P138" s="85">
        <f t="shared" si="29"/>
        <v>0.93509341998375306</v>
      </c>
      <c r="Q138" s="87">
        <f t="shared" si="30"/>
        <v>2.0633631194151097E-2</v>
      </c>
      <c r="R138" s="96">
        <f t="shared" si="37"/>
        <v>4.427294882209587E-2</v>
      </c>
      <c r="AB138" s="119">
        <f t="shared" si="35"/>
        <v>69.571428571428569</v>
      </c>
      <c r="AC138" s="120">
        <f t="shared" si="35"/>
        <v>0.7142857142857143</v>
      </c>
      <c r="AD138" s="67">
        <f t="shared" si="31"/>
        <v>1.46</v>
      </c>
      <c r="AE138" s="41">
        <f t="shared" si="32"/>
        <v>0.48923679060665365</v>
      </c>
    </row>
    <row r="139" spans="1:31" ht="13.8" x14ac:dyDescent="0.25">
      <c r="A139" s="95">
        <v>43997</v>
      </c>
      <c r="B139" s="81">
        <v>12367</v>
      </c>
      <c r="C139" s="81">
        <v>255</v>
      </c>
      <c r="D139" s="81">
        <v>11561</v>
      </c>
      <c r="E139" s="81"/>
      <c r="F139" s="81">
        <f t="shared" si="34"/>
        <v>57</v>
      </c>
      <c r="G139" s="81">
        <f t="shared" si="34"/>
        <v>1</v>
      </c>
      <c r="H139" s="81">
        <f t="shared" si="34"/>
        <v>50</v>
      </c>
      <c r="I139" s="81">
        <f t="shared" si="36"/>
        <v>551</v>
      </c>
      <c r="J139" s="82">
        <f t="shared" si="24"/>
        <v>0.10477187980179604</v>
      </c>
      <c r="K139" s="82">
        <f t="shared" si="25"/>
        <v>1.834862385321101E-3</v>
      </c>
      <c r="L139" s="82">
        <f t="shared" si="26"/>
        <v>9.1743119266055051E-2</v>
      </c>
      <c r="M139" s="81">
        <f t="shared" si="28"/>
        <v>1.1196210684701733</v>
      </c>
      <c r="N139" s="84">
        <f t="shared" si="27"/>
        <v>2.0619390312929569E-2</v>
      </c>
      <c r="O139" s="84"/>
      <c r="P139" s="85">
        <f t="shared" si="29"/>
        <v>0.93482655454030894</v>
      </c>
      <c r="Q139" s="87">
        <f t="shared" si="30"/>
        <v>2.0619390312929569E-2</v>
      </c>
      <c r="R139" s="96">
        <f t="shared" si="37"/>
        <v>4.4554055146761473E-2</v>
      </c>
      <c r="AB139" s="119">
        <f t="shared" si="35"/>
        <v>67.285714285714292</v>
      </c>
      <c r="AC139" s="120">
        <f t="shared" si="35"/>
        <v>0.7142857142857143</v>
      </c>
      <c r="AD139" s="67">
        <f t="shared" si="31"/>
        <v>1.4514285714285715</v>
      </c>
      <c r="AE139" s="41">
        <f t="shared" si="32"/>
        <v>0.49212598425196846</v>
      </c>
    </row>
    <row r="140" spans="1:31" ht="13.8" x14ac:dyDescent="0.25">
      <c r="A140" s="95">
        <v>43998</v>
      </c>
      <c r="B140" s="81">
        <v>12426</v>
      </c>
      <c r="C140" s="81">
        <v>256</v>
      </c>
      <c r="D140" s="81">
        <v>11624</v>
      </c>
      <c r="E140" s="81"/>
      <c r="F140" s="81">
        <f t="shared" si="34"/>
        <v>59</v>
      </c>
      <c r="G140" s="81">
        <f t="shared" si="34"/>
        <v>1</v>
      </c>
      <c r="H140" s="81">
        <f t="shared" si="34"/>
        <v>63</v>
      </c>
      <c r="I140" s="81">
        <f t="shared" si="36"/>
        <v>546</v>
      </c>
      <c r="J140" s="82">
        <f t="shared" si="24"/>
        <v>0.10726804047976984</v>
      </c>
      <c r="K140" s="82">
        <f t="shared" si="25"/>
        <v>1.8148820326678765E-3</v>
      </c>
      <c r="L140" s="82">
        <f t="shared" si="26"/>
        <v>0.11433756805807622</v>
      </c>
      <c r="M140" s="81">
        <f t="shared" si="28"/>
        <v>0.9235107860055185</v>
      </c>
      <c r="N140" s="84">
        <f t="shared" si="27"/>
        <v>2.0601963624657976E-2</v>
      </c>
      <c r="O140" s="84"/>
      <c r="P140" s="85">
        <f t="shared" si="29"/>
        <v>0.93545791083212615</v>
      </c>
      <c r="Q140" s="87">
        <f t="shared" si="30"/>
        <v>2.0601963624657976E-2</v>
      </c>
      <c r="R140" s="96">
        <f t="shared" si="37"/>
        <v>4.3940125543215913E-2</v>
      </c>
      <c r="AB140" s="119">
        <f t="shared" ref="AB140:AC162" si="38">AVERAGE(F134:F140)</f>
        <v>65.857142857142861</v>
      </c>
      <c r="AC140" s="120">
        <f t="shared" si="38"/>
        <v>0.8571428571428571</v>
      </c>
      <c r="AD140" s="67">
        <f t="shared" si="31"/>
        <v>1.5171428571428573</v>
      </c>
      <c r="AE140" s="41">
        <f t="shared" si="32"/>
        <v>0.56497175141242928</v>
      </c>
    </row>
    <row r="141" spans="1:31" ht="13.8" x14ac:dyDescent="0.25">
      <c r="A141" s="95">
        <v>43999</v>
      </c>
      <c r="B141" s="81">
        <v>12522</v>
      </c>
      <c r="C141" s="81">
        <v>257</v>
      </c>
      <c r="D141" s="81">
        <v>11697</v>
      </c>
      <c r="E141" s="81"/>
      <c r="F141" s="81">
        <f t="shared" si="34"/>
        <v>96</v>
      </c>
      <c r="G141" s="81">
        <f t="shared" si="34"/>
        <v>1</v>
      </c>
      <c r="H141" s="81">
        <f t="shared" si="34"/>
        <v>73</v>
      </c>
      <c r="I141" s="81">
        <f t="shared" si="36"/>
        <v>568</v>
      </c>
      <c r="J141" s="82">
        <f t="shared" si="24"/>
        <v>0.1761376513979758</v>
      </c>
      <c r="K141" s="82">
        <f t="shared" si="25"/>
        <v>1.8315018315018315E-3</v>
      </c>
      <c r="L141" s="82">
        <f t="shared" si="26"/>
        <v>0.1336996336996337</v>
      </c>
      <c r="M141" s="81">
        <f t="shared" si="28"/>
        <v>1.2996102386931729</v>
      </c>
      <c r="N141" s="84">
        <f t="shared" si="27"/>
        <v>2.0523877974764414E-2</v>
      </c>
      <c r="O141" s="84"/>
      <c r="P141" s="85">
        <f t="shared" si="29"/>
        <v>0.93411595591758501</v>
      </c>
      <c r="Q141" s="87">
        <f t="shared" si="30"/>
        <v>2.0523877974764414E-2</v>
      </c>
      <c r="R141" s="96">
        <f t="shared" si="37"/>
        <v>4.536016610765059E-2</v>
      </c>
      <c r="AB141" s="119">
        <f t="shared" si="38"/>
        <v>70.142857142857139</v>
      </c>
      <c r="AC141" s="120">
        <f t="shared" si="38"/>
        <v>0.8571428571428571</v>
      </c>
      <c r="AD141" s="67">
        <f t="shared" si="31"/>
        <v>1.4514285714285715</v>
      </c>
      <c r="AE141" s="41">
        <f t="shared" si="32"/>
        <v>0.59055118110236215</v>
      </c>
    </row>
    <row r="142" spans="1:31" ht="13.8" x14ac:dyDescent="0.25">
      <c r="A142" s="95">
        <v>44000</v>
      </c>
      <c r="B142" s="81">
        <v>12616</v>
      </c>
      <c r="C142" s="81">
        <v>258</v>
      </c>
      <c r="D142" s="81">
        <v>11769</v>
      </c>
      <c r="E142" s="81"/>
      <c r="F142" s="81">
        <f t="shared" si="34"/>
        <v>94</v>
      </c>
      <c r="G142" s="81">
        <f t="shared" si="34"/>
        <v>1</v>
      </c>
      <c r="H142" s="81">
        <f t="shared" si="34"/>
        <v>72</v>
      </c>
      <c r="I142" s="81">
        <f t="shared" si="36"/>
        <v>589</v>
      </c>
      <c r="J142" s="82">
        <f t="shared" si="24"/>
        <v>0.16579029749228216</v>
      </c>
      <c r="K142" s="82">
        <f t="shared" si="25"/>
        <v>1.7605633802816902E-3</v>
      </c>
      <c r="L142" s="82">
        <f t="shared" si="26"/>
        <v>0.12676056338028169</v>
      </c>
      <c r="M142" s="81">
        <f t="shared" si="28"/>
        <v>1.2899847804878941</v>
      </c>
      <c r="N142" s="84">
        <f t="shared" si="27"/>
        <v>2.045022194039315E-2</v>
      </c>
      <c r="O142" s="84"/>
      <c r="P142" s="85">
        <f t="shared" si="29"/>
        <v>0.93286303107165502</v>
      </c>
      <c r="Q142" s="87">
        <f t="shared" si="30"/>
        <v>2.045022194039315E-2</v>
      </c>
      <c r="R142" s="96">
        <f t="shared" si="37"/>
        <v>4.6686746987951833E-2</v>
      </c>
      <c r="AB142" s="119">
        <f t="shared" si="38"/>
        <v>73.428571428571431</v>
      </c>
      <c r="AC142" s="120">
        <f t="shared" si="38"/>
        <v>0.8571428571428571</v>
      </c>
      <c r="AD142" s="67">
        <f t="shared" si="31"/>
        <v>1.4571428571428573</v>
      </c>
      <c r="AE142" s="41">
        <f t="shared" si="32"/>
        <v>0.58823529411764697</v>
      </c>
    </row>
    <row r="143" spans="1:31" ht="13.8" x14ac:dyDescent="0.25">
      <c r="A143" s="95">
        <v>44001</v>
      </c>
      <c r="B143" s="81">
        <v>12709</v>
      </c>
      <c r="C143" s="81">
        <v>259</v>
      </c>
      <c r="D143" s="81">
        <v>11822</v>
      </c>
      <c r="E143" s="81"/>
      <c r="F143" s="81">
        <f t="shared" si="34"/>
        <v>93</v>
      </c>
      <c r="G143" s="81">
        <f t="shared" si="34"/>
        <v>1</v>
      </c>
      <c r="H143" s="81">
        <f t="shared" si="34"/>
        <v>53</v>
      </c>
      <c r="I143" s="81">
        <f t="shared" si="36"/>
        <v>628</v>
      </c>
      <c r="J143" s="82">
        <f t="shared" si="24"/>
        <v>0.15818055837238684</v>
      </c>
      <c r="K143" s="82">
        <f t="shared" si="25"/>
        <v>1.697792869269949E-3</v>
      </c>
      <c r="L143" s="82">
        <f t="shared" si="26"/>
        <v>8.9983022071307303E-2</v>
      </c>
      <c r="M143" s="81">
        <f t="shared" si="28"/>
        <v>1.725339794098812</v>
      </c>
      <c r="N143" s="84">
        <f t="shared" si="27"/>
        <v>2.0379258792981352E-2</v>
      </c>
      <c r="O143" s="84"/>
      <c r="P143" s="85">
        <f t="shared" si="29"/>
        <v>0.93020693996380521</v>
      </c>
      <c r="Q143" s="87">
        <f t="shared" si="30"/>
        <v>2.0379258792981352E-2</v>
      </c>
      <c r="R143" s="96">
        <f t="shared" si="37"/>
        <v>4.9413801243213484E-2</v>
      </c>
      <c r="AB143" s="119">
        <f t="shared" si="38"/>
        <v>76.285714285714292</v>
      </c>
      <c r="AC143" s="120">
        <f t="shared" si="38"/>
        <v>1</v>
      </c>
      <c r="AD143" s="67">
        <f t="shared" si="31"/>
        <v>1.3914285714285715</v>
      </c>
      <c r="AE143" s="41">
        <f t="shared" si="32"/>
        <v>0.71868583162217659</v>
      </c>
    </row>
    <row r="144" spans="1:31" ht="13.8" x14ac:dyDescent="0.25">
      <c r="A144" s="95">
        <v>44002</v>
      </c>
      <c r="B144" s="81">
        <v>12803</v>
      </c>
      <c r="C144" s="81">
        <v>260</v>
      </c>
      <c r="D144" s="81">
        <v>11889</v>
      </c>
      <c r="E144" s="81"/>
      <c r="F144" s="81">
        <f t="shared" si="34"/>
        <v>94</v>
      </c>
      <c r="G144" s="81">
        <f t="shared" si="34"/>
        <v>1</v>
      </c>
      <c r="H144" s="81">
        <f t="shared" si="34"/>
        <v>67</v>
      </c>
      <c r="I144" s="81">
        <f t="shared" si="36"/>
        <v>654</v>
      </c>
      <c r="J144" s="82">
        <f t="shared" si="24"/>
        <v>0.14995448362265532</v>
      </c>
      <c r="K144" s="82">
        <f t="shared" si="25"/>
        <v>1.5923566878980893E-3</v>
      </c>
      <c r="L144" s="82">
        <f t="shared" si="26"/>
        <v>0.10668789808917198</v>
      </c>
      <c r="M144" s="81">
        <f t="shared" si="28"/>
        <v>1.3848737605151109</v>
      </c>
      <c r="N144" s="84">
        <f t="shared" si="27"/>
        <v>2.0307740373349994E-2</v>
      </c>
      <c r="O144" s="84"/>
      <c r="P144" s="85">
        <f t="shared" si="29"/>
        <v>0.92861048191830042</v>
      </c>
      <c r="Q144" s="87">
        <f t="shared" si="30"/>
        <v>2.0307740373349994E-2</v>
      </c>
      <c r="R144" s="96">
        <f t="shared" si="37"/>
        <v>5.1081777708349541E-2</v>
      </c>
      <c r="AB144" s="119">
        <f t="shared" si="38"/>
        <v>78.857142857142861</v>
      </c>
      <c r="AC144" s="120">
        <f t="shared" si="38"/>
        <v>1</v>
      </c>
      <c r="AD144" s="67">
        <f t="shared" si="31"/>
        <v>1.3457142857142859</v>
      </c>
      <c r="AE144" s="41">
        <f t="shared" si="32"/>
        <v>0.74309978768577489</v>
      </c>
    </row>
    <row r="145" spans="1:31" ht="13.8" x14ac:dyDescent="0.25">
      <c r="A145" s="95">
        <v>44003</v>
      </c>
      <c r="B145" s="81">
        <v>12894</v>
      </c>
      <c r="C145" s="81">
        <v>261</v>
      </c>
      <c r="D145" s="81">
        <v>11947</v>
      </c>
      <c r="E145" s="81"/>
      <c r="F145" s="81">
        <f t="shared" ref="F145:H160" si="39">B145-B144</f>
        <v>91</v>
      </c>
      <c r="G145" s="81">
        <f t="shared" si="39"/>
        <v>1</v>
      </c>
      <c r="H145" s="81">
        <f t="shared" si="39"/>
        <v>58</v>
      </c>
      <c r="I145" s="81">
        <f t="shared" si="36"/>
        <v>686</v>
      </c>
      <c r="J145" s="82">
        <f t="shared" si="24"/>
        <v>0.13939934960254211</v>
      </c>
      <c r="K145" s="82">
        <f t="shared" si="25"/>
        <v>1.5290519877675841E-3</v>
      </c>
      <c r="L145" s="82">
        <f t="shared" si="26"/>
        <v>8.8685015290519878E-2</v>
      </c>
      <c r="M145" s="81">
        <f t="shared" si="28"/>
        <v>1.5452063498315685</v>
      </c>
      <c r="N145" s="84">
        <f t="shared" si="27"/>
        <v>2.0241973010702654E-2</v>
      </c>
      <c r="O145" s="84"/>
      <c r="P145" s="85">
        <f t="shared" si="29"/>
        <v>0.92655498681557313</v>
      </c>
      <c r="Q145" s="87">
        <f t="shared" si="30"/>
        <v>2.0241973010702654E-2</v>
      </c>
      <c r="R145" s="96">
        <f t="shared" si="37"/>
        <v>5.3203040173724236E-2</v>
      </c>
      <c r="AB145" s="119">
        <f t="shared" si="38"/>
        <v>83.428571428571431</v>
      </c>
      <c r="AC145" s="120">
        <f t="shared" si="38"/>
        <v>1</v>
      </c>
      <c r="AD145" s="67">
        <f t="shared" si="31"/>
        <v>1.3171428571428572</v>
      </c>
      <c r="AE145" s="41">
        <f t="shared" si="32"/>
        <v>0.75921908893709322</v>
      </c>
    </row>
    <row r="146" spans="1:31" ht="13.8" x14ac:dyDescent="0.25">
      <c r="A146" s="95">
        <v>44004</v>
      </c>
      <c r="B146" s="81">
        <v>12990</v>
      </c>
      <c r="C146" s="81">
        <v>262</v>
      </c>
      <c r="D146" s="81">
        <v>11997</v>
      </c>
      <c r="E146" s="81"/>
      <c r="F146" s="81">
        <f t="shared" si="39"/>
        <v>96</v>
      </c>
      <c r="G146" s="81">
        <f t="shared" si="39"/>
        <v>1</v>
      </c>
      <c r="H146" s="81">
        <f t="shared" si="39"/>
        <v>50</v>
      </c>
      <c r="I146" s="81">
        <f t="shared" si="36"/>
        <v>731</v>
      </c>
      <c r="J146" s="82">
        <f t="shared" si="24"/>
        <v>0.1402006062610292</v>
      </c>
      <c r="K146" s="82">
        <f t="shared" si="25"/>
        <v>1.4577259475218659E-3</v>
      </c>
      <c r="L146" s="82">
        <f t="shared" si="26"/>
        <v>7.2886297376093298E-2</v>
      </c>
      <c r="M146" s="81">
        <f t="shared" si="28"/>
        <v>1.8858356057856085</v>
      </c>
      <c r="N146" s="84">
        <f t="shared" si="27"/>
        <v>2.0169361046959201E-2</v>
      </c>
      <c r="O146" s="84"/>
      <c r="P146" s="85">
        <f t="shared" si="29"/>
        <v>0.92355658198614321</v>
      </c>
      <c r="Q146" s="87">
        <f t="shared" si="30"/>
        <v>2.0169361046959201E-2</v>
      </c>
      <c r="R146" s="96">
        <f t="shared" si="37"/>
        <v>5.6274056966897579E-2</v>
      </c>
      <c r="AB146" s="119">
        <f t="shared" si="38"/>
        <v>89</v>
      </c>
      <c r="AC146" s="120">
        <f t="shared" si="38"/>
        <v>1</v>
      </c>
      <c r="AD146" s="67">
        <f t="shared" si="31"/>
        <v>1.4028571428571428</v>
      </c>
      <c r="AE146" s="41">
        <f t="shared" si="32"/>
        <v>0.71283095723014256</v>
      </c>
    </row>
    <row r="147" spans="1:31" ht="13.8" x14ac:dyDescent="0.25">
      <c r="A147" s="95">
        <v>44005</v>
      </c>
      <c r="B147" s="81">
        <v>13092</v>
      </c>
      <c r="C147" s="81">
        <v>263</v>
      </c>
      <c r="D147" s="81">
        <v>12054</v>
      </c>
      <c r="E147" s="81"/>
      <c r="F147" s="81">
        <f t="shared" si="39"/>
        <v>102</v>
      </c>
      <c r="G147" s="81">
        <f t="shared" si="39"/>
        <v>1</v>
      </c>
      <c r="H147" s="81">
        <f t="shared" si="39"/>
        <v>57</v>
      </c>
      <c r="I147" s="81">
        <f t="shared" si="36"/>
        <v>775</v>
      </c>
      <c r="J147" s="82">
        <f t="shared" si="24"/>
        <v>0.139794972046178</v>
      </c>
      <c r="K147" s="82">
        <f t="shared" si="25"/>
        <v>1.3679890560875513E-3</v>
      </c>
      <c r="L147" s="82">
        <f t="shared" si="26"/>
        <v>7.7975376196990423E-2</v>
      </c>
      <c r="M147" s="81">
        <f t="shared" si="28"/>
        <v>1.7618986994095882</v>
      </c>
      <c r="N147" s="84">
        <f t="shared" si="27"/>
        <v>2.0088603727467156E-2</v>
      </c>
      <c r="O147" s="84"/>
      <c r="P147" s="85">
        <f t="shared" si="29"/>
        <v>0.92071494042163149</v>
      </c>
      <c r="Q147" s="87">
        <f t="shared" si="30"/>
        <v>2.0088603727467156E-2</v>
      </c>
      <c r="R147" s="96">
        <f t="shared" si="37"/>
        <v>5.9196455850901386E-2</v>
      </c>
      <c r="AB147" s="119">
        <f t="shared" si="38"/>
        <v>95.142857142857139</v>
      </c>
      <c r="AC147" s="120">
        <f t="shared" si="38"/>
        <v>1</v>
      </c>
      <c r="AD147" s="67">
        <f t="shared" si="31"/>
        <v>1.4685714285714286</v>
      </c>
      <c r="AE147" s="41">
        <f t="shared" si="32"/>
        <v>0.68093385214007784</v>
      </c>
    </row>
    <row r="148" spans="1:31" ht="13.8" x14ac:dyDescent="0.25">
      <c r="A148" s="95">
        <v>44006</v>
      </c>
      <c r="B148" s="81">
        <v>13235</v>
      </c>
      <c r="C148" s="81">
        <v>263</v>
      </c>
      <c r="D148" s="81">
        <v>12111</v>
      </c>
      <c r="E148" s="81"/>
      <c r="F148" s="81">
        <f t="shared" si="39"/>
        <v>143</v>
      </c>
      <c r="G148" s="81">
        <f t="shared" si="39"/>
        <v>0</v>
      </c>
      <c r="H148" s="81">
        <f t="shared" si="39"/>
        <v>57</v>
      </c>
      <c r="I148" s="81">
        <f t="shared" si="36"/>
        <v>861</v>
      </c>
      <c r="J148" s="82">
        <f t="shared" si="24"/>
        <v>0.18486276657737852</v>
      </c>
      <c r="K148" s="82">
        <f t="shared" si="25"/>
        <v>0</v>
      </c>
      <c r="L148" s="82">
        <f t="shared" si="26"/>
        <v>7.3548387096774193E-2</v>
      </c>
      <c r="M148" s="81">
        <f t="shared" si="28"/>
        <v>2.5134849841661113</v>
      </c>
      <c r="N148" s="84">
        <f t="shared" si="27"/>
        <v>1.9871552701171136E-2</v>
      </c>
      <c r="O148" s="84"/>
      <c r="P148" s="85">
        <f t="shared" si="29"/>
        <v>0.91507366830374004</v>
      </c>
      <c r="Q148" s="87">
        <f t="shared" si="30"/>
        <v>1.9871552701171136E-2</v>
      </c>
      <c r="R148" s="96">
        <f t="shared" si="37"/>
        <v>6.5054778995088824E-2</v>
      </c>
      <c r="AB148" s="119">
        <f t="shared" si="38"/>
        <v>101.85714285714286</v>
      </c>
      <c r="AC148" s="120">
        <f t="shared" si="38"/>
        <v>0.8571428571428571</v>
      </c>
      <c r="AD148" s="67">
        <f t="shared" si="31"/>
        <v>1.5257142857142858</v>
      </c>
      <c r="AE148" s="41">
        <f t="shared" si="32"/>
        <v>0.56179775280898869</v>
      </c>
    </row>
    <row r="149" spans="1:31" ht="13.8" x14ac:dyDescent="0.25">
      <c r="A149" s="95">
        <v>44007</v>
      </c>
      <c r="B149" s="81">
        <v>13372</v>
      </c>
      <c r="C149" s="81">
        <v>264</v>
      </c>
      <c r="D149" s="81">
        <v>12154</v>
      </c>
      <c r="E149" s="81"/>
      <c r="F149" s="81">
        <f t="shared" si="39"/>
        <v>137</v>
      </c>
      <c r="G149" s="81">
        <f t="shared" si="39"/>
        <v>1</v>
      </c>
      <c r="H149" s="81">
        <f t="shared" si="39"/>
        <v>43</v>
      </c>
      <c r="I149" s="81">
        <f t="shared" si="36"/>
        <v>954</v>
      </c>
      <c r="J149" s="82">
        <f t="shared" si="24"/>
        <v>0.15941949925318535</v>
      </c>
      <c r="K149" s="82">
        <f t="shared" si="25"/>
        <v>1.1614401858304297E-3</v>
      </c>
      <c r="L149" s="82">
        <f t="shared" si="26"/>
        <v>4.9941927990708478E-2</v>
      </c>
      <c r="M149" s="81">
        <f t="shared" si="28"/>
        <v>3.1195497467498319</v>
      </c>
      <c r="N149" s="84">
        <f t="shared" si="27"/>
        <v>1.9742746036494167E-2</v>
      </c>
      <c r="O149" s="84"/>
      <c r="P149" s="85">
        <f t="shared" si="29"/>
        <v>0.90891414896799283</v>
      </c>
      <c r="Q149" s="87">
        <f t="shared" si="30"/>
        <v>1.9742746036494167E-2</v>
      </c>
      <c r="R149" s="96">
        <f t="shared" si="37"/>
        <v>7.1343104995512996E-2</v>
      </c>
      <c r="AB149" s="119">
        <f t="shared" si="38"/>
        <v>108</v>
      </c>
      <c r="AC149" s="120">
        <f t="shared" si="38"/>
        <v>0.8571428571428571</v>
      </c>
      <c r="AD149" s="67">
        <f t="shared" si="31"/>
        <v>1.5771428571428572</v>
      </c>
      <c r="AE149" s="41">
        <f t="shared" si="32"/>
        <v>0.54347826086956519</v>
      </c>
    </row>
    <row r="150" spans="1:31" ht="13.8" x14ac:dyDescent="0.25">
      <c r="A150" s="95">
        <v>44008</v>
      </c>
      <c r="B150" s="81">
        <v>13565</v>
      </c>
      <c r="C150" s="81">
        <v>265</v>
      </c>
      <c r="D150" s="81">
        <v>12232</v>
      </c>
      <c r="E150" s="81"/>
      <c r="F150" s="81">
        <f t="shared" si="39"/>
        <v>193</v>
      </c>
      <c r="G150" s="81">
        <f t="shared" si="39"/>
        <v>1</v>
      </c>
      <c r="H150" s="81">
        <f t="shared" si="39"/>
        <v>78</v>
      </c>
      <c r="I150" s="81">
        <f t="shared" si="36"/>
        <v>1068</v>
      </c>
      <c r="J150" s="82">
        <f t="shared" si="24"/>
        <v>0.20269428188992572</v>
      </c>
      <c r="K150" s="82">
        <f t="shared" si="25"/>
        <v>1.0482180293501049E-3</v>
      </c>
      <c r="L150" s="82">
        <f t="shared" si="26"/>
        <v>8.1761006289308172E-2</v>
      </c>
      <c r="M150" s="81">
        <f t="shared" si="28"/>
        <v>2.4477258851011281</v>
      </c>
      <c r="N150" s="84">
        <f t="shared" si="27"/>
        <v>1.9535569480280134E-2</v>
      </c>
      <c r="O150" s="84"/>
      <c r="P150" s="85">
        <f t="shared" si="29"/>
        <v>0.90173239955768525</v>
      </c>
      <c r="Q150" s="87">
        <f t="shared" si="30"/>
        <v>1.9535569480280134E-2</v>
      </c>
      <c r="R150" s="96">
        <f t="shared" si="37"/>
        <v>7.8732030962034627E-2</v>
      </c>
      <c r="AB150" s="119">
        <f t="shared" si="38"/>
        <v>122.28571428571429</v>
      </c>
      <c r="AC150" s="120">
        <f t="shared" si="38"/>
        <v>0.8571428571428571</v>
      </c>
      <c r="AD150" s="67">
        <f t="shared" si="31"/>
        <v>1.6685714285714286</v>
      </c>
      <c r="AE150" s="41">
        <f t="shared" si="32"/>
        <v>0.51369863013698625</v>
      </c>
    </row>
    <row r="151" spans="1:31" ht="13.8" x14ac:dyDescent="0.25">
      <c r="A151" s="95">
        <v>44009</v>
      </c>
      <c r="B151" s="81">
        <v>13792</v>
      </c>
      <c r="C151" s="81">
        <v>267</v>
      </c>
      <c r="D151" s="81">
        <v>12338</v>
      </c>
      <c r="E151" s="81"/>
      <c r="F151" s="81">
        <f t="shared" si="39"/>
        <v>227</v>
      </c>
      <c r="G151" s="81">
        <f t="shared" si="39"/>
        <v>2</v>
      </c>
      <c r="H151" s="81">
        <f t="shared" si="39"/>
        <v>106</v>
      </c>
      <c r="I151" s="81">
        <f t="shared" si="36"/>
        <v>1187</v>
      </c>
      <c r="J151" s="82">
        <f t="shared" si="24"/>
        <v>0.21296056756777898</v>
      </c>
      <c r="K151" s="82">
        <f t="shared" si="25"/>
        <v>1.8726591760299626E-3</v>
      </c>
      <c r="L151" s="82">
        <f t="shared" si="26"/>
        <v>9.9250936329588021E-2</v>
      </c>
      <c r="M151" s="81">
        <f t="shared" si="28"/>
        <v>2.1059433903924809</v>
      </c>
      <c r="N151" s="84">
        <f t="shared" si="27"/>
        <v>1.9359048723897911E-2</v>
      </c>
      <c r="O151" s="84"/>
      <c r="P151" s="85">
        <f t="shared" si="29"/>
        <v>0.89457656612529002</v>
      </c>
      <c r="Q151" s="87">
        <f t="shared" si="30"/>
        <v>1.9359048723897911E-2</v>
      </c>
      <c r="R151" s="96">
        <f t="shared" si="37"/>
        <v>8.6064385150812051E-2</v>
      </c>
      <c r="AB151" s="119">
        <f t="shared" si="38"/>
        <v>141.28571428571428</v>
      </c>
      <c r="AC151" s="120">
        <f t="shared" si="38"/>
        <v>1</v>
      </c>
      <c r="AD151" s="67">
        <f t="shared" si="31"/>
        <v>1.78</v>
      </c>
      <c r="AE151" s="41">
        <f t="shared" si="32"/>
        <v>0.5617977528089888</v>
      </c>
    </row>
    <row r="152" spans="1:31" ht="13.8" x14ac:dyDescent="0.25">
      <c r="A152" s="95">
        <v>44010</v>
      </c>
      <c r="B152" s="81">
        <v>14046</v>
      </c>
      <c r="C152" s="81">
        <v>270</v>
      </c>
      <c r="D152" s="81">
        <v>12464</v>
      </c>
      <c r="E152" s="81"/>
      <c r="F152" s="81">
        <f t="shared" si="39"/>
        <v>254</v>
      </c>
      <c r="G152" s="81">
        <f t="shared" si="39"/>
        <v>3</v>
      </c>
      <c r="H152" s="81">
        <f t="shared" si="39"/>
        <v>126</v>
      </c>
      <c r="I152" s="81">
        <f t="shared" si="36"/>
        <v>1312</v>
      </c>
      <c r="J152" s="82">
        <f t="shared" si="24"/>
        <v>0.2144083705594261</v>
      </c>
      <c r="K152" s="82">
        <f t="shared" si="25"/>
        <v>2.527379949452401E-3</v>
      </c>
      <c r="L152" s="82">
        <f t="shared" si="26"/>
        <v>0.10614995787700084</v>
      </c>
      <c r="M152" s="81">
        <f t="shared" si="28"/>
        <v>1.972889425225107</v>
      </c>
      <c r="N152" s="84">
        <f t="shared" si="27"/>
        <v>1.9222554463904314E-2</v>
      </c>
      <c r="O152" s="84"/>
      <c r="P152" s="85">
        <f t="shared" si="29"/>
        <v>0.88737006977075328</v>
      </c>
      <c r="Q152" s="87">
        <f t="shared" si="30"/>
        <v>1.9222554463904314E-2</v>
      </c>
      <c r="R152" s="96">
        <f t="shared" si="37"/>
        <v>9.3407375765342415E-2</v>
      </c>
      <c r="AB152" s="119">
        <f t="shared" si="38"/>
        <v>164.57142857142858</v>
      </c>
      <c r="AC152" s="120">
        <f t="shared" si="38"/>
        <v>1.2857142857142858</v>
      </c>
      <c r="AD152" s="67">
        <f t="shared" si="31"/>
        <v>1.9028571428571428</v>
      </c>
      <c r="AE152" s="41">
        <f t="shared" si="32"/>
        <v>0.67567567567567577</v>
      </c>
    </row>
    <row r="153" spans="1:31" ht="13.8" x14ac:dyDescent="0.25">
      <c r="A153" s="95">
        <v>44011</v>
      </c>
      <c r="B153" s="81">
        <v>14288</v>
      </c>
      <c r="C153" s="81">
        <v>274</v>
      </c>
      <c r="D153" s="81">
        <v>12581</v>
      </c>
      <c r="E153" s="81"/>
      <c r="F153" s="81">
        <f t="shared" si="39"/>
        <v>242</v>
      </c>
      <c r="G153" s="81">
        <f t="shared" si="39"/>
        <v>4</v>
      </c>
      <c r="H153" s="81">
        <f t="shared" si="39"/>
        <v>117</v>
      </c>
      <c r="I153" s="81">
        <f t="shared" si="36"/>
        <v>1433</v>
      </c>
      <c r="J153" s="82">
        <f t="shared" si="24"/>
        <v>0.18482303623619592</v>
      </c>
      <c r="K153" s="82">
        <f t="shared" si="25"/>
        <v>3.0487804878048782E-3</v>
      </c>
      <c r="L153" s="82">
        <f t="shared" si="26"/>
        <v>8.9176829268292679E-2</v>
      </c>
      <c r="M153" s="81">
        <f t="shared" si="28"/>
        <v>2.0040315995197444</v>
      </c>
      <c r="N153" s="84">
        <f t="shared" si="27"/>
        <v>1.917693169092945E-2</v>
      </c>
      <c r="O153" s="84"/>
      <c r="P153" s="85">
        <f t="shared" si="29"/>
        <v>0.88052911534154532</v>
      </c>
      <c r="Q153" s="87">
        <f t="shared" si="30"/>
        <v>1.917693169092945E-2</v>
      </c>
      <c r="R153" s="96">
        <f t="shared" si="37"/>
        <v>0.10029395296752519</v>
      </c>
      <c r="AB153" s="119">
        <f t="shared" si="38"/>
        <v>185.42857142857142</v>
      </c>
      <c r="AC153" s="120">
        <f t="shared" si="38"/>
        <v>1.7142857142857142</v>
      </c>
      <c r="AD153" s="67">
        <f t="shared" si="31"/>
        <v>2.0371428571428574</v>
      </c>
      <c r="AE153" s="41">
        <f t="shared" si="32"/>
        <v>0.84151472650771375</v>
      </c>
    </row>
    <row r="154" spans="1:31" ht="13.8" x14ac:dyDescent="0.25">
      <c r="A154" s="95">
        <v>44012</v>
      </c>
      <c r="B154" s="81">
        <v>14564</v>
      </c>
      <c r="C154" s="81">
        <v>277</v>
      </c>
      <c r="D154" s="81">
        <v>12662</v>
      </c>
      <c r="E154" s="81"/>
      <c r="F154" s="81">
        <f t="shared" si="39"/>
        <v>276</v>
      </c>
      <c r="G154" s="81">
        <f t="shared" si="39"/>
        <v>3</v>
      </c>
      <c r="H154" s="81">
        <f t="shared" si="39"/>
        <v>81</v>
      </c>
      <c r="I154" s="81">
        <f t="shared" si="36"/>
        <v>1625</v>
      </c>
      <c r="J154" s="82">
        <f t="shared" si="24"/>
        <v>0.19299788275444041</v>
      </c>
      <c r="K154" s="82">
        <f t="shared" si="25"/>
        <v>2.0935101186322401E-3</v>
      </c>
      <c r="L154" s="82">
        <f t="shared" si="26"/>
        <v>5.6524773203070484E-2</v>
      </c>
      <c r="M154" s="81">
        <f t="shared" si="28"/>
        <v>3.2924519760370603</v>
      </c>
      <c r="N154" s="84">
        <f t="shared" si="27"/>
        <v>1.901950013732491E-2</v>
      </c>
      <c r="O154" s="84"/>
      <c r="P154" s="85">
        <f t="shared" si="29"/>
        <v>0.86940400988739353</v>
      </c>
      <c r="Q154" s="87">
        <f t="shared" si="30"/>
        <v>1.901950013732491E-2</v>
      </c>
      <c r="R154" s="96">
        <f t="shared" si="37"/>
        <v>0.11157648997528158</v>
      </c>
      <c r="AB154" s="119">
        <f t="shared" si="38"/>
        <v>210.28571428571428</v>
      </c>
      <c r="AC154" s="120">
        <f t="shared" si="38"/>
        <v>2</v>
      </c>
      <c r="AD154" s="67">
        <f t="shared" si="31"/>
        <v>2.16</v>
      </c>
      <c r="AE154" s="41">
        <f t="shared" si="32"/>
        <v>0.92592592592592582</v>
      </c>
    </row>
    <row r="155" spans="1:31" ht="13.8" x14ac:dyDescent="0.25">
      <c r="A155" s="95">
        <v>44013</v>
      </c>
      <c r="B155" s="81">
        <v>14836</v>
      </c>
      <c r="C155" s="81">
        <v>281</v>
      </c>
      <c r="D155" s="81">
        <v>12772</v>
      </c>
      <c r="E155" s="81"/>
      <c r="F155" s="81">
        <f t="shared" si="39"/>
        <v>272</v>
      </c>
      <c r="G155" s="81">
        <f t="shared" si="39"/>
        <v>4</v>
      </c>
      <c r="H155" s="81">
        <f t="shared" si="39"/>
        <v>110</v>
      </c>
      <c r="I155" s="81">
        <f t="shared" si="36"/>
        <v>1783</v>
      </c>
      <c r="J155" s="82">
        <f t="shared" si="24"/>
        <v>0.16773449869010415</v>
      </c>
      <c r="K155" s="82">
        <f t="shared" si="25"/>
        <v>2.4615384615384616E-3</v>
      </c>
      <c r="L155" s="82">
        <f t="shared" si="26"/>
        <v>6.7692307692307691E-2</v>
      </c>
      <c r="M155" s="81">
        <f t="shared" si="28"/>
        <v>2.3909522839598178</v>
      </c>
      <c r="N155" s="84">
        <f t="shared" si="27"/>
        <v>1.8940415206255057E-2</v>
      </c>
      <c r="O155" s="84"/>
      <c r="P155" s="85">
        <f t="shared" si="29"/>
        <v>0.86087894311135071</v>
      </c>
      <c r="Q155" s="87">
        <f t="shared" si="30"/>
        <v>1.8940415206255057E-2</v>
      </c>
      <c r="R155" s="96">
        <f t="shared" si="37"/>
        <v>0.12018064168239428</v>
      </c>
      <c r="AB155" s="119">
        <f t="shared" si="38"/>
        <v>228.71428571428572</v>
      </c>
      <c r="AC155" s="120">
        <f t="shared" si="38"/>
        <v>2.5714285714285716</v>
      </c>
      <c r="AD155" s="67">
        <f t="shared" si="31"/>
        <v>2.4457142857142857</v>
      </c>
      <c r="AE155" s="41">
        <f t="shared" si="32"/>
        <v>1.0514018691588787</v>
      </c>
    </row>
    <row r="156" spans="1:31" ht="13.8" x14ac:dyDescent="0.25">
      <c r="A156" s="95">
        <v>44014</v>
      </c>
      <c r="B156" s="81">
        <v>15195</v>
      </c>
      <c r="C156" s="81">
        <v>287</v>
      </c>
      <c r="D156" s="81">
        <v>12912</v>
      </c>
      <c r="E156" s="81"/>
      <c r="F156" s="81">
        <f t="shared" si="39"/>
        <v>359</v>
      </c>
      <c r="G156" s="81">
        <f t="shared" si="39"/>
        <v>6</v>
      </c>
      <c r="H156" s="81">
        <f t="shared" si="39"/>
        <v>140</v>
      </c>
      <c r="I156" s="81">
        <f t="shared" si="36"/>
        <v>1996</v>
      </c>
      <c r="J156" s="82">
        <f t="shared" si="24"/>
        <v>0.2017747957564246</v>
      </c>
      <c r="K156" s="82">
        <f t="shared" si="25"/>
        <v>3.3651149747616375E-3</v>
      </c>
      <c r="L156" s="82">
        <f t="shared" si="26"/>
        <v>7.8519349411104875E-2</v>
      </c>
      <c r="M156" s="81">
        <f t="shared" si="28"/>
        <v>2.4641401426966101</v>
      </c>
      <c r="N156" s="84">
        <f t="shared" si="27"/>
        <v>1.8887792036854228E-2</v>
      </c>
      <c r="O156" s="84"/>
      <c r="P156" s="85">
        <f t="shared" si="29"/>
        <v>0.84975320829220136</v>
      </c>
      <c r="Q156" s="87">
        <f t="shared" si="30"/>
        <v>1.8887792036854228E-2</v>
      </c>
      <c r="R156" s="96">
        <f t="shared" si="37"/>
        <v>0.13135899967094444</v>
      </c>
      <c r="AB156" s="119">
        <f t="shared" si="38"/>
        <v>260.42857142857144</v>
      </c>
      <c r="AC156" s="120">
        <f t="shared" si="38"/>
        <v>3.2857142857142856</v>
      </c>
      <c r="AD156" s="67">
        <f t="shared" si="31"/>
        <v>2.8257142857142856</v>
      </c>
      <c r="AE156" s="41">
        <f t="shared" si="32"/>
        <v>1.1627906976744187</v>
      </c>
    </row>
    <row r="157" spans="1:31" ht="13.8" x14ac:dyDescent="0.25">
      <c r="A157" s="95">
        <v>44015</v>
      </c>
      <c r="B157" s="81">
        <v>15504</v>
      </c>
      <c r="C157" s="81">
        <v>298</v>
      </c>
      <c r="D157" s="81">
        <v>13064</v>
      </c>
      <c r="E157" s="81"/>
      <c r="F157" s="81">
        <f t="shared" si="39"/>
        <v>309</v>
      </c>
      <c r="G157" s="81">
        <f t="shared" si="39"/>
        <v>11</v>
      </c>
      <c r="H157" s="81">
        <f t="shared" si="39"/>
        <v>152</v>
      </c>
      <c r="I157" s="81">
        <f t="shared" si="36"/>
        <v>2142</v>
      </c>
      <c r="J157" s="82">
        <f t="shared" si="24"/>
        <v>0.15514726786856328</v>
      </c>
      <c r="K157" s="82">
        <f t="shared" si="25"/>
        <v>5.5110220440881767E-3</v>
      </c>
      <c r="L157" s="82">
        <f t="shared" si="26"/>
        <v>7.6152304609218444E-2</v>
      </c>
      <c r="M157" s="81">
        <f t="shared" si="28"/>
        <v>1.8998401635929587</v>
      </c>
      <c r="N157" s="84">
        <f t="shared" si="27"/>
        <v>1.9220846233230133E-2</v>
      </c>
      <c r="O157" s="84"/>
      <c r="P157" s="85">
        <f t="shared" si="29"/>
        <v>0.84262125902992779</v>
      </c>
      <c r="Q157" s="87">
        <f t="shared" si="30"/>
        <v>1.9220846233230133E-2</v>
      </c>
      <c r="R157" s="96">
        <f t="shared" si="37"/>
        <v>0.13815789473684204</v>
      </c>
      <c r="AB157" s="119">
        <f t="shared" si="38"/>
        <v>277</v>
      </c>
      <c r="AC157" s="120">
        <f t="shared" si="38"/>
        <v>4.7142857142857144</v>
      </c>
      <c r="AD157" s="67">
        <f t="shared" si="31"/>
        <v>3.2914285714285718</v>
      </c>
      <c r="AE157" s="41">
        <f t="shared" si="32"/>
        <v>1.4322916666666665</v>
      </c>
    </row>
    <row r="158" spans="1:31" ht="13.8" x14ac:dyDescent="0.25">
      <c r="A158" s="95">
        <v>44016</v>
      </c>
      <c r="B158" s="81">
        <v>15829</v>
      </c>
      <c r="C158" s="81">
        <v>306</v>
      </c>
      <c r="D158" s="81">
        <v>13176</v>
      </c>
      <c r="E158" s="81"/>
      <c r="F158" s="81">
        <f t="shared" si="39"/>
        <v>325</v>
      </c>
      <c r="G158" s="81">
        <f t="shared" si="39"/>
        <v>8</v>
      </c>
      <c r="H158" s="81">
        <f t="shared" si="39"/>
        <v>112</v>
      </c>
      <c r="I158" s="81">
        <f t="shared" si="36"/>
        <v>2347</v>
      </c>
      <c r="J158" s="82">
        <f t="shared" si="24"/>
        <v>0.152065028219495</v>
      </c>
      <c r="K158" s="82">
        <f t="shared" si="25"/>
        <v>3.7348272642390291E-3</v>
      </c>
      <c r="L158" s="82">
        <f t="shared" si="26"/>
        <v>5.2287581699346407E-2</v>
      </c>
      <c r="M158" s="81">
        <f t="shared" si="28"/>
        <v>2.7143607537179855</v>
      </c>
      <c r="N158" s="84">
        <f t="shared" si="27"/>
        <v>1.9331606544949143E-2</v>
      </c>
      <c r="O158" s="84"/>
      <c r="P158" s="85">
        <f t="shared" si="29"/>
        <v>0.83239623475898672</v>
      </c>
      <c r="Q158" s="87">
        <f t="shared" si="30"/>
        <v>1.9331606544949143E-2</v>
      </c>
      <c r="R158" s="96">
        <f t="shared" si="37"/>
        <v>0.14827215869606414</v>
      </c>
      <c r="AB158" s="119">
        <f t="shared" si="38"/>
        <v>291</v>
      </c>
      <c r="AC158" s="120">
        <f t="shared" si="38"/>
        <v>5.5714285714285712</v>
      </c>
      <c r="AD158" s="67">
        <f t="shared" si="31"/>
        <v>3.7085714285714282</v>
      </c>
      <c r="AE158" s="41">
        <f t="shared" si="32"/>
        <v>1.50231124807396</v>
      </c>
    </row>
    <row r="159" spans="1:31" ht="13.8" x14ac:dyDescent="0.25">
      <c r="A159" s="95">
        <v>44017</v>
      </c>
      <c r="B159" s="81">
        <v>16131</v>
      </c>
      <c r="C159" s="81">
        <v>311</v>
      </c>
      <c r="D159" s="81">
        <v>13267</v>
      </c>
      <c r="E159" s="81"/>
      <c r="F159" s="81">
        <f t="shared" si="39"/>
        <v>302</v>
      </c>
      <c r="G159" s="81">
        <f t="shared" si="39"/>
        <v>5</v>
      </c>
      <c r="H159" s="81">
        <f t="shared" si="39"/>
        <v>91</v>
      </c>
      <c r="I159" s="81">
        <f t="shared" si="36"/>
        <v>2553</v>
      </c>
      <c r="J159" s="82">
        <f t="shared" si="24"/>
        <v>0.12896728786246517</v>
      </c>
      <c r="K159" s="82">
        <f t="shared" si="25"/>
        <v>2.1303792074989347E-3</v>
      </c>
      <c r="L159" s="82">
        <f t="shared" si="26"/>
        <v>3.8772901576480612E-2</v>
      </c>
      <c r="M159" s="81">
        <f t="shared" si="28"/>
        <v>3.1529815063875599</v>
      </c>
      <c r="N159" s="84">
        <f t="shared" si="27"/>
        <v>1.927964788295828E-2</v>
      </c>
      <c r="O159" s="84"/>
      <c r="P159" s="85">
        <f t="shared" si="29"/>
        <v>0.82245366065340031</v>
      </c>
      <c r="Q159" s="87">
        <f t="shared" si="30"/>
        <v>1.927964788295828E-2</v>
      </c>
      <c r="R159" s="96">
        <f t="shared" si="37"/>
        <v>0.15826669146364136</v>
      </c>
      <c r="AB159" s="119">
        <f t="shared" si="38"/>
        <v>297.85714285714283</v>
      </c>
      <c r="AC159" s="120">
        <f t="shared" si="38"/>
        <v>5.8571428571428568</v>
      </c>
      <c r="AD159" s="67">
        <f t="shared" si="31"/>
        <v>4.2057142857142855</v>
      </c>
      <c r="AE159" s="41">
        <f t="shared" si="32"/>
        <v>1.3926630434782608</v>
      </c>
    </row>
    <row r="160" spans="1:31" ht="13.8" x14ac:dyDescent="0.25">
      <c r="A160" s="95">
        <v>44018</v>
      </c>
      <c r="B160" s="81">
        <v>16420</v>
      </c>
      <c r="C160" s="81">
        <v>317</v>
      </c>
      <c r="D160" s="81">
        <v>13366</v>
      </c>
      <c r="E160" s="81"/>
      <c r="F160" s="81">
        <f t="shared" si="39"/>
        <v>289</v>
      </c>
      <c r="G160" s="81">
        <f t="shared" si="39"/>
        <v>6</v>
      </c>
      <c r="H160" s="81">
        <f t="shared" si="39"/>
        <v>99</v>
      </c>
      <c r="I160" s="81">
        <f t="shared" si="36"/>
        <v>2737</v>
      </c>
      <c r="J160" s="82">
        <f t="shared" si="24"/>
        <v>0.11346229651012837</v>
      </c>
      <c r="K160" s="82">
        <f t="shared" si="25"/>
        <v>2.3501762632197414E-3</v>
      </c>
      <c r="L160" s="82">
        <f t="shared" si="26"/>
        <v>3.8777908343125736E-2</v>
      </c>
      <c r="M160" s="81">
        <f t="shared" si="28"/>
        <v>2.7587546951462643</v>
      </c>
      <c r="N160" s="84">
        <f t="shared" si="27"/>
        <v>1.9305724725943971E-2</v>
      </c>
      <c r="O160" s="84"/>
      <c r="P160" s="85">
        <f t="shared" si="29"/>
        <v>0.81400730816077949</v>
      </c>
      <c r="Q160" s="87">
        <f t="shared" si="30"/>
        <v>1.9305724725943971E-2</v>
      </c>
      <c r="R160" s="96">
        <f t="shared" si="37"/>
        <v>0.16668696711327657</v>
      </c>
      <c r="AB160" s="119">
        <f t="shared" si="38"/>
        <v>304.57142857142856</v>
      </c>
      <c r="AC160" s="120">
        <f t="shared" si="38"/>
        <v>6.1428571428571432</v>
      </c>
      <c r="AD160" s="67">
        <f t="shared" si="31"/>
        <v>4.5742857142857147</v>
      </c>
      <c r="AE160" s="41">
        <f t="shared" si="32"/>
        <v>1.3429106808244846</v>
      </c>
    </row>
    <row r="161" spans="1:31" ht="13.8" x14ac:dyDescent="0.25">
      <c r="A161" s="95">
        <v>44019</v>
      </c>
      <c r="B161" s="81">
        <v>16719</v>
      </c>
      <c r="C161" s="81">
        <v>330</v>
      </c>
      <c r="D161" s="81">
        <v>13447</v>
      </c>
      <c r="E161" s="81"/>
      <c r="F161" s="81">
        <f t="shared" ref="F161:H162" si="40">B161-B160</f>
        <v>299</v>
      </c>
      <c r="G161" s="81">
        <f t="shared" si="40"/>
        <v>13</v>
      </c>
      <c r="H161" s="81">
        <f t="shared" si="40"/>
        <v>81</v>
      </c>
      <c r="I161" s="81">
        <f t="shared" si="36"/>
        <v>2942</v>
      </c>
      <c r="J161" s="82">
        <f t="shared" ref="J161:J162" si="41">F161/I160*$B$2/($B$2-B160)</f>
        <v>0.10950121824719827</v>
      </c>
      <c r="K161" s="82">
        <f t="shared" ref="K161:K162" si="42">G161/I160</f>
        <v>4.7497259773474606E-3</v>
      </c>
      <c r="L161" s="82">
        <f t="shared" ref="L161:L162" si="43">H161/I160</f>
        <v>2.9594446474241871E-2</v>
      </c>
      <c r="M161" s="81">
        <f t="shared" si="28"/>
        <v>3.1883493015168258</v>
      </c>
      <c r="N161" s="84">
        <f t="shared" ref="N161:N162" si="44">C161/B161</f>
        <v>1.9738022609007717E-2</v>
      </c>
      <c r="O161" s="84"/>
      <c r="P161" s="85">
        <f t="shared" si="29"/>
        <v>0.8042945152222023</v>
      </c>
      <c r="Q161" s="87">
        <f t="shared" si="30"/>
        <v>1.9738022609007717E-2</v>
      </c>
      <c r="R161" s="96">
        <f t="shared" si="37"/>
        <v>0.17596746216879</v>
      </c>
      <c r="AB161" s="119">
        <f t="shared" si="38"/>
        <v>307.85714285714283</v>
      </c>
      <c r="AC161" s="120">
        <f t="shared" si="38"/>
        <v>7.5714285714285712</v>
      </c>
      <c r="AD161" s="67">
        <f t="shared" si="31"/>
        <v>5.2085714285714291</v>
      </c>
      <c r="AE161" s="41">
        <f t="shared" si="32"/>
        <v>1.4536478332419087</v>
      </c>
    </row>
    <row r="162" spans="1:31" ht="13.8" x14ac:dyDescent="0.25">
      <c r="A162" s="95">
        <v>44020</v>
      </c>
      <c r="B162" s="81">
        <v>17076</v>
      </c>
      <c r="C162" s="81">
        <v>341</v>
      </c>
      <c r="D162" s="81">
        <v>13562</v>
      </c>
      <c r="E162" s="81"/>
      <c r="F162" s="81">
        <f t="shared" si="40"/>
        <v>357</v>
      </c>
      <c r="G162" s="81">
        <f t="shared" si="40"/>
        <v>11</v>
      </c>
      <c r="H162" s="81">
        <f t="shared" si="40"/>
        <v>115</v>
      </c>
      <c r="I162" s="81">
        <f t="shared" si="36"/>
        <v>3173</v>
      </c>
      <c r="J162" s="82">
        <f t="shared" si="41"/>
        <v>0.12163729408456801</v>
      </c>
      <c r="K162" s="82">
        <f t="shared" si="42"/>
        <v>3.7389530931339226E-3</v>
      </c>
      <c r="L162" s="82">
        <f t="shared" si="43"/>
        <v>3.9089055064581914E-2</v>
      </c>
      <c r="M162" s="81">
        <f t="shared" ref="M162" si="45">J162/(K162+L162)</f>
        <v>2.8401342793396758</v>
      </c>
      <c r="N162" s="84">
        <f t="shared" si="44"/>
        <v>1.996954790349028E-2</v>
      </c>
      <c r="O162" s="84"/>
      <c r="P162" s="85">
        <f t="shared" ref="P162" si="46">D162/B162</f>
        <v>0.79421410166315298</v>
      </c>
      <c r="Q162" s="87">
        <f t="shared" ref="Q162" si="47">N162</f>
        <v>1.996954790349028E-2</v>
      </c>
      <c r="R162" s="96">
        <f t="shared" si="37"/>
        <v>0.18581635043335676</v>
      </c>
      <c r="AB162" s="119">
        <f t="shared" si="38"/>
        <v>320</v>
      </c>
      <c r="AC162" s="120">
        <f t="shared" si="38"/>
        <v>8.5714285714285712</v>
      </c>
      <c r="AD162" s="67">
        <f t="shared" si="31"/>
        <v>5.54</v>
      </c>
      <c r="AE162" s="41">
        <f t="shared" si="32"/>
        <v>1.5471892728210417</v>
      </c>
    </row>
    <row r="163" spans="1:31" ht="13.8" x14ac:dyDescent="0.25">
      <c r="A163" s="95">
        <v>44021</v>
      </c>
      <c r="B163" s="81">
        <v>17342</v>
      </c>
      <c r="C163" s="81">
        <v>352</v>
      </c>
      <c r="D163" s="81">
        <v>13651</v>
      </c>
      <c r="E163" s="81"/>
      <c r="F163" s="81">
        <f t="shared" ref="F163:F169" si="48">B163-B162</f>
        <v>266</v>
      </c>
      <c r="G163" s="81">
        <f t="shared" ref="G163:G169" si="49">C163-C162</f>
        <v>11</v>
      </c>
      <c r="H163" s="81">
        <f t="shared" ref="H163:H169" si="50">D163-D162</f>
        <v>89</v>
      </c>
      <c r="I163" s="81">
        <f t="shared" ref="I163:I169" si="51">B163-D163-C163</f>
        <v>3339</v>
      </c>
      <c r="J163" s="82">
        <f t="shared" ref="J163:J169" si="52">F163/I162*$B$2/($B$2-B162)</f>
        <v>8.403786821930305E-2</v>
      </c>
      <c r="K163" s="82">
        <f t="shared" ref="K163:K169" si="53">G163/I162</f>
        <v>3.4667507091080997E-3</v>
      </c>
      <c r="L163" s="82">
        <f t="shared" ref="L163:L169" si="54">H163/I162</f>
        <v>2.8049164828238261E-2</v>
      </c>
      <c r="M163" s="81">
        <f t="shared" ref="M163:M169" si="55">J163/(K163+L163)</f>
        <v>2.6665215585984856</v>
      </c>
      <c r="N163" s="84">
        <f t="shared" ref="N163:N169" si="56">C163/B163</f>
        <v>2.0297543535924344E-2</v>
      </c>
      <c r="O163" s="84"/>
      <c r="P163" s="85">
        <f t="shared" ref="P163:P169" si="57">D163/B163</f>
        <v>0.78716411025256605</v>
      </c>
      <c r="Q163" s="87">
        <f t="shared" ref="Q163:Q169" si="58">N163</f>
        <v>2.0297543535924344E-2</v>
      </c>
      <c r="R163" s="96">
        <f t="shared" ref="R163:R169" si="59">IF(P163="","",1-SUM(P163:Q163))</f>
        <v>0.19253834621150956</v>
      </c>
      <c r="AB163" s="119">
        <f t="shared" ref="AB163:AB169" si="60">AVERAGE(F157:F163)</f>
        <v>306.71428571428572</v>
      </c>
      <c r="AC163" s="120">
        <f t="shared" ref="AC163:AC169" si="61">AVERAGE(G157:G163)</f>
        <v>9.2857142857142865</v>
      </c>
      <c r="AD163" s="67">
        <f t="shared" ref="AD163:AD169" si="62">INDEX(AB142:AB163,$AE$3)*$AD$2</f>
        <v>5.82</v>
      </c>
      <c r="AE163" s="41">
        <f t="shared" ref="AE163:AE169" si="63">AC163/AD163</f>
        <v>1.5954835542464409</v>
      </c>
    </row>
    <row r="164" spans="1:31" ht="13.8" x14ac:dyDescent="0.25">
      <c r="A164" s="95">
        <v>44022</v>
      </c>
      <c r="B164" s="81">
        <v>17728</v>
      </c>
      <c r="C164" s="81">
        <v>370</v>
      </c>
      <c r="D164" s="81">
        <v>13719</v>
      </c>
      <c r="E164" s="81"/>
      <c r="F164" s="81">
        <f t="shared" si="48"/>
        <v>386</v>
      </c>
      <c r="G164" s="81">
        <f t="shared" si="49"/>
        <v>18</v>
      </c>
      <c r="H164" s="81">
        <f t="shared" si="50"/>
        <v>68</v>
      </c>
      <c r="I164" s="81">
        <f t="shared" si="51"/>
        <v>3639</v>
      </c>
      <c r="J164" s="82">
        <f t="shared" si="52"/>
        <v>0.11589132677076007</v>
      </c>
      <c r="K164" s="82">
        <f t="shared" si="53"/>
        <v>5.3908355795148251E-3</v>
      </c>
      <c r="L164" s="82">
        <f t="shared" si="54"/>
        <v>2.0365378855944895E-2</v>
      </c>
      <c r="M164" s="81">
        <f t="shared" si="55"/>
        <v>4.4995481405531148</v>
      </c>
      <c r="N164" s="84">
        <f t="shared" si="56"/>
        <v>2.0870938628158846E-2</v>
      </c>
      <c r="O164" s="84"/>
      <c r="P164" s="85">
        <f t="shared" si="57"/>
        <v>0.77386055956678701</v>
      </c>
      <c r="Q164" s="87">
        <f t="shared" si="58"/>
        <v>2.0870938628158846E-2</v>
      </c>
      <c r="R164" s="96">
        <f t="shared" si="59"/>
        <v>0.20526850180505418</v>
      </c>
      <c r="AB164" s="119">
        <f t="shared" si="60"/>
        <v>317.71428571428572</v>
      </c>
      <c r="AC164" s="120">
        <f t="shared" si="61"/>
        <v>10.285714285714286</v>
      </c>
      <c r="AD164" s="67">
        <f t="shared" si="62"/>
        <v>5.9571428571428564</v>
      </c>
      <c r="AE164" s="41">
        <f t="shared" si="63"/>
        <v>1.7266187050359716</v>
      </c>
    </row>
    <row r="165" spans="1:31" ht="13.8" x14ac:dyDescent="0.25">
      <c r="A165" s="95">
        <v>44023</v>
      </c>
      <c r="B165" s="81">
        <v>18073</v>
      </c>
      <c r="C165" s="81">
        <v>382</v>
      </c>
      <c r="D165" s="81">
        <v>13780</v>
      </c>
      <c r="E165" s="81"/>
      <c r="F165" s="81">
        <f t="shared" si="48"/>
        <v>345</v>
      </c>
      <c r="G165" s="81">
        <f t="shared" si="49"/>
        <v>12</v>
      </c>
      <c r="H165" s="81">
        <f t="shared" si="50"/>
        <v>61</v>
      </c>
      <c r="I165" s="81">
        <f t="shared" si="51"/>
        <v>3911</v>
      </c>
      <c r="J165" s="82">
        <f t="shared" si="52"/>
        <v>9.5047600872649324E-2</v>
      </c>
      <c r="K165" s="82">
        <f t="shared" si="53"/>
        <v>3.2976092333058533E-3</v>
      </c>
      <c r="L165" s="82">
        <f t="shared" si="54"/>
        <v>1.676284693597142E-2</v>
      </c>
      <c r="M165" s="81">
        <f t="shared" si="55"/>
        <v>4.7380578024050806</v>
      </c>
      <c r="N165" s="84">
        <f t="shared" si="56"/>
        <v>2.1136501964256073E-2</v>
      </c>
      <c r="O165" s="84"/>
      <c r="P165" s="85">
        <f t="shared" si="57"/>
        <v>0.76246334310850439</v>
      </c>
      <c r="Q165" s="87">
        <f t="shared" si="58"/>
        <v>2.1136501964256073E-2</v>
      </c>
      <c r="R165" s="96">
        <f t="shared" si="59"/>
        <v>0.21640015492723952</v>
      </c>
      <c r="AB165" s="119">
        <f t="shared" si="60"/>
        <v>320.57142857142856</v>
      </c>
      <c r="AC165" s="120">
        <f t="shared" si="61"/>
        <v>10.857142857142858</v>
      </c>
      <c r="AD165" s="67">
        <f t="shared" si="62"/>
        <v>6.0914285714285716</v>
      </c>
      <c r="AE165" s="41">
        <f t="shared" si="63"/>
        <v>1.7823639774859288</v>
      </c>
    </row>
    <row r="166" spans="1:31" ht="13.8" x14ac:dyDescent="0.25">
      <c r="A166" s="95">
        <v>44024</v>
      </c>
      <c r="B166" s="81">
        <v>18360</v>
      </c>
      <c r="C166" s="81">
        <v>393</v>
      </c>
      <c r="D166" s="81">
        <v>13876</v>
      </c>
      <c r="E166" s="81"/>
      <c r="F166" s="81">
        <f t="shared" si="48"/>
        <v>287</v>
      </c>
      <c r="G166" s="81">
        <f t="shared" si="49"/>
        <v>11</v>
      </c>
      <c r="H166" s="81">
        <f t="shared" si="50"/>
        <v>96</v>
      </c>
      <c r="I166" s="81">
        <f t="shared" si="51"/>
        <v>4091</v>
      </c>
      <c r="J166" s="82">
        <f t="shared" si="52"/>
        <v>7.3573211794591017E-2</v>
      </c>
      <c r="K166" s="82">
        <f t="shared" si="53"/>
        <v>2.8125799028381488E-3</v>
      </c>
      <c r="L166" s="82">
        <f t="shared" si="54"/>
        <v>2.4546151879314752E-2</v>
      </c>
      <c r="M166" s="81">
        <f t="shared" si="55"/>
        <v>2.6892040311088361</v>
      </c>
      <c r="N166" s="84">
        <f t="shared" si="56"/>
        <v>2.1405228758169935E-2</v>
      </c>
      <c r="O166" s="84"/>
      <c r="P166" s="85">
        <f t="shared" si="57"/>
        <v>0.75577342047930285</v>
      </c>
      <c r="Q166" s="87">
        <f t="shared" si="58"/>
        <v>2.1405228758169935E-2</v>
      </c>
      <c r="R166" s="96">
        <f t="shared" si="59"/>
        <v>0.22282135076252718</v>
      </c>
      <c r="AB166" s="119">
        <f t="shared" si="60"/>
        <v>318.42857142857144</v>
      </c>
      <c r="AC166" s="120">
        <f t="shared" si="61"/>
        <v>11.714285714285714</v>
      </c>
      <c r="AD166" s="67">
        <f t="shared" si="62"/>
        <v>6.1571428571428566</v>
      </c>
      <c r="AE166" s="41">
        <f t="shared" si="63"/>
        <v>1.9025522041763341</v>
      </c>
    </row>
    <row r="167" spans="1:31" ht="13.8" x14ac:dyDescent="0.25">
      <c r="A167" s="95">
        <v>44025</v>
      </c>
      <c r="B167" s="81">
        <v>18639</v>
      </c>
      <c r="C167" s="81">
        <v>405</v>
      </c>
      <c r="D167" s="81">
        <v>13940</v>
      </c>
      <c r="E167" s="81"/>
      <c r="F167" s="81">
        <f t="shared" si="48"/>
        <v>279</v>
      </c>
      <c r="G167" s="81">
        <f t="shared" si="49"/>
        <v>12</v>
      </c>
      <c r="H167" s="81">
        <f t="shared" si="50"/>
        <v>64</v>
      </c>
      <c r="I167" s="81">
        <f t="shared" si="51"/>
        <v>4294</v>
      </c>
      <c r="J167" s="82">
        <f t="shared" si="52"/>
        <v>6.8378293338864846E-2</v>
      </c>
      <c r="K167" s="82">
        <f t="shared" si="53"/>
        <v>2.9332681495966755E-3</v>
      </c>
      <c r="L167" s="82">
        <f t="shared" si="54"/>
        <v>1.5644096797848936E-2</v>
      </c>
      <c r="M167" s="81">
        <f t="shared" si="55"/>
        <v>3.6807315532802121</v>
      </c>
      <c r="N167" s="84">
        <f t="shared" si="56"/>
        <v>2.1728633510381457E-2</v>
      </c>
      <c r="O167" s="84"/>
      <c r="P167" s="85">
        <f t="shared" si="57"/>
        <v>0.74789420033263587</v>
      </c>
      <c r="Q167" s="87">
        <f t="shared" si="58"/>
        <v>2.1728633510381457E-2</v>
      </c>
      <c r="R167" s="96">
        <f t="shared" si="59"/>
        <v>0.23037716615698267</v>
      </c>
      <c r="AB167" s="119">
        <f t="shared" si="60"/>
        <v>317</v>
      </c>
      <c r="AC167" s="120">
        <f t="shared" si="61"/>
        <v>12.571428571428571</v>
      </c>
      <c r="AD167" s="67">
        <f t="shared" si="62"/>
        <v>6.4</v>
      </c>
      <c r="AE167" s="41">
        <f t="shared" si="63"/>
        <v>1.9642857142857142</v>
      </c>
    </row>
    <row r="168" spans="1:31" ht="13.8" x14ac:dyDescent="0.25">
      <c r="A168" s="95">
        <v>44026</v>
      </c>
      <c r="B168" s="81">
        <v>18983</v>
      </c>
      <c r="C168" s="81">
        <v>418</v>
      </c>
      <c r="D168" s="81">
        <v>13991</v>
      </c>
      <c r="E168" s="81"/>
      <c r="F168" s="81">
        <f t="shared" si="48"/>
        <v>344</v>
      </c>
      <c r="G168" s="81">
        <f t="shared" si="49"/>
        <v>13</v>
      </c>
      <c r="H168" s="81">
        <f t="shared" si="50"/>
        <v>51</v>
      </c>
      <c r="I168" s="81">
        <f t="shared" si="51"/>
        <v>4574</v>
      </c>
      <c r="J168" s="82">
        <f t="shared" si="52"/>
        <v>8.0326221070760095E-2</v>
      </c>
      <c r="K168" s="82">
        <f t="shared" si="53"/>
        <v>3.0274802049371215E-3</v>
      </c>
      <c r="L168" s="82">
        <f t="shared" si="54"/>
        <v>1.1877037727061016E-2</v>
      </c>
      <c r="M168" s="81">
        <f t="shared" si="55"/>
        <v>5.3893873949663096</v>
      </c>
      <c r="N168" s="84">
        <f t="shared" si="56"/>
        <v>2.2019701838487067E-2</v>
      </c>
      <c r="O168" s="84"/>
      <c r="P168" s="85">
        <f t="shared" si="57"/>
        <v>0.73702786703892953</v>
      </c>
      <c r="Q168" s="87">
        <f t="shared" si="58"/>
        <v>2.2019701838487067E-2</v>
      </c>
      <c r="R168" s="96">
        <f t="shared" si="59"/>
        <v>0.24095243112258335</v>
      </c>
      <c r="AB168" s="119">
        <f t="shared" si="60"/>
        <v>323.42857142857144</v>
      </c>
      <c r="AC168" s="120">
        <f t="shared" si="61"/>
        <v>12.571428571428571</v>
      </c>
      <c r="AD168" s="67">
        <f t="shared" si="62"/>
        <v>6.1342857142857143</v>
      </c>
      <c r="AE168" s="41">
        <f t="shared" si="63"/>
        <v>2.0493712156497437</v>
      </c>
    </row>
    <row r="169" spans="1:31" ht="13.8" x14ac:dyDescent="0.25">
      <c r="A169" s="95">
        <v>44027</v>
      </c>
      <c r="B169" s="81">
        <v>19334</v>
      </c>
      <c r="C169" s="81">
        <v>429</v>
      </c>
      <c r="D169" s="81">
        <v>14047</v>
      </c>
      <c r="E169" s="81"/>
      <c r="F169" s="81">
        <f t="shared" si="48"/>
        <v>351</v>
      </c>
      <c r="G169" s="81">
        <f t="shared" si="49"/>
        <v>11</v>
      </c>
      <c r="H169" s="81">
        <f t="shared" si="50"/>
        <v>56</v>
      </c>
      <c r="I169" s="81">
        <f t="shared" si="51"/>
        <v>4858</v>
      </c>
      <c r="J169" s="82">
        <f t="shared" si="52"/>
        <v>7.6947292856545016E-2</v>
      </c>
      <c r="K169" s="82">
        <f t="shared" si="53"/>
        <v>2.404897245299519E-3</v>
      </c>
      <c r="L169" s="82">
        <f t="shared" si="54"/>
        <v>1.2243113248797552E-2</v>
      </c>
      <c r="M169" s="81">
        <f t="shared" si="55"/>
        <v>5.2530883212811474</v>
      </c>
      <c r="N169" s="84">
        <f t="shared" si="56"/>
        <v>2.2188890038274543E-2</v>
      </c>
      <c r="O169" s="84"/>
      <c r="P169" s="85">
        <f t="shared" si="57"/>
        <v>0.72654391227888693</v>
      </c>
      <c r="Q169" s="87">
        <f t="shared" si="58"/>
        <v>2.2188890038274543E-2</v>
      </c>
      <c r="R169" s="96">
        <f t="shared" si="59"/>
        <v>0.25126719768283856</v>
      </c>
      <c r="AB169" s="119">
        <f t="shared" si="60"/>
        <v>322.57142857142856</v>
      </c>
      <c r="AC169" s="120">
        <f t="shared" si="61"/>
        <v>12.571428571428571</v>
      </c>
      <c r="AD169" s="67">
        <f t="shared" si="62"/>
        <v>6.354285714285715</v>
      </c>
      <c r="AE169" s="41">
        <f t="shared" si="63"/>
        <v>1.97841726618705</v>
      </c>
    </row>
    <row r="170" spans="1:31" ht="13.8" x14ac:dyDescent="0.25">
      <c r="A170" s="95">
        <v>44028</v>
      </c>
      <c r="B170" s="81">
        <v>19717</v>
      </c>
      <c r="C170" s="81">
        <v>442</v>
      </c>
      <c r="D170" s="81">
        <v>14417</v>
      </c>
      <c r="E170" s="81"/>
      <c r="F170" s="81">
        <f t="shared" ref="F170:F175" si="64">B170-B169</f>
        <v>383</v>
      </c>
      <c r="G170" s="81">
        <f t="shared" ref="G170:G175" si="65">C170-C169</f>
        <v>13</v>
      </c>
      <c r="H170" s="81">
        <f t="shared" ref="H170:H175" si="66">D170-D169</f>
        <v>370</v>
      </c>
      <c r="I170" s="81">
        <f t="shared" ref="I170:I175" si="67">B170-D170-C170</f>
        <v>4858</v>
      </c>
      <c r="J170" s="82">
        <f t="shared" ref="J170:J175" si="68">F170/I169*$B$2/($B$2-B169)</f>
        <v>7.9057949402705913E-2</v>
      </c>
      <c r="K170" s="82">
        <f t="shared" ref="K170:K175" si="69">G170/I169</f>
        <v>2.6759983532317825E-3</v>
      </c>
      <c r="L170" s="82">
        <f t="shared" ref="L170:L175" si="70">H170/I169</f>
        <v>7.6163030053519973E-2</v>
      </c>
      <c r="M170" s="81">
        <f t="shared" ref="M170:M175" si="71">J170/(K170+L170)</f>
        <v>1.0027768099173506</v>
      </c>
      <c r="N170" s="84">
        <f t="shared" ref="N170:N175" si="72">C170/B170</f>
        <v>2.2417203428513464E-2</v>
      </c>
      <c r="O170" s="84"/>
      <c r="P170" s="85">
        <f t="shared" ref="P170:P175" si="73">D170/B170</f>
        <v>0.73119642947710095</v>
      </c>
      <c r="Q170" s="87">
        <f t="shared" ref="Q170:Q175" si="74">N170</f>
        <v>2.2417203428513464E-2</v>
      </c>
      <c r="R170" s="96">
        <f t="shared" ref="R170:R175" si="75">IF(P170="","",1-SUM(P170:Q170))</f>
        <v>0.24638636709438555</v>
      </c>
      <c r="AB170" s="119">
        <f t="shared" ref="AB170:AB175" si="76">AVERAGE(F164:F170)</f>
        <v>339.28571428571428</v>
      </c>
      <c r="AC170" s="120">
        <f t="shared" ref="AC170:AC175" si="77">AVERAGE(G164:G170)</f>
        <v>12.857142857142858</v>
      </c>
      <c r="AD170" s="67">
        <f t="shared" ref="AD170:AD175" si="78">INDEX(AB149:AB170,$AE$3)*$AD$2</f>
        <v>6.411428571428571</v>
      </c>
      <c r="AE170" s="41">
        <f t="shared" ref="AE170:AE175" si="79">AC170/AD170</f>
        <v>2.0053475935828877</v>
      </c>
    </row>
    <row r="171" spans="1:31" ht="13.8" x14ac:dyDescent="0.25">
      <c r="A171" s="95">
        <v>44029</v>
      </c>
      <c r="B171" s="81">
        <v>20109</v>
      </c>
      <c r="C171" s="81">
        <v>452</v>
      </c>
      <c r="D171" s="81">
        <v>14799</v>
      </c>
      <c r="E171" s="81"/>
      <c r="F171" s="81">
        <f t="shared" si="64"/>
        <v>392</v>
      </c>
      <c r="G171" s="81">
        <f t="shared" si="65"/>
        <v>10</v>
      </c>
      <c r="H171" s="81">
        <f t="shared" si="66"/>
        <v>382</v>
      </c>
      <c r="I171" s="81">
        <f t="shared" si="67"/>
        <v>4858</v>
      </c>
      <c r="J171" s="82">
        <f t="shared" si="68"/>
        <v>8.0920159233882683E-2</v>
      </c>
      <c r="K171" s="82">
        <f t="shared" si="69"/>
        <v>2.0584602717167557E-3</v>
      </c>
      <c r="L171" s="82">
        <f t="shared" si="70"/>
        <v>7.8633182379580072E-2</v>
      </c>
      <c r="M171" s="81">
        <f t="shared" si="71"/>
        <v>1.0028319733627604</v>
      </c>
      <c r="N171" s="84">
        <f t="shared" si="72"/>
        <v>2.247749763787359E-2</v>
      </c>
      <c r="O171" s="84"/>
      <c r="P171" s="85">
        <f t="shared" si="73"/>
        <v>0.73593913173206027</v>
      </c>
      <c r="Q171" s="87">
        <f t="shared" si="74"/>
        <v>2.247749763787359E-2</v>
      </c>
      <c r="R171" s="96">
        <f t="shared" si="75"/>
        <v>0.24158337063006619</v>
      </c>
      <c r="AB171" s="119">
        <f t="shared" si="76"/>
        <v>340.14285714285717</v>
      </c>
      <c r="AC171" s="120">
        <f t="shared" si="77"/>
        <v>11.714285714285714</v>
      </c>
      <c r="AD171" s="67">
        <f t="shared" si="78"/>
        <v>6.3685714285714292</v>
      </c>
      <c r="AE171" s="41">
        <f t="shared" si="79"/>
        <v>1.839389860924181</v>
      </c>
    </row>
    <row r="172" spans="1:31" ht="13.8" x14ac:dyDescent="0.25">
      <c r="A172" s="95">
        <v>44030</v>
      </c>
      <c r="B172" s="81">
        <v>20498</v>
      </c>
      <c r="C172" s="81">
        <v>461</v>
      </c>
      <c r="D172" s="81">
        <v>15179</v>
      </c>
      <c r="E172" s="81"/>
      <c r="F172" s="81">
        <f t="shared" si="64"/>
        <v>389</v>
      </c>
      <c r="G172" s="81">
        <f t="shared" si="65"/>
        <v>9</v>
      </c>
      <c r="H172" s="81">
        <f t="shared" si="66"/>
        <v>380</v>
      </c>
      <c r="I172" s="81">
        <f t="shared" si="67"/>
        <v>4858</v>
      </c>
      <c r="J172" s="82">
        <f t="shared" si="68"/>
        <v>8.0305393765317007E-2</v>
      </c>
      <c r="K172" s="82">
        <f t="shared" si="69"/>
        <v>1.8526142445450802E-3</v>
      </c>
      <c r="L172" s="82">
        <f t="shared" si="70"/>
        <v>7.8221490325236717E-2</v>
      </c>
      <c r="M172" s="81">
        <f t="shared" si="71"/>
        <v>1.0028884393622366</v>
      </c>
      <c r="N172" s="84">
        <f t="shared" si="72"/>
        <v>2.2489999024295052E-2</v>
      </c>
      <c r="O172" s="84"/>
      <c r="P172" s="85">
        <f t="shared" si="73"/>
        <v>0.74051126939213585</v>
      </c>
      <c r="Q172" s="87">
        <f t="shared" si="74"/>
        <v>2.2489999024295052E-2</v>
      </c>
      <c r="R172" s="96">
        <f t="shared" si="75"/>
        <v>0.2369987315835691</v>
      </c>
      <c r="AB172" s="119">
        <f t="shared" si="76"/>
        <v>346.42857142857144</v>
      </c>
      <c r="AC172" s="120">
        <f t="shared" si="77"/>
        <v>11.285714285714286</v>
      </c>
      <c r="AD172" s="67">
        <f t="shared" si="78"/>
        <v>6.34</v>
      </c>
      <c r="AE172" s="41">
        <f t="shared" si="79"/>
        <v>1.78008111762055</v>
      </c>
    </row>
    <row r="173" spans="1:31" ht="13.8" x14ac:dyDescent="0.25">
      <c r="A173" s="95">
        <v>44031</v>
      </c>
      <c r="B173" s="81">
        <v>20894</v>
      </c>
      <c r="C173" s="81">
        <v>472</v>
      </c>
      <c r="D173" s="81">
        <v>15564</v>
      </c>
      <c r="E173" s="81"/>
      <c r="F173" s="81">
        <f t="shared" si="64"/>
        <v>396</v>
      </c>
      <c r="G173" s="81">
        <f t="shared" si="65"/>
        <v>11</v>
      </c>
      <c r="H173" s="81">
        <f t="shared" si="66"/>
        <v>385</v>
      </c>
      <c r="I173" s="81">
        <f t="shared" si="67"/>
        <v>4858</v>
      </c>
      <c r="J173" s="82">
        <f t="shared" si="68"/>
        <v>8.1755046086060892E-2</v>
      </c>
      <c r="K173" s="82">
        <f t="shared" si="69"/>
        <v>2.2643062988884316E-3</v>
      </c>
      <c r="L173" s="82">
        <f t="shared" si="70"/>
        <v>7.9250720461095103E-2</v>
      </c>
      <c r="M173" s="81">
        <f t="shared" si="71"/>
        <v>1.0029444795103126</v>
      </c>
      <c r="N173" s="84">
        <f t="shared" si="72"/>
        <v>2.25902172872595E-2</v>
      </c>
      <c r="O173" s="84"/>
      <c r="P173" s="85">
        <f t="shared" si="73"/>
        <v>0.74490284292141284</v>
      </c>
      <c r="Q173" s="87">
        <f t="shared" si="74"/>
        <v>2.25902172872595E-2</v>
      </c>
      <c r="R173" s="96">
        <f t="shared" si="75"/>
        <v>0.23250693979132764</v>
      </c>
      <c r="AB173" s="119">
        <f t="shared" si="76"/>
        <v>362</v>
      </c>
      <c r="AC173" s="120">
        <f t="shared" si="77"/>
        <v>11.285714285714286</v>
      </c>
      <c r="AD173" s="67">
        <f t="shared" si="78"/>
        <v>6.4685714285714289</v>
      </c>
      <c r="AE173" s="41">
        <f t="shared" si="79"/>
        <v>1.7446996466431095</v>
      </c>
    </row>
    <row r="174" spans="1:31" ht="13.8" x14ac:dyDescent="0.25">
      <c r="A174" s="95">
        <v>44032</v>
      </c>
      <c r="B174" s="81">
        <v>21253</v>
      </c>
      <c r="C174" s="81">
        <v>482</v>
      </c>
      <c r="D174" s="81">
        <v>0</v>
      </c>
      <c r="E174" s="81"/>
      <c r="F174" s="81">
        <f t="shared" si="64"/>
        <v>359</v>
      </c>
      <c r="G174" s="81">
        <f t="shared" si="65"/>
        <v>10</v>
      </c>
      <c r="H174" s="81">
        <f t="shared" si="66"/>
        <v>-15564</v>
      </c>
      <c r="I174" s="81">
        <f t="shared" si="67"/>
        <v>20771</v>
      </c>
      <c r="J174" s="82">
        <f t="shared" si="68"/>
        <v>7.412053332542809E-2</v>
      </c>
      <c r="K174" s="82">
        <f t="shared" si="69"/>
        <v>2.0584602717167557E-3</v>
      </c>
      <c r="L174" s="82">
        <f t="shared" si="70"/>
        <v>-3.2037875668999587</v>
      </c>
      <c r="M174" s="81">
        <f t="shared" si="71"/>
        <v>-2.3150157573288522E-2</v>
      </c>
      <c r="N174" s="84">
        <f t="shared" si="72"/>
        <v>2.2679151178657132E-2</v>
      </c>
      <c r="O174" s="84"/>
      <c r="P174" s="85">
        <f t="shared" si="73"/>
        <v>0</v>
      </c>
      <c r="Q174" s="87">
        <f t="shared" si="74"/>
        <v>2.2679151178657132E-2</v>
      </c>
      <c r="R174" s="96">
        <f t="shared" si="75"/>
        <v>0.97732084882134285</v>
      </c>
      <c r="AB174" s="119">
        <f t="shared" si="76"/>
        <v>373.42857142857144</v>
      </c>
      <c r="AC174" s="120">
        <f t="shared" si="77"/>
        <v>11</v>
      </c>
      <c r="AD174" s="67">
        <f t="shared" si="78"/>
        <v>6.4514285714285711</v>
      </c>
      <c r="AE174" s="41">
        <f t="shared" si="79"/>
        <v>1.7050487156775909</v>
      </c>
    </row>
    <row r="175" spans="1:31" ht="13.8" x14ac:dyDescent="0.25">
      <c r="A175" s="95">
        <v>44033</v>
      </c>
      <c r="B175" s="81">
        <v>21605</v>
      </c>
      <c r="C175" s="81">
        <v>491</v>
      </c>
      <c r="D175" s="81">
        <v>0</v>
      </c>
      <c r="E175" s="81"/>
      <c r="F175" s="81">
        <f t="shared" si="64"/>
        <v>352</v>
      </c>
      <c r="G175" s="81">
        <f t="shared" si="65"/>
        <v>9</v>
      </c>
      <c r="H175" s="81">
        <f t="shared" si="66"/>
        <v>0</v>
      </c>
      <c r="I175" s="81">
        <f t="shared" si="67"/>
        <v>21114</v>
      </c>
      <c r="J175" s="82">
        <f t="shared" si="68"/>
        <v>1.6998447307187824E-2</v>
      </c>
      <c r="K175" s="82">
        <f t="shared" si="69"/>
        <v>4.3329642289730876E-4</v>
      </c>
      <c r="L175" s="82">
        <f t="shared" si="70"/>
        <v>0</v>
      </c>
      <c r="M175" s="81">
        <f t="shared" si="71"/>
        <v>39.230527668622031</v>
      </c>
      <c r="N175" s="84">
        <f t="shared" si="72"/>
        <v>2.2726220782226338E-2</v>
      </c>
      <c r="O175" s="84"/>
      <c r="P175" s="85">
        <f t="shared" si="73"/>
        <v>0</v>
      </c>
      <c r="Q175" s="87">
        <f t="shared" si="74"/>
        <v>2.2726220782226338E-2</v>
      </c>
      <c r="R175" s="96">
        <f t="shared" si="75"/>
        <v>0.9772737792177737</v>
      </c>
      <c r="AB175" s="119">
        <f t="shared" si="76"/>
        <v>374.57142857142856</v>
      </c>
      <c r="AC175" s="120">
        <f t="shared" si="77"/>
        <v>10.428571428571429</v>
      </c>
      <c r="AD175" s="67">
        <f t="shared" si="78"/>
        <v>6.7857142857142856</v>
      </c>
      <c r="AE175" s="41">
        <f t="shared" si="79"/>
        <v>1.536842105263158</v>
      </c>
    </row>
    <row r="176" spans="1:31" ht="13.8" x14ac:dyDescent="0.25">
      <c r="A176" s="95">
        <v>44034</v>
      </c>
      <c r="B176" s="81">
        <v>22031</v>
      </c>
      <c r="C176" s="81">
        <v>499</v>
      </c>
      <c r="D176" s="81">
        <v>0</v>
      </c>
      <c r="E176" s="81"/>
      <c r="F176" s="81">
        <f t="shared" ref="F176:F180" si="80">B176-B175</f>
        <v>426</v>
      </c>
      <c r="G176" s="81">
        <f t="shared" ref="G176:G180" si="81">C176-C175</f>
        <v>8</v>
      </c>
      <c r="H176" s="81">
        <f t="shared" ref="H176:H180" si="82">D176-D175</f>
        <v>0</v>
      </c>
      <c r="I176" s="81">
        <f t="shared" ref="I176:I180" si="83">B176-D176-C176</f>
        <v>21532</v>
      </c>
      <c r="J176" s="82">
        <f t="shared" ref="J176:J180" si="84">F176/I175*$B$2/($B$2-B175)</f>
        <v>2.0238813107685792E-2</v>
      </c>
      <c r="K176" s="82">
        <f t="shared" ref="K176:K180" si="85">G176/I175</f>
        <v>3.788955195604812E-4</v>
      </c>
      <c r="L176" s="82">
        <f t="shared" ref="L176:L180" si="86">H176/I175</f>
        <v>0</v>
      </c>
      <c r="M176" s="81">
        <f t="shared" ref="M176:M180" si="87">J176/(K176+L176)</f>
        <v>53.415287494459726</v>
      </c>
      <c r="N176" s="84">
        <f t="shared" ref="N176:N180" si="88">C176/B176</f>
        <v>2.2649902410240116E-2</v>
      </c>
      <c r="O176" s="84"/>
      <c r="P176" s="85">
        <f t="shared" ref="P176:P180" si="89">D176/B176</f>
        <v>0</v>
      </c>
      <c r="Q176" s="87">
        <f t="shared" ref="Q176:Q180" si="90">N176</f>
        <v>2.2649902410240116E-2</v>
      </c>
      <c r="R176" s="96">
        <f t="shared" ref="R176:R180" si="91">IF(P176="","",1-SUM(P176:Q176))</f>
        <v>0.97735009758975988</v>
      </c>
      <c r="AB176" s="119">
        <f t="shared" ref="AB176:AB180" si="92">AVERAGE(F170:F176)</f>
        <v>385.28571428571428</v>
      </c>
      <c r="AC176" s="120">
        <f t="shared" ref="AC176:AC180" si="93">AVERAGE(G170:G176)</f>
        <v>10</v>
      </c>
      <c r="AD176" s="67">
        <f t="shared" ref="AD176:AD180" si="94">INDEX(AB155:AB176,$AE$3)*$AD$2</f>
        <v>6.8028571428571434</v>
      </c>
      <c r="AE176" s="41">
        <f t="shared" ref="AE176:AE180" si="95">AC176/AD176</f>
        <v>1.4699706005879882</v>
      </c>
    </row>
    <row r="177" spans="1:31" ht="13.8" x14ac:dyDescent="0.25">
      <c r="A177" s="95">
        <v>44035</v>
      </c>
      <c r="B177" s="81">
        <v>22443</v>
      </c>
      <c r="C177" s="81">
        <v>508</v>
      </c>
      <c r="D177" s="81">
        <v>0</v>
      </c>
      <c r="E177" s="81"/>
      <c r="F177" s="81">
        <f t="shared" si="80"/>
        <v>412</v>
      </c>
      <c r="G177" s="81">
        <f t="shared" si="81"/>
        <v>9</v>
      </c>
      <c r="H177" s="81">
        <f t="shared" si="82"/>
        <v>0</v>
      </c>
      <c r="I177" s="81">
        <f t="shared" si="83"/>
        <v>21935</v>
      </c>
      <c r="J177" s="82">
        <f t="shared" si="84"/>
        <v>1.9194879236332632E-2</v>
      </c>
      <c r="K177" s="82">
        <f t="shared" si="85"/>
        <v>4.1798253761842841E-4</v>
      </c>
      <c r="L177" s="82">
        <f t="shared" si="86"/>
        <v>0</v>
      </c>
      <c r="M177" s="81">
        <f t="shared" si="87"/>
        <v>45.922682190746023</v>
      </c>
      <c r="N177" s="84">
        <f t="shared" si="88"/>
        <v>2.2635120081985476E-2</v>
      </c>
      <c r="O177" s="84"/>
      <c r="P177" s="85">
        <f t="shared" si="89"/>
        <v>0</v>
      </c>
      <c r="Q177" s="87">
        <f t="shared" si="90"/>
        <v>2.2635120081985476E-2</v>
      </c>
      <c r="R177" s="96">
        <f t="shared" si="91"/>
        <v>0.97736487991801457</v>
      </c>
      <c r="AB177" s="119">
        <f t="shared" si="92"/>
        <v>389.42857142857144</v>
      </c>
      <c r="AC177" s="120">
        <f t="shared" si="93"/>
        <v>9.4285714285714288</v>
      </c>
      <c r="AD177" s="67">
        <f t="shared" si="94"/>
        <v>6.9285714285714288</v>
      </c>
      <c r="AE177" s="41">
        <f t="shared" si="95"/>
        <v>1.3608247422680413</v>
      </c>
    </row>
    <row r="178" spans="1:31" ht="13.8" x14ac:dyDescent="0.25">
      <c r="A178" s="95">
        <v>44036</v>
      </c>
      <c r="B178" s="81">
        <v>22852</v>
      </c>
      <c r="C178" s="81">
        <v>518</v>
      </c>
      <c r="D178" s="81">
        <v>0</v>
      </c>
      <c r="E178" s="81"/>
      <c r="F178" s="81">
        <f t="shared" si="80"/>
        <v>409</v>
      </c>
      <c r="G178" s="81">
        <f t="shared" si="81"/>
        <v>10</v>
      </c>
      <c r="H178" s="81">
        <f t="shared" si="82"/>
        <v>0</v>
      </c>
      <c r="I178" s="81">
        <f t="shared" si="83"/>
        <v>22334</v>
      </c>
      <c r="J178" s="82">
        <f t="shared" si="84"/>
        <v>1.8706128682753689E-2</v>
      </c>
      <c r="K178" s="82">
        <f t="shared" si="85"/>
        <v>4.5589240939138365E-4</v>
      </c>
      <c r="L178" s="82">
        <f t="shared" si="86"/>
        <v>0</v>
      </c>
      <c r="M178" s="81">
        <f t="shared" si="87"/>
        <v>41.031893265620219</v>
      </c>
      <c r="N178" s="84">
        <f t="shared" si="88"/>
        <v>2.266760021004726E-2</v>
      </c>
      <c r="O178" s="84"/>
      <c r="P178" s="85">
        <f t="shared" si="89"/>
        <v>0</v>
      </c>
      <c r="Q178" s="87">
        <f t="shared" si="90"/>
        <v>2.266760021004726E-2</v>
      </c>
      <c r="R178" s="96">
        <f t="shared" si="91"/>
        <v>0.97733239978995279</v>
      </c>
      <c r="AB178" s="119">
        <f t="shared" si="92"/>
        <v>391.85714285714283</v>
      </c>
      <c r="AC178" s="120">
        <f t="shared" si="93"/>
        <v>9.4285714285714288</v>
      </c>
      <c r="AD178" s="67">
        <f t="shared" si="94"/>
        <v>7.24</v>
      </c>
      <c r="AE178" s="41">
        <f t="shared" si="95"/>
        <v>1.3022888713496448</v>
      </c>
    </row>
    <row r="179" spans="1:31" ht="13.8" x14ac:dyDescent="0.25">
      <c r="A179" s="95">
        <v>44037</v>
      </c>
      <c r="B179" s="81">
        <v>22852</v>
      </c>
      <c r="C179" s="81">
        <v>518</v>
      </c>
      <c r="D179" s="81">
        <v>0</v>
      </c>
      <c r="E179" s="81"/>
      <c r="F179" s="81">
        <f t="shared" si="80"/>
        <v>0</v>
      </c>
      <c r="G179" s="81">
        <f t="shared" si="81"/>
        <v>0</v>
      </c>
      <c r="H179" s="81">
        <f t="shared" si="82"/>
        <v>0</v>
      </c>
      <c r="I179" s="81">
        <f t="shared" si="83"/>
        <v>22334</v>
      </c>
      <c r="J179" s="82">
        <f t="shared" si="84"/>
        <v>0</v>
      </c>
      <c r="K179" s="82">
        <f t="shared" si="85"/>
        <v>0</v>
      </c>
      <c r="L179" s="82">
        <f t="shared" si="86"/>
        <v>0</v>
      </c>
      <c r="M179" s="81" t="e">
        <f t="shared" si="87"/>
        <v>#DIV/0!</v>
      </c>
      <c r="N179" s="84">
        <f t="shared" si="88"/>
        <v>2.266760021004726E-2</v>
      </c>
      <c r="O179" s="84"/>
      <c r="P179" s="85">
        <f t="shared" si="89"/>
        <v>0</v>
      </c>
      <c r="Q179" s="87">
        <f t="shared" si="90"/>
        <v>2.266760021004726E-2</v>
      </c>
      <c r="R179" s="96">
        <f t="shared" si="91"/>
        <v>0.97733239978995279</v>
      </c>
      <c r="AB179" s="119">
        <f t="shared" si="92"/>
        <v>336.28571428571428</v>
      </c>
      <c r="AC179" s="120">
        <f t="shared" si="93"/>
        <v>8.1428571428571423</v>
      </c>
      <c r="AD179" s="67">
        <f t="shared" si="94"/>
        <v>7.4685714285714289</v>
      </c>
      <c r="AE179" s="41">
        <f t="shared" si="95"/>
        <v>1.090283091048202</v>
      </c>
    </row>
    <row r="180" spans="1:31" ht="13.8" x14ac:dyDescent="0.25">
      <c r="A180" s="95">
        <v>44038</v>
      </c>
      <c r="B180" s="81">
        <v>23730</v>
      </c>
      <c r="C180" s="81">
        <v>534</v>
      </c>
      <c r="D180" s="81">
        <v>0</v>
      </c>
      <c r="E180" s="81"/>
      <c r="F180" s="81">
        <f t="shared" si="80"/>
        <v>878</v>
      </c>
      <c r="G180" s="81">
        <f t="shared" si="81"/>
        <v>16</v>
      </c>
      <c r="H180" s="81">
        <f t="shared" si="82"/>
        <v>0</v>
      </c>
      <c r="I180" s="81">
        <f t="shared" si="83"/>
        <v>23196</v>
      </c>
      <c r="J180" s="82">
        <f t="shared" si="84"/>
        <v>3.9441350389552828E-2</v>
      </c>
      <c r="K180" s="82">
        <f t="shared" si="85"/>
        <v>7.1639652547685149E-4</v>
      </c>
      <c r="L180" s="82">
        <f t="shared" si="86"/>
        <v>0</v>
      </c>
      <c r="M180" s="81">
        <f t="shared" si="87"/>
        <v>55.055194975017052</v>
      </c>
      <c r="N180" s="84">
        <f t="shared" si="88"/>
        <v>2.2503160556257902E-2</v>
      </c>
      <c r="O180" s="84"/>
      <c r="P180" s="85">
        <f t="shared" si="89"/>
        <v>0</v>
      </c>
      <c r="Q180" s="87">
        <f t="shared" si="90"/>
        <v>2.2503160556257902E-2</v>
      </c>
      <c r="R180" s="96">
        <f t="shared" si="91"/>
        <v>0.9774968394437421</v>
      </c>
      <c r="AB180" s="119">
        <f t="shared" si="92"/>
        <v>405.14285714285717</v>
      </c>
      <c r="AC180" s="120">
        <f t="shared" si="93"/>
        <v>8.8571428571428577</v>
      </c>
      <c r="AD180" s="67">
        <f t="shared" si="94"/>
        <v>7.4914285714285711</v>
      </c>
      <c r="AE180" s="41">
        <f t="shared" si="95"/>
        <v>1.1823035850495807</v>
      </c>
    </row>
    <row r="181" spans="1:31" ht="13.8" x14ac:dyDescent="0.25">
      <c r="A181" s="95">
        <v>44039</v>
      </c>
      <c r="B181" s="81">
        <v>24141</v>
      </c>
      <c r="C181" s="81">
        <v>543</v>
      </c>
      <c r="D181" s="81">
        <v>0</v>
      </c>
      <c r="E181" s="81"/>
      <c r="F181" s="81">
        <f t="shared" ref="F181:F193" si="96">B181-B180</f>
        <v>411</v>
      </c>
      <c r="G181" s="81">
        <f t="shared" ref="G181:G193" si="97">C181-C180</f>
        <v>9</v>
      </c>
      <c r="H181" s="81">
        <f t="shared" ref="H181:H193" si="98">D181-D180</f>
        <v>0</v>
      </c>
      <c r="I181" s="81">
        <f t="shared" ref="I181:I193" si="99">B181-D181-C181</f>
        <v>23598</v>
      </c>
      <c r="J181" s="82">
        <f t="shared" ref="J181:J193" si="100">F181/I180*$B$2/($B$2-B180)</f>
        <v>1.7778998353655245E-2</v>
      </c>
      <c r="K181" s="82">
        <f t="shared" ref="K181:K193" si="101">G181/I180</f>
        <v>3.8799793067770304E-4</v>
      </c>
      <c r="L181" s="82">
        <f t="shared" ref="L181:L193" si="102">H181/I180</f>
        <v>0</v>
      </c>
      <c r="M181" s="81">
        <f t="shared" ref="M181:M193" si="103">J181/(K181+L181)</f>
        <v>45.82240509015412</v>
      </c>
      <c r="N181" s="84">
        <f t="shared" ref="N181:N193" si="104">C181/B181</f>
        <v>2.2492854479930408E-2</v>
      </c>
      <c r="O181" s="84"/>
      <c r="P181" s="85">
        <f t="shared" ref="P181:P193" si="105">D181/B181</f>
        <v>0</v>
      </c>
      <c r="Q181" s="87">
        <f t="shared" ref="Q181:Q193" si="106">N181</f>
        <v>2.2492854479930408E-2</v>
      </c>
      <c r="R181" s="96">
        <f t="shared" ref="R181:R193" si="107">IF(P181="","",1-SUM(P181:Q181))</f>
        <v>0.97750714552006956</v>
      </c>
      <c r="AB181" s="119">
        <f t="shared" ref="AB181:AB193" si="108">AVERAGE(F175:F181)</f>
        <v>412.57142857142856</v>
      </c>
      <c r="AC181" s="120">
        <f t="shared" ref="AC181:AC193" si="109">AVERAGE(G175:G181)</f>
        <v>8.7142857142857135</v>
      </c>
      <c r="AD181" s="67">
        <f t="shared" ref="AD181:AD193" si="110">INDEX(AB160:AB181,$AE$3)*$AD$2</f>
        <v>7.7057142857142855</v>
      </c>
      <c r="AE181" s="41">
        <f t="shared" ref="AE181:AE193" si="111">AC181/AD181</f>
        <v>1.1308861698183166</v>
      </c>
    </row>
    <row r="182" spans="1:31" ht="13.8" x14ac:dyDescent="0.25">
      <c r="A182" s="95">
        <v>44040</v>
      </c>
      <c r="B182" s="81">
        <v>24520</v>
      </c>
      <c r="C182" s="81">
        <v>551</v>
      </c>
      <c r="D182" s="81">
        <v>0</v>
      </c>
      <c r="E182" s="81"/>
      <c r="F182" s="81">
        <f t="shared" si="96"/>
        <v>379</v>
      </c>
      <c r="G182" s="81">
        <f t="shared" si="97"/>
        <v>8</v>
      </c>
      <c r="H182" s="81">
        <f t="shared" si="98"/>
        <v>0</v>
      </c>
      <c r="I182" s="81">
        <f t="shared" si="99"/>
        <v>23969</v>
      </c>
      <c r="J182" s="82">
        <f t="shared" si="100"/>
        <v>1.6116407283506162E-2</v>
      </c>
      <c r="K182" s="82">
        <f t="shared" si="101"/>
        <v>3.3901178065937792E-4</v>
      </c>
      <c r="L182" s="82">
        <f t="shared" si="102"/>
        <v>0</v>
      </c>
      <c r="M182" s="81">
        <f t="shared" si="103"/>
        <v>47.539372384522302</v>
      </c>
      <c r="N182" s="84">
        <f t="shared" si="104"/>
        <v>2.2471451876019576E-2</v>
      </c>
      <c r="O182" s="84"/>
      <c r="P182" s="85">
        <f t="shared" si="105"/>
        <v>0</v>
      </c>
      <c r="Q182" s="87">
        <f t="shared" si="106"/>
        <v>2.2471451876019576E-2</v>
      </c>
      <c r="R182" s="96">
        <f t="shared" si="107"/>
        <v>0.97752854812398038</v>
      </c>
      <c r="AB182" s="119">
        <f t="shared" si="108"/>
        <v>416.42857142857144</v>
      </c>
      <c r="AC182" s="120">
        <f t="shared" si="109"/>
        <v>8.5714285714285712</v>
      </c>
      <c r="AD182" s="67">
        <f t="shared" si="110"/>
        <v>7.7885714285714291</v>
      </c>
      <c r="AE182" s="41">
        <f t="shared" si="111"/>
        <v>1.1005135730007336</v>
      </c>
    </row>
    <row r="183" spans="1:31" ht="13.8" x14ac:dyDescent="0.25">
      <c r="A183" s="95">
        <v>44041</v>
      </c>
      <c r="B183" s="81">
        <v>24892</v>
      </c>
      <c r="C183" s="81">
        <v>558</v>
      </c>
      <c r="D183" s="81">
        <v>0</v>
      </c>
      <c r="E183" s="81"/>
      <c r="F183" s="81">
        <f t="shared" si="96"/>
        <v>372</v>
      </c>
      <c r="G183" s="81">
        <f t="shared" si="97"/>
        <v>7</v>
      </c>
      <c r="H183" s="81">
        <f t="shared" si="98"/>
        <v>0</v>
      </c>
      <c r="I183" s="81">
        <f t="shared" si="99"/>
        <v>24334</v>
      </c>
      <c r="J183" s="82">
        <f t="shared" si="100"/>
        <v>1.5574743477246132E-2</v>
      </c>
      <c r="K183" s="82">
        <f t="shared" si="101"/>
        <v>2.9204389002461512E-4</v>
      </c>
      <c r="L183" s="82">
        <f t="shared" si="102"/>
        <v>0</v>
      </c>
      <c r="M183" s="81">
        <f t="shared" si="103"/>
        <v>53.330146629444648</v>
      </c>
      <c r="N183" s="84">
        <f t="shared" si="104"/>
        <v>2.2416840752048851E-2</v>
      </c>
      <c r="O183" s="84"/>
      <c r="P183" s="85">
        <f t="shared" si="105"/>
        <v>0</v>
      </c>
      <c r="Q183" s="87">
        <f t="shared" si="106"/>
        <v>2.2416840752048851E-2</v>
      </c>
      <c r="R183" s="96">
        <f t="shared" si="107"/>
        <v>0.97758315924795114</v>
      </c>
      <c r="AB183" s="119">
        <f t="shared" si="108"/>
        <v>408.71428571428572</v>
      </c>
      <c r="AC183" s="120">
        <f t="shared" si="109"/>
        <v>8.4285714285714288</v>
      </c>
      <c r="AD183" s="67">
        <f t="shared" si="110"/>
        <v>7.8371428571428572</v>
      </c>
      <c r="AE183" s="41">
        <f t="shared" si="111"/>
        <v>1.0754648195406489</v>
      </c>
    </row>
    <row r="184" spans="1:31" ht="13.8" x14ac:dyDescent="0.25">
      <c r="A184" s="95">
        <v>44042</v>
      </c>
      <c r="B184" s="81">
        <v>25213</v>
      </c>
      <c r="C184" s="81">
        <v>565</v>
      </c>
      <c r="D184" s="81">
        <v>0</v>
      </c>
      <c r="E184" s="81"/>
      <c r="F184" s="81">
        <f t="shared" si="96"/>
        <v>321</v>
      </c>
      <c r="G184" s="81">
        <f t="shared" si="97"/>
        <v>7</v>
      </c>
      <c r="H184" s="81">
        <f t="shared" si="98"/>
        <v>0</v>
      </c>
      <c r="I184" s="81">
        <f t="shared" si="99"/>
        <v>24648</v>
      </c>
      <c r="J184" s="82">
        <f t="shared" si="100"/>
        <v>1.3238617302294335E-2</v>
      </c>
      <c r="K184" s="82">
        <f t="shared" si="101"/>
        <v>2.8766335168899483E-4</v>
      </c>
      <c r="L184" s="82">
        <f t="shared" si="102"/>
        <v>0</v>
      </c>
      <c r="M184" s="81">
        <f t="shared" si="103"/>
        <v>46.021216204861474</v>
      </c>
      <c r="N184" s="84">
        <f t="shared" si="104"/>
        <v>2.2409074683694918E-2</v>
      </c>
      <c r="O184" s="84"/>
      <c r="P184" s="85">
        <f t="shared" si="105"/>
        <v>0</v>
      </c>
      <c r="Q184" s="87">
        <f t="shared" si="106"/>
        <v>2.2409074683694918E-2</v>
      </c>
      <c r="R184" s="96">
        <f t="shared" si="107"/>
        <v>0.97759092531630509</v>
      </c>
      <c r="AB184" s="119">
        <f t="shared" si="108"/>
        <v>395.71428571428572</v>
      </c>
      <c r="AC184" s="120">
        <f t="shared" si="109"/>
        <v>8.1428571428571423</v>
      </c>
      <c r="AD184" s="67">
        <f t="shared" si="110"/>
        <v>6.725714285714286</v>
      </c>
      <c r="AE184" s="41">
        <f t="shared" si="111"/>
        <v>1.2107051826677995</v>
      </c>
    </row>
    <row r="185" spans="1:31" ht="13.8" x14ac:dyDescent="0.25">
      <c r="A185" s="95">
        <v>44043</v>
      </c>
      <c r="B185" s="81">
        <v>25552</v>
      </c>
      <c r="C185" s="81">
        <v>573</v>
      </c>
      <c r="D185" s="81">
        <v>0</v>
      </c>
      <c r="E185" s="81"/>
      <c r="F185" s="81">
        <f t="shared" si="96"/>
        <v>339</v>
      </c>
      <c r="G185" s="81">
        <f t="shared" si="97"/>
        <v>8</v>
      </c>
      <c r="H185" s="81">
        <f t="shared" si="98"/>
        <v>0</v>
      </c>
      <c r="I185" s="81">
        <f t="shared" si="99"/>
        <v>24979</v>
      </c>
      <c r="J185" s="82">
        <f t="shared" si="100"/>
        <v>1.3803497815549189E-2</v>
      </c>
      <c r="K185" s="82">
        <f t="shared" si="101"/>
        <v>3.2456994482310937E-4</v>
      </c>
      <c r="L185" s="82">
        <f t="shared" si="102"/>
        <v>0</v>
      </c>
      <c r="M185" s="81">
        <f t="shared" si="103"/>
        <v>42.528576769707051</v>
      </c>
      <c r="N185" s="84">
        <f t="shared" si="104"/>
        <v>2.242485911083281E-2</v>
      </c>
      <c r="O185" s="84"/>
      <c r="P185" s="85">
        <f t="shared" si="105"/>
        <v>0</v>
      </c>
      <c r="Q185" s="87">
        <f t="shared" si="106"/>
        <v>2.242485911083281E-2</v>
      </c>
      <c r="R185" s="96">
        <f t="shared" si="107"/>
        <v>0.97757514088916719</v>
      </c>
      <c r="AB185" s="119">
        <f t="shared" si="108"/>
        <v>385.71428571428572</v>
      </c>
      <c r="AC185" s="120">
        <f t="shared" si="109"/>
        <v>7.8571428571428568</v>
      </c>
      <c r="AD185" s="67">
        <f t="shared" si="110"/>
        <v>8.1028571428571432</v>
      </c>
      <c r="AE185" s="41">
        <f t="shared" si="111"/>
        <v>0.96967559943582504</v>
      </c>
    </row>
    <row r="186" spans="1:31" ht="13.8" x14ac:dyDescent="0.25">
      <c r="A186" s="95">
        <v>44044</v>
      </c>
      <c r="B186" s="81">
        <v>25882</v>
      </c>
      <c r="C186" s="81">
        <v>582</v>
      </c>
      <c r="D186" s="81">
        <v>0</v>
      </c>
      <c r="E186" s="81"/>
      <c r="F186" s="81">
        <f t="shared" si="96"/>
        <v>330</v>
      </c>
      <c r="G186" s="81">
        <f t="shared" si="97"/>
        <v>9</v>
      </c>
      <c r="H186" s="81">
        <f t="shared" si="98"/>
        <v>0</v>
      </c>
      <c r="I186" s="81">
        <f t="shared" si="99"/>
        <v>25300</v>
      </c>
      <c r="J186" s="82">
        <f t="shared" si="100"/>
        <v>1.3259623517700467E-2</v>
      </c>
      <c r="K186" s="82">
        <f t="shared" si="101"/>
        <v>3.6030265422955281E-4</v>
      </c>
      <c r="L186" s="82">
        <f t="shared" si="102"/>
        <v>0</v>
      </c>
      <c r="M186" s="81">
        <f t="shared" si="103"/>
        <v>36.801348427626664</v>
      </c>
      <c r="N186" s="84">
        <f t="shared" si="104"/>
        <v>2.2486670272776448E-2</v>
      </c>
      <c r="O186" s="84"/>
      <c r="P186" s="85">
        <f t="shared" si="105"/>
        <v>0</v>
      </c>
      <c r="Q186" s="87">
        <f t="shared" si="106"/>
        <v>2.2486670272776448E-2</v>
      </c>
      <c r="R186" s="96">
        <f t="shared" si="107"/>
        <v>0.9775133297272236</v>
      </c>
      <c r="AB186" s="119">
        <f t="shared" si="108"/>
        <v>432.85714285714283</v>
      </c>
      <c r="AC186" s="120">
        <f t="shared" si="109"/>
        <v>9.1428571428571423</v>
      </c>
      <c r="AD186" s="67">
        <f t="shared" si="110"/>
        <v>8.2514285714285709</v>
      </c>
      <c r="AE186" s="41">
        <f t="shared" si="111"/>
        <v>1.10803324099723</v>
      </c>
    </row>
    <row r="187" spans="1:31" ht="13.8" x14ac:dyDescent="0.25">
      <c r="A187" s="95">
        <v>44045</v>
      </c>
      <c r="B187" s="81">
        <v>26193</v>
      </c>
      <c r="C187" s="81">
        <v>590</v>
      </c>
      <c r="D187" s="81">
        <v>0</v>
      </c>
      <c r="E187" s="81"/>
      <c r="F187" s="81">
        <f t="shared" si="96"/>
        <v>311</v>
      </c>
      <c r="G187" s="81">
        <f t="shared" si="97"/>
        <v>8</v>
      </c>
      <c r="H187" s="81">
        <f t="shared" si="98"/>
        <v>0</v>
      </c>
      <c r="I187" s="81">
        <f t="shared" si="99"/>
        <v>25603</v>
      </c>
      <c r="J187" s="82">
        <f t="shared" si="100"/>
        <v>1.2338227443511617E-2</v>
      </c>
      <c r="K187" s="82">
        <f t="shared" si="101"/>
        <v>3.1620553359683795E-4</v>
      </c>
      <c r="L187" s="82">
        <f t="shared" si="102"/>
        <v>0</v>
      </c>
      <c r="M187" s="81">
        <f t="shared" si="103"/>
        <v>39.019644290105489</v>
      </c>
      <c r="N187" s="84">
        <f t="shared" si="104"/>
        <v>2.2525102126522353E-2</v>
      </c>
      <c r="O187" s="84"/>
      <c r="P187" s="85">
        <f t="shared" si="105"/>
        <v>0</v>
      </c>
      <c r="Q187" s="87">
        <f t="shared" si="106"/>
        <v>2.2525102126522353E-2</v>
      </c>
      <c r="R187" s="96">
        <f t="shared" si="107"/>
        <v>0.97747489787347763</v>
      </c>
      <c r="AB187" s="119">
        <f t="shared" si="108"/>
        <v>351.85714285714283</v>
      </c>
      <c r="AC187" s="120">
        <f t="shared" si="109"/>
        <v>8</v>
      </c>
      <c r="AD187" s="67">
        <f t="shared" si="110"/>
        <v>8.3285714285714292</v>
      </c>
      <c r="AE187" s="41">
        <f t="shared" si="111"/>
        <v>0.96054888507718694</v>
      </c>
    </row>
    <row r="188" spans="1:31" ht="13.8" x14ac:dyDescent="0.25">
      <c r="A188" s="95">
        <v>44046</v>
      </c>
      <c r="B188" s="81">
        <v>26451</v>
      </c>
      <c r="C188" s="81">
        <v>598</v>
      </c>
      <c r="D188" s="81">
        <v>0</v>
      </c>
      <c r="E188" s="81"/>
      <c r="F188" s="81">
        <f t="shared" si="96"/>
        <v>258</v>
      </c>
      <c r="G188" s="81">
        <f t="shared" si="97"/>
        <v>8</v>
      </c>
      <c r="H188" s="81">
        <f t="shared" si="98"/>
        <v>0</v>
      </c>
      <c r="I188" s="81">
        <f t="shared" si="99"/>
        <v>25853</v>
      </c>
      <c r="J188" s="82">
        <f t="shared" si="100"/>
        <v>1.0114890157653928E-2</v>
      </c>
      <c r="K188" s="82">
        <f t="shared" si="101"/>
        <v>3.1246338319728154E-4</v>
      </c>
      <c r="L188" s="82">
        <f t="shared" si="102"/>
        <v>0</v>
      </c>
      <c r="M188" s="81">
        <f t="shared" si="103"/>
        <v>32.371441588301693</v>
      </c>
      <c r="N188" s="84">
        <f t="shared" si="104"/>
        <v>2.2607840913387016E-2</v>
      </c>
      <c r="O188" s="84"/>
      <c r="P188" s="85">
        <f t="shared" si="105"/>
        <v>0</v>
      </c>
      <c r="Q188" s="87">
        <f t="shared" si="106"/>
        <v>2.2607840913387016E-2</v>
      </c>
      <c r="R188" s="96">
        <f t="shared" si="107"/>
        <v>0.97739215908661303</v>
      </c>
      <c r="AB188" s="119">
        <f t="shared" si="108"/>
        <v>330</v>
      </c>
      <c r="AC188" s="120">
        <f t="shared" si="109"/>
        <v>7.8571428571428568</v>
      </c>
      <c r="AD188" s="67">
        <f t="shared" si="110"/>
        <v>8.1742857142857144</v>
      </c>
      <c r="AE188" s="41">
        <f t="shared" si="111"/>
        <v>0.96120237679133169</v>
      </c>
    </row>
    <row r="189" spans="1:31" ht="13.8" x14ac:dyDescent="0.25">
      <c r="A189" s="95">
        <v>44047</v>
      </c>
      <c r="B189" s="81">
        <v>26738</v>
      </c>
      <c r="C189" s="81">
        <v>605</v>
      </c>
      <c r="D189" s="81">
        <v>0</v>
      </c>
      <c r="E189" s="81"/>
      <c r="F189" s="81">
        <f t="shared" si="96"/>
        <v>287</v>
      </c>
      <c r="G189" s="81">
        <f t="shared" si="97"/>
        <v>7</v>
      </c>
      <c r="H189" s="81">
        <f t="shared" si="98"/>
        <v>0</v>
      </c>
      <c r="I189" s="81">
        <f t="shared" si="99"/>
        <v>26133</v>
      </c>
      <c r="J189" s="82">
        <f t="shared" si="100"/>
        <v>1.1143442605639898E-2</v>
      </c>
      <c r="K189" s="82">
        <f t="shared" si="101"/>
        <v>2.7076161373921787E-4</v>
      </c>
      <c r="L189" s="82">
        <f t="shared" si="102"/>
        <v>0</v>
      </c>
      <c r="M189" s="81">
        <f t="shared" si="103"/>
        <v>41.155917383372611</v>
      </c>
      <c r="N189" s="84">
        <f t="shared" si="104"/>
        <v>2.2626972847632584E-2</v>
      </c>
      <c r="O189" s="84"/>
      <c r="P189" s="85">
        <f t="shared" si="105"/>
        <v>0</v>
      </c>
      <c r="Q189" s="87">
        <f t="shared" si="106"/>
        <v>2.2626972847632584E-2</v>
      </c>
      <c r="R189" s="96">
        <f t="shared" si="107"/>
        <v>0.9773730271523674</v>
      </c>
      <c r="AB189" s="119">
        <f t="shared" si="108"/>
        <v>316.85714285714283</v>
      </c>
      <c r="AC189" s="120">
        <f t="shared" si="109"/>
        <v>7.7142857142857144</v>
      </c>
      <c r="AD189" s="67">
        <f t="shared" si="110"/>
        <v>7.9142857142857146</v>
      </c>
      <c r="AE189" s="41">
        <f t="shared" si="111"/>
        <v>0.97472924187725629</v>
      </c>
    </row>
    <row r="190" spans="1:31" ht="13.8" x14ac:dyDescent="0.25">
      <c r="A190" s="95">
        <v>44048</v>
      </c>
      <c r="B190" s="81">
        <v>27033</v>
      </c>
      <c r="C190" s="81">
        <v>614</v>
      </c>
      <c r="D190" s="81">
        <v>0</v>
      </c>
      <c r="E190" s="81"/>
      <c r="F190" s="81">
        <f t="shared" si="96"/>
        <v>295</v>
      </c>
      <c r="G190" s="81">
        <f t="shared" si="97"/>
        <v>9</v>
      </c>
      <c r="H190" s="81">
        <f t="shared" si="98"/>
        <v>0</v>
      </c>
      <c r="I190" s="81">
        <f t="shared" si="99"/>
        <v>26419</v>
      </c>
      <c r="J190" s="82">
        <f t="shared" si="100"/>
        <v>1.133180513822585E-2</v>
      </c>
      <c r="K190" s="82">
        <f t="shared" si="101"/>
        <v>3.4439214785902879E-4</v>
      </c>
      <c r="L190" s="82">
        <f t="shared" si="102"/>
        <v>0</v>
      </c>
      <c r="M190" s="81">
        <f t="shared" si="103"/>
        <v>32.903784853028462</v>
      </c>
      <c r="N190" s="84">
        <f t="shared" si="104"/>
        <v>2.2712980431324678E-2</v>
      </c>
      <c r="O190" s="84"/>
      <c r="P190" s="85">
        <f t="shared" si="105"/>
        <v>0</v>
      </c>
      <c r="Q190" s="87">
        <f t="shared" si="106"/>
        <v>2.2712980431324678E-2</v>
      </c>
      <c r="R190" s="96">
        <f t="shared" si="107"/>
        <v>0.97728701956867536</v>
      </c>
      <c r="AB190" s="119">
        <f t="shared" si="108"/>
        <v>305.85714285714283</v>
      </c>
      <c r="AC190" s="120">
        <f t="shared" si="109"/>
        <v>8</v>
      </c>
      <c r="AD190" s="67">
        <f t="shared" si="110"/>
        <v>7.7142857142857144</v>
      </c>
      <c r="AE190" s="41">
        <f t="shared" si="111"/>
        <v>1.037037037037037</v>
      </c>
    </row>
    <row r="191" spans="1:31" ht="13.8" x14ac:dyDescent="0.25">
      <c r="A191" s="95">
        <v>44049</v>
      </c>
      <c r="B191" s="81">
        <v>27332</v>
      </c>
      <c r="C191" s="81">
        <v>621</v>
      </c>
      <c r="D191" s="81">
        <v>0</v>
      </c>
      <c r="E191" s="81"/>
      <c r="F191" s="81">
        <f t="shared" si="96"/>
        <v>299</v>
      </c>
      <c r="G191" s="81">
        <f t="shared" si="97"/>
        <v>7</v>
      </c>
      <c r="H191" s="81">
        <f t="shared" si="98"/>
        <v>0</v>
      </c>
      <c r="I191" s="81">
        <f t="shared" si="99"/>
        <v>26711</v>
      </c>
      <c r="J191" s="82">
        <f t="shared" si="100"/>
        <v>1.1361602326711807E-2</v>
      </c>
      <c r="K191" s="82">
        <f t="shared" si="101"/>
        <v>2.6496082364964611E-4</v>
      </c>
      <c r="L191" s="82">
        <f t="shared" si="102"/>
        <v>0</v>
      </c>
      <c r="M191" s="81">
        <f t="shared" si="103"/>
        <v>42.880310267057027</v>
      </c>
      <c r="N191" s="84">
        <f t="shared" si="104"/>
        <v>2.2720620518074053E-2</v>
      </c>
      <c r="O191" s="84"/>
      <c r="P191" s="85">
        <f t="shared" si="105"/>
        <v>0</v>
      </c>
      <c r="Q191" s="87">
        <f t="shared" si="106"/>
        <v>2.2720620518074053E-2</v>
      </c>
      <c r="R191" s="96">
        <f t="shared" si="107"/>
        <v>0.97727937948192589</v>
      </c>
      <c r="AB191" s="119">
        <f t="shared" si="108"/>
        <v>302.71428571428572</v>
      </c>
      <c r="AC191" s="120">
        <f t="shared" si="109"/>
        <v>8</v>
      </c>
      <c r="AD191" s="67">
        <f t="shared" si="110"/>
        <v>8.6571428571428566</v>
      </c>
      <c r="AE191" s="41">
        <f t="shared" si="111"/>
        <v>0.92409240924092417</v>
      </c>
    </row>
    <row r="192" spans="1:31" ht="13.8" x14ac:dyDescent="0.25">
      <c r="A192" s="95">
        <v>44050</v>
      </c>
      <c r="B192" s="81">
        <v>27608</v>
      </c>
      <c r="C192" s="81">
        <v>626</v>
      </c>
      <c r="D192" s="81">
        <v>0</v>
      </c>
      <c r="E192" s="81"/>
      <c r="F192" s="81">
        <f t="shared" si="96"/>
        <v>276</v>
      </c>
      <c r="G192" s="81">
        <f t="shared" si="97"/>
        <v>5</v>
      </c>
      <c r="H192" s="81">
        <f t="shared" si="98"/>
        <v>0</v>
      </c>
      <c r="I192" s="81">
        <f t="shared" si="99"/>
        <v>26982</v>
      </c>
      <c r="J192" s="82">
        <f t="shared" si="100"/>
        <v>1.037342990310133E-2</v>
      </c>
      <c r="K192" s="82">
        <f t="shared" si="101"/>
        <v>1.8718879862229045E-4</v>
      </c>
      <c r="L192" s="82">
        <f t="shared" si="102"/>
        <v>0</v>
      </c>
      <c r="M192" s="81">
        <f t="shared" si="103"/>
        <v>55.416937228347919</v>
      </c>
      <c r="N192" s="84">
        <f t="shared" si="104"/>
        <v>2.2674587076209795E-2</v>
      </c>
      <c r="O192" s="84"/>
      <c r="P192" s="85">
        <f t="shared" si="105"/>
        <v>0</v>
      </c>
      <c r="Q192" s="87">
        <f t="shared" si="106"/>
        <v>2.2674587076209795E-2</v>
      </c>
      <c r="R192" s="96">
        <f t="shared" si="107"/>
        <v>0.97732541292379016</v>
      </c>
      <c r="AB192" s="119">
        <f t="shared" si="108"/>
        <v>293.71428571428572</v>
      </c>
      <c r="AC192" s="120">
        <f t="shared" si="109"/>
        <v>7.5714285714285712</v>
      </c>
      <c r="AD192" s="67">
        <f t="shared" si="110"/>
        <v>7.0371428571428565</v>
      </c>
      <c r="AE192" s="41">
        <f t="shared" si="111"/>
        <v>1.0759236703207471</v>
      </c>
    </row>
    <row r="193" spans="1:31" ht="13.8" x14ac:dyDescent="0.25">
      <c r="A193" s="95">
        <v>44051</v>
      </c>
      <c r="B193" s="81">
        <v>27863</v>
      </c>
      <c r="C193" s="81">
        <v>632</v>
      </c>
      <c r="D193" s="81">
        <v>0</v>
      </c>
      <c r="E193" s="81"/>
      <c r="F193" s="81">
        <f t="shared" si="96"/>
        <v>255</v>
      </c>
      <c r="G193" s="81">
        <f t="shared" si="97"/>
        <v>6</v>
      </c>
      <c r="H193" s="81">
        <f t="shared" si="98"/>
        <v>0</v>
      </c>
      <c r="I193" s="81">
        <f t="shared" si="99"/>
        <v>27231</v>
      </c>
      <c r="J193" s="82">
        <f t="shared" si="100"/>
        <v>9.488263126174578E-3</v>
      </c>
      <c r="K193" s="82">
        <f t="shared" si="101"/>
        <v>2.2237046920169001E-4</v>
      </c>
      <c r="L193" s="82">
        <f t="shared" si="102"/>
        <v>0</v>
      </c>
      <c r="M193" s="81">
        <f t="shared" si="103"/>
        <v>42.668719278407082</v>
      </c>
      <c r="N193" s="84">
        <f t="shared" si="104"/>
        <v>2.2682410365000179E-2</v>
      </c>
      <c r="O193" s="84"/>
      <c r="P193" s="85">
        <f t="shared" si="105"/>
        <v>0</v>
      </c>
      <c r="Q193" s="87">
        <f t="shared" si="106"/>
        <v>2.2682410365000179E-2</v>
      </c>
      <c r="R193" s="96">
        <f t="shared" si="107"/>
        <v>0.97731758963499982</v>
      </c>
      <c r="AB193" s="119">
        <f t="shared" si="108"/>
        <v>283</v>
      </c>
      <c r="AC193" s="120">
        <f t="shared" si="109"/>
        <v>7.1428571428571432</v>
      </c>
      <c r="AD193" s="67">
        <f t="shared" si="110"/>
        <v>6.6000000000000005</v>
      </c>
      <c r="AE193" s="41">
        <f t="shared" si="111"/>
        <v>1.0822510822510822</v>
      </c>
    </row>
    <row r="194" spans="1:31" ht="13.8" x14ac:dyDescent="0.25">
      <c r="A194" s="95">
        <v>44052</v>
      </c>
      <c r="B194" s="81">
        <v>28099</v>
      </c>
      <c r="C194" s="81">
        <v>641</v>
      </c>
      <c r="D194" s="81">
        <v>0</v>
      </c>
      <c r="E194" s="81"/>
      <c r="F194" s="81">
        <f t="shared" ref="F194:F207" si="112">B194-B193</f>
        <v>236</v>
      </c>
      <c r="G194" s="81">
        <f t="shared" ref="G194:G207" si="113">C194-C193</f>
        <v>9</v>
      </c>
      <c r="H194" s="81">
        <f t="shared" ref="H194:H207" si="114">D194-D193</f>
        <v>0</v>
      </c>
      <c r="I194" s="81">
        <f t="shared" ref="I194:I207" si="115">B194-D194-C194</f>
        <v>27458</v>
      </c>
      <c r="J194" s="82">
        <f t="shared" ref="J194:J207" si="116">F194/I193*$B$2/($B$2-B193)</f>
        <v>8.7013174846501482E-3</v>
      </c>
      <c r="K194" s="82">
        <f t="shared" ref="K194:K207" si="117">G194/I193</f>
        <v>3.3050567368073151E-4</v>
      </c>
      <c r="L194" s="82">
        <f t="shared" ref="L194:L207" si="118">H194/I193</f>
        <v>0</v>
      </c>
      <c r="M194" s="81">
        <f t="shared" ref="M194:M207" si="119">J194/(K194+L194)</f>
        <v>26.327286269389798</v>
      </c>
      <c r="N194" s="84">
        <f t="shared" ref="N194:N207" si="120">C194/B194</f>
        <v>2.281219972241005E-2</v>
      </c>
      <c r="O194" s="84"/>
      <c r="P194" s="85">
        <f t="shared" ref="P194:P207" si="121">D194/B194</f>
        <v>0</v>
      </c>
      <c r="Q194" s="87">
        <f t="shared" ref="Q194:Q207" si="122">N194</f>
        <v>2.281219972241005E-2</v>
      </c>
      <c r="R194" s="96">
        <f t="shared" ref="R194:R207" si="123">IF(P194="","",1-SUM(P194:Q194))</f>
        <v>0.97718780027759</v>
      </c>
      <c r="AB194" s="119">
        <f t="shared" ref="AB194:AB207" si="124">AVERAGE(F188:F194)</f>
        <v>272.28571428571428</v>
      </c>
      <c r="AC194" s="120">
        <f t="shared" ref="AC194:AC207" si="125">AVERAGE(G188:G194)</f>
        <v>7.2857142857142856</v>
      </c>
      <c r="AD194" s="67">
        <f t="shared" ref="AD194:AD207" si="126">INDEX(AB173:AB194,$AE$3)*$AD$2</f>
        <v>6.3371428571428572</v>
      </c>
      <c r="AE194" s="41">
        <f t="shared" ref="AE194:AE207" si="127">AC194/AD194</f>
        <v>1.1496844003606852</v>
      </c>
    </row>
    <row r="195" spans="1:31" ht="13.8" x14ac:dyDescent="0.25">
      <c r="A195" s="95">
        <v>44053</v>
      </c>
      <c r="B195" s="81">
        <v>28262</v>
      </c>
      <c r="C195" s="81">
        <v>646</v>
      </c>
      <c r="D195" s="81">
        <v>0</v>
      </c>
      <c r="E195" s="81"/>
      <c r="F195" s="81">
        <f t="shared" si="112"/>
        <v>163</v>
      </c>
      <c r="G195" s="81">
        <f t="shared" si="113"/>
        <v>5</v>
      </c>
      <c r="H195" s="81">
        <f t="shared" si="114"/>
        <v>0</v>
      </c>
      <c r="I195" s="81">
        <f t="shared" si="115"/>
        <v>27616</v>
      </c>
      <c r="J195" s="82">
        <f t="shared" si="116"/>
        <v>5.9603264194436883E-3</v>
      </c>
      <c r="K195" s="82">
        <f t="shared" si="117"/>
        <v>1.820962925194843E-4</v>
      </c>
      <c r="L195" s="82">
        <f t="shared" si="118"/>
        <v>0</v>
      </c>
      <c r="M195" s="81">
        <f t="shared" si="119"/>
        <v>32.731728565016958</v>
      </c>
      <c r="N195" s="84">
        <f t="shared" si="120"/>
        <v>2.2857547236572077E-2</v>
      </c>
      <c r="O195" s="84"/>
      <c r="P195" s="85">
        <f t="shared" si="121"/>
        <v>0</v>
      </c>
      <c r="Q195" s="87">
        <f t="shared" si="122"/>
        <v>2.2857547236572077E-2</v>
      </c>
      <c r="R195" s="96">
        <f t="shared" si="123"/>
        <v>0.97714245276342793</v>
      </c>
      <c r="AB195" s="119">
        <f t="shared" si="124"/>
        <v>258.71428571428572</v>
      </c>
      <c r="AC195" s="120">
        <f t="shared" si="125"/>
        <v>6.8571428571428568</v>
      </c>
      <c r="AD195" s="67">
        <f t="shared" si="126"/>
        <v>6.1171428571428565</v>
      </c>
      <c r="AE195" s="41">
        <f t="shared" si="127"/>
        <v>1.1209715086408221</v>
      </c>
    </row>
    <row r="196" spans="1:31" ht="13.8" x14ac:dyDescent="0.25">
      <c r="A196" s="95">
        <v>44054</v>
      </c>
      <c r="B196" s="81">
        <v>28497</v>
      </c>
      <c r="C196" s="81">
        <v>652</v>
      </c>
      <c r="D196" s="81">
        <v>0</v>
      </c>
      <c r="E196" s="81"/>
      <c r="F196" s="81">
        <f t="shared" si="112"/>
        <v>235</v>
      </c>
      <c r="G196" s="81">
        <f t="shared" si="113"/>
        <v>6</v>
      </c>
      <c r="H196" s="81">
        <f t="shared" si="114"/>
        <v>0</v>
      </c>
      <c r="I196" s="81">
        <f t="shared" si="115"/>
        <v>27845</v>
      </c>
      <c r="J196" s="82">
        <f t="shared" si="116"/>
        <v>8.5441449842793803E-3</v>
      </c>
      <c r="K196" s="82">
        <f t="shared" si="117"/>
        <v>2.1726535341830822E-4</v>
      </c>
      <c r="L196" s="82">
        <f t="shared" si="118"/>
        <v>0</v>
      </c>
      <c r="M196" s="81">
        <f t="shared" si="119"/>
        <v>39.325851314309894</v>
      </c>
      <c r="N196" s="84">
        <f t="shared" si="120"/>
        <v>2.287960136154683E-2</v>
      </c>
      <c r="O196" s="84"/>
      <c r="P196" s="85">
        <f t="shared" si="121"/>
        <v>0</v>
      </c>
      <c r="Q196" s="87">
        <f t="shared" si="122"/>
        <v>2.287960136154683E-2</v>
      </c>
      <c r="R196" s="96">
        <f t="shared" si="123"/>
        <v>0.97712039863845312</v>
      </c>
      <c r="AB196" s="119">
        <f t="shared" si="124"/>
        <v>251.28571428571428</v>
      </c>
      <c r="AC196" s="120">
        <f t="shared" si="125"/>
        <v>6.7142857142857144</v>
      </c>
      <c r="AD196" s="67">
        <f t="shared" si="126"/>
        <v>6.0542857142857143</v>
      </c>
      <c r="AE196" s="41">
        <f t="shared" si="127"/>
        <v>1.1090136857008024</v>
      </c>
    </row>
    <row r="197" spans="1:31" ht="13.8" x14ac:dyDescent="0.25">
      <c r="A197" s="95">
        <v>44055</v>
      </c>
      <c r="B197" s="81">
        <v>28751</v>
      </c>
      <c r="C197" s="81">
        <v>658</v>
      </c>
      <c r="D197" s="81">
        <v>0</v>
      </c>
      <c r="E197" s="81"/>
      <c r="F197" s="81">
        <f t="shared" si="112"/>
        <v>254</v>
      </c>
      <c r="G197" s="81">
        <f t="shared" si="113"/>
        <v>6</v>
      </c>
      <c r="H197" s="81">
        <f t="shared" si="114"/>
        <v>0</v>
      </c>
      <c r="I197" s="81">
        <f t="shared" si="115"/>
        <v>28093</v>
      </c>
      <c r="J197" s="82">
        <f t="shared" si="116"/>
        <v>9.1593086164684263E-3</v>
      </c>
      <c r="K197" s="82">
        <f t="shared" si="117"/>
        <v>2.1547854192853296E-4</v>
      </c>
      <c r="L197" s="82">
        <f t="shared" si="118"/>
        <v>0</v>
      </c>
      <c r="M197" s="81">
        <f t="shared" si="119"/>
        <v>42.506824737593888</v>
      </c>
      <c r="N197" s="84">
        <f t="shared" si="120"/>
        <v>2.2886160481374561E-2</v>
      </c>
      <c r="O197" s="84"/>
      <c r="P197" s="85">
        <f t="shared" si="121"/>
        <v>0</v>
      </c>
      <c r="Q197" s="87">
        <f t="shared" si="122"/>
        <v>2.2886160481374561E-2</v>
      </c>
      <c r="R197" s="96">
        <f t="shared" si="123"/>
        <v>0.9771138395186254</v>
      </c>
      <c r="AB197" s="119">
        <f t="shared" si="124"/>
        <v>245.42857142857142</v>
      </c>
      <c r="AC197" s="120">
        <f t="shared" si="125"/>
        <v>6.2857142857142856</v>
      </c>
      <c r="AD197" s="67">
        <f t="shared" si="126"/>
        <v>5.8742857142857146</v>
      </c>
      <c r="AE197" s="41">
        <f t="shared" si="127"/>
        <v>1.0700389105058365</v>
      </c>
    </row>
    <row r="198" spans="1:31" ht="13.8" x14ac:dyDescent="0.25">
      <c r="A198" s="95">
        <v>44056</v>
      </c>
      <c r="B198" s="81">
        <v>28998</v>
      </c>
      <c r="C198" s="81">
        <v>661</v>
      </c>
      <c r="D198" s="81">
        <v>0</v>
      </c>
      <c r="E198" s="81"/>
      <c r="F198" s="81">
        <f t="shared" si="112"/>
        <v>247</v>
      </c>
      <c r="G198" s="81">
        <f t="shared" si="113"/>
        <v>3</v>
      </c>
      <c r="H198" s="81">
        <f t="shared" si="114"/>
        <v>0</v>
      </c>
      <c r="I198" s="81">
        <f t="shared" si="115"/>
        <v>28337</v>
      </c>
      <c r="J198" s="82">
        <f t="shared" si="116"/>
        <v>8.8285808094702382E-3</v>
      </c>
      <c r="K198" s="82">
        <f t="shared" si="117"/>
        <v>1.0678816787099989E-4</v>
      </c>
      <c r="L198" s="82">
        <f t="shared" si="118"/>
        <v>0</v>
      </c>
      <c r="M198" s="81">
        <f t="shared" si="119"/>
        <v>82.673773560149129</v>
      </c>
      <c r="N198" s="84">
        <f t="shared" si="120"/>
        <v>2.2794675494861714E-2</v>
      </c>
      <c r="O198" s="84"/>
      <c r="P198" s="85">
        <f t="shared" si="121"/>
        <v>0</v>
      </c>
      <c r="Q198" s="87">
        <f t="shared" si="122"/>
        <v>2.2794675494861714E-2</v>
      </c>
      <c r="R198" s="96">
        <f t="shared" si="123"/>
        <v>0.97720532450513831</v>
      </c>
      <c r="AB198" s="119">
        <f t="shared" si="124"/>
        <v>238</v>
      </c>
      <c r="AC198" s="120">
        <f t="shared" si="125"/>
        <v>5.7142857142857144</v>
      </c>
      <c r="AD198" s="67">
        <f t="shared" si="126"/>
        <v>5.66</v>
      </c>
      <c r="AE198" s="41">
        <f t="shared" si="127"/>
        <v>1.0095911155981827</v>
      </c>
    </row>
    <row r="199" spans="1:31" ht="13.8" x14ac:dyDescent="0.25">
      <c r="A199" s="95">
        <v>44057</v>
      </c>
      <c r="B199" s="81">
        <v>29233</v>
      </c>
      <c r="C199" s="81">
        <v>665</v>
      </c>
      <c r="D199" s="81">
        <v>0</v>
      </c>
      <c r="E199" s="81"/>
      <c r="F199" s="81">
        <f t="shared" si="112"/>
        <v>235</v>
      </c>
      <c r="G199" s="81">
        <f t="shared" si="113"/>
        <v>4</v>
      </c>
      <c r="H199" s="81">
        <f t="shared" si="114"/>
        <v>0</v>
      </c>
      <c r="I199" s="81">
        <f t="shared" si="115"/>
        <v>28568</v>
      </c>
      <c r="J199" s="82">
        <f t="shared" si="116"/>
        <v>8.3276311738554199E-3</v>
      </c>
      <c r="K199" s="82">
        <f t="shared" si="117"/>
        <v>1.4115820305607511E-4</v>
      </c>
      <c r="L199" s="82">
        <f t="shared" si="118"/>
        <v>0</v>
      </c>
      <c r="M199" s="81">
        <f t="shared" si="119"/>
        <v>58.995021143385252</v>
      </c>
      <c r="N199" s="84">
        <f t="shared" si="120"/>
        <v>2.2748263948277631E-2</v>
      </c>
      <c r="O199" s="84"/>
      <c r="P199" s="85">
        <f t="shared" si="121"/>
        <v>0</v>
      </c>
      <c r="Q199" s="87">
        <f t="shared" si="122"/>
        <v>2.2748263948277631E-2</v>
      </c>
      <c r="R199" s="96">
        <f t="shared" si="123"/>
        <v>0.97725173605172233</v>
      </c>
      <c r="AB199" s="119">
        <f t="shared" si="124"/>
        <v>232.14285714285714</v>
      </c>
      <c r="AC199" s="120">
        <f t="shared" si="125"/>
        <v>5.5714285714285712</v>
      </c>
      <c r="AD199" s="67">
        <f t="shared" si="126"/>
        <v>5.4457142857142857</v>
      </c>
      <c r="AE199" s="41">
        <f t="shared" si="127"/>
        <v>1.0230849947534102</v>
      </c>
    </row>
    <row r="200" spans="1:31" ht="13.8" x14ac:dyDescent="0.25">
      <c r="A200" s="95">
        <v>44058</v>
      </c>
      <c r="B200" s="81">
        <v>29471</v>
      </c>
      <c r="C200" s="81">
        <v>670</v>
      </c>
      <c r="D200" s="81">
        <v>0</v>
      </c>
      <c r="E200" s="81"/>
      <c r="F200" s="81">
        <f t="shared" si="112"/>
        <v>238</v>
      </c>
      <c r="G200" s="81">
        <f t="shared" si="113"/>
        <v>5</v>
      </c>
      <c r="H200" s="81">
        <f t="shared" si="114"/>
        <v>0</v>
      </c>
      <c r="I200" s="81">
        <f t="shared" si="115"/>
        <v>28801</v>
      </c>
      <c r="J200" s="82">
        <f t="shared" si="116"/>
        <v>8.3660275175056753E-3</v>
      </c>
      <c r="K200" s="82">
        <f t="shared" si="117"/>
        <v>1.7502100252030244E-4</v>
      </c>
      <c r="L200" s="82">
        <f t="shared" si="118"/>
        <v>0</v>
      </c>
      <c r="M200" s="81">
        <f t="shared" si="119"/>
        <v>47.800134824020425</v>
      </c>
      <c r="N200" s="84">
        <f t="shared" si="120"/>
        <v>2.2734213294425029E-2</v>
      </c>
      <c r="O200" s="84"/>
      <c r="P200" s="85">
        <f t="shared" si="121"/>
        <v>0</v>
      </c>
      <c r="Q200" s="87">
        <f t="shared" si="122"/>
        <v>2.2734213294425029E-2</v>
      </c>
      <c r="R200" s="96">
        <f t="shared" si="123"/>
        <v>0.97726578670557496</v>
      </c>
      <c r="AB200" s="119">
        <f t="shared" si="124"/>
        <v>229.71428571428572</v>
      </c>
      <c r="AC200" s="120">
        <f t="shared" si="125"/>
        <v>5.4285714285714288</v>
      </c>
      <c r="AD200" s="67">
        <f t="shared" si="126"/>
        <v>5.1742857142857144</v>
      </c>
      <c r="AE200" s="41">
        <f t="shared" si="127"/>
        <v>1.0491441192711211</v>
      </c>
    </row>
    <row r="201" spans="1:31" ht="13.8" x14ac:dyDescent="0.25">
      <c r="A201" s="95">
        <v>44059</v>
      </c>
      <c r="B201" s="81">
        <v>29682</v>
      </c>
      <c r="C201" s="81">
        <v>674</v>
      </c>
      <c r="D201" s="81">
        <v>0</v>
      </c>
      <c r="E201" s="81"/>
      <c r="F201" s="81">
        <f t="shared" si="112"/>
        <v>211</v>
      </c>
      <c r="G201" s="81">
        <f t="shared" si="113"/>
        <v>4</v>
      </c>
      <c r="H201" s="81">
        <f t="shared" si="114"/>
        <v>0</v>
      </c>
      <c r="I201" s="81">
        <f t="shared" si="115"/>
        <v>29008</v>
      </c>
      <c r="J201" s="82">
        <f t="shared" si="116"/>
        <v>7.357189181571638E-3</v>
      </c>
      <c r="K201" s="82">
        <f t="shared" si="117"/>
        <v>1.3888406652546787E-4</v>
      </c>
      <c r="L201" s="82">
        <f t="shared" si="118"/>
        <v>0</v>
      </c>
      <c r="M201" s="81">
        <f t="shared" si="119"/>
        <v>52.973601404611188</v>
      </c>
      <c r="N201" s="84">
        <f t="shared" si="120"/>
        <v>2.2707364732834714E-2</v>
      </c>
      <c r="O201" s="84"/>
      <c r="P201" s="85">
        <f t="shared" si="121"/>
        <v>0</v>
      </c>
      <c r="Q201" s="87">
        <f t="shared" si="122"/>
        <v>2.2707364732834714E-2</v>
      </c>
      <c r="R201" s="96">
        <f t="shared" si="123"/>
        <v>0.97729263526716526</v>
      </c>
      <c r="AB201" s="119">
        <f t="shared" si="124"/>
        <v>226.14285714285714</v>
      </c>
      <c r="AC201" s="120">
        <f t="shared" si="125"/>
        <v>4.7142857142857144</v>
      </c>
      <c r="AD201" s="67">
        <f t="shared" si="126"/>
        <v>5.0257142857142858</v>
      </c>
      <c r="AE201" s="41">
        <f t="shared" si="127"/>
        <v>0.93803297328027291</v>
      </c>
    </row>
    <row r="202" spans="1:31" ht="13.8" x14ac:dyDescent="0.25">
      <c r="A202" s="95">
        <v>44060</v>
      </c>
      <c r="B202" s="81">
        <v>29782</v>
      </c>
      <c r="C202" s="81">
        <v>677</v>
      </c>
      <c r="D202" s="81">
        <v>0</v>
      </c>
      <c r="E202" s="81"/>
      <c r="F202" s="81">
        <f t="shared" si="112"/>
        <v>100</v>
      </c>
      <c r="G202" s="81">
        <f t="shared" si="113"/>
        <v>3</v>
      </c>
      <c r="H202" s="81">
        <f t="shared" si="114"/>
        <v>0</v>
      </c>
      <c r="I202" s="81">
        <f t="shared" si="115"/>
        <v>29105</v>
      </c>
      <c r="J202" s="82">
        <f t="shared" si="116"/>
        <v>3.4620427724261172E-3</v>
      </c>
      <c r="K202" s="82">
        <f t="shared" si="117"/>
        <v>1.0341974627688913E-4</v>
      </c>
      <c r="L202" s="82">
        <f t="shared" si="118"/>
        <v>0</v>
      </c>
      <c r="M202" s="81">
        <f t="shared" si="119"/>
        <v>33.475645580845608</v>
      </c>
      <c r="N202" s="84">
        <f t="shared" si="120"/>
        <v>2.2731851453898329E-2</v>
      </c>
      <c r="O202" s="84"/>
      <c r="P202" s="85">
        <f t="shared" si="121"/>
        <v>0</v>
      </c>
      <c r="Q202" s="87">
        <f t="shared" si="122"/>
        <v>2.2731851453898329E-2</v>
      </c>
      <c r="R202" s="96">
        <f t="shared" si="123"/>
        <v>0.97726814854610167</v>
      </c>
      <c r="AB202" s="119">
        <f t="shared" si="124"/>
        <v>217.14285714285714</v>
      </c>
      <c r="AC202" s="120">
        <f t="shared" si="125"/>
        <v>4.4285714285714288</v>
      </c>
      <c r="AD202" s="67">
        <f t="shared" si="126"/>
        <v>4.9085714285714284</v>
      </c>
      <c r="AE202" s="41">
        <f t="shared" si="127"/>
        <v>0.9022118742724099</v>
      </c>
    </row>
    <row r="203" spans="1:31" ht="13.8" x14ac:dyDescent="0.25">
      <c r="A203" s="95">
        <v>44061</v>
      </c>
      <c r="B203" s="81">
        <v>29890</v>
      </c>
      <c r="C203" s="81">
        <v>681</v>
      </c>
      <c r="D203" s="81">
        <v>0</v>
      </c>
      <c r="E203" s="81"/>
      <c r="F203" s="81">
        <f t="shared" si="112"/>
        <v>108</v>
      </c>
      <c r="G203" s="81">
        <f t="shared" si="113"/>
        <v>4</v>
      </c>
      <c r="H203" s="81">
        <f t="shared" si="114"/>
        <v>0</v>
      </c>
      <c r="I203" s="81">
        <f t="shared" si="115"/>
        <v>29209</v>
      </c>
      <c r="J203" s="82">
        <f t="shared" si="116"/>
        <v>3.726598583587148E-3</v>
      </c>
      <c r="K203" s="82">
        <f t="shared" si="117"/>
        <v>1.3743343068201339E-4</v>
      </c>
      <c r="L203" s="82">
        <f t="shared" si="118"/>
        <v>0</v>
      </c>
      <c r="M203" s="81">
        <f t="shared" si="119"/>
        <v>27.115662943825988</v>
      </c>
      <c r="N203" s="84">
        <f t="shared" si="120"/>
        <v>2.2783539645366342E-2</v>
      </c>
      <c r="O203" s="84"/>
      <c r="P203" s="85">
        <f t="shared" si="121"/>
        <v>0</v>
      </c>
      <c r="Q203" s="87">
        <f t="shared" si="122"/>
        <v>2.2783539645366342E-2</v>
      </c>
      <c r="R203" s="96">
        <f t="shared" si="123"/>
        <v>0.97721646035463361</v>
      </c>
      <c r="AB203" s="119">
        <f t="shared" si="124"/>
        <v>199</v>
      </c>
      <c r="AC203" s="120">
        <f t="shared" si="125"/>
        <v>4.1428571428571432</v>
      </c>
      <c r="AD203" s="67">
        <f t="shared" si="126"/>
        <v>4.76</v>
      </c>
      <c r="AE203" s="41">
        <f t="shared" si="127"/>
        <v>0.87034813925570242</v>
      </c>
    </row>
    <row r="204" spans="1:31" ht="13.8" x14ac:dyDescent="0.25">
      <c r="A204" s="95">
        <v>44062</v>
      </c>
      <c r="B204" s="81">
        <v>30048</v>
      </c>
      <c r="C204" s="81">
        <v>684</v>
      </c>
      <c r="D204" s="81">
        <v>0</v>
      </c>
      <c r="E204" s="81"/>
      <c r="F204" s="81">
        <f t="shared" si="112"/>
        <v>158</v>
      </c>
      <c r="G204" s="81">
        <f t="shared" si="113"/>
        <v>3</v>
      </c>
      <c r="H204" s="81">
        <f t="shared" si="114"/>
        <v>0</v>
      </c>
      <c r="I204" s="81">
        <f t="shared" si="115"/>
        <v>29364</v>
      </c>
      <c r="J204" s="82">
        <f t="shared" si="116"/>
        <v>5.4325484416886186E-3</v>
      </c>
      <c r="K204" s="82">
        <f t="shared" si="117"/>
        <v>1.0270806943065493E-4</v>
      </c>
      <c r="L204" s="82">
        <f t="shared" si="118"/>
        <v>0</v>
      </c>
      <c r="M204" s="81">
        <f t="shared" si="119"/>
        <v>52.893102477760955</v>
      </c>
      <c r="N204" s="84">
        <f t="shared" si="120"/>
        <v>2.2763578274760384E-2</v>
      </c>
      <c r="O204" s="84"/>
      <c r="P204" s="85">
        <f t="shared" si="121"/>
        <v>0</v>
      </c>
      <c r="Q204" s="87">
        <f t="shared" si="122"/>
        <v>2.2763578274760384E-2</v>
      </c>
      <c r="R204" s="96">
        <f t="shared" si="123"/>
        <v>0.97723642172523961</v>
      </c>
      <c r="AB204" s="119">
        <f t="shared" si="124"/>
        <v>185.28571428571428</v>
      </c>
      <c r="AC204" s="120">
        <f t="shared" si="125"/>
        <v>3.7142857142857144</v>
      </c>
      <c r="AD204" s="67">
        <f t="shared" si="126"/>
        <v>4.6428571428571432</v>
      </c>
      <c r="AE204" s="41">
        <f t="shared" si="127"/>
        <v>0.79999999999999993</v>
      </c>
    </row>
    <row r="205" spans="1:31" ht="13.8" x14ac:dyDescent="0.25">
      <c r="A205" s="95">
        <v>44063</v>
      </c>
      <c r="B205" s="81">
        <v>30209</v>
      </c>
      <c r="C205" s="81">
        <v>689</v>
      </c>
      <c r="D205" s="81">
        <v>0</v>
      </c>
      <c r="E205" s="81"/>
      <c r="F205" s="81">
        <f t="shared" si="112"/>
        <v>161</v>
      </c>
      <c r="G205" s="81">
        <f t="shared" si="113"/>
        <v>5</v>
      </c>
      <c r="H205" s="81">
        <f t="shared" si="114"/>
        <v>0</v>
      </c>
      <c r="I205" s="81">
        <f t="shared" si="115"/>
        <v>29520</v>
      </c>
      <c r="J205" s="82">
        <f t="shared" si="116"/>
        <v>5.5066026605338561E-3</v>
      </c>
      <c r="K205" s="82">
        <f t="shared" si="117"/>
        <v>1.7027652908323116E-4</v>
      </c>
      <c r="L205" s="82">
        <f t="shared" si="118"/>
        <v>0</v>
      </c>
      <c r="M205" s="81">
        <f t="shared" si="119"/>
        <v>32.339176104783235</v>
      </c>
      <c r="N205" s="84">
        <f t="shared" si="120"/>
        <v>2.2807772518123739E-2</v>
      </c>
      <c r="O205" s="84"/>
      <c r="P205" s="85">
        <f t="shared" si="121"/>
        <v>0</v>
      </c>
      <c r="Q205" s="87">
        <f t="shared" si="122"/>
        <v>2.2807772518123739E-2</v>
      </c>
      <c r="R205" s="96">
        <f t="shared" si="123"/>
        <v>0.97719222748187629</v>
      </c>
      <c r="AB205" s="119">
        <f t="shared" si="124"/>
        <v>173</v>
      </c>
      <c r="AC205" s="120">
        <f t="shared" si="125"/>
        <v>4</v>
      </c>
      <c r="AD205" s="67">
        <f t="shared" si="126"/>
        <v>4.5942857142857143</v>
      </c>
      <c r="AE205" s="41">
        <f t="shared" si="127"/>
        <v>0.87064676616915426</v>
      </c>
    </row>
    <row r="206" spans="1:31" ht="13.8" x14ac:dyDescent="0.25">
      <c r="A206" s="95">
        <v>44064</v>
      </c>
      <c r="B206" s="81">
        <v>30378</v>
      </c>
      <c r="C206" s="81">
        <v>692</v>
      </c>
      <c r="D206" s="81">
        <v>0</v>
      </c>
      <c r="E206" s="81"/>
      <c r="F206" s="81">
        <f t="shared" si="112"/>
        <v>169</v>
      </c>
      <c r="G206" s="81">
        <f t="shared" si="113"/>
        <v>3</v>
      </c>
      <c r="H206" s="81">
        <f t="shared" si="114"/>
        <v>0</v>
      </c>
      <c r="I206" s="81">
        <f t="shared" si="115"/>
        <v>29686</v>
      </c>
      <c r="J206" s="82">
        <f t="shared" si="116"/>
        <v>5.7498099359962994E-3</v>
      </c>
      <c r="K206" s="82">
        <f t="shared" si="117"/>
        <v>1.016260162601626E-4</v>
      </c>
      <c r="L206" s="82">
        <f t="shared" si="118"/>
        <v>0</v>
      </c>
      <c r="M206" s="81">
        <f t="shared" si="119"/>
        <v>56.578129770203589</v>
      </c>
      <c r="N206" s="84">
        <f t="shared" si="120"/>
        <v>2.2779643162815194E-2</v>
      </c>
      <c r="O206" s="84"/>
      <c r="P206" s="85">
        <f t="shared" si="121"/>
        <v>0</v>
      </c>
      <c r="Q206" s="87">
        <f t="shared" si="122"/>
        <v>2.2779643162815194E-2</v>
      </c>
      <c r="R206" s="96">
        <f t="shared" si="123"/>
        <v>0.97722035683718478</v>
      </c>
      <c r="AB206" s="119">
        <f t="shared" si="124"/>
        <v>163.57142857142858</v>
      </c>
      <c r="AC206" s="120">
        <f t="shared" si="125"/>
        <v>3.8571428571428572</v>
      </c>
      <c r="AD206" s="67">
        <f t="shared" si="126"/>
        <v>4.5228571428571431</v>
      </c>
      <c r="AE206" s="41">
        <f t="shared" si="127"/>
        <v>0.85281111813013266</v>
      </c>
    </row>
    <row r="207" spans="1:31" ht="13.8" x14ac:dyDescent="0.25">
      <c r="A207" s="95">
        <v>44065</v>
      </c>
      <c r="B207" s="81">
        <v>30548</v>
      </c>
      <c r="C207" s="81">
        <v>695</v>
      </c>
      <c r="D207" s="81">
        <v>0</v>
      </c>
      <c r="E207" s="81"/>
      <c r="F207" s="81">
        <f t="shared" si="112"/>
        <v>170</v>
      </c>
      <c r="G207" s="81">
        <f t="shared" si="113"/>
        <v>3</v>
      </c>
      <c r="H207" s="81">
        <f t="shared" si="114"/>
        <v>0</v>
      </c>
      <c r="I207" s="81">
        <f t="shared" si="115"/>
        <v>29853</v>
      </c>
      <c r="J207" s="82">
        <f t="shared" si="116"/>
        <v>5.7516299136696897E-3</v>
      </c>
      <c r="K207" s="82">
        <f t="shared" si="117"/>
        <v>1.0105773765411305E-4</v>
      </c>
      <c r="L207" s="82">
        <f t="shared" si="118"/>
        <v>0</v>
      </c>
      <c r="M207" s="81">
        <f t="shared" si="119"/>
        <v>56.914295205732806</v>
      </c>
      <c r="N207" s="84">
        <f t="shared" si="120"/>
        <v>2.2751080267120596E-2</v>
      </c>
      <c r="O207" s="84"/>
      <c r="P207" s="85">
        <f t="shared" si="121"/>
        <v>0</v>
      </c>
      <c r="Q207" s="87">
        <f t="shared" si="122"/>
        <v>2.2751080267120596E-2</v>
      </c>
      <c r="R207" s="96">
        <f t="shared" si="123"/>
        <v>0.97724891973287942</v>
      </c>
      <c r="AB207" s="119">
        <f t="shared" si="124"/>
        <v>153.85714285714286</v>
      </c>
      <c r="AC207" s="120">
        <f t="shared" si="125"/>
        <v>3.5714285714285716</v>
      </c>
      <c r="AD207" s="67">
        <f t="shared" si="126"/>
        <v>4.3428571428571425</v>
      </c>
      <c r="AE207" s="41">
        <f t="shared" si="127"/>
        <v>0.82236842105263164</v>
      </c>
    </row>
    <row r="208" spans="1:31" ht="13.8" x14ac:dyDescent="0.25">
      <c r="A208" s="95">
        <v>44066</v>
      </c>
      <c r="B208" s="81">
        <v>30657</v>
      </c>
      <c r="C208" s="81">
        <v>698</v>
      </c>
      <c r="D208" s="81">
        <v>0</v>
      </c>
      <c r="E208" s="81"/>
      <c r="F208" s="81">
        <f t="shared" ref="F208:F214" si="128">B208-B207</f>
        <v>109</v>
      </c>
      <c r="G208" s="81">
        <f t="shared" ref="G208:G214" si="129">C208-C207</f>
        <v>3</v>
      </c>
      <c r="H208" s="81">
        <f t="shared" ref="H208:H214" si="130">D208-D207</f>
        <v>0</v>
      </c>
      <c r="I208" s="81">
        <f t="shared" ref="I208:I214" si="131">B208-D208-C208</f>
        <v>29959</v>
      </c>
      <c r="J208" s="82">
        <f t="shared" ref="J208:J214" si="132">F208/I207*$B$2/($B$2-B207)</f>
        <v>3.6672695560516148E-3</v>
      </c>
      <c r="K208" s="82">
        <f t="shared" ref="K208:K214" si="133">G208/I207</f>
        <v>1.0049241282283188E-4</v>
      </c>
      <c r="L208" s="82">
        <f t="shared" ref="L208:L214" si="134">H208/I207</f>
        <v>0</v>
      </c>
      <c r="M208" s="81">
        <f t="shared" ref="M208:M214" si="135">J208/(K208+L208)</f>
        <v>36.492999352269621</v>
      </c>
      <c r="N208" s="84">
        <f t="shared" ref="N208:N214" si="136">C208/B208</f>
        <v>2.2768046449424276E-2</v>
      </c>
      <c r="O208" s="84"/>
      <c r="P208" s="85">
        <f t="shared" ref="P208:P214" si="137">D208/B208</f>
        <v>0</v>
      </c>
      <c r="Q208" s="87">
        <f t="shared" ref="Q208:Q214" si="138">N208</f>
        <v>2.2768046449424276E-2</v>
      </c>
      <c r="R208" s="96">
        <f t="shared" ref="R208:R214" si="139">IF(P208="","",1-SUM(P208:Q208))</f>
        <v>0.97723195355057568</v>
      </c>
      <c r="AB208" s="119">
        <f t="shared" ref="AB208:AB214" si="140">AVERAGE(F202:F208)</f>
        <v>139.28571428571428</v>
      </c>
      <c r="AC208" s="120">
        <f t="shared" ref="AC208:AC214" si="141">AVERAGE(G202:G208)</f>
        <v>3.4285714285714284</v>
      </c>
      <c r="AD208" s="67">
        <f t="shared" ref="AD208:AD214" si="142">INDEX(AB187:AB208,$AE$3)*$AD$2</f>
        <v>3.98</v>
      </c>
      <c r="AE208" s="41">
        <f t="shared" ref="AE208:AE214" si="143">AC208/AD208</f>
        <v>0.8614501076812634</v>
      </c>
    </row>
    <row r="209" spans="1:31" ht="13.8" x14ac:dyDescent="0.25">
      <c r="A209" s="95">
        <v>44067</v>
      </c>
      <c r="B209" s="81">
        <v>30714</v>
      </c>
      <c r="C209" s="81">
        <v>701</v>
      </c>
      <c r="D209" s="81">
        <v>0</v>
      </c>
      <c r="E209" s="81"/>
      <c r="F209" s="81">
        <f t="shared" si="128"/>
        <v>57</v>
      </c>
      <c r="G209" s="81">
        <f t="shared" si="129"/>
        <v>3</v>
      </c>
      <c r="H209" s="81">
        <f t="shared" si="130"/>
        <v>0</v>
      </c>
      <c r="I209" s="81">
        <f t="shared" si="131"/>
        <v>30013</v>
      </c>
      <c r="J209" s="82">
        <f t="shared" si="132"/>
        <v>1.9109911190027778E-3</v>
      </c>
      <c r="K209" s="82">
        <f t="shared" si="133"/>
        <v>1.0013685370005675E-4</v>
      </c>
      <c r="L209" s="82">
        <f t="shared" si="134"/>
        <v>0</v>
      </c>
      <c r="M209" s="81">
        <f t="shared" si="135"/>
        <v>19.083794311401405</v>
      </c>
      <c r="N209" s="84">
        <f t="shared" si="136"/>
        <v>2.2823468125284886E-2</v>
      </c>
      <c r="O209" s="84"/>
      <c r="P209" s="85">
        <f t="shared" si="137"/>
        <v>0</v>
      </c>
      <c r="Q209" s="87">
        <f t="shared" si="138"/>
        <v>2.2823468125284886E-2</v>
      </c>
      <c r="R209" s="96">
        <f t="shared" si="139"/>
        <v>0.97717653187471509</v>
      </c>
      <c r="AB209" s="119">
        <f t="shared" si="140"/>
        <v>133.14285714285714</v>
      </c>
      <c r="AC209" s="120">
        <f t="shared" si="141"/>
        <v>3.4285714285714284</v>
      </c>
      <c r="AD209" s="67">
        <f t="shared" si="142"/>
        <v>3.7057142857142855</v>
      </c>
      <c r="AE209" s="41">
        <f t="shared" si="143"/>
        <v>0.9252120277563608</v>
      </c>
    </row>
    <row r="210" spans="1:31" ht="13.8" x14ac:dyDescent="0.25">
      <c r="A210" s="95">
        <v>44068</v>
      </c>
      <c r="B210" s="81">
        <v>30820</v>
      </c>
      <c r="C210" s="81">
        <v>705</v>
      </c>
      <c r="D210" s="81">
        <v>0</v>
      </c>
      <c r="E210" s="81"/>
      <c r="F210" s="81">
        <f t="shared" si="128"/>
        <v>106</v>
      </c>
      <c r="G210" s="81">
        <f t="shared" si="129"/>
        <v>4</v>
      </c>
      <c r="H210" s="81">
        <f t="shared" si="130"/>
        <v>0</v>
      </c>
      <c r="I210" s="81">
        <f t="shared" si="131"/>
        <v>30115</v>
      </c>
      <c r="J210" s="82">
        <f t="shared" si="132"/>
        <v>3.5474080257921693E-3</v>
      </c>
      <c r="K210" s="82">
        <f t="shared" si="133"/>
        <v>1.3327558058174791E-4</v>
      </c>
      <c r="L210" s="82">
        <f t="shared" si="134"/>
        <v>0</v>
      </c>
      <c r="M210" s="81">
        <f t="shared" si="135"/>
        <v>26.617089269525096</v>
      </c>
      <c r="N210" s="84">
        <f t="shared" si="136"/>
        <v>2.2874756651524983E-2</v>
      </c>
      <c r="O210" s="84"/>
      <c r="P210" s="85">
        <f t="shared" si="137"/>
        <v>0</v>
      </c>
      <c r="Q210" s="87">
        <f t="shared" si="138"/>
        <v>2.2874756651524983E-2</v>
      </c>
      <c r="R210" s="96">
        <f t="shared" si="139"/>
        <v>0.97712524334847506</v>
      </c>
      <c r="AB210" s="119">
        <f t="shared" si="140"/>
        <v>132.85714285714286</v>
      </c>
      <c r="AC210" s="120">
        <f t="shared" si="141"/>
        <v>3.4285714285714284</v>
      </c>
      <c r="AD210" s="67">
        <f t="shared" si="142"/>
        <v>3.46</v>
      </c>
      <c r="AE210" s="41">
        <f t="shared" si="143"/>
        <v>0.990916597853014</v>
      </c>
    </row>
    <row r="211" spans="1:31" ht="13.8" x14ac:dyDescent="0.25">
      <c r="A211" s="95">
        <v>44069</v>
      </c>
      <c r="B211" s="81">
        <v>30974</v>
      </c>
      <c r="C211" s="81">
        <v>707</v>
      </c>
      <c r="D211" s="81">
        <v>0</v>
      </c>
      <c r="E211" s="81"/>
      <c r="F211" s="81">
        <f t="shared" si="128"/>
        <v>154</v>
      </c>
      <c r="G211" s="81">
        <f t="shared" si="129"/>
        <v>2</v>
      </c>
      <c r="H211" s="81">
        <f t="shared" si="130"/>
        <v>0</v>
      </c>
      <c r="I211" s="81">
        <f t="shared" si="131"/>
        <v>30267</v>
      </c>
      <c r="J211" s="82">
        <f t="shared" si="132"/>
        <v>5.136403853781479E-3</v>
      </c>
      <c r="K211" s="82">
        <f t="shared" si="133"/>
        <v>6.6412086999833973E-5</v>
      </c>
      <c r="L211" s="82">
        <f t="shared" si="134"/>
        <v>0</v>
      </c>
      <c r="M211" s="81">
        <f t="shared" si="135"/>
        <v>77.341401028314621</v>
      </c>
      <c r="N211" s="84">
        <f t="shared" si="136"/>
        <v>2.2825595660876864E-2</v>
      </c>
      <c r="O211" s="84"/>
      <c r="P211" s="85">
        <f t="shared" si="137"/>
        <v>0</v>
      </c>
      <c r="Q211" s="87">
        <f t="shared" si="138"/>
        <v>2.2825595660876864E-2</v>
      </c>
      <c r="R211" s="96">
        <f t="shared" si="139"/>
        <v>0.97717440433912317</v>
      </c>
      <c r="AB211" s="119">
        <f t="shared" si="140"/>
        <v>132.28571428571428</v>
      </c>
      <c r="AC211" s="120">
        <f t="shared" si="141"/>
        <v>3.2857142857142856</v>
      </c>
      <c r="AD211" s="67">
        <f t="shared" si="142"/>
        <v>3.2714285714285718</v>
      </c>
      <c r="AE211" s="41">
        <f t="shared" si="143"/>
        <v>1.0043668122270741</v>
      </c>
    </row>
    <row r="212" spans="1:31" ht="13.8" x14ac:dyDescent="0.25">
      <c r="A212" s="95">
        <v>44070</v>
      </c>
      <c r="B212" s="81">
        <v>31099</v>
      </c>
      <c r="C212" s="81">
        <v>707</v>
      </c>
      <c r="D212" s="81">
        <v>0</v>
      </c>
      <c r="E212" s="81"/>
      <c r="F212" s="81">
        <f t="shared" si="128"/>
        <v>125</v>
      </c>
      <c r="G212" s="81">
        <f t="shared" si="129"/>
        <v>0</v>
      </c>
      <c r="H212" s="81">
        <f t="shared" si="130"/>
        <v>0</v>
      </c>
      <c r="I212" s="81">
        <f t="shared" si="131"/>
        <v>30392</v>
      </c>
      <c r="J212" s="82">
        <f t="shared" si="132"/>
        <v>4.1483134801170805E-3</v>
      </c>
      <c r="K212" s="82">
        <f t="shared" si="133"/>
        <v>0</v>
      </c>
      <c r="L212" s="82">
        <f t="shared" si="134"/>
        <v>0</v>
      </c>
      <c r="M212" s="81" t="e">
        <f t="shared" si="135"/>
        <v>#DIV/0!</v>
      </c>
      <c r="N212" s="84">
        <f t="shared" si="136"/>
        <v>2.2733849963021319E-2</v>
      </c>
      <c r="O212" s="84"/>
      <c r="P212" s="85">
        <f t="shared" si="137"/>
        <v>0</v>
      </c>
      <c r="Q212" s="87">
        <f t="shared" si="138"/>
        <v>2.2733849963021319E-2</v>
      </c>
      <c r="R212" s="96">
        <f t="shared" si="139"/>
        <v>0.9772661500369787</v>
      </c>
      <c r="AB212" s="119">
        <f t="shared" si="140"/>
        <v>127.14285714285714</v>
      </c>
      <c r="AC212" s="120">
        <f t="shared" si="141"/>
        <v>2.5714285714285716</v>
      </c>
      <c r="AD212" s="67">
        <f t="shared" si="142"/>
        <v>3.0771428571428574</v>
      </c>
      <c r="AE212" s="41">
        <f t="shared" si="143"/>
        <v>0.83565459610027859</v>
      </c>
    </row>
    <row r="213" spans="1:31" ht="13.8" x14ac:dyDescent="0.25">
      <c r="A213" s="95">
        <v>44071</v>
      </c>
      <c r="B213" s="81">
        <v>31207</v>
      </c>
      <c r="C213" s="81">
        <v>709</v>
      </c>
      <c r="D213" s="81">
        <v>0</v>
      </c>
      <c r="E213" s="81"/>
      <c r="F213" s="81">
        <f t="shared" si="128"/>
        <v>108</v>
      </c>
      <c r="G213" s="81">
        <f t="shared" si="129"/>
        <v>2</v>
      </c>
      <c r="H213" s="81">
        <f t="shared" si="130"/>
        <v>0</v>
      </c>
      <c r="I213" s="81">
        <f t="shared" si="131"/>
        <v>30498</v>
      </c>
      <c r="J213" s="82">
        <f t="shared" si="132"/>
        <v>3.5694657276083798E-3</v>
      </c>
      <c r="K213" s="82">
        <f t="shared" si="133"/>
        <v>6.5806791260858118E-5</v>
      </c>
      <c r="L213" s="82">
        <f t="shared" si="134"/>
        <v>0</v>
      </c>
      <c r="M213" s="81">
        <f t="shared" si="135"/>
        <v>54.241601196736944</v>
      </c>
      <c r="N213" s="84">
        <f t="shared" si="136"/>
        <v>2.2719261704104848E-2</v>
      </c>
      <c r="O213" s="84"/>
      <c r="P213" s="85">
        <f t="shared" si="137"/>
        <v>0</v>
      </c>
      <c r="Q213" s="87">
        <f t="shared" si="138"/>
        <v>2.2719261704104848E-2</v>
      </c>
      <c r="R213" s="96">
        <f t="shared" si="139"/>
        <v>0.97728073829589512</v>
      </c>
      <c r="AB213" s="119">
        <f t="shared" si="140"/>
        <v>118.42857142857143</v>
      </c>
      <c r="AC213" s="120">
        <f t="shared" si="141"/>
        <v>2.4285714285714284</v>
      </c>
      <c r="AD213" s="67">
        <f t="shared" si="142"/>
        <v>2.7857142857142856</v>
      </c>
      <c r="AE213" s="41">
        <f t="shared" si="143"/>
        <v>0.87179487179487181</v>
      </c>
    </row>
    <row r="214" spans="1:31" ht="13.8" x14ac:dyDescent="0.25">
      <c r="A214" s="95">
        <v>44072</v>
      </c>
      <c r="B214" s="81">
        <v>31282</v>
      </c>
      <c r="C214" s="81">
        <v>710</v>
      </c>
      <c r="D214" s="81">
        <v>0</v>
      </c>
      <c r="E214" s="81"/>
      <c r="F214" s="81">
        <f t="shared" si="128"/>
        <v>75</v>
      </c>
      <c r="G214" s="81">
        <f t="shared" si="129"/>
        <v>1</v>
      </c>
      <c r="H214" s="81">
        <f t="shared" si="130"/>
        <v>0</v>
      </c>
      <c r="I214" s="81">
        <f t="shared" si="131"/>
        <v>30572</v>
      </c>
      <c r="J214" s="82">
        <f t="shared" si="132"/>
        <v>2.4702186296206301E-3</v>
      </c>
      <c r="K214" s="82">
        <f t="shared" si="133"/>
        <v>3.2789035346580101E-5</v>
      </c>
      <c r="L214" s="82">
        <f t="shared" si="134"/>
        <v>0</v>
      </c>
      <c r="M214" s="81">
        <f t="shared" si="135"/>
        <v>75.336727766169986</v>
      </c>
      <c r="N214" s="84">
        <f t="shared" si="136"/>
        <v>2.2696758519276262E-2</v>
      </c>
      <c r="O214" s="84"/>
      <c r="P214" s="85">
        <f t="shared" si="137"/>
        <v>0</v>
      </c>
      <c r="Q214" s="87">
        <f t="shared" si="138"/>
        <v>2.2696758519276262E-2</v>
      </c>
      <c r="R214" s="96">
        <f t="shared" si="139"/>
        <v>0.97730324148072378</v>
      </c>
      <c r="AB214" s="119">
        <f t="shared" si="140"/>
        <v>104.85714285714286</v>
      </c>
      <c r="AC214" s="120">
        <f t="shared" si="141"/>
        <v>2.1428571428571428</v>
      </c>
      <c r="AD214" s="67">
        <f t="shared" si="142"/>
        <v>2.6628571428571428</v>
      </c>
      <c r="AE214" s="41">
        <f t="shared" si="143"/>
        <v>0.80472103004291839</v>
      </c>
    </row>
    <row r="215" spans="1:31" ht="13.8" x14ac:dyDescent="0.25">
      <c r="A215" s="95">
        <v>44073</v>
      </c>
      <c r="B215" s="81">
        <v>31365</v>
      </c>
      <c r="C215" s="81">
        <v>711</v>
      </c>
      <c r="D215" s="81">
        <v>0</v>
      </c>
      <c r="E215" s="81"/>
      <c r="F215" s="81">
        <f t="shared" ref="F215:F221" si="144">B215-B214</f>
        <v>83</v>
      </c>
      <c r="G215" s="81">
        <f t="shared" ref="G215:G221" si="145">C215-C214</f>
        <v>1</v>
      </c>
      <c r="H215" s="81">
        <f t="shared" ref="H215:H221" si="146">D215-D214</f>
        <v>0</v>
      </c>
      <c r="I215" s="81">
        <f t="shared" ref="I215:I221" si="147">B215-D215-C215</f>
        <v>30654</v>
      </c>
      <c r="J215" s="82">
        <f t="shared" ref="J215:J221" si="148">F215/I214*$B$2/($B$2-B214)</f>
        <v>2.7271210586951966E-3</v>
      </c>
      <c r="K215" s="82">
        <f t="shared" ref="K215:K221" si="149">G215/I214</f>
        <v>3.2709668978149943E-5</v>
      </c>
      <c r="L215" s="82">
        <f t="shared" ref="L215:L221" si="150">H215/I214</f>
        <v>0</v>
      </c>
      <c r="M215" s="81">
        <f t="shared" ref="M215:M221" si="151">J215/(K215+L215)</f>
        <v>83.373545006429552</v>
      </c>
      <c r="N215" s="84">
        <f t="shared" ref="N215:N221" si="152">C215/B215</f>
        <v>2.2668579626972739E-2</v>
      </c>
      <c r="O215" s="84"/>
      <c r="P215" s="85">
        <f t="shared" ref="P215:P221" si="153">D215/B215</f>
        <v>0</v>
      </c>
      <c r="Q215" s="87">
        <f t="shared" ref="Q215:Q221" si="154">N215</f>
        <v>2.2668579626972739E-2</v>
      </c>
      <c r="R215" s="96">
        <f t="shared" ref="R215:R221" si="155">IF(P215="","",1-SUM(P215:Q215))</f>
        <v>0.97733142037302723</v>
      </c>
      <c r="AB215" s="119">
        <f t="shared" ref="AB215:AB221" si="156">AVERAGE(F209:F215)</f>
        <v>101.14285714285714</v>
      </c>
      <c r="AC215" s="120">
        <f t="shared" ref="AC215:AC221" si="157">AVERAGE(G209:G215)</f>
        <v>1.8571428571428572</v>
      </c>
      <c r="AD215" s="67">
        <f t="shared" ref="AD215:AD221" si="158">INDEX(AB194:AB215,$AE$3)*$AD$2</f>
        <v>2.6571428571428575</v>
      </c>
      <c r="AE215" s="41">
        <f t="shared" ref="AE215:AE221" si="159">AC215/AD215</f>
        <v>0.69892473118279563</v>
      </c>
    </row>
    <row r="216" spans="1:31" ht="13.8" x14ac:dyDescent="0.25">
      <c r="A216" s="95">
        <v>44074</v>
      </c>
      <c r="B216" s="81">
        <v>31406</v>
      </c>
      <c r="C216" s="81">
        <v>713</v>
      </c>
      <c r="D216" s="81">
        <v>0</v>
      </c>
      <c r="E216" s="81"/>
      <c r="F216" s="81">
        <f t="shared" si="144"/>
        <v>41</v>
      </c>
      <c r="G216" s="81">
        <f t="shared" si="145"/>
        <v>2</v>
      </c>
      <c r="H216" s="81">
        <f t="shared" si="146"/>
        <v>0</v>
      </c>
      <c r="I216" s="81">
        <f t="shared" si="147"/>
        <v>30693</v>
      </c>
      <c r="J216" s="82">
        <f t="shared" si="148"/>
        <v>1.3435445302763791E-3</v>
      </c>
      <c r="K216" s="82">
        <f t="shared" si="149"/>
        <v>6.524434005350036E-5</v>
      </c>
      <c r="L216" s="82">
        <f t="shared" si="150"/>
        <v>0</v>
      </c>
      <c r="M216" s="81">
        <f t="shared" si="151"/>
        <v>20.592507015546062</v>
      </c>
      <c r="N216" s="84">
        <f t="shared" si="152"/>
        <v>2.2702668279946506E-2</v>
      </c>
      <c r="O216" s="84"/>
      <c r="P216" s="85">
        <f t="shared" si="153"/>
        <v>0</v>
      </c>
      <c r="Q216" s="87">
        <f t="shared" si="154"/>
        <v>2.2702668279946506E-2</v>
      </c>
      <c r="R216" s="96">
        <f t="shared" si="155"/>
        <v>0.97729733172005351</v>
      </c>
      <c r="AB216" s="119">
        <f t="shared" si="156"/>
        <v>98.857142857142861</v>
      </c>
      <c r="AC216" s="120">
        <f t="shared" si="157"/>
        <v>1.7142857142857142</v>
      </c>
      <c r="AD216" s="67">
        <f t="shared" si="158"/>
        <v>2.6457142857142855</v>
      </c>
      <c r="AE216" s="41">
        <f t="shared" si="159"/>
        <v>0.64794816414686829</v>
      </c>
    </row>
    <row r="217" spans="1:31" ht="13.8" x14ac:dyDescent="0.25">
      <c r="A217" s="95">
        <v>44075</v>
      </c>
      <c r="B217" s="81">
        <v>31482</v>
      </c>
      <c r="C217" s="81">
        <v>715</v>
      </c>
      <c r="D217" s="81">
        <v>0</v>
      </c>
      <c r="E217" s="81"/>
      <c r="F217" s="81">
        <f t="shared" si="144"/>
        <v>76</v>
      </c>
      <c r="G217" s="81">
        <f t="shared" si="145"/>
        <v>2</v>
      </c>
      <c r="H217" s="81">
        <f t="shared" si="146"/>
        <v>0</v>
      </c>
      <c r="I217" s="81">
        <f t="shared" si="147"/>
        <v>30767</v>
      </c>
      <c r="J217" s="82">
        <f t="shared" si="148"/>
        <v>2.4873229455619232E-3</v>
      </c>
      <c r="K217" s="82">
        <f t="shared" si="149"/>
        <v>6.5161437461310403E-5</v>
      </c>
      <c r="L217" s="82">
        <f t="shared" si="150"/>
        <v>0</v>
      </c>
      <c r="M217" s="81">
        <f t="shared" si="151"/>
        <v>38.171701584066049</v>
      </c>
      <c r="N217" s="84">
        <f t="shared" si="152"/>
        <v>2.2711390635918937E-2</v>
      </c>
      <c r="O217" s="84"/>
      <c r="P217" s="85">
        <f t="shared" si="153"/>
        <v>0</v>
      </c>
      <c r="Q217" s="87">
        <f t="shared" si="154"/>
        <v>2.2711390635918937E-2</v>
      </c>
      <c r="R217" s="96">
        <f t="shared" si="155"/>
        <v>0.97728860936408102</v>
      </c>
      <c r="AB217" s="119">
        <f t="shared" si="156"/>
        <v>94.571428571428569</v>
      </c>
      <c r="AC217" s="120">
        <f t="shared" si="157"/>
        <v>1.4285714285714286</v>
      </c>
      <c r="AD217" s="67">
        <f t="shared" si="158"/>
        <v>2.5428571428571427</v>
      </c>
      <c r="AE217" s="41">
        <f t="shared" si="159"/>
        <v>0.5617977528089888</v>
      </c>
    </row>
    <row r="218" spans="1:31" ht="13.8" x14ac:dyDescent="0.25">
      <c r="A218" s="95">
        <v>44076</v>
      </c>
      <c r="B218" s="81">
        <v>31581</v>
      </c>
      <c r="C218" s="81">
        <v>716</v>
      </c>
      <c r="D218" s="81">
        <v>0</v>
      </c>
      <c r="E218" s="81"/>
      <c r="F218" s="81">
        <f t="shared" si="144"/>
        <v>99</v>
      </c>
      <c r="G218" s="81">
        <f t="shared" si="145"/>
        <v>1</v>
      </c>
      <c r="H218" s="81">
        <f t="shared" si="146"/>
        <v>0</v>
      </c>
      <c r="I218" s="81">
        <f t="shared" si="147"/>
        <v>30865</v>
      </c>
      <c r="J218" s="82">
        <f t="shared" si="148"/>
        <v>3.2323078366965651E-3</v>
      </c>
      <c r="K218" s="82">
        <f t="shared" si="149"/>
        <v>3.2502356420840509E-5</v>
      </c>
      <c r="L218" s="82">
        <f t="shared" si="150"/>
        <v>0</v>
      </c>
      <c r="M218" s="81">
        <f t="shared" si="151"/>
        <v>99.448415211643223</v>
      </c>
      <c r="N218" s="84">
        <f t="shared" si="152"/>
        <v>2.2671859662455274E-2</v>
      </c>
      <c r="O218" s="84"/>
      <c r="P218" s="85">
        <f t="shared" si="153"/>
        <v>0</v>
      </c>
      <c r="Q218" s="87">
        <f t="shared" si="154"/>
        <v>2.2671859662455274E-2</v>
      </c>
      <c r="R218" s="96">
        <f t="shared" si="155"/>
        <v>0.97732814033754467</v>
      </c>
      <c r="AB218" s="119">
        <f t="shared" si="156"/>
        <v>86.714285714285708</v>
      </c>
      <c r="AC218" s="120">
        <f t="shared" si="157"/>
        <v>1.2857142857142858</v>
      </c>
      <c r="AD218" s="67">
        <f t="shared" si="158"/>
        <v>2.3685714285714288</v>
      </c>
      <c r="AE218" s="41">
        <f t="shared" si="159"/>
        <v>0.54282267792521111</v>
      </c>
    </row>
    <row r="219" spans="1:31" ht="13.8" x14ac:dyDescent="0.25">
      <c r="A219" s="95">
        <v>44077</v>
      </c>
      <c r="B219" s="81">
        <v>31676</v>
      </c>
      <c r="C219" s="81">
        <v>718</v>
      </c>
      <c r="D219" s="81">
        <v>0</v>
      </c>
      <c r="E219" s="81"/>
      <c r="F219" s="81">
        <f t="shared" si="144"/>
        <v>95</v>
      </c>
      <c r="G219" s="81">
        <f t="shared" si="145"/>
        <v>2</v>
      </c>
      <c r="H219" s="81">
        <f t="shared" si="146"/>
        <v>0</v>
      </c>
      <c r="I219" s="81">
        <f t="shared" si="147"/>
        <v>30958</v>
      </c>
      <c r="J219" s="82">
        <f t="shared" si="148"/>
        <v>3.091905287872755E-3</v>
      </c>
      <c r="K219" s="82">
        <f t="shared" si="149"/>
        <v>6.4798315243803662E-5</v>
      </c>
      <c r="L219" s="82">
        <f t="shared" si="150"/>
        <v>0</v>
      </c>
      <c r="M219" s="81">
        <f t="shared" si="151"/>
        <v>47.715828355096292</v>
      </c>
      <c r="N219" s="84">
        <f t="shared" si="152"/>
        <v>2.2667003409521404E-2</v>
      </c>
      <c r="O219" s="84"/>
      <c r="P219" s="85">
        <f t="shared" si="153"/>
        <v>0</v>
      </c>
      <c r="Q219" s="87">
        <f t="shared" si="154"/>
        <v>2.2667003409521404E-2</v>
      </c>
      <c r="R219" s="96">
        <f t="shared" si="155"/>
        <v>0.97733299659047856</v>
      </c>
      <c r="AB219" s="119">
        <f t="shared" si="156"/>
        <v>82.428571428571431</v>
      </c>
      <c r="AC219" s="120">
        <f t="shared" si="157"/>
        <v>1.5714285714285714</v>
      </c>
      <c r="AD219" s="67">
        <f t="shared" si="158"/>
        <v>2.0971428571428574</v>
      </c>
      <c r="AE219" s="41">
        <f t="shared" si="159"/>
        <v>0.74931880108991811</v>
      </c>
    </row>
    <row r="220" spans="1:31" ht="13.8" x14ac:dyDescent="0.25">
      <c r="A220" s="95">
        <v>44078</v>
      </c>
      <c r="B220" s="81">
        <v>31772</v>
      </c>
      <c r="C220" s="81">
        <v>721</v>
      </c>
      <c r="D220" s="81">
        <v>0</v>
      </c>
      <c r="E220" s="81"/>
      <c r="F220" s="81">
        <f t="shared" si="144"/>
        <v>96</v>
      </c>
      <c r="G220" s="81">
        <f t="shared" si="145"/>
        <v>3</v>
      </c>
      <c r="H220" s="81">
        <f t="shared" si="146"/>
        <v>0</v>
      </c>
      <c r="I220" s="81">
        <f t="shared" si="147"/>
        <v>31051</v>
      </c>
      <c r="J220" s="82">
        <f t="shared" si="148"/>
        <v>3.1151081657812313E-3</v>
      </c>
      <c r="K220" s="82">
        <f t="shared" si="149"/>
        <v>9.6905484850442531E-5</v>
      </c>
      <c r="L220" s="82">
        <f t="shared" si="150"/>
        <v>0</v>
      </c>
      <c r="M220" s="81">
        <f t="shared" si="151"/>
        <v>32.14583953208512</v>
      </c>
      <c r="N220" s="84">
        <f t="shared" si="152"/>
        <v>2.2692937177388895E-2</v>
      </c>
      <c r="O220" s="84"/>
      <c r="P220" s="85">
        <f t="shared" si="153"/>
        <v>0</v>
      </c>
      <c r="Q220" s="87">
        <f t="shared" si="154"/>
        <v>2.2692937177388895E-2</v>
      </c>
      <c r="R220" s="96">
        <f t="shared" si="155"/>
        <v>0.97730706282261115</v>
      </c>
      <c r="AB220" s="119">
        <f t="shared" si="156"/>
        <v>80.714285714285708</v>
      </c>
      <c r="AC220" s="120">
        <f t="shared" si="157"/>
        <v>1.7142857142857142</v>
      </c>
      <c r="AD220" s="67">
        <f t="shared" si="158"/>
        <v>2.0228571428571427</v>
      </c>
      <c r="AE220" s="41">
        <f t="shared" si="159"/>
        <v>0.84745762711864414</v>
      </c>
    </row>
    <row r="221" spans="1:31" ht="13.8" x14ac:dyDescent="0.25">
      <c r="A221" s="95">
        <v>44079</v>
      </c>
      <c r="B221" s="81">
        <v>31849</v>
      </c>
      <c r="C221" s="81">
        <v>723</v>
      </c>
      <c r="D221" s="81">
        <v>0</v>
      </c>
      <c r="E221" s="81"/>
      <c r="F221" s="81">
        <f t="shared" si="144"/>
        <v>77</v>
      </c>
      <c r="G221" s="81">
        <f t="shared" si="145"/>
        <v>2</v>
      </c>
      <c r="H221" s="81">
        <f t="shared" si="146"/>
        <v>0</v>
      </c>
      <c r="I221" s="81">
        <f t="shared" si="147"/>
        <v>31126</v>
      </c>
      <c r="J221" s="82">
        <f t="shared" si="148"/>
        <v>2.4911273319210489E-3</v>
      </c>
      <c r="K221" s="82">
        <f t="shared" si="149"/>
        <v>6.4410163923867185E-5</v>
      </c>
      <c r="L221" s="82">
        <f t="shared" si="150"/>
        <v>0</v>
      </c>
      <c r="M221" s="81">
        <f t="shared" si="151"/>
        <v>38.675997391740246</v>
      </c>
      <c r="N221" s="84">
        <f t="shared" si="152"/>
        <v>2.2700869729033877E-2</v>
      </c>
      <c r="O221" s="84"/>
      <c r="P221" s="85">
        <f t="shared" si="153"/>
        <v>0</v>
      </c>
      <c r="Q221" s="87">
        <f t="shared" si="154"/>
        <v>2.2700869729033877E-2</v>
      </c>
      <c r="R221" s="96">
        <f t="shared" si="155"/>
        <v>0.97729913027096615</v>
      </c>
      <c r="AB221" s="119">
        <f t="shared" si="156"/>
        <v>81</v>
      </c>
      <c r="AC221" s="120">
        <f t="shared" si="157"/>
        <v>1.8571428571428572</v>
      </c>
      <c r="AD221" s="67">
        <f t="shared" si="158"/>
        <v>1.9771428571428573</v>
      </c>
      <c r="AE221" s="41">
        <f t="shared" si="159"/>
        <v>0.93930635838150289</v>
      </c>
    </row>
    <row r="222" spans="1:31" ht="13.8" x14ac:dyDescent="0.25">
      <c r="A222" s="95">
        <v>44080</v>
      </c>
      <c r="B222" s="81">
        <v>31905</v>
      </c>
      <c r="C222" s="81">
        <v>724</v>
      </c>
      <c r="D222" s="81">
        <v>0</v>
      </c>
      <c r="E222" s="81"/>
      <c r="F222" s="81">
        <f t="shared" ref="F222:F228" si="160">B222-B221</f>
        <v>56</v>
      </c>
      <c r="G222" s="81">
        <f t="shared" ref="G222:G228" si="161">C222-C221</f>
        <v>1</v>
      </c>
      <c r="H222" s="81">
        <f t="shared" ref="H222:H228" si="162">D222-D221</f>
        <v>0</v>
      </c>
      <c r="I222" s="81">
        <f t="shared" ref="I222:I228" si="163">B222-D222-C222</f>
        <v>31181</v>
      </c>
      <c r="J222" s="82">
        <f t="shared" ref="J222:J228" si="164">F222/I221*$B$2/($B$2-B221)</f>
        <v>1.8073835205454623E-3</v>
      </c>
      <c r="K222" s="82">
        <f t="shared" ref="K222:K228" si="165">G222/I221</f>
        <v>3.2127481847972756E-5</v>
      </c>
      <c r="L222" s="82">
        <f t="shared" ref="L222:L228" si="166">H222/I221</f>
        <v>0</v>
      </c>
      <c r="M222" s="81">
        <f t="shared" ref="M222:M228" si="167">J222/(K222+L222)</f>
        <v>56.256619460498058</v>
      </c>
      <c r="N222" s="84">
        <f t="shared" ref="N222:N228" si="168">C222/B222</f>
        <v>2.2692367967403228E-2</v>
      </c>
      <c r="O222" s="84"/>
      <c r="P222" s="85">
        <f t="shared" ref="P222:P228" si="169">D222/B222</f>
        <v>0</v>
      </c>
      <c r="Q222" s="87">
        <f t="shared" ref="Q222:Q228" si="170">N222</f>
        <v>2.2692367967403228E-2</v>
      </c>
      <c r="R222" s="96">
        <f t="shared" ref="R222:R228" si="171">IF(P222="","",1-SUM(P222:Q222))</f>
        <v>0.97730763203259674</v>
      </c>
      <c r="AB222" s="119">
        <f t="shared" ref="AB222:AB228" si="172">AVERAGE(F216:F222)</f>
        <v>77.142857142857139</v>
      </c>
      <c r="AC222" s="120">
        <f t="shared" ref="AC222:AC228" si="173">AVERAGE(G216:G222)</f>
        <v>1.8571428571428572</v>
      </c>
      <c r="AD222" s="67">
        <f t="shared" ref="AD222:AD228" si="174">INDEX(AB201:AB222,$AE$3)*$AD$2</f>
        <v>1.8914285714285715</v>
      </c>
      <c r="AE222" s="41">
        <f t="shared" ref="AE222:AE228" si="175">AC222/AD222</f>
        <v>0.98187311178247738</v>
      </c>
    </row>
    <row r="223" spans="1:31" ht="13.8" x14ac:dyDescent="0.25">
      <c r="A223" s="95">
        <v>44081</v>
      </c>
      <c r="B223" s="81">
        <v>31941</v>
      </c>
      <c r="C223" s="81">
        <v>725</v>
      </c>
      <c r="D223" s="81">
        <v>0</v>
      </c>
      <c r="E223" s="81"/>
      <c r="F223" s="81">
        <f t="shared" si="160"/>
        <v>36</v>
      </c>
      <c r="G223" s="81">
        <f t="shared" si="161"/>
        <v>1</v>
      </c>
      <c r="H223" s="81">
        <f t="shared" si="162"/>
        <v>0</v>
      </c>
      <c r="I223" s="81">
        <f t="shared" si="163"/>
        <v>31216</v>
      </c>
      <c r="J223" s="82">
        <f t="shared" si="164"/>
        <v>1.1598493008687508E-3</v>
      </c>
      <c r="K223" s="82">
        <f t="shared" si="165"/>
        <v>3.2070812353676917E-5</v>
      </c>
      <c r="L223" s="82">
        <f t="shared" si="166"/>
        <v>0</v>
      </c>
      <c r="M223" s="81">
        <f t="shared" si="167"/>
        <v>36.165261050388523</v>
      </c>
      <c r="N223" s="84">
        <f t="shared" si="168"/>
        <v>2.2698099621176544E-2</v>
      </c>
      <c r="O223" s="84"/>
      <c r="P223" s="85">
        <f t="shared" si="169"/>
        <v>0</v>
      </c>
      <c r="Q223" s="87">
        <f t="shared" si="170"/>
        <v>2.2698099621176544E-2</v>
      </c>
      <c r="R223" s="96">
        <f t="shared" si="171"/>
        <v>0.97730190037882347</v>
      </c>
      <c r="AB223" s="119">
        <f t="shared" si="172"/>
        <v>76.428571428571431</v>
      </c>
      <c r="AC223" s="120">
        <f t="shared" si="173"/>
        <v>1.7142857142857142</v>
      </c>
      <c r="AD223" s="67">
        <f t="shared" si="174"/>
        <v>1.7342857142857142</v>
      </c>
      <c r="AE223" s="41">
        <f t="shared" si="175"/>
        <v>0.98846787479406917</v>
      </c>
    </row>
    <row r="224" spans="1:31" ht="13.8" x14ac:dyDescent="0.25">
      <c r="A224" s="95">
        <v>44082</v>
      </c>
      <c r="B224" s="81">
        <v>31994</v>
      </c>
      <c r="C224" s="81">
        <v>727</v>
      </c>
      <c r="D224" s="81">
        <v>0</v>
      </c>
      <c r="E224" s="81"/>
      <c r="F224" s="81">
        <f t="shared" si="160"/>
        <v>53</v>
      </c>
      <c r="G224" s="81">
        <f t="shared" si="161"/>
        <v>2</v>
      </c>
      <c r="H224" s="81">
        <f t="shared" si="162"/>
        <v>0</v>
      </c>
      <c r="I224" s="81">
        <f t="shared" si="163"/>
        <v>31267</v>
      </c>
      <c r="J224" s="82">
        <f t="shared" si="164"/>
        <v>1.705650204419104E-3</v>
      </c>
      <c r="K224" s="82">
        <f t="shared" si="165"/>
        <v>6.4069707842132238E-5</v>
      </c>
      <c r="L224" s="82">
        <f t="shared" si="166"/>
        <v>0</v>
      </c>
      <c r="M224" s="81">
        <f t="shared" si="167"/>
        <v>26.621788390573375</v>
      </c>
      <c r="N224" s="84">
        <f t="shared" si="168"/>
        <v>2.2723010564480839E-2</v>
      </c>
      <c r="O224" s="84"/>
      <c r="P224" s="85">
        <f t="shared" si="169"/>
        <v>0</v>
      </c>
      <c r="Q224" s="87">
        <f t="shared" si="170"/>
        <v>2.2723010564480839E-2</v>
      </c>
      <c r="R224" s="96">
        <f t="shared" si="171"/>
        <v>0.97727698943551911</v>
      </c>
      <c r="AB224" s="119">
        <f t="shared" si="172"/>
        <v>73.142857142857139</v>
      </c>
      <c r="AC224" s="120">
        <f t="shared" si="173"/>
        <v>1.7142857142857142</v>
      </c>
      <c r="AD224" s="67">
        <f t="shared" si="174"/>
        <v>1.6485714285714286</v>
      </c>
      <c r="AE224" s="41">
        <f t="shared" si="175"/>
        <v>1.0398613518197573</v>
      </c>
    </row>
    <row r="225" spans="1:31" ht="13.8" x14ac:dyDescent="0.25">
      <c r="A225" s="95">
        <v>44083</v>
      </c>
      <c r="B225" s="81">
        <v>32078</v>
      </c>
      <c r="C225" s="81">
        <v>728</v>
      </c>
      <c r="D225" s="81">
        <v>0</v>
      </c>
      <c r="E225" s="81"/>
      <c r="F225" s="81">
        <f t="shared" si="160"/>
        <v>84</v>
      </c>
      <c r="G225" s="81">
        <f t="shared" si="161"/>
        <v>1</v>
      </c>
      <c r="H225" s="81">
        <f t="shared" si="162"/>
        <v>0</v>
      </c>
      <c r="I225" s="81">
        <f t="shared" si="163"/>
        <v>31350</v>
      </c>
      <c r="J225" s="82">
        <f t="shared" si="164"/>
        <v>2.698905866827952E-3</v>
      </c>
      <c r="K225" s="82">
        <f t="shared" si="165"/>
        <v>3.1982601464803147E-5</v>
      </c>
      <c r="L225" s="82">
        <f t="shared" si="166"/>
        <v>0</v>
      </c>
      <c r="M225" s="81">
        <f t="shared" si="167"/>
        <v>84.386689738109581</v>
      </c>
      <c r="N225" s="84">
        <f t="shared" si="168"/>
        <v>2.2694681713323773E-2</v>
      </c>
      <c r="O225" s="84"/>
      <c r="P225" s="85">
        <f t="shared" si="169"/>
        <v>0</v>
      </c>
      <c r="Q225" s="87">
        <f t="shared" si="170"/>
        <v>2.2694681713323773E-2</v>
      </c>
      <c r="R225" s="96">
        <f t="shared" si="171"/>
        <v>0.97730531828667622</v>
      </c>
      <c r="AB225" s="119">
        <f t="shared" si="172"/>
        <v>71</v>
      </c>
      <c r="AC225" s="120">
        <f t="shared" si="173"/>
        <v>1.7142857142857142</v>
      </c>
      <c r="AD225" s="67">
        <f t="shared" si="174"/>
        <v>1.6142857142857141</v>
      </c>
      <c r="AE225" s="41">
        <f t="shared" si="175"/>
        <v>1.0619469026548674</v>
      </c>
    </row>
    <row r="226" spans="1:31" ht="13.8" x14ac:dyDescent="0.25">
      <c r="A226" s="95">
        <v>44084</v>
      </c>
      <c r="B226" s="81">
        <v>32136</v>
      </c>
      <c r="C226" s="81">
        <v>729</v>
      </c>
      <c r="D226" s="81">
        <v>0</v>
      </c>
      <c r="E226" s="81"/>
      <c r="F226" s="81">
        <f t="shared" si="160"/>
        <v>58</v>
      </c>
      <c r="G226" s="81">
        <f t="shared" si="161"/>
        <v>1</v>
      </c>
      <c r="H226" s="81">
        <f t="shared" si="162"/>
        <v>0</v>
      </c>
      <c r="I226" s="81">
        <f t="shared" si="163"/>
        <v>31407</v>
      </c>
      <c r="J226" s="82">
        <f t="shared" si="164"/>
        <v>1.858618956919144E-3</v>
      </c>
      <c r="K226" s="82">
        <f t="shared" si="165"/>
        <v>3.1897926634768743E-5</v>
      </c>
      <c r="L226" s="82">
        <f t="shared" si="166"/>
        <v>0</v>
      </c>
      <c r="M226" s="81">
        <f t="shared" si="167"/>
        <v>58.267704299415158</v>
      </c>
      <c r="N226" s="84">
        <f t="shared" si="168"/>
        <v>2.2684839432412247E-2</v>
      </c>
      <c r="O226" s="84"/>
      <c r="P226" s="85">
        <f t="shared" si="169"/>
        <v>0</v>
      </c>
      <c r="Q226" s="87">
        <f t="shared" si="170"/>
        <v>2.2684839432412247E-2</v>
      </c>
      <c r="R226" s="96">
        <f t="shared" si="171"/>
        <v>0.97731516056758772</v>
      </c>
      <c r="AB226" s="119">
        <f t="shared" si="172"/>
        <v>65.714285714285708</v>
      </c>
      <c r="AC226" s="120">
        <f t="shared" si="173"/>
        <v>1.5714285714285714</v>
      </c>
      <c r="AD226" s="67">
        <f t="shared" si="174"/>
        <v>1.62</v>
      </c>
      <c r="AE226" s="41">
        <f t="shared" si="175"/>
        <v>0.9700176366843033</v>
      </c>
    </row>
    <row r="227" spans="1:31" ht="13.8" x14ac:dyDescent="0.25">
      <c r="A227" s="95">
        <v>44085</v>
      </c>
      <c r="B227" s="81">
        <v>32228</v>
      </c>
      <c r="C227" s="81">
        <v>730</v>
      </c>
      <c r="D227" s="81">
        <v>0</v>
      </c>
      <c r="E227" s="81"/>
      <c r="F227" s="81">
        <f t="shared" si="160"/>
        <v>92</v>
      </c>
      <c r="G227" s="81">
        <f t="shared" si="161"/>
        <v>1</v>
      </c>
      <c r="H227" s="81">
        <f t="shared" si="162"/>
        <v>0</v>
      </c>
      <c r="I227" s="81">
        <f t="shared" si="163"/>
        <v>31498</v>
      </c>
      <c r="J227" s="82">
        <f t="shared" si="164"/>
        <v>2.9428282145559348E-3</v>
      </c>
      <c r="K227" s="82">
        <f t="shared" si="165"/>
        <v>3.1840035660839943E-5</v>
      </c>
      <c r="L227" s="82">
        <f t="shared" si="166"/>
        <v>0</v>
      </c>
      <c r="M227" s="81">
        <f t="shared" si="167"/>
        <v>92.42540573455824</v>
      </c>
      <c r="N227" s="84">
        <f t="shared" si="168"/>
        <v>2.2651110835298499E-2</v>
      </c>
      <c r="O227" s="84"/>
      <c r="P227" s="85">
        <f t="shared" si="169"/>
        <v>0</v>
      </c>
      <c r="Q227" s="87">
        <f t="shared" si="170"/>
        <v>2.2651110835298499E-2</v>
      </c>
      <c r="R227" s="96">
        <f t="shared" si="171"/>
        <v>0.97734888916470153</v>
      </c>
      <c r="AB227" s="119">
        <f t="shared" si="172"/>
        <v>65.142857142857139</v>
      </c>
      <c r="AC227" s="120">
        <f t="shared" si="173"/>
        <v>1.2857142857142858</v>
      </c>
      <c r="AD227" s="67">
        <f t="shared" si="174"/>
        <v>1.5428571428571427</v>
      </c>
      <c r="AE227" s="41">
        <f t="shared" si="175"/>
        <v>0.83333333333333348</v>
      </c>
    </row>
    <row r="228" spans="1:31" ht="13.8" x14ac:dyDescent="0.25">
      <c r="A228" s="95">
        <v>44086</v>
      </c>
      <c r="B228" s="81">
        <v>32300</v>
      </c>
      <c r="C228" s="81">
        <v>731</v>
      </c>
      <c r="D228" s="81">
        <v>0</v>
      </c>
      <c r="E228" s="81"/>
      <c r="F228" s="81">
        <f t="shared" si="160"/>
        <v>72</v>
      </c>
      <c r="G228" s="81">
        <f t="shared" si="161"/>
        <v>1</v>
      </c>
      <c r="H228" s="81">
        <f t="shared" si="162"/>
        <v>0</v>
      </c>
      <c r="I228" s="81">
        <f t="shared" si="163"/>
        <v>31569</v>
      </c>
      <c r="J228" s="82">
        <f t="shared" si="164"/>
        <v>2.2964595770863017E-3</v>
      </c>
      <c r="K228" s="82">
        <f t="shared" si="165"/>
        <v>3.1748047495079052E-5</v>
      </c>
      <c r="L228" s="82">
        <f t="shared" si="166"/>
        <v>0</v>
      </c>
      <c r="M228" s="81">
        <f t="shared" si="167"/>
        <v>72.333883759064335</v>
      </c>
      <c r="N228" s="84">
        <f t="shared" si="168"/>
        <v>2.2631578947368423E-2</v>
      </c>
      <c r="O228" s="84"/>
      <c r="P228" s="85">
        <f t="shared" si="169"/>
        <v>0</v>
      </c>
      <c r="Q228" s="87">
        <f t="shared" si="170"/>
        <v>2.2631578947368423E-2</v>
      </c>
      <c r="R228" s="96">
        <f t="shared" si="171"/>
        <v>0.97736842105263155</v>
      </c>
      <c r="AB228" s="119">
        <f t="shared" si="172"/>
        <v>64.428571428571431</v>
      </c>
      <c r="AC228" s="120">
        <f t="shared" si="173"/>
        <v>1.1428571428571428</v>
      </c>
      <c r="AD228" s="67">
        <f t="shared" si="174"/>
        <v>1.5285714285714287</v>
      </c>
      <c r="AE228" s="41">
        <f t="shared" si="175"/>
        <v>0.74766355140186902</v>
      </c>
    </row>
    <row r="229" spans="1:31" ht="13.8" x14ac:dyDescent="0.25">
      <c r="A229" s="95">
        <v>44087</v>
      </c>
      <c r="B229" s="81">
        <v>32408</v>
      </c>
      <c r="C229" s="81">
        <v>733</v>
      </c>
      <c r="D229" s="81">
        <v>0</v>
      </c>
      <c r="E229" s="81"/>
      <c r="F229" s="81">
        <f t="shared" ref="F229:F235" si="176">B229-B228</f>
        <v>108</v>
      </c>
      <c r="G229" s="81">
        <f t="shared" ref="G229:G235" si="177">C229-C228</f>
        <v>2</v>
      </c>
      <c r="H229" s="81">
        <f t="shared" ref="H229:H235" si="178">D229-D228</f>
        <v>0</v>
      </c>
      <c r="I229" s="81">
        <f t="shared" ref="I229:I235" si="179">B229-D229-C229</f>
        <v>31675</v>
      </c>
      <c r="J229" s="82">
        <f t="shared" ref="J229:J235" si="180">F229/I228*$B$2/($B$2-B228)</f>
        <v>3.436977722590153E-3</v>
      </c>
      <c r="K229" s="82">
        <f t="shared" ref="K229:K235" si="181">G229/I228</f>
        <v>6.3353289619563495E-5</v>
      </c>
      <c r="L229" s="82">
        <f t="shared" ref="L229:L235" si="182">H229/I228</f>
        <v>0</v>
      </c>
      <c r="M229" s="81">
        <f t="shared" ref="M229:M235" si="183">J229/(K229+L229)</f>
        <v>54.250974862224268</v>
      </c>
      <c r="N229" s="84">
        <f t="shared" ref="N229:N235" si="184">C229/B229</f>
        <v>2.2617872130338189E-2</v>
      </c>
      <c r="O229" s="84"/>
      <c r="P229" s="85">
        <f t="shared" ref="P229:P235" si="185">D229/B229</f>
        <v>0</v>
      </c>
      <c r="Q229" s="87">
        <f t="shared" ref="Q229:Q235" si="186">N229</f>
        <v>2.2617872130338189E-2</v>
      </c>
      <c r="R229" s="96">
        <f t="shared" ref="R229:R235" si="187">IF(P229="","",1-SUM(P229:Q229))</f>
        <v>0.97738212786966183</v>
      </c>
      <c r="AB229" s="119">
        <f t="shared" ref="AB229:AB235" si="188">AVERAGE(F223:F229)</f>
        <v>71.857142857142861</v>
      </c>
      <c r="AC229" s="120">
        <f t="shared" ref="AC229:AC235" si="189">AVERAGE(G223:G229)</f>
        <v>1.2857142857142858</v>
      </c>
      <c r="AD229" s="67">
        <f t="shared" ref="AD229:AD235" si="190">INDEX(AB208:AB229,$AE$3)*$AD$2</f>
        <v>1.4628571428571429</v>
      </c>
      <c r="AE229" s="41">
        <f t="shared" ref="AE229:AE235" si="191">AC229/AD229</f>
        <v>0.87890625000000011</v>
      </c>
    </row>
    <row r="230" spans="1:31" ht="13.8" x14ac:dyDescent="0.25">
      <c r="A230" s="95">
        <v>44088</v>
      </c>
      <c r="B230" s="81">
        <v>32437</v>
      </c>
      <c r="C230" s="81">
        <v>733</v>
      </c>
      <c r="D230" s="81">
        <v>0</v>
      </c>
      <c r="E230" s="81"/>
      <c r="F230" s="81">
        <f t="shared" si="176"/>
        <v>29</v>
      </c>
      <c r="G230" s="81">
        <f t="shared" si="177"/>
        <v>0</v>
      </c>
      <c r="H230" s="81">
        <f t="shared" si="178"/>
        <v>0</v>
      </c>
      <c r="I230" s="81">
        <f t="shared" si="179"/>
        <v>31704</v>
      </c>
      <c r="J230" s="82">
        <f t="shared" si="180"/>
        <v>9.1981801309891028E-4</v>
      </c>
      <c r="K230" s="82">
        <f t="shared" si="181"/>
        <v>0</v>
      </c>
      <c r="L230" s="82">
        <f t="shared" si="182"/>
        <v>0</v>
      </c>
      <c r="M230" s="81" t="e">
        <f t="shared" si="183"/>
        <v>#DIV/0!</v>
      </c>
      <c r="N230" s="84">
        <f t="shared" si="184"/>
        <v>2.2597650830841323E-2</v>
      </c>
      <c r="O230" s="84"/>
      <c r="P230" s="85">
        <f t="shared" si="185"/>
        <v>0</v>
      </c>
      <c r="Q230" s="87">
        <f t="shared" si="186"/>
        <v>2.2597650830841323E-2</v>
      </c>
      <c r="R230" s="96">
        <f t="shared" si="187"/>
        <v>0.97740234916915869</v>
      </c>
      <c r="AB230" s="119">
        <f t="shared" si="188"/>
        <v>70.857142857142861</v>
      </c>
      <c r="AC230" s="120">
        <f t="shared" si="189"/>
        <v>1.1428571428571428</v>
      </c>
      <c r="AD230" s="67">
        <f t="shared" si="190"/>
        <v>1.42</v>
      </c>
      <c r="AE230" s="41">
        <f t="shared" si="191"/>
        <v>0.80482897384305829</v>
      </c>
    </row>
    <row r="231" spans="1:31" ht="13.8" x14ac:dyDescent="0.25">
      <c r="A231" s="95">
        <v>44089</v>
      </c>
      <c r="B231" s="81">
        <v>32511</v>
      </c>
      <c r="C231" s="81">
        <v>735</v>
      </c>
      <c r="D231" s="81">
        <v>0</v>
      </c>
      <c r="E231" s="81"/>
      <c r="F231" s="81">
        <f t="shared" si="176"/>
        <v>74</v>
      </c>
      <c r="G231" s="81">
        <f t="shared" si="177"/>
        <v>2</v>
      </c>
      <c r="H231" s="81">
        <f t="shared" si="178"/>
        <v>0</v>
      </c>
      <c r="I231" s="81">
        <f t="shared" si="179"/>
        <v>31776</v>
      </c>
      <c r="J231" s="82">
        <f t="shared" si="180"/>
        <v>2.3449846735959516E-3</v>
      </c>
      <c r="K231" s="82">
        <f t="shared" si="181"/>
        <v>6.3083522583901085E-5</v>
      </c>
      <c r="L231" s="82">
        <f t="shared" si="182"/>
        <v>0</v>
      </c>
      <c r="M231" s="81">
        <f t="shared" si="183"/>
        <v>37.172697045843023</v>
      </c>
      <c r="N231" s="84">
        <f t="shared" si="184"/>
        <v>2.2607732767371044E-2</v>
      </c>
      <c r="O231" s="84"/>
      <c r="P231" s="85">
        <f t="shared" si="185"/>
        <v>0</v>
      </c>
      <c r="Q231" s="87">
        <f t="shared" si="186"/>
        <v>2.2607732767371044E-2</v>
      </c>
      <c r="R231" s="96">
        <f t="shared" si="187"/>
        <v>0.97739226723262895</v>
      </c>
      <c r="AB231" s="119">
        <f t="shared" si="188"/>
        <v>73.857142857142861</v>
      </c>
      <c r="AC231" s="120">
        <f t="shared" si="189"/>
        <v>1.1428571428571428</v>
      </c>
      <c r="AD231" s="67">
        <f t="shared" si="190"/>
        <v>1.3142857142857143</v>
      </c>
      <c r="AE231" s="41">
        <f t="shared" si="191"/>
        <v>0.86956521739130432</v>
      </c>
    </row>
    <row r="232" spans="1:31" ht="13.8" x14ac:dyDescent="0.25">
      <c r="A232" s="95">
        <v>44090</v>
      </c>
      <c r="B232" s="81">
        <v>32613</v>
      </c>
      <c r="C232" s="81">
        <v>736</v>
      </c>
      <c r="D232" s="81">
        <v>0</v>
      </c>
      <c r="E232" s="81"/>
      <c r="F232" s="81">
        <f t="shared" si="176"/>
        <v>102</v>
      </c>
      <c r="G232" s="81">
        <f t="shared" si="177"/>
        <v>1</v>
      </c>
      <c r="H232" s="81">
        <f t="shared" si="178"/>
        <v>0</v>
      </c>
      <c r="I232" s="81">
        <f t="shared" si="179"/>
        <v>31877</v>
      </c>
      <c r="J232" s="82">
        <f t="shared" si="180"/>
        <v>3.2249866232530351E-3</v>
      </c>
      <c r="K232" s="82">
        <f t="shared" si="181"/>
        <v>3.1470292044310171E-5</v>
      </c>
      <c r="L232" s="82">
        <f t="shared" si="182"/>
        <v>0</v>
      </c>
      <c r="M232" s="81">
        <f t="shared" si="183"/>
        <v>102.47717494048844</v>
      </c>
      <c r="N232" s="84">
        <f t="shared" si="184"/>
        <v>2.2567687731886058E-2</v>
      </c>
      <c r="O232" s="84"/>
      <c r="P232" s="85">
        <f t="shared" si="185"/>
        <v>0</v>
      </c>
      <c r="Q232" s="87">
        <f t="shared" si="186"/>
        <v>2.2567687731886058E-2</v>
      </c>
      <c r="R232" s="96">
        <f t="shared" si="187"/>
        <v>0.97743231226811389</v>
      </c>
      <c r="AB232" s="119">
        <f t="shared" si="188"/>
        <v>76.428571428571431</v>
      </c>
      <c r="AC232" s="120">
        <f t="shared" si="189"/>
        <v>1.1428571428571428</v>
      </c>
      <c r="AD232" s="67">
        <f t="shared" si="190"/>
        <v>1.3028571428571427</v>
      </c>
      <c r="AE232" s="41">
        <f t="shared" si="191"/>
        <v>0.87719298245614041</v>
      </c>
    </row>
    <row r="233" spans="1:31" ht="13.8" x14ac:dyDescent="0.25">
      <c r="A233" s="95">
        <v>44091</v>
      </c>
      <c r="B233" s="81">
        <v>32695</v>
      </c>
      <c r="C233" s="81">
        <v>738</v>
      </c>
      <c r="D233" s="81">
        <v>0</v>
      </c>
      <c r="E233" s="81"/>
      <c r="F233" s="81">
        <f t="shared" si="176"/>
        <v>82</v>
      </c>
      <c r="G233" s="81">
        <f t="shared" si="177"/>
        <v>2</v>
      </c>
      <c r="H233" s="81">
        <f t="shared" si="178"/>
        <v>0</v>
      </c>
      <c r="I233" s="81">
        <f t="shared" si="179"/>
        <v>31957</v>
      </c>
      <c r="J233" s="82">
        <f t="shared" si="180"/>
        <v>2.5844596548149005E-3</v>
      </c>
      <c r="K233" s="82">
        <f t="shared" si="181"/>
        <v>6.2741161338896386E-5</v>
      </c>
      <c r="L233" s="82">
        <f t="shared" si="182"/>
        <v>0</v>
      </c>
      <c r="M233" s="81">
        <f t="shared" si="183"/>
        <v>41.19241020826729</v>
      </c>
      <c r="N233" s="84">
        <f t="shared" si="184"/>
        <v>2.2572258755161341E-2</v>
      </c>
      <c r="O233" s="84"/>
      <c r="P233" s="85">
        <f t="shared" si="185"/>
        <v>0</v>
      </c>
      <c r="Q233" s="87">
        <f t="shared" si="186"/>
        <v>2.2572258755161341E-2</v>
      </c>
      <c r="R233" s="96">
        <f t="shared" si="187"/>
        <v>0.97742774124483867</v>
      </c>
      <c r="AB233" s="119">
        <f t="shared" si="188"/>
        <v>79.857142857142861</v>
      </c>
      <c r="AC233" s="120">
        <f t="shared" si="189"/>
        <v>1.2857142857142858</v>
      </c>
      <c r="AD233" s="67">
        <f t="shared" si="190"/>
        <v>1.2885714285714287</v>
      </c>
      <c r="AE233" s="41">
        <f t="shared" si="191"/>
        <v>0.99778270509977829</v>
      </c>
    </row>
    <row r="234" spans="1:31" ht="13.8" x14ac:dyDescent="0.25">
      <c r="A234" s="95">
        <v>44092</v>
      </c>
      <c r="B234" s="81">
        <v>32757</v>
      </c>
      <c r="C234" s="81">
        <v>739</v>
      </c>
      <c r="D234" s="81">
        <v>0</v>
      </c>
      <c r="E234" s="81"/>
      <c r="F234" s="81">
        <f t="shared" si="176"/>
        <v>62</v>
      </c>
      <c r="G234" s="81">
        <f t="shared" si="177"/>
        <v>1</v>
      </c>
      <c r="H234" s="81">
        <f t="shared" si="178"/>
        <v>0</v>
      </c>
      <c r="I234" s="81">
        <f t="shared" si="179"/>
        <v>32018</v>
      </c>
      <c r="J234" s="82">
        <f t="shared" si="180"/>
        <v>1.949234809136616E-3</v>
      </c>
      <c r="K234" s="82">
        <f t="shared" si="181"/>
        <v>3.1292048690427759E-5</v>
      </c>
      <c r="L234" s="82">
        <f t="shared" si="182"/>
        <v>0</v>
      </c>
      <c r="M234" s="81">
        <f t="shared" si="183"/>
        <v>62.291696795578844</v>
      </c>
      <c r="N234" s="84">
        <f t="shared" si="184"/>
        <v>2.2560063497878317E-2</v>
      </c>
      <c r="O234" s="84"/>
      <c r="P234" s="85">
        <f t="shared" si="185"/>
        <v>0</v>
      </c>
      <c r="Q234" s="87">
        <f t="shared" si="186"/>
        <v>2.2560063497878317E-2</v>
      </c>
      <c r="R234" s="96">
        <f t="shared" si="187"/>
        <v>0.97743993650212169</v>
      </c>
      <c r="AB234" s="119">
        <f t="shared" si="188"/>
        <v>75.571428571428569</v>
      </c>
      <c r="AC234" s="120">
        <f t="shared" si="189"/>
        <v>1.2857142857142858</v>
      </c>
      <c r="AD234" s="67">
        <f t="shared" si="190"/>
        <v>1.4371428571428573</v>
      </c>
      <c r="AE234" s="41">
        <f t="shared" si="191"/>
        <v>0.89463220675944333</v>
      </c>
    </row>
    <row r="235" spans="1:31" ht="13.8" x14ac:dyDescent="0.25">
      <c r="A235" s="95">
        <v>44093</v>
      </c>
      <c r="B235" s="81">
        <v>32840</v>
      </c>
      <c r="C235" s="81">
        <v>740</v>
      </c>
      <c r="D235" s="81">
        <v>0</v>
      </c>
      <c r="E235" s="81"/>
      <c r="F235" s="81">
        <f t="shared" si="176"/>
        <v>83</v>
      </c>
      <c r="G235" s="81">
        <f t="shared" si="177"/>
        <v>1</v>
      </c>
      <c r="H235" s="81">
        <f t="shared" si="178"/>
        <v>0</v>
      </c>
      <c r="I235" s="81">
        <f t="shared" si="179"/>
        <v>32100</v>
      </c>
      <c r="J235" s="82">
        <f t="shared" si="180"/>
        <v>2.6045112536503914E-3</v>
      </c>
      <c r="K235" s="82">
        <f t="shared" si="181"/>
        <v>3.123243175713661E-5</v>
      </c>
      <c r="L235" s="82">
        <f t="shared" si="182"/>
        <v>0</v>
      </c>
      <c r="M235" s="81">
        <f t="shared" si="183"/>
        <v>83.391241319378238</v>
      </c>
      <c r="N235" s="84">
        <f t="shared" si="184"/>
        <v>2.253349573690621E-2</v>
      </c>
      <c r="O235" s="84"/>
      <c r="P235" s="85">
        <f t="shared" si="185"/>
        <v>0</v>
      </c>
      <c r="Q235" s="87">
        <f t="shared" si="186"/>
        <v>2.253349573690621E-2</v>
      </c>
      <c r="R235" s="96">
        <f t="shared" si="187"/>
        <v>0.97746650426309378</v>
      </c>
      <c r="AB235" s="119">
        <f t="shared" si="188"/>
        <v>77.142857142857139</v>
      </c>
      <c r="AC235" s="120">
        <f t="shared" si="189"/>
        <v>1.2857142857142858</v>
      </c>
      <c r="AD235" s="67">
        <f t="shared" si="190"/>
        <v>1.4171428571428573</v>
      </c>
      <c r="AE235" s="41">
        <f t="shared" si="191"/>
        <v>0.907258064516129</v>
      </c>
    </row>
    <row r="236" spans="1:31" ht="13.8" x14ac:dyDescent="0.25">
      <c r="A236" s="95">
        <v>44094</v>
      </c>
      <c r="B236" s="81">
        <v>32908</v>
      </c>
      <c r="C236" s="81">
        <v>741</v>
      </c>
      <c r="D236" s="81">
        <v>0</v>
      </c>
      <c r="E236" s="81"/>
      <c r="F236" s="81">
        <f t="shared" ref="F236:F242" si="192">B236-B235</f>
        <v>68</v>
      </c>
      <c r="G236" s="81">
        <f t="shared" ref="G236:G242" si="193">C236-C235</f>
        <v>1</v>
      </c>
      <c r="H236" s="81">
        <f t="shared" ref="H236:H242" si="194">D236-D235</f>
        <v>0</v>
      </c>
      <c r="I236" s="81">
        <f t="shared" ref="I236:I242" si="195">B236-D236-C236</f>
        <v>32167</v>
      </c>
      <c r="J236" s="82">
        <f t="shared" ref="J236:J242" si="196">F236/I235*$B$2/($B$2-B235)</f>
        <v>2.1283909990582424E-3</v>
      </c>
      <c r="K236" s="82">
        <f t="shared" ref="K236:K242" si="197">G236/I235</f>
        <v>3.115264797507788E-5</v>
      </c>
      <c r="L236" s="82">
        <f t="shared" ref="L236:L242" si="198">H236/I235</f>
        <v>0</v>
      </c>
      <c r="M236" s="81">
        <f t="shared" ref="M236:M242" si="199">J236/(K236+L236)</f>
        <v>68.321351069769577</v>
      </c>
      <c r="N236" s="84">
        <f t="shared" ref="N236:N242" si="200">C236/B236</f>
        <v>2.2517321016166283E-2</v>
      </c>
      <c r="O236" s="84"/>
      <c r="P236" s="85">
        <f t="shared" ref="P236:P242" si="201">D236/B236</f>
        <v>0</v>
      </c>
      <c r="Q236" s="87">
        <f t="shared" ref="Q236:Q242" si="202">N236</f>
        <v>2.2517321016166283E-2</v>
      </c>
      <c r="R236" s="96">
        <f t="shared" ref="R236:R242" si="203">IF(P236="","",1-SUM(P236:Q236))</f>
        <v>0.97748267898383367</v>
      </c>
      <c r="AB236" s="119">
        <f t="shared" ref="AB236:AB242" si="204">AVERAGE(F230:F236)</f>
        <v>71.428571428571431</v>
      </c>
      <c r="AC236" s="120">
        <f t="shared" ref="AC236:AC242" si="205">AVERAGE(G230:G236)</f>
        <v>1.1428571428571428</v>
      </c>
      <c r="AD236" s="67">
        <f t="shared" ref="AD236:AD242" si="206">INDEX(AB215:AB236,$AE$3)*$AD$2</f>
        <v>1.4771428571428573</v>
      </c>
      <c r="AE236" s="41">
        <f t="shared" ref="AE236:AE242" si="207">AC236/AD236</f>
        <v>0.77369439071566715</v>
      </c>
    </row>
    <row r="237" spans="1:31" ht="13.8" x14ac:dyDescent="0.25">
      <c r="A237" s="95">
        <v>44095</v>
      </c>
      <c r="B237" s="81">
        <v>32938</v>
      </c>
      <c r="C237" s="81">
        <v>743</v>
      </c>
      <c r="D237" s="81">
        <v>0</v>
      </c>
      <c r="E237" s="81"/>
      <c r="F237" s="81">
        <f t="shared" si="192"/>
        <v>30</v>
      </c>
      <c r="G237" s="81">
        <f t="shared" si="193"/>
        <v>2</v>
      </c>
      <c r="H237" s="81">
        <f t="shared" si="194"/>
        <v>0</v>
      </c>
      <c r="I237" s="81">
        <f t="shared" si="195"/>
        <v>32195</v>
      </c>
      <c r="J237" s="82">
        <f t="shared" si="196"/>
        <v>9.3704938233662007E-4</v>
      </c>
      <c r="K237" s="82">
        <f t="shared" si="197"/>
        <v>6.217552149718656E-5</v>
      </c>
      <c r="L237" s="82">
        <f t="shared" si="198"/>
        <v>0</v>
      </c>
      <c r="M237" s="81">
        <f t="shared" si="199"/>
        <v>15.071033740811028</v>
      </c>
      <c r="N237" s="84">
        <f t="shared" si="200"/>
        <v>2.2557532333475013E-2</v>
      </c>
      <c r="O237" s="84"/>
      <c r="P237" s="85">
        <f t="shared" si="201"/>
        <v>0</v>
      </c>
      <c r="Q237" s="87">
        <f t="shared" si="202"/>
        <v>2.2557532333475013E-2</v>
      </c>
      <c r="R237" s="96">
        <f t="shared" si="203"/>
        <v>0.97744246766652498</v>
      </c>
      <c r="AB237" s="119">
        <f t="shared" si="204"/>
        <v>71.571428571428569</v>
      </c>
      <c r="AC237" s="120">
        <f t="shared" si="205"/>
        <v>1.4285714285714286</v>
      </c>
      <c r="AD237" s="67">
        <f t="shared" si="206"/>
        <v>1.5285714285714287</v>
      </c>
      <c r="AE237" s="41">
        <f t="shared" si="207"/>
        <v>0.93457943925233644</v>
      </c>
    </row>
    <row r="238" spans="1:31" ht="13.8" x14ac:dyDescent="0.25">
      <c r="A238" s="95">
        <v>44096</v>
      </c>
      <c r="B238" s="81">
        <v>32999</v>
      </c>
      <c r="C238" s="81">
        <v>743</v>
      </c>
      <c r="D238" s="81">
        <v>0</v>
      </c>
      <c r="E238" s="81"/>
      <c r="F238" s="81">
        <f t="shared" si="192"/>
        <v>61</v>
      </c>
      <c r="G238" s="81">
        <f t="shared" si="193"/>
        <v>0</v>
      </c>
      <c r="H238" s="81">
        <f t="shared" si="194"/>
        <v>0</v>
      </c>
      <c r="I238" s="81">
        <f t="shared" si="195"/>
        <v>32256</v>
      </c>
      <c r="J238" s="82">
        <f t="shared" si="196"/>
        <v>1.9036848932427704E-3</v>
      </c>
      <c r="K238" s="82">
        <f t="shared" si="197"/>
        <v>0</v>
      </c>
      <c r="L238" s="82">
        <f t="shared" si="198"/>
        <v>0</v>
      </c>
      <c r="M238" s="81" t="e">
        <f t="shared" si="199"/>
        <v>#DIV/0!</v>
      </c>
      <c r="N238" s="84">
        <f t="shared" si="200"/>
        <v>2.2515833813145852E-2</v>
      </c>
      <c r="O238" s="84"/>
      <c r="P238" s="85">
        <f t="shared" si="201"/>
        <v>0</v>
      </c>
      <c r="Q238" s="87">
        <f t="shared" si="202"/>
        <v>2.2515833813145852E-2</v>
      </c>
      <c r="R238" s="96">
        <f t="shared" si="203"/>
        <v>0.97748416618685419</v>
      </c>
      <c r="AB238" s="119">
        <f t="shared" si="204"/>
        <v>69.714285714285708</v>
      </c>
      <c r="AC238" s="120">
        <f t="shared" si="205"/>
        <v>1.1428571428571428</v>
      </c>
      <c r="AD238" s="67">
        <f t="shared" si="206"/>
        <v>1.5971428571428572</v>
      </c>
      <c r="AE238" s="41">
        <f t="shared" si="207"/>
        <v>0.71556350626118059</v>
      </c>
    </row>
    <row r="239" spans="1:31" ht="13.8" x14ac:dyDescent="0.25">
      <c r="A239" s="95">
        <v>44097</v>
      </c>
      <c r="B239" s="81">
        <v>33080</v>
      </c>
      <c r="C239" s="81">
        <v>744</v>
      </c>
      <c r="D239" s="81">
        <v>0</v>
      </c>
      <c r="E239" s="81"/>
      <c r="F239" s="81">
        <f t="shared" si="192"/>
        <v>81</v>
      </c>
      <c r="G239" s="81">
        <f t="shared" si="193"/>
        <v>1</v>
      </c>
      <c r="H239" s="81">
        <f t="shared" si="194"/>
        <v>0</v>
      </c>
      <c r="I239" s="81">
        <f t="shared" si="195"/>
        <v>32336</v>
      </c>
      <c r="J239" s="82">
        <f t="shared" si="196"/>
        <v>2.5230855639742835E-3</v>
      </c>
      <c r="K239" s="82">
        <f t="shared" si="197"/>
        <v>3.1001984126984125E-5</v>
      </c>
      <c r="L239" s="82">
        <f t="shared" si="198"/>
        <v>0</v>
      </c>
      <c r="M239" s="81">
        <f t="shared" si="199"/>
        <v>81.384647951554498</v>
      </c>
      <c r="N239" s="84">
        <f t="shared" si="200"/>
        <v>2.2490931076178961E-2</v>
      </c>
      <c r="O239" s="84"/>
      <c r="P239" s="85">
        <f t="shared" si="201"/>
        <v>0</v>
      </c>
      <c r="Q239" s="87">
        <f t="shared" si="202"/>
        <v>2.2490931076178961E-2</v>
      </c>
      <c r="R239" s="96">
        <f t="shared" si="203"/>
        <v>0.97750906892382106</v>
      </c>
      <c r="AB239" s="119">
        <f t="shared" si="204"/>
        <v>66.714285714285708</v>
      </c>
      <c r="AC239" s="120">
        <f t="shared" si="205"/>
        <v>1.1428571428571428</v>
      </c>
      <c r="AD239" s="67">
        <f t="shared" si="206"/>
        <v>1.5114285714285713</v>
      </c>
      <c r="AE239" s="41">
        <f t="shared" si="207"/>
        <v>0.75614366729678639</v>
      </c>
    </row>
    <row r="240" spans="1:31" ht="13.8" x14ac:dyDescent="0.25">
      <c r="A240" s="95">
        <v>44098</v>
      </c>
      <c r="B240" s="81">
        <v>33163</v>
      </c>
      <c r="C240" s="81">
        <v>745</v>
      </c>
      <c r="D240" s="81">
        <v>0</v>
      </c>
      <c r="E240" s="81"/>
      <c r="F240" s="81">
        <f t="shared" si="192"/>
        <v>83</v>
      </c>
      <c r="G240" s="81">
        <f t="shared" si="193"/>
        <v>1</v>
      </c>
      <c r="H240" s="81">
        <f t="shared" si="194"/>
        <v>0</v>
      </c>
      <c r="I240" s="81">
        <f t="shared" si="195"/>
        <v>32418</v>
      </c>
      <c r="J240" s="82">
        <f t="shared" si="196"/>
        <v>2.579017736104161E-3</v>
      </c>
      <c r="K240" s="82">
        <f t="shared" si="197"/>
        <v>3.0925284512617519E-5</v>
      </c>
      <c r="L240" s="82">
        <f t="shared" si="198"/>
        <v>0</v>
      </c>
      <c r="M240" s="81">
        <f t="shared" si="199"/>
        <v>83.395117514664136</v>
      </c>
      <c r="N240" s="84">
        <f t="shared" si="200"/>
        <v>2.246479510297621E-2</v>
      </c>
      <c r="O240" s="84"/>
      <c r="P240" s="85">
        <f t="shared" si="201"/>
        <v>0</v>
      </c>
      <c r="Q240" s="87">
        <f t="shared" si="202"/>
        <v>2.246479510297621E-2</v>
      </c>
      <c r="R240" s="96">
        <f t="shared" si="203"/>
        <v>0.97753520489702384</v>
      </c>
      <c r="AB240" s="119">
        <f t="shared" si="204"/>
        <v>66.857142857142861</v>
      </c>
      <c r="AC240" s="120">
        <f t="shared" si="205"/>
        <v>1</v>
      </c>
      <c r="AD240" s="67">
        <f t="shared" si="206"/>
        <v>1.5428571428571427</v>
      </c>
      <c r="AE240" s="41">
        <f t="shared" si="207"/>
        <v>0.64814814814814825</v>
      </c>
    </row>
    <row r="241" spans="1:31" ht="13.8" x14ac:dyDescent="0.25">
      <c r="A241" s="95">
        <v>44099</v>
      </c>
      <c r="B241" s="81">
        <v>33238</v>
      </c>
      <c r="C241" s="81">
        <v>746</v>
      </c>
      <c r="D241" s="81">
        <v>0</v>
      </c>
      <c r="E241" s="81"/>
      <c r="F241" s="81">
        <f t="shared" si="192"/>
        <v>75</v>
      </c>
      <c r="G241" s="81">
        <f t="shared" si="193"/>
        <v>1</v>
      </c>
      <c r="H241" s="81">
        <f t="shared" si="194"/>
        <v>0</v>
      </c>
      <c r="I241" s="81">
        <f t="shared" si="195"/>
        <v>32492</v>
      </c>
      <c r="J241" s="82">
        <f t="shared" si="196"/>
        <v>2.3245707322081845E-3</v>
      </c>
      <c r="K241" s="82">
        <f t="shared" si="197"/>
        <v>3.0847060275155775E-5</v>
      </c>
      <c r="L241" s="82">
        <f t="shared" si="198"/>
        <v>0</v>
      </c>
      <c r="M241" s="81">
        <f t="shared" si="199"/>
        <v>75.357933996724924</v>
      </c>
      <c r="N241" s="84">
        <f t="shared" si="200"/>
        <v>2.2444190384499667E-2</v>
      </c>
      <c r="O241" s="84"/>
      <c r="P241" s="85">
        <f t="shared" si="201"/>
        <v>0</v>
      </c>
      <c r="Q241" s="87">
        <f t="shared" si="202"/>
        <v>2.2444190384499667E-2</v>
      </c>
      <c r="R241" s="96">
        <f t="shared" si="203"/>
        <v>0.97755580961550037</v>
      </c>
      <c r="AB241" s="119">
        <f t="shared" si="204"/>
        <v>68.714285714285708</v>
      </c>
      <c r="AC241" s="120">
        <f t="shared" si="205"/>
        <v>1</v>
      </c>
      <c r="AD241" s="67">
        <f t="shared" si="206"/>
        <v>1.4285714285714286</v>
      </c>
      <c r="AE241" s="41">
        <f t="shared" si="207"/>
        <v>0.7</v>
      </c>
    </row>
    <row r="242" spans="1:31" ht="13.8" x14ac:dyDescent="0.25">
      <c r="A242" s="95">
        <v>44100</v>
      </c>
      <c r="B242" s="81">
        <v>33312</v>
      </c>
      <c r="C242" s="81">
        <v>746</v>
      </c>
      <c r="D242" s="81">
        <v>0</v>
      </c>
      <c r="E242" s="81"/>
      <c r="F242" s="81">
        <f t="shared" si="192"/>
        <v>74</v>
      </c>
      <c r="G242" s="81">
        <f t="shared" si="193"/>
        <v>0</v>
      </c>
      <c r="H242" s="81">
        <f t="shared" si="194"/>
        <v>0</v>
      </c>
      <c r="I242" s="81">
        <f t="shared" si="195"/>
        <v>32566</v>
      </c>
      <c r="J242" s="82">
        <f t="shared" si="196"/>
        <v>2.2883775716679104E-3</v>
      </c>
      <c r="K242" s="82">
        <f t="shared" si="197"/>
        <v>0</v>
      </c>
      <c r="L242" s="82">
        <f t="shared" si="198"/>
        <v>0</v>
      </c>
      <c r="M242" s="81" t="e">
        <f t="shared" si="199"/>
        <v>#DIV/0!</v>
      </c>
      <c r="N242" s="84">
        <f t="shared" si="200"/>
        <v>2.2394332372718539E-2</v>
      </c>
      <c r="O242" s="84"/>
      <c r="P242" s="85">
        <f t="shared" si="201"/>
        <v>0</v>
      </c>
      <c r="Q242" s="87">
        <f t="shared" si="202"/>
        <v>2.2394332372718539E-2</v>
      </c>
      <c r="R242" s="96">
        <f t="shared" si="203"/>
        <v>0.97760566762728152</v>
      </c>
      <c r="AB242" s="119">
        <f t="shared" si="204"/>
        <v>67.428571428571431</v>
      </c>
      <c r="AC242" s="120">
        <f t="shared" si="205"/>
        <v>0.8571428571428571</v>
      </c>
      <c r="AD242" s="67">
        <f t="shared" si="206"/>
        <v>1.4314285714285715</v>
      </c>
      <c r="AE242" s="41">
        <f t="shared" si="207"/>
        <v>0.59880239520958078</v>
      </c>
    </row>
    <row r="243" spans="1:31" ht="13.8" x14ac:dyDescent="0.25">
      <c r="A243" s="95">
        <v>44101</v>
      </c>
      <c r="B243" s="81">
        <v>33384</v>
      </c>
      <c r="C243" s="81">
        <v>747</v>
      </c>
      <c r="D243" s="81">
        <v>0</v>
      </c>
      <c r="E243" s="81"/>
      <c r="F243" s="81">
        <f t="shared" ref="F243:F249" si="208">B243-B242</f>
        <v>72</v>
      </c>
      <c r="G243" s="81">
        <f t="shared" ref="G243:G249" si="209">C243-C242</f>
        <v>1</v>
      </c>
      <c r="H243" s="81">
        <f t="shared" ref="H243:H249" si="210">D243-D242</f>
        <v>0</v>
      </c>
      <c r="I243" s="81">
        <f t="shared" ref="I243:I249" si="211">B243-D243-C243</f>
        <v>32637</v>
      </c>
      <c r="J243" s="82">
        <f t="shared" ref="J243:J249" si="212">F243/I242*$B$2/($B$2-B242)</f>
        <v>2.2214938246504006E-3</v>
      </c>
      <c r="K243" s="82">
        <f t="shared" ref="K243:K249" si="213">G243/I242</f>
        <v>3.0706872197997915E-5</v>
      </c>
      <c r="L243" s="82">
        <f t="shared" ref="L243:L249" si="214">H243/I242</f>
        <v>0</v>
      </c>
      <c r="M243" s="81">
        <f t="shared" ref="M243:M249" si="215">J243/(K243+L243)</f>
        <v>72.345167893564948</v>
      </c>
      <c r="N243" s="84">
        <f t="shared" ref="N243:N249" si="216">C243/B243</f>
        <v>2.2375988497483824E-2</v>
      </c>
      <c r="O243" s="84"/>
      <c r="P243" s="85">
        <f t="shared" ref="P243:P249" si="217">D243/B243</f>
        <v>0</v>
      </c>
      <c r="Q243" s="87">
        <f t="shared" ref="Q243:Q249" si="218">N243</f>
        <v>2.2375988497483824E-2</v>
      </c>
      <c r="R243" s="96">
        <f t="shared" ref="R243:R249" si="219">IF(P243="","",1-SUM(P243:Q243))</f>
        <v>0.97762401150251621</v>
      </c>
      <c r="AB243" s="119">
        <f t="shared" ref="AB243:AB249" si="220">AVERAGE(F237:F243)</f>
        <v>68</v>
      </c>
      <c r="AC243" s="120">
        <f t="shared" ref="AC243:AC249" si="221">AVERAGE(G237:G243)</f>
        <v>0.8571428571428571</v>
      </c>
      <c r="AD243" s="67">
        <f t="shared" ref="AD243:AD249" si="222">INDEX(AB222:AB243,$AE$3)*$AD$2</f>
        <v>1.3942857142857141</v>
      </c>
      <c r="AE243" s="41">
        <f t="shared" ref="AE243:AE249" si="223">AC243/AD243</f>
        <v>0.61475409836065575</v>
      </c>
    </row>
    <row r="244" spans="1:31" ht="13.8" x14ac:dyDescent="0.25">
      <c r="A244" s="95">
        <v>44102</v>
      </c>
      <c r="B244" s="81">
        <v>33414</v>
      </c>
      <c r="C244" s="81">
        <v>748</v>
      </c>
      <c r="D244" s="81">
        <v>0</v>
      </c>
      <c r="E244" s="81"/>
      <c r="F244" s="81">
        <f t="shared" si="208"/>
        <v>30</v>
      </c>
      <c r="G244" s="81">
        <f t="shared" si="209"/>
        <v>1</v>
      </c>
      <c r="H244" s="81">
        <f t="shared" si="210"/>
        <v>0</v>
      </c>
      <c r="I244" s="81">
        <f t="shared" si="211"/>
        <v>32666</v>
      </c>
      <c r="J244" s="82">
        <f t="shared" si="212"/>
        <v>9.2361835644058502E-4</v>
      </c>
      <c r="K244" s="82">
        <f t="shared" si="213"/>
        <v>3.0640071084964918E-5</v>
      </c>
      <c r="L244" s="82">
        <f t="shared" si="214"/>
        <v>0</v>
      </c>
      <c r="M244" s="81">
        <f t="shared" si="215"/>
        <v>30.144132299151373</v>
      </c>
      <c r="N244" s="84">
        <f t="shared" si="216"/>
        <v>2.2385826300353146E-2</v>
      </c>
      <c r="O244" s="84"/>
      <c r="P244" s="85">
        <f t="shared" si="217"/>
        <v>0</v>
      </c>
      <c r="Q244" s="87">
        <f t="shared" si="218"/>
        <v>2.2385826300353146E-2</v>
      </c>
      <c r="R244" s="96">
        <f t="shared" si="219"/>
        <v>0.97761417369964687</v>
      </c>
      <c r="AB244" s="119">
        <f t="shared" si="220"/>
        <v>68</v>
      </c>
      <c r="AC244" s="120">
        <f t="shared" si="221"/>
        <v>0.7142857142857143</v>
      </c>
      <c r="AD244" s="67">
        <f t="shared" si="222"/>
        <v>1.3342857142857143</v>
      </c>
      <c r="AE244" s="41">
        <f t="shared" si="223"/>
        <v>0.53533190578158463</v>
      </c>
    </row>
    <row r="245" spans="1:31" ht="13.8" x14ac:dyDescent="0.25">
      <c r="A245" s="95">
        <v>44103</v>
      </c>
      <c r="B245" s="81">
        <v>33479</v>
      </c>
      <c r="C245" s="81">
        <v>749</v>
      </c>
      <c r="D245" s="81">
        <v>0</v>
      </c>
      <c r="E245" s="81"/>
      <c r="F245" s="81">
        <f t="shared" si="208"/>
        <v>65</v>
      </c>
      <c r="G245" s="81">
        <f t="shared" si="209"/>
        <v>1</v>
      </c>
      <c r="H245" s="81">
        <f t="shared" si="210"/>
        <v>0</v>
      </c>
      <c r="I245" s="81">
        <f t="shared" si="211"/>
        <v>32730</v>
      </c>
      <c r="J245" s="82">
        <f t="shared" si="212"/>
        <v>1.9994051499746136E-3</v>
      </c>
      <c r="K245" s="82">
        <f t="shared" si="213"/>
        <v>3.0612869650401026E-5</v>
      </c>
      <c r="L245" s="82">
        <f t="shared" si="214"/>
        <v>0</v>
      </c>
      <c r="M245" s="81">
        <f t="shared" si="215"/>
        <v>65.312568629070725</v>
      </c>
      <c r="N245" s="84">
        <f t="shared" si="216"/>
        <v>2.2372233340302878E-2</v>
      </c>
      <c r="O245" s="84"/>
      <c r="P245" s="85">
        <f t="shared" si="217"/>
        <v>0</v>
      </c>
      <c r="Q245" s="87">
        <f t="shared" si="218"/>
        <v>2.2372233340302878E-2</v>
      </c>
      <c r="R245" s="96">
        <f t="shared" si="219"/>
        <v>0.97762776665969708</v>
      </c>
      <c r="AB245" s="119">
        <f t="shared" si="220"/>
        <v>68.571428571428569</v>
      </c>
      <c r="AC245" s="120">
        <f t="shared" si="221"/>
        <v>0.8571428571428571</v>
      </c>
      <c r="AD245" s="67">
        <f t="shared" si="222"/>
        <v>1.3371428571428572</v>
      </c>
      <c r="AE245" s="41">
        <f t="shared" si="223"/>
        <v>0.64102564102564097</v>
      </c>
    </row>
    <row r="246" spans="1:31" ht="13.8" x14ac:dyDescent="0.25">
      <c r="A246" s="95">
        <v>44104</v>
      </c>
      <c r="B246" s="81">
        <v>33551</v>
      </c>
      <c r="C246" s="81">
        <v>749</v>
      </c>
      <c r="D246" s="81">
        <v>0</v>
      </c>
      <c r="E246" s="81"/>
      <c r="F246" s="81">
        <f t="shared" si="208"/>
        <v>72</v>
      </c>
      <c r="G246" s="81">
        <f t="shared" si="209"/>
        <v>0</v>
      </c>
      <c r="H246" s="81">
        <f t="shared" si="210"/>
        <v>0</v>
      </c>
      <c r="I246" s="81">
        <f t="shared" si="211"/>
        <v>32802</v>
      </c>
      <c r="J246" s="82">
        <f t="shared" si="212"/>
        <v>2.2104157234794602E-3</v>
      </c>
      <c r="K246" s="82">
        <f t="shared" si="213"/>
        <v>0</v>
      </c>
      <c r="L246" s="82">
        <f t="shared" si="214"/>
        <v>0</v>
      </c>
      <c r="M246" s="81" t="e">
        <f t="shared" si="215"/>
        <v>#DIV/0!</v>
      </c>
      <c r="N246" s="84">
        <f t="shared" si="216"/>
        <v>2.2324222824953055E-2</v>
      </c>
      <c r="O246" s="84"/>
      <c r="P246" s="85">
        <f t="shared" si="217"/>
        <v>0</v>
      </c>
      <c r="Q246" s="87">
        <f t="shared" si="218"/>
        <v>2.2324222824953055E-2</v>
      </c>
      <c r="R246" s="96">
        <f t="shared" si="219"/>
        <v>0.97767577717504695</v>
      </c>
      <c r="AB246" s="119">
        <f t="shared" si="220"/>
        <v>67.285714285714292</v>
      </c>
      <c r="AC246" s="120">
        <f t="shared" si="221"/>
        <v>0.7142857142857143</v>
      </c>
      <c r="AD246" s="67">
        <f t="shared" si="222"/>
        <v>1.3742857142857141</v>
      </c>
      <c r="AE246" s="41">
        <f t="shared" si="223"/>
        <v>0.51975051975051978</v>
      </c>
    </row>
    <row r="247" spans="1:31" ht="13.8" x14ac:dyDescent="0.25">
      <c r="A247" s="95">
        <v>44105</v>
      </c>
      <c r="B247" s="81">
        <v>33662</v>
      </c>
      <c r="C247" s="81">
        <v>750</v>
      </c>
      <c r="D247" s="81">
        <v>0</v>
      </c>
      <c r="E247" s="81"/>
      <c r="F247" s="81">
        <f t="shared" si="208"/>
        <v>111</v>
      </c>
      <c r="G247" s="81">
        <f t="shared" si="209"/>
        <v>1</v>
      </c>
      <c r="H247" s="81">
        <f t="shared" si="210"/>
        <v>0</v>
      </c>
      <c r="I247" s="81">
        <f t="shared" si="211"/>
        <v>32912</v>
      </c>
      <c r="J247" s="82">
        <f t="shared" si="212"/>
        <v>3.4002795595883834E-3</v>
      </c>
      <c r="K247" s="82">
        <f t="shared" si="213"/>
        <v>3.0485945978903724E-5</v>
      </c>
      <c r="L247" s="82">
        <f t="shared" si="214"/>
        <v>0</v>
      </c>
      <c r="M247" s="81">
        <f t="shared" si="215"/>
        <v>111.53597011361816</v>
      </c>
      <c r="N247" s="84">
        <f t="shared" si="216"/>
        <v>2.2280316083417503E-2</v>
      </c>
      <c r="O247" s="84"/>
      <c r="P247" s="85">
        <f t="shared" si="217"/>
        <v>0</v>
      </c>
      <c r="Q247" s="87">
        <f t="shared" si="218"/>
        <v>2.2280316083417503E-2</v>
      </c>
      <c r="R247" s="96">
        <f t="shared" si="219"/>
        <v>0.97771968391658248</v>
      </c>
      <c r="AB247" s="119">
        <f t="shared" si="220"/>
        <v>71.285714285714292</v>
      </c>
      <c r="AC247" s="120">
        <f t="shared" si="221"/>
        <v>0.7142857142857143</v>
      </c>
      <c r="AD247" s="67">
        <f t="shared" si="222"/>
        <v>1.3485714285714285</v>
      </c>
      <c r="AE247" s="41">
        <f t="shared" si="223"/>
        <v>0.52966101694915257</v>
      </c>
    </row>
    <row r="248" spans="1:31" ht="13.8" x14ac:dyDescent="0.25">
      <c r="A248" s="95">
        <v>44106</v>
      </c>
      <c r="B248" s="81">
        <v>33735</v>
      </c>
      <c r="C248" s="81">
        <v>751</v>
      </c>
      <c r="D248" s="81">
        <v>0</v>
      </c>
      <c r="E248" s="81"/>
      <c r="F248" s="81">
        <f t="shared" si="208"/>
        <v>73</v>
      </c>
      <c r="G248" s="81">
        <f t="shared" si="209"/>
        <v>1</v>
      </c>
      <c r="H248" s="81">
        <f t="shared" si="210"/>
        <v>0</v>
      </c>
      <c r="I248" s="81">
        <f t="shared" si="211"/>
        <v>32984</v>
      </c>
      <c r="J248" s="82">
        <f t="shared" si="212"/>
        <v>2.228781497891769E-3</v>
      </c>
      <c r="K248" s="82">
        <f t="shared" si="213"/>
        <v>3.038405444822557E-5</v>
      </c>
      <c r="L248" s="82">
        <f t="shared" si="214"/>
        <v>0</v>
      </c>
      <c r="M248" s="81">
        <f t="shared" si="215"/>
        <v>73.3536566586139</v>
      </c>
      <c r="N248" s="84">
        <f t="shared" si="216"/>
        <v>2.2261745961167926E-2</v>
      </c>
      <c r="O248" s="84"/>
      <c r="P248" s="85">
        <f t="shared" si="217"/>
        <v>0</v>
      </c>
      <c r="Q248" s="87">
        <f t="shared" si="218"/>
        <v>2.2261745961167926E-2</v>
      </c>
      <c r="R248" s="96">
        <f t="shared" si="219"/>
        <v>0.97773825403883208</v>
      </c>
      <c r="AB248" s="119">
        <f t="shared" si="220"/>
        <v>71</v>
      </c>
      <c r="AC248" s="120">
        <f t="shared" si="221"/>
        <v>0.7142857142857143</v>
      </c>
      <c r="AD248" s="67">
        <f t="shared" si="222"/>
        <v>1.36</v>
      </c>
      <c r="AE248" s="41">
        <f t="shared" si="223"/>
        <v>0.52521008403361347</v>
      </c>
    </row>
    <row r="249" spans="1:31" ht="13.8" x14ac:dyDescent="0.25">
      <c r="A249" s="95">
        <v>44107</v>
      </c>
      <c r="B249" s="81">
        <v>33842</v>
      </c>
      <c r="C249" s="81">
        <v>753</v>
      </c>
      <c r="D249" s="81">
        <v>0</v>
      </c>
      <c r="E249" s="81"/>
      <c r="F249" s="81">
        <f t="shared" si="208"/>
        <v>107</v>
      </c>
      <c r="G249" s="81">
        <f t="shared" si="209"/>
        <v>2</v>
      </c>
      <c r="H249" s="81">
        <f t="shared" si="210"/>
        <v>0</v>
      </c>
      <c r="I249" s="81">
        <f t="shared" si="211"/>
        <v>33089</v>
      </c>
      <c r="J249" s="82">
        <f t="shared" si="212"/>
        <v>3.2597472432146163E-3</v>
      </c>
      <c r="K249" s="82">
        <f t="shared" si="213"/>
        <v>6.0635459616783893E-5</v>
      </c>
      <c r="L249" s="82">
        <f t="shared" si="214"/>
        <v>0</v>
      </c>
      <c r="M249" s="81">
        <f t="shared" si="215"/>
        <v>53.759751535095454</v>
      </c>
      <c r="N249" s="84">
        <f t="shared" si="216"/>
        <v>2.2250458010755866E-2</v>
      </c>
      <c r="O249" s="84"/>
      <c r="P249" s="85">
        <f t="shared" si="217"/>
        <v>0</v>
      </c>
      <c r="Q249" s="87">
        <f t="shared" si="218"/>
        <v>2.2250458010755866E-2</v>
      </c>
      <c r="R249" s="96">
        <f t="shared" si="219"/>
        <v>0.97774954198924413</v>
      </c>
      <c r="AB249" s="119">
        <f t="shared" si="220"/>
        <v>75.714285714285708</v>
      </c>
      <c r="AC249" s="120">
        <f t="shared" si="221"/>
        <v>1</v>
      </c>
      <c r="AD249" s="67">
        <f t="shared" si="222"/>
        <v>1.36</v>
      </c>
      <c r="AE249" s="41">
        <f t="shared" si="223"/>
        <v>0.73529411764705876</v>
      </c>
    </row>
    <row r="250" spans="1:31" ht="13.8" x14ac:dyDescent="0.25">
      <c r="A250" s="95">
        <v>44108</v>
      </c>
      <c r="B250" s="81">
        <v>33901</v>
      </c>
      <c r="C250" s="81">
        <v>754</v>
      </c>
      <c r="D250" s="81">
        <v>0</v>
      </c>
      <c r="E250" s="81"/>
      <c r="F250" s="81">
        <f t="shared" ref="F250:F270" si="224">B250-B249</f>
        <v>59</v>
      </c>
      <c r="G250" s="81">
        <f t="shared" ref="G250:G270" si="225">C250-C249</f>
        <v>1</v>
      </c>
      <c r="H250" s="81">
        <f t="shared" ref="H250:H270" si="226">D250-D249</f>
        <v>0</v>
      </c>
      <c r="I250" s="81">
        <f t="shared" ref="I250:I270" si="227">B250-D250-C250</f>
        <v>33147</v>
      </c>
      <c r="J250" s="82">
        <f t="shared" ref="J250:J270" si="228">F250/I249*$B$2/($B$2-B249)</f>
        <v>1.7917546000606819E-3</v>
      </c>
      <c r="K250" s="82">
        <f t="shared" ref="K250:K270" si="229">G250/I249</f>
        <v>3.0221523769228446E-5</v>
      </c>
      <c r="L250" s="82">
        <f t="shared" ref="L250:L270" si="230">H250/I249</f>
        <v>0</v>
      </c>
      <c r="M250" s="81">
        <f t="shared" ref="M250:M270" si="231">J250/(K250+L250)</f>
        <v>59.287367961407902</v>
      </c>
      <c r="N250" s="84">
        <f t="shared" ref="N250:N270" si="232">C250/B250</f>
        <v>2.2241231822070145E-2</v>
      </c>
      <c r="O250" s="84"/>
      <c r="P250" s="85">
        <f t="shared" ref="P250:P270" si="233">D250/B250</f>
        <v>0</v>
      </c>
      <c r="Q250" s="87">
        <f t="shared" ref="Q250:Q270" si="234">N250</f>
        <v>2.2241231822070145E-2</v>
      </c>
      <c r="R250" s="96">
        <f t="shared" ref="R250:R270" si="235">IF(P250="","",1-SUM(P250:Q250))</f>
        <v>0.97775876817792984</v>
      </c>
      <c r="AB250" s="119">
        <f t="shared" ref="AB250:AB270" si="236">AVERAGE(F244:F250)</f>
        <v>73.857142857142861</v>
      </c>
      <c r="AC250" s="120">
        <f t="shared" ref="AC250:AC270" si="237">AVERAGE(G244:G250)</f>
        <v>1</v>
      </c>
      <c r="AD250" s="67">
        <f t="shared" ref="AD250:AD270" si="238">INDEX(AB229:AB250,$AE$3)*$AD$2</f>
        <v>1.3714285714285714</v>
      </c>
      <c r="AE250" s="41">
        <f t="shared" ref="AE250:AE270" si="239">AC250/AD250</f>
        <v>0.72916666666666663</v>
      </c>
    </row>
    <row r="251" spans="1:31" ht="13.8" x14ac:dyDescent="0.25">
      <c r="A251" s="95">
        <v>44109</v>
      </c>
      <c r="B251" s="81">
        <v>33952</v>
      </c>
      <c r="C251" s="81">
        <v>756</v>
      </c>
      <c r="D251" s="81">
        <v>0</v>
      </c>
      <c r="E251" s="81"/>
      <c r="F251" s="81">
        <f t="shared" si="224"/>
        <v>51</v>
      </c>
      <c r="G251" s="81">
        <f t="shared" si="225"/>
        <v>2</v>
      </c>
      <c r="H251" s="81">
        <f t="shared" si="226"/>
        <v>0</v>
      </c>
      <c r="I251" s="81">
        <f t="shared" si="227"/>
        <v>33196</v>
      </c>
      <c r="J251" s="82">
        <f t="shared" si="228"/>
        <v>1.546107882810328E-3</v>
      </c>
      <c r="K251" s="82">
        <f t="shared" si="229"/>
        <v>6.0337285425528707E-5</v>
      </c>
      <c r="L251" s="82">
        <f t="shared" si="230"/>
        <v>0</v>
      </c>
      <c r="M251" s="81">
        <f t="shared" si="231"/>
        <v>25.624418995756969</v>
      </c>
      <c r="N251" s="84">
        <f t="shared" si="232"/>
        <v>2.2266729500471254E-2</v>
      </c>
      <c r="O251" s="84"/>
      <c r="P251" s="85">
        <f t="shared" si="233"/>
        <v>0</v>
      </c>
      <c r="Q251" s="87">
        <f t="shared" si="234"/>
        <v>2.2266729500471254E-2</v>
      </c>
      <c r="R251" s="96">
        <f t="shared" si="235"/>
        <v>0.97773327049952874</v>
      </c>
      <c r="AB251" s="119">
        <f t="shared" si="236"/>
        <v>76.857142857142861</v>
      </c>
      <c r="AC251" s="120">
        <f t="shared" si="237"/>
        <v>1.1428571428571428</v>
      </c>
      <c r="AD251" s="67">
        <f t="shared" si="238"/>
        <v>1.3457142857142859</v>
      </c>
      <c r="AE251" s="41">
        <f t="shared" si="239"/>
        <v>0.84925690021231404</v>
      </c>
    </row>
    <row r="252" spans="1:31" ht="13.8" x14ac:dyDescent="0.25">
      <c r="A252" s="95">
        <v>44110</v>
      </c>
      <c r="B252" s="81">
        <v>34072</v>
      </c>
      <c r="C252" s="81">
        <v>757</v>
      </c>
      <c r="D252" s="81">
        <v>0</v>
      </c>
      <c r="E252" s="81"/>
      <c r="F252" s="81">
        <f t="shared" si="224"/>
        <v>120</v>
      </c>
      <c r="G252" s="81">
        <f t="shared" si="225"/>
        <v>1</v>
      </c>
      <c r="H252" s="81">
        <f t="shared" si="226"/>
        <v>0</v>
      </c>
      <c r="I252" s="81">
        <f t="shared" si="227"/>
        <v>33315</v>
      </c>
      <c r="J252" s="82">
        <f t="shared" si="228"/>
        <v>3.6325577261454444E-3</v>
      </c>
      <c r="K252" s="82">
        <f t="shared" si="229"/>
        <v>3.0124111338715508E-5</v>
      </c>
      <c r="L252" s="82">
        <f t="shared" si="230"/>
        <v>0</v>
      </c>
      <c r="M252" s="81">
        <f t="shared" si="231"/>
        <v>120.58638627712418</v>
      </c>
      <c r="N252" s="84">
        <f t="shared" si="232"/>
        <v>2.2217656726931205E-2</v>
      </c>
      <c r="O252" s="84"/>
      <c r="P252" s="85">
        <f t="shared" si="233"/>
        <v>0</v>
      </c>
      <c r="Q252" s="87">
        <f t="shared" si="234"/>
        <v>2.2217656726931205E-2</v>
      </c>
      <c r="R252" s="96">
        <f t="shared" si="235"/>
        <v>0.97778234327306879</v>
      </c>
      <c r="AB252" s="119">
        <f t="shared" si="236"/>
        <v>84.714285714285708</v>
      </c>
      <c r="AC252" s="120">
        <f t="shared" si="237"/>
        <v>1.1428571428571428</v>
      </c>
      <c r="AD252" s="67">
        <f t="shared" si="238"/>
        <v>1.4257142857142859</v>
      </c>
      <c r="AE252" s="41">
        <f t="shared" si="239"/>
        <v>0.80160320641282545</v>
      </c>
    </row>
    <row r="253" spans="1:31" ht="13.8" x14ac:dyDescent="0.25">
      <c r="A253" s="95">
        <v>44111</v>
      </c>
      <c r="B253" s="81">
        <v>34193</v>
      </c>
      <c r="C253" s="81">
        <v>758</v>
      </c>
      <c r="D253" s="81">
        <v>0</v>
      </c>
      <c r="E253" s="81"/>
      <c r="F253" s="81">
        <f t="shared" si="224"/>
        <v>121</v>
      </c>
      <c r="G253" s="81">
        <f t="shared" si="225"/>
        <v>1</v>
      </c>
      <c r="H253" s="81">
        <f t="shared" si="226"/>
        <v>0</v>
      </c>
      <c r="I253" s="81">
        <f t="shared" si="227"/>
        <v>33435</v>
      </c>
      <c r="J253" s="82">
        <f t="shared" si="228"/>
        <v>3.6498085809148696E-3</v>
      </c>
      <c r="K253" s="82">
        <f t="shared" si="229"/>
        <v>3.0016509079993996E-5</v>
      </c>
      <c r="L253" s="82">
        <f t="shared" si="230"/>
        <v>0</v>
      </c>
      <c r="M253" s="81">
        <f t="shared" si="231"/>
        <v>121.59337287317888</v>
      </c>
      <c r="N253" s="84">
        <f t="shared" si="232"/>
        <v>2.2168280057321674E-2</v>
      </c>
      <c r="O253" s="84"/>
      <c r="P253" s="85">
        <f t="shared" si="233"/>
        <v>0</v>
      </c>
      <c r="Q253" s="87">
        <f t="shared" si="234"/>
        <v>2.2168280057321674E-2</v>
      </c>
      <c r="R253" s="96">
        <f t="shared" si="235"/>
        <v>0.97783171994267837</v>
      </c>
      <c r="AB253" s="119">
        <f t="shared" si="236"/>
        <v>91.714285714285708</v>
      </c>
      <c r="AC253" s="120">
        <f t="shared" si="237"/>
        <v>1.2857142857142858</v>
      </c>
      <c r="AD253" s="67">
        <f t="shared" si="238"/>
        <v>1.42</v>
      </c>
      <c r="AE253" s="41">
        <f t="shared" si="239"/>
        <v>0.9054325955734408</v>
      </c>
    </row>
    <row r="254" spans="1:31" ht="13.8" x14ac:dyDescent="0.25">
      <c r="A254" s="95">
        <v>44112</v>
      </c>
      <c r="B254" s="81">
        <v>34344</v>
      </c>
      <c r="C254" s="81">
        <v>760</v>
      </c>
      <c r="D254" s="81">
        <v>0</v>
      </c>
      <c r="E254" s="81"/>
      <c r="F254" s="81">
        <f t="shared" si="224"/>
        <v>151</v>
      </c>
      <c r="G254" s="81">
        <f t="shared" si="225"/>
        <v>2</v>
      </c>
      <c r="H254" s="81">
        <f t="shared" si="226"/>
        <v>0</v>
      </c>
      <c r="I254" s="81">
        <f t="shared" si="227"/>
        <v>33584</v>
      </c>
      <c r="J254" s="82">
        <f t="shared" si="228"/>
        <v>4.5384517051344992E-3</v>
      </c>
      <c r="K254" s="82">
        <f t="shared" si="229"/>
        <v>5.9817556452818902E-5</v>
      </c>
      <c r="L254" s="82">
        <f t="shared" si="230"/>
        <v>0</v>
      </c>
      <c r="M254" s="81">
        <f t="shared" si="231"/>
        <v>75.871566380585989</v>
      </c>
      <c r="N254" s="84">
        <f t="shared" si="232"/>
        <v>2.2129047286279992E-2</v>
      </c>
      <c r="O254" s="84"/>
      <c r="P254" s="85">
        <f t="shared" si="233"/>
        <v>0</v>
      </c>
      <c r="Q254" s="87">
        <f t="shared" si="234"/>
        <v>2.2129047286279992E-2</v>
      </c>
      <c r="R254" s="96">
        <f t="shared" si="235"/>
        <v>0.97787095271372004</v>
      </c>
      <c r="AB254" s="119">
        <f t="shared" si="236"/>
        <v>97.428571428571431</v>
      </c>
      <c r="AC254" s="120">
        <f t="shared" si="237"/>
        <v>1.4285714285714286</v>
      </c>
      <c r="AD254" s="67">
        <f t="shared" si="238"/>
        <v>1.5142857142857142</v>
      </c>
      <c r="AE254" s="41">
        <f t="shared" si="239"/>
        <v>0.94339622641509435</v>
      </c>
    </row>
    <row r="255" spans="1:31" ht="13.8" x14ac:dyDescent="0.25">
      <c r="A255" s="95">
        <v>44113</v>
      </c>
      <c r="B255" s="81">
        <v>34517</v>
      </c>
      <c r="C255" s="81">
        <v>761</v>
      </c>
      <c r="D255" s="81">
        <v>0</v>
      </c>
      <c r="E255" s="81"/>
      <c r="F255" s="81">
        <f t="shared" si="224"/>
        <v>173</v>
      </c>
      <c r="G255" s="81">
        <f t="shared" si="225"/>
        <v>1</v>
      </c>
      <c r="H255" s="81">
        <f t="shared" si="226"/>
        <v>0</v>
      </c>
      <c r="I255" s="81">
        <f t="shared" si="227"/>
        <v>33756</v>
      </c>
      <c r="J255" s="82">
        <f t="shared" si="228"/>
        <v>5.1767264839507497E-3</v>
      </c>
      <c r="K255" s="82">
        <f t="shared" si="229"/>
        <v>2.9776083849452119E-5</v>
      </c>
      <c r="L255" s="82">
        <f t="shared" si="230"/>
        <v>0</v>
      </c>
      <c r="M255" s="81">
        <f t="shared" si="231"/>
        <v>173.855182237002</v>
      </c>
      <c r="N255" s="84">
        <f t="shared" si="232"/>
        <v>2.2047107222528031E-2</v>
      </c>
      <c r="O255" s="84"/>
      <c r="P255" s="85">
        <f t="shared" si="233"/>
        <v>0</v>
      </c>
      <c r="Q255" s="87">
        <f t="shared" si="234"/>
        <v>2.2047107222528031E-2</v>
      </c>
      <c r="R255" s="96">
        <f t="shared" si="235"/>
        <v>0.97795289277747199</v>
      </c>
      <c r="AB255" s="119">
        <f t="shared" si="236"/>
        <v>111.71428571428571</v>
      </c>
      <c r="AC255" s="120">
        <f t="shared" si="237"/>
        <v>1.4285714285714286</v>
      </c>
      <c r="AD255" s="67">
        <f t="shared" si="238"/>
        <v>1.4771428571428573</v>
      </c>
      <c r="AE255" s="41">
        <f t="shared" si="239"/>
        <v>0.96711798839458407</v>
      </c>
    </row>
    <row r="256" spans="1:31" ht="13.8" x14ac:dyDescent="0.25">
      <c r="A256" s="95">
        <v>44114</v>
      </c>
      <c r="B256" s="81">
        <v>34685</v>
      </c>
      <c r="C256" s="81">
        <v>762</v>
      </c>
      <c r="D256" s="81">
        <v>0</v>
      </c>
      <c r="E256" s="81"/>
      <c r="F256" s="81">
        <f t="shared" si="224"/>
        <v>168</v>
      </c>
      <c r="G256" s="81">
        <f t="shared" si="225"/>
        <v>1</v>
      </c>
      <c r="H256" s="81">
        <f t="shared" si="226"/>
        <v>0</v>
      </c>
      <c r="I256" s="81">
        <f t="shared" si="227"/>
        <v>33923</v>
      </c>
      <c r="J256" s="82">
        <f t="shared" si="228"/>
        <v>5.0016195654831496E-3</v>
      </c>
      <c r="K256" s="82">
        <f t="shared" si="229"/>
        <v>2.9624363076193862E-5</v>
      </c>
      <c r="L256" s="82">
        <f t="shared" si="230"/>
        <v>0</v>
      </c>
      <c r="M256" s="81">
        <f t="shared" si="231"/>
        <v>168.83467005244918</v>
      </c>
      <c r="N256" s="84">
        <f t="shared" si="232"/>
        <v>2.1969150929796743E-2</v>
      </c>
      <c r="O256" s="84"/>
      <c r="P256" s="85">
        <f t="shared" si="233"/>
        <v>0</v>
      </c>
      <c r="Q256" s="87">
        <f t="shared" si="234"/>
        <v>2.1969150929796743E-2</v>
      </c>
      <c r="R256" s="96">
        <f t="shared" si="235"/>
        <v>0.97803084907020321</v>
      </c>
      <c r="AB256" s="119">
        <f t="shared" si="236"/>
        <v>120.42857142857143</v>
      </c>
      <c r="AC256" s="120">
        <f t="shared" si="237"/>
        <v>1.2857142857142858</v>
      </c>
      <c r="AD256" s="67">
        <f t="shared" si="238"/>
        <v>1.5371428571428574</v>
      </c>
      <c r="AE256" s="41">
        <f t="shared" si="239"/>
        <v>0.83643122676579917</v>
      </c>
    </row>
    <row r="257" spans="1:31" ht="13.8" x14ac:dyDescent="0.25">
      <c r="A257" s="95">
        <v>44115</v>
      </c>
      <c r="B257" s="81">
        <v>34787</v>
      </c>
      <c r="C257" s="81">
        <v>763</v>
      </c>
      <c r="D257" s="81">
        <v>0</v>
      </c>
      <c r="E257" s="81"/>
      <c r="F257" s="81">
        <f t="shared" si="224"/>
        <v>102</v>
      </c>
      <c r="G257" s="81">
        <f t="shared" si="225"/>
        <v>1</v>
      </c>
      <c r="H257" s="81">
        <f t="shared" si="226"/>
        <v>0</v>
      </c>
      <c r="I257" s="81">
        <f t="shared" si="227"/>
        <v>34024</v>
      </c>
      <c r="J257" s="82">
        <f t="shared" si="228"/>
        <v>3.0218212652007403E-3</v>
      </c>
      <c r="K257" s="82">
        <f t="shared" si="229"/>
        <v>2.9478524894614272E-5</v>
      </c>
      <c r="L257" s="82">
        <f t="shared" si="230"/>
        <v>0</v>
      </c>
      <c r="M257" s="81">
        <f t="shared" si="231"/>
        <v>102.50924277940472</v>
      </c>
      <c r="N257" s="84">
        <f t="shared" si="232"/>
        <v>2.1933480898036622E-2</v>
      </c>
      <c r="O257" s="84"/>
      <c r="P257" s="85">
        <f t="shared" si="233"/>
        <v>0</v>
      </c>
      <c r="Q257" s="87">
        <f t="shared" si="234"/>
        <v>2.1933480898036622E-2</v>
      </c>
      <c r="R257" s="96">
        <f t="shared" si="235"/>
        <v>0.97806651910196341</v>
      </c>
      <c r="AB257" s="119">
        <f t="shared" si="236"/>
        <v>126.57142857142857</v>
      </c>
      <c r="AC257" s="120">
        <f t="shared" si="237"/>
        <v>1.2857142857142858</v>
      </c>
      <c r="AD257" s="67">
        <f t="shared" si="238"/>
        <v>1.6942857142857142</v>
      </c>
      <c r="AE257" s="41">
        <f t="shared" si="239"/>
        <v>0.7588532883642497</v>
      </c>
    </row>
    <row r="258" spans="1:31" ht="13.8" x14ac:dyDescent="0.25">
      <c r="A258" s="95">
        <v>44116</v>
      </c>
      <c r="B258" s="81">
        <v>34854</v>
      </c>
      <c r="C258" s="81">
        <v>765</v>
      </c>
      <c r="D258" s="81">
        <v>0</v>
      </c>
      <c r="E258" s="81"/>
      <c r="F258" s="81">
        <f t="shared" si="224"/>
        <v>67</v>
      </c>
      <c r="G258" s="81">
        <f t="shared" si="225"/>
        <v>2</v>
      </c>
      <c r="H258" s="81">
        <f t="shared" si="226"/>
        <v>0</v>
      </c>
      <c r="I258" s="81">
        <f t="shared" si="227"/>
        <v>34089</v>
      </c>
      <c r="J258" s="82">
        <f t="shared" si="228"/>
        <v>1.9790586416953424E-3</v>
      </c>
      <c r="K258" s="82">
        <f t="shared" si="229"/>
        <v>5.8782036209734308E-5</v>
      </c>
      <c r="L258" s="82">
        <f t="shared" si="230"/>
        <v>0</v>
      </c>
      <c r="M258" s="81">
        <f t="shared" si="231"/>
        <v>33.667745612521166</v>
      </c>
      <c r="N258" s="84">
        <f t="shared" si="232"/>
        <v>2.1948700292649337E-2</v>
      </c>
      <c r="O258" s="84"/>
      <c r="P258" s="85">
        <f t="shared" si="233"/>
        <v>0</v>
      </c>
      <c r="Q258" s="87">
        <f t="shared" si="234"/>
        <v>2.1948700292649337E-2</v>
      </c>
      <c r="R258" s="96">
        <f t="shared" si="235"/>
        <v>0.97805129970735072</v>
      </c>
      <c r="AB258" s="119">
        <f t="shared" si="236"/>
        <v>128.85714285714286</v>
      </c>
      <c r="AC258" s="120">
        <f t="shared" si="237"/>
        <v>1.2857142857142858</v>
      </c>
      <c r="AD258" s="67">
        <f t="shared" si="238"/>
        <v>1.8342857142857143</v>
      </c>
      <c r="AE258" s="41">
        <f t="shared" si="239"/>
        <v>0.70093457943925241</v>
      </c>
    </row>
    <row r="259" spans="1:31" ht="13.8" x14ac:dyDescent="0.25">
      <c r="A259" s="95">
        <v>44117</v>
      </c>
      <c r="B259" s="81">
        <v>35006</v>
      </c>
      <c r="C259" s="81">
        <v>767</v>
      </c>
      <c r="D259" s="81">
        <v>0</v>
      </c>
      <c r="E259" s="81"/>
      <c r="F259" s="81">
        <f t="shared" si="224"/>
        <v>152</v>
      </c>
      <c r="G259" s="81">
        <f t="shared" si="225"/>
        <v>2</v>
      </c>
      <c r="H259" s="81">
        <f t="shared" si="226"/>
        <v>0</v>
      </c>
      <c r="I259" s="81">
        <f t="shared" si="227"/>
        <v>34239</v>
      </c>
      <c r="J259" s="82">
        <f t="shared" si="228"/>
        <v>4.4812868575519263E-3</v>
      </c>
      <c r="K259" s="82">
        <f t="shared" si="229"/>
        <v>5.8669952183988967E-5</v>
      </c>
      <c r="L259" s="82">
        <f t="shared" si="230"/>
        <v>0</v>
      </c>
      <c r="M259" s="81">
        <f t="shared" si="231"/>
        <v>76.381293843543816</v>
      </c>
      <c r="N259" s="84">
        <f t="shared" si="232"/>
        <v>2.1910529623493116E-2</v>
      </c>
      <c r="O259" s="84"/>
      <c r="P259" s="85">
        <f t="shared" si="233"/>
        <v>0</v>
      </c>
      <c r="Q259" s="87">
        <f t="shared" si="234"/>
        <v>2.1910529623493116E-2</v>
      </c>
      <c r="R259" s="96">
        <f t="shared" si="235"/>
        <v>0.97808947037650684</v>
      </c>
      <c r="AB259" s="119">
        <f t="shared" si="236"/>
        <v>133.42857142857142</v>
      </c>
      <c r="AC259" s="120">
        <f t="shared" si="237"/>
        <v>1.4285714285714286</v>
      </c>
      <c r="AD259" s="67">
        <f t="shared" si="238"/>
        <v>1.9485714285714286</v>
      </c>
      <c r="AE259" s="41">
        <f t="shared" si="239"/>
        <v>0.73313782991202348</v>
      </c>
    </row>
    <row r="260" spans="1:31" ht="13.8" x14ac:dyDescent="0.25">
      <c r="A260" s="95">
        <v>44118</v>
      </c>
      <c r="B260" s="81">
        <v>35251</v>
      </c>
      <c r="C260" s="81">
        <v>768</v>
      </c>
      <c r="D260" s="81">
        <v>0</v>
      </c>
      <c r="E260" s="81"/>
      <c r="F260" s="81">
        <f t="shared" si="224"/>
        <v>245</v>
      </c>
      <c r="G260" s="81">
        <f t="shared" si="225"/>
        <v>1</v>
      </c>
      <c r="H260" s="81">
        <f t="shared" si="226"/>
        <v>0</v>
      </c>
      <c r="I260" s="81">
        <f t="shared" si="227"/>
        <v>34483</v>
      </c>
      <c r="J260" s="82">
        <f t="shared" si="228"/>
        <v>7.1916398968765605E-3</v>
      </c>
      <c r="K260" s="82">
        <f t="shared" si="229"/>
        <v>2.9206460469055756E-5</v>
      </c>
      <c r="L260" s="82">
        <f t="shared" si="230"/>
        <v>0</v>
      </c>
      <c r="M260" s="81">
        <f t="shared" si="231"/>
        <v>246.23455842915655</v>
      </c>
      <c r="N260" s="84">
        <f t="shared" si="232"/>
        <v>2.1786615982525317E-2</v>
      </c>
      <c r="O260" s="84"/>
      <c r="P260" s="85">
        <f t="shared" si="233"/>
        <v>0</v>
      </c>
      <c r="Q260" s="87">
        <f t="shared" si="234"/>
        <v>2.1786615982525317E-2</v>
      </c>
      <c r="R260" s="96">
        <f t="shared" si="235"/>
        <v>0.97821338401747471</v>
      </c>
      <c r="AB260" s="119">
        <f t="shared" si="236"/>
        <v>151.14285714285714</v>
      </c>
      <c r="AC260" s="120">
        <f t="shared" si="237"/>
        <v>1.4285714285714286</v>
      </c>
      <c r="AD260" s="67">
        <f t="shared" si="238"/>
        <v>2.2342857142857144</v>
      </c>
      <c r="AE260" s="41">
        <f t="shared" si="239"/>
        <v>0.63938618925831203</v>
      </c>
    </row>
    <row r="261" spans="1:31" ht="13.8" x14ac:dyDescent="0.25">
      <c r="A261" s="95">
        <v>44119</v>
      </c>
      <c r="B261" s="81">
        <v>35454</v>
      </c>
      <c r="C261" s="81">
        <v>770</v>
      </c>
      <c r="D261" s="81">
        <v>0</v>
      </c>
      <c r="E261" s="81"/>
      <c r="F261" s="81">
        <f t="shared" si="224"/>
        <v>203</v>
      </c>
      <c r="G261" s="81">
        <f t="shared" si="225"/>
        <v>2</v>
      </c>
      <c r="H261" s="81">
        <f t="shared" si="226"/>
        <v>0</v>
      </c>
      <c r="I261" s="81">
        <f t="shared" si="227"/>
        <v>34684</v>
      </c>
      <c r="J261" s="82">
        <f t="shared" si="228"/>
        <v>5.9168319282553667E-3</v>
      </c>
      <c r="K261" s="82">
        <f t="shared" si="229"/>
        <v>5.7999594002841982E-5</v>
      </c>
      <c r="L261" s="82">
        <f t="shared" si="230"/>
        <v>0</v>
      </c>
      <c r="M261" s="81">
        <f t="shared" si="231"/>
        <v>102.0150576910149</v>
      </c>
      <c r="N261" s="84">
        <f t="shared" si="232"/>
        <v>2.1718282845377107E-2</v>
      </c>
      <c r="O261" s="84"/>
      <c r="P261" s="85">
        <f t="shared" si="233"/>
        <v>0</v>
      </c>
      <c r="Q261" s="87">
        <f t="shared" si="234"/>
        <v>2.1718282845377107E-2</v>
      </c>
      <c r="R261" s="96">
        <f t="shared" si="235"/>
        <v>0.97828171715462287</v>
      </c>
      <c r="AB261" s="119">
        <f t="shared" si="236"/>
        <v>158.57142857142858</v>
      </c>
      <c r="AC261" s="120">
        <f t="shared" si="237"/>
        <v>1.4285714285714286</v>
      </c>
      <c r="AD261" s="67">
        <f t="shared" si="238"/>
        <v>2.4085714285714288</v>
      </c>
      <c r="AE261" s="41">
        <f t="shared" si="239"/>
        <v>0.59311981020166071</v>
      </c>
    </row>
    <row r="262" spans="1:31" ht="13.8" x14ac:dyDescent="0.25">
      <c r="A262" s="95">
        <v>44120</v>
      </c>
      <c r="B262" s="81">
        <v>35719</v>
      </c>
      <c r="C262" s="81">
        <v>772</v>
      </c>
      <c r="D262" s="81">
        <v>0</v>
      </c>
      <c r="E262" s="81"/>
      <c r="F262" s="81">
        <f t="shared" si="224"/>
        <v>265</v>
      </c>
      <c r="G262" s="81">
        <f t="shared" si="225"/>
        <v>2</v>
      </c>
      <c r="H262" s="81">
        <f t="shared" si="226"/>
        <v>0</v>
      </c>
      <c r="I262" s="81">
        <f t="shared" si="227"/>
        <v>34947</v>
      </c>
      <c r="J262" s="82">
        <f t="shared" si="228"/>
        <v>7.6794059317379431E-3</v>
      </c>
      <c r="K262" s="82">
        <f t="shared" si="229"/>
        <v>5.7663475954330527E-5</v>
      </c>
      <c r="L262" s="82">
        <f t="shared" si="230"/>
        <v>0</v>
      </c>
      <c r="M262" s="81">
        <f t="shared" si="231"/>
        <v>133.17625766819941</v>
      </c>
      <c r="N262" s="84">
        <f t="shared" si="232"/>
        <v>2.1613147064587473E-2</v>
      </c>
      <c r="O262" s="84"/>
      <c r="P262" s="85">
        <f t="shared" si="233"/>
        <v>0</v>
      </c>
      <c r="Q262" s="87">
        <f t="shared" si="234"/>
        <v>2.1613147064587473E-2</v>
      </c>
      <c r="R262" s="96">
        <f t="shared" si="235"/>
        <v>0.9783868529354125</v>
      </c>
      <c r="AB262" s="119">
        <f t="shared" si="236"/>
        <v>171.71428571428572</v>
      </c>
      <c r="AC262" s="120">
        <f t="shared" si="237"/>
        <v>1.5714285714285714</v>
      </c>
      <c r="AD262" s="67">
        <f t="shared" si="238"/>
        <v>2.5314285714285716</v>
      </c>
      <c r="AE262" s="41">
        <f t="shared" si="239"/>
        <v>0.62076749435665912</v>
      </c>
    </row>
    <row r="263" spans="1:31" ht="13.8" x14ac:dyDescent="0.25">
      <c r="A263" s="95">
        <v>44121</v>
      </c>
      <c r="B263" s="81">
        <v>35946</v>
      </c>
      <c r="C263" s="81">
        <v>774</v>
      </c>
      <c r="D263" s="81">
        <v>0</v>
      </c>
      <c r="E263" s="81"/>
      <c r="F263" s="81">
        <f t="shared" si="224"/>
        <v>227</v>
      </c>
      <c r="G263" s="81">
        <f t="shared" si="225"/>
        <v>2</v>
      </c>
      <c r="H263" s="81">
        <f t="shared" si="226"/>
        <v>0</v>
      </c>
      <c r="I263" s="81">
        <f t="shared" si="227"/>
        <v>35172</v>
      </c>
      <c r="J263" s="82">
        <f t="shared" si="228"/>
        <v>6.5289516688143987E-3</v>
      </c>
      <c r="K263" s="82">
        <f t="shared" si="229"/>
        <v>5.7229518985892921E-5</v>
      </c>
      <c r="L263" s="82">
        <f t="shared" si="230"/>
        <v>0</v>
      </c>
      <c r="M263" s="81">
        <f t="shared" si="231"/>
        <v>114.08363698502841</v>
      </c>
      <c r="N263" s="84">
        <f t="shared" si="232"/>
        <v>2.1532298447671506E-2</v>
      </c>
      <c r="O263" s="84"/>
      <c r="P263" s="85">
        <f t="shared" si="233"/>
        <v>0</v>
      </c>
      <c r="Q263" s="87">
        <f t="shared" si="234"/>
        <v>2.1532298447671506E-2</v>
      </c>
      <c r="R263" s="96">
        <f t="shared" si="235"/>
        <v>0.97846770155232854</v>
      </c>
      <c r="AB263" s="119">
        <f t="shared" si="236"/>
        <v>180.14285714285714</v>
      </c>
      <c r="AC263" s="120">
        <f t="shared" si="237"/>
        <v>1.7142857142857142</v>
      </c>
      <c r="AD263" s="67">
        <f t="shared" si="238"/>
        <v>2.5771428571428574</v>
      </c>
      <c r="AE263" s="41">
        <f t="shared" si="239"/>
        <v>0.66518847006651871</v>
      </c>
    </row>
    <row r="264" spans="1:31" ht="13.8" x14ac:dyDescent="0.25">
      <c r="A264" s="95">
        <v>44122</v>
      </c>
      <c r="B264" s="81">
        <v>36160</v>
      </c>
      <c r="C264" s="81">
        <v>776</v>
      </c>
      <c r="D264" s="81">
        <v>0</v>
      </c>
      <c r="E264" s="81"/>
      <c r="F264" s="81">
        <f t="shared" si="224"/>
        <v>214</v>
      </c>
      <c r="G264" s="81">
        <f t="shared" si="225"/>
        <v>2</v>
      </c>
      <c r="H264" s="81">
        <f t="shared" si="226"/>
        <v>0</v>
      </c>
      <c r="I264" s="81">
        <f t="shared" si="227"/>
        <v>35384</v>
      </c>
      <c r="J264" s="82">
        <f t="shared" si="228"/>
        <v>6.1158721498479176E-3</v>
      </c>
      <c r="K264" s="82">
        <f t="shared" si="229"/>
        <v>5.6863414079381326E-5</v>
      </c>
      <c r="L264" s="82">
        <f t="shared" si="230"/>
        <v>0</v>
      </c>
      <c r="M264" s="81">
        <f t="shared" si="231"/>
        <v>107.55372762722548</v>
      </c>
      <c r="N264" s="84">
        <f t="shared" si="232"/>
        <v>2.1460176991150444E-2</v>
      </c>
      <c r="O264" s="84"/>
      <c r="P264" s="85">
        <f t="shared" si="233"/>
        <v>0</v>
      </c>
      <c r="Q264" s="87">
        <f t="shared" si="234"/>
        <v>2.1460176991150444E-2</v>
      </c>
      <c r="R264" s="96">
        <f t="shared" si="235"/>
        <v>0.97853982300884956</v>
      </c>
      <c r="AB264" s="119">
        <f t="shared" si="236"/>
        <v>196.14285714285714</v>
      </c>
      <c r="AC264" s="120">
        <f t="shared" si="237"/>
        <v>1.8571428571428572</v>
      </c>
      <c r="AD264" s="67">
        <f t="shared" si="238"/>
        <v>2.6685714285714286</v>
      </c>
      <c r="AE264" s="41">
        <f t="shared" si="239"/>
        <v>0.69593147751605999</v>
      </c>
    </row>
    <row r="265" spans="1:31" ht="13.8" x14ac:dyDescent="0.25">
      <c r="A265" s="95">
        <v>44123</v>
      </c>
      <c r="B265" s="81">
        <v>36282</v>
      </c>
      <c r="C265" s="81">
        <v>778</v>
      </c>
      <c r="D265" s="81">
        <v>0</v>
      </c>
      <c r="E265" s="81"/>
      <c r="F265" s="81">
        <f t="shared" si="224"/>
        <v>122</v>
      </c>
      <c r="G265" s="81">
        <f t="shared" si="225"/>
        <v>2</v>
      </c>
      <c r="H265" s="81">
        <f t="shared" si="226"/>
        <v>0</v>
      </c>
      <c r="I265" s="81">
        <f t="shared" si="227"/>
        <v>35504</v>
      </c>
      <c r="J265" s="82">
        <f t="shared" si="228"/>
        <v>3.4658357236046007E-3</v>
      </c>
      <c r="K265" s="82">
        <f t="shared" si="229"/>
        <v>5.6522722134297989E-5</v>
      </c>
      <c r="L265" s="82">
        <f t="shared" si="230"/>
        <v>0</v>
      </c>
      <c r="M265" s="81">
        <f t="shared" si="231"/>
        <v>61.317565622012594</v>
      </c>
      <c r="N265" s="84">
        <f t="shared" si="232"/>
        <v>2.1443139848960919E-2</v>
      </c>
      <c r="O265" s="84"/>
      <c r="P265" s="85">
        <f t="shared" si="233"/>
        <v>0</v>
      </c>
      <c r="Q265" s="87">
        <f t="shared" si="234"/>
        <v>2.1443139848960919E-2</v>
      </c>
      <c r="R265" s="96">
        <f t="shared" si="235"/>
        <v>0.97855686015103904</v>
      </c>
      <c r="AB265" s="119">
        <f t="shared" si="236"/>
        <v>204</v>
      </c>
      <c r="AC265" s="120">
        <f t="shared" si="237"/>
        <v>1.8571428571428572</v>
      </c>
      <c r="AD265" s="67">
        <f t="shared" si="238"/>
        <v>3.0228571428571427</v>
      </c>
      <c r="AE265" s="41">
        <f t="shared" si="239"/>
        <v>0.61436672967863903</v>
      </c>
    </row>
    <row r="266" spans="1:31" ht="13.8" x14ac:dyDescent="0.25">
      <c r="A266" s="95">
        <v>44124</v>
      </c>
      <c r="B266" s="81">
        <v>36608</v>
      </c>
      <c r="C266" s="81">
        <v>780</v>
      </c>
      <c r="D266" s="81">
        <v>0</v>
      </c>
      <c r="E266" s="81"/>
      <c r="F266" s="81">
        <f t="shared" si="224"/>
        <v>326</v>
      </c>
      <c r="G266" s="81">
        <f t="shared" si="225"/>
        <v>2</v>
      </c>
      <c r="H266" s="81">
        <f t="shared" si="226"/>
        <v>0</v>
      </c>
      <c r="I266" s="81">
        <f t="shared" si="227"/>
        <v>35828</v>
      </c>
      <c r="J266" s="82">
        <f t="shared" si="228"/>
        <v>9.2300278815892894E-3</v>
      </c>
      <c r="K266" s="82">
        <f t="shared" si="229"/>
        <v>5.6331680937359172E-5</v>
      </c>
      <c r="L266" s="82">
        <f t="shared" si="230"/>
        <v>0</v>
      </c>
      <c r="M266" s="81">
        <f t="shared" si="231"/>
        <v>163.85145495397308</v>
      </c>
      <c r="N266" s="84">
        <f t="shared" si="232"/>
        <v>2.130681818181818E-2</v>
      </c>
      <c r="O266" s="84"/>
      <c r="P266" s="85">
        <f t="shared" si="233"/>
        <v>0</v>
      </c>
      <c r="Q266" s="87">
        <f t="shared" si="234"/>
        <v>2.130681818181818E-2</v>
      </c>
      <c r="R266" s="96">
        <f t="shared" si="235"/>
        <v>0.97869318181818177</v>
      </c>
      <c r="AB266" s="119">
        <f t="shared" si="236"/>
        <v>228.85714285714286</v>
      </c>
      <c r="AC266" s="120">
        <f t="shared" si="237"/>
        <v>1.8571428571428572</v>
      </c>
      <c r="AD266" s="67">
        <f t="shared" si="238"/>
        <v>3.1714285714285717</v>
      </c>
      <c r="AE266" s="41">
        <f t="shared" si="239"/>
        <v>0.5855855855855856</v>
      </c>
    </row>
    <row r="267" spans="1:31" ht="13.8" x14ac:dyDescent="0.25">
      <c r="A267" s="95">
        <v>44125</v>
      </c>
      <c r="B267" s="81">
        <v>37120</v>
      </c>
      <c r="C267" s="81">
        <v>780</v>
      </c>
      <c r="D267" s="81">
        <v>0</v>
      </c>
      <c r="E267" s="81"/>
      <c r="F267" s="81">
        <f t="shared" si="224"/>
        <v>512</v>
      </c>
      <c r="G267" s="81">
        <f t="shared" si="225"/>
        <v>0</v>
      </c>
      <c r="H267" s="81">
        <f t="shared" si="226"/>
        <v>0</v>
      </c>
      <c r="I267" s="81">
        <f t="shared" si="227"/>
        <v>36340</v>
      </c>
      <c r="J267" s="82">
        <f t="shared" si="228"/>
        <v>1.4365821882225287E-2</v>
      </c>
      <c r="K267" s="82">
        <f t="shared" si="229"/>
        <v>0</v>
      </c>
      <c r="L267" s="82">
        <f t="shared" si="230"/>
        <v>0</v>
      </c>
      <c r="M267" s="81" t="e">
        <f t="shared" si="231"/>
        <v>#DIV/0!</v>
      </c>
      <c r="N267" s="84">
        <f t="shared" si="232"/>
        <v>2.1012931034482759E-2</v>
      </c>
      <c r="O267" s="84"/>
      <c r="P267" s="85">
        <f t="shared" si="233"/>
        <v>0</v>
      </c>
      <c r="Q267" s="87">
        <f t="shared" si="234"/>
        <v>2.1012931034482759E-2</v>
      </c>
      <c r="R267" s="96">
        <f t="shared" si="235"/>
        <v>0.97898706896551724</v>
      </c>
      <c r="AB267" s="119">
        <f t="shared" si="236"/>
        <v>267</v>
      </c>
      <c r="AC267" s="120">
        <f t="shared" si="237"/>
        <v>1.7142857142857142</v>
      </c>
      <c r="AD267" s="67">
        <f t="shared" si="238"/>
        <v>3.4342857142857146</v>
      </c>
      <c r="AE267" s="41">
        <f t="shared" si="239"/>
        <v>0.49916805324459229</v>
      </c>
    </row>
    <row r="268" spans="1:31" ht="13.8" x14ac:dyDescent="0.25">
      <c r="A268" s="95">
        <v>44126</v>
      </c>
      <c r="B268" s="81">
        <v>37536</v>
      </c>
      <c r="C268" s="81">
        <v>783</v>
      </c>
      <c r="D268" s="81">
        <v>0</v>
      </c>
      <c r="E268" s="81"/>
      <c r="F268" s="81">
        <f t="shared" si="224"/>
        <v>416</v>
      </c>
      <c r="G268" s="81">
        <f t="shared" si="225"/>
        <v>3</v>
      </c>
      <c r="H268" s="81">
        <f t="shared" si="226"/>
        <v>0</v>
      </c>
      <c r="I268" s="81">
        <f t="shared" si="227"/>
        <v>36753</v>
      </c>
      <c r="J268" s="82">
        <f t="shared" si="228"/>
        <v>1.1508626775516421E-2</v>
      </c>
      <c r="K268" s="82">
        <f t="shared" si="229"/>
        <v>8.2553659878921302E-5</v>
      </c>
      <c r="L268" s="82">
        <f t="shared" si="230"/>
        <v>0</v>
      </c>
      <c r="M268" s="81">
        <f t="shared" si="231"/>
        <v>139.40783234075559</v>
      </c>
      <c r="N268" s="84">
        <f t="shared" si="232"/>
        <v>2.0859974424552431E-2</v>
      </c>
      <c r="O268" s="84"/>
      <c r="P268" s="85">
        <f t="shared" si="233"/>
        <v>0</v>
      </c>
      <c r="Q268" s="87">
        <f t="shared" si="234"/>
        <v>2.0859974424552431E-2</v>
      </c>
      <c r="R268" s="96">
        <f t="shared" si="235"/>
        <v>0.97914002557544755</v>
      </c>
      <c r="AB268" s="119">
        <f t="shared" si="236"/>
        <v>297.42857142857144</v>
      </c>
      <c r="AC268" s="120">
        <f t="shared" si="237"/>
        <v>1.8571428571428572</v>
      </c>
      <c r="AD268" s="67">
        <f t="shared" si="238"/>
        <v>3.6028571428571428</v>
      </c>
      <c r="AE268" s="41">
        <f t="shared" si="239"/>
        <v>0.51546391752577325</v>
      </c>
    </row>
    <row r="269" spans="1:31" ht="13.8" x14ac:dyDescent="0.25">
      <c r="A269" s="95">
        <v>44127</v>
      </c>
      <c r="B269" s="81">
        <v>38115</v>
      </c>
      <c r="C269" s="81">
        <v>786</v>
      </c>
      <c r="D269" s="81">
        <v>0</v>
      </c>
      <c r="E269" s="81"/>
      <c r="F269" s="81">
        <f t="shared" si="224"/>
        <v>579</v>
      </c>
      <c r="G269" s="81">
        <f t="shared" si="225"/>
        <v>3</v>
      </c>
      <c r="H269" s="81">
        <f t="shared" si="226"/>
        <v>0</v>
      </c>
      <c r="I269" s="81">
        <f t="shared" si="227"/>
        <v>37329</v>
      </c>
      <c r="J269" s="82">
        <f t="shared" si="228"/>
        <v>1.5838968049494379E-2</v>
      </c>
      <c r="K269" s="82">
        <f t="shared" si="229"/>
        <v>8.162598971512529E-5</v>
      </c>
      <c r="L269" s="82">
        <f t="shared" si="230"/>
        <v>0</v>
      </c>
      <c r="M269" s="81">
        <f t="shared" si="231"/>
        <v>194.04319757435564</v>
      </c>
      <c r="N269" s="84">
        <f t="shared" si="232"/>
        <v>2.0621802439984259E-2</v>
      </c>
      <c r="O269" s="84"/>
      <c r="P269" s="85">
        <f t="shared" si="233"/>
        <v>0</v>
      </c>
      <c r="Q269" s="87">
        <f t="shared" si="234"/>
        <v>2.0621802439984259E-2</v>
      </c>
      <c r="R269" s="96">
        <f t="shared" si="235"/>
        <v>0.97937819756001576</v>
      </c>
      <c r="AB269" s="119">
        <f t="shared" si="236"/>
        <v>342.28571428571428</v>
      </c>
      <c r="AC269" s="120">
        <f t="shared" si="237"/>
        <v>2</v>
      </c>
      <c r="AD269" s="67">
        <f t="shared" si="238"/>
        <v>3.922857142857143</v>
      </c>
      <c r="AE269" s="41">
        <f t="shared" si="239"/>
        <v>0.50983248361252731</v>
      </c>
    </row>
    <row r="270" spans="1:31" ht="13.8" x14ac:dyDescent="0.25">
      <c r="A270" s="95">
        <v>44128</v>
      </c>
      <c r="B270" s="81">
        <v>38872</v>
      </c>
      <c r="C270" s="81">
        <v>789</v>
      </c>
      <c r="D270" s="81">
        <v>0</v>
      </c>
      <c r="E270" s="81"/>
      <c r="F270" s="81">
        <f t="shared" si="224"/>
        <v>757</v>
      </c>
      <c r="G270" s="81">
        <f t="shared" si="225"/>
        <v>3</v>
      </c>
      <c r="H270" s="81">
        <f t="shared" si="226"/>
        <v>0</v>
      </c>
      <c r="I270" s="81">
        <f t="shared" si="227"/>
        <v>38083</v>
      </c>
      <c r="J270" s="82">
        <f t="shared" si="228"/>
        <v>2.0390451784426871E-2</v>
      </c>
      <c r="K270" s="82">
        <f t="shared" si="229"/>
        <v>8.0366471108253641E-5</v>
      </c>
      <c r="L270" s="82">
        <f t="shared" si="230"/>
        <v>0</v>
      </c>
      <c r="M270" s="81">
        <f t="shared" si="231"/>
        <v>253.71839155362355</v>
      </c>
      <c r="N270" s="84">
        <f t="shared" si="232"/>
        <v>2.0297386293476025E-2</v>
      </c>
      <c r="O270" s="84"/>
      <c r="P270" s="85">
        <f t="shared" si="233"/>
        <v>0</v>
      </c>
      <c r="Q270" s="87">
        <f t="shared" si="234"/>
        <v>2.0297386293476025E-2</v>
      </c>
      <c r="R270" s="96">
        <f t="shared" si="235"/>
        <v>0.97970261370652401</v>
      </c>
      <c r="AB270" s="119">
        <f t="shared" si="236"/>
        <v>418</v>
      </c>
      <c r="AC270" s="120">
        <f t="shared" si="237"/>
        <v>2.1428571428571428</v>
      </c>
      <c r="AD270" s="67">
        <f t="shared" si="238"/>
        <v>4.08</v>
      </c>
      <c r="AE270" s="41">
        <f t="shared" si="239"/>
        <v>0.52521008403361347</v>
      </c>
    </row>
    <row r="271" spans="1:31" ht="13.8" x14ac:dyDescent="0.25">
      <c r="A271" s="95">
        <v>44129</v>
      </c>
      <c r="B271" s="81">
        <v>39486</v>
      </c>
      <c r="C271" s="81">
        <v>792</v>
      </c>
      <c r="D271" s="81">
        <v>0</v>
      </c>
      <c r="E271" s="81"/>
      <c r="F271" s="81">
        <f t="shared" ref="F271:F284" si="240">B271-B270</f>
        <v>614</v>
      </c>
      <c r="G271" s="81">
        <f t="shared" ref="G271:G284" si="241">C271-C270</f>
        <v>3</v>
      </c>
      <c r="H271" s="81">
        <f t="shared" ref="H271:H284" si="242">D271-D270</f>
        <v>0</v>
      </c>
      <c r="I271" s="81">
        <f t="shared" ref="I271:I284" si="243">B271-D271-C271</f>
        <v>38694</v>
      </c>
      <c r="J271" s="82">
        <f t="shared" ref="J271:J284" si="244">F271/I270*$B$2/($B$2-B270)</f>
        <v>1.6212944316442282E-2</v>
      </c>
      <c r="K271" s="82">
        <f t="shared" ref="K271:K284" si="245">G271/I270</f>
        <v>7.8775306567234723E-5</v>
      </c>
      <c r="L271" s="82">
        <f t="shared" ref="L271:L284" si="246">H271/I270</f>
        <v>0</v>
      </c>
      <c r="M271" s="81">
        <f t="shared" ref="M271:M284" si="247">J271/(K271+L271)</f>
        <v>205.81251946769049</v>
      </c>
      <c r="N271" s="84">
        <f t="shared" ref="N271:N284" si="248">C271/B271</f>
        <v>2.0057741984500835E-2</v>
      </c>
      <c r="O271" s="84"/>
      <c r="P271" s="85">
        <f t="shared" ref="P271:P284" si="249">D271/B271</f>
        <v>0</v>
      </c>
      <c r="Q271" s="87">
        <f t="shared" ref="Q271:Q284" si="250">N271</f>
        <v>2.0057741984500835E-2</v>
      </c>
      <c r="R271" s="96">
        <f t="shared" ref="R271:R284" si="251">IF(P271="","",1-SUM(P271:Q271))</f>
        <v>0.97994225801549917</v>
      </c>
      <c r="AB271" s="119">
        <f t="shared" ref="AB271:AB284" si="252">AVERAGE(F265:F271)</f>
        <v>475.14285714285717</v>
      </c>
      <c r="AC271" s="120">
        <f t="shared" ref="AC271:AC284" si="253">AVERAGE(G265:G271)</f>
        <v>2.2857142857142856</v>
      </c>
      <c r="AD271" s="67">
        <f t="shared" ref="AD271:AD284" si="254">INDEX(AB250:AB271,$AE$3)*$AD$2</f>
        <v>4.5771428571428574</v>
      </c>
      <c r="AE271" s="41">
        <f t="shared" ref="AE271:AE284" si="255">AC271/AD271</f>
        <v>0.49937578027465662</v>
      </c>
    </row>
    <row r="272" spans="1:31" ht="13.8" x14ac:dyDescent="0.25">
      <c r="A272" s="95">
        <v>44130</v>
      </c>
      <c r="B272" s="81">
        <v>39827</v>
      </c>
      <c r="C272" s="81">
        <v>793</v>
      </c>
      <c r="D272" s="81">
        <v>0</v>
      </c>
      <c r="E272" s="81"/>
      <c r="F272" s="81">
        <f t="shared" si="240"/>
        <v>341</v>
      </c>
      <c r="G272" s="81">
        <f t="shared" si="241"/>
        <v>1</v>
      </c>
      <c r="H272" s="81">
        <f t="shared" si="242"/>
        <v>0</v>
      </c>
      <c r="I272" s="81">
        <f t="shared" si="243"/>
        <v>39034</v>
      </c>
      <c r="J272" s="82">
        <f t="shared" si="244"/>
        <v>8.8628588329653299E-3</v>
      </c>
      <c r="K272" s="82">
        <f t="shared" si="245"/>
        <v>2.5843800072362639E-5</v>
      </c>
      <c r="L272" s="82">
        <f t="shared" si="246"/>
        <v>0</v>
      </c>
      <c r="M272" s="81">
        <f t="shared" si="247"/>
        <v>342.93945968276046</v>
      </c>
      <c r="N272" s="84">
        <f t="shared" si="248"/>
        <v>1.9911115574861277E-2</v>
      </c>
      <c r="O272" s="84"/>
      <c r="P272" s="85">
        <f t="shared" si="249"/>
        <v>0</v>
      </c>
      <c r="Q272" s="87">
        <f t="shared" si="250"/>
        <v>1.9911115574861277E-2</v>
      </c>
      <c r="R272" s="96">
        <f t="shared" si="251"/>
        <v>0.98008888442513875</v>
      </c>
      <c r="AB272" s="119">
        <f t="shared" si="252"/>
        <v>506.42857142857144</v>
      </c>
      <c r="AC272" s="120">
        <f t="shared" si="253"/>
        <v>2.1428571428571428</v>
      </c>
      <c r="AD272" s="67">
        <f t="shared" si="254"/>
        <v>5.34</v>
      </c>
      <c r="AE272" s="41">
        <f t="shared" si="255"/>
        <v>0.4012841091492777</v>
      </c>
    </row>
    <row r="273" spans="1:31" ht="13.8" x14ac:dyDescent="0.25">
      <c r="A273" s="95">
        <v>44131</v>
      </c>
      <c r="B273" s="81">
        <v>40880</v>
      </c>
      <c r="C273" s="81">
        <v>798</v>
      </c>
      <c r="D273" s="81">
        <v>0</v>
      </c>
      <c r="E273" s="81"/>
      <c r="F273" s="81">
        <f t="shared" si="240"/>
        <v>1053</v>
      </c>
      <c r="G273" s="81">
        <f t="shared" si="241"/>
        <v>5</v>
      </c>
      <c r="H273" s="81">
        <f t="shared" si="242"/>
        <v>0</v>
      </c>
      <c r="I273" s="81">
        <f t="shared" si="243"/>
        <v>40082</v>
      </c>
      <c r="J273" s="82">
        <f t="shared" si="244"/>
        <v>2.7131245160893852E-2</v>
      </c>
      <c r="K273" s="82">
        <f t="shared" si="245"/>
        <v>1.2809345698621715E-4</v>
      </c>
      <c r="L273" s="82">
        <f t="shared" si="246"/>
        <v>0</v>
      </c>
      <c r="M273" s="81">
        <f t="shared" si="247"/>
        <v>211.80820472206611</v>
      </c>
      <c r="N273" s="84">
        <f t="shared" si="248"/>
        <v>1.9520547945205479E-2</v>
      </c>
      <c r="O273" s="84"/>
      <c r="P273" s="85">
        <f t="shared" si="249"/>
        <v>0</v>
      </c>
      <c r="Q273" s="87">
        <f t="shared" si="250"/>
        <v>1.9520547945205479E-2</v>
      </c>
      <c r="R273" s="96">
        <f t="shared" si="251"/>
        <v>0.98047945205479448</v>
      </c>
      <c r="AB273" s="119">
        <f t="shared" si="252"/>
        <v>610.28571428571433</v>
      </c>
      <c r="AC273" s="120">
        <f t="shared" si="253"/>
        <v>2.5714285714285716</v>
      </c>
      <c r="AD273" s="67">
        <f t="shared" si="254"/>
        <v>5.9485714285714293</v>
      </c>
      <c r="AE273" s="41">
        <f t="shared" si="255"/>
        <v>0.43227665706051871</v>
      </c>
    </row>
    <row r="274" spans="1:31" ht="13.8" x14ac:dyDescent="0.25">
      <c r="A274" s="95">
        <v>44132</v>
      </c>
      <c r="B274" s="81">
        <v>42208</v>
      </c>
      <c r="C274" s="81">
        <v>803</v>
      </c>
      <c r="D274" s="81">
        <v>0</v>
      </c>
      <c r="E274" s="81"/>
      <c r="F274" s="81">
        <f t="shared" si="240"/>
        <v>1328</v>
      </c>
      <c r="G274" s="81">
        <f t="shared" si="241"/>
        <v>5</v>
      </c>
      <c r="H274" s="81">
        <f t="shared" si="242"/>
        <v>0</v>
      </c>
      <c r="I274" s="81">
        <f t="shared" si="243"/>
        <v>41405</v>
      </c>
      <c r="J274" s="82">
        <f t="shared" si="244"/>
        <v>3.3327211924972462E-2</v>
      </c>
      <c r="K274" s="82">
        <f t="shared" si="245"/>
        <v>1.2474427423781248E-4</v>
      </c>
      <c r="L274" s="82">
        <f t="shared" si="246"/>
        <v>0</v>
      </c>
      <c r="M274" s="81">
        <f t="shared" si="247"/>
        <v>267.16426167534922</v>
      </c>
      <c r="N274" s="84">
        <f t="shared" si="248"/>
        <v>1.9024829416224413E-2</v>
      </c>
      <c r="O274" s="84"/>
      <c r="P274" s="85">
        <f t="shared" si="249"/>
        <v>0</v>
      </c>
      <c r="Q274" s="87">
        <f t="shared" si="250"/>
        <v>1.9024829416224413E-2</v>
      </c>
      <c r="R274" s="96">
        <f t="shared" si="251"/>
        <v>0.98097517058377559</v>
      </c>
      <c r="AB274" s="119">
        <f t="shared" si="252"/>
        <v>726.85714285714289</v>
      </c>
      <c r="AC274" s="120">
        <f t="shared" si="253"/>
        <v>3.2857142857142856</v>
      </c>
      <c r="AD274" s="67">
        <f t="shared" si="254"/>
        <v>6.8457142857142861</v>
      </c>
      <c r="AE274" s="41">
        <f t="shared" si="255"/>
        <v>0.47996661101836391</v>
      </c>
    </row>
    <row r="275" spans="1:31" ht="13.8" x14ac:dyDescent="0.25">
      <c r="A275" s="95">
        <v>44133</v>
      </c>
      <c r="B275" s="81">
        <v>43592</v>
      </c>
      <c r="C275" s="81">
        <v>809</v>
      </c>
      <c r="D275" s="81">
        <v>0</v>
      </c>
      <c r="E275" s="81"/>
      <c r="F275" s="81">
        <f t="shared" si="240"/>
        <v>1384</v>
      </c>
      <c r="G275" s="81">
        <f t="shared" si="241"/>
        <v>6</v>
      </c>
      <c r="H275" s="81">
        <f t="shared" si="242"/>
        <v>0</v>
      </c>
      <c r="I275" s="81">
        <f t="shared" si="243"/>
        <v>42783</v>
      </c>
      <c r="J275" s="82">
        <f t="shared" si="244"/>
        <v>3.362921204940577E-2</v>
      </c>
      <c r="K275" s="82">
        <f t="shared" si="245"/>
        <v>1.4491003501992513E-4</v>
      </c>
      <c r="L275" s="82">
        <f t="shared" si="246"/>
        <v>0</v>
      </c>
      <c r="M275" s="81">
        <f t="shared" si="247"/>
        <v>232.06958748427431</v>
      </c>
      <c r="N275" s="84">
        <f t="shared" si="248"/>
        <v>1.8558451091943477E-2</v>
      </c>
      <c r="O275" s="84"/>
      <c r="P275" s="85">
        <f t="shared" si="249"/>
        <v>0</v>
      </c>
      <c r="Q275" s="87">
        <f t="shared" si="250"/>
        <v>1.8558451091943477E-2</v>
      </c>
      <c r="R275" s="96">
        <f t="shared" si="251"/>
        <v>0.98144154890805657</v>
      </c>
      <c r="AB275" s="119">
        <f t="shared" si="252"/>
        <v>865.14285714285711</v>
      </c>
      <c r="AC275" s="120">
        <f t="shared" si="253"/>
        <v>3.7142857142857144</v>
      </c>
      <c r="AD275" s="67">
        <f t="shared" si="254"/>
        <v>8.36</v>
      </c>
      <c r="AE275" s="41">
        <f t="shared" si="255"/>
        <v>0.44429254955570752</v>
      </c>
    </row>
    <row r="276" spans="1:31" ht="13.8" x14ac:dyDescent="0.25">
      <c r="A276" s="95">
        <v>44134</v>
      </c>
      <c r="B276" s="81">
        <v>45137</v>
      </c>
      <c r="C276" s="81">
        <v>814</v>
      </c>
      <c r="D276" s="81">
        <v>0</v>
      </c>
      <c r="E276" s="81"/>
      <c r="F276" s="81">
        <f t="shared" si="240"/>
        <v>1545</v>
      </c>
      <c r="G276" s="81">
        <f t="shared" si="241"/>
        <v>5</v>
      </c>
      <c r="H276" s="81">
        <f t="shared" si="242"/>
        <v>0</v>
      </c>
      <c r="I276" s="81">
        <f t="shared" si="243"/>
        <v>44323</v>
      </c>
      <c r="J276" s="82">
        <f t="shared" si="244"/>
        <v>3.6339358758481446E-2</v>
      </c>
      <c r="K276" s="82">
        <f t="shared" si="245"/>
        <v>1.168688497767805E-4</v>
      </c>
      <c r="L276" s="82">
        <f t="shared" si="246"/>
        <v>0</v>
      </c>
      <c r="M276" s="81">
        <f t="shared" si="247"/>
        <v>310.94135715282232</v>
      </c>
      <c r="N276" s="84">
        <f t="shared" si="248"/>
        <v>1.8033985422159206E-2</v>
      </c>
      <c r="O276" s="84"/>
      <c r="P276" s="85">
        <f t="shared" si="249"/>
        <v>0</v>
      </c>
      <c r="Q276" s="87">
        <f t="shared" si="250"/>
        <v>1.8033985422159206E-2</v>
      </c>
      <c r="R276" s="96">
        <f t="shared" si="251"/>
        <v>0.98196601457784083</v>
      </c>
      <c r="AB276" s="119">
        <f t="shared" si="252"/>
        <v>1003.1428571428571</v>
      </c>
      <c r="AC276" s="120">
        <f t="shared" si="253"/>
        <v>4</v>
      </c>
      <c r="AD276" s="67">
        <f t="shared" si="254"/>
        <v>9.5028571428571436</v>
      </c>
      <c r="AE276" s="41">
        <f t="shared" si="255"/>
        <v>0.42092603728202044</v>
      </c>
    </row>
    <row r="277" spans="1:31" ht="13.8" x14ac:dyDescent="0.25">
      <c r="A277" s="95">
        <v>44135</v>
      </c>
      <c r="B277" s="81">
        <v>46954</v>
      </c>
      <c r="C277" s="81">
        <v>820</v>
      </c>
      <c r="D277" s="81">
        <v>0</v>
      </c>
      <c r="E277" s="81"/>
      <c r="F277" s="81">
        <f t="shared" si="240"/>
        <v>1817</v>
      </c>
      <c r="G277" s="81">
        <f t="shared" si="241"/>
        <v>6</v>
      </c>
      <c r="H277" s="81">
        <f t="shared" si="242"/>
        <v>0</v>
      </c>
      <c r="I277" s="81">
        <f t="shared" si="243"/>
        <v>46134</v>
      </c>
      <c r="J277" s="82">
        <f t="shared" si="244"/>
        <v>4.1261261944844925E-2</v>
      </c>
      <c r="K277" s="82">
        <f t="shared" si="245"/>
        <v>1.3536989824695982E-4</v>
      </c>
      <c r="L277" s="82">
        <f t="shared" si="246"/>
        <v>0</v>
      </c>
      <c r="M277" s="81">
        <f t="shared" si="247"/>
        <v>304.80381886356025</v>
      </c>
      <c r="N277" s="84">
        <f t="shared" si="248"/>
        <v>1.7463900839119136E-2</v>
      </c>
      <c r="O277" s="84"/>
      <c r="P277" s="85">
        <f t="shared" si="249"/>
        <v>0</v>
      </c>
      <c r="Q277" s="87">
        <f t="shared" si="250"/>
        <v>1.7463900839119136E-2</v>
      </c>
      <c r="R277" s="96">
        <f t="shared" si="251"/>
        <v>0.98253609916088092</v>
      </c>
      <c r="AB277" s="119">
        <f t="shared" si="252"/>
        <v>1154.5714285714287</v>
      </c>
      <c r="AC277" s="120">
        <f t="shared" si="253"/>
        <v>4.4285714285714288</v>
      </c>
      <c r="AD277" s="67">
        <f t="shared" si="254"/>
        <v>10.12857142857143</v>
      </c>
      <c r="AE277" s="41">
        <f t="shared" si="255"/>
        <v>0.43723554301833567</v>
      </c>
    </row>
    <row r="278" spans="1:31" ht="13.8" x14ac:dyDescent="0.25">
      <c r="A278" s="95">
        <v>44136</v>
      </c>
      <c r="B278" s="81">
        <v>48403</v>
      </c>
      <c r="C278" s="81">
        <v>826</v>
      </c>
      <c r="D278" s="81">
        <v>0</v>
      </c>
      <c r="E278" s="81"/>
      <c r="F278" s="81">
        <f t="shared" si="240"/>
        <v>1449</v>
      </c>
      <c r="G278" s="81">
        <f t="shared" si="241"/>
        <v>6</v>
      </c>
      <c r="H278" s="81">
        <f t="shared" si="242"/>
        <v>0</v>
      </c>
      <c r="I278" s="81">
        <f t="shared" si="243"/>
        <v>47577</v>
      </c>
      <c r="J278" s="82">
        <f t="shared" si="244"/>
        <v>3.1621158172591077E-2</v>
      </c>
      <c r="K278" s="82">
        <f t="shared" si="245"/>
        <v>1.3005592404734037E-4</v>
      </c>
      <c r="L278" s="82">
        <f t="shared" si="246"/>
        <v>0</v>
      </c>
      <c r="M278" s="81">
        <f t="shared" si="247"/>
        <v>243.13508518905277</v>
      </c>
      <c r="N278" s="84">
        <f t="shared" si="248"/>
        <v>1.7065057950953453E-2</v>
      </c>
      <c r="O278" s="84"/>
      <c r="P278" s="85">
        <f t="shared" si="249"/>
        <v>0</v>
      </c>
      <c r="Q278" s="87">
        <f t="shared" si="250"/>
        <v>1.7065057950953453E-2</v>
      </c>
      <c r="R278" s="96">
        <f t="shared" si="251"/>
        <v>0.98293494204904652</v>
      </c>
      <c r="AB278" s="119">
        <f t="shared" si="252"/>
        <v>1273.8571428571429</v>
      </c>
      <c r="AC278" s="120">
        <f t="shared" si="253"/>
        <v>4.8571428571428568</v>
      </c>
      <c r="AD278" s="67">
        <f t="shared" si="254"/>
        <v>12.205714285714286</v>
      </c>
      <c r="AE278" s="41">
        <f t="shared" si="255"/>
        <v>0.39794007490636701</v>
      </c>
    </row>
    <row r="279" spans="1:31" ht="13.8" x14ac:dyDescent="0.25">
      <c r="A279" s="95">
        <v>44137</v>
      </c>
      <c r="B279" s="81">
        <v>49205</v>
      </c>
      <c r="C279" s="81">
        <v>833</v>
      </c>
      <c r="D279" s="81">
        <v>0</v>
      </c>
      <c r="E279" s="81"/>
      <c r="F279" s="81">
        <f t="shared" si="240"/>
        <v>802</v>
      </c>
      <c r="G279" s="81">
        <f t="shared" si="241"/>
        <v>7</v>
      </c>
      <c r="H279" s="81">
        <f t="shared" si="242"/>
        <v>0</v>
      </c>
      <c r="I279" s="81">
        <f t="shared" si="243"/>
        <v>48372</v>
      </c>
      <c r="J279" s="82">
        <f t="shared" si="244"/>
        <v>1.6974561469403016E-2</v>
      </c>
      <c r="K279" s="82">
        <f t="shared" si="245"/>
        <v>1.4712991571557685E-4</v>
      </c>
      <c r="L279" s="82">
        <f t="shared" si="246"/>
        <v>0</v>
      </c>
      <c r="M279" s="81">
        <f t="shared" si="247"/>
        <v>115.37124443282676</v>
      </c>
      <c r="N279" s="84">
        <f t="shared" si="248"/>
        <v>1.6929173864444671E-2</v>
      </c>
      <c r="O279" s="84"/>
      <c r="P279" s="85">
        <f t="shared" si="249"/>
        <v>0</v>
      </c>
      <c r="Q279" s="87">
        <f t="shared" si="250"/>
        <v>1.6929173864444671E-2</v>
      </c>
      <c r="R279" s="96">
        <f t="shared" si="251"/>
        <v>0.9830708261355553</v>
      </c>
      <c r="AB279" s="119">
        <f t="shared" si="252"/>
        <v>1339.7142857142858</v>
      </c>
      <c r="AC279" s="120">
        <f t="shared" si="253"/>
        <v>5.7142857142857144</v>
      </c>
      <c r="AD279" s="67">
        <f t="shared" si="254"/>
        <v>14.537142857142857</v>
      </c>
      <c r="AE279" s="41">
        <f t="shared" si="255"/>
        <v>0.39308176100628933</v>
      </c>
    </row>
    <row r="280" spans="1:31" ht="13.8" x14ac:dyDescent="0.25">
      <c r="A280" s="95">
        <v>44138</v>
      </c>
      <c r="B280" s="81">
        <v>51083</v>
      </c>
      <c r="C280" s="81">
        <v>844</v>
      </c>
      <c r="D280" s="81">
        <v>0</v>
      </c>
      <c r="E280" s="81"/>
      <c r="F280" s="81">
        <f t="shared" si="240"/>
        <v>1878</v>
      </c>
      <c r="G280" s="81">
        <f t="shared" si="241"/>
        <v>11</v>
      </c>
      <c r="H280" s="81">
        <f t="shared" si="242"/>
        <v>0</v>
      </c>
      <c r="I280" s="81">
        <f t="shared" si="243"/>
        <v>50239</v>
      </c>
      <c r="J280" s="82">
        <f t="shared" si="244"/>
        <v>3.9099664396082964E-2</v>
      </c>
      <c r="K280" s="82">
        <f t="shared" si="245"/>
        <v>2.274042834697759E-4</v>
      </c>
      <c r="L280" s="82">
        <f t="shared" si="246"/>
        <v>0</v>
      </c>
      <c r="M280" s="81">
        <f t="shared" si="247"/>
        <v>171.9389969243023</v>
      </c>
      <c r="N280" s="84">
        <f t="shared" si="248"/>
        <v>1.6522130650118434E-2</v>
      </c>
      <c r="O280" s="84"/>
      <c r="P280" s="85">
        <f t="shared" si="249"/>
        <v>0</v>
      </c>
      <c r="Q280" s="87">
        <f t="shared" si="250"/>
        <v>1.6522130650118434E-2</v>
      </c>
      <c r="R280" s="96">
        <f t="shared" si="251"/>
        <v>0.98347786934988157</v>
      </c>
      <c r="AB280" s="119">
        <f t="shared" si="252"/>
        <v>1457.5714285714287</v>
      </c>
      <c r="AC280" s="120">
        <f t="shared" si="253"/>
        <v>6.5714285714285712</v>
      </c>
      <c r="AD280" s="67">
        <f t="shared" si="254"/>
        <v>17.302857142857142</v>
      </c>
      <c r="AE280" s="41">
        <f t="shared" si="255"/>
        <v>0.37978863936591811</v>
      </c>
    </row>
    <row r="281" spans="1:31" ht="13.8" x14ac:dyDescent="0.25">
      <c r="A281" s="95">
        <v>44139</v>
      </c>
      <c r="B281" s="81">
        <v>53495</v>
      </c>
      <c r="C281" s="81">
        <v>850</v>
      </c>
      <c r="D281" s="81">
        <v>0</v>
      </c>
      <c r="E281" s="81"/>
      <c r="F281" s="81">
        <f t="shared" si="240"/>
        <v>2412</v>
      </c>
      <c r="G281" s="81">
        <f t="shared" si="241"/>
        <v>6</v>
      </c>
      <c r="H281" s="81">
        <f t="shared" si="242"/>
        <v>0</v>
      </c>
      <c r="I281" s="81">
        <f t="shared" si="243"/>
        <v>52645</v>
      </c>
      <c r="J281" s="82">
        <f t="shared" si="244"/>
        <v>4.8364362055926945E-2</v>
      </c>
      <c r="K281" s="82">
        <f t="shared" si="245"/>
        <v>1.1942912876450566E-4</v>
      </c>
      <c r="L281" s="82">
        <f t="shared" si="246"/>
        <v>0</v>
      </c>
      <c r="M281" s="81">
        <f t="shared" si="247"/>
        <v>404.96286422128566</v>
      </c>
      <c r="N281" s="84">
        <f t="shared" si="248"/>
        <v>1.5889335451911395E-2</v>
      </c>
      <c r="O281" s="84"/>
      <c r="P281" s="85">
        <f t="shared" si="249"/>
        <v>0</v>
      </c>
      <c r="Q281" s="87">
        <f t="shared" si="250"/>
        <v>1.5889335451911395E-2</v>
      </c>
      <c r="R281" s="96">
        <f t="shared" si="251"/>
        <v>0.9841106645480886</v>
      </c>
      <c r="AB281" s="119">
        <f t="shared" si="252"/>
        <v>1612.4285714285713</v>
      </c>
      <c r="AC281" s="120">
        <f t="shared" si="253"/>
        <v>6.7142857142857144</v>
      </c>
      <c r="AD281" s="67">
        <f t="shared" si="254"/>
        <v>20.062857142857144</v>
      </c>
      <c r="AE281" s="41">
        <f t="shared" si="255"/>
        <v>0.33466248931928222</v>
      </c>
    </row>
    <row r="282" spans="1:31" ht="13.8" x14ac:dyDescent="0.25">
      <c r="A282" s="95">
        <v>44140</v>
      </c>
      <c r="B282" s="81">
        <v>55676</v>
      </c>
      <c r="C282" s="81">
        <v>861</v>
      </c>
      <c r="D282" s="81">
        <v>0</v>
      </c>
      <c r="E282" s="81"/>
      <c r="F282" s="81">
        <f t="shared" si="240"/>
        <v>2181</v>
      </c>
      <c r="G282" s="81">
        <f t="shared" si="241"/>
        <v>11</v>
      </c>
      <c r="H282" s="81">
        <f t="shared" si="242"/>
        <v>0</v>
      </c>
      <c r="I282" s="81">
        <f t="shared" si="243"/>
        <v>54815</v>
      </c>
      <c r="J282" s="82">
        <f t="shared" si="244"/>
        <v>4.1748304778405784E-2</v>
      </c>
      <c r="K282" s="82">
        <f t="shared" si="245"/>
        <v>2.0894671858676038E-4</v>
      </c>
      <c r="L282" s="82">
        <f t="shared" si="246"/>
        <v>0</v>
      </c>
      <c r="M282" s="81">
        <f t="shared" si="247"/>
        <v>199.80359136901566</v>
      </c>
      <c r="N282" s="84">
        <f t="shared" si="248"/>
        <v>1.5464473022487248E-2</v>
      </c>
      <c r="O282" s="84"/>
      <c r="P282" s="85">
        <f t="shared" si="249"/>
        <v>0</v>
      </c>
      <c r="Q282" s="87">
        <f t="shared" si="250"/>
        <v>1.5464473022487248E-2</v>
      </c>
      <c r="R282" s="96">
        <f t="shared" si="251"/>
        <v>0.98453552697751279</v>
      </c>
      <c r="AB282" s="119">
        <f t="shared" si="252"/>
        <v>1726.2857142857142</v>
      </c>
      <c r="AC282" s="120">
        <f t="shared" si="253"/>
        <v>7.4285714285714288</v>
      </c>
      <c r="AD282" s="67">
        <f t="shared" si="254"/>
        <v>23.091428571428573</v>
      </c>
      <c r="AE282" s="41">
        <f t="shared" si="255"/>
        <v>0.32170254887404109</v>
      </c>
    </row>
    <row r="283" spans="1:31" ht="13.8" x14ac:dyDescent="0.25">
      <c r="A283" s="95">
        <v>44141</v>
      </c>
      <c r="B283" s="81">
        <v>57958</v>
      </c>
      <c r="C283" s="81">
        <v>871</v>
      </c>
      <c r="D283" s="81">
        <v>0</v>
      </c>
      <c r="E283" s="81"/>
      <c r="F283" s="81">
        <f t="shared" si="240"/>
        <v>2282</v>
      </c>
      <c r="G283" s="81">
        <f t="shared" si="241"/>
        <v>10</v>
      </c>
      <c r="H283" s="81">
        <f t="shared" si="242"/>
        <v>0</v>
      </c>
      <c r="I283" s="81">
        <f t="shared" si="243"/>
        <v>57087</v>
      </c>
      <c r="J283" s="82">
        <f t="shared" si="244"/>
        <v>4.19655832046315E-2</v>
      </c>
      <c r="K283" s="82">
        <f t="shared" si="245"/>
        <v>1.8243181610872936E-4</v>
      </c>
      <c r="L283" s="82">
        <f t="shared" si="246"/>
        <v>0</v>
      </c>
      <c r="M283" s="81">
        <f t="shared" si="247"/>
        <v>230.03434433618756</v>
      </c>
      <c r="N283" s="84">
        <f t="shared" si="248"/>
        <v>1.5028123813796198E-2</v>
      </c>
      <c r="O283" s="84"/>
      <c r="P283" s="85">
        <f t="shared" si="249"/>
        <v>0</v>
      </c>
      <c r="Q283" s="87">
        <f t="shared" si="250"/>
        <v>1.5028123813796198E-2</v>
      </c>
      <c r="R283" s="96">
        <f t="shared" si="251"/>
        <v>0.98497187618620385</v>
      </c>
      <c r="AB283" s="119">
        <f t="shared" si="252"/>
        <v>1831.5714285714287</v>
      </c>
      <c r="AC283" s="120">
        <f t="shared" si="253"/>
        <v>8.1428571428571423</v>
      </c>
      <c r="AD283" s="67">
        <f t="shared" si="254"/>
        <v>25.477142857142859</v>
      </c>
      <c r="AE283" s="41">
        <f t="shared" si="255"/>
        <v>0.31961422002915774</v>
      </c>
    </row>
    <row r="284" spans="1:31" ht="14.4" thickBot="1" x14ac:dyDescent="0.3">
      <c r="A284" s="99">
        <v>44142</v>
      </c>
      <c r="B284" s="100">
        <v>60635</v>
      </c>
      <c r="C284" s="100">
        <v>880</v>
      </c>
      <c r="D284" s="100">
        <v>0</v>
      </c>
      <c r="E284" s="100"/>
      <c r="F284" s="100">
        <f t="shared" si="240"/>
        <v>2677</v>
      </c>
      <c r="G284" s="100">
        <f t="shared" si="241"/>
        <v>9</v>
      </c>
      <c r="H284" s="100">
        <f t="shared" si="242"/>
        <v>0</v>
      </c>
      <c r="I284" s="100">
        <f t="shared" si="243"/>
        <v>59755</v>
      </c>
      <c r="J284" s="101">
        <f t="shared" si="244"/>
        <v>4.7285861001219821E-2</v>
      </c>
      <c r="K284" s="101">
        <f t="shared" si="245"/>
        <v>1.5765410688948448E-4</v>
      </c>
      <c r="L284" s="101">
        <f t="shared" si="246"/>
        <v>0</v>
      </c>
      <c r="M284" s="100">
        <f t="shared" si="247"/>
        <v>299.93421633073729</v>
      </c>
      <c r="N284" s="102">
        <f t="shared" si="248"/>
        <v>1.4513070009070669E-2</v>
      </c>
      <c r="O284" s="102"/>
      <c r="P284" s="103">
        <f t="shared" si="249"/>
        <v>0</v>
      </c>
      <c r="Q284" s="104">
        <f t="shared" si="250"/>
        <v>1.4513070009070669E-2</v>
      </c>
      <c r="R284" s="105">
        <f t="shared" si="251"/>
        <v>0.98548692999092935</v>
      </c>
      <c r="AB284" s="121">
        <f t="shared" si="252"/>
        <v>1954.4285714285713</v>
      </c>
      <c r="AC284" s="122">
        <f t="shared" si="253"/>
        <v>8.5714285714285712</v>
      </c>
      <c r="AD284" s="67">
        <f t="shared" si="254"/>
        <v>26.794285714285717</v>
      </c>
      <c r="AE284" s="41">
        <f t="shared" si="255"/>
        <v>0.31989763275751754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workbookViewId="0">
      <pane xSplit="1" ySplit="3" topLeftCell="AA64" activePane="bottomRight" state="frozen"/>
      <selection pane="topRight" activeCell="B1" sqref="B1"/>
      <selection pane="bottomLeft" activeCell="A4" sqref="A4"/>
      <selection pane="bottomRight" activeCell="Z4" sqref="Z4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197</v>
      </c>
      <c r="B1" s="49">
        <f>B105/B2</f>
        <v>1.5914198525636802E-3</v>
      </c>
      <c r="C1" s="49">
        <f>C105/B2</f>
        <v>1.4499659443017648E-5</v>
      </c>
      <c r="D1" t="s">
        <v>175</v>
      </c>
      <c r="AC1" s="36">
        <f>SUM(AC4:AC192)</f>
        <v>14341.428571428563</v>
      </c>
      <c r="AD1" s="36">
        <f>SUM(AD4:AD192)</f>
        <v>13152.212571428574</v>
      </c>
      <c r="AE1" s="71" t="s">
        <v>195</v>
      </c>
    </row>
    <row r="2" spans="1:31" ht="14.4" thickBot="1" x14ac:dyDescent="0.3">
      <c r="A2" t="s">
        <v>70</v>
      </c>
      <c r="B2" s="35">
        <v>145934462</v>
      </c>
      <c r="D2" s="23" t="s">
        <v>71</v>
      </c>
      <c r="E2" s="23"/>
      <c r="N2" s="41">
        <f>N134/'Country Statistics'!$M$30</f>
        <v>0.70677703523953506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72">
        <v>1.6E-2</v>
      </c>
      <c r="AE2" s="67"/>
    </row>
    <row r="3" spans="1:3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7</v>
      </c>
      <c r="AE3" s="68">
        <f>COUNT(AB11:AB32)-AD3</f>
        <v>15</v>
      </c>
    </row>
    <row r="4" spans="1:31" ht="13.8" x14ac:dyDescent="0.25">
      <c r="A4" s="106">
        <v>43862</v>
      </c>
      <c r="B4" s="107">
        <v>2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2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31" ht="13.8" x14ac:dyDescent="0.25">
      <c r="A5" s="95">
        <v>43863</v>
      </c>
      <c r="B5" s="81">
        <v>2</v>
      </c>
      <c r="C5" s="81">
        <v>0</v>
      </c>
      <c r="D5" s="81">
        <v>0</v>
      </c>
      <c r="E5" s="81"/>
      <c r="F5" s="81">
        <f t="shared" ref="F5:H36" si="0">B5-B4</f>
        <v>0</v>
      </c>
      <c r="G5" s="81">
        <f t="shared" si="0"/>
        <v>0</v>
      </c>
      <c r="H5" s="81">
        <f t="shared" si="0"/>
        <v>0</v>
      </c>
      <c r="I5" s="81">
        <f t="shared" ref="I5:I63" si="1">B5-C5-D5</f>
        <v>2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</row>
    <row r="6" spans="1:31" ht="13.8" x14ac:dyDescent="0.25">
      <c r="A6" s="95">
        <v>43864</v>
      </c>
      <c r="B6" s="81">
        <v>2</v>
      </c>
      <c r="C6" s="81">
        <v>0</v>
      </c>
      <c r="D6" s="81">
        <v>0</v>
      </c>
      <c r="E6" s="81"/>
      <c r="F6" s="81">
        <f t="shared" si="0"/>
        <v>0</v>
      </c>
      <c r="G6" s="81">
        <f t="shared" si="0"/>
        <v>0</v>
      </c>
      <c r="H6" s="81">
        <f t="shared" si="0"/>
        <v>0</v>
      </c>
      <c r="I6" s="81">
        <f t="shared" si="1"/>
        <v>2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</row>
    <row r="7" spans="1:31" ht="13.8" x14ac:dyDescent="0.25">
      <c r="A7" s="95">
        <v>43865</v>
      </c>
      <c r="B7" s="81">
        <v>2</v>
      </c>
      <c r="C7" s="81">
        <v>0</v>
      </c>
      <c r="D7" s="81">
        <v>0</v>
      </c>
      <c r="E7" s="81"/>
      <c r="F7" s="81">
        <f t="shared" si="0"/>
        <v>0</v>
      </c>
      <c r="G7" s="81">
        <f t="shared" si="0"/>
        <v>0</v>
      </c>
      <c r="H7" s="81">
        <f t="shared" si="0"/>
        <v>0</v>
      </c>
      <c r="I7" s="81">
        <f t="shared" si="1"/>
        <v>2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</row>
    <row r="8" spans="1:31" ht="13.8" x14ac:dyDescent="0.25">
      <c r="A8" s="95">
        <v>43866</v>
      </c>
      <c r="B8" s="81">
        <v>2</v>
      </c>
      <c r="C8" s="81">
        <v>0</v>
      </c>
      <c r="D8" s="81">
        <v>0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2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</row>
    <row r="9" spans="1:31" ht="13.8" x14ac:dyDescent="0.25">
      <c r="A9" s="95">
        <v>43867</v>
      </c>
      <c r="B9" s="81">
        <v>2</v>
      </c>
      <c r="C9" s="81">
        <v>0</v>
      </c>
      <c r="D9" s="81">
        <v>0</v>
      </c>
      <c r="E9" s="81"/>
      <c r="F9" s="81">
        <f t="shared" si="0"/>
        <v>0</v>
      </c>
      <c r="G9" s="81">
        <f t="shared" si="0"/>
        <v>0</v>
      </c>
      <c r="H9" s="81">
        <f t="shared" si="0"/>
        <v>0</v>
      </c>
      <c r="I9" s="81">
        <f t="shared" si="1"/>
        <v>2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</row>
    <row r="10" spans="1:31" ht="13.8" x14ac:dyDescent="0.25">
      <c r="A10" s="95">
        <v>43868</v>
      </c>
      <c r="B10" s="81">
        <v>2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0"/>
        <v>0</v>
      </c>
      <c r="H10" s="81">
        <f t="shared" si="0"/>
        <v>0</v>
      </c>
      <c r="I10" s="81">
        <f t="shared" si="1"/>
        <v>2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</row>
    <row r="11" spans="1:31" ht="13.8" x14ac:dyDescent="0.25">
      <c r="A11" s="95">
        <v>43869</v>
      </c>
      <c r="B11" s="81">
        <v>2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2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2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2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3">AVERAGE(F6:F12)</f>
        <v>0</v>
      </c>
      <c r="AC12" s="120">
        <f t="shared" si="3"/>
        <v>0</v>
      </c>
      <c r="AD12" s="67"/>
      <c r="AE12" s="67"/>
    </row>
    <row r="13" spans="1:31" ht="13.8" x14ac:dyDescent="0.25">
      <c r="A13" s="95">
        <v>43871</v>
      </c>
      <c r="B13" s="81">
        <v>2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2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3"/>
        <v>0</v>
      </c>
      <c r="AC13" s="120">
        <f t="shared" si="3"/>
        <v>0</v>
      </c>
      <c r="AD13" s="67"/>
      <c r="AE13" s="67"/>
    </row>
    <row r="14" spans="1:31" ht="13.8" x14ac:dyDescent="0.25">
      <c r="A14" s="95">
        <v>43872</v>
      </c>
      <c r="B14" s="81">
        <v>2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2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3"/>
        <v>0</v>
      </c>
      <c r="AC14" s="120">
        <f t="shared" si="3"/>
        <v>0</v>
      </c>
      <c r="AD14" s="67"/>
      <c r="AE14" s="67"/>
    </row>
    <row r="15" spans="1:31" ht="13.8" x14ac:dyDescent="0.25">
      <c r="A15" s="95">
        <v>43873</v>
      </c>
      <c r="B15" s="81">
        <v>2</v>
      </c>
      <c r="C15" s="81">
        <v>0</v>
      </c>
      <c r="D15" s="81">
        <v>2</v>
      </c>
      <c r="E15" s="81"/>
      <c r="F15" s="81">
        <f t="shared" si="0"/>
        <v>0</v>
      </c>
      <c r="G15" s="81">
        <f t="shared" si="0"/>
        <v>0</v>
      </c>
      <c r="H15" s="81">
        <f t="shared" si="0"/>
        <v>2</v>
      </c>
      <c r="I15" s="81">
        <f t="shared" si="1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3"/>
        <v>0</v>
      </c>
      <c r="AC15" s="120">
        <f t="shared" si="3"/>
        <v>0</v>
      </c>
      <c r="AD15" s="67"/>
      <c r="AE15" s="67"/>
    </row>
    <row r="16" spans="1:31" ht="13.8" x14ac:dyDescent="0.25">
      <c r="A16" s="95">
        <v>43874</v>
      </c>
      <c r="B16" s="81">
        <v>2</v>
      </c>
      <c r="C16" s="81">
        <v>0</v>
      </c>
      <c r="D16" s="81">
        <v>2</v>
      </c>
      <c r="E16" s="81"/>
      <c r="F16" s="81">
        <f t="shared" si="0"/>
        <v>0</v>
      </c>
      <c r="G16" s="81">
        <f t="shared" si="0"/>
        <v>0</v>
      </c>
      <c r="H16" s="81">
        <f t="shared" si="0"/>
        <v>0</v>
      </c>
      <c r="I16" s="81">
        <f t="shared" si="1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3"/>
        <v>0</v>
      </c>
      <c r="AC16" s="120">
        <f t="shared" si="3"/>
        <v>0</v>
      </c>
      <c r="AD16" s="67"/>
      <c r="AE16" s="67"/>
    </row>
    <row r="17" spans="1:31" ht="13.8" x14ac:dyDescent="0.25">
      <c r="A17" s="95">
        <v>43875</v>
      </c>
      <c r="B17" s="81">
        <v>2</v>
      </c>
      <c r="C17" s="81">
        <v>0</v>
      </c>
      <c r="D17" s="81">
        <v>2</v>
      </c>
      <c r="E17" s="81"/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3"/>
        <v>0</v>
      </c>
      <c r="AC17" s="120">
        <f t="shared" si="3"/>
        <v>0</v>
      </c>
      <c r="AD17" s="67"/>
      <c r="AE17" s="67"/>
    </row>
    <row r="18" spans="1:31" ht="13.8" x14ac:dyDescent="0.25">
      <c r="A18" s="95">
        <v>43876</v>
      </c>
      <c r="B18" s="81">
        <v>2</v>
      </c>
      <c r="C18" s="81">
        <v>0</v>
      </c>
      <c r="D18" s="81">
        <v>2</v>
      </c>
      <c r="E18" s="81"/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3"/>
        <v>0</v>
      </c>
      <c r="AC18" s="120">
        <f t="shared" si="3"/>
        <v>0</v>
      </c>
      <c r="AD18" s="67"/>
      <c r="AE18" s="67"/>
    </row>
    <row r="19" spans="1:31" ht="13.8" x14ac:dyDescent="0.25">
      <c r="A19" s="95">
        <v>43877</v>
      </c>
      <c r="B19" s="81">
        <v>2</v>
      </c>
      <c r="C19" s="81">
        <v>0</v>
      </c>
      <c r="D19" s="81">
        <v>2</v>
      </c>
      <c r="E19" s="81"/>
      <c r="F19" s="81">
        <f t="shared" si="0"/>
        <v>0</v>
      </c>
      <c r="G19" s="81">
        <f t="shared" si="0"/>
        <v>0</v>
      </c>
      <c r="H19" s="81">
        <f t="shared" si="0"/>
        <v>0</v>
      </c>
      <c r="I19" s="81">
        <f t="shared" si="1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3"/>
        <v>0</v>
      </c>
      <c r="AC19" s="120">
        <f t="shared" si="3"/>
        <v>0</v>
      </c>
      <c r="AD19" s="67"/>
      <c r="AE19" s="67"/>
    </row>
    <row r="20" spans="1:31" ht="13.8" x14ac:dyDescent="0.25">
      <c r="A20" s="95">
        <v>43878</v>
      </c>
      <c r="B20" s="81">
        <v>2</v>
      </c>
      <c r="C20" s="81">
        <v>0</v>
      </c>
      <c r="D20" s="81">
        <v>2</v>
      </c>
      <c r="E20" s="81"/>
      <c r="F20" s="81">
        <f t="shared" si="0"/>
        <v>0</v>
      </c>
      <c r="G20" s="81">
        <f t="shared" si="0"/>
        <v>0</v>
      </c>
      <c r="H20" s="81">
        <f t="shared" si="0"/>
        <v>0</v>
      </c>
      <c r="I20" s="81">
        <f t="shared" si="1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3"/>
        <v>0</v>
      </c>
      <c r="AC20" s="120">
        <f t="shared" si="3"/>
        <v>0</v>
      </c>
      <c r="AD20" s="67"/>
      <c r="AE20" s="67"/>
    </row>
    <row r="21" spans="1:31" ht="13.8" x14ac:dyDescent="0.25">
      <c r="A21" s="95">
        <v>43879</v>
      </c>
      <c r="B21" s="81">
        <v>2</v>
      </c>
      <c r="C21" s="81">
        <v>0</v>
      </c>
      <c r="D21" s="81">
        <v>2</v>
      </c>
      <c r="E21" s="81"/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3"/>
        <v>0</v>
      </c>
      <c r="AC21" s="120">
        <f t="shared" si="3"/>
        <v>0</v>
      </c>
      <c r="AD21" s="67"/>
    </row>
    <row r="22" spans="1:31" ht="13.8" x14ac:dyDescent="0.25">
      <c r="A22" s="95">
        <v>43880</v>
      </c>
      <c r="B22" s="81">
        <v>2</v>
      </c>
      <c r="C22" s="81">
        <v>0</v>
      </c>
      <c r="D22" s="81">
        <v>2</v>
      </c>
      <c r="E22" s="81"/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3"/>
        <v>0</v>
      </c>
      <c r="AC22" s="120">
        <f t="shared" si="3"/>
        <v>0</v>
      </c>
      <c r="AD22" s="67"/>
    </row>
    <row r="23" spans="1:31" ht="13.8" x14ac:dyDescent="0.25">
      <c r="A23" s="95">
        <v>43881</v>
      </c>
      <c r="B23" s="81">
        <v>2</v>
      </c>
      <c r="C23" s="81">
        <v>0</v>
      </c>
      <c r="D23" s="81">
        <v>2</v>
      </c>
      <c r="E23" s="81"/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3"/>
        <v>0</v>
      </c>
      <c r="AC23" s="120">
        <f t="shared" si="3"/>
        <v>0</v>
      </c>
      <c r="AD23" s="67"/>
    </row>
    <row r="24" spans="1:31" ht="13.8" x14ac:dyDescent="0.25">
      <c r="A24" s="95">
        <v>43882</v>
      </c>
      <c r="B24" s="81">
        <v>2</v>
      </c>
      <c r="C24" s="81">
        <v>0</v>
      </c>
      <c r="D24" s="81">
        <v>2</v>
      </c>
      <c r="E24" s="81"/>
      <c r="F24" s="81">
        <f t="shared" si="0"/>
        <v>0</v>
      </c>
      <c r="G24" s="81">
        <f t="shared" si="0"/>
        <v>0</v>
      </c>
      <c r="H24" s="81">
        <f t="shared" si="0"/>
        <v>0</v>
      </c>
      <c r="I24" s="81">
        <f t="shared" si="1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3"/>
        <v>0</v>
      </c>
      <c r="AC24" s="120">
        <f t="shared" si="3"/>
        <v>0</v>
      </c>
      <c r="AD24" s="67"/>
    </row>
    <row r="25" spans="1:31" ht="13.8" x14ac:dyDescent="0.25">
      <c r="A25" s="95">
        <v>43883</v>
      </c>
      <c r="B25" s="81">
        <v>2</v>
      </c>
      <c r="C25" s="81">
        <v>0</v>
      </c>
      <c r="D25" s="81">
        <v>2</v>
      </c>
      <c r="E25" s="81"/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3"/>
        <v>0</v>
      </c>
      <c r="AC25" s="120">
        <f t="shared" si="3"/>
        <v>0</v>
      </c>
      <c r="AD25" s="67"/>
    </row>
    <row r="26" spans="1:31" ht="13.8" x14ac:dyDescent="0.25">
      <c r="A26" s="95">
        <v>43884</v>
      </c>
      <c r="B26" s="81">
        <v>2</v>
      </c>
      <c r="C26" s="81">
        <v>0</v>
      </c>
      <c r="D26" s="81">
        <v>2</v>
      </c>
      <c r="E26" s="81"/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3"/>
        <v>0</v>
      </c>
      <c r="AC26" s="120">
        <f t="shared" si="3"/>
        <v>0</v>
      </c>
      <c r="AD26" s="67"/>
    </row>
    <row r="27" spans="1:31" ht="13.8" x14ac:dyDescent="0.25">
      <c r="A27" s="95">
        <v>43885</v>
      </c>
      <c r="B27" s="81">
        <v>2</v>
      </c>
      <c r="C27" s="81">
        <v>0</v>
      </c>
      <c r="D27" s="81">
        <v>2</v>
      </c>
      <c r="E27" s="81"/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3"/>
        <v>0</v>
      </c>
      <c r="AC27" s="120">
        <f t="shared" si="3"/>
        <v>0</v>
      </c>
      <c r="AD27" s="67"/>
    </row>
    <row r="28" spans="1:31" ht="13.8" x14ac:dyDescent="0.25">
      <c r="A28" s="95">
        <v>43886</v>
      </c>
      <c r="B28" s="81">
        <v>2</v>
      </c>
      <c r="C28" s="81">
        <v>0</v>
      </c>
      <c r="D28" s="81">
        <v>2</v>
      </c>
      <c r="E28" s="81"/>
      <c r="F28" s="81">
        <f t="shared" si="0"/>
        <v>0</v>
      </c>
      <c r="G28" s="81">
        <f t="shared" si="0"/>
        <v>0</v>
      </c>
      <c r="H28" s="81">
        <f t="shared" si="0"/>
        <v>0</v>
      </c>
      <c r="I28" s="81">
        <f t="shared" si="1"/>
        <v>0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4">AVERAGE(F22:F28)</f>
        <v>0</v>
      </c>
      <c r="AC28" s="120">
        <f t="shared" si="4"/>
        <v>0</v>
      </c>
      <c r="AD28" s="67"/>
    </row>
    <row r="29" spans="1:31" ht="13.8" x14ac:dyDescent="0.25">
      <c r="A29" s="95">
        <v>43887</v>
      </c>
      <c r="B29" s="81">
        <v>2</v>
      </c>
      <c r="C29" s="81">
        <v>0</v>
      </c>
      <c r="D29" s="81">
        <v>2</v>
      </c>
      <c r="E29" s="81"/>
      <c r="F29" s="81">
        <f t="shared" si="0"/>
        <v>0</v>
      </c>
      <c r="G29" s="81">
        <f t="shared" si="0"/>
        <v>0</v>
      </c>
      <c r="H29" s="81">
        <f t="shared" si="0"/>
        <v>0</v>
      </c>
      <c r="I29" s="81">
        <f t="shared" si="1"/>
        <v>0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4"/>
        <v>0</v>
      </c>
      <c r="AC29" s="120">
        <f t="shared" si="4"/>
        <v>0</v>
      </c>
      <c r="AD29" s="67"/>
    </row>
    <row r="30" spans="1:31" ht="13.8" x14ac:dyDescent="0.25">
      <c r="A30" s="95">
        <v>43888</v>
      </c>
      <c r="B30" s="81">
        <v>2</v>
      </c>
      <c r="C30" s="81">
        <v>0</v>
      </c>
      <c r="D30" s="81">
        <v>2</v>
      </c>
      <c r="E30" s="81"/>
      <c r="F30" s="81">
        <f t="shared" si="0"/>
        <v>0</v>
      </c>
      <c r="G30" s="81">
        <f t="shared" si="0"/>
        <v>0</v>
      </c>
      <c r="H30" s="81">
        <f t="shared" si="0"/>
        <v>0</v>
      </c>
      <c r="I30" s="81">
        <f t="shared" si="1"/>
        <v>0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4"/>
        <v>0</v>
      </c>
      <c r="AC30" s="120">
        <f t="shared" si="4"/>
        <v>0</v>
      </c>
      <c r="AD30" s="67"/>
    </row>
    <row r="31" spans="1:31" ht="13.8" x14ac:dyDescent="0.25">
      <c r="A31" s="95">
        <v>43889</v>
      </c>
      <c r="B31" s="81">
        <v>2</v>
      </c>
      <c r="C31" s="81">
        <v>0</v>
      </c>
      <c r="D31" s="81">
        <v>2</v>
      </c>
      <c r="E31" s="81"/>
      <c r="F31" s="81">
        <f t="shared" si="0"/>
        <v>0</v>
      </c>
      <c r="G31" s="81">
        <f t="shared" si="0"/>
        <v>0</v>
      </c>
      <c r="H31" s="81">
        <f t="shared" si="0"/>
        <v>0</v>
      </c>
      <c r="I31" s="81">
        <f t="shared" si="1"/>
        <v>0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4"/>
        <v>0</v>
      </c>
      <c r="AC31" s="120">
        <f t="shared" si="4"/>
        <v>0</v>
      </c>
      <c r="AD31" s="67"/>
    </row>
    <row r="32" spans="1:31" ht="13.8" x14ac:dyDescent="0.25">
      <c r="A32" s="95">
        <v>43890</v>
      </c>
      <c r="B32" s="81">
        <v>2</v>
      </c>
      <c r="C32" s="81">
        <v>0</v>
      </c>
      <c r="D32" s="81">
        <v>2</v>
      </c>
      <c r="E32" s="81"/>
      <c r="F32" s="81">
        <f t="shared" si="0"/>
        <v>0</v>
      </c>
      <c r="G32" s="81">
        <f t="shared" si="0"/>
        <v>0</v>
      </c>
      <c r="H32" s="81">
        <f t="shared" si="0"/>
        <v>0</v>
      </c>
      <c r="I32" s="81">
        <f t="shared" si="1"/>
        <v>0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4"/>
        <v>0</v>
      </c>
      <c r="AC32" s="120">
        <f t="shared" si="4"/>
        <v>0</v>
      </c>
      <c r="AD32" s="67"/>
      <c r="AE32" s="41"/>
    </row>
    <row r="33" spans="1:31" ht="13.8" x14ac:dyDescent="0.25">
      <c r="A33" s="95">
        <v>43891</v>
      </c>
      <c r="B33" s="81">
        <v>2</v>
      </c>
      <c r="C33" s="81">
        <v>0</v>
      </c>
      <c r="D33" s="81">
        <v>2</v>
      </c>
      <c r="E33" s="81"/>
      <c r="F33" s="81">
        <f t="shared" si="0"/>
        <v>0</v>
      </c>
      <c r="G33" s="81">
        <f t="shared" si="0"/>
        <v>0</v>
      </c>
      <c r="H33" s="81">
        <f t="shared" si="0"/>
        <v>0</v>
      </c>
      <c r="I33" s="81">
        <f t="shared" si="1"/>
        <v>0</v>
      </c>
      <c r="J33" s="82" t="e">
        <f t="shared" ref="J33:J96" si="5">F33/I32*$B$2/($B$2-B32)</f>
        <v>#DIV/0!</v>
      </c>
      <c r="K33" s="82" t="e">
        <f t="shared" ref="K33:K96" si="6">G33/I32</f>
        <v>#DIV/0!</v>
      </c>
      <c r="L33" s="82" t="e">
        <f t="shared" ref="L33:L96" si="7">H33/I32</f>
        <v>#DIV/0!</v>
      </c>
      <c r="M33" s="81">
        <v>0</v>
      </c>
      <c r="N33" s="84">
        <f t="shared" ref="N33:N96" si="8">C33/B33</f>
        <v>0</v>
      </c>
      <c r="O33" s="84"/>
      <c r="P33" s="85">
        <f>D33/B33</f>
        <v>1</v>
      </c>
      <c r="Q33" s="87">
        <f>N33</f>
        <v>0</v>
      </c>
      <c r="R33" s="96">
        <f t="shared" si="2"/>
        <v>0</v>
      </c>
      <c r="AB33" s="119">
        <f t="shared" si="4"/>
        <v>0</v>
      </c>
      <c r="AC33" s="120">
        <f t="shared" si="4"/>
        <v>0</v>
      </c>
      <c r="AD33" s="67"/>
      <c r="AE33" s="41"/>
    </row>
    <row r="34" spans="1:31" ht="13.8" x14ac:dyDescent="0.25">
      <c r="A34" s="95">
        <v>43892</v>
      </c>
      <c r="B34" s="81">
        <v>3</v>
      </c>
      <c r="C34" s="81">
        <v>0</v>
      </c>
      <c r="D34" s="81">
        <v>2</v>
      </c>
      <c r="E34" s="81"/>
      <c r="F34" s="81">
        <f t="shared" si="0"/>
        <v>1</v>
      </c>
      <c r="G34" s="81">
        <f t="shared" si="0"/>
        <v>0</v>
      </c>
      <c r="H34" s="81">
        <f t="shared" si="0"/>
        <v>0</v>
      </c>
      <c r="I34" s="81">
        <f t="shared" si="1"/>
        <v>1</v>
      </c>
      <c r="J34" s="82" t="e">
        <f t="shared" si="5"/>
        <v>#DIV/0!</v>
      </c>
      <c r="K34" s="82" t="e">
        <f t="shared" si="6"/>
        <v>#DIV/0!</v>
      </c>
      <c r="L34" s="82" t="e">
        <f t="shared" si="7"/>
        <v>#DIV/0!</v>
      </c>
      <c r="M34" s="81" t="e">
        <f t="shared" ref="M34:M97" si="9">J34/(K34+L34)</f>
        <v>#DIV/0!</v>
      </c>
      <c r="N34" s="84">
        <f t="shared" si="8"/>
        <v>0</v>
      </c>
      <c r="O34" s="84"/>
      <c r="P34" s="85">
        <f t="shared" ref="P34:P97" si="10">D34/B34</f>
        <v>0.66666666666666663</v>
      </c>
      <c r="Q34" s="87">
        <f t="shared" ref="Q34:Q97" si="11">N34</f>
        <v>0</v>
      </c>
      <c r="R34" s="96">
        <f t="shared" si="2"/>
        <v>0.33333333333333337</v>
      </c>
      <c r="AB34" s="119">
        <f t="shared" si="4"/>
        <v>0.14285714285714285</v>
      </c>
      <c r="AC34" s="120">
        <f t="shared" si="4"/>
        <v>0</v>
      </c>
      <c r="AD34" s="67"/>
      <c r="AE34" s="41"/>
    </row>
    <row r="35" spans="1:31" ht="13.8" x14ac:dyDescent="0.25">
      <c r="A35" s="95">
        <v>43893</v>
      </c>
      <c r="B35" s="81">
        <v>3</v>
      </c>
      <c r="C35" s="81">
        <v>0</v>
      </c>
      <c r="D35" s="81">
        <v>2</v>
      </c>
      <c r="E35" s="81"/>
      <c r="F35" s="81">
        <f t="shared" si="0"/>
        <v>0</v>
      </c>
      <c r="G35" s="81">
        <f t="shared" si="0"/>
        <v>0</v>
      </c>
      <c r="H35" s="81">
        <f t="shared" si="0"/>
        <v>0</v>
      </c>
      <c r="I35" s="81">
        <f t="shared" si="1"/>
        <v>1</v>
      </c>
      <c r="J35" s="82">
        <f t="shared" si="5"/>
        <v>0</v>
      </c>
      <c r="K35" s="82">
        <f t="shared" si="6"/>
        <v>0</v>
      </c>
      <c r="L35" s="82">
        <f t="shared" si="7"/>
        <v>0</v>
      </c>
      <c r="M35" s="83" t="e">
        <f t="shared" si="9"/>
        <v>#DIV/0!</v>
      </c>
      <c r="N35" s="84">
        <f t="shared" si="8"/>
        <v>0</v>
      </c>
      <c r="O35" s="84"/>
      <c r="P35" s="85">
        <f t="shared" si="10"/>
        <v>0.66666666666666663</v>
      </c>
      <c r="Q35" s="87">
        <f t="shared" si="11"/>
        <v>0</v>
      </c>
      <c r="R35" s="96">
        <f t="shared" si="2"/>
        <v>0.33333333333333337</v>
      </c>
      <c r="AB35" s="119">
        <f t="shared" si="4"/>
        <v>0.14285714285714285</v>
      </c>
      <c r="AC35" s="120">
        <f t="shared" si="4"/>
        <v>0</v>
      </c>
      <c r="AD35" s="67"/>
      <c r="AE35" s="41"/>
    </row>
    <row r="36" spans="1:31" ht="13.8" x14ac:dyDescent="0.25">
      <c r="A36" s="95">
        <v>43894</v>
      </c>
      <c r="B36" s="81">
        <v>3</v>
      </c>
      <c r="C36" s="81">
        <v>0</v>
      </c>
      <c r="D36" s="81">
        <v>2</v>
      </c>
      <c r="E36" s="81"/>
      <c r="F36" s="81">
        <f t="shared" si="0"/>
        <v>0</v>
      </c>
      <c r="G36" s="81">
        <f t="shared" si="0"/>
        <v>0</v>
      </c>
      <c r="H36" s="81">
        <f t="shared" si="0"/>
        <v>0</v>
      </c>
      <c r="I36" s="81">
        <f t="shared" si="1"/>
        <v>1</v>
      </c>
      <c r="J36" s="82">
        <f t="shared" si="5"/>
        <v>0</v>
      </c>
      <c r="K36" s="82">
        <f t="shared" si="6"/>
        <v>0</v>
      </c>
      <c r="L36" s="82">
        <f t="shared" si="7"/>
        <v>0</v>
      </c>
      <c r="M36" s="81" t="e">
        <f t="shared" si="9"/>
        <v>#DIV/0!</v>
      </c>
      <c r="N36" s="84">
        <f t="shared" si="8"/>
        <v>0</v>
      </c>
      <c r="O36" s="84"/>
      <c r="P36" s="85">
        <f t="shared" si="10"/>
        <v>0.66666666666666663</v>
      </c>
      <c r="Q36" s="87">
        <f t="shared" si="11"/>
        <v>0</v>
      </c>
      <c r="R36" s="96">
        <f t="shared" si="2"/>
        <v>0.33333333333333337</v>
      </c>
      <c r="AB36" s="119">
        <f t="shared" si="4"/>
        <v>0.14285714285714285</v>
      </c>
      <c r="AC36" s="120">
        <f t="shared" si="4"/>
        <v>0</v>
      </c>
      <c r="AD36" s="67"/>
      <c r="AE36" s="41"/>
    </row>
    <row r="37" spans="1:31" ht="13.8" x14ac:dyDescent="0.25">
      <c r="A37" s="95">
        <v>43895</v>
      </c>
      <c r="B37" s="81">
        <v>4</v>
      </c>
      <c r="C37" s="81">
        <v>0</v>
      </c>
      <c r="D37" s="81">
        <v>2</v>
      </c>
      <c r="E37" s="81"/>
      <c r="F37" s="81">
        <f t="shared" ref="F37:H61" si="12">B37-B36</f>
        <v>1</v>
      </c>
      <c r="G37" s="81">
        <f t="shared" si="12"/>
        <v>0</v>
      </c>
      <c r="H37" s="81">
        <f t="shared" si="12"/>
        <v>0</v>
      </c>
      <c r="I37" s="81">
        <f t="shared" si="1"/>
        <v>2</v>
      </c>
      <c r="J37" s="82">
        <f t="shared" si="5"/>
        <v>1.0000000205571735</v>
      </c>
      <c r="K37" s="82">
        <f t="shared" si="6"/>
        <v>0</v>
      </c>
      <c r="L37" s="82">
        <f t="shared" si="7"/>
        <v>0</v>
      </c>
      <c r="M37" s="83" t="e">
        <f t="shared" si="9"/>
        <v>#DIV/0!</v>
      </c>
      <c r="N37" s="84">
        <f t="shared" si="8"/>
        <v>0</v>
      </c>
      <c r="O37" s="84"/>
      <c r="P37" s="85">
        <f t="shared" si="10"/>
        <v>0.5</v>
      </c>
      <c r="Q37" s="87">
        <f t="shared" si="11"/>
        <v>0</v>
      </c>
      <c r="R37" s="96">
        <f t="shared" si="2"/>
        <v>0.5</v>
      </c>
      <c r="AB37" s="119">
        <f t="shared" si="4"/>
        <v>0.2857142857142857</v>
      </c>
      <c r="AC37" s="120">
        <f t="shared" si="4"/>
        <v>0</v>
      </c>
      <c r="AD37" s="67"/>
      <c r="AE37" s="41"/>
    </row>
    <row r="38" spans="1:31" ht="13.8" x14ac:dyDescent="0.25">
      <c r="A38" s="95">
        <v>43896</v>
      </c>
      <c r="B38" s="81">
        <v>13</v>
      </c>
      <c r="C38" s="81">
        <v>0</v>
      </c>
      <c r="D38" s="81">
        <v>2</v>
      </c>
      <c r="E38" s="81"/>
      <c r="F38" s="81">
        <f t="shared" si="12"/>
        <v>9</v>
      </c>
      <c r="G38" s="81">
        <f t="shared" si="12"/>
        <v>0</v>
      </c>
      <c r="H38" s="81">
        <f t="shared" si="12"/>
        <v>0</v>
      </c>
      <c r="I38" s="81">
        <f t="shared" si="1"/>
        <v>11</v>
      </c>
      <c r="J38" s="82">
        <f t="shared" si="5"/>
        <v>4.5000001233430424</v>
      </c>
      <c r="K38" s="82">
        <f t="shared" si="6"/>
        <v>0</v>
      </c>
      <c r="L38" s="82">
        <f t="shared" si="7"/>
        <v>0</v>
      </c>
      <c r="M38" s="81" t="e">
        <f t="shared" si="9"/>
        <v>#DIV/0!</v>
      </c>
      <c r="N38" s="84">
        <f t="shared" si="8"/>
        <v>0</v>
      </c>
      <c r="O38" s="84"/>
      <c r="P38" s="85">
        <f t="shared" si="10"/>
        <v>0.15384615384615385</v>
      </c>
      <c r="Q38" s="87">
        <f t="shared" si="11"/>
        <v>0</v>
      </c>
      <c r="R38" s="96">
        <f t="shared" si="2"/>
        <v>0.84615384615384615</v>
      </c>
      <c r="AB38" s="119">
        <f t="shared" si="4"/>
        <v>1.5714285714285714</v>
      </c>
      <c r="AC38" s="120">
        <f t="shared" si="4"/>
        <v>0</v>
      </c>
      <c r="AD38" s="67"/>
      <c r="AE38" s="41"/>
    </row>
    <row r="39" spans="1:31" ht="13.8" x14ac:dyDescent="0.25">
      <c r="A39" s="95">
        <v>43897</v>
      </c>
      <c r="B39" s="81">
        <v>13</v>
      </c>
      <c r="C39" s="81">
        <v>0</v>
      </c>
      <c r="D39" s="81">
        <v>2</v>
      </c>
      <c r="E39" s="81"/>
      <c r="F39" s="81">
        <f t="shared" si="12"/>
        <v>0</v>
      </c>
      <c r="G39" s="81">
        <f t="shared" si="12"/>
        <v>0</v>
      </c>
      <c r="H39" s="81">
        <f t="shared" si="12"/>
        <v>0</v>
      </c>
      <c r="I39" s="81">
        <f t="shared" si="1"/>
        <v>11</v>
      </c>
      <c r="J39" s="82">
        <f t="shared" si="5"/>
        <v>0</v>
      </c>
      <c r="K39" s="82">
        <f t="shared" si="6"/>
        <v>0</v>
      </c>
      <c r="L39" s="82">
        <f t="shared" si="7"/>
        <v>0</v>
      </c>
      <c r="M39" s="81" t="e">
        <f t="shared" si="9"/>
        <v>#DIV/0!</v>
      </c>
      <c r="N39" s="84">
        <f t="shared" si="8"/>
        <v>0</v>
      </c>
      <c r="O39" s="84"/>
      <c r="P39" s="85">
        <f t="shared" si="10"/>
        <v>0.15384615384615385</v>
      </c>
      <c r="Q39" s="87">
        <f t="shared" si="11"/>
        <v>0</v>
      </c>
      <c r="R39" s="96">
        <f t="shared" si="2"/>
        <v>0.84615384615384615</v>
      </c>
      <c r="AB39" s="119">
        <f t="shared" si="4"/>
        <v>1.5714285714285714</v>
      </c>
      <c r="AC39" s="120">
        <f t="shared" si="4"/>
        <v>0</v>
      </c>
      <c r="AD39" s="67"/>
      <c r="AE39" s="41"/>
    </row>
    <row r="40" spans="1:31" ht="13.8" x14ac:dyDescent="0.25">
      <c r="A40" s="95">
        <v>43898</v>
      </c>
      <c r="B40" s="81">
        <v>17</v>
      </c>
      <c r="C40" s="81">
        <v>0</v>
      </c>
      <c r="D40" s="81">
        <v>3</v>
      </c>
      <c r="E40" s="81"/>
      <c r="F40" s="81">
        <f t="shared" si="12"/>
        <v>4</v>
      </c>
      <c r="G40" s="81">
        <f t="shared" si="12"/>
        <v>0</v>
      </c>
      <c r="H40" s="81">
        <f t="shared" si="12"/>
        <v>1</v>
      </c>
      <c r="I40" s="81">
        <f t="shared" si="1"/>
        <v>14</v>
      </c>
      <c r="J40" s="82">
        <f t="shared" si="5"/>
        <v>0.36363639602948783</v>
      </c>
      <c r="K40" s="82">
        <f t="shared" si="6"/>
        <v>0</v>
      </c>
      <c r="L40" s="82">
        <f t="shared" si="7"/>
        <v>9.0909090909090912E-2</v>
      </c>
      <c r="M40" s="81">
        <f t="shared" si="9"/>
        <v>4.0000003563243656</v>
      </c>
      <c r="N40" s="84">
        <f t="shared" si="8"/>
        <v>0</v>
      </c>
      <c r="O40" s="84"/>
      <c r="P40" s="85">
        <f t="shared" si="10"/>
        <v>0.17647058823529413</v>
      </c>
      <c r="Q40" s="87">
        <f t="shared" si="11"/>
        <v>0</v>
      </c>
      <c r="R40" s="96">
        <f t="shared" si="2"/>
        <v>0.82352941176470584</v>
      </c>
      <c r="AB40" s="119">
        <f t="shared" si="4"/>
        <v>2.1428571428571428</v>
      </c>
      <c r="AC40" s="120">
        <f t="shared" si="4"/>
        <v>0</v>
      </c>
      <c r="AD40" s="67"/>
      <c r="AE40" s="41"/>
    </row>
    <row r="41" spans="1:31" ht="13.8" x14ac:dyDescent="0.25">
      <c r="A41" s="95">
        <v>43899</v>
      </c>
      <c r="B41" s="81">
        <v>17</v>
      </c>
      <c r="C41" s="81">
        <v>0</v>
      </c>
      <c r="D41" s="81">
        <v>3</v>
      </c>
      <c r="E41" s="81"/>
      <c r="F41" s="81">
        <f t="shared" si="12"/>
        <v>0</v>
      </c>
      <c r="G41" s="81">
        <f t="shared" si="12"/>
        <v>0</v>
      </c>
      <c r="H41" s="81">
        <f t="shared" si="12"/>
        <v>0</v>
      </c>
      <c r="I41" s="81">
        <f t="shared" si="1"/>
        <v>14</v>
      </c>
      <c r="J41" s="82">
        <f t="shared" si="5"/>
        <v>0</v>
      </c>
      <c r="K41" s="82">
        <f t="shared" si="6"/>
        <v>0</v>
      </c>
      <c r="L41" s="82">
        <f t="shared" si="7"/>
        <v>0</v>
      </c>
      <c r="M41" s="81" t="e">
        <f t="shared" si="9"/>
        <v>#DIV/0!</v>
      </c>
      <c r="N41" s="84">
        <f t="shared" si="8"/>
        <v>0</v>
      </c>
      <c r="O41" s="84"/>
      <c r="P41" s="85">
        <f t="shared" si="10"/>
        <v>0.17647058823529413</v>
      </c>
      <c r="Q41" s="87">
        <f t="shared" si="11"/>
        <v>0</v>
      </c>
      <c r="R41" s="96">
        <f t="shared" si="2"/>
        <v>0.82352941176470584</v>
      </c>
      <c r="AB41" s="119">
        <f t="shared" si="4"/>
        <v>2</v>
      </c>
      <c r="AC41" s="120">
        <f t="shared" si="4"/>
        <v>0</v>
      </c>
      <c r="AD41" s="67"/>
      <c r="AE41" s="41"/>
    </row>
    <row r="42" spans="1:31" ht="13.8" x14ac:dyDescent="0.25">
      <c r="A42" s="95">
        <v>43900</v>
      </c>
      <c r="B42" s="81">
        <v>20</v>
      </c>
      <c r="C42" s="81">
        <v>0</v>
      </c>
      <c r="D42" s="81">
        <v>3</v>
      </c>
      <c r="E42" s="81"/>
      <c r="F42" s="81">
        <f t="shared" si="12"/>
        <v>3</v>
      </c>
      <c r="G42" s="81">
        <f t="shared" si="12"/>
        <v>0</v>
      </c>
      <c r="H42" s="81">
        <f t="shared" si="12"/>
        <v>0</v>
      </c>
      <c r="I42" s="81">
        <f t="shared" si="1"/>
        <v>17</v>
      </c>
      <c r="J42" s="82">
        <f t="shared" si="5"/>
        <v>0.21428573924799882</v>
      </c>
      <c r="K42" s="82">
        <f t="shared" si="6"/>
        <v>0</v>
      </c>
      <c r="L42" s="82">
        <f t="shared" si="7"/>
        <v>0</v>
      </c>
      <c r="M42" s="81" t="e">
        <f t="shared" si="9"/>
        <v>#DIV/0!</v>
      </c>
      <c r="N42" s="84">
        <f t="shared" si="8"/>
        <v>0</v>
      </c>
      <c r="O42" s="84"/>
      <c r="P42" s="85">
        <f t="shared" si="10"/>
        <v>0.15</v>
      </c>
      <c r="Q42" s="87">
        <f t="shared" si="11"/>
        <v>0</v>
      </c>
      <c r="R42" s="96">
        <f t="shared" si="2"/>
        <v>0.85</v>
      </c>
      <c r="AB42" s="119">
        <f t="shared" si="4"/>
        <v>2.4285714285714284</v>
      </c>
      <c r="AC42" s="120">
        <f t="shared" si="4"/>
        <v>0</v>
      </c>
      <c r="AD42" s="67">
        <f t="shared" ref="AD42:AD105" si="13">INDEX(AB21:AB42,$AE$3)*$AD$2</f>
        <v>2.2857142857142855E-3</v>
      </c>
      <c r="AE42" s="41">
        <f t="shared" ref="AE42:AE105" si="14">AC42/AD42</f>
        <v>0</v>
      </c>
    </row>
    <row r="43" spans="1:31" ht="13.8" x14ac:dyDescent="0.25">
      <c r="A43" s="95">
        <v>43901</v>
      </c>
      <c r="B43" s="81">
        <v>20</v>
      </c>
      <c r="C43" s="81">
        <v>0</v>
      </c>
      <c r="D43" s="81">
        <v>3</v>
      </c>
      <c r="E43" s="81"/>
      <c r="F43" s="81">
        <f t="shared" si="12"/>
        <v>0</v>
      </c>
      <c r="G43" s="81">
        <f t="shared" si="12"/>
        <v>0</v>
      </c>
      <c r="H43" s="81">
        <f t="shared" si="12"/>
        <v>0</v>
      </c>
      <c r="I43" s="81">
        <f t="shared" si="1"/>
        <v>17</v>
      </c>
      <c r="J43" s="82">
        <f t="shared" si="5"/>
        <v>0</v>
      </c>
      <c r="K43" s="82">
        <f t="shared" si="6"/>
        <v>0</v>
      </c>
      <c r="L43" s="82">
        <f t="shared" si="7"/>
        <v>0</v>
      </c>
      <c r="M43" s="81" t="e">
        <f t="shared" si="9"/>
        <v>#DIV/0!</v>
      </c>
      <c r="N43" s="84">
        <f t="shared" si="8"/>
        <v>0</v>
      </c>
      <c r="O43" s="84"/>
      <c r="P43" s="85">
        <f t="shared" si="10"/>
        <v>0.15</v>
      </c>
      <c r="Q43" s="87">
        <f t="shared" si="11"/>
        <v>0</v>
      </c>
      <c r="R43" s="96">
        <f t="shared" si="2"/>
        <v>0.85</v>
      </c>
      <c r="AB43" s="119">
        <f t="shared" si="4"/>
        <v>2.4285714285714284</v>
      </c>
      <c r="AC43" s="120">
        <f t="shared" si="4"/>
        <v>0</v>
      </c>
      <c r="AD43" s="67">
        <f t="shared" si="13"/>
        <v>2.2857142857142855E-3</v>
      </c>
      <c r="AE43" s="41">
        <f t="shared" si="14"/>
        <v>0</v>
      </c>
    </row>
    <row r="44" spans="1:31" ht="13.8" x14ac:dyDescent="0.25">
      <c r="A44" s="95">
        <v>43902</v>
      </c>
      <c r="B44" s="81">
        <v>28</v>
      </c>
      <c r="C44" s="81">
        <v>0</v>
      </c>
      <c r="D44" s="81">
        <v>3</v>
      </c>
      <c r="E44" s="81"/>
      <c r="F44" s="81">
        <f t="shared" si="12"/>
        <v>8</v>
      </c>
      <c r="G44" s="81">
        <f t="shared" si="12"/>
        <v>0</v>
      </c>
      <c r="H44" s="81">
        <f t="shared" si="12"/>
        <v>0</v>
      </c>
      <c r="I44" s="81">
        <f t="shared" si="1"/>
        <v>25</v>
      </c>
      <c r="J44" s="82">
        <f t="shared" si="5"/>
        <v>0.47058829978721867</v>
      </c>
      <c r="K44" s="82">
        <f t="shared" si="6"/>
        <v>0</v>
      </c>
      <c r="L44" s="82">
        <f t="shared" si="7"/>
        <v>0</v>
      </c>
      <c r="M44" s="81" t="e">
        <f t="shared" si="9"/>
        <v>#DIV/0!</v>
      </c>
      <c r="N44" s="84">
        <f t="shared" si="8"/>
        <v>0</v>
      </c>
      <c r="O44" s="84"/>
      <c r="P44" s="85">
        <f t="shared" si="10"/>
        <v>0.10714285714285714</v>
      </c>
      <c r="Q44" s="87">
        <f t="shared" si="11"/>
        <v>0</v>
      </c>
      <c r="R44" s="96">
        <f t="shared" si="2"/>
        <v>0.8928571428571429</v>
      </c>
      <c r="AB44" s="119">
        <f t="shared" ref="AB44:AC59" si="15">AVERAGE(F38:F44)</f>
        <v>3.4285714285714284</v>
      </c>
      <c r="AC44" s="120">
        <f t="shared" si="15"/>
        <v>0</v>
      </c>
      <c r="AD44" s="67">
        <f t="shared" si="13"/>
        <v>4.5714285714285709E-3</v>
      </c>
      <c r="AE44" s="41">
        <f t="shared" si="14"/>
        <v>0</v>
      </c>
    </row>
    <row r="45" spans="1:31" ht="13.8" x14ac:dyDescent="0.25">
      <c r="A45" s="95">
        <v>43903</v>
      </c>
      <c r="B45" s="81">
        <v>45</v>
      </c>
      <c r="C45" s="81">
        <v>0</v>
      </c>
      <c r="D45" s="81">
        <v>3</v>
      </c>
      <c r="E45" s="81"/>
      <c r="F45" s="81">
        <f t="shared" si="12"/>
        <v>17</v>
      </c>
      <c r="G45" s="81">
        <f t="shared" si="12"/>
        <v>0</v>
      </c>
      <c r="H45" s="81">
        <f t="shared" si="12"/>
        <v>0</v>
      </c>
      <c r="I45" s="81">
        <f t="shared" si="1"/>
        <v>42</v>
      </c>
      <c r="J45" s="82">
        <f t="shared" si="5"/>
        <v>0.68000013046955055</v>
      </c>
      <c r="K45" s="82">
        <f t="shared" si="6"/>
        <v>0</v>
      </c>
      <c r="L45" s="82">
        <f t="shared" si="7"/>
        <v>0</v>
      </c>
      <c r="M45" s="81" t="e">
        <f t="shared" si="9"/>
        <v>#DIV/0!</v>
      </c>
      <c r="N45" s="84">
        <f t="shared" si="8"/>
        <v>0</v>
      </c>
      <c r="O45" s="84"/>
      <c r="P45" s="85">
        <f t="shared" si="10"/>
        <v>6.6666666666666666E-2</v>
      </c>
      <c r="Q45" s="87">
        <f t="shared" si="11"/>
        <v>0</v>
      </c>
      <c r="R45" s="96">
        <f t="shared" si="2"/>
        <v>0.93333333333333335</v>
      </c>
      <c r="AB45" s="119">
        <f t="shared" si="15"/>
        <v>4.5714285714285712</v>
      </c>
      <c r="AC45" s="120">
        <f t="shared" si="15"/>
        <v>0</v>
      </c>
      <c r="AD45" s="67">
        <f t="shared" si="13"/>
        <v>2.5142857142857144E-2</v>
      </c>
      <c r="AE45" s="41">
        <f t="shared" si="14"/>
        <v>0</v>
      </c>
    </row>
    <row r="46" spans="1:31" ht="13.8" x14ac:dyDescent="0.25">
      <c r="A46" s="97">
        <v>43904</v>
      </c>
      <c r="B46" s="88">
        <v>59</v>
      </c>
      <c r="C46" s="88">
        <v>0</v>
      </c>
      <c r="D46" s="88">
        <v>8</v>
      </c>
      <c r="E46" s="88"/>
      <c r="F46" s="88">
        <f t="shared" si="12"/>
        <v>14</v>
      </c>
      <c r="G46" s="88">
        <f t="shared" si="12"/>
        <v>0</v>
      </c>
      <c r="H46" s="88">
        <f t="shared" si="12"/>
        <v>5</v>
      </c>
      <c r="I46" s="88">
        <f t="shared" si="1"/>
        <v>51</v>
      </c>
      <c r="J46" s="82">
        <f t="shared" si="5"/>
        <v>0.33333343611923061</v>
      </c>
      <c r="K46" s="89">
        <f t="shared" si="6"/>
        <v>0</v>
      </c>
      <c r="L46" s="89">
        <f t="shared" si="7"/>
        <v>0.11904761904761904</v>
      </c>
      <c r="M46" s="88">
        <f t="shared" si="9"/>
        <v>2.8000008634015372</v>
      </c>
      <c r="N46" s="84">
        <f t="shared" si="8"/>
        <v>0</v>
      </c>
      <c r="O46" s="84"/>
      <c r="P46" s="85">
        <f t="shared" si="10"/>
        <v>0.13559322033898305</v>
      </c>
      <c r="Q46" s="87">
        <f t="shared" si="11"/>
        <v>0</v>
      </c>
      <c r="R46" s="96">
        <f t="shared" si="2"/>
        <v>0.86440677966101698</v>
      </c>
      <c r="AB46" s="119">
        <f t="shared" si="15"/>
        <v>6.5714285714285712</v>
      </c>
      <c r="AC46" s="120">
        <f t="shared" si="15"/>
        <v>0</v>
      </c>
      <c r="AD46" s="67">
        <f t="shared" si="13"/>
        <v>2.5142857142857144E-2</v>
      </c>
      <c r="AE46" s="41">
        <f t="shared" si="14"/>
        <v>0</v>
      </c>
    </row>
    <row r="47" spans="1:31" ht="13.8" x14ac:dyDescent="0.25">
      <c r="A47" s="98">
        <v>43905</v>
      </c>
      <c r="B47" s="90">
        <v>63</v>
      </c>
      <c r="C47" s="90">
        <v>0</v>
      </c>
      <c r="D47" s="90">
        <v>8</v>
      </c>
      <c r="E47" s="90"/>
      <c r="F47" s="90">
        <f t="shared" si="12"/>
        <v>4</v>
      </c>
      <c r="G47" s="90">
        <f t="shared" si="12"/>
        <v>0</v>
      </c>
      <c r="H47" s="90">
        <f t="shared" si="12"/>
        <v>0</v>
      </c>
      <c r="I47" s="90">
        <f t="shared" si="1"/>
        <v>55</v>
      </c>
      <c r="J47" s="91">
        <f t="shared" si="5"/>
        <v>7.8431404258136064E-2</v>
      </c>
      <c r="K47" s="91">
        <f t="shared" si="6"/>
        <v>0</v>
      </c>
      <c r="L47" s="91">
        <f t="shared" si="7"/>
        <v>0</v>
      </c>
      <c r="M47" s="90" t="e">
        <f t="shared" si="9"/>
        <v>#DIV/0!</v>
      </c>
      <c r="N47" s="92">
        <f t="shared" si="8"/>
        <v>0</v>
      </c>
      <c r="O47" s="92"/>
      <c r="P47" s="85">
        <f t="shared" si="10"/>
        <v>0.12698412698412698</v>
      </c>
      <c r="Q47" s="87">
        <f t="shared" si="11"/>
        <v>0</v>
      </c>
      <c r="R47" s="96">
        <f t="shared" si="2"/>
        <v>0.87301587301587302</v>
      </c>
      <c r="AB47" s="119">
        <f t="shared" si="15"/>
        <v>6.5714285714285712</v>
      </c>
      <c r="AC47" s="120">
        <f t="shared" si="15"/>
        <v>0</v>
      </c>
      <c r="AD47" s="67">
        <f t="shared" si="13"/>
        <v>3.4285714285714287E-2</v>
      </c>
      <c r="AE47" s="41">
        <f t="shared" si="14"/>
        <v>0</v>
      </c>
    </row>
    <row r="48" spans="1:31" ht="13.8" x14ac:dyDescent="0.25">
      <c r="A48" s="97">
        <v>43906</v>
      </c>
      <c r="B48" s="88">
        <v>90</v>
      </c>
      <c r="C48" s="88">
        <v>0</v>
      </c>
      <c r="D48" s="88">
        <v>8</v>
      </c>
      <c r="E48" s="88"/>
      <c r="F48" s="88">
        <f t="shared" si="12"/>
        <v>27</v>
      </c>
      <c r="G48" s="88">
        <f t="shared" si="12"/>
        <v>0</v>
      </c>
      <c r="H48" s="88">
        <f t="shared" si="12"/>
        <v>0</v>
      </c>
      <c r="I48" s="88">
        <f t="shared" si="1"/>
        <v>82</v>
      </c>
      <c r="J48" s="82">
        <f t="shared" si="5"/>
        <v>0.49090930283494899</v>
      </c>
      <c r="K48" s="89">
        <f t="shared" si="6"/>
        <v>0</v>
      </c>
      <c r="L48" s="89">
        <f t="shared" si="7"/>
        <v>0</v>
      </c>
      <c r="M48" s="88" t="e">
        <f t="shared" si="9"/>
        <v>#DIV/0!</v>
      </c>
      <c r="N48" s="84">
        <f t="shared" si="8"/>
        <v>0</v>
      </c>
      <c r="O48" s="84"/>
      <c r="P48" s="85">
        <f t="shared" si="10"/>
        <v>8.8888888888888892E-2</v>
      </c>
      <c r="Q48" s="87">
        <f t="shared" si="11"/>
        <v>0</v>
      </c>
      <c r="R48" s="96">
        <f t="shared" si="2"/>
        <v>0.91111111111111109</v>
      </c>
      <c r="AB48" s="119">
        <f t="shared" si="15"/>
        <v>10.428571428571429</v>
      </c>
      <c r="AC48" s="120">
        <f t="shared" si="15"/>
        <v>0</v>
      </c>
      <c r="AD48" s="67">
        <f t="shared" si="13"/>
        <v>3.2000000000000001E-2</v>
      </c>
      <c r="AE48" s="41">
        <f t="shared" si="14"/>
        <v>0</v>
      </c>
    </row>
    <row r="49" spans="1:31" ht="13.8" x14ac:dyDescent="0.25">
      <c r="A49" s="97">
        <v>43907</v>
      </c>
      <c r="B49" s="88">
        <v>114</v>
      </c>
      <c r="C49" s="88">
        <v>0</v>
      </c>
      <c r="D49" s="88">
        <v>8</v>
      </c>
      <c r="E49" s="88"/>
      <c r="F49" s="88">
        <f t="shared" si="12"/>
        <v>24</v>
      </c>
      <c r="G49" s="88">
        <f t="shared" si="12"/>
        <v>0</v>
      </c>
      <c r="H49" s="88">
        <f t="shared" si="12"/>
        <v>0</v>
      </c>
      <c r="I49" s="88">
        <f t="shared" si="1"/>
        <v>106</v>
      </c>
      <c r="J49" s="82">
        <f t="shared" si="5"/>
        <v>0.29268310733138753</v>
      </c>
      <c r="K49" s="89">
        <f t="shared" si="6"/>
        <v>0</v>
      </c>
      <c r="L49" s="89">
        <f t="shared" si="7"/>
        <v>0</v>
      </c>
      <c r="M49" s="88" t="e">
        <f t="shared" si="9"/>
        <v>#DIV/0!</v>
      </c>
      <c r="N49" s="84">
        <f t="shared" si="8"/>
        <v>0</v>
      </c>
      <c r="O49" s="84"/>
      <c r="P49" s="85">
        <f t="shared" si="10"/>
        <v>7.0175438596491224E-2</v>
      </c>
      <c r="Q49" s="87">
        <f t="shared" si="11"/>
        <v>0</v>
      </c>
      <c r="R49" s="96">
        <f t="shared" si="2"/>
        <v>0.92982456140350878</v>
      </c>
      <c r="AB49" s="119">
        <f t="shared" si="15"/>
        <v>13.428571428571429</v>
      </c>
      <c r="AC49" s="120">
        <f t="shared" si="15"/>
        <v>0</v>
      </c>
      <c r="AD49" s="67">
        <f t="shared" si="13"/>
        <v>3.8857142857142854E-2</v>
      </c>
      <c r="AE49" s="41">
        <f t="shared" si="14"/>
        <v>0</v>
      </c>
    </row>
    <row r="50" spans="1:31" ht="13.8" x14ac:dyDescent="0.25">
      <c r="A50" s="97">
        <v>43908</v>
      </c>
      <c r="B50" s="88">
        <v>147</v>
      </c>
      <c r="C50" s="88">
        <v>0</v>
      </c>
      <c r="D50" s="93">
        <v>8</v>
      </c>
      <c r="E50" s="93"/>
      <c r="F50" s="88">
        <f t="shared" si="12"/>
        <v>33</v>
      </c>
      <c r="G50" s="88">
        <f t="shared" si="12"/>
        <v>0</v>
      </c>
      <c r="H50" s="88">
        <f t="shared" si="12"/>
        <v>0</v>
      </c>
      <c r="I50" s="88">
        <f t="shared" si="1"/>
        <v>139</v>
      </c>
      <c r="J50" s="82">
        <f t="shared" si="5"/>
        <v>0.31132099791240786</v>
      </c>
      <c r="K50" s="89">
        <f t="shared" si="6"/>
        <v>0</v>
      </c>
      <c r="L50" s="89">
        <f t="shared" si="7"/>
        <v>0</v>
      </c>
      <c r="M50" s="88" t="e">
        <f t="shared" si="9"/>
        <v>#DIV/0!</v>
      </c>
      <c r="N50" s="84">
        <f t="shared" si="8"/>
        <v>0</v>
      </c>
      <c r="O50" s="84"/>
      <c r="P50" s="85">
        <f t="shared" si="10"/>
        <v>5.4421768707482991E-2</v>
      </c>
      <c r="Q50" s="87">
        <f t="shared" si="11"/>
        <v>0</v>
      </c>
      <c r="R50" s="96">
        <f t="shared" si="2"/>
        <v>0.94557823129251706</v>
      </c>
      <c r="AB50" s="119">
        <f t="shared" si="15"/>
        <v>18.142857142857142</v>
      </c>
      <c r="AC50" s="120">
        <f t="shared" si="15"/>
        <v>0</v>
      </c>
      <c r="AD50" s="67">
        <f t="shared" si="13"/>
        <v>3.8857142857142854E-2</v>
      </c>
      <c r="AE50" s="41">
        <f t="shared" si="14"/>
        <v>0</v>
      </c>
    </row>
    <row r="51" spans="1:31" ht="13.8" x14ac:dyDescent="0.25">
      <c r="A51" s="97">
        <v>43909</v>
      </c>
      <c r="B51" s="88">
        <v>199</v>
      </c>
      <c r="C51" s="88">
        <v>1</v>
      </c>
      <c r="D51" s="93">
        <v>9</v>
      </c>
      <c r="E51" s="93"/>
      <c r="F51" s="88">
        <f t="shared" si="12"/>
        <v>52</v>
      </c>
      <c r="G51" s="88">
        <f t="shared" si="12"/>
        <v>1</v>
      </c>
      <c r="H51" s="88">
        <f t="shared" si="12"/>
        <v>1</v>
      </c>
      <c r="I51" s="88">
        <f t="shared" si="1"/>
        <v>189</v>
      </c>
      <c r="J51" s="82">
        <f t="shared" si="5"/>
        <v>0.37410109625704951</v>
      </c>
      <c r="K51" s="89">
        <f t="shared" si="6"/>
        <v>7.1942446043165471E-3</v>
      </c>
      <c r="L51" s="89">
        <f t="shared" si="7"/>
        <v>7.1942446043165471E-3</v>
      </c>
      <c r="M51" s="88">
        <f t="shared" si="9"/>
        <v>26.00002618986494</v>
      </c>
      <c r="N51" s="84">
        <f t="shared" si="8"/>
        <v>5.0251256281407036E-3</v>
      </c>
      <c r="O51" s="84"/>
      <c r="P51" s="85">
        <f t="shared" si="10"/>
        <v>4.5226130653266333E-2</v>
      </c>
      <c r="Q51" s="87">
        <f t="shared" si="11"/>
        <v>5.0251256281407036E-3</v>
      </c>
      <c r="R51" s="96">
        <f t="shared" si="2"/>
        <v>0.94974874371859297</v>
      </c>
      <c r="AB51" s="119">
        <f t="shared" si="15"/>
        <v>24.428571428571427</v>
      </c>
      <c r="AC51" s="120">
        <f t="shared" si="15"/>
        <v>0.14285714285714285</v>
      </c>
      <c r="AD51" s="67">
        <f t="shared" si="13"/>
        <v>5.4857142857142854E-2</v>
      </c>
      <c r="AE51" s="41">
        <f t="shared" si="14"/>
        <v>2.6041666666666665</v>
      </c>
    </row>
    <row r="52" spans="1:31" ht="13.8" x14ac:dyDescent="0.25">
      <c r="A52" s="97">
        <v>43910</v>
      </c>
      <c r="B52" s="88">
        <v>253</v>
      </c>
      <c r="C52" s="88">
        <v>1</v>
      </c>
      <c r="D52" s="93">
        <v>9</v>
      </c>
      <c r="E52" s="93"/>
      <c r="F52" s="88">
        <f t="shared" si="12"/>
        <v>54</v>
      </c>
      <c r="G52" s="88">
        <f t="shared" si="12"/>
        <v>0</v>
      </c>
      <c r="H52" s="88">
        <f t="shared" si="12"/>
        <v>0</v>
      </c>
      <c r="I52" s="88">
        <f t="shared" si="1"/>
        <v>243</v>
      </c>
      <c r="J52" s="82">
        <f t="shared" si="5"/>
        <v>0.2857146753221933</v>
      </c>
      <c r="K52" s="89">
        <f>G52/I51</f>
        <v>0</v>
      </c>
      <c r="L52" s="89">
        <f t="shared" si="7"/>
        <v>0</v>
      </c>
      <c r="M52" s="88" t="e">
        <f t="shared" si="9"/>
        <v>#DIV/0!</v>
      </c>
      <c r="N52" s="84">
        <f t="shared" si="8"/>
        <v>3.952569169960474E-3</v>
      </c>
      <c r="O52" s="84"/>
      <c r="P52" s="85">
        <f t="shared" si="10"/>
        <v>3.5573122529644272E-2</v>
      </c>
      <c r="Q52" s="87">
        <f t="shared" si="11"/>
        <v>3.952569169960474E-3</v>
      </c>
      <c r="R52" s="96">
        <f t="shared" si="2"/>
        <v>0.96047430830039526</v>
      </c>
      <c r="AB52" s="119">
        <f t="shared" si="15"/>
        <v>29.714285714285715</v>
      </c>
      <c r="AC52" s="120">
        <f t="shared" si="15"/>
        <v>0.14285714285714285</v>
      </c>
      <c r="AD52" s="67">
        <f t="shared" si="13"/>
        <v>7.3142857142857134E-2</v>
      </c>
      <c r="AE52" s="41">
        <f t="shared" si="14"/>
        <v>1.9531250000000002</v>
      </c>
    </row>
    <row r="53" spans="1:31" ht="13.8" x14ac:dyDescent="0.25">
      <c r="A53" s="97">
        <v>43911</v>
      </c>
      <c r="B53" s="88">
        <v>306</v>
      </c>
      <c r="C53" s="88">
        <v>1</v>
      </c>
      <c r="D53" s="93">
        <v>12</v>
      </c>
      <c r="E53" s="93"/>
      <c r="F53" s="88">
        <f t="shared" si="12"/>
        <v>53</v>
      </c>
      <c r="G53" s="88">
        <f t="shared" si="12"/>
        <v>0</v>
      </c>
      <c r="H53" s="88">
        <f t="shared" si="12"/>
        <v>3</v>
      </c>
      <c r="I53" s="88">
        <f t="shared" si="1"/>
        <v>293</v>
      </c>
      <c r="J53" s="82">
        <f t="shared" si="5"/>
        <v>0.21810737400769864</v>
      </c>
      <c r="K53" s="89">
        <f t="shared" si="6"/>
        <v>0</v>
      </c>
      <c r="L53" s="89">
        <f t="shared" si="7"/>
        <v>1.2345679012345678E-2</v>
      </c>
      <c r="M53" s="88">
        <f t="shared" si="9"/>
        <v>17.666697294623592</v>
      </c>
      <c r="N53" s="84">
        <f t="shared" si="8"/>
        <v>3.2679738562091504E-3</v>
      </c>
      <c r="O53" s="84"/>
      <c r="P53" s="85">
        <f t="shared" si="10"/>
        <v>3.9215686274509803E-2</v>
      </c>
      <c r="Q53" s="87">
        <f t="shared" si="11"/>
        <v>3.2679738562091504E-3</v>
      </c>
      <c r="R53" s="96">
        <f t="shared" si="2"/>
        <v>0.95751633986928109</v>
      </c>
      <c r="AB53" s="119">
        <f t="shared" si="15"/>
        <v>35.285714285714285</v>
      </c>
      <c r="AC53" s="120">
        <f t="shared" si="15"/>
        <v>0.14285714285714285</v>
      </c>
      <c r="AD53" s="67">
        <f t="shared" si="13"/>
        <v>0.10514285714285714</v>
      </c>
      <c r="AE53" s="41">
        <f t="shared" si="14"/>
        <v>1.3586956521739131</v>
      </c>
    </row>
    <row r="54" spans="1:31" ht="13.8" x14ac:dyDescent="0.25">
      <c r="A54" s="95">
        <v>43912</v>
      </c>
      <c r="B54" s="81">
        <v>367</v>
      </c>
      <c r="C54" s="81">
        <v>1</v>
      </c>
      <c r="D54" s="81">
        <v>16</v>
      </c>
      <c r="E54" s="81"/>
      <c r="F54" s="81">
        <f t="shared" si="12"/>
        <v>61</v>
      </c>
      <c r="G54" s="81">
        <f t="shared" si="12"/>
        <v>0</v>
      </c>
      <c r="H54" s="88">
        <f t="shared" si="12"/>
        <v>4</v>
      </c>
      <c r="I54" s="81">
        <f t="shared" si="1"/>
        <v>350</v>
      </c>
      <c r="J54" s="82">
        <f t="shared" si="5"/>
        <v>0.20819156282252343</v>
      </c>
      <c r="K54" s="82">
        <f t="shared" si="6"/>
        <v>0</v>
      </c>
      <c r="L54" s="82">
        <f t="shared" si="7"/>
        <v>1.3651877133105802E-2</v>
      </c>
      <c r="M54" s="81">
        <f t="shared" si="9"/>
        <v>15.250031976749842</v>
      </c>
      <c r="N54" s="84">
        <f t="shared" si="8"/>
        <v>2.7247956403269754E-3</v>
      </c>
      <c r="O54" s="84"/>
      <c r="P54" s="85">
        <f t="shared" si="10"/>
        <v>4.3596730245231606E-2</v>
      </c>
      <c r="Q54" s="87">
        <f t="shared" si="11"/>
        <v>2.7247956403269754E-3</v>
      </c>
      <c r="R54" s="96">
        <f t="shared" si="2"/>
        <v>0.9536784741144414</v>
      </c>
      <c r="AB54" s="119">
        <f t="shared" si="15"/>
        <v>43.428571428571431</v>
      </c>
      <c r="AC54" s="120">
        <f t="shared" si="15"/>
        <v>0.14285714285714285</v>
      </c>
      <c r="AD54" s="67">
        <f t="shared" si="13"/>
        <v>0.10514285714285714</v>
      </c>
      <c r="AE54" s="41">
        <f t="shared" si="14"/>
        <v>1.3586956521739131</v>
      </c>
    </row>
    <row r="55" spans="1:31" ht="13.8" x14ac:dyDescent="0.25">
      <c r="A55" s="95">
        <v>43913</v>
      </c>
      <c r="B55" s="81">
        <v>438</v>
      </c>
      <c r="C55" s="81">
        <v>1</v>
      </c>
      <c r="D55" s="81">
        <v>16</v>
      </c>
      <c r="E55" s="81"/>
      <c r="F55" s="81">
        <f t="shared" si="12"/>
        <v>71</v>
      </c>
      <c r="G55" s="81">
        <f t="shared" si="12"/>
        <v>0</v>
      </c>
      <c r="H55" s="88">
        <f t="shared" si="12"/>
        <v>0</v>
      </c>
      <c r="I55" s="81">
        <f t="shared" si="1"/>
        <v>421</v>
      </c>
      <c r="J55" s="82">
        <f t="shared" si="5"/>
        <v>0.20285765300914965</v>
      </c>
      <c r="K55" s="82">
        <f t="shared" si="6"/>
        <v>0</v>
      </c>
      <c r="L55" s="82">
        <f t="shared" si="7"/>
        <v>0</v>
      </c>
      <c r="M55" s="83" t="e">
        <f t="shared" si="9"/>
        <v>#DIV/0!</v>
      </c>
      <c r="N55" s="84">
        <f t="shared" si="8"/>
        <v>2.2831050228310501E-3</v>
      </c>
      <c r="O55" s="84"/>
      <c r="P55" s="85">
        <f t="shared" si="10"/>
        <v>3.6529680365296802E-2</v>
      </c>
      <c r="Q55" s="87">
        <f t="shared" si="11"/>
        <v>2.2831050228310501E-3</v>
      </c>
      <c r="R55" s="96">
        <f t="shared" si="2"/>
        <v>0.96118721461187218</v>
      </c>
      <c r="AB55" s="119">
        <f t="shared" si="15"/>
        <v>49.714285714285715</v>
      </c>
      <c r="AC55" s="120">
        <f t="shared" si="15"/>
        <v>0.14285714285714285</v>
      </c>
      <c r="AD55" s="67">
        <f t="shared" si="13"/>
        <v>0.16685714285714287</v>
      </c>
      <c r="AE55" s="41">
        <f t="shared" si="14"/>
        <v>0.8561643835616437</v>
      </c>
    </row>
    <row r="56" spans="1:31" ht="13.8" x14ac:dyDescent="0.25">
      <c r="A56" s="95">
        <v>43914</v>
      </c>
      <c r="B56" s="81">
        <v>495</v>
      </c>
      <c r="C56" s="81">
        <v>1</v>
      </c>
      <c r="D56" s="81">
        <v>22</v>
      </c>
      <c r="E56" s="81"/>
      <c r="F56" s="81">
        <f t="shared" si="12"/>
        <v>57</v>
      </c>
      <c r="G56" s="81">
        <f t="shared" si="12"/>
        <v>0</v>
      </c>
      <c r="H56" s="88">
        <f t="shared" si="12"/>
        <v>6</v>
      </c>
      <c r="I56" s="81">
        <f t="shared" si="1"/>
        <v>472</v>
      </c>
      <c r="J56" s="82">
        <f t="shared" si="5"/>
        <v>0.1353923303499007</v>
      </c>
      <c r="K56" s="82">
        <f t="shared" si="6"/>
        <v>0</v>
      </c>
      <c r="L56" s="82">
        <f t="shared" si="7"/>
        <v>1.4251781472684086E-2</v>
      </c>
      <c r="M56" s="81">
        <f t="shared" si="9"/>
        <v>9.5000285128846986</v>
      </c>
      <c r="N56" s="84">
        <f t="shared" si="8"/>
        <v>2.0202020202020202E-3</v>
      </c>
      <c r="O56" s="84"/>
      <c r="P56" s="85">
        <f t="shared" si="10"/>
        <v>4.4444444444444446E-2</v>
      </c>
      <c r="Q56" s="87">
        <f t="shared" si="11"/>
        <v>2.0202020202020202E-3</v>
      </c>
      <c r="R56" s="96">
        <f t="shared" si="2"/>
        <v>0.95353535353535357</v>
      </c>
      <c r="AB56" s="119">
        <f t="shared" si="15"/>
        <v>54.428571428571431</v>
      </c>
      <c r="AC56" s="120">
        <f t="shared" si="15"/>
        <v>0.14285714285714285</v>
      </c>
      <c r="AD56" s="67">
        <f t="shared" si="13"/>
        <v>0.21485714285714286</v>
      </c>
      <c r="AE56" s="41">
        <f t="shared" si="14"/>
        <v>0.66489361702127658</v>
      </c>
    </row>
    <row r="57" spans="1:31" ht="13.8" x14ac:dyDescent="0.25">
      <c r="A57" s="95">
        <v>43915</v>
      </c>
      <c r="B57" s="81">
        <v>658</v>
      </c>
      <c r="C57" s="81">
        <v>3</v>
      </c>
      <c r="D57" s="81">
        <v>29</v>
      </c>
      <c r="E57" s="81"/>
      <c r="F57" s="81">
        <f t="shared" si="12"/>
        <v>163</v>
      </c>
      <c r="G57" s="81">
        <f t="shared" si="12"/>
        <v>2</v>
      </c>
      <c r="H57" s="81">
        <f t="shared" si="12"/>
        <v>7</v>
      </c>
      <c r="I57" s="81">
        <f t="shared" si="1"/>
        <v>626</v>
      </c>
      <c r="J57" s="82">
        <f t="shared" si="5"/>
        <v>0.34534015442170873</v>
      </c>
      <c r="K57" s="82">
        <f t="shared" si="6"/>
        <v>4.2372881355932203E-3</v>
      </c>
      <c r="L57" s="82">
        <f t="shared" si="7"/>
        <v>1.4830508474576272E-2</v>
      </c>
      <c r="M57" s="81">
        <f t="shared" si="9"/>
        <v>18.111172543005168</v>
      </c>
      <c r="N57" s="84">
        <f t="shared" si="8"/>
        <v>4.559270516717325E-3</v>
      </c>
      <c r="O57" s="84"/>
      <c r="P57" s="85">
        <f t="shared" si="10"/>
        <v>4.4072948328267476E-2</v>
      </c>
      <c r="Q57" s="87">
        <f t="shared" si="11"/>
        <v>4.559270516717325E-3</v>
      </c>
      <c r="R57" s="96">
        <f t="shared" si="2"/>
        <v>0.95136778115501519</v>
      </c>
      <c r="AB57" s="119">
        <f t="shared" si="15"/>
        <v>73</v>
      </c>
      <c r="AC57" s="120">
        <f t="shared" si="15"/>
        <v>0.42857142857142855</v>
      </c>
      <c r="AD57" s="67">
        <f t="shared" si="13"/>
        <v>0.29028571428571426</v>
      </c>
      <c r="AE57" s="41">
        <f t="shared" si="14"/>
        <v>1.4763779527559056</v>
      </c>
    </row>
    <row r="58" spans="1:31" ht="13.8" x14ac:dyDescent="0.25">
      <c r="A58" s="95">
        <v>43916</v>
      </c>
      <c r="B58" s="81">
        <v>840</v>
      </c>
      <c r="C58" s="81">
        <v>3</v>
      </c>
      <c r="D58" s="81">
        <v>38</v>
      </c>
      <c r="E58" s="81"/>
      <c r="F58" s="81">
        <f t="shared" si="12"/>
        <v>182</v>
      </c>
      <c r="G58" s="81">
        <f t="shared" si="12"/>
        <v>0</v>
      </c>
      <c r="H58" s="81">
        <f t="shared" si="12"/>
        <v>9</v>
      </c>
      <c r="I58" s="81">
        <f t="shared" si="1"/>
        <v>799</v>
      </c>
      <c r="J58" s="82">
        <f t="shared" si="5"/>
        <v>0.29073613517354885</v>
      </c>
      <c r="K58" s="82">
        <f t="shared" si="6"/>
        <v>0</v>
      </c>
      <c r="L58" s="82">
        <f t="shared" si="7"/>
        <v>1.437699680511182E-2</v>
      </c>
      <c r="M58" s="81">
        <f t="shared" si="9"/>
        <v>20.222313402071286</v>
      </c>
      <c r="N58" s="84">
        <f t="shared" si="8"/>
        <v>3.5714285714285713E-3</v>
      </c>
      <c r="O58" s="84"/>
      <c r="P58" s="85">
        <f t="shared" si="10"/>
        <v>4.5238095238095237E-2</v>
      </c>
      <c r="Q58" s="87">
        <f t="shared" si="11"/>
        <v>3.5714285714285713E-3</v>
      </c>
      <c r="R58" s="96">
        <f t="shared" si="2"/>
        <v>0.95119047619047614</v>
      </c>
      <c r="AB58" s="119">
        <f t="shared" si="15"/>
        <v>91.571428571428569</v>
      </c>
      <c r="AC58" s="120">
        <f t="shared" si="15"/>
        <v>0.2857142857142857</v>
      </c>
      <c r="AD58" s="67">
        <f t="shared" si="13"/>
        <v>0.39085714285714285</v>
      </c>
      <c r="AE58" s="41">
        <f t="shared" si="14"/>
        <v>0.73099415204678364</v>
      </c>
    </row>
    <row r="59" spans="1:31" ht="13.8" x14ac:dyDescent="0.25">
      <c r="A59" s="95">
        <v>43917</v>
      </c>
      <c r="B59" s="81">
        <v>1036</v>
      </c>
      <c r="C59" s="81">
        <v>4</v>
      </c>
      <c r="D59" s="81">
        <v>45</v>
      </c>
      <c r="E59" s="81"/>
      <c r="F59" s="81">
        <f t="shared" si="12"/>
        <v>196</v>
      </c>
      <c r="G59" s="81">
        <f t="shared" si="12"/>
        <v>1</v>
      </c>
      <c r="H59" s="81">
        <f t="shared" si="12"/>
        <v>7</v>
      </c>
      <c r="I59" s="81">
        <f t="shared" si="1"/>
        <v>987</v>
      </c>
      <c r="J59" s="82">
        <f t="shared" si="5"/>
        <v>0.24530804528680206</v>
      </c>
      <c r="K59" s="82">
        <f t="shared" si="6"/>
        <v>1.2515644555694619E-3</v>
      </c>
      <c r="L59" s="82">
        <f t="shared" si="7"/>
        <v>8.7609511889862324E-3</v>
      </c>
      <c r="M59" s="81">
        <f t="shared" si="9"/>
        <v>24.500141023019356</v>
      </c>
      <c r="N59" s="84">
        <f t="shared" si="8"/>
        <v>3.8610038610038611E-3</v>
      </c>
      <c r="O59" s="84"/>
      <c r="P59" s="85">
        <f t="shared" si="10"/>
        <v>4.343629343629344E-2</v>
      </c>
      <c r="Q59" s="87">
        <f t="shared" si="11"/>
        <v>3.8610038610038611E-3</v>
      </c>
      <c r="R59" s="96">
        <f t="shared" si="2"/>
        <v>0.95270270270270274</v>
      </c>
      <c r="AB59" s="119">
        <f t="shared" si="15"/>
        <v>111.85714285714286</v>
      </c>
      <c r="AC59" s="120">
        <f t="shared" si="15"/>
        <v>0.42857142857142855</v>
      </c>
      <c r="AD59" s="67">
        <f t="shared" si="13"/>
        <v>0.47542857142857148</v>
      </c>
      <c r="AE59" s="41">
        <f t="shared" si="14"/>
        <v>0.9014423076923076</v>
      </c>
    </row>
    <row r="60" spans="1:31" ht="13.8" x14ac:dyDescent="0.25">
      <c r="A60" s="95">
        <v>43918</v>
      </c>
      <c r="B60" s="81">
        <v>1264</v>
      </c>
      <c r="C60" s="81">
        <v>4</v>
      </c>
      <c r="D60" s="81">
        <v>49</v>
      </c>
      <c r="E60" s="81"/>
      <c r="F60" s="81">
        <f t="shared" si="12"/>
        <v>228</v>
      </c>
      <c r="G60" s="81">
        <f t="shared" si="12"/>
        <v>0</v>
      </c>
      <c r="H60" s="81">
        <f t="shared" si="12"/>
        <v>4</v>
      </c>
      <c r="I60" s="81">
        <f t="shared" si="1"/>
        <v>1211</v>
      </c>
      <c r="J60" s="82">
        <f t="shared" si="5"/>
        <v>0.23100467943371189</v>
      </c>
      <c r="K60" s="82">
        <f t="shared" si="6"/>
        <v>0</v>
      </c>
      <c r="L60" s="82">
        <f t="shared" si="7"/>
        <v>4.0526849037487338E-3</v>
      </c>
      <c r="M60" s="81">
        <f t="shared" si="9"/>
        <v>57.000404650268408</v>
      </c>
      <c r="N60" s="84">
        <f t="shared" si="8"/>
        <v>3.1645569620253164E-3</v>
      </c>
      <c r="O60" s="84"/>
      <c r="P60" s="85">
        <f t="shared" si="10"/>
        <v>3.8765822784810125E-2</v>
      </c>
      <c r="Q60" s="87">
        <f t="shared" si="11"/>
        <v>3.1645569620253164E-3</v>
      </c>
      <c r="R60" s="96">
        <f t="shared" si="2"/>
        <v>0.95806962025316456</v>
      </c>
      <c r="AB60" s="119">
        <f t="shared" ref="AB60:AC75" si="16">AVERAGE(F54:F60)</f>
        <v>136.85714285714286</v>
      </c>
      <c r="AC60" s="120">
        <f t="shared" si="16"/>
        <v>0.42857142857142855</v>
      </c>
      <c r="AD60" s="67">
        <f t="shared" si="13"/>
        <v>0.56457142857142861</v>
      </c>
      <c r="AE60" s="41">
        <f t="shared" si="14"/>
        <v>0.75910931174089058</v>
      </c>
    </row>
    <row r="61" spans="1:31" ht="13.8" x14ac:dyDescent="0.25">
      <c r="A61" s="95">
        <v>43919</v>
      </c>
      <c r="B61" s="81">
        <v>1534</v>
      </c>
      <c r="C61" s="81">
        <v>8</v>
      </c>
      <c r="D61" s="81">
        <v>64</v>
      </c>
      <c r="E61" s="81"/>
      <c r="F61" s="81">
        <f t="shared" si="12"/>
        <v>270</v>
      </c>
      <c r="G61" s="81">
        <f t="shared" si="12"/>
        <v>4</v>
      </c>
      <c r="H61" s="81">
        <f t="shared" si="12"/>
        <v>15</v>
      </c>
      <c r="I61" s="81">
        <f t="shared" si="1"/>
        <v>1462</v>
      </c>
      <c r="J61" s="82">
        <f t="shared" si="5"/>
        <v>0.22295816565175078</v>
      </c>
      <c r="K61" s="82">
        <f t="shared" si="6"/>
        <v>3.3030553261767133E-3</v>
      </c>
      <c r="L61" s="82">
        <f t="shared" si="7"/>
        <v>1.2386457473162676E-2</v>
      </c>
      <c r="M61" s="81">
        <f t="shared" si="9"/>
        <v>14.210649400224748</v>
      </c>
      <c r="N61" s="84">
        <f t="shared" si="8"/>
        <v>5.2151238591916557E-3</v>
      </c>
      <c r="O61" s="84"/>
      <c r="P61" s="85">
        <f t="shared" si="10"/>
        <v>4.1720990873533245E-2</v>
      </c>
      <c r="Q61" s="87">
        <f t="shared" si="11"/>
        <v>5.2151238591916557E-3</v>
      </c>
      <c r="R61" s="96">
        <f t="shared" si="2"/>
        <v>0.95306388526727515</v>
      </c>
      <c r="AB61" s="119">
        <f t="shared" si="16"/>
        <v>166.71428571428572</v>
      </c>
      <c r="AC61" s="120">
        <f t="shared" si="16"/>
        <v>1</v>
      </c>
      <c r="AD61" s="67">
        <f t="shared" si="13"/>
        <v>0.69485714285714295</v>
      </c>
      <c r="AE61" s="41">
        <f t="shared" si="14"/>
        <v>1.4391447368421051</v>
      </c>
    </row>
    <row r="62" spans="1:31" ht="13.8" x14ac:dyDescent="0.25">
      <c r="A62" s="95">
        <v>43920</v>
      </c>
      <c r="B62" s="81">
        <v>1836</v>
      </c>
      <c r="C62" s="81">
        <v>9</v>
      </c>
      <c r="D62" s="81">
        <v>66</v>
      </c>
      <c r="E62" s="81"/>
      <c r="F62" s="81">
        <f t="shared" ref="F62:H77" si="17">B62-B61</f>
        <v>302</v>
      </c>
      <c r="G62" s="81">
        <f t="shared" si="17"/>
        <v>1</v>
      </c>
      <c r="H62" s="81">
        <f t="shared" si="17"/>
        <v>2</v>
      </c>
      <c r="I62" s="81">
        <f t="shared" si="1"/>
        <v>1761</v>
      </c>
      <c r="J62" s="82">
        <f t="shared" si="5"/>
        <v>0.20656851882822305</v>
      </c>
      <c r="K62" s="82">
        <f t="shared" si="6"/>
        <v>6.8399452804377564E-4</v>
      </c>
      <c r="L62" s="82">
        <f t="shared" si="7"/>
        <v>1.3679890560875513E-3</v>
      </c>
      <c r="M62" s="81">
        <f t="shared" si="9"/>
        <v>100.66772484228737</v>
      </c>
      <c r="N62" s="84">
        <f t="shared" si="8"/>
        <v>4.9019607843137254E-3</v>
      </c>
      <c r="O62" s="84"/>
      <c r="P62" s="85">
        <f t="shared" si="10"/>
        <v>3.5947712418300651E-2</v>
      </c>
      <c r="Q62" s="87">
        <f t="shared" si="11"/>
        <v>4.9019607843137254E-3</v>
      </c>
      <c r="R62" s="96">
        <f t="shared" si="2"/>
        <v>0.95915032679738566</v>
      </c>
      <c r="AB62" s="119">
        <f t="shared" si="16"/>
        <v>199.71428571428572</v>
      </c>
      <c r="AC62" s="120">
        <f t="shared" si="16"/>
        <v>1.1428571428571428</v>
      </c>
      <c r="AD62" s="67">
        <f t="shared" si="13"/>
        <v>0.79542857142857148</v>
      </c>
      <c r="AE62" s="41">
        <f t="shared" si="14"/>
        <v>1.4367816091954022</v>
      </c>
    </row>
    <row r="63" spans="1:31" ht="13.8" x14ac:dyDescent="0.25">
      <c r="A63" s="95">
        <v>43921</v>
      </c>
      <c r="B63" s="81">
        <v>2337</v>
      </c>
      <c r="C63" s="81">
        <v>17</v>
      </c>
      <c r="D63" s="81">
        <v>121</v>
      </c>
      <c r="E63" s="81"/>
      <c r="F63" s="81">
        <f t="shared" si="17"/>
        <v>501</v>
      </c>
      <c r="G63" s="81">
        <f t="shared" si="17"/>
        <v>8</v>
      </c>
      <c r="H63" s="81">
        <f t="shared" si="17"/>
        <v>55</v>
      </c>
      <c r="I63" s="81">
        <f t="shared" si="1"/>
        <v>2199</v>
      </c>
      <c r="J63" s="82">
        <f t="shared" si="5"/>
        <v>0.28450102393825422</v>
      </c>
      <c r="K63" s="82">
        <f t="shared" si="6"/>
        <v>4.5428733674048836E-3</v>
      </c>
      <c r="L63" s="82">
        <f t="shared" si="7"/>
        <v>3.1232254400908575E-2</v>
      </c>
      <c r="M63" s="81">
        <f t="shared" si="9"/>
        <v>7.9524810024645349</v>
      </c>
      <c r="N63" s="84">
        <f t="shared" si="8"/>
        <v>7.2742832691484807E-3</v>
      </c>
      <c r="O63" s="84"/>
      <c r="P63" s="85">
        <f t="shared" si="10"/>
        <v>5.1775780915703895E-2</v>
      </c>
      <c r="Q63" s="87">
        <f t="shared" si="11"/>
        <v>7.2742832691484807E-3</v>
      </c>
      <c r="R63" s="96">
        <f t="shared" si="2"/>
        <v>0.94094993581514763</v>
      </c>
      <c r="AB63" s="119">
        <f t="shared" si="16"/>
        <v>263.14285714285717</v>
      </c>
      <c r="AC63" s="120">
        <f t="shared" si="16"/>
        <v>2.2857142857142856</v>
      </c>
      <c r="AD63" s="67">
        <f t="shared" si="13"/>
        <v>0.87085714285714289</v>
      </c>
      <c r="AE63" s="41">
        <f t="shared" si="14"/>
        <v>2.6246719160104983</v>
      </c>
    </row>
    <row r="64" spans="1:31" ht="13.8" x14ac:dyDescent="0.25">
      <c r="A64" s="95">
        <v>43922</v>
      </c>
      <c r="B64" s="81">
        <v>2777</v>
      </c>
      <c r="C64" s="81">
        <v>24</v>
      </c>
      <c r="D64" s="94">
        <v>190</v>
      </c>
      <c r="E64" s="94"/>
      <c r="F64" s="81">
        <f t="shared" si="17"/>
        <v>440</v>
      </c>
      <c r="G64" s="81">
        <f t="shared" si="17"/>
        <v>7</v>
      </c>
      <c r="H64" s="81">
        <f t="shared" si="17"/>
        <v>69</v>
      </c>
      <c r="I64" s="81">
        <f>B64-D64-C64</f>
        <v>2563</v>
      </c>
      <c r="J64" s="82">
        <f t="shared" si="5"/>
        <v>0.20009415474738487</v>
      </c>
      <c r="K64" s="82">
        <f t="shared" si="6"/>
        <v>3.1832651205093224E-3</v>
      </c>
      <c r="L64" s="82">
        <f t="shared" si="7"/>
        <v>3.1377899045020467E-2</v>
      </c>
      <c r="M64" s="81">
        <f t="shared" si="9"/>
        <v>5.789566398546043</v>
      </c>
      <c r="N64" s="84">
        <f t="shared" si="8"/>
        <v>8.6424198775657182E-3</v>
      </c>
      <c r="O64" s="84"/>
      <c r="P64" s="85">
        <f t="shared" si="10"/>
        <v>6.8419157364061942E-2</v>
      </c>
      <c r="Q64" s="87">
        <f t="shared" si="11"/>
        <v>8.6424198775657182E-3</v>
      </c>
      <c r="R64" s="96">
        <f t="shared" si="2"/>
        <v>0.92293842275837235</v>
      </c>
      <c r="AB64" s="119">
        <f t="shared" si="16"/>
        <v>302.71428571428572</v>
      </c>
      <c r="AC64" s="120">
        <f t="shared" si="16"/>
        <v>3</v>
      </c>
      <c r="AD64" s="67">
        <f t="shared" si="13"/>
        <v>1.1679999999999999</v>
      </c>
      <c r="AE64" s="41">
        <f t="shared" si="14"/>
        <v>2.5684931506849318</v>
      </c>
    </row>
    <row r="65" spans="1:31" ht="13.8" x14ac:dyDescent="0.25">
      <c r="A65" s="95">
        <v>43923</v>
      </c>
      <c r="B65" s="81">
        <v>3548</v>
      </c>
      <c r="C65" s="81">
        <v>30</v>
      </c>
      <c r="D65" s="94">
        <v>235</v>
      </c>
      <c r="E65" s="94"/>
      <c r="F65" s="81">
        <f t="shared" si="17"/>
        <v>771</v>
      </c>
      <c r="G65" s="81">
        <f t="shared" si="17"/>
        <v>6</v>
      </c>
      <c r="H65" s="81">
        <f t="shared" si="17"/>
        <v>45</v>
      </c>
      <c r="I65" s="81">
        <f>B65-D65-C65</f>
        <v>3283</v>
      </c>
      <c r="J65" s="82">
        <f t="shared" si="5"/>
        <v>0.30082507674893427</v>
      </c>
      <c r="K65" s="82">
        <f t="shared" si="6"/>
        <v>2.3410066328521262E-3</v>
      </c>
      <c r="L65" s="82">
        <f t="shared" si="7"/>
        <v>1.7557549746390948E-2</v>
      </c>
      <c r="M65" s="81">
        <f t="shared" si="9"/>
        <v>15.117934739363111</v>
      </c>
      <c r="N65" s="84">
        <f t="shared" si="8"/>
        <v>8.4554678692220966E-3</v>
      </c>
      <c r="O65" s="84"/>
      <c r="P65" s="85">
        <f t="shared" si="10"/>
        <v>6.6234498308906431E-2</v>
      </c>
      <c r="Q65" s="87">
        <f t="shared" si="11"/>
        <v>8.4554678692220966E-3</v>
      </c>
      <c r="R65" s="96">
        <f t="shared" si="2"/>
        <v>0.92531003382187149</v>
      </c>
      <c r="AB65" s="119">
        <f t="shared" si="16"/>
        <v>386.85714285714283</v>
      </c>
      <c r="AC65" s="120">
        <f t="shared" si="16"/>
        <v>3.8571428571428572</v>
      </c>
      <c r="AD65" s="67">
        <f t="shared" si="13"/>
        <v>1.4651428571428571</v>
      </c>
      <c r="AE65" s="41">
        <f t="shared" si="14"/>
        <v>2.6326053042121687</v>
      </c>
    </row>
    <row r="66" spans="1:31" ht="13.8" x14ac:dyDescent="0.25">
      <c r="A66" s="95">
        <v>43924</v>
      </c>
      <c r="B66" s="81">
        <v>4149</v>
      </c>
      <c r="C66" s="81">
        <v>34</v>
      </c>
      <c r="D66" s="94">
        <v>281</v>
      </c>
      <c r="E66" s="94"/>
      <c r="F66" s="81">
        <f t="shared" si="17"/>
        <v>601</v>
      </c>
      <c r="G66" s="81">
        <f t="shared" si="17"/>
        <v>4</v>
      </c>
      <c r="H66" s="81">
        <f t="shared" si="17"/>
        <v>46</v>
      </c>
      <c r="I66" s="81">
        <f t="shared" ref="I66:I129" si="18">B66-D66-C66</f>
        <v>3834</v>
      </c>
      <c r="J66" s="82">
        <f t="shared" si="5"/>
        <v>0.18306872130294966</v>
      </c>
      <c r="K66" s="82">
        <f t="shared" si="6"/>
        <v>1.2183978068839476E-3</v>
      </c>
      <c r="L66" s="82">
        <f t="shared" si="7"/>
        <v>1.4011574779165398E-2</v>
      </c>
      <c r="M66" s="81">
        <f t="shared" si="9"/>
        <v>12.020292240751674</v>
      </c>
      <c r="N66" s="84">
        <f t="shared" si="8"/>
        <v>8.1947457218606891E-3</v>
      </c>
      <c r="O66" s="84"/>
      <c r="P66" s="85">
        <f t="shared" si="10"/>
        <v>6.7727163171848639E-2</v>
      </c>
      <c r="Q66" s="87">
        <f t="shared" si="11"/>
        <v>8.1947457218606891E-3</v>
      </c>
      <c r="R66" s="96">
        <f t="shared" si="2"/>
        <v>0.92407809110629069</v>
      </c>
      <c r="AB66" s="119">
        <f t="shared" si="16"/>
        <v>444.71428571428572</v>
      </c>
      <c r="AC66" s="120">
        <f t="shared" si="16"/>
        <v>4.2857142857142856</v>
      </c>
      <c r="AD66" s="67">
        <f t="shared" si="13"/>
        <v>1.7897142857142858</v>
      </c>
      <c r="AE66" s="41">
        <f t="shared" si="14"/>
        <v>2.3946360153256703</v>
      </c>
    </row>
    <row r="67" spans="1:31" ht="13.8" x14ac:dyDescent="0.25">
      <c r="A67" s="95">
        <v>43925</v>
      </c>
      <c r="B67" s="81">
        <v>4731</v>
      </c>
      <c r="C67" s="81">
        <v>43</v>
      </c>
      <c r="D67" s="94">
        <v>333</v>
      </c>
      <c r="E67" s="94"/>
      <c r="F67" s="81">
        <f t="shared" si="17"/>
        <v>582</v>
      </c>
      <c r="G67" s="81">
        <f t="shared" si="17"/>
        <v>9</v>
      </c>
      <c r="H67" s="81">
        <f t="shared" si="17"/>
        <v>52</v>
      </c>
      <c r="I67" s="81">
        <f t="shared" si="18"/>
        <v>4355</v>
      </c>
      <c r="J67" s="82">
        <f t="shared" si="5"/>
        <v>0.15180400288535015</v>
      </c>
      <c r="K67" s="82">
        <f t="shared" si="6"/>
        <v>2.3474178403755869E-3</v>
      </c>
      <c r="L67" s="82">
        <f t="shared" si="7"/>
        <v>1.3562858633281168E-2</v>
      </c>
      <c r="M67" s="81">
        <f t="shared" si="9"/>
        <v>9.5412548698759423</v>
      </c>
      <c r="N67" s="84">
        <f t="shared" si="8"/>
        <v>9.0889875290636225E-3</v>
      </c>
      <c r="O67" s="84"/>
      <c r="P67" s="85">
        <f t="shared" si="10"/>
        <v>7.0386810399492711E-2</v>
      </c>
      <c r="Q67" s="87">
        <f t="shared" si="11"/>
        <v>9.0889875290636225E-3</v>
      </c>
      <c r="R67" s="96">
        <f t="shared" si="2"/>
        <v>0.9205242020714437</v>
      </c>
      <c r="AB67" s="119">
        <f t="shared" si="16"/>
        <v>495.28571428571428</v>
      </c>
      <c r="AC67" s="120">
        <f t="shared" si="16"/>
        <v>5.5714285714285712</v>
      </c>
      <c r="AD67" s="67">
        <f t="shared" si="13"/>
        <v>2.1897142857142859</v>
      </c>
      <c r="AE67" s="41">
        <f t="shared" si="14"/>
        <v>2.5443632567849681</v>
      </c>
    </row>
    <row r="68" spans="1:31" ht="13.8" x14ac:dyDescent="0.25">
      <c r="A68" s="95">
        <v>43926</v>
      </c>
      <c r="B68" s="81">
        <v>5389</v>
      </c>
      <c r="C68" s="81">
        <v>45</v>
      </c>
      <c r="D68" s="94">
        <v>355</v>
      </c>
      <c r="E68" s="94"/>
      <c r="F68" s="81">
        <f t="shared" si="17"/>
        <v>658</v>
      </c>
      <c r="G68" s="81">
        <f t="shared" si="17"/>
        <v>2</v>
      </c>
      <c r="H68" s="81">
        <f t="shared" si="17"/>
        <v>22</v>
      </c>
      <c r="I68" s="81">
        <f t="shared" si="18"/>
        <v>4989</v>
      </c>
      <c r="J68" s="82">
        <f t="shared" si="5"/>
        <v>0.15109559866157674</v>
      </c>
      <c r="K68" s="82">
        <f t="shared" si="6"/>
        <v>4.5924225028702641E-4</v>
      </c>
      <c r="L68" s="82">
        <f t="shared" si="7"/>
        <v>5.0516647531572909E-3</v>
      </c>
      <c r="M68" s="81">
        <f t="shared" si="9"/>
        <v>27.41755550713194</v>
      </c>
      <c r="N68" s="84">
        <f t="shared" si="8"/>
        <v>8.3503432918908896E-3</v>
      </c>
      <c r="O68" s="84"/>
      <c r="P68" s="85">
        <f t="shared" si="10"/>
        <v>6.5874930413805904E-2</v>
      </c>
      <c r="Q68" s="87">
        <f t="shared" si="11"/>
        <v>8.3503432918908896E-3</v>
      </c>
      <c r="R68" s="96">
        <f t="shared" si="2"/>
        <v>0.92577472629430324</v>
      </c>
      <c r="AB68" s="119">
        <f t="shared" si="16"/>
        <v>550.71428571428567</v>
      </c>
      <c r="AC68" s="120">
        <f t="shared" si="16"/>
        <v>5.2857142857142856</v>
      </c>
      <c r="AD68" s="67">
        <f t="shared" si="13"/>
        <v>2.6674285714285717</v>
      </c>
      <c r="AE68" s="41">
        <f t="shared" si="14"/>
        <v>1.9815766923736073</v>
      </c>
    </row>
    <row r="69" spans="1:31" ht="13.8" x14ac:dyDescent="0.25">
      <c r="A69" s="95">
        <v>43927</v>
      </c>
      <c r="B69" s="81">
        <v>6343</v>
      </c>
      <c r="C69" s="81">
        <v>47</v>
      </c>
      <c r="D69" s="81">
        <v>406</v>
      </c>
      <c r="E69" s="81"/>
      <c r="F69" s="81">
        <f t="shared" si="17"/>
        <v>954</v>
      </c>
      <c r="G69" s="81">
        <f t="shared" si="17"/>
        <v>2</v>
      </c>
      <c r="H69" s="81">
        <f t="shared" si="17"/>
        <v>51</v>
      </c>
      <c r="I69" s="81">
        <f t="shared" si="18"/>
        <v>5890</v>
      </c>
      <c r="J69" s="82">
        <f t="shared" si="5"/>
        <v>0.19122774707750234</v>
      </c>
      <c r="K69" s="82">
        <f t="shared" si="6"/>
        <v>4.0088194026859092E-4</v>
      </c>
      <c r="L69" s="82">
        <f t="shared" si="7"/>
        <v>1.0222489476849068E-2</v>
      </c>
      <c r="M69" s="81">
        <f t="shared" si="9"/>
        <v>18.000664720182247</v>
      </c>
      <c r="N69" s="84">
        <f t="shared" si="8"/>
        <v>7.4097430238057697E-3</v>
      </c>
      <c r="O69" s="84"/>
      <c r="P69" s="85">
        <f t="shared" si="10"/>
        <v>6.4007567397130691E-2</v>
      </c>
      <c r="Q69" s="87">
        <f t="shared" si="11"/>
        <v>7.4097430238057697E-3</v>
      </c>
      <c r="R69" s="96">
        <f t="shared" ref="R69:R132" si="19">IF(P69="","",1-SUM(P69:Q69))</f>
        <v>0.92858268957906354</v>
      </c>
      <c r="AB69" s="119">
        <f t="shared" si="16"/>
        <v>643.85714285714289</v>
      </c>
      <c r="AC69" s="120">
        <f t="shared" si="16"/>
        <v>5.4285714285714288</v>
      </c>
      <c r="AD69" s="67">
        <f t="shared" si="13"/>
        <v>3.1954285714285717</v>
      </c>
      <c r="AE69" s="41">
        <f t="shared" si="14"/>
        <v>1.6988555078683834</v>
      </c>
    </row>
    <row r="70" spans="1:31" ht="13.8" x14ac:dyDescent="0.25">
      <c r="A70" s="95">
        <v>43928</v>
      </c>
      <c r="B70" s="81">
        <v>7497</v>
      </c>
      <c r="C70" s="81">
        <v>58</v>
      </c>
      <c r="D70" s="81">
        <v>494</v>
      </c>
      <c r="E70" s="81"/>
      <c r="F70" s="81">
        <f t="shared" si="17"/>
        <v>1154</v>
      </c>
      <c r="G70" s="81">
        <f t="shared" si="17"/>
        <v>11</v>
      </c>
      <c r="H70" s="81">
        <f t="shared" si="17"/>
        <v>88</v>
      </c>
      <c r="I70" s="81">
        <f t="shared" si="18"/>
        <v>6945</v>
      </c>
      <c r="J70" s="82">
        <f t="shared" si="5"/>
        <v>0.19593381332137616</v>
      </c>
      <c r="K70" s="82">
        <f t="shared" si="6"/>
        <v>1.8675721561969439E-3</v>
      </c>
      <c r="L70" s="82">
        <f t="shared" si="7"/>
        <v>1.4940577249575551E-2</v>
      </c>
      <c r="M70" s="81">
        <f t="shared" si="9"/>
        <v>11.657072327908139</v>
      </c>
      <c r="N70" s="84">
        <f t="shared" si="8"/>
        <v>7.7364279044951313E-3</v>
      </c>
      <c r="O70" s="84"/>
      <c r="P70" s="85">
        <f t="shared" si="10"/>
        <v>6.5893023876217149E-2</v>
      </c>
      <c r="Q70" s="87">
        <f t="shared" si="11"/>
        <v>7.7364279044951313E-3</v>
      </c>
      <c r="R70" s="96">
        <f t="shared" si="19"/>
        <v>0.92637054821928766</v>
      </c>
      <c r="AB70" s="119">
        <f t="shared" si="16"/>
        <v>737.14285714285711</v>
      </c>
      <c r="AC70" s="120">
        <f t="shared" si="16"/>
        <v>5.8571428571428568</v>
      </c>
      <c r="AD70" s="67">
        <f t="shared" si="13"/>
        <v>4.2102857142857149</v>
      </c>
      <c r="AE70" s="41">
        <f t="shared" si="14"/>
        <v>1.3911509229098802</v>
      </c>
    </row>
    <row r="71" spans="1:31" ht="13.8" x14ac:dyDescent="0.25">
      <c r="A71" s="95">
        <v>43929</v>
      </c>
      <c r="B71" s="81">
        <v>8672</v>
      </c>
      <c r="C71" s="81">
        <v>63</v>
      </c>
      <c r="D71" s="81">
        <v>580</v>
      </c>
      <c r="E71" s="81"/>
      <c r="F71" s="81">
        <f t="shared" si="17"/>
        <v>1175</v>
      </c>
      <c r="G71" s="81">
        <f t="shared" si="17"/>
        <v>5</v>
      </c>
      <c r="H71" s="81">
        <f t="shared" si="17"/>
        <v>86</v>
      </c>
      <c r="I71" s="81">
        <f t="shared" si="18"/>
        <v>8029</v>
      </c>
      <c r="J71" s="82">
        <f t="shared" si="5"/>
        <v>0.1691951570399565</v>
      </c>
      <c r="K71" s="82">
        <f t="shared" si="6"/>
        <v>7.1994240460763136E-4</v>
      </c>
      <c r="L71" s="82">
        <f t="shared" si="7"/>
        <v>1.2383009359251259E-2</v>
      </c>
      <c r="M71" s="81">
        <f t="shared" si="9"/>
        <v>12.912751270796679</v>
      </c>
      <c r="N71" s="84">
        <f t="shared" si="8"/>
        <v>7.2647601476014756E-3</v>
      </c>
      <c r="O71" s="84"/>
      <c r="P71" s="85">
        <f t="shared" si="10"/>
        <v>6.6881918819188188E-2</v>
      </c>
      <c r="Q71" s="87">
        <f t="shared" si="11"/>
        <v>7.2647601476014756E-3</v>
      </c>
      <c r="R71" s="96">
        <f t="shared" si="19"/>
        <v>0.92585332103321027</v>
      </c>
      <c r="AB71" s="119">
        <f t="shared" si="16"/>
        <v>842.14285714285711</v>
      </c>
      <c r="AC71" s="120">
        <f t="shared" si="16"/>
        <v>5.5714285714285712</v>
      </c>
      <c r="AD71" s="67">
        <f t="shared" si="13"/>
        <v>4.8434285714285714</v>
      </c>
      <c r="AE71" s="41">
        <f t="shared" si="14"/>
        <v>1.1503067484662577</v>
      </c>
    </row>
    <row r="72" spans="1:31" ht="13.8" x14ac:dyDescent="0.25">
      <c r="A72" s="95">
        <v>43930</v>
      </c>
      <c r="B72" s="81">
        <v>10131</v>
      </c>
      <c r="C72" s="81">
        <v>76</v>
      </c>
      <c r="D72" s="81">
        <v>698</v>
      </c>
      <c r="E72" s="81"/>
      <c r="F72" s="81">
        <f t="shared" si="17"/>
        <v>1459</v>
      </c>
      <c r="G72" s="81">
        <f t="shared" si="17"/>
        <v>13</v>
      </c>
      <c r="H72" s="81">
        <f t="shared" si="17"/>
        <v>118</v>
      </c>
      <c r="I72" s="81">
        <f t="shared" si="18"/>
        <v>9357</v>
      </c>
      <c r="J72" s="82">
        <f t="shared" si="5"/>
        <v>0.18172707742852862</v>
      </c>
      <c r="K72" s="82">
        <f t="shared" si="6"/>
        <v>1.6191306513887158E-3</v>
      </c>
      <c r="L72" s="82">
        <f t="shared" si="7"/>
        <v>1.4696724374143729E-2</v>
      </c>
      <c r="M72" s="81">
        <f t="shared" si="9"/>
        <v>11.138066447890505</v>
      </c>
      <c r="N72" s="84">
        <f t="shared" si="8"/>
        <v>7.5017273714342121E-3</v>
      </c>
      <c r="O72" s="84"/>
      <c r="P72" s="85">
        <f t="shared" si="10"/>
        <v>6.8897443490277363E-2</v>
      </c>
      <c r="Q72" s="87">
        <f t="shared" si="11"/>
        <v>7.5017273714342121E-3</v>
      </c>
      <c r="R72" s="96">
        <f t="shared" si="19"/>
        <v>0.92360082913828845</v>
      </c>
      <c r="AB72" s="119">
        <f t="shared" si="16"/>
        <v>940.42857142857144</v>
      </c>
      <c r="AC72" s="120">
        <f t="shared" si="16"/>
        <v>6.5714285714285712</v>
      </c>
      <c r="AD72" s="67">
        <f t="shared" si="13"/>
        <v>6.1897142857142855</v>
      </c>
      <c r="AE72" s="41">
        <f t="shared" si="14"/>
        <v>1.0616691285081241</v>
      </c>
    </row>
    <row r="73" spans="1:31" ht="13.8" x14ac:dyDescent="0.25">
      <c r="A73" s="95">
        <v>43931</v>
      </c>
      <c r="B73" s="81">
        <v>11917</v>
      </c>
      <c r="C73" s="81">
        <v>94</v>
      </c>
      <c r="D73" s="81">
        <v>795</v>
      </c>
      <c r="E73" s="81"/>
      <c r="F73" s="81">
        <f t="shared" si="17"/>
        <v>1786</v>
      </c>
      <c r="G73" s="81">
        <f t="shared" si="17"/>
        <v>18</v>
      </c>
      <c r="H73" s="81">
        <f t="shared" si="17"/>
        <v>97</v>
      </c>
      <c r="I73" s="81">
        <f t="shared" si="18"/>
        <v>11028</v>
      </c>
      <c r="J73" s="82">
        <f t="shared" si="5"/>
        <v>0.19088639473532995</v>
      </c>
      <c r="K73" s="82">
        <f t="shared" si="6"/>
        <v>1.9236934915036871E-3</v>
      </c>
      <c r="L73" s="82">
        <f t="shared" si="7"/>
        <v>1.0366570481992091E-2</v>
      </c>
      <c r="M73" s="81">
        <f t="shared" si="9"/>
        <v>15.531513004682456</v>
      </c>
      <c r="N73" s="84">
        <f t="shared" si="8"/>
        <v>7.8878912477972647E-3</v>
      </c>
      <c r="O73" s="84"/>
      <c r="P73" s="85">
        <f t="shared" si="10"/>
        <v>6.6711420659561968E-2</v>
      </c>
      <c r="Q73" s="87">
        <f t="shared" si="11"/>
        <v>7.8878912477972647E-3</v>
      </c>
      <c r="R73" s="96">
        <f t="shared" si="19"/>
        <v>0.92540068809264076</v>
      </c>
      <c r="AB73" s="119">
        <f t="shared" si="16"/>
        <v>1109.7142857142858</v>
      </c>
      <c r="AC73" s="120">
        <f t="shared" si="16"/>
        <v>8.5714285714285712</v>
      </c>
      <c r="AD73" s="67">
        <f t="shared" si="13"/>
        <v>7.1154285714285717</v>
      </c>
      <c r="AE73" s="41">
        <f t="shared" si="14"/>
        <v>1.2046257629296497</v>
      </c>
    </row>
    <row r="74" spans="1:31" ht="13.8" x14ac:dyDescent="0.25">
      <c r="A74" s="95">
        <v>43932</v>
      </c>
      <c r="B74" s="81">
        <v>13584</v>
      </c>
      <c r="C74" s="81">
        <v>106</v>
      </c>
      <c r="D74" s="81">
        <v>1045</v>
      </c>
      <c r="E74" s="81"/>
      <c r="F74" s="81">
        <f t="shared" si="17"/>
        <v>1667</v>
      </c>
      <c r="G74" s="81">
        <f t="shared" si="17"/>
        <v>12</v>
      </c>
      <c r="H74" s="81">
        <f t="shared" si="17"/>
        <v>250</v>
      </c>
      <c r="I74" s="81">
        <f t="shared" si="18"/>
        <v>12433</v>
      </c>
      <c r="J74" s="82">
        <f t="shared" si="5"/>
        <v>0.15117302668151533</v>
      </c>
      <c r="K74" s="82">
        <f t="shared" si="6"/>
        <v>1.088139281828074E-3</v>
      </c>
      <c r="L74" s="82">
        <f t="shared" si="7"/>
        <v>2.266956837141821E-2</v>
      </c>
      <c r="M74" s="81">
        <f t="shared" si="9"/>
        <v>6.3631150314646989</v>
      </c>
      <c r="N74" s="84">
        <f t="shared" si="8"/>
        <v>7.8032979976442873E-3</v>
      </c>
      <c r="O74" s="84"/>
      <c r="P74" s="85">
        <f t="shared" si="10"/>
        <v>7.6928739693757367E-2</v>
      </c>
      <c r="Q74" s="87">
        <f t="shared" si="11"/>
        <v>7.8032979976442873E-3</v>
      </c>
      <c r="R74" s="96">
        <f t="shared" si="19"/>
        <v>0.9152679623085983</v>
      </c>
      <c r="AB74" s="119">
        <f t="shared" si="16"/>
        <v>1264.7142857142858</v>
      </c>
      <c r="AC74" s="120">
        <f t="shared" si="16"/>
        <v>9</v>
      </c>
      <c r="AD74" s="67">
        <f t="shared" si="13"/>
        <v>7.9245714285714284</v>
      </c>
      <c r="AE74" s="41">
        <f t="shared" si="14"/>
        <v>1.1357081049899049</v>
      </c>
    </row>
    <row r="75" spans="1:31" ht="13.8" x14ac:dyDescent="0.25">
      <c r="A75" s="95">
        <v>43933</v>
      </c>
      <c r="B75" s="81">
        <v>15770</v>
      </c>
      <c r="C75" s="81">
        <v>130</v>
      </c>
      <c r="D75" s="81">
        <v>1291</v>
      </c>
      <c r="E75" s="81"/>
      <c r="F75" s="81">
        <f t="shared" si="17"/>
        <v>2186</v>
      </c>
      <c r="G75" s="81">
        <f t="shared" si="17"/>
        <v>24</v>
      </c>
      <c r="H75" s="81">
        <f t="shared" si="17"/>
        <v>246</v>
      </c>
      <c r="I75" s="81">
        <f t="shared" si="18"/>
        <v>14349</v>
      </c>
      <c r="J75" s="82">
        <f t="shared" si="5"/>
        <v>0.17583877568709549</v>
      </c>
      <c r="K75" s="82">
        <f t="shared" si="6"/>
        <v>1.9303466580873482E-3</v>
      </c>
      <c r="L75" s="82">
        <f t="shared" si="7"/>
        <v>1.978605324539532E-2</v>
      </c>
      <c r="M75" s="81">
        <f t="shared" si="9"/>
        <v>8.0970499930283637</v>
      </c>
      <c r="N75" s="84">
        <f t="shared" si="8"/>
        <v>8.2435003170577038E-3</v>
      </c>
      <c r="O75" s="84"/>
      <c r="P75" s="85">
        <f t="shared" si="10"/>
        <v>8.1864299302473048E-2</v>
      </c>
      <c r="Q75" s="87">
        <f t="shared" si="11"/>
        <v>8.2435003170577038E-3</v>
      </c>
      <c r="R75" s="96">
        <f t="shared" si="19"/>
        <v>0.90989220038046925</v>
      </c>
      <c r="AB75" s="119">
        <f t="shared" si="16"/>
        <v>1483</v>
      </c>
      <c r="AC75" s="120">
        <f t="shared" si="16"/>
        <v>12.142857142857142</v>
      </c>
      <c r="AD75" s="67">
        <f t="shared" si="13"/>
        <v>8.8114285714285714</v>
      </c>
      <c r="AE75" s="41">
        <f t="shared" si="14"/>
        <v>1.3780804150453956</v>
      </c>
    </row>
    <row r="76" spans="1:31" ht="13.8" x14ac:dyDescent="0.25">
      <c r="A76" s="95">
        <v>43934</v>
      </c>
      <c r="B76" s="81">
        <v>18328</v>
      </c>
      <c r="C76" s="81">
        <v>148</v>
      </c>
      <c r="D76" s="81">
        <v>1470</v>
      </c>
      <c r="E76" s="81"/>
      <c r="F76" s="81">
        <f t="shared" si="17"/>
        <v>2558</v>
      </c>
      <c r="G76" s="81">
        <f t="shared" si="17"/>
        <v>18</v>
      </c>
      <c r="H76" s="81">
        <f t="shared" si="17"/>
        <v>179</v>
      </c>
      <c r="I76" s="81">
        <f t="shared" si="18"/>
        <v>16710</v>
      </c>
      <c r="J76" s="82">
        <f t="shared" si="5"/>
        <v>0.1782895290960281</v>
      </c>
      <c r="K76" s="82">
        <f t="shared" si="6"/>
        <v>1.2544428183148652E-3</v>
      </c>
      <c r="L76" s="82">
        <f t="shared" si="7"/>
        <v>1.2474736915464493E-2</v>
      </c>
      <c r="M76" s="81">
        <f t="shared" si="9"/>
        <v>12.986174888319326</v>
      </c>
      <c r="N76" s="84">
        <f t="shared" si="8"/>
        <v>8.0750763858577039E-3</v>
      </c>
      <c r="O76" s="84"/>
      <c r="P76" s="85">
        <f t="shared" si="10"/>
        <v>8.0205150589262336E-2</v>
      </c>
      <c r="Q76" s="87">
        <f t="shared" si="11"/>
        <v>8.0750763858577039E-3</v>
      </c>
      <c r="R76" s="96">
        <f t="shared" si="19"/>
        <v>0.91171977302487994</v>
      </c>
      <c r="AB76" s="119">
        <f t="shared" ref="AB76:AC91" si="20">AVERAGE(F70:F76)</f>
        <v>1712.1428571428571</v>
      </c>
      <c r="AC76" s="120">
        <f t="shared" si="20"/>
        <v>14.428571428571429</v>
      </c>
      <c r="AD76" s="67">
        <f t="shared" si="13"/>
        <v>10.301714285714286</v>
      </c>
      <c r="AE76" s="41">
        <f t="shared" si="14"/>
        <v>1.4005990681162634</v>
      </c>
    </row>
    <row r="77" spans="1:31" ht="13.8" x14ac:dyDescent="0.25">
      <c r="A77" s="95">
        <v>43935</v>
      </c>
      <c r="B77" s="81">
        <v>21102</v>
      </c>
      <c r="C77" s="81">
        <v>170</v>
      </c>
      <c r="D77" s="81">
        <v>1694</v>
      </c>
      <c r="E77" s="81"/>
      <c r="F77" s="81">
        <f t="shared" si="17"/>
        <v>2774</v>
      </c>
      <c r="G77" s="81">
        <f t="shared" si="17"/>
        <v>22</v>
      </c>
      <c r="H77" s="81">
        <f t="shared" si="17"/>
        <v>224</v>
      </c>
      <c r="I77" s="81">
        <f t="shared" si="18"/>
        <v>19238</v>
      </c>
      <c r="J77" s="82">
        <f t="shared" si="5"/>
        <v>0.16602922993106028</v>
      </c>
      <c r="K77" s="82">
        <f t="shared" si="6"/>
        <v>1.3165769000598444E-3</v>
      </c>
      <c r="L77" s="82">
        <f t="shared" si="7"/>
        <v>1.3405146618791143E-2</v>
      </c>
      <c r="M77" s="81">
        <f t="shared" si="9"/>
        <v>11.277839155073242</v>
      </c>
      <c r="N77" s="84">
        <f t="shared" si="8"/>
        <v>8.0561084257416357E-3</v>
      </c>
      <c r="O77" s="84"/>
      <c r="P77" s="85">
        <f t="shared" si="10"/>
        <v>8.0276751018860767E-2</v>
      </c>
      <c r="Q77" s="87">
        <f t="shared" si="11"/>
        <v>8.0561084257416357E-3</v>
      </c>
      <c r="R77" s="96">
        <f t="shared" si="19"/>
        <v>0.91166714055539755</v>
      </c>
      <c r="AB77" s="119">
        <f t="shared" si="20"/>
        <v>1943.5714285714287</v>
      </c>
      <c r="AC77" s="120">
        <f t="shared" si="20"/>
        <v>16</v>
      </c>
      <c r="AD77" s="67">
        <f t="shared" si="13"/>
        <v>11.794285714285714</v>
      </c>
      <c r="AE77" s="41">
        <f t="shared" si="14"/>
        <v>1.3565891472868219</v>
      </c>
    </row>
    <row r="78" spans="1:31" ht="13.8" x14ac:dyDescent="0.25">
      <c r="A78" s="95">
        <v>43936</v>
      </c>
      <c r="B78" s="81">
        <v>24490</v>
      </c>
      <c r="C78" s="81">
        <v>198</v>
      </c>
      <c r="D78" s="81">
        <v>1986</v>
      </c>
      <c r="E78" s="81"/>
      <c r="F78" s="81">
        <f t="shared" ref="F78:H93" si="21">B78-B77</f>
        <v>3388</v>
      </c>
      <c r="G78" s="81">
        <f t="shared" si="21"/>
        <v>28</v>
      </c>
      <c r="H78" s="81">
        <f t="shared" si="21"/>
        <v>292</v>
      </c>
      <c r="I78" s="81">
        <f t="shared" si="18"/>
        <v>22306</v>
      </c>
      <c r="J78" s="82">
        <f t="shared" si="5"/>
        <v>0.17613525173039463</v>
      </c>
      <c r="K78" s="82">
        <f t="shared" si="6"/>
        <v>1.4554527497660878E-3</v>
      </c>
      <c r="L78" s="82">
        <f t="shared" si="7"/>
        <v>1.5178292961846345E-2</v>
      </c>
      <c r="M78" s="81">
        <f t="shared" si="9"/>
        <v>10.589031164966661</v>
      </c>
      <c r="N78" s="84">
        <f t="shared" si="8"/>
        <v>8.0849326255614529E-3</v>
      </c>
      <c r="O78" s="84"/>
      <c r="P78" s="85">
        <f t="shared" si="10"/>
        <v>8.1094324213964883E-2</v>
      </c>
      <c r="Q78" s="87">
        <f t="shared" si="11"/>
        <v>8.0849326255614529E-3</v>
      </c>
      <c r="R78" s="96">
        <f t="shared" si="19"/>
        <v>0.91082074316047368</v>
      </c>
      <c r="AB78" s="119">
        <f t="shared" si="20"/>
        <v>2259.7142857142858</v>
      </c>
      <c r="AC78" s="120">
        <f t="shared" si="20"/>
        <v>19.285714285714285</v>
      </c>
      <c r="AD78" s="67">
        <f t="shared" si="13"/>
        <v>13.474285714285713</v>
      </c>
      <c r="AE78" s="41">
        <f t="shared" si="14"/>
        <v>1.4312977099236641</v>
      </c>
    </row>
    <row r="79" spans="1:31" ht="13.8" x14ac:dyDescent="0.25">
      <c r="A79" s="95">
        <v>43937</v>
      </c>
      <c r="B79" s="81">
        <v>27938</v>
      </c>
      <c r="C79" s="81">
        <v>232</v>
      </c>
      <c r="D79" s="81">
        <v>2304</v>
      </c>
      <c r="E79" s="81"/>
      <c r="F79" s="81">
        <f t="shared" si="21"/>
        <v>3448</v>
      </c>
      <c r="G79" s="81">
        <f t="shared" si="21"/>
        <v>34</v>
      </c>
      <c r="H79" s="81">
        <f t="shared" si="21"/>
        <v>318</v>
      </c>
      <c r="I79" s="81">
        <f t="shared" si="18"/>
        <v>25402</v>
      </c>
      <c r="J79" s="82">
        <f t="shared" si="5"/>
        <v>0.15460318853374216</v>
      </c>
      <c r="K79" s="82">
        <f t="shared" si="6"/>
        <v>1.5242535640634808E-3</v>
      </c>
      <c r="L79" s="82">
        <f t="shared" si="7"/>
        <v>1.4256253922711378E-2</v>
      </c>
      <c r="M79" s="81">
        <f t="shared" si="9"/>
        <v>9.7970986461183305</v>
      </c>
      <c r="N79" s="84">
        <f t="shared" si="8"/>
        <v>8.3041019400100224E-3</v>
      </c>
      <c r="O79" s="84"/>
      <c r="P79" s="85">
        <f t="shared" si="10"/>
        <v>8.2468322714582293E-2</v>
      </c>
      <c r="Q79" s="87">
        <f t="shared" si="11"/>
        <v>8.3041019400100224E-3</v>
      </c>
      <c r="R79" s="96">
        <f t="shared" si="19"/>
        <v>0.90922757534540766</v>
      </c>
      <c r="AB79" s="119">
        <f t="shared" si="20"/>
        <v>2543.8571428571427</v>
      </c>
      <c r="AC79" s="120">
        <f t="shared" si="20"/>
        <v>22.285714285714285</v>
      </c>
      <c r="AD79" s="67">
        <f t="shared" si="13"/>
        <v>15.046857142857144</v>
      </c>
      <c r="AE79" s="41">
        <f t="shared" si="14"/>
        <v>1.4810876500075951</v>
      </c>
    </row>
    <row r="80" spans="1:31" ht="13.8" x14ac:dyDescent="0.25">
      <c r="A80" s="95">
        <v>43938</v>
      </c>
      <c r="B80" s="94">
        <v>32008</v>
      </c>
      <c r="C80" s="94">
        <v>273</v>
      </c>
      <c r="D80" s="94">
        <v>2590</v>
      </c>
      <c r="E80" s="94"/>
      <c r="F80" s="81">
        <f t="shared" si="21"/>
        <v>4070</v>
      </c>
      <c r="G80" s="81">
        <f t="shared" si="21"/>
        <v>41</v>
      </c>
      <c r="H80" s="81">
        <f t="shared" si="21"/>
        <v>286</v>
      </c>
      <c r="I80" s="81">
        <f t="shared" si="18"/>
        <v>29145</v>
      </c>
      <c r="J80" s="82">
        <f t="shared" si="5"/>
        <v>0.16025428385737622</v>
      </c>
      <c r="K80" s="82">
        <f t="shared" si="6"/>
        <v>1.6140461380993623E-3</v>
      </c>
      <c r="L80" s="82">
        <f t="shared" si="7"/>
        <v>1.1258955987717503E-2</v>
      </c>
      <c r="M80" s="81">
        <f t="shared" si="9"/>
        <v>12.448866417569024</v>
      </c>
      <c r="N80" s="84">
        <f t="shared" si="8"/>
        <v>8.5291177205698582E-3</v>
      </c>
      <c r="O80" s="84"/>
      <c r="P80" s="85">
        <f t="shared" si="10"/>
        <v>8.0917270682329415E-2</v>
      </c>
      <c r="Q80" s="87">
        <f t="shared" si="11"/>
        <v>8.5291177205698582E-3</v>
      </c>
      <c r="R80" s="96">
        <f t="shared" si="19"/>
        <v>0.91055361159710069</v>
      </c>
      <c r="AB80" s="119">
        <f t="shared" si="20"/>
        <v>2870.1428571428573</v>
      </c>
      <c r="AC80" s="120">
        <f t="shared" si="20"/>
        <v>25.571428571428573</v>
      </c>
      <c r="AD80" s="67">
        <f t="shared" si="13"/>
        <v>17.755428571428574</v>
      </c>
      <c r="AE80" s="41">
        <f t="shared" si="14"/>
        <v>1.4402033985581872</v>
      </c>
    </row>
    <row r="81" spans="1:31" ht="13.8" x14ac:dyDescent="0.25">
      <c r="A81" s="95">
        <v>43939</v>
      </c>
      <c r="B81" s="81">
        <v>36793</v>
      </c>
      <c r="C81" s="81">
        <v>313</v>
      </c>
      <c r="D81" s="81">
        <v>3057</v>
      </c>
      <c r="E81" s="81"/>
      <c r="F81" s="81">
        <f t="shared" si="21"/>
        <v>4785</v>
      </c>
      <c r="G81" s="81">
        <f t="shared" si="21"/>
        <v>40</v>
      </c>
      <c r="H81" s="81">
        <f t="shared" si="21"/>
        <v>467</v>
      </c>
      <c r="I81" s="81">
        <f t="shared" si="18"/>
        <v>33423</v>
      </c>
      <c r="J81" s="82">
        <f t="shared" si="5"/>
        <v>0.16421512199912752</v>
      </c>
      <c r="K81" s="82">
        <f t="shared" si="6"/>
        <v>1.3724481043060558E-3</v>
      </c>
      <c r="L81" s="82">
        <f t="shared" si="7"/>
        <v>1.6023331617773202E-2</v>
      </c>
      <c r="M81" s="81">
        <f t="shared" si="9"/>
        <v>9.4399402971687802</v>
      </c>
      <c r="N81" s="84">
        <f t="shared" si="8"/>
        <v>8.5070529720327245E-3</v>
      </c>
      <c r="O81" s="84"/>
      <c r="P81" s="85">
        <f t="shared" si="10"/>
        <v>8.3086456662952196E-2</v>
      </c>
      <c r="Q81" s="87">
        <f t="shared" si="11"/>
        <v>8.5070529720327245E-3</v>
      </c>
      <c r="R81" s="96">
        <f t="shared" si="19"/>
        <v>0.90840649036501508</v>
      </c>
      <c r="AB81" s="119">
        <f t="shared" si="20"/>
        <v>3315.5714285714284</v>
      </c>
      <c r="AC81" s="120">
        <f t="shared" si="20"/>
        <v>29.571428571428573</v>
      </c>
      <c r="AD81" s="67">
        <f t="shared" si="13"/>
        <v>20.235428571428574</v>
      </c>
      <c r="AE81" s="41">
        <f t="shared" si="14"/>
        <v>1.4613690274483224</v>
      </c>
    </row>
    <row r="82" spans="1:31" ht="13.8" x14ac:dyDescent="0.25">
      <c r="A82" s="95">
        <v>43940</v>
      </c>
      <c r="B82" s="81">
        <v>42853</v>
      </c>
      <c r="C82" s="81">
        <v>361</v>
      </c>
      <c r="D82" s="81">
        <v>3291</v>
      </c>
      <c r="E82" s="81"/>
      <c r="F82" s="81">
        <f t="shared" si="21"/>
        <v>6060</v>
      </c>
      <c r="G82" s="81">
        <f t="shared" si="21"/>
        <v>48</v>
      </c>
      <c r="H82" s="81">
        <f t="shared" si="21"/>
        <v>234</v>
      </c>
      <c r="I82" s="81">
        <f t="shared" si="18"/>
        <v>39201</v>
      </c>
      <c r="J82" s="82">
        <f t="shared" si="5"/>
        <v>0.1813579939754337</v>
      </c>
      <c r="K82" s="82">
        <f t="shared" si="6"/>
        <v>1.4361367920294407E-3</v>
      </c>
      <c r="L82" s="82">
        <f t="shared" si="7"/>
        <v>7.0011668611435242E-3</v>
      </c>
      <c r="M82" s="81">
        <f t="shared" si="9"/>
        <v>21.494780966811774</v>
      </c>
      <c r="N82" s="84">
        <f t="shared" si="8"/>
        <v>8.4241476676078682E-3</v>
      </c>
      <c r="O82" s="84"/>
      <c r="P82" s="85">
        <f t="shared" si="10"/>
        <v>7.6797423750962587E-2</v>
      </c>
      <c r="Q82" s="87">
        <f t="shared" si="11"/>
        <v>8.4241476676078682E-3</v>
      </c>
      <c r="R82" s="96">
        <f t="shared" si="19"/>
        <v>0.91477842858142955</v>
      </c>
      <c r="AB82" s="119">
        <f t="shared" si="20"/>
        <v>3869</v>
      </c>
      <c r="AC82" s="120">
        <f t="shared" si="20"/>
        <v>33</v>
      </c>
      <c r="AD82" s="67">
        <f t="shared" si="13"/>
        <v>23.728000000000002</v>
      </c>
      <c r="AE82" s="41">
        <f t="shared" si="14"/>
        <v>1.3907619689817936</v>
      </c>
    </row>
    <row r="83" spans="1:31" ht="13.8" x14ac:dyDescent="0.25">
      <c r="A83" s="95">
        <v>43941</v>
      </c>
      <c r="B83" s="81">
        <v>47121</v>
      </c>
      <c r="C83" s="81">
        <v>405</v>
      </c>
      <c r="D83" s="81">
        <v>3446</v>
      </c>
      <c r="E83" s="81"/>
      <c r="F83" s="81">
        <f t="shared" si="21"/>
        <v>4268</v>
      </c>
      <c r="G83" s="81">
        <f t="shared" si="21"/>
        <v>44</v>
      </c>
      <c r="H83" s="81">
        <f t="shared" si="21"/>
        <v>155</v>
      </c>
      <c r="I83" s="81">
        <f t="shared" si="18"/>
        <v>43270</v>
      </c>
      <c r="J83" s="82">
        <f t="shared" si="5"/>
        <v>0.10890675358227012</v>
      </c>
      <c r="K83" s="82">
        <f t="shared" si="6"/>
        <v>1.1224203464197341E-3</v>
      </c>
      <c r="L83" s="82">
        <f t="shared" si="7"/>
        <v>3.9539807657967907E-3</v>
      </c>
      <c r="M83" s="81">
        <f t="shared" si="9"/>
        <v>21.453535915470209</v>
      </c>
      <c r="N83" s="84">
        <f t="shared" si="8"/>
        <v>8.5948939963073796E-3</v>
      </c>
      <c r="O83" s="84"/>
      <c r="P83" s="85">
        <f t="shared" si="10"/>
        <v>7.3130875830309208E-2</v>
      </c>
      <c r="Q83" s="87">
        <f t="shared" si="11"/>
        <v>8.5948939963073796E-3</v>
      </c>
      <c r="R83" s="96">
        <f t="shared" si="19"/>
        <v>0.91827423017338339</v>
      </c>
      <c r="AB83" s="119">
        <f t="shared" si="20"/>
        <v>4113.2857142857147</v>
      </c>
      <c r="AC83" s="120">
        <f t="shared" si="20"/>
        <v>36.714285714285715</v>
      </c>
      <c r="AD83" s="67">
        <f t="shared" si="13"/>
        <v>27.394285714285715</v>
      </c>
      <c r="AE83" s="41">
        <f t="shared" si="14"/>
        <v>1.3402169378389654</v>
      </c>
    </row>
    <row r="84" spans="1:31" ht="13.8" x14ac:dyDescent="0.25">
      <c r="A84" s="95">
        <v>43942</v>
      </c>
      <c r="B84" s="81">
        <v>52763</v>
      </c>
      <c r="C84" s="81">
        <v>456</v>
      </c>
      <c r="D84" s="81">
        <v>3873</v>
      </c>
      <c r="E84" s="81"/>
      <c r="F84" s="81">
        <f t="shared" si="21"/>
        <v>5642</v>
      </c>
      <c r="G84" s="81">
        <f t="shared" si="21"/>
        <v>51</v>
      </c>
      <c r="H84" s="81">
        <f t="shared" si="21"/>
        <v>427</v>
      </c>
      <c r="I84" s="81">
        <f t="shared" si="18"/>
        <v>48434</v>
      </c>
      <c r="J84" s="82">
        <f t="shared" si="5"/>
        <v>0.13043268644245096</v>
      </c>
      <c r="K84" s="82">
        <f t="shared" si="6"/>
        <v>1.1786457129651028E-3</v>
      </c>
      <c r="L84" s="82">
        <f t="shared" si="7"/>
        <v>9.8682690085509592E-3</v>
      </c>
      <c r="M84" s="81">
        <f t="shared" si="9"/>
        <v>11.807159712060361</v>
      </c>
      <c r="N84" s="84">
        <f t="shared" si="8"/>
        <v>8.6424198775657182E-3</v>
      </c>
      <c r="O84" s="84"/>
      <c r="P84" s="85">
        <f t="shared" si="10"/>
        <v>7.34037109337983E-2</v>
      </c>
      <c r="Q84" s="87">
        <f t="shared" si="11"/>
        <v>8.6424198775657182E-3</v>
      </c>
      <c r="R84" s="96">
        <f t="shared" si="19"/>
        <v>0.91795386918863597</v>
      </c>
      <c r="AB84" s="119">
        <f t="shared" si="20"/>
        <v>4523</v>
      </c>
      <c r="AC84" s="120">
        <f t="shared" si="20"/>
        <v>40.857142857142854</v>
      </c>
      <c r="AD84" s="67">
        <f t="shared" si="13"/>
        <v>31.09714285714286</v>
      </c>
      <c r="AE84" s="41">
        <f t="shared" si="14"/>
        <v>1.3138552002940094</v>
      </c>
    </row>
    <row r="85" spans="1:31" ht="13.8" x14ac:dyDescent="0.25">
      <c r="A85" s="95">
        <v>43943</v>
      </c>
      <c r="B85" s="81">
        <v>57999</v>
      </c>
      <c r="C85" s="81">
        <v>513</v>
      </c>
      <c r="D85" s="81">
        <v>4420</v>
      </c>
      <c r="E85" s="81"/>
      <c r="F85" s="81">
        <f t="shared" si="21"/>
        <v>5236</v>
      </c>
      <c r="G85" s="81">
        <f t="shared" si="21"/>
        <v>57</v>
      </c>
      <c r="H85" s="81">
        <f t="shared" si="21"/>
        <v>547</v>
      </c>
      <c r="I85" s="81">
        <f t="shared" si="18"/>
        <v>53066</v>
      </c>
      <c r="J85" s="82">
        <f t="shared" si="5"/>
        <v>0.10814497614653107</v>
      </c>
      <c r="K85" s="82">
        <f t="shared" si="6"/>
        <v>1.1768592311186357E-3</v>
      </c>
      <c r="L85" s="82">
        <f t="shared" si="7"/>
        <v>1.1293719288103398E-2</v>
      </c>
      <c r="M85" s="81">
        <f t="shared" si="9"/>
        <v>8.6720095607302756</v>
      </c>
      <c r="N85" s="84">
        <f t="shared" si="8"/>
        <v>8.8449800858635495E-3</v>
      </c>
      <c r="O85" s="84"/>
      <c r="P85" s="85">
        <f t="shared" si="10"/>
        <v>7.6208210486387692E-2</v>
      </c>
      <c r="Q85" s="87">
        <f t="shared" si="11"/>
        <v>8.8449800858635495E-3</v>
      </c>
      <c r="R85" s="96">
        <f t="shared" si="19"/>
        <v>0.91494680942774875</v>
      </c>
      <c r="AB85" s="119">
        <f t="shared" si="20"/>
        <v>4787</v>
      </c>
      <c r="AC85" s="120">
        <f t="shared" si="20"/>
        <v>45</v>
      </c>
      <c r="AD85" s="67">
        <f t="shared" si="13"/>
        <v>36.155428571428573</v>
      </c>
      <c r="AE85" s="41">
        <f t="shared" si="14"/>
        <v>1.2446263750158046</v>
      </c>
    </row>
    <row r="86" spans="1:31" ht="13.8" x14ac:dyDescent="0.25">
      <c r="A86" s="95">
        <v>43944</v>
      </c>
      <c r="B86" s="81">
        <v>62773</v>
      </c>
      <c r="C86" s="81">
        <v>555</v>
      </c>
      <c r="D86" s="94">
        <v>4891</v>
      </c>
      <c r="E86" s="94"/>
      <c r="F86" s="81">
        <f t="shared" si="21"/>
        <v>4774</v>
      </c>
      <c r="G86" s="81">
        <f t="shared" si="21"/>
        <v>42</v>
      </c>
      <c r="H86" s="81">
        <f t="shared" si="21"/>
        <v>471</v>
      </c>
      <c r="I86" s="81">
        <f t="shared" si="18"/>
        <v>57327</v>
      </c>
      <c r="J86" s="82">
        <f t="shared" si="5"/>
        <v>8.9999210302449326E-2</v>
      </c>
      <c r="K86" s="82">
        <f t="shared" si="6"/>
        <v>7.9146722948780768E-4</v>
      </c>
      <c r="L86" s="82">
        <f t="shared" si="7"/>
        <v>8.8757396449704144E-3</v>
      </c>
      <c r="M86" s="81">
        <f t="shared" si="9"/>
        <v>9.3097428731184717</v>
      </c>
      <c r="N86" s="84">
        <f t="shared" si="8"/>
        <v>8.8413808484539523E-3</v>
      </c>
      <c r="O86" s="84"/>
      <c r="P86" s="85">
        <f t="shared" si="10"/>
        <v>7.7915664377996907E-2</v>
      </c>
      <c r="Q86" s="87">
        <f t="shared" si="11"/>
        <v>8.8413808484539523E-3</v>
      </c>
      <c r="R86" s="96">
        <f t="shared" si="19"/>
        <v>0.91324295477354911</v>
      </c>
      <c r="AB86" s="119">
        <f t="shared" si="20"/>
        <v>4976.4285714285716</v>
      </c>
      <c r="AC86" s="120">
        <f t="shared" si="20"/>
        <v>46.142857142857146</v>
      </c>
      <c r="AD86" s="67">
        <f t="shared" si="13"/>
        <v>40.701714285714282</v>
      </c>
      <c r="AE86" s="41">
        <f t="shared" si="14"/>
        <v>1.1336833829392938</v>
      </c>
    </row>
    <row r="87" spans="1:31" ht="13.8" x14ac:dyDescent="0.25">
      <c r="A87" s="95">
        <v>43945</v>
      </c>
      <c r="B87" s="81">
        <v>68622</v>
      </c>
      <c r="C87" s="81">
        <v>615</v>
      </c>
      <c r="D87" s="81">
        <v>5568</v>
      </c>
      <c r="E87" s="81"/>
      <c r="F87" s="81">
        <f t="shared" si="21"/>
        <v>5849</v>
      </c>
      <c r="G87" s="81">
        <f t="shared" si="21"/>
        <v>60</v>
      </c>
      <c r="H87" s="81">
        <f t="shared" si="21"/>
        <v>677</v>
      </c>
      <c r="I87" s="81">
        <f t="shared" si="18"/>
        <v>62439</v>
      </c>
      <c r="J87" s="82">
        <f t="shared" si="5"/>
        <v>0.10207261851512202</v>
      </c>
      <c r="K87" s="82">
        <f t="shared" si="6"/>
        <v>1.0466272437071537E-3</v>
      </c>
      <c r="L87" s="82">
        <f t="shared" si="7"/>
        <v>1.1809444066495717E-2</v>
      </c>
      <c r="M87" s="81">
        <f t="shared" si="9"/>
        <v>7.9396431500900952</v>
      </c>
      <c r="N87" s="84">
        <f t="shared" si="8"/>
        <v>8.9621404214391878E-3</v>
      </c>
      <c r="O87" s="84"/>
      <c r="P87" s="85">
        <f t="shared" si="10"/>
        <v>8.114015913263968E-2</v>
      </c>
      <c r="Q87" s="87">
        <f t="shared" si="11"/>
        <v>8.9621404214391878E-3</v>
      </c>
      <c r="R87" s="96">
        <f t="shared" si="19"/>
        <v>0.90989770044592111</v>
      </c>
      <c r="AB87" s="119">
        <f t="shared" si="20"/>
        <v>5230.5714285714284</v>
      </c>
      <c r="AC87" s="120">
        <f t="shared" si="20"/>
        <v>48.857142857142854</v>
      </c>
      <c r="AD87" s="67">
        <f t="shared" si="13"/>
        <v>45.922285714285721</v>
      </c>
      <c r="AE87" s="41">
        <f t="shared" si="14"/>
        <v>1.0639092130804835</v>
      </c>
    </row>
    <row r="88" spans="1:31" ht="13.8" x14ac:dyDescent="0.25">
      <c r="A88" s="95">
        <v>43946</v>
      </c>
      <c r="B88" s="81">
        <v>74588</v>
      </c>
      <c r="C88" s="81">
        <v>681</v>
      </c>
      <c r="D88" s="81">
        <v>6250</v>
      </c>
      <c r="E88" s="81"/>
      <c r="F88" s="81">
        <f t="shared" si="21"/>
        <v>5966</v>
      </c>
      <c r="G88" s="81">
        <f t="shared" si="21"/>
        <v>66</v>
      </c>
      <c r="H88" s="81">
        <f t="shared" si="21"/>
        <v>682</v>
      </c>
      <c r="I88" s="81">
        <f t="shared" si="18"/>
        <v>67657</v>
      </c>
      <c r="J88" s="82">
        <f t="shared" si="5"/>
        <v>9.5594206838619217E-2</v>
      </c>
      <c r="K88" s="82">
        <f t="shared" si="6"/>
        <v>1.0570316629029933E-3</v>
      </c>
      <c r="L88" s="82">
        <f t="shared" si="7"/>
        <v>1.0922660516664264E-2</v>
      </c>
      <c r="M88" s="81">
        <f t="shared" si="9"/>
        <v>7.979688075931211</v>
      </c>
      <c r="N88" s="84">
        <f t="shared" si="8"/>
        <v>9.1301549847160393E-3</v>
      </c>
      <c r="O88" s="84"/>
      <c r="P88" s="85">
        <f t="shared" si="10"/>
        <v>8.3793639727570118E-2</v>
      </c>
      <c r="Q88" s="87">
        <f t="shared" si="11"/>
        <v>9.1301549847160393E-3</v>
      </c>
      <c r="R88" s="96">
        <f t="shared" si="19"/>
        <v>0.90707620528771382</v>
      </c>
      <c r="AB88" s="119">
        <f t="shared" si="20"/>
        <v>5399.2857142857147</v>
      </c>
      <c r="AC88" s="120">
        <f t="shared" si="20"/>
        <v>52.571428571428569</v>
      </c>
      <c r="AD88" s="67">
        <f t="shared" si="13"/>
        <v>53.049142857142854</v>
      </c>
      <c r="AE88" s="41">
        <f t="shared" si="14"/>
        <v>0.99099487267870223</v>
      </c>
    </row>
    <row r="89" spans="1:31" ht="13.8" x14ac:dyDescent="0.25">
      <c r="A89" s="95">
        <v>43947</v>
      </c>
      <c r="B89" s="81">
        <v>80949</v>
      </c>
      <c r="C89" s="81">
        <v>747</v>
      </c>
      <c r="D89" s="81">
        <v>6767</v>
      </c>
      <c r="E89" s="81"/>
      <c r="F89" s="81">
        <f t="shared" si="21"/>
        <v>6361</v>
      </c>
      <c r="G89" s="81">
        <f t="shared" si="21"/>
        <v>66</v>
      </c>
      <c r="H89" s="81">
        <f t="shared" si="21"/>
        <v>517</v>
      </c>
      <c r="I89" s="81">
        <f t="shared" si="18"/>
        <v>73435</v>
      </c>
      <c r="J89" s="82">
        <f t="shared" si="5"/>
        <v>9.4066435235171206E-2</v>
      </c>
      <c r="K89" s="82">
        <f t="shared" si="6"/>
        <v>9.7550881653044031E-4</v>
      </c>
      <c r="L89" s="82">
        <f t="shared" si="7"/>
        <v>7.6414857294884488E-3</v>
      </c>
      <c r="M89" s="81">
        <f t="shared" si="9"/>
        <v>10.916385606699791</v>
      </c>
      <c r="N89" s="84">
        <f t="shared" si="8"/>
        <v>9.2280324648852975E-3</v>
      </c>
      <c r="O89" s="84"/>
      <c r="P89" s="85">
        <f t="shared" si="10"/>
        <v>8.3595844297026517E-2</v>
      </c>
      <c r="Q89" s="87">
        <f t="shared" si="11"/>
        <v>9.2280324648852975E-3</v>
      </c>
      <c r="R89" s="96">
        <f t="shared" si="19"/>
        <v>0.90717612323808816</v>
      </c>
      <c r="AB89" s="119">
        <f t="shared" si="20"/>
        <v>5442.2857142857147</v>
      </c>
      <c r="AC89" s="120">
        <f t="shared" si="20"/>
        <v>55.142857142857146</v>
      </c>
      <c r="AD89" s="67">
        <f t="shared" si="13"/>
        <v>61.904000000000003</v>
      </c>
      <c r="AE89" s="41">
        <f t="shared" si="14"/>
        <v>0.89078019421777499</v>
      </c>
    </row>
    <row r="90" spans="1:31" ht="13.8" x14ac:dyDescent="0.25">
      <c r="A90" s="95">
        <v>43948</v>
      </c>
      <c r="B90" s="81">
        <v>87147</v>
      </c>
      <c r="C90" s="81">
        <v>794</v>
      </c>
      <c r="D90" s="81">
        <v>7346</v>
      </c>
      <c r="E90" s="81"/>
      <c r="F90" s="81">
        <f t="shared" si="21"/>
        <v>6198</v>
      </c>
      <c r="G90" s="81">
        <f t="shared" si="21"/>
        <v>47</v>
      </c>
      <c r="H90" s="81">
        <f t="shared" si="21"/>
        <v>579</v>
      </c>
      <c r="I90" s="81">
        <f t="shared" si="18"/>
        <v>79007</v>
      </c>
      <c r="J90" s="82">
        <f t="shared" si="5"/>
        <v>8.4448013927425861E-2</v>
      </c>
      <c r="K90" s="82">
        <f t="shared" si="6"/>
        <v>6.4002178797576087E-4</v>
      </c>
      <c r="L90" s="82">
        <f t="shared" si="7"/>
        <v>7.8845237284673516E-3</v>
      </c>
      <c r="M90" s="81">
        <f t="shared" si="9"/>
        <v>9.9064535187867708</v>
      </c>
      <c r="N90" s="84">
        <f t="shared" si="8"/>
        <v>9.1110422619252521E-3</v>
      </c>
      <c r="O90" s="84"/>
      <c r="P90" s="85">
        <f t="shared" si="10"/>
        <v>8.4294353219273185E-2</v>
      </c>
      <c r="Q90" s="87">
        <f t="shared" si="11"/>
        <v>9.1110422619252521E-3</v>
      </c>
      <c r="R90" s="96">
        <f t="shared" si="19"/>
        <v>0.90659460451880158</v>
      </c>
      <c r="AB90" s="119">
        <f t="shared" si="20"/>
        <v>5718</v>
      </c>
      <c r="AC90" s="120">
        <f t="shared" si="20"/>
        <v>55.571428571428569</v>
      </c>
      <c r="AD90" s="67">
        <f t="shared" si="13"/>
        <v>65.812571428571431</v>
      </c>
      <c r="AE90" s="41">
        <f t="shared" si="14"/>
        <v>0.844389261278783</v>
      </c>
    </row>
    <row r="91" spans="1:31" ht="13.8" x14ac:dyDescent="0.25">
      <c r="A91" s="95">
        <v>43949</v>
      </c>
      <c r="B91" s="81">
        <v>93558</v>
      </c>
      <c r="C91" s="81">
        <v>867</v>
      </c>
      <c r="D91" s="81">
        <v>8456</v>
      </c>
      <c r="E91" s="81"/>
      <c r="F91" s="81">
        <f t="shared" si="21"/>
        <v>6411</v>
      </c>
      <c r="G91" s="81">
        <f t="shared" si="21"/>
        <v>73</v>
      </c>
      <c r="H91" s="81">
        <f t="shared" si="21"/>
        <v>1110</v>
      </c>
      <c r="I91" s="81">
        <f t="shared" si="18"/>
        <v>84235</v>
      </c>
      <c r="J91" s="82">
        <f t="shared" si="5"/>
        <v>8.1193194456814707E-2</v>
      </c>
      <c r="K91" s="82">
        <f t="shared" si="6"/>
        <v>9.2396876226157173E-4</v>
      </c>
      <c r="L91" s="82">
        <f t="shared" si="7"/>
        <v>1.4049388028908831E-2</v>
      </c>
      <c r="M91" s="81">
        <f t="shared" si="9"/>
        <v>5.4225111702870326</v>
      </c>
      <c r="N91" s="84">
        <f t="shared" si="8"/>
        <v>9.2669787725261337E-3</v>
      </c>
      <c r="O91" s="84"/>
      <c r="P91" s="85">
        <f t="shared" si="10"/>
        <v>9.0382436563415214E-2</v>
      </c>
      <c r="Q91" s="87">
        <f t="shared" si="11"/>
        <v>9.2669787725261337E-3</v>
      </c>
      <c r="R91" s="96">
        <f t="shared" si="19"/>
        <v>0.90035058466405871</v>
      </c>
      <c r="AB91" s="119">
        <f t="shared" si="20"/>
        <v>5827.8571428571431</v>
      </c>
      <c r="AC91" s="120">
        <f t="shared" si="20"/>
        <v>58.714285714285715</v>
      </c>
      <c r="AD91" s="67">
        <f t="shared" si="13"/>
        <v>72.367999999999995</v>
      </c>
      <c r="AE91" s="41">
        <f t="shared" si="14"/>
        <v>0.81132939578661456</v>
      </c>
    </row>
    <row r="92" spans="1:31" ht="13.8" x14ac:dyDescent="0.25">
      <c r="A92" s="95">
        <v>43950</v>
      </c>
      <c r="B92" s="81">
        <v>99399</v>
      </c>
      <c r="C92" s="81">
        <v>972</v>
      </c>
      <c r="D92" s="81">
        <v>10286</v>
      </c>
      <c r="E92" s="81"/>
      <c r="F92" s="81">
        <f t="shared" si="21"/>
        <v>5841</v>
      </c>
      <c r="G92" s="81">
        <f t="shared" si="21"/>
        <v>105</v>
      </c>
      <c r="H92" s="81">
        <f t="shared" si="21"/>
        <v>1830</v>
      </c>
      <c r="I92" s="81">
        <f t="shared" si="18"/>
        <v>88141</v>
      </c>
      <c r="J92" s="82">
        <f t="shared" si="5"/>
        <v>6.9386205780932936E-2</v>
      </c>
      <c r="K92" s="82">
        <f t="shared" si="6"/>
        <v>1.2465127322371936E-3</v>
      </c>
      <c r="L92" s="82">
        <f t="shared" si="7"/>
        <v>2.1724936190419659E-2</v>
      </c>
      <c r="M92" s="81">
        <f t="shared" si="9"/>
        <v>3.0205411079880546</v>
      </c>
      <c r="N92" s="84">
        <f t="shared" si="8"/>
        <v>9.778770410165092E-3</v>
      </c>
      <c r="O92" s="84"/>
      <c r="P92" s="85">
        <f t="shared" si="10"/>
        <v>0.10348192637752895</v>
      </c>
      <c r="Q92" s="87">
        <f t="shared" si="11"/>
        <v>9.778770410165092E-3</v>
      </c>
      <c r="R92" s="96">
        <f t="shared" si="19"/>
        <v>0.88673930321230598</v>
      </c>
      <c r="AB92" s="119">
        <f t="shared" ref="AB92:AC107" si="22">AVERAGE(F86:F92)</f>
        <v>5914.2857142857147</v>
      </c>
      <c r="AC92" s="120">
        <f t="shared" si="22"/>
        <v>65.571428571428569</v>
      </c>
      <c r="AD92" s="67">
        <f t="shared" si="13"/>
        <v>76.591999999999999</v>
      </c>
      <c r="AE92" s="41">
        <f t="shared" si="14"/>
        <v>0.85611328299859735</v>
      </c>
    </row>
    <row r="93" spans="1:31" ht="13.8" x14ac:dyDescent="0.25">
      <c r="A93" s="95">
        <v>43951</v>
      </c>
      <c r="B93" s="81">
        <v>106498</v>
      </c>
      <c r="C93" s="81">
        <v>1073</v>
      </c>
      <c r="D93" s="81">
        <v>11619</v>
      </c>
      <c r="E93" s="81"/>
      <c r="F93" s="81">
        <f t="shared" si="21"/>
        <v>7099</v>
      </c>
      <c r="G93" s="81">
        <f t="shared" si="21"/>
        <v>101</v>
      </c>
      <c r="H93" s="81">
        <f t="shared" si="21"/>
        <v>1333</v>
      </c>
      <c r="I93" s="81">
        <f t="shared" si="18"/>
        <v>93806</v>
      </c>
      <c r="J93" s="82">
        <f t="shared" si="5"/>
        <v>8.0596301066846426E-2</v>
      </c>
      <c r="K93" s="82">
        <f t="shared" si="6"/>
        <v>1.1458912424410887E-3</v>
      </c>
      <c r="L93" s="82">
        <f t="shared" si="7"/>
        <v>1.512349530865318E-2</v>
      </c>
      <c r="M93" s="81">
        <f t="shared" si="9"/>
        <v>4.9538623238025883</v>
      </c>
      <c r="N93" s="84">
        <f t="shared" si="8"/>
        <v>1.0075306578527296E-2</v>
      </c>
      <c r="O93" s="84"/>
      <c r="P93" s="85">
        <f t="shared" si="10"/>
        <v>0.10910064038761291</v>
      </c>
      <c r="Q93" s="87">
        <f t="shared" si="11"/>
        <v>1.0075306578527296E-2</v>
      </c>
      <c r="R93" s="96">
        <f t="shared" si="19"/>
        <v>0.8808240530338598</v>
      </c>
      <c r="AB93" s="119">
        <f t="shared" si="22"/>
        <v>6246.4285714285716</v>
      </c>
      <c r="AC93" s="120">
        <f t="shared" si="22"/>
        <v>74</v>
      </c>
      <c r="AD93" s="67">
        <f t="shared" si="13"/>
        <v>79.622857142857143</v>
      </c>
      <c r="AE93" s="41">
        <f t="shared" si="14"/>
        <v>0.92938136931247306</v>
      </c>
    </row>
    <row r="94" spans="1:31" ht="13.8" x14ac:dyDescent="0.25">
      <c r="A94" s="95">
        <v>43952</v>
      </c>
      <c r="B94" s="81">
        <v>114431</v>
      </c>
      <c r="C94" s="81">
        <v>1169</v>
      </c>
      <c r="D94" s="81">
        <v>13220</v>
      </c>
      <c r="E94" s="81"/>
      <c r="F94" s="81">
        <f t="shared" ref="F94:H109" si="23">B94-B93</f>
        <v>7933</v>
      </c>
      <c r="G94" s="81">
        <f t="shared" si="23"/>
        <v>96</v>
      </c>
      <c r="H94" s="81">
        <f t="shared" si="23"/>
        <v>1601</v>
      </c>
      <c r="I94" s="81">
        <f t="shared" si="18"/>
        <v>100042</v>
      </c>
      <c r="J94" s="82">
        <f t="shared" si="5"/>
        <v>8.4629911317840062E-2</v>
      </c>
      <c r="K94" s="82">
        <f t="shared" si="6"/>
        <v>1.0233886958190307E-3</v>
      </c>
      <c r="L94" s="82">
        <f t="shared" si="7"/>
        <v>1.7067138562565295E-2</v>
      </c>
      <c r="M94" s="81">
        <f t="shared" si="9"/>
        <v>4.6781340371722475</v>
      </c>
      <c r="N94" s="84">
        <f t="shared" si="8"/>
        <v>1.0215763211017994E-2</v>
      </c>
      <c r="O94" s="84"/>
      <c r="P94" s="85">
        <f t="shared" si="10"/>
        <v>0.11552813485856106</v>
      </c>
      <c r="Q94" s="87">
        <f t="shared" si="11"/>
        <v>1.0215763211017994E-2</v>
      </c>
      <c r="R94" s="96">
        <f t="shared" si="19"/>
        <v>0.87425610193042091</v>
      </c>
      <c r="AB94" s="119">
        <f t="shared" si="22"/>
        <v>6544.1428571428569</v>
      </c>
      <c r="AC94" s="120">
        <f t="shared" si="22"/>
        <v>79.142857142857139</v>
      </c>
      <c r="AD94" s="67">
        <f t="shared" si="13"/>
        <v>83.689142857142855</v>
      </c>
      <c r="AE94" s="41">
        <f t="shared" si="14"/>
        <v>0.94567651717922108</v>
      </c>
    </row>
    <row r="95" spans="1:31" ht="13.8" x14ac:dyDescent="0.25">
      <c r="A95" s="95">
        <v>43953</v>
      </c>
      <c r="B95" s="81">
        <v>124054</v>
      </c>
      <c r="C95" s="81">
        <v>1222</v>
      </c>
      <c r="D95" s="81">
        <v>15013</v>
      </c>
      <c r="E95" s="81"/>
      <c r="F95" s="81">
        <f t="shared" si="23"/>
        <v>9623</v>
      </c>
      <c r="G95" s="81">
        <f t="shared" si="23"/>
        <v>53</v>
      </c>
      <c r="H95" s="81">
        <f t="shared" si="23"/>
        <v>1793</v>
      </c>
      <c r="I95" s="81">
        <f t="shared" si="18"/>
        <v>107819</v>
      </c>
      <c r="J95" s="82">
        <f t="shared" si="5"/>
        <v>9.6265084319427527E-2</v>
      </c>
      <c r="K95" s="82">
        <f t="shared" si="6"/>
        <v>5.2977749345274985E-4</v>
      </c>
      <c r="L95" s="82">
        <f t="shared" si="7"/>
        <v>1.7922472561524159E-2</v>
      </c>
      <c r="M95" s="81">
        <f t="shared" si="9"/>
        <v>5.2169835132633633</v>
      </c>
      <c r="N95" s="84">
        <f t="shared" si="8"/>
        <v>9.8505489544875625E-3</v>
      </c>
      <c r="O95" s="84"/>
      <c r="P95" s="85">
        <f t="shared" si="10"/>
        <v>0.12101987844003417</v>
      </c>
      <c r="Q95" s="87">
        <f t="shared" si="11"/>
        <v>9.8505489544875625E-3</v>
      </c>
      <c r="R95" s="96">
        <f t="shared" si="19"/>
        <v>0.8691295726054783</v>
      </c>
      <c r="AB95" s="119">
        <f t="shared" si="22"/>
        <v>7066.5714285714284</v>
      </c>
      <c r="AC95" s="120">
        <f t="shared" si="22"/>
        <v>77.285714285714292</v>
      </c>
      <c r="AD95" s="67">
        <f t="shared" si="13"/>
        <v>86.388571428571439</v>
      </c>
      <c r="AE95" s="41">
        <f t="shared" si="14"/>
        <v>0.89462891916920229</v>
      </c>
    </row>
    <row r="96" spans="1:31" ht="13.8" x14ac:dyDescent="0.25">
      <c r="A96" s="95">
        <v>43954</v>
      </c>
      <c r="B96" s="81">
        <v>134687</v>
      </c>
      <c r="C96" s="81">
        <v>1280</v>
      </c>
      <c r="D96" s="81">
        <v>16639</v>
      </c>
      <c r="E96" s="81"/>
      <c r="F96" s="81">
        <f t="shared" si="23"/>
        <v>10633</v>
      </c>
      <c r="G96" s="81">
        <f t="shared" si="23"/>
        <v>58</v>
      </c>
      <c r="H96" s="81">
        <f t="shared" si="23"/>
        <v>1626</v>
      </c>
      <c r="I96" s="81">
        <f t="shared" si="18"/>
        <v>116768</v>
      </c>
      <c r="J96" s="82">
        <f t="shared" si="5"/>
        <v>9.8702885830606893E-2</v>
      </c>
      <c r="K96" s="82">
        <f t="shared" si="6"/>
        <v>5.3793858225359165E-4</v>
      </c>
      <c r="L96" s="82">
        <f t="shared" si="7"/>
        <v>1.5080829909385174E-2</v>
      </c>
      <c r="M96" s="81">
        <f t="shared" si="9"/>
        <v>6.3195050162530899</v>
      </c>
      <c r="N96" s="84">
        <f t="shared" si="8"/>
        <v>9.5035155582944165E-3</v>
      </c>
      <c r="O96" s="84"/>
      <c r="P96" s="85">
        <f t="shared" si="10"/>
        <v>0.12353827763629749</v>
      </c>
      <c r="Q96" s="87">
        <f t="shared" si="11"/>
        <v>9.5035155582944165E-3</v>
      </c>
      <c r="R96" s="96">
        <f t="shared" si="19"/>
        <v>0.86695820680540803</v>
      </c>
      <c r="AB96" s="119">
        <f t="shared" si="22"/>
        <v>7676.8571428571431</v>
      </c>
      <c r="AC96" s="120">
        <f t="shared" si="22"/>
        <v>76.142857142857139</v>
      </c>
      <c r="AD96" s="67">
        <f t="shared" si="13"/>
        <v>87.076571428571441</v>
      </c>
      <c r="AE96" s="41">
        <f t="shared" si="14"/>
        <v>0.87443563628727405</v>
      </c>
    </row>
    <row r="97" spans="1:31" ht="13.8" x14ac:dyDescent="0.25">
      <c r="A97" s="95">
        <v>43955</v>
      </c>
      <c r="B97" s="81">
        <v>145268</v>
      </c>
      <c r="C97" s="81">
        <v>1356</v>
      </c>
      <c r="D97" s="81">
        <v>18095</v>
      </c>
      <c r="E97" s="81"/>
      <c r="F97" s="81">
        <f t="shared" si="23"/>
        <v>10581</v>
      </c>
      <c r="G97" s="81">
        <f t="shared" si="23"/>
        <v>76</v>
      </c>
      <c r="H97" s="81">
        <f t="shared" si="23"/>
        <v>1456</v>
      </c>
      <c r="I97" s="81">
        <f t="shared" si="18"/>
        <v>125817</v>
      </c>
      <c r="J97" s="82">
        <f t="shared" ref="J97:J160" si="24">F97/I96*$B$2/($B$2-B96)</f>
        <v>9.0699288523098873E-2</v>
      </c>
      <c r="K97" s="82">
        <f t="shared" ref="K97:K160" si="25">G97/I96</f>
        <v>6.5086325020553577E-4</v>
      </c>
      <c r="L97" s="82">
        <f t="shared" ref="L97:L160" si="26">H97/I96</f>
        <v>1.2469169635516579E-2</v>
      </c>
      <c r="M97" s="81">
        <f t="shared" si="9"/>
        <v>6.913038199912017</v>
      </c>
      <c r="N97" s="84">
        <f t="shared" ref="N97:N160" si="27">C97/B97</f>
        <v>9.334471459646998E-3</v>
      </c>
      <c r="O97" s="84"/>
      <c r="P97" s="85">
        <f t="shared" si="10"/>
        <v>0.12456287688961093</v>
      </c>
      <c r="Q97" s="87">
        <f t="shared" si="11"/>
        <v>9.334471459646998E-3</v>
      </c>
      <c r="R97" s="96">
        <f t="shared" si="19"/>
        <v>0.86610265165074207</v>
      </c>
      <c r="AB97" s="119">
        <f t="shared" si="22"/>
        <v>8303</v>
      </c>
      <c r="AC97" s="120">
        <f t="shared" si="22"/>
        <v>80.285714285714292</v>
      </c>
      <c r="AD97" s="67">
        <f t="shared" si="13"/>
        <v>91.488</v>
      </c>
      <c r="AE97" s="41">
        <f t="shared" si="14"/>
        <v>0.87755458951681409</v>
      </c>
    </row>
    <row r="98" spans="1:31" ht="13.8" x14ac:dyDescent="0.25">
      <c r="A98" s="95">
        <v>43956</v>
      </c>
      <c r="B98" s="81">
        <v>155370</v>
      </c>
      <c r="C98" s="81">
        <v>1451</v>
      </c>
      <c r="D98" s="81">
        <v>19865</v>
      </c>
      <c r="E98" s="81"/>
      <c r="F98" s="81">
        <f t="shared" si="23"/>
        <v>10102</v>
      </c>
      <c r="G98" s="81">
        <f t="shared" si="23"/>
        <v>95</v>
      </c>
      <c r="H98" s="81">
        <f t="shared" si="23"/>
        <v>1770</v>
      </c>
      <c r="I98" s="81">
        <f t="shared" si="18"/>
        <v>134054</v>
      </c>
      <c r="J98" s="82">
        <f t="shared" si="24"/>
        <v>8.0371220785061814E-2</v>
      </c>
      <c r="K98" s="82">
        <f t="shared" si="25"/>
        <v>7.5506489584078464E-4</v>
      </c>
      <c r="L98" s="82">
        <f t="shared" si="26"/>
        <v>1.4068051217244092E-2</v>
      </c>
      <c r="M98" s="81">
        <f t="shared" ref="M98:M161" si="28">J98/(K98+L98)</f>
        <v>5.4220192415625323</v>
      </c>
      <c r="N98" s="84">
        <f t="shared" si="27"/>
        <v>9.3389972324129499E-3</v>
      </c>
      <c r="O98" s="84"/>
      <c r="P98" s="85">
        <f t="shared" ref="P98:P161" si="29">D98/B98</f>
        <v>0.12785608547338612</v>
      </c>
      <c r="Q98" s="87">
        <f t="shared" ref="Q98:Q161" si="30">N98</f>
        <v>9.3389972324129499E-3</v>
      </c>
      <c r="R98" s="96">
        <f t="shared" si="19"/>
        <v>0.86280491729420095</v>
      </c>
      <c r="AB98" s="119">
        <f t="shared" si="22"/>
        <v>8830.2857142857138</v>
      </c>
      <c r="AC98" s="120">
        <f t="shared" si="22"/>
        <v>83.428571428571431</v>
      </c>
      <c r="AD98" s="67">
        <f t="shared" si="13"/>
        <v>93.245714285714286</v>
      </c>
      <c r="AE98" s="41">
        <f t="shared" si="14"/>
        <v>0.89471748988846678</v>
      </c>
    </row>
    <row r="99" spans="1:31" ht="13.8" x14ac:dyDescent="0.25">
      <c r="A99" s="95">
        <v>43957</v>
      </c>
      <c r="B99" s="81">
        <v>165929</v>
      </c>
      <c r="C99" s="81">
        <v>1537</v>
      </c>
      <c r="D99" s="81">
        <v>21327</v>
      </c>
      <c r="E99" s="81"/>
      <c r="F99" s="81">
        <f t="shared" si="23"/>
        <v>10559</v>
      </c>
      <c r="G99" s="81">
        <f t="shared" si="23"/>
        <v>86</v>
      </c>
      <c r="H99" s="81">
        <f t="shared" si="23"/>
        <v>1462</v>
      </c>
      <c r="I99" s="81">
        <f t="shared" si="18"/>
        <v>143065</v>
      </c>
      <c r="J99" s="82">
        <f t="shared" si="24"/>
        <v>7.885071451776525E-2</v>
      </c>
      <c r="K99" s="82">
        <f t="shared" si="25"/>
        <v>6.4153251674698255E-4</v>
      </c>
      <c r="L99" s="82">
        <f t="shared" si="26"/>
        <v>1.0906052784698703E-2</v>
      </c>
      <c r="M99" s="81">
        <f t="shared" si="28"/>
        <v>6.8283292532070439</v>
      </c>
      <c r="N99" s="84">
        <f t="shared" si="27"/>
        <v>9.2629980292775818E-3</v>
      </c>
      <c r="O99" s="84"/>
      <c r="P99" s="85">
        <f t="shared" si="29"/>
        <v>0.12853087766454327</v>
      </c>
      <c r="Q99" s="87">
        <f t="shared" si="30"/>
        <v>9.2629980292775818E-3</v>
      </c>
      <c r="R99" s="96">
        <f t="shared" si="19"/>
        <v>0.86220612430617916</v>
      </c>
      <c r="AB99" s="119">
        <f t="shared" si="22"/>
        <v>9504.2857142857138</v>
      </c>
      <c r="AC99" s="120">
        <f t="shared" si="22"/>
        <v>80.714285714285708</v>
      </c>
      <c r="AD99" s="67">
        <f t="shared" si="13"/>
        <v>94.628571428571433</v>
      </c>
      <c r="AE99" s="41">
        <f t="shared" si="14"/>
        <v>0.85295893719806748</v>
      </c>
    </row>
    <row r="100" spans="1:31" ht="13.8" x14ac:dyDescent="0.25">
      <c r="A100" s="95">
        <v>43958</v>
      </c>
      <c r="B100" s="81">
        <v>177160</v>
      </c>
      <c r="C100" s="81">
        <v>1625</v>
      </c>
      <c r="D100" s="81">
        <v>23803</v>
      </c>
      <c r="E100" s="81"/>
      <c r="F100" s="81">
        <f t="shared" si="23"/>
        <v>11231</v>
      </c>
      <c r="G100" s="81">
        <f t="shared" si="23"/>
        <v>88</v>
      </c>
      <c r="H100" s="81">
        <f t="shared" si="23"/>
        <v>2476</v>
      </c>
      <c r="I100" s="81">
        <f t="shared" si="18"/>
        <v>151732</v>
      </c>
      <c r="J100" s="82">
        <f t="shared" si="24"/>
        <v>7.8592138535672637E-2</v>
      </c>
      <c r="K100" s="82">
        <f t="shared" si="25"/>
        <v>6.151050221927096E-4</v>
      </c>
      <c r="L100" s="82">
        <f t="shared" si="26"/>
        <v>1.7306818578967601E-2</v>
      </c>
      <c r="M100" s="81">
        <f t="shared" si="28"/>
        <v>4.3852512868978177</v>
      </c>
      <c r="N100" s="84">
        <f t="shared" si="27"/>
        <v>9.1724994355384965E-3</v>
      </c>
      <c r="O100" s="84"/>
      <c r="P100" s="85">
        <f t="shared" si="29"/>
        <v>0.13435877173176788</v>
      </c>
      <c r="Q100" s="87">
        <f t="shared" si="30"/>
        <v>9.1724994355384965E-3</v>
      </c>
      <c r="R100" s="96">
        <f t="shared" si="19"/>
        <v>0.85646872883269365</v>
      </c>
      <c r="AB100" s="119">
        <f t="shared" si="22"/>
        <v>10094.571428571429</v>
      </c>
      <c r="AC100" s="120">
        <f t="shared" si="22"/>
        <v>78.857142857142861</v>
      </c>
      <c r="AD100" s="67">
        <f t="shared" si="13"/>
        <v>99.94285714285715</v>
      </c>
      <c r="AE100" s="41">
        <f t="shared" si="14"/>
        <v>0.78902229845626071</v>
      </c>
    </row>
    <row r="101" spans="1:31" ht="13.8" x14ac:dyDescent="0.25">
      <c r="A101" s="95">
        <v>43959</v>
      </c>
      <c r="B101" s="81">
        <v>187859</v>
      </c>
      <c r="C101" s="81">
        <v>1723</v>
      </c>
      <c r="D101" s="81">
        <v>26608</v>
      </c>
      <c r="E101" s="81"/>
      <c r="F101" s="81">
        <f t="shared" si="23"/>
        <v>10699</v>
      </c>
      <c r="G101" s="81">
        <f t="shared" si="23"/>
        <v>98</v>
      </c>
      <c r="H101" s="81">
        <f t="shared" si="23"/>
        <v>2805</v>
      </c>
      <c r="I101" s="81">
        <f t="shared" si="18"/>
        <v>159528</v>
      </c>
      <c r="J101" s="82">
        <f t="shared" si="24"/>
        <v>7.059818658710508E-2</v>
      </c>
      <c r="K101" s="82">
        <f t="shared" si="25"/>
        <v>6.4587562280863623E-4</v>
      </c>
      <c r="L101" s="82">
        <f t="shared" si="26"/>
        <v>1.8486542061002295E-2</v>
      </c>
      <c r="M101" s="81">
        <f t="shared" si="28"/>
        <v>3.6899772811693516</v>
      </c>
      <c r="N101" s="84">
        <f t="shared" si="27"/>
        <v>9.1717724463560441E-3</v>
      </c>
      <c r="O101" s="84"/>
      <c r="P101" s="85">
        <f t="shared" si="29"/>
        <v>0.14163814350124296</v>
      </c>
      <c r="Q101" s="87">
        <f t="shared" si="30"/>
        <v>9.1717724463560441E-3</v>
      </c>
      <c r="R101" s="96">
        <f t="shared" si="19"/>
        <v>0.84919008405240093</v>
      </c>
      <c r="AB101" s="119">
        <f t="shared" si="22"/>
        <v>10489.714285714286</v>
      </c>
      <c r="AC101" s="120">
        <f>AVERAGE(G95:G101)</f>
        <v>79.142857142857139</v>
      </c>
      <c r="AD101" s="67">
        <f t="shared" si="13"/>
        <v>104.70628571428571</v>
      </c>
      <c r="AE101" s="41">
        <f t="shared" si="14"/>
        <v>0.75585583618939511</v>
      </c>
    </row>
    <row r="102" spans="1:31" ht="13.8" x14ac:dyDescent="0.25">
      <c r="A102" s="95">
        <v>43960</v>
      </c>
      <c r="B102" s="81">
        <v>198676</v>
      </c>
      <c r="C102" s="81">
        <v>1827</v>
      </c>
      <c r="D102" s="81">
        <v>31916</v>
      </c>
      <c r="E102" s="81"/>
      <c r="F102" s="81">
        <f t="shared" si="23"/>
        <v>10817</v>
      </c>
      <c r="G102" s="81">
        <f t="shared" si="23"/>
        <v>104</v>
      </c>
      <c r="H102" s="81">
        <f t="shared" si="23"/>
        <v>5308</v>
      </c>
      <c r="I102" s="81">
        <f t="shared" si="18"/>
        <v>164933</v>
      </c>
      <c r="J102" s="82">
        <f t="shared" si="24"/>
        <v>6.7893676920055004E-2</v>
      </c>
      <c r="K102" s="82">
        <f t="shared" si="25"/>
        <v>6.5192317336141615E-4</v>
      </c>
      <c r="L102" s="82">
        <f t="shared" si="26"/>
        <v>3.3273155809638431E-2</v>
      </c>
      <c r="M102" s="81">
        <f t="shared" si="28"/>
        <v>2.0012827959539052</v>
      </c>
      <c r="N102" s="84">
        <f t="shared" si="27"/>
        <v>9.1958767037790164E-3</v>
      </c>
      <c r="O102" s="84"/>
      <c r="P102" s="85">
        <f t="shared" si="29"/>
        <v>0.16064345970323543</v>
      </c>
      <c r="Q102" s="87">
        <f t="shared" si="30"/>
        <v>9.1958767037790164E-3</v>
      </c>
      <c r="R102" s="96">
        <f t="shared" si="19"/>
        <v>0.83016066359298557</v>
      </c>
      <c r="AB102" s="119">
        <f t="shared" si="22"/>
        <v>10660.285714285714</v>
      </c>
      <c r="AC102" s="120">
        <f t="shared" si="22"/>
        <v>86.428571428571431</v>
      </c>
      <c r="AD102" s="67">
        <f t="shared" si="13"/>
        <v>113.06514285714286</v>
      </c>
      <c r="AE102" s="41">
        <f t="shared" si="14"/>
        <v>0.76441394088869119</v>
      </c>
    </row>
    <row r="103" spans="1:31" ht="13.8" x14ac:dyDescent="0.25">
      <c r="A103" s="95">
        <v>43961</v>
      </c>
      <c r="B103" s="81">
        <v>209688</v>
      </c>
      <c r="C103" s="81">
        <v>1915</v>
      </c>
      <c r="D103" s="81">
        <v>34306</v>
      </c>
      <c r="E103" s="81"/>
      <c r="F103" s="81">
        <f t="shared" si="23"/>
        <v>11012</v>
      </c>
      <c r="G103" s="81">
        <f t="shared" si="23"/>
        <v>88</v>
      </c>
      <c r="H103" s="81">
        <f t="shared" si="23"/>
        <v>2390</v>
      </c>
      <c r="I103" s="81">
        <f t="shared" si="18"/>
        <v>173467</v>
      </c>
      <c r="J103" s="82">
        <f t="shared" si="24"/>
        <v>6.6857525399275947E-2</v>
      </c>
      <c r="K103" s="82">
        <f t="shared" si="25"/>
        <v>5.3354998696440367E-4</v>
      </c>
      <c r="L103" s="82">
        <f t="shared" si="26"/>
        <v>1.449073260051051E-2</v>
      </c>
      <c r="M103" s="81">
        <f t="shared" si="28"/>
        <v>4.449964583001929</v>
      </c>
      <c r="N103" s="84">
        <f t="shared" si="27"/>
        <v>9.1326160772194874E-3</v>
      </c>
      <c r="O103" s="84"/>
      <c r="P103" s="85">
        <f t="shared" si="29"/>
        <v>0.16360497501049179</v>
      </c>
      <c r="Q103" s="87">
        <f t="shared" si="30"/>
        <v>9.1326160772194874E-3</v>
      </c>
      <c r="R103" s="96">
        <f t="shared" si="19"/>
        <v>0.82726240891228875</v>
      </c>
      <c r="AB103" s="119">
        <f t="shared" si="22"/>
        <v>10714.428571428571</v>
      </c>
      <c r="AC103" s="120">
        <f t="shared" si="22"/>
        <v>90.714285714285708</v>
      </c>
      <c r="AD103" s="67">
        <f t="shared" si="13"/>
        <v>122.82971428571429</v>
      </c>
      <c r="AE103" s="41">
        <f t="shared" si="14"/>
        <v>0.73853697569689969</v>
      </c>
    </row>
    <row r="104" spans="1:31" ht="13.8" x14ac:dyDescent="0.25">
      <c r="A104" s="95">
        <v>43962</v>
      </c>
      <c r="B104" s="81">
        <v>221344</v>
      </c>
      <c r="C104" s="81">
        <v>2009</v>
      </c>
      <c r="D104" s="81">
        <v>39801</v>
      </c>
      <c r="E104" s="81"/>
      <c r="F104" s="81">
        <f t="shared" si="23"/>
        <v>11656</v>
      </c>
      <c r="G104" s="81">
        <f t="shared" si="23"/>
        <v>94</v>
      </c>
      <c r="H104" s="81">
        <f t="shared" si="23"/>
        <v>5495</v>
      </c>
      <c r="I104" s="81">
        <f t="shared" si="18"/>
        <v>179534</v>
      </c>
      <c r="J104" s="82">
        <f t="shared" si="24"/>
        <v>6.7291024737572216E-2</v>
      </c>
      <c r="K104" s="82">
        <f t="shared" si="25"/>
        <v>5.4188981189505785E-4</v>
      </c>
      <c r="L104" s="82">
        <f t="shared" si="26"/>
        <v>3.1677494854929177E-2</v>
      </c>
      <c r="M104" s="81">
        <f t="shared" si="28"/>
        <v>2.0885260669444339</v>
      </c>
      <c r="N104" s="84">
        <f t="shared" si="27"/>
        <v>9.0763698135029637E-3</v>
      </c>
      <c r="O104" s="84"/>
      <c r="P104" s="85">
        <f t="shared" si="29"/>
        <v>0.17981512939135463</v>
      </c>
      <c r="Q104" s="87">
        <f t="shared" si="30"/>
        <v>9.0763698135029637E-3</v>
      </c>
      <c r="R104" s="96">
        <f t="shared" si="19"/>
        <v>0.81110850079514241</v>
      </c>
      <c r="AB104" s="119">
        <f t="shared" si="22"/>
        <v>10868</v>
      </c>
      <c r="AC104" s="120">
        <f t="shared" si="22"/>
        <v>93.285714285714292</v>
      </c>
      <c r="AD104" s="67">
        <f t="shared" si="13"/>
        <v>132.84800000000001</v>
      </c>
      <c r="AE104" s="41">
        <f t="shared" si="14"/>
        <v>0.70219886099688578</v>
      </c>
    </row>
    <row r="105" spans="1:31" ht="13.8" x14ac:dyDescent="0.25">
      <c r="A105" s="95">
        <v>43963</v>
      </c>
      <c r="B105" s="81">
        <v>232243</v>
      </c>
      <c r="C105" s="81">
        <v>2116</v>
      </c>
      <c r="D105" s="81">
        <v>43512</v>
      </c>
      <c r="E105" s="81"/>
      <c r="F105" s="81">
        <f t="shared" si="23"/>
        <v>10899</v>
      </c>
      <c r="G105" s="81">
        <f t="shared" si="23"/>
        <v>107</v>
      </c>
      <c r="H105" s="81">
        <f t="shared" si="23"/>
        <v>3711</v>
      </c>
      <c r="I105" s="81">
        <f t="shared" si="18"/>
        <v>186615</v>
      </c>
      <c r="J105" s="82">
        <f t="shared" si="24"/>
        <v>6.0799380690362705E-2</v>
      </c>
      <c r="K105" s="82">
        <f t="shared" si="25"/>
        <v>5.959873895752337E-4</v>
      </c>
      <c r="L105" s="82">
        <f t="shared" si="26"/>
        <v>2.0670179464613945E-2</v>
      </c>
      <c r="M105" s="81">
        <f t="shared" si="28"/>
        <v>2.8589722401423727</v>
      </c>
      <c r="N105" s="84">
        <f t="shared" si="27"/>
        <v>9.111146514641991E-3</v>
      </c>
      <c r="O105" s="84"/>
      <c r="P105" s="85">
        <f t="shared" si="29"/>
        <v>0.18735548541829034</v>
      </c>
      <c r="Q105" s="87">
        <f t="shared" si="30"/>
        <v>9.111146514641991E-3</v>
      </c>
      <c r="R105" s="96">
        <f t="shared" si="19"/>
        <v>0.80353336806706765</v>
      </c>
      <c r="AB105" s="119">
        <f t="shared" si="22"/>
        <v>10981.857142857143</v>
      </c>
      <c r="AC105" s="120">
        <f t="shared" si="22"/>
        <v>95</v>
      </c>
      <c r="AD105" s="67">
        <f t="shared" si="13"/>
        <v>141.28457142857141</v>
      </c>
      <c r="AE105" s="41">
        <f t="shared" si="14"/>
        <v>0.67240179900342989</v>
      </c>
    </row>
    <row r="106" spans="1:31" ht="13.8" x14ac:dyDescent="0.25">
      <c r="A106" s="95">
        <v>43964</v>
      </c>
      <c r="B106" s="81">
        <v>242271</v>
      </c>
      <c r="C106" s="81">
        <v>2212</v>
      </c>
      <c r="D106" s="81">
        <v>48003</v>
      </c>
      <c r="E106" s="81"/>
      <c r="F106" s="81">
        <f t="shared" si="23"/>
        <v>10028</v>
      </c>
      <c r="G106" s="81">
        <f t="shared" si="23"/>
        <v>96</v>
      </c>
      <c r="H106" s="81">
        <f t="shared" si="23"/>
        <v>4491</v>
      </c>
      <c r="I106" s="81">
        <f t="shared" si="18"/>
        <v>192056</v>
      </c>
      <c r="J106" s="82">
        <f t="shared" si="24"/>
        <v>5.3821955340396584E-2</v>
      </c>
      <c r="K106" s="82">
        <f t="shared" si="25"/>
        <v>5.1442810063499723E-4</v>
      </c>
      <c r="L106" s="82">
        <f t="shared" si="26"/>
        <v>2.4065589582830962E-2</v>
      </c>
      <c r="M106" s="81">
        <f t="shared" si="28"/>
        <v>2.1896630032369977</v>
      </c>
      <c r="N106" s="84">
        <f t="shared" si="27"/>
        <v>9.1302714728547785E-3</v>
      </c>
      <c r="O106" s="84"/>
      <c r="P106" s="85">
        <f t="shared" si="29"/>
        <v>0.19813762274477753</v>
      </c>
      <c r="Q106" s="87">
        <f t="shared" si="30"/>
        <v>9.1302714728547785E-3</v>
      </c>
      <c r="R106" s="96">
        <f t="shared" si="19"/>
        <v>0.79273210578236775</v>
      </c>
      <c r="AB106" s="119">
        <f t="shared" si="22"/>
        <v>10906</v>
      </c>
      <c r="AC106" s="120">
        <f t="shared" si="22"/>
        <v>96.428571428571431</v>
      </c>
      <c r="AD106" s="67">
        <f t="shared" ref="AD106:AD162" si="31">INDEX(AB85:AB106,$AE$3)*$AD$2</f>
        <v>152.06857142857143</v>
      </c>
      <c r="AE106" s="41">
        <f t="shared" ref="AE106:AE162" si="32">AC106/AD106</f>
        <v>0.63411243048248911</v>
      </c>
    </row>
    <row r="107" spans="1:31" ht="13.8" x14ac:dyDescent="0.25">
      <c r="A107" s="95">
        <v>43965</v>
      </c>
      <c r="B107" s="81">
        <v>252245</v>
      </c>
      <c r="C107" s="81">
        <v>2305</v>
      </c>
      <c r="D107" s="81">
        <v>53530</v>
      </c>
      <c r="E107" s="81"/>
      <c r="F107" s="81">
        <f t="shared" si="23"/>
        <v>9974</v>
      </c>
      <c r="G107" s="81">
        <f t="shared" si="23"/>
        <v>93</v>
      </c>
      <c r="H107" s="81">
        <f t="shared" si="23"/>
        <v>5527</v>
      </c>
      <c r="I107" s="81">
        <f t="shared" si="18"/>
        <v>196410</v>
      </c>
      <c r="J107" s="82">
        <f t="shared" si="24"/>
        <v>5.2019128417387386E-2</v>
      </c>
      <c r="K107" s="82">
        <f t="shared" si="25"/>
        <v>4.8423376515183071E-4</v>
      </c>
      <c r="L107" s="82">
        <f t="shared" si="26"/>
        <v>2.8778064731120091E-2</v>
      </c>
      <c r="M107" s="81">
        <f t="shared" si="28"/>
        <v>1.7776842931191728</v>
      </c>
      <c r="N107" s="84">
        <f t="shared" si="27"/>
        <v>9.1379412872405804E-3</v>
      </c>
      <c r="O107" s="84"/>
      <c r="P107" s="85">
        <f t="shared" si="29"/>
        <v>0.21221431544728339</v>
      </c>
      <c r="Q107" s="87">
        <f t="shared" si="30"/>
        <v>9.1379412872405804E-3</v>
      </c>
      <c r="R107" s="96">
        <f t="shared" si="19"/>
        <v>0.77864774326547603</v>
      </c>
      <c r="AB107" s="119">
        <f t="shared" si="22"/>
        <v>10726.428571428571</v>
      </c>
      <c r="AC107" s="120">
        <f t="shared" si="22"/>
        <v>97.142857142857139</v>
      </c>
      <c r="AD107" s="67">
        <f t="shared" si="31"/>
        <v>161.51314285714287</v>
      </c>
      <c r="AE107" s="41">
        <f t="shared" si="32"/>
        <v>0.60145481305369219</v>
      </c>
    </row>
    <row r="108" spans="1:31" ht="13.8" x14ac:dyDescent="0.25">
      <c r="A108" s="95">
        <v>43966</v>
      </c>
      <c r="B108" s="81">
        <v>262843</v>
      </c>
      <c r="C108" s="81">
        <v>2418</v>
      </c>
      <c r="D108" s="81">
        <v>58226</v>
      </c>
      <c r="E108" s="81"/>
      <c r="F108" s="81">
        <f t="shared" si="23"/>
        <v>10598</v>
      </c>
      <c r="G108" s="81">
        <f t="shared" si="23"/>
        <v>113</v>
      </c>
      <c r="H108" s="81">
        <f t="shared" si="23"/>
        <v>4696</v>
      </c>
      <c r="I108" s="81">
        <f t="shared" si="18"/>
        <v>202199</v>
      </c>
      <c r="J108" s="82">
        <f t="shared" si="24"/>
        <v>5.4051983929340817E-2</v>
      </c>
      <c r="K108" s="82">
        <f t="shared" si="25"/>
        <v>5.7532712183697371E-4</v>
      </c>
      <c r="L108" s="82">
        <f t="shared" si="26"/>
        <v>2.3909169594216181E-2</v>
      </c>
      <c r="M108" s="81">
        <f t="shared" si="28"/>
        <v>2.2076003667211124</v>
      </c>
      <c r="N108" s="84">
        <f t="shared" si="27"/>
        <v>9.1994080116267127E-3</v>
      </c>
      <c r="O108" s="84"/>
      <c r="P108" s="85">
        <f t="shared" si="29"/>
        <v>0.22152387546938668</v>
      </c>
      <c r="Q108" s="87">
        <f t="shared" si="30"/>
        <v>9.1994080116267127E-3</v>
      </c>
      <c r="R108" s="96">
        <f t="shared" si="19"/>
        <v>0.76927671651898666</v>
      </c>
      <c r="AB108" s="119">
        <f t="shared" ref="AB108:AC123" si="33">AVERAGE(F102:F108)</f>
        <v>10712</v>
      </c>
      <c r="AC108" s="120">
        <f t="shared" si="33"/>
        <v>99.285714285714292</v>
      </c>
      <c r="AD108" s="67">
        <f t="shared" si="31"/>
        <v>167.83542857142859</v>
      </c>
      <c r="AE108" s="41">
        <f t="shared" si="32"/>
        <v>0.59156588767227758</v>
      </c>
    </row>
    <row r="109" spans="1:31" ht="13.8" x14ac:dyDescent="0.25">
      <c r="A109" s="95">
        <v>43967</v>
      </c>
      <c r="B109" s="81">
        <v>272043</v>
      </c>
      <c r="C109" s="81">
        <v>2537</v>
      </c>
      <c r="D109" s="81">
        <v>63166</v>
      </c>
      <c r="E109" s="81"/>
      <c r="F109" s="81">
        <f t="shared" si="23"/>
        <v>9200</v>
      </c>
      <c r="G109" s="81">
        <f t="shared" si="23"/>
        <v>119</v>
      </c>
      <c r="H109" s="81">
        <f t="shared" si="23"/>
        <v>4940</v>
      </c>
      <c r="I109" s="81">
        <f t="shared" si="18"/>
        <v>206340</v>
      </c>
      <c r="J109" s="82">
        <f t="shared" si="24"/>
        <v>4.5581828031606153E-2</v>
      </c>
      <c r="K109" s="82">
        <f t="shared" si="25"/>
        <v>5.8852912230030808E-4</v>
      </c>
      <c r="L109" s="82">
        <f t="shared" si="26"/>
        <v>2.4431377009777495E-2</v>
      </c>
      <c r="M109" s="81">
        <f t="shared" si="28"/>
        <v>1.8218225036890161</v>
      </c>
      <c r="N109" s="84">
        <f t="shared" si="27"/>
        <v>9.3257315939024345E-3</v>
      </c>
      <c r="O109" s="84"/>
      <c r="P109" s="85">
        <f t="shared" si="29"/>
        <v>0.23219123447396184</v>
      </c>
      <c r="Q109" s="87">
        <f t="shared" si="30"/>
        <v>9.3257315939024345E-3</v>
      </c>
      <c r="R109" s="96">
        <f t="shared" si="19"/>
        <v>0.75848303393213579</v>
      </c>
      <c r="AB109" s="119">
        <f t="shared" si="33"/>
        <v>10481</v>
      </c>
      <c r="AC109" s="120">
        <f t="shared" si="33"/>
        <v>101.42857142857143</v>
      </c>
      <c r="AD109" s="67">
        <f t="shared" si="31"/>
        <v>170.56457142857141</v>
      </c>
      <c r="AE109" s="41">
        <f t="shared" si="32"/>
        <v>0.59466377207793952</v>
      </c>
    </row>
    <row r="110" spans="1:31" ht="13.8" x14ac:dyDescent="0.25">
      <c r="A110" s="95">
        <v>43968</v>
      </c>
      <c r="B110" s="81">
        <v>281752</v>
      </c>
      <c r="C110" s="81">
        <v>2631</v>
      </c>
      <c r="D110" s="81">
        <v>67373</v>
      </c>
      <c r="E110" s="81"/>
      <c r="F110" s="81">
        <f t="shared" ref="F110:H144" si="34">B110-B109</f>
        <v>9709</v>
      </c>
      <c r="G110" s="81">
        <f t="shared" si="34"/>
        <v>94</v>
      </c>
      <c r="H110" s="81">
        <f t="shared" si="34"/>
        <v>4207</v>
      </c>
      <c r="I110" s="81">
        <f t="shared" si="18"/>
        <v>211748</v>
      </c>
      <c r="J110" s="82">
        <f t="shared" si="24"/>
        <v>4.7141285189993158E-2</v>
      </c>
      <c r="K110" s="82">
        <f t="shared" si="25"/>
        <v>4.5555878646893479E-4</v>
      </c>
      <c r="L110" s="82">
        <f t="shared" si="26"/>
        <v>2.0388678879519239E-2</v>
      </c>
      <c r="M110" s="81">
        <f t="shared" si="28"/>
        <v>2.2615979507331292</v>
      </c>
      <c r="N110" s="84">
        <f t="shared" si="27"/>
        <v>9.3379993753371759E-3</v>
      </c>
      <c r="O110" s="84"/>
      <c r="P110" s="85">
        <f t="shared" si="29"/>
        <v>0.23912163888810017</v>
      </c>
      <c r="Q110" s="87">
        <f t="shared" si="30"/>
        <v>9.3379993753371759E-3</v>
      </c>
      <c r="R110" s="96">
        <f t="shared" si="19"/>
        <v>0.75154036173656269</v>
      </c>
      <c r="AB110" s="119">
        <f t="shared" si="33"/>
        <v>10294.857142857143</v>
      </c>
      <c r="AC110" s="120">
        <f t="shared" si="33"/>
        <v>102.28571428571429</v>
      </c>
      <c r="AD110" s="67">
        <f t="shared" si="31"/>
        <v>171.43085714285712</v>
      </c>
      <c r="AE110" s="41">
        <f t="shared" si="32"/>
        <v>0.59665871121718383</v>
      </c>
    </row>
    <row r="111" spans="1:31" ht="13.8" x14ac:dyDescent="0.25">
      <c r="A111" s="95">
        <v>43969</v>
      </c>
      <c r="B111" s="81">
        <v>290678</v>
      </c>
      <c r="C111" s="81">
        <v>2722</v>
      </c>
      <c r="D111" s="81">
        <v>70209</v>
      </c>
      <c r="E111" s="81"/>
      <c r="F111" s="81">
        <f t="shared" si="34"/>
        <v>8926</v>
      </c>
      <c r="G111" s="81">
        <f t="shared" si="34"/>
        <v>91</v>
      </c>
      <c r="H111" s="81">
        <f t="shared" si="34"/>
        <v>2836</v>
      </c>
      <c r="I111" s="81">
        <f t="shared" si="18"/>
        <v>217747</v>
      </c>
      <c r="J111" s="82">
        <f t="shared" si="24"/>
        <v>4.2235423900389001E-2</v>
      </c>
      <c r="K111" s="82">
        <f t="shared" si="25"/>
        <v>4.2975612520543288E-4</v>
      </c>
      <c r="L111" s="82">
        <f t="shared" si="26"/>
        <v>1.3393278803105578E-2</v>
      </c>
      <c r="M111" s="81">
        <f t="shared" si="28"/>
        <v>3.0554378339800374</v>
      </c>
      <c r="N111" s="84">
        <f t="shared" si="27"/>
        <v>9.36431377675641E-3</v>
      </c>
      <c r="O111" s="84"/>
      <c r="P111" s="85">
        <f t="shared" si="29"/>
        <v>0.24153530710958518</v>
      </c>
      <c r="Q111" s="87">
        <f t="shared" si="30"/>
        <v>9.36431377675641E-3</v>
      </c>
      <c r="R111" s="96">
        <f t="shared" si="19"/>
        <v>0.74910037911365834</v>
      </c>
      <c r="AB111" s="119">
        <f t="shared" si="33"/>
        <v>9904.8571428571431</v>
      </c>
      <c r="AC111" s="120">
        <f t="shared" si="33"/>
        <v>101.85714285714286</v>
      </c>
      <c r="AD111" s="67">
        <f t="shared" si="31"/>
        <v>173.88800000000001</v>
      </c>
      <c r="AE111" s="41">
        <f t="shared" si="32"/>
        <v>0.58576292128923713</v>
      </c>
    </row>
    <row r="112" spans="1:31" ht="13.8" x14ac:dyDescent="0.25">
      <c r="A112" s="95">
        <v>43970</v>
      </c>
      <c r="B112" s="81">
        <v>299941</v>
      </c>
      <c r="C112" s="81">
        <v>2837</v>
      </c>
      <c r="D112" s="81">
        <v>76130</v>
      </c>
      <c r="E112" s="81"/>
      <c r="F112" s="81">
        <f t="shared" si="34"/>
        <v>9263</v>
      </c>
      <c r="G112" s="81">
        <f t="shared" si="34"/>
        <v>115</v>
      </c>
      <c r="H112" s="81">
        <f t="shared" si="34"/>
        <v>5921</v>
      </c>
      <c r="I112" s="81">
        <f t="shared" si="18"/>
        <v>220974</v>
      </c>
      <c r="J112" s="82">
        <f t="shared" si="24"/>
        <v>4.2625098078244911E-2</v>
      </c>
      <c r="K112" s="82">
        <f t="shared" si="25"/>
        <v>5.2813586409916093E-4</v>
      </c>
      <c r="L112" s="82">
        <f t="shared" si="26"/>
        <v>2.7192108272444625E-2</v>
      </c>
      <c r="M112" s="81">
        <f t="shared" si="28"/>
        <v>1.537688408092047</v>
      </c>
      <c r="N112" s="84">
        <f t="shared" si="27"/>
        <v>9.4585268436125775E-3</v>
      </c>
      <c r="O112" s="84"/>
      <c r="P112" s="85">
        <f t="shared" si="29"/>
        <v>0.25381658392817252</v>
      </c>
      <c r="Q112" s="87">
        <f t="shared" si="30"/>
        <v>9.4585268436125775E-3</v>
      </c>
      <c r="R112" s="96">
        <f t="shared" si="19"/>
        <v>0.73672488922821489</v>
      </c>
      <c r="AB112" s="119">
        <f t="shared" si="33"/>
        <v>9671.1428571428569</v>
      </c>
      <c r="AC112" s="120">
        <f t="shared" si="33"/>
        <v>103</v>
      </c>
      <c r="AD112" s="67">
        <f t="shared" si="31"/>
        <v>175.70971428571428</v>
      </c>
      <c r="AE112" s="41">
        <f t="shared" si="32"/>
        <v>0.58619411236715102</v>
      </c>
    </row>
    <row r="113" spans="1:31" ht="13.8" x14ac:dyDescent="0.25">
      <c r="A113" s="95">
        <v>43971</v>
      </c>
      <c r="B113" s="81">
        <v>308705</v>
      </c>
      <c r="C113" s="81">
        <v>2972</v>
      </c>
      <c r="D113" s="81">
        <v>85392</v>
      </c>
      <c r="E113" s="81"/>
      <c r="F113" s="81">
        <f t="shared" si="34"/>
        <v>8764</v>
      </c>
      <c r="G113" s="81">
        <f t="shared" si="34"/>
        <v>135</v>
      </c>
      <c r="H113" s="81">
        <f t="shared" si="34"/>
        <v>9262</v>
      </c>
      <c r="I113" s="81">
        <f t="shared" si="18"/>
        <v>220341</v>
      </c>
      <c r="J113" s="82">
        <f t="shared" si="24"/>
        <v>3.9742457761698699E-2</v>
      </c>
      <c r="K113" s="82">
        <f t="shared" si="25"/>
        <v>6.1093160281300058E-4</v>
      </c>
      <c r="L113" s="82">
        <f t="shared" si="26"/>
        <v>4.1914433372251939E-2</v>
      </c>
      <c r="M113" s="81">
        <f t="shared" si="28"/>
        <v>0.93455888703135126</v>
      </c>
      <c r="N113" s="84">
        <f t="shared" si="27"/>
        <v>9.6273141024602778E-3</v>
      </c>
      <c r="O113" s="84"/>
      <c r="P113" s="85">
        <f t="shared" si="29"/>
        <v>0.2766135955037981</v>
      </c>
      <c r="Q113" s="87">
        <f t="shared" si="30"/>
        <v>9.6273141024602778E-3</v>
      </c>
      <c r="R113" s="96">
        <f t="shared" si="19"/>
        <v>0.71375909039374164</v>
      </c>
      <c r="AB113" s="119">
        <f t="shared" si="33"/>
        <v>9490.5714285714294</v>
      </c>
      <c r="AC113" s="120">
        <f t="shared" si="33"/>
        <v>108.57142857142857</v>
      </c>
      <c r="AD113" s="67">
        <f t="shared" si="31"/>
        <v>174.49600000000001</v>
      </c>
      <c r="AE113" s="41">
        <f t="shared" si="32"/>
        <v>0.62220009955201583</v>
      </c>
    </row>
    <row r="114" spans="1:31" ht="13.8" x14ac:dyDescent="0.25">
      <c r="A114" s="95">
        <v>43972</v>
      </c>
      <c r="B114" s="81">
        <v>317554</v>
      </c>
      <c r="C114" s="81">
        <v>3099</v>
      </c>
      <c r="D114" s="81">
        <v>92681</v>
      </c>
      <c r="E114" s="81"/>
      <c r="F114" s="81">
        <f t="shared" si="34"/>
        <v>8849</v>
      </c>
      <c r="G114" s="81">
        <f t="shared" si="34"/>
        <v>127</v>
      </c>
      <c r="H114" s="81">
        <f t="shared" si="34"/>
        <v>7289</v>
      </c>
      <c r="I114" s="81">
        <f t="shared" si="18"/>
        <v>221774</v>
      </c>
      <c r="J114" s="82">
        <f t="shared" si="24"/>
        <v>4.0245612787335766E-2</v>
      </c>
      <c r="K114" s="82">
        <f t="shared" si="25"/>
        <v>5.7637933929681722E-4</v>
      </c>
      <c r="L114" s="82">
        <f t="shared" si="26"/>
        <v>3.3080543339641735E-2</v>
      </c>
      <c r="M114" s="81">
        <f t="shared" si="28"/>
        <v>1.1957603245920108</v>
      </c>
      <c r="N114" s="84">
        <f t="shared" si="27"/>
        <v>9.7589701279152518E-3</v>
      </c>
      <c r="O114" s="84"/>
      <c r="P114" s="85">
        <f t="shared" si="29"/>
        <v>0.29185902240248901</v>
      </c>
      <c r="Q114" s="87">
        <f t="shared" si="30"/>
        <v>9.7589701279152518E-3</v>
      </c>
      <c r="R114" s="96">
        <f t="shared" si="19"/>
        <v>0.69838200746959567</v>
      </c>
      <c r="AB114" s="119">
        <f t="shared" si="33"/>
        <v>9329.8571428571431</v>
      </c>
      <c r="AC114" s="120">
        <f t="shared" si="33"/>
        <v>113.42857142857143</v>
      </c>
      <c r="AD114" s="67">
        <f t="shared" si="31"/>
        <v>171.62285714285713</v>
      </c>
      <c r="AE114" s="41">
        <f t="shared" si="32"/>
        <v>0.66091762668975174</v>
      </c>
    </row>
    <row r="115" spans="1:31" ht="13.8" x14ac:dyDescent="0.25">
      <c r="A115" s="95">
        <v>43973</v>
      </c>
      <c r="B115" s="81">
        <v>326448</v>
      </c>
      <c r="C115" s="81">
        <v>3249</v>
      </c>
      <c r="D115" s="81">
        <v>99825</v>
      </c>
      <c r="E115" s="81"/>
      <c r="F115" s="81">
        <f t="shared" si="34"/>
        <v>8894</v>
      </c>
      <c r="G115" s="81">
        <f t="shared" si="34"/>
        <v>150</v>
      </c>
      <c r="H115" s="81">
        <f t="shared" si="34"/>
        <v>7144</v>
      </c>
      <c r="I115" s="81">
        <f t="shared" si="18"/>
        <v>223374</v>
      </c>
      <c r="J115" s="82">
        <f t="shared" si="24"/>
        <v>4.01913460824758E-2</v>
      </c>
      <c r="K115" s="82">
        <f t="shared" si="25"/>
        <v>6.7636422664514324E-4</v>
      </c>
      <c r="L115" s="82">
        <f t="shared" si="26"/>
        <v>3.2212973567686022E-2</v>
      </c>
      <c r="M115" s="81">
        <f t="shared" si="28"/>
        <v>1.2220174919241826</v>
      </c>
      <c r="N115" s="84">
        <f t="shared" si="27"/>
        <v>9.9525805028672261E-3</v>
      </c>
      <c r="O115" s="84"/>
      <c r="P115" s="85">
        <f t="shared" si="29"/>
        <v>0.30579142773121598</v>
      </c>
      <c r="Q115" s="87">
        <f t="shared" si="30"/>
        <v>9.9525805028672261E-3</v>
      </c>
      <c r="R115" s="96">
        <f t="shared" si="19"/>
        <v>0.68425599176591678</v>
      </c>
      <c r="AB115" s="119">
        <f t="shared" si="33"/>
        <v>9086.4285714285706</v>
      </c>
      <c r="AC115" s="120">
        <f t="shared" si="33"/>
        <v>118.71428571428571</v>
      </c>
      <c r="AD115" s="67">
        <f t="shared" si="31"/>
        <v>171.392</v>
      </c>
      <c r="AE115" s="41">
        <f t="shared" si="32"/>
        <v>0.6926477648565027</v>
      </c>
    </row>
    <row r="116" spans="1:31" ht="13.8" x14ac:dyDescent="0.25">
      <c r="A116" s="95">
        <v>43974</v>
      </c>
      <c r="B116" s="81">
        <v>335882</v>
      </c>
      <c r="C116" s="81">
        <v>3388</v>
      </c>
      <c r="D116" s="81">
        <v>107936</v>
      </c>
      <c r="E116" s="81"/>
      <c r="F116" s="81">
        <f t="shared" si="34"/>
        <v>9434</v>
      </c>
      <c r="G116" s="81">
        <f t="shared" si="34"/>
        <v>139</v>
      </c>
      <c r="H116" s="81">
        <f t="shared" si="34"/>
        <v>8111</v>
      </c>
      <c r="I116" s="81">
        <f t="shared" si="18"/>
        <v>224558</v>
      </c>
      <c r="J116" s="82">
        <f t="shared" si="24"/>
        <v>4.2328788011151329E-2</v>
      </c>
      <c r="K116" s="82">
        <f t="shared" si="25"/>
        <v>6.2227474997090084E-4</v>
      </c>
      <c r="L116" s="82">
        <f t="shared" si="26"/>
        <v>3.6311298539668899E-2</v>
      </c>
      <c r="M116" s="81">
        <f t="shared" si="28"/>
        <v>1.1460788719033836</v>
      </c>
      <c r="N116" s="84">
        <f t="shared" si="27"/>
        <v>1.0086875748030558E-2</v>
      </c>
      <c r="O116" s="84"/>
      <c r="P116" s="85">
        <f t="shared" si="29"/>
        <v>0.32135095063147179</v>
      </c>
      <c r="Q116" s="87">
        <f t="shared" si="30"/>
        <v>1.0086875748030558E-2</v>
      </c>
      <c r="R116" s="96">
        <f t="shared" si="19"/>
        <v>0.66856217362049764</v>
      </c>
      <c r="AB116" s="119">
        <f t="shared" si="33"/>
        <v>9119.8571428571431</v>
      </c>
      <c r="AC116" s="120">
        <f t="shared" si="33"/>
        <v>121.57142857142857</v>
      </c>
      <c r="AD116" s="67">
        <f t="shared" si="31"/>
        <v>167.696</v>
      </c>
      <c r="AE116" s="41">
        <f t="shared" si="32"/>
        <v>0.72495127237041179</v>
      </c>
    </row>
    <row r="117" spans="1:31" ht="13.8" x14ac:dyDescent="0.25">
      <c r="A117" s="95">
        <v>43975</v>
      </c>
      <c r="B117" s="81">
        <v>344481</v>
      </c>
      <c r="C117" s="81">
        <v>3541</v>
      </c>
      <c r="D117" s="81">
        <v>113299</v>
      </c>
      <c r="E117" s="81"/>
      <c r="F117" s="81">
        <f t="shared" si="34"/>
        <v>8599</v>
      </c>
      <c r="G117" s="81">
        <f t="shared" si="34"/>
        <v>153</v>
      </c>
      <c r="H117" s="81">
        <f t="shared" si="34"/>
        <v>5363</v>
      </c>
      <c r="I117" s="81">
        <f t="shared" si="18"/>
        <v>227641</v>
      </c>
      <c r="J117" s="82">
        <f t="shared" si="24"/>
        <v>3.8381340547430962E-2</v>
      </c>
      <c r="K117" s="82">
        <f t="shared" si="25"/>
        <v>6.8133845153590608E-4</v>
      </c>
      <c r="L117" s="82">
        <f t="shared" si="26"/>
        <v>2.3882471343706302E-2</v>
      </c>
      <c r="M117" s="81">
        <f t="shared" si="28"/>
        <v>1.562515785106962</v>
      </c>
      <c r="N117" s="84">
        <f t="shared" si="27"/>
        <v>1.0279231655737181E-2</v>
      </c>
      <c r="O117" s="84"/>
      <c r="P117" s="85">
        <f t="shared" si="29"/>
        <v>0.32889767505319595</v>
      </c>
      <c r="Q117" s="87">
        <f t="shared" si="30"/>
        <v>1.0279231655737181E-2</v>
      </c>
      <c r="R117" s="96">
        <f t="shared" si="19"/>
        <v>0.66082309329106681</v>
      </c>
      <c r="AB117" s="119">
        <f t="shared" si="33"/>
        <v>8961.2857142857138</v>
      </c>
      <c r="AC117" s="120">
        <f t="shared" si="33"/>
        <v>130</v>
      </c>
      <c r="AD117" s="67">
        <f t="shared" si="31"/>
        <v>164.71771428571429</v>
      </c>
      <c r="AE117" s="41">
        <f t="shared" si="32"/>
        <v>0.78922901865008876</v>
      </c>
    </row>
    <row r="118" spans="1:31" ht="13.8" x14ac:dyDescent="0.25">
      <c r="A118" s="95">
        <v>43976</v>
      </c>
      <c r="B118" s="81">
        <v>353427</v>
      </c>
      <c r="C118" s="81">
        <v>3633</v>
      </c>
      <c r="D118" s="81">
        <v>118798</v>
      </c>
      <c r="E118" s="81"/>
      <c r="F118" s="81">
        <f t="shared" si="34"/>
        <v>8946</v>
      </c>
      <c r="G118" s="81">
        <f t="shared" si="34"/>
        <v>92</v>
      </c>
      <c r="H118" s="81">
        <f t="shared" si="34"/>
        <v>5499</v>
      </c>
      <c r="I118" s="81">
        <f t="shared" si="18"/>
        <v>230996</v>
      </c>
      <c r="J118" s="82">
        <f t="shared" si="24"/>
        <v>3.939170520313607E-2</v>
      </c>
      <c r="K118" s="82">
        <f t="shared" si="25"/>
        <v>4.0414512324229816E-4</v>
      </c>
      <c r="L118" s="82">
        <f t="shared" si="26"/>
        <v>2.4156456877276061E-2</v>
      </c>
      <c r="M118" s="81">
        <f t="shared" si="28"/>
        <v>1.6038574788315327</v>
      </c>
      <c r="N118" s="84">
        <f t="shared" si="27"/>
        <v>1.0279350474072439E-2</v>
      </c>
      <c r="O118" s="84"/>
      <c r="P118" s="85">
        <f t="shared" si="29"/>
        <v>0.33613164811969659</v>
      </c>
      <c r="Q118" s="87">
        <f t="shared" si="30"/>
        <v>1.0279350474072439E-2</v>
      </c>
      <c r="R118" s="96">
        <f t="shared" si="19"/>
        <v>0.653589001406231</v>
      </c>
      <c r="AB118" s="119">
        <f t="shared" si="33"/>
        <v>8964.1428571428569</v>
      </c>
      <c r="AC118" s="120">
        <f t="shared" si="33"/>
        <v>130.14285714285714</v>
      </c>
      <c r="AD118" s="67">
        <f t="shared" si="31"/>
        <v>158.47771428571428</v>
      </c>
      <c r="AE118" s="41">
        <f t="shared" si="32"/>
        <v>0.82120604609571057</v>
      </c>
    </row>
    <row r="119" spans="1:31" ht="13.8" x14ac:dyDescent="0.25">
      <c r="A119" s="95">
        <v>43977</v>
      </c>
      <c r="B119" s="81">
        <v>362342</v>
      </c>
      <c r="C119" s="81">
        <v>3807</v>
      </c>
      <c r="D119" s="81">
        <v>131129</v>
      </c>
      <c r="E119" s="81"/>
      <c r="F119" s="81">
        <f t="shared" si="34"/>
        <v>8915</v>
      </c>
      <c r="G119" s="81">
        <f t="shared" si="34"/>
        <v>174</v>
      </c>
      <c r="H119" s="81">
        <f t="shared" si="34"/>
        <v>12331</v>
      </c>
      <c r="I119" s="81">
        <f t="shared" si="18"/>
        <v>227406</v>
      </c>
      <c r="J119" s="82">
        <f t="shared" si="24"/>
        <v>3.8687435889290238E-2</v>
      </c>
      <c r="K119" s="82">
        <f t="shared" si="25"/>
        <v>7.5325979670643644E-4</v>
      </c>
      <c r="L119" s="82">
        <f t="shared" si="26"/>
        <v>5.3381876742454412E-2</v>
      </c>
      <c r="M119" s="81">
        <f t="shared" si="28"/>
        <v>0.7146455770237895</v>
      </c>
      <c r="N119" s="84">
        <f t="shared" si="27"/>
        <v>1.0506648415033312E-2</v>
      </c>
      <c r="O119" s="84"/>
      <c r="P119" s="85">
        <f t="shared" si="29"/>
        <v>0.36189290780533306</v>
      </c>
      <c r="Q119" s="87">
        <f t="shared" si="30"/>
        <v>1.0506648415033312E-2</v>
      </c>
      <c r="R119" s="96">
        <f t="shared" si="19"/>
        <v>0.62760044377963364</v>
      </c>
      <c r="AB119" s="119">
        <f t="shared" si="33"/>
        <v>8914.4285714285706</v>
      </c>
      <c r="AC119" s="120">
        <f t="shared" si="33"/>
        <v>138.57142857142858</v>
      </c>
      <c r="AD119" s="67">
        <f t="shared" si="31"/>
        <v>154.73828571428572</v>
      </c>
      <c r="AE119" s="41">
        <f t="shared" si="32"/>
        <v>0.89552128571006528</v>
      </c>
    </row>
    <row r="120" spans="1:31" ht="13.8" x14ac:dyDescent="0.25">
      <c r="A120" s="95">
        <v>43978</v>
      </c>
      <c r="B120" s="81">
        <v>370680</v>
      </c>
      <c r="C120" s="81">
        <v>3968</v>
      </c>
      <c r="D120" s="81">
        <v>142208</v>
      </c>
      <c r="E120" s="81"/>
      <c r="F120" s="81">
        <f t="shared" si="34"/>
        <v>8338</v>
      </c>
      <c r="G120" s="81">
        <f t="shared" si="34"/>
        <v>161</v>
      </c>
      <c r="H120" s="81">
        <f t="shared" si="34"/>
        <v>11079</v>
      </c>
      <c r="I120" s="81">
        <f t="shared" si="18"/>
        <v>224504</v>
      </c>
      <c r="J120" s="82">
        <f t="shared" si="24"/>
        <v>3.6756963432030165E-2</v>
      </c>
      <c r="K120" s="82">
        <f t="shared" si="25"/>
        <v>7.0798483769117786E-4</v>
      </c>
      <c r="L120" s="82">
        <f t="shared" si="26"/>
        <v>4.8719031160127699E-2</v>
      </c>
      <c r="M120" s="81">
        <f t="shared" si="28"/>
        <v>0.74366139023347444</v>
      </c>
      <c r="N120" s="84">
        <f t="shared" si="27"/>
        <v>1.0704650911837704E-2</v>
      </c>
      <c r="O120" s="84"/>
      <c r="P120" s="85">
        <f t="shared" si="29"/>
        <v>0.38364087622747384</v>
      </c>
      <c r="Q120" s="87">
        <f t="shared" si="30"/>
        <v>1.0704650911837704E-2</v>
      </c>
      <c r="R120" s="96">
        <f t="shared" si="19"/>
        <v>0.60565447286068852</v>
      </c>
      <c r="AB120" s="119">
        <f>AVERAGE(F114:F120)</f>
        <v>8853.5714285714294</v>
      </c>
      <c r="AC120" s="120">
        <f t="shared" si="33"/>
        <v>142.28571428571428</v>
      </c>
      <c r="AD120" s="67">
        <f t="shared" si="31"/>
        <v>151.84914285714288</v>
      </c>
      <c r="AE120" s="41">
        <f t="shared" si="32"/>
        <v>0.93702020049974388</v>
      </c>
    </row>
    <row r="121" spans="1:31" ht="13.8" x14ac:dyDescent="0.25">
      <c r="A121" s="95">
        <v>43979</v>
      </c>
      <c r="B121" s="81">
        <v>379051</v>
      </c>
      <c r="C121" s="81">
        <v>4142</v>
      </c>
      <c r="D121" s="81">
        <v>150993</v>
      </c>
      <c r="E121" s="81"/>
      <c r="F121" s="81">
        <f t="shared" si="34"/>
        <v>8371</v>
      </c>
      <c r="G121" s="81">
        <f t="shared" si="34"/>
        <v>174</v>
      </c>
      <c r="H121" s="81">
        <f t="shared" si="34"/>
        <v>8785</v>
      </c>
      <c r="I121" s="81">
        <f t="shared" si="18"/>
        <v>223916</v>
      </c>
      <c r="J121" s="82">
        <f t="shared" si="24"/>
        <v>3.7381591671814221E-2</v>
      </c>
      <c r="K121" s="82">
        <f t="shared" si="25"/>
        <v>7.7504187007803866E-4</v>
      </c>
      <c r="L121" s="82">
        <f t="shared" si="26"/>
        <v>3.9130705911698677E-2</v>
      </c>
      <c r="M121" s="81">
        <f t="shared" si="28"/>
        <v>0.93674705398917057</v>
      </c>
      <c r="N121" s="84">
        <f t="shared" si="27"/>
        <v>1.0927289467644196E-2</v>
      </c>
      <c r="O121" s="84"/>
      <c r="P121" s="85">
        <f t="shared" si="29"/>
        <v>0.39834481375857073</v>
      </c>
      <c r="Q121" s="87">
        <f t="shared" si="30"/>
        <v>1.0927289467644196E-2</v>
      </c>
      <c r="R121" s="96">
        <f t="shared" si="19"/>
        <v>0.59072789677378501</v>
      </c>
      <c r="AB121" s="119">
        <f t="shared" si="33"/>
        <v>8785.2857142857138</v>
      </c>
      <c r="AC121" s="120">
        <f t="shared" si="33"/>
        <v>149</v>
      </c>
      <c r="AD121" s="67">
        <f t="shared" si="31"/>
        <v>149.2777142857143</v>
      </c>
      <c r="AE121" s="41">
        <f t="shared" si="32"/>
        <v>0.99813961322329225</v>
      </c>
    </row>
    <row r="122" spans="1:31" ht="13.8" x14ac:dyDescent="0.25">
      <c r="A122" s="95">
        <v>43980</v>
      </c>
      <c r="B122" s="81">
        <v>387623</v>
      </c>
      <c r="C122" s="81">
        <v>4374</v>
      </c>
      <c r="D122" s="81">
        <v>159257</v>
      </c>
      <c r="E122" s="81"/>
      <c r="F122" s="81">
        <f t="shared" si="34"/>
        <v>8572</v>
      </c>
      <c r="G122" s="81">
        <f t="shared" si="34"/>
        <v>232</v>
      </c>
      <c r="H122" s="81">
        <f t="shared" si="34"/>
        <v>8264</v>
      </c>
      <c r="I122" s="81">
        <f t="shared" si="18"/>
        <v>223992</v>
      </c>
      <c r="J122" s="82">
        <f t="shared" si="24"/>
        <v>3.8381906354162214E-2</v>
      </c>
      <c r="K122" s="82">
        <f t="shared" si="25"/>
        <v>1.0361028242733882E-3</v>
      </c>
      <c r="L122" s="82">
        <f t="shared" si="26"/>
        <v>3.690669715429E-2</v>
      </c>
      <c r="M122" s="81">
        <f t="shared" si="28"/>
        <v>1.011572851129777</v>
      </c>
      <c r="N122" s="84">
        <f t="shared" si="27"/>
        <v>1.1284160124657206E-2</v>
      </c>
      <c r="O122" s="84"/>
      <c r="P122" s="85">
        <f t="shared" si="29"/>
        <v>0.41085539299783552</v>
      </c>
      <c r="Q122" s="87">
        <f t="shared" si="30"/>
        <v>1.1284160124657206E-2</v>
      </c>
      <c r="R122" s="96">
        <f t="shared" si="19"/>
        <v>0.57786044687750726</v>
      </c>
      <c r="AB122" s="119">
        <f t="shared" si="33"/>
        <v>8739.2857142857138</v>
      </c>
      <c r="AC122" s="120">
        <f t="shared" si="33"/>
        <v>160.71428571428572</v>
      </c>
      <c r="AD122" s="67">
        <f t="shared" si="31"/>
        <v>145.38285714285712</v>
      </c>
      <c r="AE122" s="41">
        <f t="shared" si="32"/>
        <v>1.1054555459476458</v>
      </c>
    </row>
    <row r="123" spans="1:31" ht="13.8" x14ac:dyDescent="0.25">
      <c r="A123" s="95">
        <v>43981</v>
      </c>
      <c r="B123" s="81">
        <v>396575</v>
      </c>
      <c r="C123" s="81">
        <v>4555</v>
      </c>
      <c r="D123" s="81">
        <v>167469</v>
      </c>
      <c r="E123" s="81"/>
      <c r="F123" s="81">
        <f t="shared" si="34"/>
        <v>8952</v>
      </c>
      <c r="G123" s="81">
        <f t="shared" si="34"/>
        <v>181</v>
      </c>
      <c r="H123" s="81">
        <f t="shared" si="34"/>
        <v>8212</v>
      </c>
      <c r="I123" s="81">
        <f t="shared" si="18"/>
        <v>224551</v>
      </c>
      <c r="J123" s="82">
        <f t="shared" si="24"/>
        <v>4.0072150478168658E-2</v>
      </c>
      <c r="K123" s="82">
        <f t="shared" si="25"/>
        <v>8.0806457373477621E-4</v>
      </c>
      <c r="L123" s="82">
        <f t="shared" si="26"/>
        <v>3.6662023643701559E-2</v>
      </c>
      <c r="M123" s="81">
        <f t="shared" si="28"/>
        <v>1.0694437185637977</v>
      </c>
      <c r="N123" s="84">
        <f t="shared" si="27"/>
        <v>1.1485847569816554E-2</v>
      </c>
      <c r="O123" s="84"/>
      <c r="P123" s="85">
        <f t="shared" si="29"/>
        <v>0.42228834394502929</v>
      </c>
      <c r="Q123" s="87">
        <f t="shared" si="30"/>
        <v>1.1485847569816554E-2</v>
      </c>
      <c r="R123" s="96">
        <f t="shared" si="19"/>
        <v>0.56622580848515414</v>
      </c>
      <c r="AB123" s="119">
        <f t="shared" si="33"/>
        <v>8670.4285714285706</v>
      </c>
      <c r="AC123" s="120">
        <f t="shared" si="33"/>
        <v>166.71428571428572</v>
      </c>
      <c r="AD123" s="67">
        <f t="shared" si="31"/>
        <v>145.91771428571428</v>
      </c>
      <c r="AE123" s="41">
        <f t="shared" si="32"/>
        <v>1.1425225959053245</v>
      </c>
    </row>
    <row r="124" spans="1:31" ht="13.8" x14ac:dyDescent="0.25">
      <c r="A124" s="95">
        <v>43982</v>
      </c>
      <c r="B124" s="81">
        <v>405843</v>
      </c>
      <c r="C124" s="81">
        <v>4693</v>
      </c>
      <c r="D124" s="81">
        <v>171883</v>
      </c>
      <c r="E124" s="81"/>
      <c r="F124" s="81">
        <f t="shared" si="34"/>
        <v>9268</v>
      </c>
      <c r="G124" s="81">
        <f t="shared" si="34"/>
        <v>138</v>
      </c>
      <c r="H124" s="81">
        <f t="shared" si="34"/>
        <v>4414</v>
      </c>
      <c r="I124" s="81">
        <f t="shared" si="18"/>
        <v>229267</v>
      </c>
      <c r="J124" s="82">
        <f t="shared" si="24"/>
        <v>4.1385940376701617E-2</v>
      </c>
      <c r="K124" s="82">
        <f t="shared" si="25"/>
        <v>6.1455972139959293E-4</v>
      </c>
      <c r="L124" s="82">
        <f t="shared" si="26"/>
        <v>1.9657004422157995E-2</v>
      </c>
      <c r="M124" s="81">
        <f t="shared" si="28"/>
        <v>2.0415760759070132</v>
      </c>
      <c r="N124" s="84">
        <f t="shared" si="27"/>
        <v>1.156358493308989E-2</v>
      </c>
      <c r="O124" s="84"/>
      <c r="P124" s="85">
        <f t="shared" si="29"/>
        <v>0.42352091818757498</v>
      </c>
      <c r="Q124" s="87">
        <f t="shared" si="30"/>
        <v>1.156358493308989E-2</v>
      </c>
      <c r="R124" s="96">
        <f t="shared" si="19"/>
        <v>0.56491549687933507</v>
      </c>
      <c r="AB124" s="119">
        <f t="shared" ref="AB124:AC139" si="35">AVERAGE(F118:F124)</f>
        <v>8766</v>
      </c>
      <c r="AC124" s="120">
        <f t="shared" si="35"/>
        <v>164.57142857142858</v>
      </c>
      <c r="AD124" s="67">
        <f t="shared" si="31"/>
        <v>143.38057142857141</v>
      </c>
      <c r="AE124" s="41">
        <f t="shared" si="32"/>
        <v>1.1477944810215372</v>
      </c>
    </row>
    <row r="125" spans="1:31" ht="13.8" x14ac:dyDescent="0.25">
      <c r="A125" s="95">
        <v>43983</v>
      </c>
      <c r="B125" s="81">
        <v>414328</v>
      </c>
      <c r="C125" s="81">
        <v>4849</v>
      </c>
      <c r="D125" s="81">
        <v>175514</v>
      </c>
      <c r="E125" s="81"/>
      <c r="F125" s="81">
        <f t="shared" si="34"/>
        <v>8485</v>
      </c>
      <c r="G125" s="81">
        <f t="shared" si="34"/>
        <v>156</v>
      </c>
      <c r="H125" s="81">
        <f t="shared" si="34"/>
        <v>3631</v>
      </c>
      <c r="I125" s="81">
        <f t="shared" si="18"/>
        <v>233965</v>
      </c>
      <c r="J125" s="82">
        <f t="shared" si="24"/>
        <v>3.7112460787936008E-2</v>
      </c>
      <c r="K125" s="82">
        <f t="shared" si="25"/>
        <v>6.8042936837835362E-4</v>
      </c>
      <c r="L125" s="82">
        <f t="shared" si="26"/>
        <v>1.5837429721678217E-2</v>
      </c>
      <c r="M125" s="81">
        <f t="shared" si="28"/>
        <v>2.2468081720273898</v>
      </c>
      <c r="N125" s="84">
        <f t="shared" si="27"/>
        <v>1.1703288216099322E-2</v>
      </c>
      <c r="O125" s="84"/>
      <c r="P125" s="85">
        <f t="shared" si="29"/>
        <v>0.42361124519704196</v>
      </c>
      <c r="Q125" s="87">
        <f t="shared" si="30"/>
        <v>1.1703288216099322E-2</v>
      </c>
      <c r="R125" s="96">
        <f t="shared" si="19"/>
        <v>0.5646854665868587</v>
      </c>
      <c r="AB125" s="119">
        <f t="shared" si="35"/>
        <v>8700.1428571428569</v>
      </c>
      <c r="AC125" s="120">
        <f t="shared" si="35"/>
        <v>173.71428571428572</v>
      </c>
      <c r="AD125" s="67">
        <f t="shared" si="31"/>
        <v>143.42628571428571</v>
      </c>
      <c r="AE125" s="41">
        <f t="shared" si="32"/>
        <v>1.2111746800745828</v>
      </c>
    </row>
    <row r="126" spans="1:31" ht="13.8" x14ac:dyDescent="0.25">
      <c r="A126" s="95">
        <v>43984</v>
      </c>
      <c r="B126" s="81">
        <v>423186</v>
      </c>
      <c r="C126" s="81">
        <v>5031</v>
      </c>
      <c r="D126" s="81">
        <v>186602</v>
      </c>
      <c r="E126" s="81"/>
      <c r="F126" s="81">
        <f t="shared" si="34"/>
        <v>8858</v>
      </c>
      <c r="G126" s="81">
        <f t="shared" si="34"/>
        <v>182</v>
      </c>
      <c r="H126" s="81">
        <f t="shared" si="34"/>
        <v>11088</v>
      </c>
      <c r="I126" s="81">
        <f t="shared" si="18"/>
        <v>231553</v>
      </c>
      <c r="J126" s="82">
        <f t="shared" si="24"/>
        <v>3.7968160557123105E-2</v>
      </c>
      <c r="K126" s="82">
        <f t="shared" si="25"/>
        <v>7.7789412946380871E-4</v>
      </c>
      <c r="L126" s="82">
        <f t="shared" si="26"/>
        <v>4.7391703887333575E-2</v>
      </c>
      <c r="M126" s="81">
        <f t="shared" si="28"/>
        <v>0.78821833937420649</v>
      </c>
      <c r="N126" s="84">
        <f t="shared" si="27"/>
        <v>1.1888389502488267E-2</v>
      </c>
      <c r="O126" s="84"/>
      <c r="P126" s="85">
        <f t="shared" si="29"/>
        <v>0.44094558893725216</v>
      </c>
      <c r="Q126" s="87">
        <f t="shared" si="30"/>
        <v>1.1888389502488267E-2</v>
      </c>
      <c r="R126" s="96">
        <f t="shared" si="19"/>
        <v>0.54716602156025962</v>
      </c>
      <c r="AB126" s="119">
        <f t="shared" si="35"/>
        <v>8692</v>
      </c>
      <c r="AC126" s="120">
        <f t="shared" si="35"/>
        <v>174.85714285714286</v>
      </c>
      <c r="AD126" s="67">
        <f t="shared" si="31"/>
        <v>142.63085714285714</v>
      </c>
      <c r="AE126" s="41">
        <f t="shared" si="32"/>
        <v>1.2259418919568597</v>
      </c>
    </row>
    <row r="127" spans="1:31" ht="13.8" x14ac:dyDescent="0.25">
      <c r="A127" s="95">
        <v>43985</v>
      </c>
      <c r="B127" s="81">
        <v>431715</v>
      </c>
      <c r="C127" s="81">
        <v>5208</v>
      </c>
      <c r="D127" s="81">
        <v>195559</v>
      </c>
      <c r="E127" s="81"/>
      <c r="F127" s="81">
        <f t="shared" si="34"/>
        <v>8529</v>
      </c>
      <c r="G127" s="81">
        <f t="shared" si="34"/>
        <v>177</v>
      </c>
      <c r="H127" s="81">
        <f t="shared" si="34"/>
        <v>8957</v>
      </c>
      <c r="I127" s="81">
        <f t="shared" si="18"/>
        <v>230948</v>
      </c>
      <c r="J127" s="82">
        <f t="shared" si="24"/>
        <v>3.6941022704175111E-2</v>
      </c>
      <c r="K127" s="82">
        <f t="shared" si="25"/>
        <v>7.6440382979274719E-4</v>
      </c>
      <c r="L127" s="82">
        <f t="shared" si="26"/>
        <v>3.8682288720077042E-2</v>
      </c>
      <c r="M127" s="81">
        <f t="shared" si="28"/>
        <v>0.93647959603896003</v>
      </c>
      <c r="N127" s="84">
        <f t="shared" si="27"/>
        <v>1.2063514123901185E-2</v>
      </c>
      <c r="O127" s="84"/>
      <c r="P127" s="85">
        <f t="shared" si="29"/>
        <v>0.45298171247234864</v>
      </c>
      <c r="Q127" s="87">
        <f t="shared" si="30"/>
        <v>1.2063514123901185E-2</v>
      </c>
      <c r="R127" s="96">
        <f t="shared" si="19"/>
        <v>0.53495477340375019</v>
      </c>
      <c r="AB127" s="119">
        <f t="shared" si="35"/>
        <v>8719.2857142857138</v>
      </c>
      <c r="AC127" s="120">
        <f t="shared" si="35"/>
        <v>177.14285714285714</v>
      </c>
      <c r="AD127" s="67">
        <f t="shared" si="31"/>
        <v>141.65714285714287</v>
      </c>
      <c r="AE127" s="41">
        <f t="shared" si="32"/>
        <v>1.2505042355788623</v>
      </c>
    </row>
    <row r="128" spans="1:31" ht="13.8" x14ac:dyDescent="0.25">
      <c r="A128" s="95">
        <v>43986</v>
      </c>
      <c r="B128" s="81">
        <v>440538</v>
      </c>
      <c r="C128" s="81">
        <v>5376</v>
      </c>
      <c r="D128" s="81">
        <v>204197</v>
      </c>
      <c r="E128" s="81"/>
      <c r="F128" s="81">
        <f t="shared" si="34"/>
        <v>8823</v>
      </c>
      <c r="G128" s="81">
        <f t="shared" si="34"/>
        <v>168</v>
      </c>
      <c r="H128" s="81">
        <f t="shared" si="34"/>
        <v>8638</v>
      </c>
      <c r="I128" s="81">
        <f t="shared" si="18"/>
        <v>230965</v>
      </c>
      <c r="J128" s="82">
        <f t="shared" si="24"/>
        <v>3.8316756790733805E-2</v>
      </c>
      <c r="K128" s="82">
        <f t="shared" si="25"/>
        <v>7.2743647920744069E-4</v>
      </c>
      <c r="L128" s="82">
        <f t="shared" si="26"/>
        <v>3.7402358972582574E-2</v>
      </c>
      <c r="M128" s="81">
        <f t="shared" si="28"/>
        <v>1.0049032872253452</v>
      </c>
      <c r="N128" s="84">
        <f t="shared" si="27"/>
        <v>1.2203260558680522E-2</v>
      </c>
      <c r="O128" s="84"/>
      <c r="P128" s="85">
        <f t="shared" si="29"/>
        <v>0.4635173356214447</v>
      </c>
      <c r="Q128" s="87">
        <f t="shared" si="30"/>
        <v>1.2203260558680522E-2</v>
      </c>
      <c r="R128" s="96">
        <f t="shared" si="19"/>
        <v>0.52427940381987481</v>
      </c>
      <c r="AB128" s="119">
        <f t="shared" si="35"/>
        <v>8783.8571428571431</v>
      </c>
      <c r="AC128" s="120">
        <f t="shared" si="35"/>
        <v>176.28571428571428</v>
      </c>
      <c r="AD128" s="67">
        <f t="shared" si="31"/>
        <v>140.56457142857141</v>
      </c>
      <c r="AE128" s="41">
        <f t="shared" si="32"/>
        <v>1.2541262175390671</v>
      </c>
    </row>
    <row r="129" spans="1:31" ht="13.8" x14ac:dyDescent="0.25">
      <c r="A129" s="95">
        <v>43987</v>
      </c>
      <c r="B129" s="81">
        <v>449256</v>
      </c>
      <c r="C129" s="81">
        <v>5520</v>
      </c>
      <c r="D129" s="81">
        <v>212237</v>
      </c>
      <c r="E129" s="81"/>
      <c r="F129" s="81">
        <f t="shared" si="34"/>
        <v>8718</v>
      </c>
      <c r="G129" s="81">
        <f t="shared" si="34"/>
        <v>144</v>
      </c>
      <c r="H129" s="81">
        <f t="shared" si="34"/>
        <v>8040</v>
      </c>
      <c r="I129" s="81">
        <f t="shared" si="18"/>
        <v>231499</v>
      </c>
      <c r="J129" s="82">
        <f t="shared" si="24"/>
        <v>3.7860269085339064E-2</v>
      </c>
      <c r="K129" s="82">
        <f t="shared" si="25"/>
        <v>6.2347108869309205E-4</v>
      </c>
      <c r="L129" s="82">
        <f t="shared" si="26"/>
        <v>3.4810469118697639E-2</v>
      </c>
      <c r="M129" s="81">
        <f t="shared" si="28"/>
        <v>1.0684747127682472</v>
      </c>
      <c r="N129" s="84">
        <f t="shared" si="27"/>
        <v>1.228698114215503E-2</v>
      </c>
      <c r="O129" s="84"/>
      <c r="P129" s="85">
        <f t="shared" si="29"/>
        <v>0.47241884359919512</v>
      </c>
      <c r="Q129" s="87">
        <f t="shared" si="30"/>
        <v>1.228698114215503E-2</v>
      </c>
      <c r="R129" s="96">
        <f t="shared" si="19"/>
        <v>0.51529417525864984</v>
      </c>
      <c r="AB129" s="119">
        <f t="shared" si="35"/>
        <v>8804.7142857142862</v>
      </c>
      <c r="AC129" s="120">
        <f t="shared" si="35"/>
        <v>163.71428571428572</v>
      </c>
      <c r="AD129" s="67">
        <f t="shared" si="31"/>
        <v>139.82857142857142</v>
      </c>
      <c r="AE129" s="41">
        <f t="shared" si="32"/>
        <v>1.1708214139762976</v>
      </c>
    </row>
    <row r="130" spans="1:31" ht="13.8" x14ac:dyDescent="0.25">
      <c r="A130" s="95">
        <v>43988</v>
      </c>
      <c r="B130" s="81">
        <v>458102</v>
      </c>
      <c r="C130" s="81">
        <v>5717</v>
      </c>
      <c r="D130" s="81">
        <v>220935</v>
      </c>
      <c r="E130" s="81"/>
      <c r="F130" s="81">
        <f t="shared" si="34"/>
        <v>8846</v>
      </c>
      <c r="G130" s="81">
        <f t="shared" si="34"/>
        <v>197</v>
      </c>
      <c r="H130" s="81">
        <f t="shared" si="34"/>
        <v>8698</v>
      </c>
      <c r="I130" s="81">
        <f t="shared" ref="I130:I162" si="36">B130-D130-C130</f>
        <v>231450</v>
      </c>
      <c r="J130" s="82">
        <f t="shared" si="24"/>
        <v>3.8329825645775861E-2</v>
      </c>
      <c r="K130" s="82">
        <f t="shared" si="25"/>
        <v>8.5097559816673079E-4</v>
      </c>
      <c r="L130" s="82">
        <f t="shared" si="26"/>
        <v>3.7572516511950378E-2</v>
      </c>
      <c r="M130" s="81">
        <f t="shared" si="28"/>
        <v>0.99756226050269436</v>
      </c>
      <c r="N130" s="84">
        <f t="shared" si="27"/>
        <v>1.2479753417361199E-2</v>
      </c>
      <c r="O130" s="84"/>
      <c r="P130" s="85">
        <f t="shared" si="29"/>
        <v>0.48228342159606374</v>
      </c>
      <c r="Q130" s="87">
        <f t="shared" si="30"/>
        <v>1.2479753417361199E-2</v>
      </c>
      <c r="R130" s="96">
        <f t="shared" si="19"/>
        <v>0.50523682498657507</v>
      </c>
      <c r="AB130" s="119">
        <f t="shared" si="35"/>
        <v>8789.5714285714294</v>
      </c>
      <c r="AC130" s="120">
        <f t="shared" si="35"/>
        <v>166</v>
      </c>
      <c r="AD130" s="67">
        <f t="shared" si="31"/>
        <v>138.72685714285714</v>
      </c>
      <c r="AE130" s="41">
        <f t="shared" si="32"/>
        <v>1.1965959830622972</v>
      </c>
    </row>
    <row r="131" spans="1:31" ht="13.8" x14ac:dyDescent="0.25">
      <c r="A131" s="95">
        <v>43989</v>
      </c>
      <c r="B131" s="81">
        <v>467073</v>
      </c>
      <c r="C131" s="81">
        <v>5851</v>
      </c>
      <c r="D131" s="81">
        <v>226272</v>
      </c>
      <c r="E131" s="81"/>
      <c r="F131" s="81">
        <f t="shared" si="34"/>
        <v>8971</v>
      </c>
      <c r="G131" s="81">
        <f t="shared" si="34"/>
        <v>134</v>
      </c>
      <c r="H131" s="81">
        <f t="shared" si="34"/>
        <v>5337</v>
      </c>
      <c r="I131" s="81">
        <f t="shared" si="36"/>
        <v>234950</v>
      </c>
      <c r="J131" s="82">
        <f t="shared" si="24"/>
        <v>3.8882045756951478E-2</v>
      </c>
      <c r="K131" s="82">
        <f t="shared" si="25"/>
        <v>5.789587383884208E-4</v>
      </c>
      <c r="L131" s="82">
        <f t="shared" si="26"/>
        <v>2.3058976020738819E-2</v>
      </c>
      <c r="M131" s="81">
        <f t="shared" si="28"/>
        <v>1.644900290704884</v>
      </c>
      <c r="N131" s="84">
        <f t="shared" si="27"/>
        <v>1.2526949748754478E-2</v>
      </c>
      <c r="O131" s="84"/>
      <c r="P131" s="85">
        <f t="shared" si="29"/>
        <v>0.48444675671683013</v>
      </c>
      <c r="Q131" s="87">
        <f t="shared" si="30"/>
        <v>1.2526949748754478E-2</v>
      </c>
      <c r="R131" s="96">
        <f t="shared" si="19"/>
        <v>0.50302629353441541</v>
      </c>
      <c r="AB131" s="119">
        <f t="shared" si="35"/>
        <v>8747.1428571428569</v>
      </c>
      <c r="AC131" s="120">
        <f t="shared" si="35"/>
        <v>165.42857142857142</v>
      </c>
      <c r="AD131" s="67">
        <f t="shared" si="31"/>
        <v>140.256</v>
      </c>
      <c r="AE131" s="41">
        <f t="shared" si="32"/>
        <v>1.1794758971350345</v>
      </c>
    </row>
    <row r="132" spans="1:31" ht="13.8" x14ac:dyDescent="0.25">
      <c r="A132" s="95">
        <v>43990</v>
      </c>
      <c r="B132" s="81">
        <v>476043</v>
      </c>
      <c r="C132" s="81">
        <v>5963</v>
      </c>
      <c r="D132" s="81">
        <v>230226</v>
      </c>
      <c r="E132" s="81"/>
      <c r="F132" s="81">
        <f t="shared" si="34"/>
        <v>8970</v>
      </c>
      <c r="G132" s="81">
        <f t="shared" si="34"/>
        <v>112</v>
      </c>
      <c r="H132" s="81">
        <f t="shared" si="34"/>
        <v>3954</v>
      </c>
      <c r="I132" s="81">
        <f t="shared" si="36"/>
        <v>239854</v>
      </c>
      <c r="J132" s="82">
        <f t="shared" si="24"/>
        <v>3.8300920472164539E-2</v>
      </c>
      <c r="K132" s="82">
        <f t="shared" si="25"/>
        <v>4.7669716961055541E-4</v>
      </c>
      <c r="L132" s="82">
        <f t="shared" si="26"/>
        <v>1.6829112577144072E-2</v>
      </c>
      <c r="M132" s="81">
        <f t="shared" si="28"/>
        <v>2.2131828000332163</v>
      </c>
      <c r="N132" s="84">
        <f t="shared" si="27"/>
        <v>1.2526179357747094E-2</v>
      </c>
      <c r="O132" s="84"/>
      <c r="P132" s="85">
        <f t="shared" si="29"/>
        <v>0.48362437847001216</v>
      </c>
      <c r="Q132" s="87">
        <f t="shared" si="30"/>
        <v>1.2526179357747094E-2</v>
      </c>
      <c r="R132" s="96">
        <f t="shared" si="19"/>
        <v>0.50384944217224081</v>
      </c>
      <c r="AB132" s="119">
        <f t="shared" si="35"/>
        <v>8816.4285714285706</v>
      </c>
      <c r="AC132" s="120">
        <f t="shared" si="35"/>
        <v>159.14285714285714</v>
      </c>
      <c r="AD132" s="67">
        <f t="shared" si="31"/>
        <v>139.20228571428572</v>
      </c>
      <c r="AE132" s="41">
        <f t="shared" si="32"/>
        <v>1.1432488793287465</v>
      </c>
    </row>
    <row r="133" spans="1:31" ht="13.8" x14ac:dyDescent="0.25">
      <c r="A133" s="95">
        <v>43991</v>
      </c>
      <c r="B133" s="81">
        <v>484630</v>
      </c>
      <c r="C133" s="81">
        <v>6134</v>
      </c>
      <c r="D133" s="81">
        <v>241917</v>
      </c>
      <c r="E133" s="81"/>
      <c r="F133" s="81">
        <f t="shared" si="34"/>
        <v>8587</v>
      </c>
      <c r="G133" s="81">
        <f t="shared" si="34"/>
        <v>171</v>
      </c>
      <c r="H133" s="81">
        <f t="shared" si="34"/>
        <v>11691</v>
      </c>
      <c r="I133" s="81">
        <f t="shared" si="36"/>
        <v>236579</v>
      </c>
      <c r="J133" s="82">
        <f t="shared" si="24"/>
        <v>3.5918111633069037E-2</v>
      </c>
      <c r="K133" s="82">
        <f t="shared" si="25"/>
        <v>7.1293370133497882E-4</v>
      </c>
      <c r="L133" s="82">
        <f t="shared" si="26"/>
        <v>4.8742151475480916E-2</v>
      </c>
      <c r="M133" s="81">
        <f t="shared" si="28"/>
        <v>0.72627741929169964</v>
      </c>
      <c r="N133" s="84">
        <f t="shared" si="27"/>
        <v>1.2657078596042341E-2</v>
      </c>
      <c r="O133" s="84"/>
      <c r="P133" s="85">
        <f t="shared" si="29"/>
        <v>0.49917875492643871</v>
      </c>
      <c r="Q133" s="87">
        <f t="shared" si="30"/>
        <v>1.2657078596042341E-2</v>
      </c>
      <c r="R133" s="96">
        <f t="shared" ref="R133:R162" si="37">IF(P133="","",1-SUM(P133:Q133))</f>
        <v>0.48816416647751892</v>
      </c>
      <c r="AB133" s="119">
        <f t="shared" si="35"/>
        <v>8777.7142857142862</v>
      </c>
      <c r="AC133" s="120">
        <f t="shared" si="35"/>
        <v>157.57142857142858</v>
      </c>
      <c r="AD133" s="67">
        <f t="shared" si="31"/>
        <v>139.072</v>
      </c>
      <c r="AE133" s="41">
        <f t="shared" si="32"/>
        <v>1.1330205114719611</v>
      </c>
    </row>
    <row r="134" spans="1:31" ht="13.8" x14ac:dyDescent="0.25">
      <c r="A134" s="95">
        <v>43992</v>
      </c>
      <c r="B134" s="81">
        <v>493023</v>
      </c>
      <c r="C134" s="81">
        <v>6350</v>
      </c>
      <c r="D134" s="81">
        <v>252295</v>
      </c>
      <c r="E134" s="81"/>
      <c r="F134" s="81">
        <f t="shared" si="34"/>
        <v>8393</v>
      </c>
      <c r="G134" s="81">
        <f t="shared" si="34"/>
        <v>216</v>
      </c>
      <c r="H134" s="81">
        <f t="shared" si="34"/>
        <v>10378</v>
      </c>
      <c r="I134" s="81">
        <f t="shared" si="36"/>
        <v>234378</v>
      </c>
      <c r="J134" s="82">
        <f t="shared" si="24"/>
        <v>3.5594727198466347E-2</v>
      </c>
      <c r="K134" s="82">
        <f t="shared" si="25"/>
        <v>9.130142573939361E-4</v>
      </c>
      <c r="L134" s="82">
        <f t="shared" si="26"/>
        <v>4.3866953533491987E-2</v>
      </c>
      <c r="M134" s="81">
        <f t="shared" si="28"/>
        <v>0.79488058956824326</v>
      </c>
      <c r="N134" s="84">
        <f t="shared" si="27"/>
        <v>1.2879723664007562E-2</v>
      </c>
      <c r="O134" s="84"/>
      <c r="P134" s="85">
        <f t="shared" si="29"/>
        <v>0.511730690048943</v>
      </c>
      <c r="Q134" s="87">
        <f t="shared" si="30"/>
        <v>1.2879723664007562E-2</v>
      </c>
      <c r="R134" s="96">
        <f t="shared" si="37"/>
        <v>0.47538958628704941</v>
      </c>
      <c r="AB134" s="119">
        <f t="shared" si="35"/>
        <v>8758.2857142857138</v>
      </c>
      <c r="AC134" s="120">
        <f t="shared" si="35"/>
        <v>163.14285714285714</v>
      </c>
      <c r="AD134" s="67">
        <f t="shared" si="31"/>
        <v>139.50857142857143</v>
      </c>
      <c r="AE134" s="41">
        <f t="shared" si="32"/>
        <v>1.1694109936921437</v>
      </c>
    </row>
    <row r="135" spans="1:31" ht="13.8" x14ac:dyDescent="0.25">
      <c r="A135" s="95">
        <v>43993</v>
      </c>
      <c r="B135" s="81">
        <v>501800</v>
      </c>
      <c r="C135" s="81">
        <v>6522</v>
      </c>
      <c r="D135" s="81">
        <v>260649</v>
      </c>
      <c r="E135" s="81"/>
      <c r="F135" s="81">
        <f t="shared" si="34"/>
        <v>8777</v>
      </c>
      <c r="G135" s="81">
        <f t="shared" si="34"/>
        <v>172</v>
      </c>
      <c r="H135" s="81">
        <f t="shared" si="34"/>
        <v>8354</v>
      </c>
      <c r="I135" s="81">
        <f t="shared" si="36"/>
        <v>234629</v>
      </c>
      <c r="J135" s="82">
        <f t="shared" si="24"/>
        <v>3.7574996856160219E-2</v>
      </c>
      <c r="K135" s="82">
        <f t="shared" si="25"/>
        <v>7.3385727329356853E-4</v>
      </c>
      <c r="L135" s="82">
        <f t="shared" si="26"/>
        <v>3.5643277099386458E-2</v>
      </c>
      <c r="M135" s="81">
        <f t="shared" si="28"/>
        <v>1.0329289952091392</v>
      </c>
      <c r="N135" s="84">
        <f t="shared" si="27"/>
        <v>1.2997210043842168E-2</v>
      </c>
      <c r="O135" s="84"/>
      <c r="P135" s="85">
        <f t="shared" si="29"/>
        <v>0.51942805898764444</v>
      </c>
      <c r="Q135" s="87">
        <f t="shared" si="30"/>
        <v>1.2997210043842168E-2</v>
      </c>
      <c r="R135" s="96">
        <f t="shared" si="37"/>
        <v>0.46757473096851343</v>
      </c>
      <c r="AB135" s="119">
        <f t="shared" si="35"/>
        <v>8751.7142857142862</v>
      </c>
      <c r="AC135" s="120">
        <f t="shared" si="35"/>
        <v>163.71428571428572</v>
      </c>
      <c r="AD135" s="67">
        <f t="shared" si="31"/>
        <v>140.54171428571431</v>
      </c>
      <c r="AE135" s="41">
        <f t="shared" si="32"/>
        <v>1.164880381218794</v>
      </c>
    </row>
    <row r="136" spans="1:31" ht="13.8" x14ac:dyDescent="0.25">
      <c r="A136" s="95">
        <v>43994</v>
      </c>
      <c r="B136" s="81">
        <v>510761</v>
      </c>
      <c r="C136" s="81">
        <v>6705</v>
      </c>
      <c r="D136" s="81">
        <v>268862</v>
      </c>
      <c r="E136" s="81"/>
      <c r="F136" s="81">
        <f t="shared" si="34"/>
        <v>8961</v>
      </c>
      <c r="G136" s="81">
        <f t="shared" si="34"/>
        <v>183</v>
      </c>
      <c r="H136" s="81">
        <f t="shared" si="34"/>
        <v>8213</v>
      </c>
      <c r="I136" s="81">
        <f t="shared" si="36"/>
        <v>235194</v>
      </c>
      <c r="J136" s="82">
        <f t="shared" si="24"/>
        <v>3.8323988004880613E-2</v>
      </c>
      <c r="K136" s="82">
        <f t="shared" si="25"/>
        <v>7.7995473705296447E-4</v>
      </c>
      <c r="L136" s="82">
        <f t="shared" si="26"/>
        <v>3.5004198117027305E-2</v>
      </c>
      <c r="M136" s="81">
        <f t="shared" si="28"/>
        <v>1.0709765342540654</v>
      </c>
      <c r="N136" s="84">
        <f t="shared" si="27"/>
        <v>1.3127470578215642E-2</v>
      </c>
      <c r="O136" s="84"/>
      <c r="P136" s="85">
        <f t="shared" si="29"/>
        <v>0.52639492835200807</v>
      </c>
      <c r="Q136" s="87">
        <f t="shared" si="30"/>
        <v>1.3127470578215642E-2</v>
      </c>
      <c r="R136" s="96">
        <f t="shared" si="37"/>
        <v>0.46047760106977631</v>
      </c>
      <c r="AB136" s="119">
        <f t="shared" si="35"/>
        <v>8786.4285714285706</v>
      </c>
      <c r="AC136" s="120">
        <f t="shared" si="35"/>
        <v>169.28571428571428</v>
      </c>
      <c r="AD136" s="67">
        <f t="shared" si="31"/>
        <v>140.87542857142859</v>
      </c>
      <c r="AE136" s="41">
        <f t="shared" si="32"/>
        <v>1.2016695601382374</v>
      </c>
    </row>
    <row r="137" spans="1:31" ht="13.8" x14ac:dyDescent="0.25">
      <c r="A137" s="95">
        <v>43995</v>
      </c>
      <c r="B137" s="81">
        <v>519458</v>
      </c>
      <c r="C137" s="81">
        <v>6819</v>
      </c>
      <c r="D137" s="81">
        <v>274128</v>
      </c>
      <c r="E137" s="81"/>
      <c r="F137" s="81">
        <f t="shared" si="34"/>
        <v>8697</v>
      </c>
      <c r="G137" s="81">
        <f t="shared" si="34"/>
        <v>114</v>
      </c>
      <c r="H137" s="81">
        <f t="shared" si="34"/>
        <v>5266</v>
      </c>
      <c r="I137" s="81">
        <f t="shared" si="36"/>
        <v>238511</v>
      </c>
      <c r="J137" s="82">
        <f t="shared" si="24"/>
        <v>3.7107859194040096E-2</v>
      </c>
      <c r="K137" s="82">
        <f t="shared" si="25"/>
        <v>4.8470624250618636E-4</v>
      </c>
      <c r="L137" s="82">
        <f t="shared" si="26"/>
        <v>2.2390026956469977E-2</v>
      </c>
      <c r="M137" s="81">
        <f t="shared" si="28"/>
        <v>1.6222204154801239</v>
      </c>
      <c r="N137" s="84">
        <f t="shared" si="27"/>
        <v>1.3127144061695075E-2</v>
      </c>
      <c r="O137" s="84"/>
      <c r="P137" s="85">
        <f t="shared" si="29"/>
        <v>0.52771927663064189</v>
      </c>
      <c r="Q137" s="87">
        <f t="shared" si="30"/>
        <v>1.3127144061695075E-2</v>
      </c>
      <c r="R137" s="96">
        <f t="shared" si="37"/>
        <v>0.45915357930766298</v>
      </c>
      <c r="AB137" s="119">
        <f t="shared" si="35"/>
        <v>8765.1428571428569</v>
      </c>
      <c r="AC137" s="120">
        <f t="shared" si="35"/>
        <v>157.42857142857142</v>
      </c>
      <c r="AD137" s="67">
        <f t="shared" si="31"/>
        <v>140.63314285714287</v>
      </c>
      <c r="AE137" s="41">
        <f t="shared" si="32"/>
        <v>1.1194272433240688</v>
      </c>
    </row>
    <row r="138" spans="1:31" ht="13.8" x14ac:dyDescent="0.25">
      <c r="A138" s="95">
        <v>43996</v>
      </c>
      <c r="B138" s="81">
        <v>528267</v>
      </c>
      <c r="C138" s="81">
        <v>6938</v>
      </c>
      <c r="D138" s="81">
        <v>279536</v>
      </c>
      <c r="E138" s="81"/>
      <c r="F138" s="81">
        <f t="shared" si="34"/>
        <v>8809</v>
      </c>
      <c r="G138" s="81">
        <f t="shared" si="34"/>
        <v>119</v>
      </c>
      <c r="H138" s="81">
        <f t="shared" si="34"/>
        <v>5408</v>
      </c>
      <c r="I138" s="81">
        <f t="shared" si="36"/>
        <v>241793</v>
      </c>
      <c r="J138" s="82">
        <f t="shared" si="24"/>
        <v>3.7065241875364391E-2</v>
      </c>
      <c r="K138" s="82">
        <f t="shared" si="25"/>
        <v>4.9892877058081177E-4</v>
      </c>
      <c r="L138" s="82">
        <f t="shared" si="26"/>
        <v>2.2674006649588487E-2</v>
      </c>
      <c r="M138" s="81">
        <f t="shared" si="28"/>
        <v>1.5995056820942712</v>
      </c>
      <c r="N138" s="84">
        <f t="shared" si="27"/>
        <v>1.313351013786589E-2</v>
      </c>
      <c r="O138" s="84"/>
      <c r="P138" s="85">
        <f t="shared" si="29"/>
        <v>0.52915665752356289</v>
      </c>
      <c r="Q138" s="87">
        <f t="shared" si="30"/>
        <v>1.313351013786589E-2</v>
      </c>
      <c r="R138" s="96">
        <f t="shared" si="37"/>
        <v>0.45770983233857121</v>
      </c>
      <c r="AB138" s="119">
        <f t="shared" si="35"/>
        <v>8742</v>
      </c>
      <c r="AC138" s="120">
        <f t="shared" si="35"/>
        <v>155.28571428571428</v>
      </c>
      <c r="AD138" s="67">
        <f t="shared" si="31"/>
        <v>139.9542857142857</v>
      </c>
      <c r="AE138" s="41">
        <f t="shared" si="32"/>
        <v>1.1095459741956557</v>
      </c>
    </row>
    <row r="139" spans="1:31" ht="13.8" x14ac:dyDescent="0.25">
      <c r="A139" s="95">
        <v>43997</v>
      </c>
      <c r="B139" s="81">
        <v>536484</v>
      </c>
      <c r="C139" s="81">
        <v>7081</v>
      </c>
      <c r="D139" s="81">
        <v>284021</v>
      </c>
      <c r="E139" s="81"/>
      <c r="F139" s="81">
        <f t="shared" si="34"/>
        <v>8217</v>
      </c>
      <c r="G139" s="81">
        <f t="shared" si="34"/>
        <v>143</v>
      </c>
      <c r="H139" s="81">
        <f t="shared" si="34"/>
        <v>4485</v>
      </c>
      <c r="I139" s="81">
        <f t="shared" si="36"/>
        <v>245382</v>
      </c>
      <c r="J139" s="82">
        <f t="shared" si="24"/>
        <v>3.4107078023985431E-2</v>
      </c>
      <c r="K139" s="82">
        <f t="shared" si="25"/>
        <v>5.9141497065671881E-4</v>
      </c>
      <c r="L139" s="82">
        <f t="shared" si="26"/>
        <v>1.8548924079687997E-2</v>
      </c>
      <c r="M139" s="81">
        <f t="shared" si="28"/>
        <v>1.7819474322933251</v>
      </c>
      <c r="N139" s="84">
        <f t="shared" si="27"/>
        <v>1.3198902483578261E-2</v>
      </c>
      <c r="O139" s="84"/>
      <c r="P139" s="85">
        <f t="shared" si="29"/>
        <v>0.529411874352264</v>
      </c>
      <c r="Q139" s="87">
        <f t="shared" si="30"/>
        <v>1.3198902483578261E-2</v>
      </c>
      <c r="R139" s="96">
        <f t="shared" si="37"/>
        <v>0.45738922316415775</v>
      </c>
      <c r="AB139" s="119">
        <f t="shared" si="35"/>
        <v>8634.4285714285706</v>
      </c>
      <c r="AC139" s="120">
        <f t="shared" si="35"/>
        <v>159.71428571428572</v>
      </c>
      <c r="AD139" s="67">
        <f t="shared" si="31"/>
        <v>141.06285714285713</v>
      </c>
      <c r="AE139" s="41">
        <f t="shared" si="32"/>
        <v>1.1322206918901403</v>
      </c>
    </row>
    <row r="140" spans="1:31" ht="13.8" x14ac:dyDescent="0.25">
      <c r="A140" s="95">
        <v>43998</v>
      </c>
      <c r="B140" s="81">
        <v>544725</v>
      </c>
      <c r="C140" s="81">
        <v>7274</v>
      </c>
      <c r="D140" s="81">
        <v>293780</v>
      </c>
      <c r="E140" s="81"/>
      <c r="F140" s="81">
        <f t="shared" si="34"/>
        <v>8241</v>
      </c>
      <c r="G140" s="81">
        <f t="shared" si="34"/>
        <v>193</v>
      </c>
      <c r="H140" s="81">
        <f t="shared" si="34"/>
        <v>9759</v>
      </c>
      <c r="I140" s="81">
        <f t="shared" si="36"/>
        <v>243671</v>
      </c>
      <c r="J140" s="82">
        <f t="shared" si="24"/>
        <v>3.3708288840978845E-2</v>
      </c>
      <c r="K140" s="82">
        <f t="shared" si="25"/>
        <v>7.8652875924069407E-4</v>
      </c>
      <c r="L140" s="82">
        <f t="shared" si="26"/>
        <v>3.9770643323471161E-2</v>
      </c>
      <c r="M140" s="81">
        <f t="shared" si="28"/>
        <v>0.83113015799608836</v>
      </c>
      <c r="N140" s="84">
        <f t="shared" si="27"/>
        <v>1.335352700904126E-2</v>
      </c>
      <c r="O140" s="84"/>
      <c r="P140" s="85">
        <f t="shared" si="29"/>
        <v>0.5393180044976823</v>
      </c>
      <c r="Q140" s="87">
        <f t="shared" si="30"/>
        <v>1.335352700904126E-2</v>
      </c>
      <c r="R140" s="96">
        <f t="shared" si="37"/>
        <v>0.44732846849327645</v>
      </c>
      <c r="AB140" s="119">
        <f t="shared" ref="AB140:AC162" si="38">AVERAGE(F134:F140)</f>
        <v>8585</v>
      </c>
      <c r="AC140" s="120">
        <f t="shared" si="38"/>
        <v>162.85714285714286</v>
      </c>
      <c r="AD140" s="67">
        <f t="shared" si="31"/>
        <v>140.44342857142857</v>
      </c>
      <c r="AE140" s="41">
        <f t="shared" si="32"/>
        <v>1.1595924744482782</v>
      </c>
    </row>
    <row r="141" spans="1:31" ht="13.8" x14ac:dyDescent="0.25">
      <c r="A141" s="95">
        <v>43999</v>
      </c>
      <c r="B141" s="81">
        <v>552549</v>
      </c>
      <c r="C141" s="81">
        <v>7468</v>
      </c>
      <c r="D141" s="81">
        <v>303800</v>
      </c>
      <c r="E141" s="81"/>
      <c r="F141" s="81">
        <f t="shared" si="34"/>
        <v>7824</v>
      </c>
      <c r="G141" s="81">
        <f t="shared" si="34"/>
        <v>194</v>
      </c>
      <c r="H141" s="81">
        <f t="shared" si="34"/>
        <v>10020</v>
      </c>
      <c r="I141" s="81">
        <f t="shared" si="36"/>
        <v>241281</v>
      </c>
      <c r="J141" s="82">
        <f t="shared" si="24"/>
        <v>3.2229168915300234E-2</v>
      </c>
      <c r="K141" s="82">
        <f t="shared" si="25"/>
        <v>7.9615547192731179E-4</v>
      </c>
      <c r="L141" s="82">
        <f t="shared" si="26"/>
        <v>4.1121019735627137E-2</v>
      </c>
      <c r="M141" s="81">
        <f t="shared" si="28"/>
        <v>0.76887740540044291</v>
      </c>
      <c r="N141" s="84">
        <f t="shared" si="27"/>
        <v>1.3515543417868823E-2</v>
      </c>
      <c r="O141" s="84"/>
      <c r="P141" s="85">
        <f t="shared" si="29"/>
        <v>0.549815491476774</v>
      </c>
      <c r="Q141" s="87">
        <f t="shared" si="30"/>
        <v>1.3515543417868823E-2</v>
      </c>
      <c r="R141" s="96">
        <f t="shared" si="37"/>
        <v>0.43666896510535713</v>
      </c>
      <c r="AB141" s="119">
        <f t="shared" si="38"/>
        <v>8503.7142857142862</v>
      </c>
      <c r="AC141" s="120">
        <f t="shared" si="38"/>
        <v>159.71428571428572</v>
      </c>
      <c r="AD141" s="67">
        <f t="shared" si="31"/>
        <v>140.13257142857142</v>
      </c>
      <c r="AE141" s="41">
        <f t="shared" si="32"/>
        <v>1.1397370653095844</v>
      </c>
    </row>
    <row r="142" spans="1:31" ht="13.8" x14ac:dyDescent="0.25">
      <c r="A142" s="95">
        <v>44000</v>
      </c>
      <c r="B142" s="81">
        <v>560321</v>
      </c>
      <c r="C142" s="81">
        <v>7650</v>
      </c>
      <c r="D142" s="81">
        <v>313409</v>
      </c>
      <c r="E142" s="81"/>
      <c r="F142" s="81">
        <f t="shared" si="34"/>
        <v>7772</v>
      </c>
      <c r="G142" s="81">
        <f t="shared" si="34"/>
        <v>182</v>
      </c>
      <c r="H142" s="81">
        <f t="shared" si="34"/>
        <v>9609</v>
      </c>
      <c r="I142" s="81">
        <f t="shared" si="36"/>
        <v>239262</v>
      </c>
      <c r="J142" s="82">
        <f t="shared" si="24"/>
        <v>3.2333829951795533E-2</v>
      </c>
      <c r="K142" s="82">
        <f t="shared" si="25"/>
        <v>7.5430721855429973E-4</v>
      </c>
      <c r="L142" s="82">
        <f t="shared" si="26"/>
        <v>3.9824934412572892E-2</v>
      </c>
      <c r="M142" s="81">
        <f t="shared" si="28"/>
        <v>0.79680715193536689</v>
      </c>
      <c r="N142" s="84">
        <f t="shared" si="27"/>
        <v>1.3652888255125187E-2</v>
      </c>
      <c r="O142" s="84"/>
      <c r="P142" s="85">
        <f t="shared" si="29"/>
        <v>0.55933830786281435</v>
      </c>
      <c r="Q142" s="87">
        <f t="shared" si="30"/>
        <v>1.3652888255125187E-2</v>
      </c>
      <c r="R142" s="96">
        <f t="shared" si="37"/>
        <v>0.42700880388206042</v>
      </c>
      <c r="AB142" s="119">
        <f t="shared" si="38"/>
        <v>8360.1428571428569</v>
      </c>
      <c r="AC142" s="120">
        <f t="shared" si="38"/>
        <v>161.14285714285714</v>
      </c>
      <c r="AD142" s="67">
        <f t="shared" si="31"/>
        <v>140.02742857142857</v>
      </c>
      <c r="AE142" s="41">
        <f t="shared" si="32"/>
        <v>1.1507949462962359</v>
      </c>
    </row>
    <row r="143" spans="1:31" ht="13.8" x14ac:dyDescent="0.25">
      <c r="A143" s="95">
        <v>44001</v>
      </c>
      <c r="B143" s="81">
        <v>568292</v>
      </c>
      <c r="C143" s="81">
        <v>7831</v>
      </c>
      <c r="D143" s="81">
        <v>323851</v>
      </c>
      <c r="E143" s="81"/>
      <c r="F143" s="81">
        <f t="shared" si="34"/>
        <v>7971</v>
      </c>
      <c r="G143" s="81">
        <f t="shared" si="34"/>
        <v>181</v>
      </c>
      <c r="H143" s="81">
        <f t="shared" si="34"/>
        <v>10442</v>
      </c>
      <c r="I143" s="81">
        <f t="shared" si="36"/>
        <v>236610</v>
      </c>
      <c r="J143" s="82">
        <f t="shared" si="24"/>
        <v>3.3443350486235909E-2</v>
      </c>
      <c r="K143" s="82">
        <f t="shared" si="25"/>
        <v>7.5649288227967672E-4</v>
      </c>
      <c r="L143" s="82">
        <f t="shared" si="26"/>
        <v>4.3642534125770079E-2</v>
      </c>
      <c r="M143" s="81">
        <f t="shared" si="28"/>
        <v>0.75324512134404364</v>
      </c>
      <c r="N143" s="84">
        <f t="shared" si="27"/>
        <v>1.3779887804157018E-2</v>
      </c>
      <c r="O143" s="84"/>
      <c r="P143" s="85">
        <f t="shared" si="29"/>
        <v>0.56986725134261962</v>
      </c>
      <c r="Q143" s="87">
        <f t="shared" si="30"/>
        <v>1.3779887804157018E-2</v>
      </c>
      <c r="R143" s="96">
        <f t="shared" si="37"/>
        <v>0.41635286085322332</v>
      </c>
      <c r="AB143" s="119">
        <f t="shared" si="38"/>
        <v>8218.7142857142862</v>
      </c>
      <c r="AC143" s="120">
        <f t="shared" si="38"/>
        <v>160.85714285714286</v>
      </c>
      <c r="AD143" s="67">
        <f t="shared" si="31"/>
        <v>140.58285714285714</v>
      </c>
      <c r="AE143" s="41">
        <f t="shared" si="32"/>
        <v>1.144215917405089</v>
      </c>
    </row>
    <row r="144" spans="1:31" ht="13.8" x14ac:dyDescent="0.25">
      <c r="A144" s="95">
        <v>44002</v>
      </c>
      <c r="B144" s="81">
        <v>576162</v>
      </c>
      <c r="C144" s="81">
        <v>7992</v>
      </c>
      <c r="D144" s="81">
        <v>334024</v>
      </c>
      <c r="E144" s="81"/>
      <c r="F144" s="81">
        <f t="shared" si="34"/>
        <v>7870</v>
      </c>
      <c r="G144" s="81">
        <f t="shared" si="34"/>
        <v>161</v>
      </c>
      <c r="H144" s="81">
        <f t="shared" si="34"/>
        <v>10173</v>
      </c>
      <c r="I144" s="81">
        <f t="shared" si="36"/>
        <v>234146</v>
      </c>
      <c r="J144" s="82">
        <f t="shared" si="24"/>
        <v>3.339151702118065E-2</v>
      </c>
      <c r="K144" s="82">
        <f t="shared" si="25"/>
        <v>6.804446134990068E-4</v>
      </c>
      <c r="L144" s="82">
        <f t="shared" si="26"/>
        <v>4.2994801572207433E-2</v>
      </c>
      <c r="M144" s="81">
        <f t="shared" si="28"/>
        <v>0.7645410143585788</v>
      </c>
      <c r="N144" s="84">
        <f t="shared" si="27"/>
        <v>1.3871098753475586E-2</v>
      </c>
      <c r="O144" s="84"/>
      <c r="P144" s="85">
        <f t="shared" si="29"/>
        <v>0.57973972597984591</v>
      </c>
      <c r="Q144" s="87">
        <f t="shared" si="30"/>
        <v>1.3871098753475586E-2</v>
      </c>
      <c r="R144" s="96">
        <f t="shared" si="37"/>
        <v>0.4063891752666785</v>
      </c>
      <c r="AB144" s="119">
        <f t="shared" si="38"/>
        <v>8100.5714285714284</v>
      </c>
      <c r="AC144" s="120">
        <f t="shared" si="38"/>
        <v>167.57142857142858</v>
      </c>
      <c r="AD144" s="67">
        <f t="shared" si="31"/>
        <v>140.24228571428571</v>
      </c>
      <c r="AE144" s="41">
        <f t="shared" si="32"/>
        <v>1.1948709172697047</v>
      </c>
    </row>
    <row r="145" spans="1:31" ht="13.8" x14ac:dyDescent="0.25">
      <c r="A145" s="95">
        <v>44003</v>
      </c>
      <c r="B145" s="81">
        <v>583879</v>
      </c>
      <c r="C145" s="81">
        <v>8101</v>
      </c>
      <c r="D145" s="81">
        <v>339142</v>
      </c>
      <c r="E145" s="81"/>
      <c r="F145" s="81">
        <f t="shared" ref="F145:H160" si="39">B145-B144</f>
        <v>7717</v>
      </c>
      <c r="G145" s="81">
        <f t="shared" si="39"/>
        <v>109</v>
      </c>
      <c r="H145" s="81">
        <f t="shared" si="39"/>
        <v>5118</v>
      </c>
      <c r="I145" s="81">
        <f t="shared" si="36"/>
        <v>236636</v>
      </c>
      <c r="J145" s="82">
        <f t="shared" si="24"/>
        <v>3.3088705998002538E-2</v>
      </c>
      <c r="K145" s="82">
        <f t="shared" si="25"/>
        <v>4.6552151221887196E-4</v>
      </c>
      <c r="L145" s="82">
        <f t="shared" si="26"/>
        <v>2.1858156876478779E-2</v>
      </c>
      <c r="M145" s="81">
        <f t="shared" si="28"/>
        <v>1.48222463260155</v>
      </c>
      <c r="N145" s="84">
        <f t="shared" si="27"/>
        <v>1.3874450014472177E-2</v>
      </c>
      <c r="O145" s="84"/>
      <c r="P145" s="85">
        <f t="shared" si="29"/>
        <v>0.58084294862462937</v>
      </c>
      <c r="Q145" s="87">
        <f t="shared" si="30"/>
        <v>1.3874450014472177E-2</v>
      </c>
      <c r="R145" s="96">
        <f t="shared" si="37"/>
        <v>0.40528260136089844</v>
      </c>
      <c r="AB145" s="119">
        <f t="shared" si="38"/>
        <v>7944.5714285714284</v>
      </c>
      <c r="AC145" s="120">
        <f t="shared" si="38"/>
        <v>166.14285714285714</v>
      </c>
      <c r="AD145" s="67">
        <f t="shared" si="31"/>
        <v>139.87200000000001</v>
      </c>
      <c r="AE145" s="41">
        <f t="shared" si="32"/>
        <v>1.1878207013759516</v>
      </c>
    </row>
    <row r="146" spans="1:31" ht="13.8" x14ac:dyDescent="0.25">
      <c r="A146" s="95">
        <v>44004</v>
      </c>
      <c r="B146" s="81">
        <v>591465</v>
      </c>
      <c r="C146" s="81">
        <v>8196</v>
      </c>
      <c r="D146" s="81">
        <v>343847</v>
      </c>
      <c r="E146" s="81"/>
      <c r="F146" s="81">
        <f t="shared" si="39"/>
        <v>7586</v>
      </c>
      <c r="G146" s="81">
        <f t="shared" si="39"/>
        <v>95</v>
      </c>
      <c r="H146" s="81">
        <f t="shared" si="39"/>
        <v>4705</v>
      </c>
      <c r="I146" s="81">
        <f t="shared" si="36"/>
        <v>239422</v>
      </c>
      <c r="J146" s="82">
        <f t="shared" si="24"/>
        <v>3.2186452018759512E-2</v>
      </c>
      <c r="K146" s="82">
        <f t="shared" si="25"/>
        <v>4.0146047093426188E-4</v>
      </c>
      <c r="L146" s="82">
        <f t="shared" si="26"/>
        <v>1.9882858060481075E-2</v>
      </c>
      <c r="M146" s="81">
        <f t="shared" si="28"/>
        <v>1.586765262481495</v>
      </c>
      <c r="N146" s="84">
        <f t="shared" si="27"/>
        <v>1.3857117496386092E-2</v>
      </c>
      <c r="O146" s="84"/>
      <c r="P146" s="85">
        <f t="shared" si="29"/>
        <v>0.5813480087579147</v>
      </c>
      <c r="Q146" s="87">
        <f t="shared" si="30"/>
        <v>1.3857117496386092E-2</v>
      </c>
      <c r="R146" s="96">
        <f t="shared" si="37"/>
        <v>0.40479487374569922</v>
      </c>
      <c r="AB146" s="119">
        <f t="shared" si="38"/>
        <v>7854.4285714285716</v>
      </c>
      <c r="AC146" s="120">
        <f t="shared" si="38"/>
        <v>159.28571428571428</v>
      </c>
      <c r="AD146" s="67">
        <f t="shared" si="31"/>
        <v>138.15085714285712</v>
      </c>
      <c r="AE146" s="41">
        <f t="shared" si="32"/>
        <v>1.1529839016561607</v>
      </c>
    </row>
    <row r="147" spans="1:31" ht="13.8" x14ac:dyDescent="0.25">
      <c r="A147" s="95">
        <v>44005</v>
      </c>
      <c r="B147" s="81">
        <v>598878</v>
      </c>
      <c r="C147" s="81">
        <v>8349</v>
      </c>
      <c r="D147" s="81">
        <v>355847</v>
      </c>
      <c r="E147" s="81"/>
      <c r="F147" s="81">
        <f t="shared" si="39"/>
        <v>7413</v>
      </c>
      <c r="G147" s="81">
        <f t="shared" si="39"/>
        <v>153</v>
      </c>
      <c r="H147" s="81">
        <f t="shared" si="39"/>
        <v>12000</v>
      </c>
      <c r="I147" s="81">
        <f t="shared" si="36"/>
        <v>234682</v>
      </c>
      <c r="J147" s="82">
        <f t="shared" si="24"/>
        <v>3.1088065335809073E-2</v>
      </c>
      <c r="K147" s="82">
        <f t="shared" si="25"/>
        <v>6.3903901897068775E-4</v>
      </c>
      <c r="L147" s="82">
        <f t="shared" si="26"/>
        <v>5.0120707370250019E-2</v>
      </c>
      <c r="M147" s="81">
        <f t="shared" si="28"/>
        <v>0.61245509576483836</v>
      </c>
      <c r="N147" s="84">
        <f t="shared" si="27"/>
        <v>1.3941069800526985E-2</v>
      </c>
      <c r="O147" s="84"/>
      <c r="P147" s="85">
        <f t="shared" si="29"/>
        <v>0.5941894676378161</v>
      </c>
      <c r="Q147" s="87">
        <f t="shared" si="30"/>
        <v>1.3941069800526985E-2</v>
      </c>
      <c r="R147" s="96">
        <f t="shared" si="37"/>
        <v>0.39186946256165689</v>
      </c>
      <c r="AB147" s="119">
        <f t="shared" si="38"/>
        <v>7736.1428571428569</v>
      </c>
      <c r="AC147" s="120">
        <f t="shared" si="38"/>
        <v>153.57142857142858</v>
      </c>
      <c r="AD147" s="67">
        <f t="shared" si="31"/>
        <v>137.36000000000001</v>
      </c>
      <c r="AE147" s="41">
        <f t="shared" si="32"/>
        <v>1.1180214660121475</v>
      </c>
    </row>
    <row r="148" spans="1:31" ht="13.8" x14ac:dyDescent="0.25">
      <c r="A148" s="95">
        <v>44006</v>
      </c>
      <c r="B148" s="81">
        <v>606043</v>
      </c>
      <c r="C148" s="81">
        <v>8503</v>
      </c>
      <c r="D148" s="81">
        <v>368222</v>
      </c>
      <c r="E148" s="81"/>
      <c r="F148" s="81">
        <f t="shared" si="39"/>
        <v>7165</v>
      </c>
      <c r="G148" s="81">
        <f t="shared" si="39"/>
        <v>154</v>
      </c>
      <c r="H148" s="81">
        <f t="shared" si="39"/>
        <v>12375</v>
      </c>
      <c r="I148" s="81">
        <f t="shared" si="36"/>
        <v>229318</v>
      </c>
      <c r="J148" s="82">
        <f t="shared" si="24"/>
        <v>3.065648197514588E-2</v>
      </c>
      <c r="K148" s="82">
        <f t="shared" si="25"/>
        <v>6.5620712283004238E-4</v>
      </c>
      <c r="L148" s="82">
        <f t="shared" si="26"/>
        <v>5.2730929513128404E-2</v>
      </c>
      <c r="M148" s="81">
        <f t="shared" si="28"/>
        <v>0.57422974721774966</v>
      </c>
      <c r="N148" s="84">
        <f t="shared" si="27"/>
        <v>1.4030357581887754E-2</v>
      </c>
      <c r="O148" s="84"/>
      <c r="P148" s="85">
        <f t="shared" si="29"/>
        <v>0.60758395031375656</v>
      </c>
      <c r="Q148" s="87">
        <f t="shared" si="30"/>
        <v>1.4030357581887754E-2</v>
      </c>
      <c r="R148" s="96">
        <f t="shared" si="37"/>
        <v>0.37838569210435569</v>
      </c>
      <c r="AB148" s="119">
        <f t="shared" si="38"/>
        <v>7642</v>
      </c>
      <c r="AC148" s="120">
        <f t="shared" si="38"/>
        <v>147.85714285714286</v>
      </c>
      <c r="AD148" s="67">
        <f t="shared" si="31"/>
        <v>136.05942857142858</v>
      </c>
      <c r="AE148" s="41">
        <f t="shared" si="32"/>
        <v>1.0867100090716661</v>
      </c>
    </row>
    <row r="149" spans="1:31" ht="13.8" x14ac:dyDescent="0.25">
      <c r="A149" s="95">
        <v>44007</v>
      </c>
      <c r="B149" s="81">
        <v>613148</v>
      </c>
      <c r="C149" s="81">
        <v>8594</v>
      </c>
      <c r="D149" s="81">
        <v>374557</v>
      </c>
      <c r="E149" s="81"/>
      <c r="F149" s="81">
        <f t="shared" si="39"/>
        <v>7105</v>
      </c>
      <c r="G149" s="81">
        <f t="shared" si="39"/>
        <v>91</v>
      </c>
      <c r="H149" s="81">
        <f t="shared" si="39"/>
        <v>6335</v>
      </c>
      <c r="I149" s="81">
        <f t="shared" si="36"/>
        <v>229997</v>
      </c>
      <c r="J149" s="82">
        <f t="shared" si="24"/>
        <v>3.1112381054013746E-2</v>
      </c>
      <c r="K149" s="82">
        <f t="shared" si="25"/>
        <v>3.9682885774339563E-4</v>
      </c>
      <c r="L149" s="82">
        <f t="shared" si="26"/>
        <v>2.7625393558290235E-2</v>
      </c>
      <c r="M149" s="81">
        <f t="shared" si="28"/>
        <v>1.1102752876664059</v>
      </c>
      <c r="N149" s="84">
        <f t="shared" si="27"/>
        <v>1.4016191849276194E-2</v>
      </c>
      <c r="O149" s="84"/>
      <c r="P149" s="85">
        <f t="shared" si="29"/>
        <v>0.61087535146489913</v>
      </c>
      <c r="Q149" s="87">
        <f t="shared" si="30"/>
        <v>1.4016191849276194E-2</v>
      </c>
      <c r="R149" s="96">
        <f t="shared" si="37"/>
        <v>0.37510845668582471</v>
      </c>
      <c r="AB149" s="119">
        <f t="shared" si="38"/>
        <v>7546.7142857142853</v>
      </c>
      <c r="AC149" s="120">
        <f t="shared" si="38"/>
        <v>134.85714285714286</v>
      </c>
      <c r="AD149" s="67">
        <f t="shared" si="31"/>
        <v>133.76228571428572</v>
      </c>
      <c r="AE149" s="41">
        <f t="shared" si="32"/>
        <v>1.0081850959484628</v>
      </c>
    </row>
    <row r="150" spans="1:31" ht="13.8" x14ac:dyDescent="0.25">
      <c r="A150" s="95">
        <v>44008</v>
      </c>
      <c r="B150" s="81">
        <v>619936</v>
      </c>
      <c r="C150" s="81">
        <v>8770</v>
      </c>
      <c r="D150" s="81">
        <v>383524</v>
      </c>
      <c r="E150" s="81"/>
      <c r="F150" s="81">
        <f t="shared" si="39"/>
        <v>6788</v>
      </c>
      <c r="G150" s="81">
        <f t="shared" si="39"/>
        <v>176</v>
      </c>
      <c r="H150" s="81">
        <f t="shared" si="39"/>
        <v>8967</v>
      </c>
      <c r="I150" s="81">
        <f t="shared" si="36"/>
        <v>227642</v>
      </c>
      <c r="J150" s="82">
        <f t="shared" si="24"/>
        <v>2.9637953181365605E-2</v>
      </c>
      <c r="K150" s="82">
        <f t="shared" si="25"/>
        <v>7.6522737253094603E-4</v>
      </c>
      <c r="L150" s="82">
        <f t="shared" si="26"/>
        <v>3.8987465053892008E-2</v>
      </c>
      <c r="M150" s="81">
        <f t="shared" si="28"/>
        <v>0.74555838541556874</v>
      </c>
      <c r="N150" s="84">
        <f t="shared" si="27"/>
        <v>1.4146621586744438E-2</v>
      </c>
      <c r="O150" s="84"/>
      <c r="P150" s="85">
        <f t="shared" si="29"/>
        <v>0.61865095751819543</v>
      </c>
      <c r="Q150" s="87">
        <f t="shared" si="30"/>
        <v>1.4146621586744438E-2</v>
      </c>
      <c r="R150" s="96">
        <f t="shared" si="37"/>
        <v>0.36720242089506017</v>
      </c>
      <c r="AB150" s="119">
        <f t="shared" si="38"/>
        <v>7377.7142857142853</v>
      </c>
      <c r="AC150" s="120">
        <f t="shared" si="38"/>
        <v>134.14285714285714</v>
      </c>
      <c r="AD150" s="67">
        <f t="shared" si="31"/>
        <v>131.49942857142858</v>
      </c>
      <c r="AE150" s="41">
        <f t="shared" si="32"/>
        <v>1.0201022057673252</v>
      </c>
    </row>
    <row r="151" spans="1:31" ht="13.8" x14ac:dyDescent="0.25">
      <c r="A151" s="95">
        <v>44009</v>
      </c>
      <c r="B151" s="81">
        <v>626779</v>
      </c>
      <c r="C151" s="81">
        <v>8958</v>
      </c>
      <c r="D151" s="81">
        <v>392703</v>
      </c>
      <c r="E151" s="81"/>
      <c r="F151" s="81">
        <f t="shared" si="39"/>
        <v>6843</v>
      </c>
      <c r="G151" s="81">
        <f t="shared" si="39"/>
        <v>188</v>
      </c>
      <c r="H151" s="81">
        <f t="shared" si="39"/>
        <v>9179</v>
      </c>
      <c r="I151" s="81">
        <f t="shared" si="36"/>
        <v>225118</v>
      </c>
      <c r="J151" s="82">
        <f t="shared" si="24"/>
        <v>3.0188600430113996E-2</v>
      </c>
      <c r="K151" s="82">
        <f t="shared" si="25"/>
        <v>8.2585814568489119E-4</v>
      </c>
      <c r="L151" s="82">
        <f t="shared" si="26"/>
        <v>4.032208467681711E-2</v>
      </c>
      <c r="M151" s="81">
        <f t="shared" si="28"/>
        <v>0.73366001698644279</v>
      </c>
      <c r="N151" s="84">
        <f t="shared" si="27"/>
        <v>1.4292118912726814E-2</v>
      </c>
      <c r="O151" s="84"/>
      <c r="P151" s="85">
        <f t="shared" si="29"/>
        <v>0.62654141252339346</v>
      </c>
      <c r="Q151" s="87">
        <f t="shared" si="30"/>
        <v>1.4292118912726814E-2</v>
      </c>
      <c r="R151" s="96">
        <f t="shared" si="37"/>
        <v>0.35916646856387968</v>
      </c>
      <c r="AB151" s="119">
        <f t="shared" si="38"/>
        <v>7231</v>
      </c>
      <c r="AC151" s="120">
        <f t="shared" si="38"/>
        <v>138</v>
      </c>
      <c r="AD151" s="67">
        <f t="shared" si="31"/>
        <v>129.60914285714287</v>
      </c>
      <c r="AE151" s="41">
        <f t="shared" si="32"/>
        <v>1.0647397009029345</v>
      </c>
    </row>
    <row r="152" spans="1:31" ht="13.8" x14ac:dyDescent="0.25">
      <c r="A152" s="95">
        <v>44010</v>
      </c>
      <c r="B152" s="81">
        <v>633563</v>
      </c>
      <c r="C152" s="81">
        <v>9060</v>
      </c>
      <c r="D152" s="81">
        <v>398436</v>
      </c>
      <c r="E152" s="81"/>
      <c r="F152" s="81">
        <f t="shared" si="39"/>
        <v>6784</v>
      </c>
      <c r="G152" s="81">
        <f t="shared" si="39"/>
        <v>102</v>
      </c>
      <c r="H152" s="81">
        <f t="shared" si="39"/>
        <v>5733</v>
      </c>
      <c r="I152" s="81">
        <f t="shared" si="36"/>
        <v>226067</v>
      </c>
      <c r="J152" s="82">
        <f t="shared" si="24"/>
        <v>3.026529428264825E-2</v>
      </c>
      <c r="K152" s="82">
        <f t="shared" si="25"/>
        <v>4.5309570980552424E-4</v>
      </c>
      <c r="L152" s="82">
        <f t="shared" si="26"/>
        <v>2.546664415995167E-2</v>
      </c>
      <c r="M152" s="81">
        <f t="shared" si="28"/>
        <v>1.1676542447851257</v>
      </c>
      <c r="N152" s="84">
        <f t="shared" si="27"/>
        <v>1.430007749821249E-2</v>
      </c>
      <c r="O152" s="84"/>
      <c r="P152" s="85">
        <f t="shared" si="29"/>
        <v>0.62888142142138981</v>
      </c>
      <c r="Q152" s="87">
        <f t="shared" si="30"/>
        <v>1.430007749821249E-2</v>
      </c>
      <c r="R152" s="96">
        <f t="shared" si="37"/>
        <v>0.3568185010803977</v>
      </c>
      <c r="AB152" s="119">
        <f t="shared" si="38"/>
        <v>7097.7142857142853</v>
      </c>
      <c r="AC152" s="120">
        <f t="shared" si="38"/>
        <v>137</v>
      </c>
      <c r="AD152" s="67">
        <f t="shared" si="31"/>
        <v>127.11314285714286</v>
      </c>
      <c r="AE152" s="41">
        <f t="shared" si="32"/>
        <v>1.0777799755448465</v>
      </c>
    </row>
    <row r="153" spans="1:31" ht="13.8" x14ac:dyDescent="0.25">
      <c r="A153" s="95">
        <v>44011</v>
      </c>
      <c r="B153" s="81">
        <v>640246</v>
      </c>
      <c r="C153" s="81">
        <v>9152</v>
      </c>
      <c r="D153" s="81">
        <v>402778</v>
      </c>
      <c r="E153" s="81"/>
      <c r="F153" s="81">
        <f t="shared" si="39"/>
        <v>6683</v>
      </c>
      <c r="G153" s="81">
        <f t="shared" si="39"/>
        <v>92</v>
      </c>
      <c r="H153" s="81">
        <f t="shared" si="39"/>
        <v>4342</v>
      </c>
      <c r="I153" s="81">
        <f t="shared" si="36"/>
        <v>228316</v>
      </c>
      <c r="J153" s="82">
        <f t="shared" si="24"/>
        <v>2.9690933348966379E-2</v>
      </c>
      <c r="K153" s="82">
        <f t="shared" si="25"/>
        <v>4.0695899888086275E-4</v>
      </c>
      <c r="L153" s="82">
        <f t="shared" si="26"/>
        <v>1.9206695360225064E-2</v>
      </c>
      <c r="M153" s="81">
        <f t="shared" si="28"/>
        <v>1.5137889556609796</v>
      </c>
      <c r="N153" s="84">
        <f t="shared" si="27"/>
        <v>1.4294505549429438E-2</v>
      </c>
      <c r="O153" s="84"/>
      <c r="P153" s="85">
        <f t="shared" si="29"/>
        <v>0.62909881514292942</v>
      </c>
      <c r="Q153" s="87">
        <f t="shared" si="30"/>
        <v>1.4294505549429438E-2</v>
      </c>
      <c r="R153" s="96">
        <f t="shared" si="37"/>
        <v>0.35660667930764112</v>
      </c>
      <c r="AB153" s="119">
        <f t="shared" si="38"/>
        <v>6968.7142857142853</v>
      </c>
      <c r="AC153" s="120">
        <f t="shared" si="38"/>
        <v>136.57142857142858</v>
      </c>
      <c r="AD153" s="67">
        <f t="shared" si="31"/>
        <v>125.67085714285714</v>
      </c>
      <c r="AE153" s="41">
        <f t="shared" si="32"/>
        <v>1.0867390553100162</v>
      </c>
    </row>
    <row r="154" spans="1:31" ht="13.8" x14ac:dyDescent="0.25">
      <c r="A154" s="95">
        <v>44012</v>
      </c>
      <c r="B154" s="81">
        <v>646929</v>
      </c>
      <c r="C154" s="81">
        <v>9306</v>
      </c>
      <c r="D154" s="81">
        <v>411973</v>
      </c>
      <c r="E154" s="81"/>
      <c r="F154" s="81">
        <f t="shared" si="39"/>
        <v>6683</v>
      </c>
      <c r="G154" s="81">
        <f t="shared" si="39"/>
        <v>154</v>
      </c>
      <c r="H154" s="81">
        <f t="shared" si="39"/>
        <v>9195</v>
      </c>
      <c r="I154" s="81">
        <f t="shared" si="36"/>
        <v>225650</v>
      </c>
      <c r="J154" s="82">
        <f t="shared" si="24"/>
        <v>2.939981851112123E-2</v>
      </c>
      <c r="K154" s="82">
        <f t="shared" si="25"/>
        <v>6.7450375794950862E-4</v>
      </c>
      <c r="L154" s="82">
        <f t="shared" si="26"/>
        <v>4.0273130223024228E-2</v>
      </c>
      <c r="M154" s="81">
        <f t="shared" si="28"/>
        <v>0.71798576994172159</v>
      </c>
      <c r="N154" s="84">
        <f t="shared" si="27"/>
        <v>1.4384886131244697E-2</v>
      </c>
      <c r="O154" s="84"/>
      <c r="P154" s="85">
        <f t="shared" si="29"/>
        <v>0.6368133133620536</v>
      </c>
      <c r="Q154" s="87">
        <f t="shared" si="30"/>
        <v>1.4384886131244697E-2</v>
      </c>
      <c r="R154" s="96">
        <f t="shared" si="37"/>
        <v>0.34880180050670173</v>
      </c>
      <c r="AB154" s="119">
        <f t="shared" si="38"/>
        <v>6864.4285714285716</v>
      </c>
      <c r="AC154" s="120">
        <f t="shared" si="38"/>
        <v>136.71428571428572</v>
      </c>
      <c r="AD154" s="67">
        <f t="shared" si="31"/>
        <v>123.77828571428572</v>
      </c>
      <c r="AE154" s="41">
        <f t="shared" si="32"/>
        <v>1.1045094454600854</v>
      </c>
    </row>
    <row r="155" spans="1:31" ht="13.8" x14ac:dyDescent="0.25">
      <c r="A155" s="95">
        <v>44013</v>
      </c>
      <c r="B155" s="81">
        <v>653479</v>
      </c>
      <c r="C155" s="81">
        <v>9521</v>
      </c>
      <c r="D155" s="81">
        <v>422235</v>
      </c>
      <c r="E155" s="81"/>
      <c r="F155" s="81">
        <f t="shared" si="39"/>
        <v>6550</v>
      </c>
      <c r="G155" s="81">
        <f t="shared" si="39"/>
        <v>215</v>
      </c>
      <c r="H155" s="81">
        <f t="shared" si="39"/>
        <v>10262</v>
      </c>
      <c r="I155" s="81">
        <f t="shared" si="36"/>
        <v>221723</v>
      </c>
      <c r="J155" s="82">
        <f t="shared" si="24"/>
        <v>2.9156505693238854E-2</v>
      </c>
      <c r="K155" s="82">
        <f t="shared" si="25"/>
        <v>9.528030135165079E-4</v>
      </c>
      <c r="L155" s="82">
        <f t="shared" si="26"/>
        <v>4.547750941723909E-2</v>
      </c>
      <c r="M155" s="81">
        <f t="shared" si="28"/>
        <v>0.62796272880398463</v>
      </c>
      <c r="N155" s="84">
        <f t="shared" si="27"/>
        <v>1.4569710732862113E-2</v>
      </c>
      <c r="O155" s="84"/>
      <c r="P155" s="85">
        <f t="shared" si="29"/>
        <v>0.64613399971536956</v>
      </c>
      <c r="Q155" s="87">
        <f t="shared" si="30"/>
        <v>1.4569710732862113E-2</v>
      </c>
      <c r="R155" s="96">
        <f t="shared" si="37"/>
        <v>0.33929628955176838</v>
      </c>
      <c r="AB155" s="119">
        <f t="shared" si="38"/>
        <v>6776.5714285714284</v>
      </c>
      <c r="AC155" s="120">
        <f t="shared" si="38"/>
        <v>145.42857142857142</v>
      </c>
      <c r="AD155" s="67">
        <f t="shared" si="31"/>
        <v>122.27200000000001</v>
      </c>
      <c r="AE155" s="41">
        <f t="shared" si="32"/>
        <v>1.1893857255019253</v>
      </c>
    </row>
    <row r="156" spans="1:31" ht="13.8" x14ac:dyDescent="0.25">
      <c r="A156" s="95">
        <v>44014</v>
      </c>
      <c r="B156" s="81">
        <v>660231</v>
      </c>
      <c r="C156" s="81">
        <v>9668</v>
      </c>
      <c r="D156" s="81">
        <v>428276</v>
      </c>
      <c r="E156" s="81"/>
      <c r="F156" s="81">
        <f t="shared" si="39"/>
        <v>6752</v>
      </c>
      <c r="G156" s="81">
        <f t="shared" si="39"/>
        <v>147</v>
      </c>
      <c r="H156" s="81">
        <f t="shared" si="39"/>
        <v>6041</v>
      </c>
      <c r="I156" s="81">
        <f t="shared" si="36"/>
        <v>222287</v>
      </c>
      <c r="J156" s="82">
        <f t="shared" si="24"/>
        <v>3.0589387365372797E-2</v>
      </c>
      <c r="K156" s="82">
        <f t="shared" si="25"/>
        <v>6.6298940569990488E-4</v>
      </c>
      <c r="L156" s="82">
        <f t="shared" si="26"/>
        <v>2.7245707481857995E-2</v>
      </c>
      <c r="M156" s="81">
        <f t="shared" si="28"/>
        <v>1.0960521549470834</v>
      </c>
      <c r="N156" s="84">
        <f t="shared" si="27"/>
        <v>1.4643359672599438E-2</v>
      </c>
      <c r="O156" s="84"/>
      <c r="P156" s="85">
        <f t="shared" si="29"/>
        <v>0.64867599370523343</v>
      </c>
      <c r="Q156" s="87">
        <f t="shared" si="30"/>
        <v>1.4643359672599438E-2</v>
      </c>
      <c r="R156" s="96">
        <f t="shared" si="37"/>
        <v>0.33668064662216712</v>
      </c>
      <c r="AB156" s="119">
        <f t="shared" si="38"/>
        <v>6726.1428571428569</v>
      </c>
      <c r="AC156" s="120">
        <f t="shared" si="38"/>
        <v>153.42857142857142</v>
      </c>
      <c r="AD156" s="67">
        <f t="shared" si="31"/>
        <v>120.74742857142857</v>
      </c>
      <c r="AE156" s="41">
        <f t="shared" si="32"/>
        <v>1.2706570503719687</v>
      </c>
    </row>
    <row r="157" spans="1:31" ht="13.8" x14ac:dyDescent="0.25">
      <c r="A157" s="95">
        <v>44015</v>
      </c>
      <c r="B157" s="81">
        <v>666941</v>
      </c>
      <c r="C157" s="81">
        <v>9844</v>
      </c>
      <c r="D157" s="81">
        <v>437155</v>
      </c>
      <c r="E157" s="81"/>
      <c r="F157" s="81">
        <f t="shared" si="39"/>
        <v>6710</v>
      </c>
      <c r="G157" s="81">
        <f t="shared" si="39"/>
        <v>176</v>
      </c>
      <c r="H157" s="81">
        <f t="shared" si="39"/>
        <v>8879</v>
      </c>
      <c r="I157" s="81">
        <f t="shared" si="36"/>
        <v>219942</v>
      </c>
      <c r="J157" s="82">
        <f t="shared" si="24"/>
        <v>3.0323388614326936E-2</v>
      </c>
      <c r="K157" s="82">
        <f t="shared" si="25"/>
        <v>7.9176919927841029E-4</v>
      </c>
      <c r="L157" s="82">
        <f t="shared" si="26"/>
        <v>3.9943856365869349E-2</v>
      </c>
      <c r="M157" s="81">
        <f t="shared" si="28"/>
        <v>0.74439481887497427</v>
      </c>
      <c r="N157" s="84">
        <f t="shared" si="27"/>
        <v>1.4759926290331529E-2</v>
      </c>
      <c r="O157" s="84"/>
      <c r="P157" s="85">
        <f t="shared" si="29"/>
        <v>0.65546277706723688</v>
      </c>
      <c r="Q157" s="87">
        <f t="shared" si="30"/>
        <v>1.4759926290331529E-2</v>
      </c>
      <c r="R157" s="96">
        <f t="shared" si="37"/>
        <v>0.32977729664243161</v>
      </c>
      <c r="AB157" s="119">
        <f t="shared" si="38"/>
        <v>6715</v>
      </c>
      <c r="AC157" s="120">
        <f t="shared" si="38"/>
        <v>153.42857142857142</v>
      </c>
      <c r="AD157" s="67">
        <f t="shared" si="31"/>
        <v>118.04342857142856</v>
      </c>
      <c r="AE157" s="41">
        <f t="shared" si="32"/>
        <v>1.2997637673301836</v>
      </c>
    </row>
    <row r="158" spans="1:31" ht="13.8" x14ac:dyDescent="0.25">
      <c r="A158" s="95">
        <v>44016</v>
      </c>
      <c r="B158" s="81">
        <v>673564</v>
      </c>
      <c r="C158" s="81">
        <v>10011</v>
      </c>
      <c r="D158" s="81">
        <v>446127</v>
      </c>
      <c r="E158" s="81"/>
      <c r="F158" s="81">
        <f t="shared" si="39"/>
        <v>6623</v>
      </c>
      <c r="G158" s="81">
        <f t="shared" si="39"/>
        <v>167</v>
      </c>
      <c r="H158" s="81">
        <f t="shared" si="39"/>
        <v>8972</v>
      </c>
      <c r="I158" s="81">
        <f t="shared" si="36"/>
        <v>217426</v>
      </c>
      <c r="J158" s="82">
        <f t="shared" si="24"/>
        <v>3.0250734307402202E-2</v>
      </c>
      <c r="K158" s="82">
        <f t="shared" si="25"/>
        <v>7.5929108583171927E-4</v>
      </c>
      <c r="L158" s="82">
        <f t="shared" si="26"/>
        <v>4.0792572587318478E-2</v>
      </c>
      <c r="M158" s="81">
        <f t="shared" si="28"/>
        <v>0.72802352610117682</v>
      </c>
      <c r="N158" s="84">
        <f t="shared" si="27"/>
        <v>1.4862730193418888E-2</v>
      </c>
      <c r="O158" s="84"/>
      <c r="P158" s="85">
        <f t="shared" si="29"/>
        <v>0.66233795155323028</v>
      </c>
      <c r="Q158" s="87">
        <f t="shared" si="30"/>
        <v>1.4862730193418888E-2</v>
      </c>
      <c r="R158" s="96">
        <f t="shared" si="37"/>
        <v>0.32279931825335084</v>
      </c>
      <c r="AB158" s="119">
        <f t="shared" si="38"/>
        <v>6683.5714285714284</v>
      </c>
      <c r="AC158" s="120">
        <f t="shared" si="38"/>
        <v>150.42857142857142</v>
      </c>
      <c r="AD158" s="67">
        <f t="shared" si="31"/>
        <v>115.696</v>
      </c>
      <c r="AE158" s="41">
        <f t="shared" si="32"/>
        <v>1.3002054645672401</v>
      </c>
    </row>
    <row r="159" spans="1:31" ht="13.8" x14ac:dyDescent="0.25">
      <c r="A159" s="95">
        <v>44017</v>
      </c>
      <c r="B159" s="81">
        <v>680283</v>
      </c>
      <c r="C159" s="81">
        <v>10145</v>
      </c>
      <c r="D159" s="81">
        <v>449995</v>
      </c>
      <c r="E159" s="81"/>
      <c r="F159" s="81">
        <f t="shared" si="39"/>
        <v>6719</v>
      </c>
      <c r="G159" s="81">
        <f t="shared" si="39"/>
        <v>134</v>
      </c>
      <c r="H159" s="81">
        <f t="shared" si="39"/>
        <v>3868</v>
      </c>
      <c r="I159" s="81">
        <f t="shared" si="36"/>
        <v>220143</v>
      </c>
      <c r="J159" s="82">
        <f t="shared" si="24"/>
        <v>3.1045760415902689E-2</v>
      </c>
      <c r="K159" s="82">
        <f t="shared" si="25"/>
        <v>6.163016382585339E-4</v>
      </c>
      <c r="L159" s="82">
        <f t="shared" si="26"/>
        <v>1.7789960722268724E-2</v>
      </c>
      <c r="M159" s="81">
        <f t="shared" si="28"/>
        <v>1.6866955282828733</v>
      </c>
      <c r="N159" s="84">
        <f t="shared" si="27"/>
        <v>1.4912911244290979E-2</v>
      </c>
      <c r="O159" s="84"/>
      <c r="P159" s="85">
        <f t="shared" si="29"/>
        <v>0.66148205967222462</v>
      </c>
      <c r="Q159" s="87">
        <f t="shared" si="30"/>
        <v>1.4912911244290979E-2</v>
      </c>
      <c r="R159" s="96">
        <f t="shared" si="37"/>
        <v>0.32360502908348443</v>
      </c>
      <c r="AB159" s="119">
        <f t="shared" si="38"/>
        <v>6674.2857142857147</v>
      </c>
      <c r="AC159" s="120">
        <f t="shared" si="38"/>
        <v>155</v>
      </c>
      <c r="AD159" s="67">
        <f t="shared" si="31"/>
        <v>113.56342857142857</v>
      </c>
      <c r="AE159" s="41">
        <f t="shared" si="32"/>
        <v>1.3648760164237983</v>
      </c>
    </row>
    <row r="160" spans="1:31" ht="13.8" x14ac:dyDescent="0.25">
      <c r="A160" s="95">
        <v>44018</v>
      </c>
      <c r="B160" s="81">
        <v>686852</v>
      </c>
      <c r="C160" s="81">
        <v>10280</v>
      </c>
      <c r="D160" s="81">
        <v>453570</v>
      </c>
      <c r="E160" s="81"/>
      <c r="F160" s="81">
        <f t="shared" si="39"/>
        <v>6569</v>
      </c>
      <c r="G160" s="81">
        <f t="shared" si="39"/>
        <v>135</v>
      </c>
      <c r="H160" s="81">
        <f t="shared" si="39"/>
        <v>3575</v>
      </c>
      <c r="I160" s="81">
        <f t="shared" si="36"/>
        <v>223002</v>
      </c>
      <c r="J160" s="82">
        <f t="shared" si="24"/>
        <v>2.9979446248659409E-2</v>
      </c>
      <c r="K160" s="82">
        <f t="shared" si="25"/>
        <v>6.1323775909295319E-4</v>
      </c>
      <c r="L160" s="82">
        <f t="shared" si="26"/>
        <v>1.6239444361165242E-2</v>
      </c>
      <c r="M160" s="81">
        <f t="shared" si="28"/>
        <v>1.7789124624039427</v>
      </c>
      <c r="N160" s="84">
        <f t="shared" si="27"/>
        <v>1.4966834194266013E-2</v>
      </c>
      <c r="O160" s="84"/>
      <c r="P160" s="85">
        <f t="shared" si="29"/>
        <v>0.66036060170167665</v>
      </c>
      <c r="Q160" s="87">
        <f t="shared" si="30"/>
        <v>1.4966834194266013E-2</v>
      </c>
      <c r="R160" s="96">
        <f t="shared" si="37"/>
        <v>0.32467256410405732</v>
      </c>
      <c r="AB160" s="119">
        <f t="shared" si="38"/>
        <v>6658</v>
      </c>
      <c r="AC160" s="120">
        <f t="shared" si="38"/>
        <v>161.14285714285714</v>
      </c>
      <c r="AD160" s="67">
        <f t="shared" si="31"/>
        <v>111.49942857142857</v>
      </c>
      <c r="AE160" s="41">
        <f t="shared" si="32"/>
        <v>1.4452348250343372</v>
      </c>
    </row>
    <row r="161" spans="1:31" ht="13.8" x14ac:dyDescent="0.25">
      <c r="A161" s="95">
        <v>44019</v>
      </c>
      <c r="B161" s="81">
        <v>693215</v>
      </c>
      <c r="C161" s="81">
        <v>10478</v>
      </c>
      <c r="D161" s="81">
        <v>463103</v>
      </c>
      <c r="E161" s="81"/>
      <c r="F161" s="81">
        <f t="shared" ref="F161:H162" si="40">B161-B160</f>
        <v>6363</v>
      </c>
      <c r="G161" s="81">
        <f t="shared" si="40"/>
        <v>198</v>
      </c>
      <c r="H161" s="81">
        <f t="shared" si="40"/>
        <v>9533</v>
      </c>
      <c r="I161" s="81">
        <f t="shared" si="36"/>
        <v>219634</v>
      </c>
      <c r="J161" s="82">
        <f t="shared" ref="J161:J162" si="41">F161/I160*$B$2/($B$2-B160)</f>
        <v>2.8668306014747853E-2</v>
      </c>
      <c r="K161" s="82">
        <f t="shared" ref="K161:K162" si="42">G161/I160</f>
        <v>8.8788441359270319E-4</v>
      </c>
      <c r="L161" s="82">
        <f t="shared" ref="L161:L162" si="43">H161/I160</f>
        <v>4.274849552918808E-2</v>
      </c>
      <c r="M161" s="81">
        <f t="shared" si="28"/>
        <v>0.65698176733129188</v>
      </c>
      <c r="N161" s="84">
        <f t="shared" ref="N161:N162" si="44">C161/B161</f>
        <v>1.511507973716668E-2</v>
      </c>
      <c r="O161" s="84"/>
      <c r="P161" s="85">
        <f t="shared" si="29"/>
        <v>0.66805103755689077</v>
      </c>
      <c r="Q161" s="87">
        <f t="shared" si="30"/>
        <v>1.511507973716668E-2</v>
      </c>
      <c r="R161" s="96">
        <f t="shared" si="37"/>
        <v>0.31683388270594259</v>
      </c>
      <c r="AB161" s="119">
        <f t="shared" si="38"/>
        <v>6612.2857142857147</v>
      </c>
      <c r="AC161" s="120">
        <f t="shared" si="38"/>
        <v>167.42857142857142</v>
      </c>
      <c r="AD161" s="67">
        <f t="shared" si="31"/>
        <v>109.83085714285714</v>
      </c>
      <c r="AE161" s="41">
        <f t="shared" si="32"/>
        <v>1.5244219683253208</v>
      </c>
    </row>
    <row r="162" spans="1:31" ht="13.8" x14ac:dyDescent="0.25">
      <c r="A162" s="95">
        <v>44020</v>
      </c>
      <c r="B162" s="81">
        <v>699749</v>
      </c>
      <c r="C162" s="81">
        <v>10650</v>
      </c>
      <c r="D162" s="81">
        <v>471718</v>
      </c>
      <c r="E162" s="81"/>
      <c r="F162" s="81">
        <f t="shared" si="40"/>
        <v>6534</v>
      </c>
      <c r="G162" s="81">
        <f t="shared" si="40"/>
        <v>172</v>
      </c>
      <c r="H162" s="81">
        <f t="shared" si="40"/>
        <v>8615</v>
      </c>
      <c r="I162" s="81">
        <f t="shared" si="36"/>
        <v>217381</v>
      </c>
      <c r="J162" s="82">
        <f t="shared" si="41"/>
        <v>2.9891482266122305E-2</v>
      </c>
      <c r="K162" s="82">
        <f t="shared" si="42"/>
        <v>7.8312101040822464E-4</v>
      </c>
      <c r="L162" s="82">
        <f t="shared" si="43"/>
        <v>3.9224345957365438E-2</v>
      </c>
      <c r="M162" s="81">
        <f t="shared" ref="M162" si="45">J162/(K162+L162)</f>
        <v>0.74714758347985721</v>
      </c>
      <c r="N162" s="84">
        <f t="shared" si="44"/>
        <v>1.5219743079304151E-2</v>
      </c>
      <c r="O162" s="84"/>
      <c r="P162" s="85">
        <f t="shared" ref="P162" si="46">D162/B162</f>
        <v>0.67412457895616862</v>
      </c>
      <c r="Q162" s="87">
        <f t="shared" ref="Q162" si="47">N162</f>
        <v>1.5219743079304151E-2</v>
      </c>
      <c r="R162" s="96">
        <f t="shared" si="37"/>
        <v>0.3106556779645272</v>
      </c>
      <c r="AB162" s="119">
        <f t="shared" si="38"/>
        <v>6610</v>
      </c>
      <c r="AC162" s="120">
        <f t="shared" si="38"/>
        <v>161.28571428571428</v>
      </c>
      <c r="AD162" s="67">
        <f t="shared" si="31"/>
        <v>108.42514285714286</v>
      </c>
      <c r="AE162" s="41">
        <f t="shared" si="32"/>
        <v>1.4875305675014756</v>
      </c>
    </row>
    <row r="163" spans="1:31" ht="13.8" x14ac:dyDescent="0.25">
      <c r="A163" s="95">
        <v>44021</v>
      </c>
      <c r="B163" s="81">
        <v>706240</v>
      </c>
      <c r="C163" s="81">
        <v>10826</v>
      </c>
      <c r="D163" s="81">
        <v>480494</v>
      </c>
      <c r="E163" s="81"/>
      <c r="F163" s="81">
        <f t="shared" ref="F163:F169" si="48">B163-B162</f>
        <v>6491</v>
      </c>
      <c r="G163" s="81">
        <f t="shared" ref="G163:G169" si="49">C163-C162</f>
        <v>176</v>
      </c>
      <c r="H163" s="81">
        <f t="shared" ref="H163:H169" si="50">D163-D162</f>
        <v>8776</v>
      </c>
      <c r="I163" s="81">
        <f t="shared" ref="I163:I169" si="51">B163-D163-C163</f>
        <v>214920</v>
      </c>
      <c r="J163" s="82">
        <f t="shared" ref="J163:J169" si="52">F163/I162*$B$2/($B$2-B162)</f>
        <v>3.0003882594950678E-2</v>
      </c>
      <c r="K163" s="82">
        <f t="shared" ref="K163:K169" si="53">G163/I162</f>
        <v>8.0963837685906316E-4</v>
      </c>
      <c r="L163" s="82">
        <f t="shared" ref="L163:L169" si="54">H163/I162</f>
        <v>4.0371513609745099E-2</v>
      </c>
      <c r="M163" s="81">
        <f t="shared" ref="M163:M169" si="55">J163/(K163+L163)</f>
        <v>0.72858288677088623</v>
      </c>
      <c r="N163" s="84">
        <f t="shared" ref="N163:N169" si="56">C163/B163</f>
        <v>1.5329066606252831E-2</v>
      </c>
      <c r="O163" s="84"/>
      <c r="P163" s="85">
        <f t="shared" ref="P163:P169" si="57">D163/B163</f>
        <v>0.68035512007249666</v>
      </c>
      <c r="Q163" s="87">
        <f t="shared" ref="Q163:Q169" si="58">N163</f>
        <v>1.5329066606252831E-2</v>
      </c>
      <c r="R163" s="96">
        <f t="shared" ref="R163:R169" si="59">IF(P163="","",1-SUM(P163:Q163))</f>
        <v>0.30431581332125046</v>
      </c>
      <c r="AB163" s="119">
        <f t="shared" ref="AB163:AB169" si="60">AVERAGE(F157:F163)</f>
        <v>6572.7142857142853</v>
      </c>
      <c r="AC163" s="120">
        <f t="shared" ref="AC163:AC169" si="61">AVERAGE(G157:G163)</f>
        <v>165.42857142857142</v>
      </c>
      <c r="AD163" s="67">
        <f t="shared" ref="AD163:AD169" si="62">INDEX(AB142:AB163,$AE$3)*$AD$2</f>
        <v>107.61828571428572</v>
      </c>
      <c r="AE163" s="41">
        <f t="shared" ref="AE163:AE169" si="63">AC163/AD163</f>
        <v>1.5371790242762779</v>
      </c>
    </row>
    <row r="164" spans="1:31" ht="13.8" x14ac:dyDescent="0.25">
      <c r="A164" s="95">
        <v>44022</v>
      </c>
      <c r="B164" s="81">
        <v>712863</v>
      </c>
      <c r="C164" s="81">
        <v>11000</v>
      </c>
      <c r="D164" s="81">
        <v>488234</v>
      </c>
      <c r="E164" s="81"/>
      <c r="F164" s="81">
        <f t="shared" si="48"/>
        <v>6623</v>
      </c>
      <c r="G164" s="81">
        <f t="shared" si="49"/>
        <v>174</v>
      </c>
      <c r="H164" s="81">
        <f t="shared" si="50"/>
        <v>7740</v>
      </c>
      <c r="I164" s="81">
        <f t="shared" si="51"/>
        <v>213629</v>
      </c>
      <c r="J164" s="82">
        <f t="shared" si="52"/>
        <v>3.0965975377408795E-2</v>
      </c>
      <c r="K164" s="82">
        <f t="shared" si="53"/>
        <v>8.0960357342266893E-4</v>
      </c>
      <c r="L164" s="82">
        <f t="shared" si="54"/>
        <v>3.6013400335008376E-2</v>
      </c>
      <c r="M164" s="81">
        <f t="shared" si="55"/>
        <v>0.84094104474509701</v>
      </c>
      <c r="N164" s="84">
        <f t="shared" si="56"/>
        <v>1.5430734937849208E-2</v>
      </c>
      <c r="O164" s="84"/>
      <c r="P164" s="85">
        <f t="shared" si="57"/>
        <v>0.6848917674223518</v>
      </c>
      <c r="Q164" s="87">
        <f t="shared" si="58"/>
        <v>1.5430734937849208E-2</v>
      </c>
      <c r="R164" s="96">
        <f t="shared" si="59"/>
        <v>0.29967749763979901</v>
      </c>
      <c r="AB164" s="119">
        <f t="shared" si="60"/>
        <v>6560.2857142857147</v>
      </c>
      <c r="AC164" s="120">
        <f t="shared" si="61"/>
        <v>165.14285714285714</v>
      </c>
      <c r="AD164" s="67">
        <f t="shared" si="62"/>
        <v>107.44</v>
      </c>
      <c r="AE164" s="41">
        <f t="shared" si="63"/>
        <v>1.5370705244122966</v>
      </c>
    </row>
    <row r="165" spans="1:31" ht="13.8" x14ac:dyDescent="0.25">
      <c r="A165" s="95">
        <v>44023</v>
      </c>
      <c r="B165" s="81">
        <v>719449</v>
      </c>
      <c r="C165" s="81">
        <v>11188</v>
      </c>
      <c r="D165" s="81">
        <v>496594</v>
      </c>
      <c r="E165" s="81"/>
      <c r="F165" s="81">
        <f t="shared" si="48"/>
        <v>6586</v>
      </c>
      <c r="G165" s="81">
        <f t="shared" si="49"/>
        <v>188</v>
      </c>
      <c r="H165" s="81">
        <f t="shared" si="50"/>
        <v>8360</v>
      </c>
      <c r="I165" s="81">
        <f t="shared" si="51"/>
        <v>211667</v>
      </c>
      <c r="J165" s="82">
        <f t="shared" si="52"/>
        <v>3.098048168175389E-2</v>
      </c>
      <c r="K165" s="82">
        <f t="shared" si="53"/>
        <v>8.8003033296041267E-4</v>
      </c>
      <c r="L165" s="82">
        <f t="shared" si="54"/>
        <v>3.9133263742282182E-2</v>
      </c>
      <c r="M165" s="81">
        <f t="shared" si="55"/>
        <v>0.77425471703221826</v>
      </c>
      <c r="N165" s="84">
        <f t="shared" si="56"/>
        <v>1.5550789562568021E-2</v>
      </c>
      <c r="O165" s="84"/>
      <c r="P165" s="85">
        <f t="shared" si="57"/>
        <v>0.69024211584142869</v>
      </c>
      <c r="Q165" s="87">
        <f t="shared" si="58"/>
        <v>1.5550789562568021E-2</v>
      </c>
      <c r="R165" s="96">
        <f t="shared" si="59"/>
        <v>0.29420709459600325</v>
      </c>
      <c r="AB165" s="119">
        <f t="shared" si="60"/>
        <v>6555</v>
      </c>
      <c r="AC165" s="120">
        <f t="shared" si="61"/>
        <v>168.14285714285714</v>
      </c>
      <c r="AD165" s="67">
        <f t="shared" si="62"/>
        <v>106.93714285714286</v>
      </c>
      <c r="AE165" s="41">
        <f t="shared" si="63"/>
        <v>1.5723522496526663</v>
      </c>
    </row>
    <row r="166" spans="1:31" ht="13.8" x14ac:dyDescent="0.25">
      <c r="A166" s="95">
        <v>44024</v>
      </c>
      <c r="B166" s="81">
        <v>726036</v>
      </c>
      <c r="C166" s="81">
        <v>11318</v>
      </c>
      <c r="D166" s="81">
        <v>500208</v>
      </c>
      <c r="E166" s="81"/>
      <c r="F166" s="81">
        <f t="shared" si="48"/>
        <v>6587</v>
      </c>
      <c r="G166" s="81">
        <f t="shared" si="49"/>
        <v>130</v>
      </c>
      <c r="H166" s="81">
        <f t="shared" si="50"/>
        <v>3614</v>
      </c>
      <c r="I166" s="81">
        <f t="shared" si="51"/>
        <v>214510</v>
      </c>
      <c r="J166" s="82">
        <f t="shared" si="52"/>
        <v>3.1273814243819538E-2</v>
      </c>
      <c r="K166" s="82">
        <f t="shared" si="53"/>
        <v>6.141722611460454E-4</v>
      </c>
      <c r="L166" s="82">
        <f t="shared" si="54"/>
        <v>1.7073988859860063E-2</v>
      </c>
      <c r="M166" s="81">
        <f t="shared" si="55"/>
        <v>1.7680647541523906</v>
      </c>
      <c r="N166" s="84">
        <f t="shared" si="56"/>
        <v>1.5588758684142385E-2</v>
      </c>
      <c r="O166" s="84"/>
      <c r="P166" s="85">
        <f t="shared" si="57"/>
        <v>0.68895757235178423</v>
      </c>
      <c r="Q166" s="87">
        <f t="shared" si="58"/>
        <v>1.5588758684142385E-2</v>
      </c>
      <c r="R166" s="96">
        <f t="shared" si="59"/>
        <v>0.29545366896407343</v>
      </c>
      <c r="AB166" s="119">
        <f t="shared" si="60"/>
        <v>6536.1428571428569</v>
      </c>
      <c r="AC166" s="120">
        <f t="shared" si="61"/>
        <v>167.57142857142858</v>
      </c>
      <c r="AD166" s="67">
        <f t="shared" si="62"/>
        <v>106.78857142857143</v>
      </c>
      <c r="AE166" s="41">
        <f t="shared" si="63"/>
        <v>1.5691887842465755</v>
      </c>
    </row>
    <row r="167" spans="1:31" ht="13.8" x14ac:dyDescent="0.25">
      <c r="A167" s="95">
        <v>44025</v>
      </c>
      <c r="B167" s="81">
        <v>732547</v>
      </c>
      <c r="C167" s="81">
        <v>11422</v>
      </c>
      <c r="D167" s="81">
        <v>503168</v>
      </c>
      <c r="E167" s="81"/>
      <c r="F167" s="81">
        <f t="shared" si="48"/>
        <v>6511</v>
      </c>
      <c r="G167" s="81">
        <f t="shared" si="49"/>
        <v>104</v>
      </c>
      <c r="H167" s="81">
        <f t="shared" si="50"/>
        <v>2960</v>
      </c>
      <c r="I167" s="81">
        <f t="shared" si="51"/>
        <v>217957</v>
      </c>
      <c r="J167" s="82">
        <f t="shared" si="52"/>
        <v>3.0504660505976208E-2</v>
      </c>
      <c r="K167" s="82">
        <f t="shared" si="53"/>
        <v>4.8482588224325207E-4</v>
      </c>
      <c r="L167" s="82">
        <f t="shared" si="54"/>
        <v>1.3798890494615636E-2</v>
      </c>
      <c r="M167" s="81">
        <f t="shared" si="55"/>
        <v>2.1356249102927403</v>
      </c>
      <c r="N167" s="84">
        <f t="shared" si="56"/>
        <v>1.5592173607973277E-2</v>
      </c>
      <c r="O167" s="84"/>
      <c r="P167" s="85">
        <f t="shared" si="57"/>
        <v>0.68687469882478536</v>
      </c>
      <c r="Q167" s="87">
        <f t="shared" si="58"/>
        <v>1.5592173607973277E-2</v>
      </c>
      <c r="R167" s="96">
        <f t="shared" si="59"/>
        <v>0.29753312756724137</v>
      </c>
      <c r="AB167" s="119">
        <f t="shared" si="60"/>
        <v>6527.8571428571431</v>
      </c>
      <c r="AC167" s="120">
        <f t="shared" si="61"/>
        <v>163.14285714285714</v>
      </c>
      <c r="AD167" s="67">
        <f t="shared" si="62"/>
        <v>106.52800000000001</v>
      </c>
      <c r="AE167" s="41">
        <f t="shared" si="63"/>
        <v>1.5314551774449641</v>
      </c>
    </row>
    <row r="168" spans="1:31" ht="13.8" x14ac:dyDescent="0.25">
      <c r="A168" s="95">
        <v>44026</v>
      </c>
      <c r="B168" s="81">
        <v>738787</v>
      </c>
      <c r="C168" s="81">
        <v>11597</v>
      </c>
      <c r="D168" s="81">
        <v>511958</v>
      </c>
      <c r="E168" s="81"/>
      <c r="F168" s="81">
        <f t="shared" si="48"/>
        <v>6240</v>
      </c>
      <c r="G168" s="81">
        <f t="shared" si="49"/>
        <v>175</v>
      </c>
      <c r="H168" s="81">
        <f t="shared" si="50"/>
        <v>8790</v>
      </c>
      <c r="I168" s="81">
        <f t="shared" si="51"/>
        <v>215232</v>
      </c>
      <c r="J168" s="82">
        <f t="shared" si="52"/>
        <v>2.8773936801684746E-2</v>
      </c>
      <c r="K168" s="82">
        <f t="shared" si="53"/>
        <v>8.0291066586528532E-4</v>
      </c>
      <c r="L168" s="82">
        <f t="shared" si="54"/>
        <v>4.032905573117633E-2</v>
      </c>
      <c r="M168" s="81">
        <f t="shared" si="55"/>
        <v>0.69955169475569468</v>
      </c>
      <c r="N168" s="84">
        <f t="shared" si="56"/>
        <v>1.5697352552224118E-2</v>
      </c>
      <c r="O168" s="84"/>
      <c r="P168" s="85">
        <f t="shared" si="57"/>
        <v>0.6929710457818018</v>
      </c>
      <c r="Q168" s="87">
        <f t="shared" si="58"/>
        <v>1.5697352552224118E-2</v>
      </c>
      <c r="R168" s="96">
        <f t="shared" si="59"/>
        <v>0.29133160166597405</v>
      </c>
      <c r="AB168" s="119">
        <f t="shared" si="60"/>
        <v>6510.2857142857147</v>
      </c>
      <c r="AC168" s="120">
        <f t="shared" si="61"/>
        <v>159.85714285714286</v>
      </c>
      <c r="AD168" s="67">
        <f t="shared" si="62"/>
        <v>105.79657142857144</v>
      </c>
      <c r="AE168" s="41">
        <f t="shared" si="63"/>
        <v>1.5109860432960289</v>
      </c>
    </row>
    <row r="169" spans="1:31" ht="13.8" x14ac:dyDescent="0.25">
      <c r="A169" s="95">
        <v>44027</v>
      </c>
      <c r="B169" s="81">
        <v>745197</v>
      </c>
      <c r="C169" s="81">
        <v>11753</v>
      </c>
      <c r="D169" s="81">
        <v>522375</v>
      </c>
      <c r="E169" s="81"/>
      <c r="F169" s="81">
        <f t="shared" si="48"/>
        <v>6410</v>
      </c>
      <c r="G169" s="81">
        <f t="shared" si="49"/>
        <v>156</v>
      </c>
      <c r="H169" s="81">
        <f t="shared" si="50"/>
        <v>10417</v>
      </c>
      <c r="I169" s="81">
        <f t="shared" si="51"/>
        <v>211069</v>
      </c>
      <c r="J169" s="82">
        <f t="shared" si="52"/>
        <v>2.9933353156004167E-2</v>
      </c>
      <c r="K169" s="82">
        <f t="shared" si="53"/>
        <v>7.2479928635147187E-4</v>
      </c>
      <c r="L169" s="82">
        <f t="shared" si="54"/>
        <v>4.8398936961046683E-2</v>
      </c>
      <c r="M169" s="81">
        <f t="shared" si="55"/>
        <v>0.60934601971749636</v>
      </c>
      <c r="N169" s="84">
        <f t="shared" si="56"/>
        <v>1.5771668431300716E-2</v>
      </c>
      <c r="O169" s="84"/>
      <c r="P169" s="85">
        <f t="shared" si="57"/>
        <v>0.70098913441680522</v>
      </c>
      <c r="Q169" s="87">
        <f t="shared" si="58"/>
        <v>1.5771668431300716E-2</v>
      </c>
      <c r="R169" s="96">
        <f t="shared" si="59"/>
        <v>0.28323919715189405</v>
      </c>
      <c r="AB169" s="119">
        <f t="shared" si="60"/>
        <v>6492.5714285714284</v>
      </c>
      <c r="AC169" s="120">
        <f t="shared" si="61"/>
        <v>157.57142857142858</v>
      </c>
      <c r="AD169" s="67">
        <f t="shared" si="62"/>
        <v>105.76</v>
      </c>
      <c r="AE169" s="41">
        <f t="shared" si="63"/>
        <v>1.4898962610762914</v>
      </c>
    </row>
    <row r="170" spans="1:31" ht="13.8" x14ac:dyDescent="0.25">
      <c r="A170" s="95">
        <v>44028</v>
      </c>
      <c r="B170" s="81">
        <v>751612</v>
      </c>
      <c r="C170" s="81">
        <v>11920</v>
      </c>
      <c r="D170" s="81">
        <v>530801</v>
      </c>
      <c r="E170" s="81"/>
      <c r="F170" s="81">
        <f t="shared" ref="F170:F207" si="64">B170-B169</f>
        <v>6415</v>
      </c>
      <c r="G170" s="81">
        <f t="shared" ref="G170:G207" si="65">C170-C169</f>
        <v>167</v>
      </c>
      <c r="H170" s="81">
        <f t="shared" ref="H170:H207" si="66">D170-D169</f>
        <v>8426</v>
      </c>
      <c r="I170" s="81">
        <f t="shared" ref="I170:I207" si="67">B170-D170-C170</f>
        <v>208891</v>
      </c>
      <c r="J170" s="82">
        <f t="shared" ref="J170:J207" si="68">F170/I169*$B$2/($B$2-B169)</f>
        <v>3.0548899014972059E-2</v>
      </c>
      <c r="K170" s="82">
        <f t="shared" ref="K170:K207" si="69">G170/I169</f>
        <v>7.9121045724383967E-4</v>
      </c>
      <c r="L170" s="82">
        <f t="shared" ref="L170:L207" si="70">H170/I169</f>
        <v>3.9920594687045466E-2</v>
      </c>
      <c r="M170" s="81">
        <f t="shared" ref="M170:M207" si="71">J170/(K170+L170)</f>
        <v>0.75036955268138461</v>
      </c>
      <c r="N170" s="84">
        <f t="shared" ref="N170:N207" si="72">C170/B170</f>
        <v>1.5859246526133165E-2</v>
      </c>
      <c r="O170" s="84"/>
      <c r="P170" s="85">
        <f t="shared" ref="P170:P207" si="73">D170/B170</f>
        <v>0.70621677141929617</v>
      </c>
      <c r="Q170" s="87">
        <f t="shared" ref="Q170:Q207" si="74">N170</f>
        <v>1.5859246526133165E-2</v>
      </c>
      <c r="R170" s="96">
        <f t="shared" ref="R170:R207" si="75">IF(P170="","",1-SUM(P170:Q170))</f>
        <v>0.2779239820545707</v>
      </c>
      <c r="AB170" s="119">
        <f t="shared" ref="AB170:AB207" si="76">AVERAGE(F164:F170)</f>
        <v>6481.7142857142853</v>
      </c>
      <c r="AC170" s="120">
        <f t="shared" ref="AC170:AC207" si="77">AVERAGE(G164:G170)</f>
        <v>156.28571428571428</v>
      </c>
      <c r="AD170" s="67">
        <f t="shared" ref="AD170:AD207" si="78">INDEX(AB149:AB170,$AE$3)*$AD$2</f>
        <v>105.16342857142857</v>
      </c>
      <c r="AE170" s="41">
        <f t="shared" ref="AE170:AE207" si="79">AC170/AD170</f>
        <v>1.4861222804233953</v>
      </c>
    </row>
    <row r="171" spans="1:31" ht="13.8" x14ac:dyDescent="0.25">
      <c r="A171" s="95">
        <v>44029</v>
      </c>
      <c r="B171" s="81">
        <v>758001</v>
      </c>
      <c r="C171" s="81">
        <v>12106</v>
      </c>
      <c r="D171" s="81">
        <v>538467</v>
      </c>
      <c r="E171" s="81"/>
      <c r="F171" s="81">
        <f t="shared" si="64"/>
        <v>6389</v>
      </c>
      <c r="G171" s="81">
        <f t="shared" si="65"/>
        <v>186</v>
      </c>
      <c r="H171" s="81">
        <f t="shared" si="66"/>
        <v>7666</v>
      </c>
      <c r="I171" s="81">
        <f t="shared" si="67"/>
        <v>207428</v>
      </c>
      <c r="J171" s="82">
        <f t="shared" si="68"/>
        <v>3.0743669521265806E-2</v>
      </c>
      <c r="K171" s="82">
        <f t="shared" si="69"/>
        <v>8.9041653302440033E-4</v>
      </c>
      <c r="L171" s="82">
        <f t="shared" si="70"/>
        <v>3.6698565280457271E-2</v>
      </c>
      <c r="M171" s="81">
        <f t="shared" si="71"/>
        <v>0.81789045720411813</v>
      </c>
      <c r="N171" s="84">
        <f t="shared" si="72"/>
        <v>1.5970955183436435E-2</v>
      </c>
      <c r="O171" s="84"/>
      <c r="P171" s="85">
        <f t="shared" si="73"/>
        <v>0.71037769079460322</v>
      </c>
      <c r="Q171" s="87">
        <f t="shared" si="74"/>
        <v>1.5970955183436435E-2</v>
      </c>
      <c r="R171" s="96">
        <f t="shared" si="75"/>
        <v>0.27365135402196039</v>
      </c>
      <c r="AB171" s="119">
        <f t="shared" si="76"/>
        <v>6448.2857142857147</v>
      </c>
      <c r="AC171" s="120">
        <f t="shared" si="77"/>
        <v>158</v>
      </c>
      <c r="AD171" s="67">
        <f t="shared" si="78"/>
        <v>104.96457142857143</v>
      </c>
      <c r="AE171" s="41">
        <f t="shared" si="79"/>
        <v>1.5052698053220679</v>
      </c>
    </row>
    <row r="172" spans="1:31" ht="13.8" x14ac:dyDescent="0.25">
      <c r="A172" s="95">
        <v>44030</v>
      </c>
      <c r="B172" s="81">
        <v>764215</v>
      </c>
      <c r="C172" s="81">
        <v>12228</v>
      </c>
      <c r="D172" s="81">
        <v>545909</v>
      </c>
      <c r="E172" s="81"/>
      <c r="F172" s="81">
        <f t="shared" si="64"/>
        <v>6214</v>
      </c>
      <c r="G172" s="81">
        <f t="shared" si="65"/>
        <v>122</v>
      </c>
      <c r="H172" s="81">
        <f t="shared" si="66"/>
        <v>7442</v>
      </c>
      <c r="I172" s="81">
        <f t="shared" si="67"/>
        <v>206078</v>
      </c>
      <c r="J172" s="82">
        <f t="shared" si="68"/>
        <v>3.0113797458123488E-2</v>
      </c>
      <c r="K172" s="82">
        <f t="shared" si="69"/>
        <v>5.8815589023661222E-4</v>
      </c>
      <c r="L172" s="82">
        <f t="shared" si="70"/>
        <v>3.5877509304433348E-2</v>
      </c>
      <c r="M172" s="81">
        <f t="shared" si="71"/>
        <v>0.82581237164775756</v>
      </c>
      <c r="N172" s="84">
        <f t="shared" si="72"/>
        <v>1.6000732778079466E-2</v>
      </c>
      <c r="O172" s="84"/>
      <c r="P172" s="85">
        <f t="shared" si="73"/>
        <v>0.71433955104257307</v>
      </c>
      <c r="Q172" s="87">
        <f t="shared" si="74"/>
        <v>1.6000732778079466E-2</v>
      </c>
      <c r="R172" s="96">
        <f t="shared" si="75"/>
        <v>0.26965971617934748</v>
      </c>
      <c r="AB172" s="119">
        <f t="shared" si="76"/>
        <v>6395.1428571428569</v>
      </c>
      <c r="AC172" s="120">
        <f t="shared" si="77"/>
        <v>148.57142857142858</v>
      </c>
      <c r="AD172" s="67">
        <f t="shared" si="78"/>
        <v>104.88</v>
      </c>
      <c r="AE172" s="41">
        <f t="shared" si="79"/>
        <v>1.4165849406124007</v>
      </c>
    </row>
    <row r="173" spans="1:31" ht="13.8" x14ac:dyDescent="0.25">
      <c r="A173" s="95">
        <v>44031</v>
      </c>
      <c r="B173" s="81">
        <v>770311</v>
      </c>
      <c r="C173" s="81">
        <v>12323</v>
      </c>
      <c r="D173" s="81">
        <v>549387</v>
      </c>
      <c r="E173" s="81"/>
      <c r="F173" s="81">
        <f t="shared" si="64"/>
        <v>6096</v>
      </c>
      <c r="G173" s="81">
        <f t="shared" si="65"/>
        <v>95</v>
      </c>
      <c r="H173" s="81">
        <f t="shared" si="66"/>
        <v>3478</v>
      </c>
      <c r="I173" s="81">
        <f t="shared" si="67"/>
        <v>208601</v>
      </c>
      <c r="J173" s="82">
        <f t="shared" si="68"/>
        <v>2.9736754889525537E-2</v>
      </c>
      <c r="K173" s="82">
        <f t="shared" si="69"/>
        <v>4.609904987431943E-4</v>
      </c>
      <c r="L173" s="82">
        <f t="shared" si="70"/>
        <v>1.687710478556663E-2</v>
      </c>
      <c r="M173" s="81">
        <f t="shared" si="71"/>
        <v>1.7151108239920638</v>
      </c>
      <c r="N173" s="84">
        <f t="shared" si="72"/>
        <v>1.5997434802307121E-2</v>
      </c>
      <c r="O173" s="84"/>
      <c r="P173" s="85">
        <f t="shared" si="73"/>
        <v>0.71320155106184391</v>
      </c>
      <c r="Q173" s="87">
        <f t="shared" si="74"/>
        <v>1.5997434802307121E-2</v>
      </c>
      <c r="R173" s="96">
        <f t="shared" si="75"/>
        <v>0.27080101413584901</v>
      </c>
      <c r="AB173" s="119">
        <f t="shared" si="76"/>
        <v>6325</v>
      </c>
      <c r="AC173" s="120">
        <f t="shared" si="77"/>
        <v>143.57142857142858</v>
      </c>
      <c r="AD173" s="67">
        <f t="shared" si="78"/>
        <v>104.57828571428571</v>
      </c>
      <c r="AE173" s="41">
        <f t="shared" si="79"/>
        <v>1.3728607960133763</v>
      </c>
    </row>
    <row r="174" spans="1:31" ht="13.8" x14ac:dyDescent="0.25">
      <c r="A174" s="95">
        <v>44032</v>
      </c>
      <c r="B174" s="81">
        <v>776212</v>
      </c>
      <c r="C174" s="81">
        <v>12408</v>
      </c>
      <c r="D174" s="81">
        <v>552644</v>
      </c>
      <c r="E174" s="81"/>
      <c r="F174" s="81">
        <f t="shared" si="64"/>
        <v>5901</v>
      </c>
      <c r="G174" s="81">
        <f t="shared" si="65"/>
        <v>85</v>
      </c>
      <c r="H174" s="81">
        <f t="shared" si="66"/>
        <v>3257</v>
      </c>
      <c r="I174" s="81">
        <f t="shared" si="67"/>
        <v>211160</v>
      </c>
      <c r="J174" s="82">
        <f t="shared" si="68"/>
        <v>2.84385671791537E-2</v>
      </c>
      <c r="K174" s="82">
        <f t="shared" si="69"/>
        <v>4.0747647422591455E-4</v>
      </c>
      <c r="L174" s="82">
        <f t="shared" si="70"/>
        <v>1.5613539724162396E-2</v>
      </c>
      <c r="M174" s="81">
        <f t="shared" si="71"/>
        <v>1.7750788606040218</v>
      </c>
      <c r="N174" s="84">
        <f t="shared" si="72"/>
        <v>1.5985323597161601E-2</v>
      </c>
      <c r="O174" s="84"/>
      <c r="P174" s="85">
        <f t="shared" si="73"/>
        <v>0.71197559429640356</v>
      </c>
      <c r="Q174" s="87">
        <f t="shared" si="74"/>
        <v>1.5985323597161601E-2</v>
      </c>
      <c r="R174" s="96">
        <f t="shared" si="75"/>
        <v>0.27203908210643479</v>
      </c>
      <c r="AB174" s="119">
        <f t="shared" si="76"/>
        <v>6237.8571428571431</v>
      </c>
      <c r="AC174" s="120">
        <f t="shared" si="77"/>
        <v>140.85714285714286</v>
      </c>
      <c r="AD174" s="67">
        <f t="shared" si="78"/>
        <v>104.44571428571429</v>
      </c>
      <c r="AE174" s="41">
        <f t="shared" si="79"/>
        <v>1.3486158223000329</v>
      </c>
    </row>
    <row r="175" spans="1:31" ht="13.8" x14ac:dyDescent="0.25">
      <c r="A175" s="95">
        <v>44033</v>
      </c>
      <c r="B175" s="81">
        <v>782040</v>
      </c>
      <c r="C175" s="81">
        <v>12561</v>
      </c>
      <c r="D175" s="81">
        <v>561397</v>
      </c>
      <c r="E175" s="81"/>
      <c r="F175" s="81">
        <f t="shared" si="64"/>
        <v>5828</v>
      </c>
      <c r="G175" s="81">
        <f t="shared" si="65"/>
        <v>153</v>
      </c>
      <c r="H175" s="81">
        <f t="shared" si="66"/>
        <v>8753</v>
      </c>
      <c r="I175" s="81">
        <f t="shared" si="67"/>
        <v>208082</v>
      </c>
      <c r="J175" s="82">
        <f t="shared" si="68"/>
        <v>2.7747510688952721E-2</v>
      </c>
      <c r="K175" s="82">
        <f t="shared" si="69"/>
        <v>7.2456904716802426E-4</v>
      </c>
      <c r="L175" s="82">
        <f t="shared" si="70"/>
        <v>4.1451979541579843E-2</v>
      </c>
      <c r="M175" s="81">
        <f t="shared" si="71"/>
        <v>0.65788955278231054</v>
      </c>
      <c r="N175" s="84">
        <f t="shared" si="72"/>
        <v>1.6061838269142242E-2</v>
      </c>
      <c r="O175" s="84"/>
      <c r="P175" s="85">
        <f t="shared" si="73"/>
        <v>0.71786225768502887</v>
      </c>
      <c r="Q175" s="87">
        <f t="shared" si="74"/>
        <v>1.6061838269142242E-2</v>
      </c>
      <c r="R175" s="96">
        <f t="shared" si="75"/>
        <v>0.26607590404582893</v>
      </c>
      <c r="AB175" s="119">
        <f t="shared" si="76"/>
        <v>6179</v>
      </c>
      <c r="AC175" s="120">
        <f t="shared" si="77"/>
        <v>137.71428571428572</v>
      </c>
      <c r="AD175" s="67">
        <f t="shared" si="78"/>
        <v>104.16457142857143</v>
      </c>
      <c r="AE175" s="41">
        <f t="shared" si="79"/>
        <v>1.3220837356271395</v>
      </c>
    </row>
    <row r="176" spans="1:31" ht="13.8" x14ac:dyDescent="0.25">
      <c r="A176" s="95">
        <v>44034</v>
      </c>
      <c r="B176" s="81">
        <v>787890</v>
      </c>
      <c r="C176" s="81">
        <v>12726</v>
      </c>
      <c r="D176" s="81">
        <v>571049</v>
      </c>
      <c r="E176" s="81"/>
      <c r="F176" s="81">
        <f t="shared" si="64"/>
        <v>5850</v>
      </c>
      <c r="G176" s="81">
        <f t="shared" si="65"/>
        <v>165</v>
      </c>
      <c r="H176" s="81">
        <f t="shared" si="66"/>
        <v>9652</v>
      </c>
      <c r="I176" s="81">
        <f t="shared" si="67"/>
        <v>204115</v>
      </c>
      <c r="J176" s="82">
        <f t="shared" si="68"/>
        <v>2.8265386422343473E-2</v>
      </c>
      <c r="K176" s="82">
        <f t="shared" si="69"/>
        <v>7.9295662286983019E-4</v>
      </c>
      <c r="L176" s="82">
        <f t="shared" si="70"/>
        <v>4.6385559539027885E-2</v>
      </c>
      <c r="M176" s="81">
        <f t="shared" si="71"/>
        <v>0.59911562977835131</v>
      </c>
      <c r="N176" s="84">
        <f t="shared" si="72"/>
        <v>1.6152000913833148E-2</v>
      </c>
      <c r="O176" s="84"/>
      <c r="P176" s="85">
        <f t="shared" si="73"/>
        <v>0.72478264732386499</v>
      </c>
      <c r="Q176" s="87">
        <f t="shared" si="74"/>
        <v>1.6152000913833148E-2</v>
      </c>
      <c r="R176" s="96">
        <f t="shared" si="75"/>
        <v>0.25906535176230183</v>
      </c>
      <c r="AB176" s="119">
        <f t="shared" si="76"/>
        <v>6099</v>
      </c>
      <c r="AC176" s="120">
        <f t="shared" si="77"/>
        <v>139</v>
      </c>
      <c r="AD176" s="67">
        <f t="shared" si="78"/>
        <v>103.88114285714286</v>
      </c>
      <c r="AE176" s="41">
        <f t="shared" si="79"/>
        <v>1.3380676817461714</v>
      </c>
    </row>
    <row r="177" spans="1:31" ht="13.8" x14ac:dyDescent="0.25">
      <c r="A177" s="95">
        <v>44035</v>
      </c>
      <c r="B177" s="81">
        <v>793720</v>
      </c>
      <c r="C177" s="81">
        <v>12873</v>
      </c>
      <c r="D177" s="81">
        <v>579295</v>
      </c>
      <c r="E177" s="81"/>
      <c r="F177" s="81">
        <f t="shared" si="64"/>
        <v>5830</v>
      </c>
      <c r="G177" s="81">
        <f t="shared" si="65"/>
        <v>147</v>
      </c>
      <c r="H177" s="81">
        <f t="shared" si="66"/>
        <v>8246</v>
      </c>
      <c r="I177" s="81">
        <f t="shared" si="67"/>
        <v>201552</v>
      </c>
      <c r="J177" s="82">
        <f t="shared" si="68"/>
        <v>2.8717373157333345E-2</v>
      </c>
      <c r="K177" s="82">
        <f t="shared" si="69"/>
        <v>7.2018225020209199E-4</v>
      </c>
      <c r="L177" s="82">
        <f t="shared" si="70"/>
        <v>4.0398794797050684E-2</v>
      </c>
      <c r="M177" s="81">
        <f t="shared" si="71"/>
        <v>0.69839707160837539</v>
      </c>
      <c r="N177" s="84">
        <f t="shared" si="72"/>
        <v>1.6218565741067378E-2</v>
      </c>
      <c r="O177" s="84"/>
      <c r="P177" s="85">
        <f t="shared" si="73"/>
        <v>0.72984805724940782</v>
      </c>
      <c r="Q177" s="87">
        <f t="shared" si="74"/>
        <v>1.6218565741067378E-2</v>
      </c>
      <c r="R177" s="96">
        <f t="shared" si="75"/>
        <v>0.25393337700952479</v>
      </c>
      <c r="AB177" s="119">
        <f t="shared" si="76"/>
        <v>6015.4285714285716</v>
      </c>
      <c r="AC177" s="120">
        <f t="shared" si="77"/>
        <v>136.14285714285714</v>
      </c>
      <c r="AD177" s="67">
        <f t="shared" si="78"/>
        <v>103.70742857142857</v>
      </c>
      <c r="AE177" s="41">
        <f t="shared" si="79"/>
        <v>1.3127589702900468</v>
      </c>
    </row>
    <row r="178" spans="1:31" ht="13.8" x14ac:dyDescent="0.25">
      <c r="A178" s="95">
        <v>44036</v>
      </c>
      <c r="B178" s="81">
        <v>799499</v>
      </c>
      <c r="C178" s="81">
        <v>13026</v>
      </c>
      <c r="D178" s="81">
        <v>587728</v>
      </c>
      <c r="E178" s="81"/>
      <c r="F178" s="81">
        <f t="shared" si="64"/>
        <v>5779</v>
      </c>
      <c r="G178" s="81">
        <f t="shared" si="65"/>
        <v>153</v>
      </c>
      <c r="H178" s="81">
        <f t="shared" si="66"/>
        <v>8433</v>
      </c>
      <c r="I178" s="81">
        <f t="shared" si="67"/>
        <v>198745</v>
      </c>
      <c r="J178" s="82">
        <f t="shared" si="68"/>
        <v>2.8829300489796469E-2</v>
      </c>
      <c r="K178" s="82">
        <f t="shared" si="69"/>
        <v>7.591093117408907E-4</v>
      </c>
      <c r="L178" s="82">
        <f t="shared" si="70"/>
        <v>4.184031912360086E-2</v>
      </c>
      <c r="M178" s="81">
        <f t="shared" si="71"/>
        <v>0.67675322295824103</v>
      </c>
      <c r="N178" s="84">
        <f t="shared" si="72"/>
        <v>1.6292703305445036E-2</v>
      </c>
      <c r="O178" s="84"/>
      <c r="P178" s="85">
        <f t="shared" si="73"/>
        <v>0.73512036913116841</v>
      </c>
      <c r="Q178" s="87">
        <f t="shared" si="74"/>
        <v>1.6292703305445036E-2</v>
      </c>
      <c r="R178" s="96">
        <f t="shared" si="75"/>
        <v>0.24858692756338652</v>
      </c>
      <c r="AB178" s="119">
        <f t="shared" si="76"/>
        <v>5928.2857142857147</v>
      </c>
      <c r="AC178" s="120">
        <f t="shared" si="77"/>
        <v>131.42857142857142</v>
      </c>
      <c r="AD178" s="67">
        <f t="shared" si="78"/>
        <v>103.17257142857143</v>
      </c>
      <c r="AE178" s="41">
        <f t="shared" si="79"/>
        <v>1.2738712393105587</v>
      </c>
    </row>
    <row r="179" spans="1:31" ht="13.8" x14ac:dyDescent="0.25">
      <c r="A179" s="95">
        <v>44037</v>
      </c>
      <c r="B179" s="81">
        <v>805332</v>
      </c>
      <c r="C179" s="81">
        <v>13172</v>
      </c>
      <c r="D179" s="81">
        <v>596064</v>
      </c>
      <c r="E179" s="81"/>
      <c r="F179" s="81">
        <f t="shared" si="64"/>
        <v>5833</v>
      </c>
      <c r="G179" s="81">
        <f t="shared" si="65"/>
        <v>146</v>
      </c>
      <c r="H179" s="81">
        <f t="shared" si="66"/>
        <v>8336</v>
      </c>
      <c r="I179" s="81">
        <f t="shared" si="67"/>
        <v>196096</v>
      </c>
      <c r="J179" s="82">
        <f t="shared" si="68"/>
        <v>2.9510840560202194E-2</v>
      </c>
      <c r="K179" s="82">
        <f t="shared" si="69"/>
        <v>7.3460967571511234E-4</v>
      </c>
      <c r="L179" s="82">
        <f t="shared" si="70"/>
        <v>4.1943193539460112E-2</v>
      </c>
      <c r="M179" s="81">
        <f t="shared" si="71"/>
        <v>0.69147984050193168</v>
      </c>
      <c r="N179" s="84">
        <f t="shared" si="72"/>
        <v>1.6355987344349909E-2</v>
      </c>
      <c r="O179" s="84"/>
      <c r="P179" s="85">
        <f t="shared" si="73"/>
        <v>0.74014692077304767</v>
      </c>
      <c r="Q179" s="87">
        <f t="shared" si="74"/>
        <v>1.6355987344349909E-2</v>
      </c>
      <c r="R179" s="96">
        <f t="shared" si="75"/>
        <v>0.24349709188260238</v>
      </c>
      <c r="AB179" s="119">
        <f t="shared" si="76"/>
        <v>5873.8571428571431</v>
      </c>
      <c r="AC179" s="120">
        <f t="shared" si="77"/>
        <v>134.85714285714286</v>
      </c>
      <c r="AD179" s="67">
        <f t="shared" si="78"/>
        <v>102.32228571428571</v>
      </c>
      <c r="AE179" s="41">
        <f t="shared" si="79"/>
        <v>1.3179645266496895</v>
      </c>
    </row>
    <row r="180" spans="1:31" ht="13.8" x14ac:dyDescent="0.25">
      <c r="A180" s="95">
        <v>44038</v>
      </c>
      <c r="B180" s="81">
        <v>811073</v>
      </c>
      <c r="C180" s="81">
        <v>13249</v>
      </c>
      <c r="D180" s="81">
        <v>599172</v>
      </c>
      <c r="E180" s="81"/>
      <c r="F180" s="81">
        <f t="shared" si="64"/>
        <v>5741</v>
      </c>
      <c r="G180" s="81">
        <f t="shared" si="65"/>
        <v>77</v>
      </c>
      <c r="H180" s="81">
        <f t="shared" si="66"/>
        <v>3108</v>
      </c>
      <c r="I180" s="81">
        <f t="shared" si="67"/>
        <v>198652</v>
      </c>
      <c r="J180" s="82">
        <f t="shared" si="68"/>
        <v>2.9438934107180265E-2</v>
      </c>
      <c r="K180" s="82">
        <f t="shared" si="69"/>
        <v>3.9266481723237599E-4</v>
      </c>
      <c r="L180" s="82">
        <f t="shared" si="70"/>
        <v>1.5849379895561358E-2</v>
      </c>
      <c r="M180" s="81">
        <f t="shared" si="71"/>
        <v>1.8125140416582797</v>
      </c>
      <c r="N180" s="84">
        <f t="shared" si="72"/>
        <v>1.6335151089975873E-2</v>
      </c>
      <c r="O180" s="84"/>
      <c r="P180" s="85">
        <f t="shared" si="73"/>
        <v>0.7387399161357856</v>
      </c>
      <c r="Q180" s="87">
        <f t="shared" si="74"/>
        <v>1.6335151089975873E-2</v>
      </c>
      <c r="R180" s="96">
        <f t="shared" si="75"/>
        <v>0.24492493277423855</v>
      </c>
      <c r="AB180" s="119">
        <f t="shared" si="76"/>
        <v>5823.1428571428569</v>
      </c>
      <c r="AC180" s="120">
        <f t="shared" si="77"/>
        <v>132.28571428571428</v>
      </c>
      <c r="AD180" s="67">
        <f t="shared" si="78"/>
        <v>101.2</v>
      </c>
      <c r="AE180" s="41">
        <f t="shared" si="79"/>
        <v>1.3071710897797852</v>
      </c>
    </row>
    <row r="181" spans="1:31" ht="13.8" x14ac:dyDescent="0.25">
      <c r="A181" s="95">
        <v>44039</v>
      </c>
      <c r="B181" s="81">
        <v>816680</v>
      </c>
      <c r="C181" s="81">
        <v>13334</v>
      </c>
      <c r="D181" s="81">
        <v>602249</v>
      </c>
      <c r="E181" s="81"/>
      <c r="F181" s="81">
        <f t="shared" si="64"/>
        <v>5607</v>
      </c>
      <c r="G181" s="81">
        <f t="shared" si="65"/>
        <v>85</v>
      </c>
      <c r="H181" s="81">
        <f t="shared" si="66"/>
        <v>3077</v>
      </c>
      <c r="I181" s="81">
        <f t="shared" si="67"/>
        <v>201097</v>
      </c>
      <c r="J181" s="82">
        <f t="shared" si="68"/>
        <v>2.8382984755474246E-2</v>
      </c>
      <c r="K181" s="82">
        <f t="shared" si="69"/>
        <v>4.2788393774037011E-4</v>
      </c>
      <c r="L181" s="82">
        <f t="shared" si="70"/>
        <v>1.5489398546201398E-2</v>
      </c>
      <c r="M181" s="81">
        <f t="shared" si="71"/>
        <v>1.7831551826832606</v>
      </c>
      <c r="N181" s="84">
        <f t="shared" si="72"/>
        <v>1.6327080374197972E-2</v>
      </c>
      <c r="O181" s="84"/>
      <c r="P181" s="85">
        <f t="shared" si="73"/>
        <v>0.73743571533525987</v>
      </c>
      <c r="Q181" s="87">
        <f t="shared" si="74"/>
        <v>1.6327080374197972E-2</v>
      </c>
      <c r="R181" s="96">
        <f t="shared" si="75"/>
        <v>0.24623720429054219</v>
      </c>
      <c r="AB181" s="119">
        <f t="shared" si="76"/>
        <v>5781.1428571428569</v>
      </c>
      <c r="AC181" s="120">
        <f t="shared" si="77"/>
        <v>132.28571428571428</v>
      </c>
      <c r="AD181" s="67">
        <f t="shared" si="78"/>
        <v>99.805714285714288</v>
      </c>
      <c r="AE181" s="41">
        <f t="shared" si="79"/>
        <v>1.3254322684071911</v>
      </c>
    </row>
    <row r="182" spans="1:31" ht="13.8" x14ac:dyDescent="0.25">
      <c r="A182" s="95">
        <v>44040</v>
      </c>
      <c r="B182" s="81">
        <v>822060</v>
      </c>
      <c r="C182" s="81">
        <v>13483</v>
      </c>
      <c r="D182" s="81">
        <v>611109</v>
      </c>
      <c r="E182" s="81"/>
      <c r="F182" s="81">
        <f t="shared" si="64"/>
        <v>5380</v>
      </c>
      <c r="G182" s="81">
        <f t="shared" si="65"/>
        <v>149</v>
      </c>
      <c r="H182" s="81">
        <f t="shared" si="66"/>
        <v>8860</v>
      </c>
      <c r="I182" s="81">
        <f t="shared" si="67"/>
        <v>197468</v>
      </c>
      <c r="J182" s="82">
        <f t="shared" si="68"/>
        <v>2.6903817811320403E-2</v>
      </c>
      <c r="K182" s="82">
        <f t="shared" si="69"/>
        <v>7.409359662252545E-4</v>
      </c>
      <c r="L182" s="82">
        <f t="shared" si="70"/>
        <v>4.405834000507218E-2</v>
      </c>
      <c r="M182" s="81">
        <f t="shared" si="71"/>
        <v>0.60054135313609713</v>
      </c>
      <c r="N182" s="84">
        <f t="shared" si="72"/>
        <v>1.6401479210763206E-2</v>
      </c>
      <c r="O182" s="84"/>
      <c r="P182" s="85">
        <f t="shared" si="73"/>
        <v>0.7433873439894898</v>
      </c>
      <c r="Q182" s="87">
        <f t="shared" si="74"/>
        <v>1.6401479210763206E-2</v>
      </c>
      <c r="R182" s="96">
        <f t="shared" si="75"/>
        <v>0.24021117679974702</v>
      </c>
      <c r="AB182" s="119">
        <f t="shared" si="76"/>
        <v>5717.1428571428569</v>
      </c>
      <c r="AC182" s="120">
        <f t="shared" si="77"/>
        <v>131.71428571428572</v>
      </c>
      <c r="AD182" s="67">
        <f t="shared" si="78"/>
        <v>98.864000000000004</v>
      </c>
      <c r="AE182" s="41">
        <f t="shared" si="79"/>
        <v>1.3322775298823204</v>
      </c>
    </row>
    <row r="183" spans="1:31" ht="13.8" x14ac:dyDescent="0.25">
      <c r="A183" s="95">
        <v>44041</v>
      </c>
      <c r="B183" s="81">
        <v>827509</v>
      </c>
      <c r="C183" s="81">
        <v>13650</v>
      </c>
      <c r="D183" s="81">
        <v>619204</v>
      </c>
      <c r="E183" s="81"/>
      <c r="F183" s="81">
        <f t="shared" si="64"/>
        <v>5449</v>
      </c>
      <c r="G183" s="81">
        <f t="shared" si="65"/>
        <v>167</v>
      </c>
      <c r="H183" s="81">
        <f t="shared" si="66"/>
        <v>8095</v>
      </c>
      <c r="I183" s="81">
        <f t="shared" si="67"/>
        <v>194655</v>
      </c>
      <c r="J183" s="82">
        <f t="shared" si="68"/>
        <v>2.775066602696084E-2</v>
      </c>
      <c r="K183" s="82">
        <f t="shared" si="69"/>
        <v>8.4570664614013412E-4</v>
      </c>
      <c r="L183" s="82">
        <f t="shared" si="70"/>
        <v>4.0993983835355602E-2</v>
      </c>
      <c r="M183" s="81">
        <f t="shared" si="71"/>
        <v>0.66326174279979455</v>
      </c>
      <c r="N183" s="84">
        <f t="shared" si="72"/>
        <v>1.649528887299111E-2</v>
      </c>
      <c r="O183" s="84"/>
      <c r="P183" s="85">
        <f t="shared" si="73"/>
        <v>0.74827464112172803</v>
      </c>
      <c r="Q183" s="87">
        <f t="shared" si="74"/>
        <v>1.649528887299111E-2</v>
      </c>
      <c r="R183" s="96">
        <f t="shared" si="75"/>
        <v>0.23523007000528084</v>
      </c>
      <c r="AB183" s="119">
        <f t="shared" si="76"/>
        <v>5659.8571428571431</v>
      </c>
      <c r="AC183" s="120">
        <f t="shared" si="77"/>
        <v>132</v>
      </c>
      <c r="AD183" s="67">
        <f t="shared" si="78"/>
        <v>97.584000000000003</v>
      </c>
      <c r="AE183" s="41">
        <f t="shared" si="79"/>
        <v>1.3526807673389081</v>
      </c>
    </row>
    <row r="184" spans="1:31" ht="13.8" x14ac:dyDescent="0.25">
      <c r="A184" s="95">
        <v>44042</v>
      </c>
      <c r="B184" s="81">
        <v>832993</v>
      </c>
      <c r="C184" s="81">
        <v>13778</v>
      </c>
      <c r="D184" s="81">
        <v>628482</v>
      </c>
      <c r="E184" s="81"/>
      <c r="F184" s="81">
        <f t="shared" si="64"/>
        <v>5484</v>
      </c>
      <c r="G184" s="81">
        <f t="shared" si="65"/>
        <v>128</v>
      </c>
      <c r="H184" s="81">
        <f t="shared" si="66"/>
        <v>9278</v>
      </c>
      <c r="I184" s="81">
        <f t="shared" si="67"/>
        <v>190733</v>
      </c>
      <c r="J184" s="82">
        <f t="shared" si="68"/>
        <v>2.8333584512273143E-2</v>
      </c>
      <c r="K184" s="82">
        <f t="shared" si="69"/>
        <v>6.5757365595540832E-4</v>
      </c>
      <c r="L184" s="82">
        <f t="shared" si="70"/>
        <v>4.7663815468392795E-2</v>
      </c>
      <c r="M184" s="81">
        <f t="shared" si="71"/>
        <v>0.5863569948157058</v>
      </c>
      <c r="N184" s="84">
        <f t="shared" si="72"/>
        <v>1.6540355081015087E-2</v>
      </c>
      <c r="O184" s="84"/>
      <c r="P184" s="85">
        <f t="shared" si="73"/>
        <v>0.75448653229979123</v>
      </c>
      <c r="Q184" s="87">
        <f t="shared" si="74"/>
        <v>1.6540355081015087E-2</v>
      </c>
      <c r="R184" s="96">
        <f t="shared" si="75"/>
        <v>0.22897311261919373</v>
      </c>
      <c r="AB184" s="119">
        <f t="shared" si="76"/>
        <v>5610.4285714285716</v>
      </c>
      <c r="AC184" s="120">
        <f t="shared" si="77"/>
        <v>129.28571428571428</v>
      </c>
      <c r="AD184" s="67">
        <f t="shared" si="78"/>
        <v>96.246857142857152</v>
      </c>
      <c r="AE184" s="41">
        <f t="shared" si="79"/>
        <v>1.3432720623159493</v>
      </c>
    </row>
    <row r="185" spans="1:31" ht="13.8" x14ac:dyDescent="0.25">
      <c r="A185" s="95">
        <v>44043</v>
      </c>
      <c r="B185" s="81">
        <v>838461</v>
      </c>
      <c r="C185" s="81">
        <v>13939</v>
      </c>
      <c r="D185" s="81">
        <v>637217</v>
      </c>
      <c r="E185" s="81"/>
      <c r="F185" s="81">
        <f t="shared" si="64"/>
        <v>5468</v>
      </c>
      <c r="G185" s="81">
        <f t="shared" si="65"/>
        <v>161</v>
      </c>
      <c r="H185" s="81">
        <f t="shared" si="66"/>
        <v>8735</v>
      </c>
      <c r="I185" s="81">
        <f t="shared" si="67"/>
        <v>187305</v>
      </c>
      <c r="J185" s="82">
        <f t="shared" si="68"/>
        <v>2.8832926062293297E-2</v>
      </c>
      <c r="K185" s="82">
        <f t="shared" si="69"/>
        <v>8.4411192609564151E-4</v>
      </c>
      <c r="L185" s="82">
        <f t="shared" si="70"/>
        <v>4.5797004189102042E-2</v>
      </c>
      <c r="M185" s="81">
        <f t="shared" si="71"/>
        <v>0.61818688024273694</v>
      </c>
      <c r="N185" s="84">
        <f t="shared" si="72"/>
        <v>1.6624506089132352E-2</v>
      </c>
      <c r="O185" s="84"/>
      <c r="P185" s="85">
        <f t="shared" si="73"/>
        <v>0.75998406604481306</v>
      </c>
      <c r="Q185" s="87">
        <f t="shared" si="74"/>
        <v>1.6624506089132352E-2</v>
      </c>
      <c r="R185" s="96">
        <f t="shared" si="75"/>
        <v>0.22339142786605459</v>
      </c>
      <c r="AB185" s="119">
        <f t="shared" si="76"/>
        <v>5566</v>
      </c>
      <c r="AC185" s="120">
        <f t="shared" si="77"/>
        <v>130.42857142857142</v>
      </c>
      <c r="AD185" s="67">
        <f t="shared" si="78"/>
        <v>94.852571428571437</v>
      </c>
      <c r="AE185" s="41">
        <f t="shared" si="79"/>
        <v>1.3750662682538914</v>
      </c>
    </row>
    <row r="186" spans="1:31" ht="13.8" x14ac:dyDescent="0.25">
      <c r="A186" s="95">
        <v>44044</v>
      </c>
      <c r="B186" s="81">
        <v>843890</v>
      </c>
      <c r="C186" s="81">
        <v>14034</v>
      </c>
      <c r="D186" s="81">
        <v>645316</v>
      </c>
      <c r="E186" s="81"/>
      <c r="F186" s="81">
        <f t="shared" si="64"/>
        <v>5429</v>
      </c>
      <c r="G186" s="81">
        <f t="shared" si="65"/>
        <v>95</v>
      </c>
      <c r="H186" s="81">
        <f t="shared" si="66"/>
        <v>8099</v>
      </c>
      <c r="I186" s="81">
        <f t="shared" si="67"/>
        <v>184540</v>
      </c>
      <c r="J186" s="82">
        <f t="shared" si="68"/>
        <v>2.9152304345596913E-2</v>
      </c>
      <c r="K186" s="82">
        <f t="shared" si="69"/>
        <v>5.0719414858119106E-4</v>
      </c>
      <c r="L186" s="82">
        <f t="shared" si="70"/>
        <v>4.323963588799018E-2</v>
      </c>
      <c r="M186" s="81">
        <f t="shared" si="71"/>
        <v>0.66638666895924203</v>
      </c>
      <c r="N186" s="84">
        <f t="shared" si="72"/>
        <v>1.663012951925014E-2</v>
      </c>
      <c r="O186" s="84"/>
      <c r="P186" s="85">
        <f t="shared" si="73"/>
        <v>0.76469208072142103</v>
      </c>
      <c r="Q186" s="87">
        <f t="shared" si="74"/>
        <v>1.663012951925014E-2</v>
      </c>
      <c r="R186" s="96">
        <f t="shared" si="75"/>
        <v>0.21867778975932883</v>
      </c>
      <c r="AB186" s="119">
        <f t="shared" si="76"/>
        <v>5508.2857142857147</v>
      </c>
      <c r="AC186" s="120">
        <f t="shared" si="77"/>
        <v>123.14285714285714</v>
      </c>
      <c r="AD186" s="67">
        <f t="shared" si="78"/>
        <v>93.98171428571429</v>
      </c>
      <c r="AE186" s="41">
        <f t="shared" si="79"/>
        <v>1.3102852834593963</v>
      </c>
    </row>
    <row r="187" spans="1:31" ht="13.8" x14ac:dyDescent="0.25">
      <c r="A187" s="95">
        <v>44045</v>
      </c>
      <c r="B187" s="81">
        <v>849277</v>
      </c>
      <c r="C187" s="81">
        <v>14104</v>
      </c>
      <c r="D187" s="81">
        <v>648961</v>
      </c>
      <c r="E187" s="81"/>
      <c r="F187" s="81">
        <f t="shared" si="64"/>
        <v>5387</v>
      </c>
      <c r="G187" s="81">
        <f t="shared" si="65"/>
        <v>70</v>
      </c>
      <c r="H187" s="81">
        <f t="shared" si="66"/>
        <v>3645</v>
      </c>
      <c r="I187" s="81">
        <f t="shared" si="67"/>
        <v>186212</v>
      </c>
      <c r="J187" s="82">
        <f t="shared" si="68"/>
        <v>2.9361289678048377E-2</v>
      </c>
      <c r="K187" s="82">
        <f t="shared" si="69"/>
        <v>3.7932155630215669E-4</v>
      </c>
      <c r="L187" s="82">
        <f t="shared" si="70"/>
        <v>1.9751815324590874E-2</v>
      </c>
      <c r="M187" s="81">
        <f t="shared" si="71"/>
        <v>1.4585013182199322</v>
      </c>
      <c r="N187" s="84">
        <f t="shared" si="72"/>
        <v>1.6607066952242906E-2</v>
      </c>
      <c r="O187" s="84"/>
      <c r="P187" s="85">
        <f t="shared" si="73"/>
        <v>0.76413349237056927</v>
      </c>
      <c r="Q187" s="87">
        <f t="shared" si="74"/>
        <v>1.6607066952242906E-2</v>
      </c>
      <c r="R187" s="96">
        <f t="shared" si="75"/>
        <v>0.21925944067718783</v>
      </c>
      <c r="AB187" s="119">
        <f t="shared" si="76"/>
        <v>5457.7142857142853</v>
      </c>
      <c r="AC187" s="120">
        <f t="shared" si="77"/>
        <v>122.14285714285714</v>
      </c>
      <c r="AD187" s="67">
        <f t="shared" si="78"/>
        <v>93.170285714285711</v>
      </c>
      <c r="AE187" s="41">
        <f t="shared" si="79"/>
        <v>1.3109636426083116</v>
      </c>
    </row>
    <row r="188" spans="1:31" ht="13.8" x14ac:dyDescent="0.25">
      <c r="A188" s="95">
        <v>44046</v>
      </c>
      <c r="B188" s="81">
        <v>854641</v>
      </c>
      <c r="C188" s="81">
        <v>14183</v>
      </c>
      <c r="D188" s="81">
        <v>652372</v>
      </c>
      <c r="E188" s="81"/>
      <c r="F188" s="81">
        <f t="shared" si="64"/>
        <v>5364</v>
      </c>
      <c r="G188" s="81">
        <f t="shared" si="65"/>
        <v>79</v>
      </c>
      <c r="H188" s="81">
        <f t="shared" si="66"/>
        <v>3411</v>
      </c>
      <c r="I188" s="81">
        <f t="shared" si="67"/>
        <v>188086</v>
      </c>
      <c r="J188" s="82">
        <f t="shared" si="68"/>
        <v>2.8974496517829549E-2</v>
      </c>
      <c r="K188" s="82">
        <f t="shared" si="69"/>
        <v>4.2424763173157476E-4</v>
      </c>
      <c r="L188" s="82">
        <f t="shared" si="70"/>
        <v>1.8317831289068373E-2</v>
      </c>
      <c r="M188" s="81">
        <f t="shared" si="71"/>
        <v>1.5459595832601936</v>
      </c>
      <c r="N188" s="84">
        <f t="shared" si="72"/>
        <v>1.6595272166909848E-2</v>
      </c>
      <c r="O188" s="84"/>
      <c r="P188" s="85">
        <f t="shared" si="73"/>
        <v>0.76332869590857444</v>
      </c>
      <c r="Q188" s="87">
        <f t="shared" si="74"/>
        <v>1.6595272166909848E-2</v>
      </c>
      <c r="R188" s="96">
        <f t="shared" si="75"/>
        <v>0.22007603192451575</v>
      </c>
      <c r="AB188" s="119">
        <f t="shared" si="76"/>
        <v>5423</v>
      </c>
      <c r="AC188" s="120">
        <f t="shared" si="77"/>
        <v>121.28571428571429</v>
      </c>
      <c r="AD188" s="67">
        <f t="shared" si="78"/>
        <v>92.498285714285714</v>
      </c>
      <c r="AE188" s="41">
        <f t="shared" si="79"/>
        <v>1.3112212118216864</v>
      </c>
    </row>
    <row r="189" spans="1:31" ht="13.8" x14ac:dyDescent="0.25">
      <c r="A189" s="95">
        <v>44047</v>
      </c>
      <c r="B189" s="81">
        <v>859762</v>
      </c>
      <c r="C189" s="81">
        <v>14327</v>
      </c>
      <c r="D189" s="81">
        <v>660235</v>
      </c>
      <c r="E189" s="81"/>
      <c r="F189" s="81">
        <f t="shared" si="64"/>
        <v>5121</v>
      </c>
      <c r="G189" s="81">
        <f t="shared" si="65"/>
        <v>144</v>
      </c>
      <c r="H189" s="81">
        <f t="shared" si="66"/>
        <v>7863</v>
      </c>
      <c r="I189" s="81">
        <f t="shared" si="67"/>
        <v>185200</v>
      </c>
      <c r="J189" s="82">
        <f t="shared" si="68"/>
        <v>2.7387296002320791E-2</v>
      </c>
      <c r="K189" s="82">
        <f t="shared" si="69"/>
        <v>7.6560722222812963E-4</v>
      </c>
      <c r="L189" s="82">
        <f t="shared" si="70"/>
        <v>4.1805344363748498E-2</v>
      </c>
      <c r="M189" s="81">
        <f t="shared" si="71"/>
        <v>0.64333295315255512</v>
      </c>
      <c r="N189" s="84">
        <f t="shared" si="72"/>
        <v>1.6663913966888513E-2</v>
      </c>
      <c r="O189" s="84"/>
      <c r="P189" s="85">
        <f t="shared" si="73"/>
        <v>0.76792763578757839</v>
      </c>
      <c r="Q189" s="87">
        <f t="shared" si="74"/>
        <v>1.6663913966888513E-2</v>
      </c>
      <c r="R189" s="96">
        <f t="shared" si="75"/>
        <v>0.21540845024553312</v>
      </c>
      <c r="AB189" s="119">
        <f t="shared" si="76"/>
        <v>5386</v>
      </c>
      <c r="AC189" s="120">
        <f t="shared" si="77"/>
        <v>120.57142857142857</v>
      </c>
      <c r="AD189" s="67">
        <f t="shared" si="78"/>
        <v>91.474285714285713</v>
      </c>
      <c r="AE189" s="41">
        <f t="shared" si="79"/>
        <v>1.3180909545227386</v>
      </c>
    </row>
    <row r="190" spans="1:31" ht="13.8" x14ac:dyDescent="0.25">
      <c r="A190" s="95">
        <v>44048</v>
      </c>
      <c r="B190" s="81">
        <v>864948</v>
      </c>
      <c r="C190" s="81">
        <v>14465</v>
      </c>
      <c r="D190" s="81">
        <v>667769</v>
      </c>
      <c r="E190" s="81"/>
      <c r="F190" s="81">
        <f t="shared" si="64"/>
        <v>5186</v>
      </c>
      <c r="G190" s="81">
        <f t="shared" si="65"/>
        <v>138</v>
      </c>
      <c r="H190" s="81">
        <f t="shared" si="66"/>
        <v>7534</v>
      </c>
      <c r="I190" s="81">
        <f t="shared" si="67"/>
        <v>182714</v>
      </c>
      <c r="J190" s="82">
        <f t="shared" si="68"/>
        <v>2.8168110147547866E-2</v>
      </c>
      <c r="K190" s="82">
        <f t="shared" si="69"/>
        <v>7.4514038876889851E-4</v>
      </c>
      <c r="L190" s="82">
        <f t="shared" si="70"/>
        <v>4.0680345572354212E-2</v>
      </c>
      <c r="M190" s="81">
        <f t="shared" si="71"/>
        <v>0.67997054214362163</v>
      </c>
      <c r="N190" s="84">
        <f t="shared" si="72"/>
        <v>1.6723548698881319E-2</v>
      </c>
      <c r="O190" s="84"/>
      <c r="P190" s="85">
        <f t="shared" si="73"/>
        <v>0.77203369451111514</v>
      </c>
      <c r="Q190" s="87">
        <f t="shared" si="74"/>
        <v>1.6723548698881319E-2</v>
      </c>
      <c r="R190" s="96">
        <f t="shared" si="75"/>
        <v>0.21124275679000348</v>
      </c>
      <c r="AB190" s="119">
        <f t="shared" si="76"/>
        <v>5348.4285714285716</v>
      </c>
      <c r="AC190" s="120">
        <f t="shared" si="77"/>
        <v>116.42857142857143</v>
      </c>
      <c r="AD190" s="67">
        <f t="shared" si="78"/>
        <v>90.557714285714297</v>
      </c>
      <c r="AE190" s="41">
        <f t="shared" si="79"/>
        <v>1.2856836366389861</v>
      </c>
    </row>
    <row r="191" spans="1:31" ht="13.8" x14ac:dyDescent="0.25">
      <c r="A191" s="95">
        <v>44049</v>
      </c>
      <c r="B191" s="81">
        <v>870187</v>
      </c>
      <c r="C191" s="81">
        <v>14579</v>
      </c>
      <c r="D191" s="81">
        <v>675069</v>
      </c>
      <c r="E191" s="81"/>
      <c r="F191" s="81">
        <f t="shared" si="64"/>
        <v>5239</v>
      </c>
      <c r="G191" s="81">
        <f t="shared" si="65"/>
        <v>114</v>
      </c>
      <c r="H191" s="81">
        <f t="shared" si="66"/>
        <v>7300</v>
      </c>
      <c r="I191" s="81">
        <f t="shared" si="67"/>
        <v>180539</v>
      </c>
      <c r="J191" s="82">
        <f t="shared" si="68"/>
        <v>2.8844185399173414E-2</v>
      </c>
      <c r="K191" s="82">
        <f t="shared" si="69"/>
        <v>6.2392591700690693E-4</v>
      </c>
      <c r="L191" s="82">
        <f t="shared" si="70"/>
        <v>3.9953150825880884E-2</v>
      </c>
      <c r="M191" s="81">
        <f t="shared" si="71"/>
        <v>0.71084927043762769</v>
      </c>
      <c r="N191" s="84">
        <f t="shared" si="72"/>
        <v>1.675387014515271E-2</v>
      </c>
      <c r="O191" s="84"/>
      <c r="P191" s="85">
        <f t="shared" si="73"/>
        <v>0.77577463234913879</v>
      </c>
      <c r="Q191" s="87">
        <f t="shared" si="74"/>
        <v>1.675387014515271E-2</v>
      </c>
      <c r="R191" s="96">
        <f t="shared" si="75"/>
        <v>0.20747149750570848</v>
      </c>
      <c r="AB191" s="119">
        <f t="shared" si="76"/>
        <v>5313.4285714285716</v>
      </c>
      <c r="AC191" s="120">
        <f t="shared" si="77"/>
        <v>114.42857142857143</v>
      </c>
      <c r="AD191" s="67">
        <f t="shared" si="78"/>
        <v>89.766857142857148</v>
      </c>
      <c r="AE191" s="41">
        <f t="shared" si="79"/>
        <v>1.2747307310365901</v>
      </c>
    </row>
    <row r="192" spans="1:31" ht="13.8" x14ac:dyDescent="0.25">
      <c r="A192" s="95">
        <v>44050</v>
      </c>
      <c r="B192" s="81">
        <v>875378</v>
      </c>
      <c r="C192" s="81">
        <v>14698</v>
      </c>
      <c r="D192" s="81">
        <v>682278</v>
      </c>
      <c r="E192" s="81"/>
      <c r="F192" s="81">
        <f t="shared" si="64"/>
        <v>5191</v>
      </c>
      <c r="G192" s="81">
        <f t="shared" si="65"/>
        <v>119</v>
      </c>
      <c r="H192" s="81">
        <f t="shared" si="66"/>
        <v>7209</v>
      </c>
      <c r="I192" s="81">
        <f t="shared" si="67"/>
        <v>178402</v>
      </c>
      <c r="J192" s="82">
        <f t="shared" si="68"/>
        <v>2.8925267623510904E-2</v>
      </c>
      <c r="K192" s="82">
        <f t="shared" si="69"/>
        <v>6.5913736090263044E-4</v>
      </c>
      <c r="L192" s="82">
        <f t="shared" si="70"/>
        <v>3.9930430544092968E-2</v>
      </c>
      <c r="M192" s="81">
        <f t="shared" si="71"/>
        <v>0.71262812383747742</v>
      </c>
      <c r="N192" s="84">
        <f t="shared" si="72"/>
        <v>1.6790460806645816E-2</v>
      </c>
      <c r="O192" s="84"/>
      <c r="P192" s="85">
        <f t="shared" si="73"/>
        <v>0.7794095807753908</v>
      </c>
      <c r="Q192" s="87">
        <f t="shared" si="74"/>
        <v>1.6790460806645816E-2</v>
      </c>
      <c r="R192" s="96">
        <f t="shared" si="75"/>
        <v>0.20379995841796339</v>
      </c>
      <c r="AB192" s="119">
        <f t="shared" si="76"/>
        <v>5273.8571428571431</v>
      </c>
      <c r="AC192" s="120">
        <f t="shared" si="77"/>
        <v>108.42857142857143</v>
      </c>
      <c r="AD192" s="67">
        <f t="shared" si="78"/>
        <v>89.055999999999997</v>
      </c>
      <c r="AE192" s="41">
        <f t="shared" si="79"/>
        <v>1.2175324675324677</v>
      </c>
    </row>
    <row r="193" spans="1:31" ht="13.8" x14ac:dyDescent="0.25">
      <c r="A193" s="95">
        <v>44051</v>
      </c>
      <c r="B193" s="81">
        <v>880563</v>
      </c>
      <c r="C193" s="81">
        <v>14827</v>
      </c>
      <c r="D193" s="81">
        <v>688856</v>
      </c>
      <c r="E193" s="81"/>
      <c r="F193" s="81">
        <f t="shared" si="64"/>
        <v>5185</v>
      </c>
      <c r="G193" s="81">
        <f t="shared" si="65"/>
        <v>129</v>
      </c>
      <c r="H193" s="81">
        <f t="shared" si="66"/>
        <v>6578</v>
      </c>
      <c r="I193" s="81">
        <f t="shared" si="67"/>
        <v>176880</v>
      </c>
      <c r="J193" s="82">
        <f t="shared" si="68"/>
        <v>2.9238963465216671E-2</v>
      </c>
      <c r="K193" s="82">
        <f t="shared" si="69"/>
        <v>7.2308606405757788E-4</v>
      </c>
      <c r="L193" s="82">
        <f t="shared" si="70"/>
        <v>3.6871783948610438E-2</v>
      </c>
      <c r="M193" s="81">
        <f t="shared" si="71"/>
        <v>0.77773811840190621</v>
      </c>
      <c r="N193" s="84">
        <f t="shared" si="72"/>
        <v>1.6838091084908177E-2</v>
      </c>
      <c r="O193" s="84"/>
      <c r="P193" s="85">
        <f t="shared" si="73"/>
        <v>0.78229042101473711</v>
      </c>
      <c r="Q193" s="87">
        <f t="shared" si="74"/>
        <v>1.6838091084908177E-2</v>
      </c>
      <c r="R193" s="96">
        <f t="shared" si="75"/>
        <v>0.20087148790035469</v>
      </c>
      <c r="AB193" s="119">
        <f t="shared" si="76"/>
        <v>5239</v>
      </c>
      <c r="AC193" s="120">
        <f t="shared" si="77"/>
        <v>113.28571428571429</v>
      </c>
      <c r="AD193" s="67">
        <f t="shared" si="78"/>
        <v>88.132571428571438</v>
      </c>
      <c r="AE193" s="41">
        <f t="shared" si="79"/>
        <v>1.2854012137559001</v>
      </c>
    </row>
    <row r="194" spans="1:31" ht="13.8" x14ac:dyDescent="0.25">
      <c r="A194" s="95">
        <v>44052</v>
      </c>
      <c r="B194" s="81">
        <v>885718</v>
      </c>
      <c r="C194" s="81">
        <v>14903</v>
      </c>
      <c r="D194" s="81">
        <v>692059</v>
      </c>
      <c r="E194" s="81"/>
      <c r="F194" s="81">
        <f t="shared" si="64"/>
        <v>5155</v>
      </c>
      <c r="G194" s="81">
        <f t="shared" si="65"/>
        <v>76</v>
      </c>
      <c r="H194" s="81">
        <f t="shared" si="66"/>
        <v>3203</v>
      </c>
      <c r="I194" s="81">
        <f t="shared" si="67"/>
        <v>178756</v>
      </c>
      <c r="J194" s="82">
        <f t="shared" si="68"/>
        <v>2.9320974108885955E-2</v>
      </c>
      <c r="K194" s="82">
        <f t="shared" si="69"/>
        <v>4.296698326549073E-4</v>
      </c>
      <c r="L194" s="82">
        <f t="shared" si="70"/>
        <v>1.8108322026232474E-2</v>
      </c>
      <c r="M194" s="81">
        <f t="shared" si="71"/>
        <v>1.5816693810246256</v>
      </c>
      <c r="N194" s="84">
        <f t="shared" si="72"/>
        <v>1.6825897181721495E-2</v>
      </c>
      <c r="O194" s="84"/>
      <c r="P194" s="85">
        <f t="shared" si="73"/>
        <v>0.78135365883949515</v>
      </c>
      <c r="Q194" s="87">
        <f t="shared" si="74"/>
        <v>1.6825897181721495E-2</v>
      </c>
      <c r="R194" s="96">
        <f t="shared" si="75"/>
        <v>0.2018204439787834</v>
      </c>
      <c r="AB194" s="119">
        <f t="shared" si="76"/>
        <v>5205.8571428571431</v>
      </c>
      <c r="AC194" s="120">
        <f t="shared" si="77"/>
        <v>114.14285714285714</v>
      </c>
      <c r="AD194" s="67">
        <f t="shared" si="78"/>
        <v>87.323428571428565</v>
      </c>
      <c r="AE194" s="41">
        <f t="shared" si="79"/>
        <v>1.3071275259135169</v>
      </c>
    </row>
    <row r="195" spans="1:31" ht="13.8" x14ac:dyDescent="0.25">
      <c r="A195" s="95">
        <v>44053</v>
      </c>
      <c r="B195" s="81">
        <v>890799</v>
      </c>
      <c r="C195" s="81">
        <v>14973</v>
      </c>
      <c r="D195" s="81">
        <v>695317</v>
      </c>
      <c r="E195" s="81"/>
      <c r="F195" s="81">
        <f t="shared" si="64"/>
        <v>5081</v>
      </c>
      <c r="G195" s="81">
        <f t="shared" si="65"/>
        <v>70</v>
      </c>
      <c r="H195" s="81">
        <f t="shared" si="66"/>
        <v>3258</v>
      </c>
      <c r="I195" s="81">
        <f t="shared" si="67"/>
        <v>180509</v>
      </c>
      <c r="J195" s="82">
        <f t="shared" si="68"/>
        <v>2.8597788887706515E-2</v>
      </c>
      <c r="K195" s="82">
        <f t="shared" si="69"/>
        <v>3.9159524715254312E-4</v>
      </c>
      <c r="L195" s="82">
        <f t="shared" si="70"/>
        <v>1.8225961646042649E-2</v>
      </c>
      <c r="M195" s="81">
        <f t="shared" si="71"/>
        <v>1.536065610099419</v>
      </c>
      <c r="N195" s="84">
        <f t="shared" si="72"/>
        <v>1.6808505622480492E-2</v>
      </c>
      <c r="O195" s="84"/>
      <c r="P195" s="85">
        <f t="shared" si="73"/>
        <v>0.78055431135418873</v>
      </c>
      <c r="Q195" s="87">
        <f t="shared" si="74"/>
        <v>1.6808505622480492E-2</v>
      </c>
      <c r="R195" s="96">
        <f t="shared" si="75"/>
        <v>0.20263718302333078</v>
      </c>
      <c r="AB195" s="119">
        <f t="shared" si="76"/>
        <v>5165.4285714285716</v>
      </c>
      <c r="AC195" s="120">
        <f t="shared" si="77"/>
        <v>112.85714285714286</v>
      </c>
      <c r="AD195" s="67">
        <f t="shared" si="78"/>
        <v>86.768000000000001</v>
      </c>
      <c r="AE195" s="41">
        <f t="shared" si="79"/>
        <v>1.3006770106161587</v>
      </c>
    </row>
    <row r="196" spans="1:31" ht="13.8" x14ac:dyDescent="0.25">
      <c r="A196" s="95">
        <v>44054</v>
      </c>
      <c r="B196" s="81">
        <v>895691</v>
      </c>
      <c r="C196" s="81">
        <v>15103</v>
      </c>
      <c r="D196" s="81">
        <v>701796</v>
      </c>
      <c r="E196" s="81"/>
      <c r="F196" s="81">
        <f t="shared" si="64"/>
        <v>4892</v>
      </c>
      <c r="G196" s="81">
        <f t="shared" si="65"/>
        <v>130</v>
      </c>
      <c r="H196" s="81">
        <f t="shared" si="66"/>
        <v>6479</v>
      </c>
      <c r="I196" s="81">
        <f t="shared" si="67"/>
        <v>178792</v>
      </c>
      <c r="J196" s="82">
        <f t="shared" si="68"/>
        <v>2.7267585926756117E-2</v>
      </c>
      <c r="K196" s="82">
        <f t="shared" si="69"/>
        <v>7.201856971120554E-4</v>
      </c>
      <c r="L196" s="82">
        <f t="shared" si="70"/>
        <v>3.5892947166069285E-2</v>
      </c>
      <c r="M196" s="81">
        <f t="shared" si="71"/>
        <v>0.74474877713009835</v>
      </c>
      <c r="N196" s="84">
        <f t="shared" si="72"/>
        <v>1.6861841862874587E-2</v>
      </c>
      <c r="O196" s="84"/>
      <c r="P196" s="85">
        <f t="shared" si="73"/>
        <v>0.7835246753623738</v>
      </c>
      <c r="Q196" s="87">
        <f t="shared" si="74"/>
        <v>1.6861841862874587E-2</v>
      </c>
      <c r="R196" s="96">
        <f t="shared" si="75"/>
        <v>0.19961348277475166</v>
      </c>
      <c r="AB196" s="119">
        <f t="shared" si="76"/>
        <v>5132.7142857142853</v>
      </c>
      <c r="AC196" s="120">
        <f t="shared" si="77"/>
        <v>110.85714285714286</v>
      </c>
      <c r="AD196" s="67">
        <f t="shared" si="78"/>
        <v>86.176000000000002</v>
      </c>
      <c r="AE196" s="41">
        <f t="shared" si="79"/>
        <v>1.2864039043021591</v>
      </c>
    </row>
    <row r="197" spans="1:31" ht="13.8" x14ac:dyDescent="0.25">
      <c r="A197" s="95">
        <v>44055</v>
      </c>
      <c r="B197" s="81">
        <v>900745</v>
      </c>
      <c r="C197" s="81">
        <v>15231</v>
      </c>
      <c r="D197" s="81">
        <v>708900</v>
      </c>
      <c r="E197" s="81"/>
      <c r="F197" s="81">
        <f t="shared" si="64"/>
        <v>5054</v>
      </c>
      <c r="G197" s="81">
        <f t="shared" si="65"/>
        <v>128</v>
      </c>
      <c r="H197" s="81">
        <f t="shared" si="66"/>
        <v>7104</v>
      </c>
      <c r="I197" s="81">
        <f t="shared" si="67"/>
        <v>176614</v>
      </c>
      <c r="J197" s="82">
        <f t="shared" si="68"/>
        <v>2.844205064439019E-2</v>
      </c>
      <c r="K197" s="82">
        <f t="shared" si="69"/>
        <v>7.1591570092621596E-4</v>
      </c>
      <c r="L197" s="82">
        <f t="shared" si="70"/>
        <v>3.9733321401404988E-2</v>
      </c>
      <c r="M197" s="81">
        <f t="shared" si="71"/>
        <v>0.70315419231358001</v>
      </c>
      <c r="N197" s="84">
        <f t="shared" si="72"/>
        <v>1.6909336160622596E-2</v>
      </c>
      <c r="O197" s="84"/>
      <c r="P197" s="85">
        <f t="shared" si="73"/>
        <v>0.78701519297914502</v>
      </c>
      <c r="Q197" s="87">
        <f t="shared" si="74"/>
        <v>1.6909336160622596E-2</v>
      </c>
      <c r="R197" s="96">
        <f t="shared" si="75"/>
        <v>0.19607547086023236</v>
      </c>
      <c r="AB197" s="119">
        <f t="shared" si="76"/>
        <v>5113.8571428571431</v>
      </c>
      <c r="AC197" s="120">
        <f t="shared" si="77"/>
        <v>109.42857142857143</v>
      </c>
      <c r="AD197" s="67">
        <f t="shared" si="78"/>
        <v>85.574857142857141</v>
      </c>
      <c r="AE197" s="41">
        <f t="shared" si="79"/>
        <v>1.2787467613985417</v>
      </c>
    </row>
    <row r="198" spans="1:31" ht="13.8" x14ac:dyDescent="0.25">
      <c r="A198" s="95">
        <v>44056</v>
      </c>
      <c r="B198" s="81">
        <v>905762</v>
      </c>
      <c r="C198" s="81">
        <v>15353</v>
      </c>
      <c r="D198" s="81">
        <v>714934</v>
      </c>
      <c r="E198" s="81"/>
      <c r="F198" s="81">
        <f t="shared" si="64"/>
        <v>5017</v>
      </c>
      <c r="G198" s="81">
        <f t="shared" si="65"/>
        <v>122</v>
      </c>
      <c r="H198" s="81">
        <f t="shared" si="66"/>
        <v>6034</v>
      </c>
      <c r="I198" s="81">
        <f t="shared" si="67"/>
        <v>175475</v>
      </c>
      <c r="J198" s="82">
        <f t="shared" si="68"/>
        <v>2.8583003225533629E-2</v>
      </c>
      <c r="K198" s="82">
        <f t="shared" si="69"/>
        <v>6.9077196598231168E-4</v>
      </c>
      <c r="L198" s="82">
        <f t="shared" si="70"/>
        <v>3.4164901989649742E-2</v>
      </c>
      <c r="M198" s="81">
        <f t="shared" si="71"/>
        <v>0.82003874783534703</v>
      </c>
      <c r="N198" s="84">
        <f t="shared" si="72"/>
        <v>1.6950368860694089E-2</v>
      </c>
      <c r="O198" s="84"/>
      <c r="P198" s="85">
        <f t="shared" si="73"/>
        <v>0.78931772364042652</v>
      </c>
      <c r="Q198" s="87">
        <f t="shared" si="74"/>
        <v>1.6950368860694089E-2</v>
      </c>
      <c r="R198" s="96">
        <f t="shared" si="75"/>
        <v>0.19373190749887936</v>
      </c>
      <c r="AB198" s="119">
        <f t="shared" si="76"/>
        <v>5082.1428571428569</v>
      </c>
      <c r="AC198" s="120">
        <f t="shared" si="77"/>
        <v>110.57142857142857</v>
      </c>
      <c r="AD198" s="67">
        <f t="shared" si="78"/>
        <v>85.014857142857153</v>
      </c>
      <c r="AE198" s="41">
        <f t="shared" si="79"/>
        <v>1.3006130020971123</v>
      </c>
    </row>
    <row r="199" spans="1:31" ht="13.8" x14ac:dyDescent="0.25">
      <c r="A199" s="95">
        <v>44057</v>
      </c>
      <c r="B199" s="81">
        <v>910778</v>
      </c>
      <c r="C199" s="81">
        <v>15467</v>
      </c>
      <c r="D199" s="81">
        <v>721473</v>
      </c>
      <c r="E199" s="81"/>
      <c r="F199" s="81">
        <f t="shared" si="64"/>
        <v>5016</v>
      </c>
      <c r="G199" s="81">
        <f t="shared" si="65"/>
        <v>114</v>
      </c>
      <c r="H199" s="81">
        <f t="shared" si="66"/>
        <v>6539</v>
      </c>
      <c r="I199" s="81">
        <f t="shared" si="67"/>
        <v>173838</v>
      </c>
      <c r="J199" s="82">
        <f t="shared" si="68"/>
        <v>2.8763794945127406E-2</v>
      </c>
      <c r="K199" s="82">
        <f t="shared" si="69"/>
        <v>6.4966519447214705E-4</v>
      </c>
      <c r="L199" s="82">
        <f t="shared" si="70"/>
        <v>3.7264567602222541E-2</v>
      </c>
      <c r="M199" s="81">
        <f t="shared" si="71"/>
        <v>0.75865427897132587</v>
      </c>
      <c r="N199" s="84">
        <f t="shared" si="72"/>
        <v>1.6982184462075282E-2</v>
      </c>
      <c r="O199" s="84"/>
      <c r="P199" s="85">
        <f t="shared" si="73"/>
        <v>0.79215022760760578</v>
      </c>
      <c r="Q199" s="87">
        <f t="shared" si="74"/>
        <v>1.6982184462075282E-2</v>
      </c>
      <c r="R199" s="96">
        <f t="shared" si="75"/>
        <v>0.19086758793031888</v>
      </c>
      <c r="AB199" s="119">
        <f t="shared" si="76"/>
        <v>5057.1428571428569</v>
      </c>
      <c r="AC199" s="120">
        <f t="shared" si="77"/>
        <v>109.85714285714286</v>
      </c>
      <c r="AD199" s="67">
        <f t="shared" si="78"/>
        <v>84.381714285714295</v>
      </c>
      <c r="AE199" s="41">
        <f t="shared" si="79"/>
        <v>1.3019069805238779</v>
      </c>
    </row>
    <row r="200" spans="1:31" ht="13.8" x14ac:dyDescent="0.25">
      <c r="A200" s="95">
        <v>44058</v>
      </c>
      <c r="B200" s="81">
        <v>915808</v>
      </c>
      <c r="C200" s="81">
        <v>15585</v>
      </c>
      <c r="D200" s="81">
        <v>727895</v>
      </c>
      <c r="E200" s="81"/>
      <c r="F200" s="81">
        <f t="shared" si="64"/>
        <v>5030</v>
      </c>
      <c r="G200" s="81">
        <f t="shared" si="65"/>
        <v>118</v>
      </c>
      <c r="H200" s="81">
        <f t="shared" si="66"/>
        <v>6422</v>
      </c>
      <c r="I200" s="81">
        <f t="shared" si="67"/>
        <v>172328</v>
      </c>
      <c r="J200" s="82">
        <f t="shared" si="68"/>
        <v>2.9116702993643107E-2</v>
      </c>
      <c r="K200" s="82">
        <f t="shared" si="69"/>
        <v>6.7879289913597715E-4</v>
      </c>
      <c r="L200" s="82">
        <f t="shared" si="70"/>
        <v>3.6942440663146149E-2</v>
      </c>
      <c r="M200" s="81">
        <f t="shared" si="71"/>
        <v>0.77394333562827677</v>
      </c>
      <c r="N200" s="84">
        <f t="shared" si="72"/>
        <v>1.7017759180963696E-2</v>
      </c>
      <c r="O200" s="84"/>
      <c r="P200" s="85">
        <f t="shared" si="73"/>
        <v>0.79481179461197105</v>
      </c>
      <c r="Q200" s="87">
        <f t="shared" si="74"/>
        <v>1.7017759180963696E-2</v>
      </c>
      <c r="R200" s="96">
        <f t="shared" si="75"/>
        <v>0.18817044620706525</v>
      </c>
      <c r="AB200" s="119">
        <f t="shared" si="76"/>
        <v>5035</v>
      </c>
      <c r="AC200" s="120">
        <f t="shared" si="77"/>
        <v>108.28571428571429</v>
      </c>
      <c r="AD200" s="67">
        <f t="shared" si="78"/>
        <v>83.823999999999998</v>
      </c>
      <c r="AE200" s="41">
        <f t="shared" si="79"/>
        <v>1.2918223215989966</v>
      </c>
    </row>
    <row r="201" spans="1:31" ht="13.8" x14ac:dyDescent="0.25">
      <c r="A201" s="95">
        <v>44059</v>
      </c>
      <c r="B201" s="81">
        <v>920719</v>
      </c>
      <c r="C201" s="81">
        <v>15653</v>
      </c>
      <c r="D201" s="81">
        <v>731444</v>
      </c>
      <c r="E201" s="81"/>
      <c r="F201" s="81">
        <f t="shared" si="64"/>
        <v>4911</v>
      </c>
      <c r="G201" s="81">
        <f t="shared" si="65"/>
        <v>68</v>
      </c>
      <c r="H201" s="81">
        <f t="shared" si="66"/>
        <v>3549</v>
      </c>
      <c r="I201" s="81">
        <f t="shared" si="67"/>
        <v>173622</v>
      </c>
      <c r="J201" s="82">
        <f t="shared" si="68"/>
        <v>2.8677948329590759E-2</v>
      </c>
      <c r="K201" s="82">
        <f t="shared" si="69"/>
        <v>3.9459635114432942E-4</v>
      </c>
      <c r="L201" s="82">
        <f t="shared" si="70"/>
        <v>2.05944477972239E-2</v>
      </c>
      <c r="M201" s="81">
        <f t="shared" si="71"/>
        <v>1.3663294110427746</v>
      </c>
      <c r="N201" s="84">
        <f t="shared" si="72"/>
        <v>1.7000843905686753E-2</v>
      </c>
      <c r="O201" s="84"/>
      <c r="P201" s="85">
        <f t="shared" si="73"/>
        <v>0.79442696414432634</v>
      </c>
      <c r="Q201" s="87">
        <f t="shared" si="74"/>
        <v>1.7000843905686753E-2</v>
      </c>
      <c r="R201" s="96">
        <f t="shared" si="75"/>
        <v>0.18857219194998687</v>
      </c>
      <c r="AB201" s="119">
        <f t="shared" si="76"/>
        <v>5000.1428571428569</v>
      </c>
      <c r="AC201" s="120">
        <f t="shared" si="77"/>
        <v>107.14285714285714</v>
      </c>
      <c r="AD201" s="67">
        <f t="shared" si="78"/>
        <v>83.293714285714287</v>
      </c>
      <c r="AE201" s="41">
        <f t="shared" si="79"/>
        <v>1.2863258417716308</v>
      </c>
    </row>
    <row r="202" spans="1:31" ht="13.8" x14ac:dyDescent="0.25">
      <c r="A202" s="95">
        <v>44060</v>
      </c>
      <c r="B202" s="81">
        <v>925558</v>
      </c>
      <c r="C202" s="81">
        <v>15707</v>
      </c>
      <c r="D202" s="81">
        <v>734573</v>
      </c>
      <c r="E202" s="81"/>
      <c r="F202" s="81">
        <f t="shared" si="64"/>
        <v>4839</v>
      </c>
      <c r="G202" s="81">
        <f t="shared" si="65"/>
        <v>54</v>
      </c>
      <c r="H202" s="81">
        <f t="shared" si="66"/>
        <v>3129</v>
      </c>
      <c r="I202" s="81">
        <f t="shared" si="67"/>
        <v>175278</v>
      </c>
      <c r="J202" s="82">
        <f t="shared" si="68"/>
        <v>2.8047849370953823E-2</v>
      </c>
      <c r="K202" s="82">
        <f t="shared" si="69"/>
        <v>3.1102049279469189E-4</v>
      </c>
      <c r="L202" s="82">
        <f t="shared" si="70"/>
        <v>1.8021909665825758E-2</v>
      </c>
      <c r="M202" s="81">
        <f t="shared" si="71"/>
        <v>1.5299163378836773</v>
      </c>
      <c r="N202" s="84">
        <f t="shared" si="72"/>
        <v>1.6970303319727126E-2</v>
      </c>
      <c r="O202" s="84"/>
      <c r="P202" s="85">
        <f t="shared" si="73"/>
        <v>0.79365420643546924</v>
      </c>
      <c r="Q202" s="87">
        <f t="shared" si="74"/>
        <v>1.6970303319727126E-2</v>
      </c>
      <c r="R202" s="96">
        <f t="shared" si="75"/>
        <v>0.1893754902448036</v>
      </c>
      <c r="AB202" s="119">
        <f t="shared" si="76"/>
        <v>4965.5714285714284</v>
      </c>
      <c r="AC202" s="120">
        <f t="shared" si="77"/>
        <v>104.85714285714286</v>
      </c>
      <c r="AD202" s="67">
        <f t="shared" si="78"/>
        <v>82.646857142857144</v>
      </c>
      <c r="AE202" s="41">
        <f t="shared" si="79"/>
        <v>1.2687372089164224</v>
      </c>
    </row>
    <row r="203" spans="1:31" ht="13.8" x14ac:dyDescent="0.25">
      <c r="A203" s="95">
        <v>44061</v>
      </c>
      <c r="B203" s="81">
        <v>930276</v>
      </c>
      <c r="C203" s="81">
        <v>15836</v>
      </c>
      <c r="D203" s="81">
        <v>741045</v>
      </c>
      <c r="E203" s="81"/>
      <c r="F203" s="81">
        <f t="shared" si="64"/>
        <v>4718</v>
      </c>
      <c r="G203" s="81">
        <f t="shared" si="65"/>
        <v>129</v>
      </c>
      <c r="H203" s="81">
        <f t="shared" si="66"/>
        <v>6472</v>
      </c>
      <c r="I203" s="81">
        <f t="shared" si="67"/>
        <v>173395</v>
      </c>
      <c r="J203" s="82">
        <f t="shared" si="68"/>
        <v>2.7089046504248628E-2</v>
      </c>
      <c r="K203" s="82">
        <f t="shared" si="69"/>
        <v>7.3597371033444015E-4</v>
      </c>
      <c r="L203" s="82">
        <f t="shared" si="70"/>
        <v>3.6924200413058113E-2</v>
      </c>
      <c r="M203" s="81">
        <f t="shared" si="71"/>
        <v>0.71930221075165757</v>
      </c>
      <c r="N203" s="84">
        <f t="shared" si="72"/>
        <v>1.7022905030335083E-2</v>
      </c>
      <c r="O203" s="84"/>
      <c r="P203" s="85">
        <f t="shared" si="73"/>
        <v>0.79658617442565427</v>
      </c>
      <c r="Q203" s="87">
        <f t="shared" si="74"/>
        <v>1.7022905030335083E-2</v>
      </c>
      <c r="R203" s="96">
        <f t="shared" si="75"/>
        <v>0.18639092054401063</v>
      </c>
      <c r="AB203" s="119">
        <f t="shared" si="76"/>
        <v>4940.7142857142853</v>
      </c>
      <c r="AC203" s="120">
        <f t="shared" si="77"/>
        <v>104.71428571428571</v>
      </c>
      <c r="AD203" s="67">
        <f t="shared" si="78"/>
        <v>82.123428571428562</v>
      </c>
      <c r="AE203" s="41">
        <f t="shared" si="79"/>
        <v>1.2750841938267139</v>
      </c>
    </row>
    <row r="204" spans="1:31" ht="13.8" x14ac:dyDescent="0.25">
      <c r="A204" s="95">
        <v>44062</v>
      </c>
      <c r="B204" s="81">
        <v>935066</v>
      </c>
      <c r="C204" s="81">
        <v>15951</v>
      </c>
      <c r="D204" s="81">
        <v>747802</v>
      </c>
      <c r="E204" s="81"/>
      <c r="F204" s="81">
        <f t="shared" si="64"/>
        <v>4790</v>
      </c>
      <c r="G204" s="81">
        <f t="shared" si="65"/>
        <v>115</v>
      </c>
      <c r="H204" s="81">
        <f t="shared" si="66"/>
        <v>6757</v>
      </c>
      <c r="I204" s="81">
        <f t="shared" si="67"/>
        <v>171313</v>
      </c>
      <c r="J204" s="82">
        <f t="shared" si="68"/>
        <v>2.7802014471759895E-2</v>
      </c>
      <c r="K204" s="82">
        <f t="shared" si="69"/>
        <v>6.6322558320597476E-4</v>
      </c>
      <c r="L204" s="82">
        <f t="shared" si="70"/>
        <v>3.896882839758932E-2</v>
      </c>
      <c r="M204" s="81">
        <f t="shared" si="71"/>
        <v>0.70150324495500682</v>
      </c>
      <c r="N204" s="84">
        <f t="shared" si="72"/>
        <v>1.7058688905382081E-2</v>
      </c>
      <c r="O204" s="84"/>
      <c r="P204" s="85">
        <f t="shared" si="73"/>
        <v>0.79973178363880193</v>
      </c>
      <c r="Q204" s="87">
        <f t="shared" si="74"/>
        <v>1.7058688905382081E-2</v>
      </c>
      <c r="R204" s="96">
        <f t="shared" si="75"/>
        <v>0.18320952745581598</v>
      </c>
      <c r="AB204" s="119">
        <f t="shared" si="76"/>
        <v>4903</v>
      </c>
      <c r="AC204" s="120">
        <f t="shared" si="77"/>
        <v>102.85714285714286</v>
      </c>
      <c r="AD204" s="67">
        <f t="shared" si="78"/>
        <v>81.821714285714293</v>
      </c>
      <c r="AE204" s="41">
        <f t="shared" si="79"/>
        <v>1.2570885828421376</v>
      </c>
    </row>
    <row r="205" spans="1:31" ht="13.8" x14ac:dyDescent="0.25">
      <c r="A205" s="95">
        <v>44063</v>
      </c>
      <c r="B205" s="81">
        <v>939833</v>
      </c>
      <c r="C205" s="81">
        <v>16058</v>
      </c>
      <c r="D205" s="81">
        <v>753868</v>
      </c>
      <c r="E205" s="81"/>
      <c r="F205" s="81">
        <f t="shared" si="64"/>
        <v>4767</v>
      </c>
      <c r="G205" s="81">
        <f t="shared" si="65"/>
        <v>107</v>
      </c>
      <c r="H205" s="81">
        <f t="shared" si="66"/>
        <v>6066</v>
      </c>
      <c r="I205" s="81">
        <f t="shared" si="67"/>
        <v>169907</v>
      </c>
      <c r="J205" s="82">
        <f t="shared" si="68"/>
        <v>2.8005704347565556E-2</v>
      </c>
      <c r="K205" s="82">
        <f t="shared" si="69"/>
        <v>6.2458774290334064E-4</v>
      </c>
      <c r="L205" s="82">
        <f t="shared" si="70"/>
        <v>3.5408871480856675E-2</v>
      </c>
      <c r="M205" s="81">
        <f t="shared" si="71"/>
        <v>0.77721387152024923</v>
      </c>
      <c r="N205" s="84">
        <f t="shared" si="72"/>
        <v>1.7086014217419478E-2</v>
      </c>
      <c r="O205" s="84"/>
      <c r="P205" s="85">
        <f t="shared" si="73"/>
        <v>0.80212974007084237</v>
      </c>
      <c r="Q205" s="87">
        <f t="shared" si="74"/>
        <v>1.7086014217419478E-2</v>
      </c>
      <c r="R205" s="96">
        <f t="shared" si="75"/>
        <v>0.18078424571173812</v>
      </c>
      <c r="AB205" s="119">
        <f t="shared" si="76"/>
        <v>4867.2857142857147</v>
      </c>
      <c r="AC205" s="120">
        <f t="shared" si="77"/>
        <v>100.71428571428571</v>
      </c>
      <c r="AD205" s="67">
        <f t="shared" si="78"/>
        <v>81.314285714285717</v>
      </c>
      <c r="AE205" s="41">
        <f t="shared" si="79"/>
        <v>1.2385804638088544</v>
      </c>
    </row>
    <row r="206" spans="1:31" ht="13.8" x14ac:dyDescent="0.25">
      <c r="A206" s="95">
        <v>44064</v>
      </c>
      <c r="B206" s="81">
        <v>944671</v>
      </c>
      <c r="C206" s="81">
        <v>16148</v>
      </c>
      <c r="D206" s="81">
        <v>759639</v>
      </c>
      <c r="E206" s="81"/>
      <c r="F206" s="81">
        <f t="shared" si="64"/>
        <v>4838</v>
      </c>
      <c r="G206" s="81">
        <f t="shared" si="65"/>
        <v>90</v>
      </c>
      <c r="H206" s="81">
        <f t="shared" si="66"/>
        <v>5771</v>
      </c>
      <c r="I206" s="81">
        <f t="shared" si="67"/>
        <v>168884</v>
      </c>
      <c r="J206" s="82">
        <f t="shared" si="68"/>
        <v>2.8658967410128133E-2</v>
      </c>
      <c r="K206" s="82">
        <f t="shared" si="69"/>
        <v>5.2970154260860349E-4</v>
      </c>
      <c r="L206" s="82">
        <f t="shared" si="70"/>
        <v>3.3965640026602788E-2</v>
      </c>
      <c r="M206" s="81">
        <f t="shared" si="71"/>
        <v>0.83080688888459997</v>
      </c>
      <c r="N206" s="84">
        <f t="shared" si="72"/>
        <v>1.7093781856328816E-2</v>
      </c>
      <c r="O206" s="84"/>
      <c r="P206" s="85">
        <f t="shared" si="73"/>
        <v>0.80413075028237346</v>
      </c>
      <c r="Q206" s="87">
        <f t="shared" si="74"/>
        <v>1.7093781856328816E-2</v>
      </c>
      <c r="R206" s="96">
        <f t="shared" si="75"/>
        <v>0.17877546786129772</v>
      </c>
      <c r="AB206" s="119">
        <f t="shared" si="76"/>
        <v>4841.8571428571431</v>
      </c>
      <c r="AC206" s="120">
        <f t="shared" si="77"/>
        <v>97.285714285714292</v>
      </c>
      <c r="AD206" s="67">
        <f t="shared" si="78"/>
        <v>80.914285714285711</v>
      </c>
      <c r="AE206" s="41">
        <f t="shared" si="79"/>
        <v>1.2023305084745763</v>
      </c>
    </row>
    <row r="207" spans="1:31" ht="13.8" x14ac:dyDescent="0.25">
      <c r="A207" s="95">
        <v>44065</v>
      </c>
      <c r="B207" s="81">
        <v>949531</v>
      </c>
      <c r="C207" s="81">
        <v>16268</v>
      </c>
      <c r="D207" s="81">
        <v>765754</v>
      </c>
      <c r="E207" s="81"/>
      <c r="F207" s="81">
        <f t="shared" si="64"/>
        <v>4860</v>
      </c>
      <c r="G207" s="81">
        <f t="shared" si="65"/>
        <v>120</v>
      </c>
      <c r="H207" s="81">
        <f t="shared" si="66"/>
        <v>6115</v>
      </c>
      <c r="I207" s="81">
        <f t="shared" si="67"/>
        <v>167509</v>
      </c>
      <c r="J207" s="82">
        <f t="shared" si="68"/>
        <v>2.8964644343840072E-2</v>
      </c>
      <c r="K207" s="82">
        <f t="shared" si="69"/>
        <v>7.1054688425191252E-4</v>
      </c>
      <c r="L207" s="82">
        <f t="shared" si="70"/>
        <v>3.6208284976670377E-2</v>
      </c>
      <c r="M207" s="81">
        <f t="shared" si="71"/>
        <v>0.78454931762070357</v>
      </c>
      <c r="N207" s="84">
        <f t="shared" si="72"/>
        <v>1.7132668654314603E-2</v>
      </c>
      <c r="O207" s="84"/>
      <c r="P207" s="85">
        <f t="shared" si="73"/>
        <v>0.80645497619351025</v>
      </c>
      <c r="Q207" s="87">
        <f t="shared" si="74"/>
        <v>1.7132668654314603E-2</v>
      </c>
      <c r="R207" s="96">
        <f t="shared" si="75"/>
        <v>0.17641235515217513</v>
      </c>
      <c r="AB207" s="119">
        <f t="shared" si="76"/>
        <v>4817.5714285714284</v>
      </c>
      <c r="AC207" s="120">
        <f t="shared" si="77"/>
        <v>97.571428571428569</v>
      </c>
      <c r="AD207" s="67">
        <f t="shared" si="78"/>
        <v>80.56</v>
      </c>
      <c r="AE207" s="41">
        <f t="shared" si="79"/>
        <v>1.2111647042133635</v>
      </c>
    </row>
    <row r="208" spans="1:31" ht="13.8" x14ac:dyDescent="0.25">
      <c r="A208" s="95">
        <v>44066</v>
      </c>
      <c r="B208" s="81">
        <v>954328</v>
      </c>
      <c r="C208" s="81">
        <v>16341</v>
      </c>
      <c r="D208" s="81">
        <v>768906</v>
      </c>
      <c r="E208" s="81"/>
      <c r="F208" s="81">
        <f t="shared" ref="F208:F214" si="80">B208-B207</f>
        <v>4797</v>
      </c>
      <c r="G208" s="81">
        <f t="shared" ref="G208:G214" si="81">C208-C207</f>
        <v>73</v>
      </c>
      <c r="H208" s="81">
        <f t="shared" ref="H208:H214" si="82">D208-D207</f>
        <v>3152</v>
      </c>
      <c r="I208" s="81">
        <f t="shared" ref="I208:I214" si="83">B208-D208-C208</f>
        <v>169081</v>
      </c>
      <c r="J208" s="82">
        <f t="shared" ref="J208:J214" si="84">F208/I207*$B$2/($B$2-B207)</f>
        <v>2.8824817590666827E-2</v>
      </c>
      <c r="K208" s="82">
        <f t="shared" ref="K208:K214" si="85">G208/I207</f>
        <v>4.3579747953841286E-4</v>
      </c>
      <c r="L208" s="82">
        <f t="shared" ref="L208:L214" si="86">H208/I207</f>
        <v>1.8816899390480511E-2</v>
      </c>
      <c r="M208" s="81">
        <f t="shared" ref="M208:M214" si="87">J208/(K208+L208)</f>
        <v>1.4971833704790727</v>
      </c>
      <c r="N208" s="84">
        <f t="shared" ref="N208:N214" si="88">C208/B208</f>
        <v>1.7123043649562835E-2</v>
      </c>
      <c r="O208" s="84"/>
      <c r="P208" s="85">
        <f t="shared" ref="P208:P214" si="89">D208/B208</f>
        <v>0.80570411850013834</v>
      </c>
      <c r="Q208" s="87">
        <f t="shared" ref="Q208:Q214" si="90">N208</f>
        <v>1.7123043649562835E-2</v>
      </c>
      <c r="R208" s="96">
        <f t="shared" ref="R208:R214" si="91">IF(P208="","",1-SUM(P208:Q208))</f>
        <v>0.1771728378502988</v>
      </c>
      <c r="AB208" s="119">
        <f t="shared" ref="AB208:AB214" si="92">AVERAGE(F202:F208)</f>
        <v>4801.2857142857147</v>
      </c>
      <c r="AC208" s="120">
        <f t="shared" ref="AC208:AC214" si="93">AVERAGE(G202:G208)</f>
        <v>98.285714285714292</v>
      </c>
      <c r="AD208" s="67">
        <f t="shared" ref="AD208:AD214" si="94">INDEX(AB187:AB208,$AE$3)*$AD$2</f>
        <v>80.002285714285705</v>
      </c>
      <c r="AE208" s="41">
        <f t="shared" ref="AE208:AE214" si="95">AC208/AD208</f>
        <v>1.2285363275334993</v>
      </c>
    </row>
    <row r="209" spans="1:31" ht="13.8" x14ac:dyDescent="0.25">
      <c r="A209" s="95">
        <v>44067</v>
      </c>
      <c r="B209" s="81">
        <v>959016</v>
      </c>
      <c r="C209" s="81">
        <v>16406</v>
      </c>
      <c r="D209" s="81">
        <v>771357</v>
      </c>
      <c r="E209" s="81"/>
      <c r="F209" s="81">
        <f t="shared" si="80"/>
        <v>4688</v>
      </c>
      <c r="G209" s="81">
        <f t="shared" si="81"/>
        <v>65</v>
      </c>
      <c r="H209" s="81">
        <f t="shared" si="82"/>
        <v>2451</v>
      </c>
      <c r="I209" s="81">
        <f t="shared" si="83"/>
        <v>171253</v>
      </c>
      <c r="J209" s="82">
        <f t="shared" si="84"/>
        <v>2.7908864031572247E-2</v>
      </c>
      <c r="K209" s="82">
        <f t="shared" si="85"/>
        <v>3.8443113064152686E-4</v>
      </c>
      <c r="L209" s="82">
        <f t="shared" si="86"/>
        <v>1.4496010787728959E-2</v>
      </c>
      <c r="M209" s="81">
        <f t="shared" si="87"/>
        <v>1.8755399997306308</v>
      </c>
      <c r="N209" s="84">
        <f t="shared" si="88"/>
        <v>1.7107118129415986E-2</v>
      </c>
      <c r="O209" s="84"/>
      <c r="P209" s="85">
        <f t="shared" si="89"/>
        <v>0.80432130433694538</v>
      </c>
      <c r="Q209" s="87">
        <f t="shared" si="90"/>
        <v>1.7107118129415986E-2</v>
      </c>
      <c r="R209" s="96">
        <f t="shared" si="91"/>
        <v>0.17857157753363861</v>
      </c>
      <c r="AB209" s="119">
        <f t="shared" si="92"/>
        <v>4779.7142857142853</v>
      </c>
      <c r="AC209" s="120">
        <f t="shared" si="93"/>
        <v>99.857142857142861</v>
      </c>
      <c r="AD209" s="67">
        <f t="shared" si="94"/>
        <v>79.44914285714286</v>
      </c>
      <c r="AE209" s="41">
        <f t="shared" si="95"/>
        <v>1.256868724646854</v>
      </c>
    </row>
    <row r="210" spans="1:31" ht="13.8" x14ac:dyDescent="0.25">
      <c r="A210" s="95">
        <v>44068</v>
      </c>
      <c r="B210" s="81">
        <v>963655</v>
      </c>
      <c r="C210" s="81">
        <v>16524</v>
      </c>
      <c r="D210" s="81">
        <v>777960</v>
      </c>
      <c r="E210" s="81"/>
      <c r="F210" s="81">
        <f t="shared" si="80"/>
        <v>4639</v>
      </c>
      <c r="G210" s="81">
        <f t="shared" si="81"/>
        <v>118</v>
      </c>
      <c r="H210" s="81">
        <f t="shared" si="82"/>
        <v>6603</v>
      </c>
      <c r="I210" s="81">
        <f t="shared" si="83"/>
        <v>169171</v>
      </c>
      <c r="J210" s="82">
        <f t="shared" si="84"/>
        <v>2.7267768124270283E-2</v>
      </c>
      <c r="K210" s="82">
        <f t="shared" si="85"/>
        <v>6.8903902413388382E-4</v>
      </c>
      <c r="L210" s="82">
        <f t="shared" si="86"/>
        <v>3.8556988782678263E-2</v>
      </c>
      <c r="M210" s="81">
        <f t="shared" si="87"/>
        <v>0.69479052143812803</v>
      </c>
      <c r="N210" s="84">
        <f t="shared" si="88"/>
        <v>1.7147215549133246E-2</v>
      </c>
      <c r="O210" s="84"/>
      <c r="P210" s="85">
        <f t="shared" si="89"/>
        <v>0.80730136822825593</v>
      </c>
      <c r="Q210" s="87">
        <f t="shared" si="90"/>
        <v>1.7147215549133246E-2</v>
      </c>
      <c r="R210" s="96">
        <f t="shared" si="91"/>
        <v>0.17555141622261083</v>
      </c>
      <c r="AB210" s="119">
        <f t="shared" si="92"/>
        <v>4768.4285714285716</v>
      </c>
      <c r="AC210" s="120">
        <f t="shared" si="93"/>
        <v>98.285714285714292</v>
      </c>
      <c r="AD210" s="67">
        <f t="shared" si="94"/>
        <v>79.051428571428573</v>
      </c>
      <c r="AE210" s="41">
        <f t="shared" si="95"/>
        <v>1.2433135752493856</v>
      </c>
    </row>
    <row r="211" spans="1:31" ht="13.8" x14ac:dyDescent="0.25">
      <c r="A211" s="95">
        <v>44069</v>
      </c>
      <c r="B211" s="81">
        <v>968297</v>
      </c>
      <c r="C211" s="81">
        <v>16638</v>
      </c>
      <c r="D211" s="81">
        <v>784277</v>
      </c>
      <c r="E211" s="81"/>
      <c r="F211" s="81">
        <f t="shared" si="80"/>
        <v>4642</v>
      </c>
      <c r="G211" s="81">
        <f t="shared" si="81"/>
        <v>114</v>
      </c>
      <c r="H211" s="81">
        <f t="shared" si="82"/>
        <v>6317</v>
      </c>
      <c r="I211" s="81">
        <f t="shared" si="83"/>
        <v>167382</v>
      </c>
      <c r="J211" s="82">
        <f t="shared" si="84"/>
        <v>2.7622089271547447E-2</v>
      </c>
      <c r="K211" s="82">
        <f t="shared" si="85"/>
        <v>6.738743638093999E-4</v>
      </c>
      <c r="L211" s="82">
        <f t="shared" si="86"/>
        <v>3.7340915405122625E-2</v>
      </c>
      <c r="M211" s="81">
        <f t="shared" si="87"/>
        <v>0.72661428458357236</v>
      </c>
      <c r="N211" s="84">
        <f t="shared" si="88"/>
        <v>1.7182744550483995E-2</v>
      </c>
      <c r="O211" s="84"/>
      <c r="P211" s="85">
        <f t="shared" si="89"/>
        <v>0.80995500347517346</v>
      </c>
      <c r="Q211" s="87">
        <f t="shared" si="90"/>
        <v>1.7182744550483995E-2</v>
      </c>
      <c r="R211" s="96">
        <f t="shared" si="91"/>
        <v>0.17286225197434257</v>
      </c>
      <c r="AB211" s="119">
        <f t="shared" si="92"/>
        <v>4747.2857142857147</v>
      </c>
      <c r="AC211" s="120">
        <f t="shared" si="93"/>
        <v>98.142857142857139</v>
      </c>
      <c r="AD211" s="67">
        <f t="shared" si="94"/>
        <v>78.448000000000008</v>
      </c>
      <c r="AE211" s="41">
        <f t="shared" si="95"/>
        <v>1.2510562046560414</v>
      </c>
    </row>
    <row r="212" spans="1:31" ht="13.8" x14ac:dyDescent="0.25">
      <c r="A212" s="95">
        <v>44070</v>
      </c>
      <c r="B212" s="81">
        <v>972972</v>
      </c>
      <c r="C212" s="81">
        <v>16758</v>
      </c>
      <c r="D212" s="81">
        <v>790629</v>
      </c>
      <c r="E212" s="81"/>
      <c r="F212" s="81">
        <f t="shared" si="80"/>
        <v>4675</v>
      </c>
      <c r="G212" s="81">
        <f t="shared" si="81"/>
        <v>120</v>
      </c>
      <c r="H212" s="81">
        <f t="shared" si="82"/>
        <v>6352</v>
      </c>
      <c r="I212" s="81">
        <f t="shared" si="83"/>
        <v>165585</v>
      </c>
      <c r="J212" s="82">
        <f t="shared" si="84"/>
        <v>2.8116682304001564E-2</v>
      </c>
      <c r="K212" s="82">
        <f t="shared" si="85"/>
        <v>7.1692296662723587E-4</v>
      </c>
      <c r="L212" s="82">
        <f t="shared" si="86"/>
        <v>3.7949122366801688E-2</v>
      </c>
      <c r="M212" s="81">
        <f t="shared" si="87"/>
        <v>0.72716726165148171</v>
      </c>
      <c r="N212" s="84">
        <f t="shared" si="88"/>
        <v>1.7223517223517223E-2</v>
      </c>
      <c r="O212" s="84"/>
      <c r="P212" s="85">
        <f t="shared" si="89"/>
        <v>0.81259172925839596</v>
      </c>
      <c r="Q212" s="87">
        <f t="shared" si="90"/>
        <v>1.7223517223517223E-2</v>
      </c>
      <c r="R212" s="96">
        <f t="shared" si="91"/>
        <v>0.17018475351808682</v>
      </c>
      <c r="AB212" s="119">
        <f t="shared" si="92"/>
        <v>4734.1428571428569</v>
      </c>
      <c r="AC212" s="120">
        <f t="shared" si="93"/>
        <v>100</v>
      </c>
      <c r="AD212" s="67">
        <f t="shared" si="94"/>
        <v>77.876571428571438</v>
      </c>
      <c r="AE212" s="41">
        <f t="shared" si="95"/>
        <v>1.2840832379442926</v>
      </c>
    </row>
    <row r="213" spans="1:31" ht="13.8" x14ac:dyDescent="0.25">
      <c r="A213" s="95">
        <v>44071</v>
      </c>
      <c r="B213" s="81">
        <v>977730</v>
      </c>
      <c r="C213" s="81">
        <v>16866</v>
      </c>
      <c r="D213" s="81">
        <v>796498</v>
      </c>
      <c r="E213" s="81"/>
      <c r="F213" s="81">
        <f t="shared" si="80"/>
        <v>4758</v>
      </c>
      <c r="G213" s="81">
        <f t="shared" si="81"/>
        <v>108</v>
      </c>
      <c r="H213" s="81">
        <f t="shared" si="82"/>
        <v>5869</v>
      </c>
      <c r="I213" s="81">
        <f t="shared" si="83"/>
        <v>164366</v>
      </c>
      <c r="J213" s="82">
        <f t="shared" si="84"/>
        <v>2.8927350807747186E-2</v>
      </c>
      <c r="K213" s="82">
        <f t="shared" si="85"/>
        <v>6.5223299211885136E-4</v>
      </c>
      <c r="L213" s="82">
        <f t="shared" si="86"/>
        <v>3.5444031766162391E-2</v>
      </c>
      <c r="M213" s="81">
        <f t="shared" si="87"/>
        <v>0.80139457645989942</v>
      </c>
      <c r="N213" s="84">
        <f t="shared" si="88"/>
        <v>1.7250161087416772E-2</v>
      </c>
      <c r="O213" s="84"/>
      <c r="P213" s="85">
        <f t="shared" si="89"/>
        <v>0.8146400335470938</v>
      </c>
      <c r="Q213" s="87">
        <f t="shared" si="90"/>
        <v>1.7250161087416772E-2</v>
      </c>
      <c r="R213" s="96">
        <f t="shared" si="91"/>
        <v>0.16810980536548947</v>
      </c>
      <c r="AB213" s="119">
        <f t="shared" si="92"/>
        <v>4722.7142857142853</v>
      </c>
      <c r="AC213" s="120">
        <f t="shared" si="93"/>
        <v>102.57142857142857</v>
      </c>
      <c r="AD213" s="67">
        <f t="shared" si="94"/>
        <v>77.469714285714289</v>
      </c>
      <c r="AE213" s="41">
        <f t="shared" si="95"/>
        <v>1.3240197090844716</v>
      </c>
    </row>
    <row r="214" spans="1:31" ht="13.8" x14ac:dyDescent="0.25">
      <c r="A214" s="95">
        <v>44072</v>
      </c>
      <c r="B214" s="81">
        <v>982573</v>
      </c>
      <c r="C214" s="81">
        <v>16977</v>
      </c>
      <c r="D214" s="81">
        <v>802365</v>
      </c>
      <c r="E214" s="81"/>
      <c r="F214" s="81">
        <f t="shared" si="80"/>
        <v>4843</v>
      </c>
      <c r="G214" s="81">
        <f t="shared" si="81"/>
        <v>111</v>
      </c>
      <c r="H214" s="81">
        <f t="shared" si="82"/>
        <v>5867</v>
      </c>
      <c r="I214" s="81">
        <f t="shared" si="83"/>
        <v>163231</v>
      </c>
      <c r="J214" s="82">
        <f t="shared" si="84"/>
        <v>2.966347011859732E-2</v>
      </c>
      <c r="K214" s="82">
        <f t="shared" si="85"/>
        <v>6.7532214691602883E-4</v>
      </c>
      <c r="L214" s="82">
        <f t="shared" si="86"/>
        <v>3.569473005366073E-2</v>
      </c>
      <c r="M214" s="81">
        <f t="shared" si="87"/>
        <v>0.81560152718524048</v>
      </c>
      <c r="N214" s="84">
        <f t="shared" si="88"/>
        <v>1.7278105545338616E-2</v>
      </c>
      <c r="O214" s="84"/>
      <c r="P214" s="85">
        <f t="shared" si="89"/>
        <v>0.81659581527275837</v>
      </c>
      <c r="Q214" s="87">
        <f t="shared" si="90"/>
        <v>1.7278105545338616E-2</v>
      </c>
      <c r="R214" s="96">
        <f t="shared" si="91"/>
        <v>0.16612607918190303</v>
      </c>
      <c r="AB214" s="119">
        <f t="shared" si="92"/>
        <v>4720.2857142857147</v>
      </c>
      <c r="AC214" s="120">
        <f t="shared" si="93"/>
        <v>101.28571428571429</v>
      </c>
      <c r="AD214" s="67">
        <f t="shared" si="94"/>
        <v>77.081142857142851</v>
      </c>
      <c r="AE214" s="41">
        <f t="shared" si="95"/>
        <v>1.314014174302405</v>
      </c>
    </row>
    <row r="215" spans="1:31" ht="13.8" x14ac:dyDescent="0.25">
      <c r="A215" s="95">
        <v>44073</v>
      </c>
      <c r="B215" s="81">
        <v>987470</v>
      </c>
      <c r="C215" s="81">
        <v>17045</v>
      </c>
      <c r="D215" s="81">
        <v>804941</v>
      </c>
      <c r="E215" s="81"/>
      <c r="F215" s="81">
        <f t="shared" ref="F215:F221" si="96">B215-B214</f>
        <v>4897</v>
      </c>
      <c r="G215" s="81">
        <f t="shared" ref="G215:G221" si="97">C215-C214</f>
        <v>68</v>
      </c>
      <c r="H215" s="81">
        <f t="shared" ref="H215:H221" si="98">D215-D214</f>
        <v>2576</v>
      </c>
      <c r="I215" s="81">
        <f t="shared" ref="I215:I221" si="99">B215-D215-C215</f>
        <v>165484</v>
      </c>
      <c r="J215" s="82">
        <f t="shared" ref="J215:J221" si="100">F215/I214*$B$2/($B$2-B214)</f>
        <v>3.0203790186899469E-2</v>
      </c>
      <c r="K215" s="82">
        <f t="shared" ref="K215:K221" si="101">G215/I214</f>
        <v>4.1658753545588769E-4</v>
      </c>
      <c r="L215" s="82">
        <f t="shared" ref="L215:L221" si="102">H215/I214</f>
        <v>1.5781316049034804E-2</v>
      </c>
      <c r="M215" s="81">
        <f t="shared" ref="M215:M221" si="103">J215/(K215+L215)</f>
        <v>1.8646727972760164</v>
      </c>
      <c r="N215" s="84">
        <f t="shared" ref="N215:N221" si="104">C215/B215</f>
        <v>1.726128388710543E-2</v>
      </c>
      <c r="O215" s="84"/>
      <c r="P215" s="85">
        <f t="shared" ref="P215:P221" si="105">D215/B215</f>
        <v>0.81515489078149206</v>
      </c>
      <c r="Q215" s="87">
        <f t="shared" ref="Q215:Q221" si="106">N215</f>
        <v>1.726128388710543E-2</v>
      </c>
      <c r="R215" s="96">
        <f t="shared" ref="R215:R221" si="107">IF(P215="","",1-SUM(P215:Q215))</f>
        <v>0.16758382533140248</v>
      </c>
      <c r="AB215" s="119">
        <f t="shared" ref="AB215:AB221" si="108">AVERAGE(F209:F215)</f>
        <v>4734.5714285714284</v>
      </c>
      <c r="AC215" s="120">
        <f t="shared" ref="AC215:AC221" si="109">AVERAGE(G209:G215)</f>
        <v>100.57142857142857</v>
      </c>
      <c r="AD215" s="67">
        <f t="shared" ref="AD215:AD221" si="110">INDEX(AB194:AB215,$AE$3)*$AD$2</f>
        <v>76.820571428571441</v>
      </c>
      <c r="AE215" s="41">
        <f t="shared" ref="AE215:AE221" si="111">AC215/AD215</f>
        <v>1.3091731381475198</v>
      </c>
    </row>
    <row r="216" spans="1:31" ht="13.8" x14ac:dyDescent="0.25">
      <c r="A216" s="95">
        <v>44074</v>
      </c>
      <c r="B216" s="81">
        <v>992402</v>
      </c>
      <c r="C216" s="81">
        <v>17128</v>
      </c>
      <c r="D216" s="81">
        <v>807339</v>
      </c>
      <c r="E216" s="81"/>
      <c r="F216" s="81">
        <f t="shared" si="96"/>
        <v>4932</v>
      </c>
      <c r="G216" s="81">
        <f t="shared" si="97"/>
        <v>83</v>
      </c>
      <c r="H216" s="81">
        <f t="shared" si="98"/>
        <v>2398</v>
      </c>
      <c r="I216" s="81">
        <f t="shared" si="99"/>
        <v>167935</v>
      </c>
      <c r="J216" s="82">
        <f t="shared" si="100"/>
        <v>3.0006525606501921E-2</v>
      </c>
      <c r="K216" s="82">
        <f t="shared" si="101"/>
        <v>5.0155906311184165E-4</v>
      </c>
      <c r="L216" s="82">
        <f t="shared" si="102"/>
        <v>1.4490826907737304E-2</v>
      </c>
      <c r="M216" s="81">
        <f t="shared" si="103"/>
        <v>2.0014509808409366</v>
      </c>
      <c r="N216" s="84">
        <f t="shared" si="104"/>
        <v>1.7259134907023566E-2</v>
      </c>
      <c r="O216" s="84"/>
      <c r="P216" s="85">
        <f t="shared" si="105"/>
        <v>0.81352012591671519</v>
      </c>
      <c r="Q216" s="87">
        <f t="shared" si="106"/>
        <v>1.7259134907023566E-2</v>
      </c>
      <c r="R216" s="96">
        <f t="shared" si="107"/>
        <v>0.16922073917626124</v>
      </c>
      <c r="AB216" s="119">
        <f t="shared" si="108"/>
        <v>4769.4285714285716</v>
      </c>
      <c r="AC216" s="120">
        <f t="shared" si="109"/>
        <v>103.14285714285714</v>
      </c>
      <c r="AD216" s="67">
        <f t="shared" si="110"/>
        <v>76.475428571428566</v>
      </c>
      <c r="AE216" s="41">
        <f t="shared" si="111"/>
        <v>1.3487058401578098</v>
      </c>
    </row>
    <row r="217" spans="1:31" ht="13.8" x14ac:dyDescent="0.25">
      <c r="A217" s="95">
        <v>44075</v>
      </c>
      <c r="B217" s="81">
        <v>997072</v>
      </c>
      <c r="C217" s="81">
        <v>17250</v>
      </c>
      <c r="D217" s="81">
        <v>813603</v>
      </c>
      <c r="E217" s="81"/>
      <c r="F217" s="81">
        <f t="shared" si="96"/>
        <v>4670</v>
      </c>
      <c r="G217" s="81">
        <f t="shared" si="97"/>
        <v>122</v>
      </c>
      <c r="H217" s="81">
        <f t="shared" si="98"/>
        <v>6264</v>
      </c>
      <c r="I217" s="81">
        <f t="shared" si="99"/>
        <v>166219</v>
      </c>
      <c r="J217" s="82">
        <f t="shared" si="100"/>
        <v>2.7998779083019187E-2</v>
      </c>
      <c r="K217" s="82">
        <f t="shared" si="101"/>
        <v>7.264715514931372E-4</v>
      </c>
      <c r="L217" s="82">
        <f t="shared" si="102"/>
        <v>3.7300145889778785E-2</v>
      </c>
      <c r="M217" s="81">
        <f t="shared" si="103"/>
        <v>0.7362942319616077</v>
      </c>
      <c r="N217" s="84">
        <f t="shared" si="104"/>
        <v>1.7300656321709965E-2</v>
      </c>
      <c r="O217" s="84"/>
      <c r="P217" s="85">
        <f t="shared" si="105"/>
        <v>0.81599222523548953</v>
      </c>
      <c r="Q217" s="87">
        <f t="shared" si="106"/>
        <v>1.7300656321709965E-2</v>
      </c>
      <c r="R217" s="96">
        <f t="shared" si="107"/>
        <v>0.16670711844280051</v>
      </c>
      <c r="AB217" s="119">
        <f t="shared" si="108"/>
        <v>4773.8571428571431</v>
      </c>
      <c r="AC217" s="120">
        <f t="shared" si="109"/>
        <v>103.71428571428571</v>
      </c>
      <c r="AD217" s="67">
        <f t="shared" si="110"/>
        <v>76.29485714285714</v>
      </c>
      <c r="AE217" s="41">
        <f t="shared" si="111"/>
        <v>1.3593876389346595</v>
      </c>
    </row>
    <row r="218" spans="1:31" ht="13.8" x14ac:dyDescent="0.25">
      <c r="A218" s="95">
        <v>44076</v>
      </c>
      <c r="B218" s="81">
        <v>1001965</v>
      </c>
      <c r="C218" s="81">
        <v>17365</v>
      </c>
      <c r="D218" s="81">
        <v>819043</v>
      </c>
      <c r="E218" s="81"/>
      <c r="F218" s="81">
        <f t="shared" si="96"/>
        <v>4893</v>
      </c>
      <c r="G218" s="81">
        <f t="shared" si="97"/>
        <v>115</v>
      </c>
      <c r="H218" s="81">
        <f t="shared" si="98"/>
        <v>5440</v>
      </c>
      <c r="I218" s="81">
        <f t="shared" si="99"/>
        <v>165557</v>
      </c>
      <c r="J218" s="82">
        <f t="shared" si="100"/>
        <v>2.9639575241864408E-2</v>
      </c>
      <c r="K218" s="82">
        <f t="shared" si="101"/>
        <v>6.918583314783509E-4</v>
      </c>
      <c r="L218" s="82">
        <f t="shared" si="102"/>
        <v>3.2727907158628076E-2</v>
      </c>
      <c r="M218" s="81">
        <f t="shared" si="103"/>
        <v>0.88688758904184706</v>
      </c>
      <c r="N218" s="84">
        <f t="shared" si="104"/>
        <v>1.7330944693676926E-2</v>
      </c>
      <c r="O218" s="84"/>
      <c r="P218" s="85">
        <f t="shared" si="105"/>
        <v>0.81743673681216411</v>
      </c>
      <c r="Q218" s="87">
        <f t="shared" si="106"/>
        <v>1.7330944693676926E-2</v>
      </c>
      <c r="R218" s="96">
        <f t="shared" si="107"/>
        <v>0.16523231849415898</v>
      </c>
      <c r="AB218" s="119">
        <f t="shared" si="108"/>
        <v>4809.7142857142853</v>
      </c>
      <c r="AC218" s="120">
        <f t="shared" si="109"/>
        <v>103.85714285714286</v>
      </c>
      <c r="AD218" s="67">
        <f t="shared" si="110"/>
        <v>75.956571428571436</v>
      </c>
      <c r="AE218" s="41">
        <f t="shared" si="111"/>
        <v>1.3673226806295327</v>
      </c>
    </row>
    <row r="219" spans="1:31" ht="13.8" x14ac:dyDescent="0.25">
      <c r="A219" s="95">
        <v>44077</v>
      </c>
      <c r="B219" s="81">
        <v>1006923</v>
      </c>
      <c r="C219" s="81">
        <v>17479</v>
      </c>
      <c r="D219" s="81">
        <v>824783</v>
      </c>
      <c r="E219" s="81"/>
      <c r="F219" s="81">
        <f t="shared" si="96"/>
        <v>4958</v>
      </c>
      <c r="G219" s="81">
        <f t="shared" si="97"/>
        <v>114</v>
      </c>
      <c r="H219" s="81">
        <f t="shared" si="98"/>
        <v>5740</v>
      </c>
      <c r="I219" s="81">
        <f t="shared" si="99"/>
        <v>164661</v>
      </c>
      <c r="J219" s="82">
        <f t="shared" si="100"/>
        <v>3.0154425664822165E-2</v>
      </c>
      <c r="K219" s="82">
        <f t="shared" si="101"/>
        <v>6.8858459624177774E-4</v>
      </c>
      <c r="L219" s="82">
        <f t="shared" si="102"/>
        <v>3.467083844234916E-2</v>
      </c>
      <c r="M219" s="81">
        <f t="shared" si="103"/>
        <v>0.85279744615493058</v>
      </c>
      <c r="N219" s="84">
        <f t="shared" si="104"/>
        <v>1.7358824855525198E-2</v>
      </c>
      <c r="O219" s="84"/>
      <c r="P219" s="85">
        <f t="shared" si="105"/>
        <v>0.81911228564646954</v>
      </c>
      <c r="Q219" s="87">
        <f t="shared" si="106"/>
        <v>1.7358824855525198E-2</v>
      </c>
      <c r="R219" s="96">
        <f t="shared" si="107"/>
        <v>0.16352888949800526</v>
      </c>
      <c r="AB219" s="119">
        <f t="shared" si="108"/>
        <v>4850.1428571428569</v>
      </c>
      <c r="AC219" s="120">
        <f t="shared" si="109"/>
        <v>103</v>
      </c>
      <c r="AD219" s="67">
        <f t="shared" si="110"/>
        <v>75.746285714285705</v>
      </c>
      <c r="AE219" s="41">
        <f t="shared" si="111"/>
        <v>1.3598026494462718</v>
      </c>
    </row>
    <row r="220" spans="1:31" ht="13.8" x14ac:dyDescent="0.25">
      <c r="A220" s="95">
        <v>44078</v>
      </c>
      <c r="B220" s="81">
        <v>1011987</v>
      </c>
      <c r="C220" s="81">
        <v>17598</v>
      </c>
      <c r="D220" s="81">
        <v>830532</v>
      </c>
      <c r="E220" s="81"/>
      <c r="F220" s="81">
        <f t="shared" si="96"/>
        <v>5064</v>
      </c>
      <c r="G220" s="81">
        <f t="shared" si="97"/>
        <v>119</v>
      </c>
      <c r="H220" s="81">
        <f t="shared" si="98"/>
        <v>5749</v>
      </c>
      <c r="I220" s="81">
        <f t="shared" si="99"/>
        <v>163857</v>
      </c>
      <c r="J220" s="82">
        <f t="shared" si="100"/>
        <v>3.0967767109545033E-2</v>
      </c>
      <c r="K220" s="82">
        <f t="shared" si="101"/>
        <v>7.2269693491476431E-4</v>
      </c>
      <c r="L220" s="82">
        <f t="shared" si="102"/>
        <v>3.4914156964915795E-2</v>
      </c>
      <c r="M220" s="81">
        <f t="shared" si="103"/>
        <v>0.86898150988834266</v>
      </c>
      <c r="N220" s="84">
        <f t="shared" si="104"/>
        <v>1.7389551446807122E-2</v>
      </c>
      <c r="O220" s="84"/>
      <c r="P220" s="85">
        <f t="shared" si="105"/>
        <v>0.82069433698258965</v>
      </c>
      <c r="Q220" s="87">
        <f t="shared" si="106"/>
        <v>1.7389551446807122E-2</v>
      </c>
      <c r="R220" s="96">
        <f t="shared" si="107"/>
        <v>0.16191611157060326</v>
      </c>
      <c r="AB220" s="119">
        <f t="shared" si="108"/>
        <v>4893.8571428571431</v>
      </c>
      <c r="AC220" s="120">
        <f t="shared" si="109"/>
        <v>104.57142857142857</v>
      </c>
      <c r="AD220" s="67">
        <f t="shared" si="110"/>
        <v>75.563428571428574</v>
      </c>
      <c r="AE220" s="41">
        <f t="shared" si="111"/>
        <v>1.3838894098430079</v>
      </c>
    </row>
    <row r="221" spans="1:31" ht="13.8" x14ac:dyDescent="0.25">
      <c r="A221" s="95">
        <v>44079</v>
      </c>
      <c r="B221" s="81">
        <v>1017131</v>
      </c>
      <c r="C221" s="81">
        <v>17707</v>
      </c>
      <c r="D221" s="81">
        <v>835884</v>
      </c>
      <c r="E221" s="81"/>
      <c r="F221" s="81">
        <f t="shared" si="96"/>
        <v>5144</v>
      </c>
      <c r="G221" s="81">
        <f t="shared" si="97"/>
        <v>109</v>
      </c>
      <c r="H221" s="81">
        <f t="shared" si="98"/>
        <v>5352</v>
      </c>
      <c r="I221" s="81">
        <f t="shared" si="99"/>
        <v>163540</v>
      </c>
      <c r="J221" s="82">
        <f t="shared" si="100"/>
        <v>3.1612444486414641E-2</v>
      </c>
      <c r="K221" s="82">
        <f t="shared" si="101"/>
        <v>6.6521418065752455E-4</v>
      </c>
      <c r="L221" s="82">
        <f t="shared" si="102"/>
        <v>3.2662626558523589E-2</v>
      </c>
      <c r="M221" s="81">
        <f t="shared" si="103"/>
        <v>0.94852963124161205</v>
      </c>
      <c r="N221" s="84">
        <f t="shared" si="104"/>
        <v>1.7408770355047679E-2</v>
      </c>
      <c r="O221" s="84"/>
      <c r="P221" s="85">
        <f t="shared" si="105"/>
        <v>0.82180564745347451</v>
      </c>
      <c r="Q221" s="87">
        <f t="shared" si="106"/>
        <v>1.7408770355047679E-2</v>
      </c>
      <c r="R221" s="96">
        <f t="shared" si="107"/>
        <v>0.16078558219147776</v>
      </c>
      <c r="AB221" s="119">
        <f t="shared" si="108"/>
        <v>4936.8571428571431</v>
      </c>
      <c r="AC221" s="120">
        <f t="shared" si="109"/>
        <v>104.28571428571429</v>
      </c>
      <c r="AD221" s="67">
        <f t="shared" si="110"/>
        <v>75.524571428571434</v>
      </c>
      <c r="AE221" s="41">
        <f t="shared" si="111"/>
        <v>1.3808183523999757</v>
      </c>
    </row>
    <row r="222" spans="1:31" ht="13.8" x14ac:dyDescent="0.25">
      <c r="A222" s="95">
        <v>44080</v>
      </c>
      <c r="B222" s="81">
        <v>1022228</v>
      </c>
      <c r="C222" s="81">
        <v>17768</v>
      </c>
      <c r="D222" s="81">
        <v>838680</v>
      </c>
      <c r="E222" s="81"/>
      <c r="F222" s="81">
        <f t="shared" ref="F222:F228" si="112">B222-B221</f>
        <v>5097</v>
      </c>
      <c r="G222" s="81">
        <f t="shared" ref="G222:G228" si="113">C222-C221</f>
        <v>61</v>
      </c>
      <c r="H222" s="81">
        <f t="shared" ref="H222:H228" si="114">D222-D221</f>
        <v>2796</v>
      </c>
      <c r="I222" s="81">
        <f t="shared" ref="I222:I228" si="115">B222-D222-C222</f>
        <v>165780</v>
      </c>
      <c r="J222" s="82">
        <f t="shared" ref="J222:J228" si="116">F222/I221*$B$2/($B$2-B221)</f>
        <v>3.13854366171291E-2</v>
      </c>
      <c r="K222" s="82">
        <f t="shared" ref="K222:K228" si="117">G222/I221</f>
        <v>3.7299743182096122E-4</v>
      </c>
      <c r="L222" s="82">
        <f t="shared" ref="L222:L228" si="118">H222/I221</f>
        <v>1.7096734743793567E-2</v>
      </c>
      <c r="M222" s="81">
        <f t="shared" ref="M222:M228" si="119">J222/(K222+L222)</f>
        <v>1.7965608345695812</v>
      </c>
      <c r="N222" s="84">
        <f t="shared" ref="N222:N228" si="120">C222/B222</f>
        <v>1.73816408863776E-2</v>
      </c>
      <c r="O222" s="84"/>
      <c r="P222" s="85">
        <f t="shared" ref="P222:P228" si="121">D222/B222</f>
        <v>0.82044318879936762</v>
      </c>
      <c r="Q222" s="87">
        <f t="shared" ref="Q222:Q228" si="122">N222</f>
        <v>1.73816408863776E-2</v>
      </c>
      <c r="R222" s="96">
        <f t="shared" ref="R222:R228" si="123">IF(P222="","",1-SUM(P222:Q222))</f>
        <v>0.16217517031425477</v>
      </c>
      <c r="AB222" s="119">
        <f t="shared" ref="AB222:AB228" si="124">AVERAGE(F216:F222)</f>
        <v>4965.4285714285716</v>
      </c>
      <c r="AC222" s="120">
        <f t="shared" ref="AC222:AC228" si="125">AVERAGE(G216:G222)</f>
        <v>103.28571428571429</v>
      </c>
      <c r="AD222" s="67">
        <f t="shared" ref="AD222:AD228" si="126">INDEX(AB201:AB222,$AE$3)*$AD$2</f>
        <v>75.753142857142862</v>
      </c>
      <c r="AE222" s="41">
        <f t="shared" ref="AE222:AE228" si="127">AC222/AD222</f>
        <v>1.3634512099450848</v>
      </c>
    </row>
    <row r="223" spans="1:31" ht="13.8" x14ac:dyDescent="0.25">
      <c r="A223" s="95">
        <v>44081</v>
      </c>
      <c r="B223" s="81">
        <v>1027334</v>
      </c>
      <c r="C223" s="81">
        <v>17818</v>
      </c>
      <c r="D223" s="81">
        <v>840997</v>
      </c>
      <c r="E223" s="81"/>
      <c r="F223" s="81">
        <f t="shared" si="112"/>
        <v>5106</v>
      </c>
      <c r="G223" s="81">
        <f t="shared" si="113"/>
        <v>50</v>
      </c>
      <c r="H223" s="81">
        <f t="shared" si="114"/>
        <v>2317</v>
      </c>
      <c r="I223" s="81">
        <f t="shared" si="115"/>
        <v>168519</v>
      </c>
      <c r="J223" s="82">
        <f t="shared" si="116"/>
        <v>3.1017121043362395E-2</v>
      </c>
      <c r="K223" s="82">
        <f t="shared" si="117"/>
        <v>3.0160453613222344E-4</v>
      </c>
      <c r="L223" s="82">
        <f t="shared" si="118"/>
        <v>1.3976354204367233E-2</v>
      </c>
      <c r="M223" s="81">
        <f t="shared" si="119"/>
        <v>2.172377831249944</v>
      </c>
      <c r="N223" s="84">
        <f t="shared" si="120"/>
        <v>1.734392125637816E-2</v>
      </c>
      <c r="O223" s="84"/>
      <c r="P223" s="85">
        <f t="shared" si="121"/>
        <v>0.81862081854586721</v>
      </c>
      <c r="Q223" s="87">
        <f t="shared" si="122"/>
        <v>1.734392125637816E-2</v>
      </c>
      <c r="R223" s="96">
        <f t="shared" si="123"/>
        <v>0.16403526019775461</v>
      </c>
      <c r="AB223" s="119">
        <f t="shared" si="124"/>
        <v>4990.2857142857147</v>
      </c>
      <c r="AC223" s="120">
        <f t="shared" si="125"/>
        <v>98.571428571428569</v>
      </c>
      <c r="AD223" s="67">
        <f t="shared" si="126"/>
        <v>76.310857142857145</v>
      </c>
      <c r="AE223" s="41">
        <f t="shared" si="127"/>
        <v>1.2917090996225962</v>
      </c>
    </row>
    <row r="224" spans="1:31" ht="13.8" x14ac:dyDescent="0.25">
      <c r="A224" s="95">
        <v>44082</v>
      </c>
      <c r="B224" s="81">
        <v>1032354</v>
      </c>
      <c r="C224" s="81">
        <v>17939</v>
      </c>
      <c r="D224" s="81">
        <v>847746</v>
      </c>
      <c r="E224" s="81"/>
      <c r="F224" s="81">
        <f t="shared" si="112"/>
        <v>5020</v>
      </c>
      <c r="G224" s="81">
        <f t="shared" si="113"/>
        <v>121</v>
      </c>
      <c r="H224" s="81">
        <f t="shared" si="114"/>
        <v>6749</v>
      </c>
      <c r="I224" s="81">
        <f t="shared" si="115"/>
        <v>166669</v>
      </c>
      <c r="J224" s="82">
        <f t="shared" si="116"/>
        <v>3.000011753413382E-2</v>
      </c>
      <c r="K224" s="82">
        <f t="shared" si="117"/>
        <v>7.180199265364736E-4</v>
      </c>
      <c r="L224" s="82">
        <f t="shared" si="118"/>
        <v>4.0048896563592236E-2</v>
      </c>
      <c r="M224" s="81">
        <f t="shared" si="119"/>
        <v>0.73589371277069826</v>
      </c>
      <c r="N224" s="84">
        <f t="shared" si="120"/>
        <v>1.7376791294459071E-2</v>
      </c>
      <c r="O224" s="84"/>
      <c r="P224" s="85">
        <f t="shared" si="121"/>
        <v>0.82117761930500588</v>
      </c>
      <c r="Q224" s="87">
        <f t="shared" si="122"/>
        <v>1.7376791294459071E-2</v>
      </c>
      <c r="R224" s="96">
        <f t="shared" si="123"/>
        <v>0.16144558940053511</v>
      </c>
      <c r="AB224" s="119">
        <f t="shared" si="124"/>
        <v>5040.2857142857147</v>
      </c>
      <c r="AC224" s="120">
        <f t="shared" si="125"/>
        <v>98.428571428571431</v>
      </c>
      <c r="AD224" s="67">
        <f t="shared" si="126"/>
        <v>76.381714285714295</v>
      </c>
      <c r="AE224" s="41">
        <f t="shared" si="127"/>
        <v>1.2886405123140916</v>
      </c>
    </row>
    <row r="225" spans="1:31" ht="13.8" x14ac:dyDescent="0.25">
      <c r="A225" s="95">
        <v>44083</v>
      </c>
      <c r="B225" s="81">
        <v>1037526</v>
      </c>
      <c r="C225" s="81">
        <v>18080</v>
      </c>
      <c r="D225" s="81">
        <v>854069</v>
      </c>
      <c r="E225" s="81"/>
      <c r="F225" s="81">
        <f t="shared" si="112"/>
        <v>5172</v>
      </c>
      <c r="G225" s="81">
        <f t="shared" si="113"/>
        <v>141</v>
      </c>
      <c r="H225" s="81">
        <f t="shared" si="114"/>
        <v>6323</v>
      </c>
      <c r="I225" s="81">
        <f t="shared" si="115"/>
        <v>165377</v>
      </c>
      <c r="J225" s="82">
        <f t="shared" si="116"/>
        <v>3.1252649718087284E-2</v>
      </c>
      <c r="K225" s="82">
        <f t="shared" si="117"/>
        <v>8.4598815616581367E-4</v>
      </c>
      <c r="L225" s="82">
        <f t="shared" si="118"/>
        <v>3.7937468875435747E-2</v>
      </c>
      <c r="M225" s="81">
        <f t="shared" si="119"/>
        <v>0.8058242382215175</v>
      </c>
      <c r="N225" s="84">
        <f t="shared" si="120"/>
        <v>1.7426069322600109E-2</v>
      </c>
      <c r="O225" s="84"/>
      <c r="P225" s="85">
        <f t="shared" si="121"/>
        <v>0.82317840709534029</v>
      </c>
      <c r="Q225" s="87">
        <f t="shared" si="122"/>
        <v>1.7426069322600109E-2</v>
      </c>
      <c r="R225" s="96">
        <f t="shared" si="123"/>
        <v>0.15939552358205955</v>
      </c>
      <c r="AB225" s="119">
        <f t="shared" si="124"/>
        <v>5080.1428571428569</v>
      </c>
      <c r="AC225" s="120">
        <f t="shared" si="125"/>
        <v>102.14285714285714</v>
      </c>
      <c r="AD225" s="67">
        <f t="shared" si="126"/>
        <v>76.95542857142857</v>
      </c>
      <c r="AE225" s="41">
        <f t="shared" si="127"/>
        <v>1.3272989188546989</v>
      </c>
    </row>
    <row r="226" spans="1:31" ht="13.8" x14ac:dyDescent="0.25">
      <c r="A226" s="95">
        <v>44084</v>
      </c>
      <c r="B226" s="81">
        <v>1042836</v>
      </c>
      <c r="C226" s="81">
        <v>18207</v>
      </c>
      <c r="D226" s="81">
        <v>859961</v>
      </c>
      <c r="E226" s="81"/>
      <c r="F226" s="81">
        <f t="shared" si="112"/>
        <v>5310</v>
      </c>
      <c r="G226" s="81">
        <f t="shared" si="113"/>
        <v>127</v>
      </c>
      <c r="H226" s="81">
        <f t="shared" si="114"/>
        <v>5892</v>
      </c>
      <c r="I226" s="81">
        <f t="shared" si="115"/>
        <v>164668</v>
      </c>
      <c r="J226" s="82">
        <f t="shared" si="116"/>
        <v>3.233836593436757E-2</v>
      </c>
      <c r="K226" s="82">
        <f t="shared" si="117"/>
        <v>7.6794233780997354E-4</v>
      </c>
      <c r="L226" s="82">
        <f t="shared" si="118"/>
        <v>3.5627687042333579E-2</v>
      </c>
      <c r="M226" s="81">
        <f t="shared" si="119"/>
        <v>0.88852333329920341</v>
      </c>
      <c r="N226" s="84">
        <f t="shared" si="120"/>
        <v>1.7459121089030298E-2</v>
      </c>
      <c r="O226" s="84"/>
      <c r="P226" s="85">
        <f t="shared" si="121"/>
        <v>0.82463685565132006</v>
      </c>
      <c r="Q226" s="87">
        <f t="shared" si="122"/>
        <v>1.7459121089030298E-2</v>
      </c>
      <c r="R226" s="96">
        <f t="shared" si="123"/>
        <v>0.1579040232596497</v>
      </c>
      <c r="AB226" s="119">
        <f t="shared" si="124"/>
        <v>5130.4285714285716</v>
      </c>
      <c r="AC226" s="120">
        <f t="shared" si="125"/>
        <v>104</v>
      </c>
      <c r="AD226" s="67">
        <f t="shared" si="126"/>
        <v>77.602285714285713</v>
      </c>
      <c r="AE226" s="41">
        <f t="shared" si="127"/>
        <v>1.3401667108479869</v>
      </c>
    </row>
    <row r="227" spans="1:31" ht="13.8" x14ac:dyDescent="0.25">
      <c r="A227" s="95">
        <v>44085</v>
      </c>
      <c r="B227" s="81">
        <v>1048257</v>
      </c>
      <c r="C227" s="81">
        <v>18309</v>
      </c>
      <c r="D227" s="81">
        <v>865646</v>
      </c>
      <c r="E227" s="81"/>
      <c r="F227" s="81">
        <f t="shared" si="112"/>
        <v>5421</v>
      </c>
      <c r="G227" s="81">
        <f t="shared" si="113"/>
        <v>102</v>
      </c>
      <c r="H227" s="81">
        <f t="shared" si="114"/>
        <v>5685</v>
      </c>
      <c r="I227" s="81">
        <f t="shared" si="115"/>
        <v>164302</v>
      </c>
      <c r="J227" s="82">
        <f t="shared" si="116"/>
        <v>3.3157728544182204E-2</v>
      </c>
      <c r="K227" s="82">
        <f t="shared" si="117"/>
        <v>6.194281827677509E-4</v>
      </c>
      <c r="L227" s="82">
        <f t="shared" si="118"/>
        <v>3.4524011951320231E-2</v>
      </c>
      <c r="M227" s="81">
        <f t="shared" si="119"/>
        <v>0.9434969490087084</v>
      </c>
      <c r="N227" s="84">
        <f t="shared" si="120"/>
        <v>1.7466136643971852E-2</v>
      </c>
      <c r="O227" s="84"/>
      <c r="P227" s="85">
        <f t="shared" si="121"/>
        <v>0.82579558257183117</v>
      </c>
      <c r="Q227" s="87">
        <f t="shared" si="122"/>
        <v>1.7466136643971852E-2</v>
      </c>
      <c r="R227" s="96">
        <f t="shared" si="123"/>
        <v>0.15673828078419694</v>
      </c>
      <c r="AB227" s="119">
        <f t="shared" si="124"/>
        <v>5181.4285714285716</v>
      </c>
      <c r="AC227" s="120">
        <f t="shared" si="125"/>
        <v>101.57142857142857</v>
      </c>
      <c r="AD227" s="67">
        <f t="shared" si="126"/>
        <v>78.301714285714297</v>
      </c>
      <c r="AE227" s="41">
        <f t="shared" si="127"/>
        <v>1.2971801383658812</v>
      </c>
    </row>
    <row r="228" spans="1:31" ht="13.8" x14ac:dyDescent="0.25">
      <c r="A228" s="95">
        <v>44086</v>
      </c>
      <c r="B228" s="81">
        <v>1053663</v>
      </c>
      <c r="C228" s="81">
        <v>18426</v>
      </c>
      <c r="D228" s="81">
        <v>871000</v>
      </c>
      <c r="E228" s="81"/>
      <c r="F228" s="81">
        <f t="shared" si="112"/>
        <v>5406</v>
      </c>
      <c r="G228" s="81">
        <f t="shared" si="113"/>
        <v>117</v>
      </c>
      <c r="H228" s="81">
        <f t="shared" si="114"/>
        <v>5354</v>
      </c>
      <c r="I228" s="81">
        <f t="shared" si="115"/>
        <v>164237</v>
      </c>
      <c r="J228" s="82">
        <f t="shared" si="116"/>
        <v>3.3140878431233166E-2</v>
      </c>
      <c r="K228" s="82">
        <f t="shared" si="117"/>
        <v>7.1210332193156502E-4</v>
      </c>
      <c r="L228" s="82">
        <f t="shared" si="118"/>
        <v>3.2586334919842731E-2</v>
      </c>
      <c r="M228" s="81">
        <f t="shared" si="119"/>
        <v>0.9952682522406272</v>
      </c>
      <c r="N228" s="84">
        <f t="shared" si="120"/>
        <v>1.7487564809621294E-2</v>
      </c>
      <c r="O228" s="84"/>
      <c r="P228" s="85">
        <f t="shared" si="121"/>
        <v>0.82664001677955856</v>
      </c>
      <c r="Q228" s="87">
        <f t="shared" si="122"/>
        <v>1.7487564809621294E-2</v>
      </c>
      <c r="R228" s="96">
        <f t="shared" si="123"/>
        <v>0.15587241841082011</v>
      </c>
      <c r="AB228" s="119">
        <f t="shared" si="124"/>
        <v>5218.8571428571431</v>
      </c>
      <c r="AC228" s="120">
        <f t="shared" si="125"/>
        <v>102.71428571428571</v>
      </c>
      <c r="AD228" s="67">
        <f t="shared" si="126"/>
        <v>78.989714285714285</v>
      </c>
      <c r="AE228" s="41">
        <f t="shared" si="127"/>
        <v>1.3003501360032408</v>
      </c>
    </row>
    <row r="229" spans="1:31" ht="13.8" x14ac:dyDescent="0.25">
      <c r="A229" s="95">
        <v>44087</v>
      </c>
      <c r="B229" s="81">
        <v>1059024</v>
      </c>
      <c r="C229" s="81">
        <v>18517</v>
      </c>
      <c r="D229" s="81">
        <v>873684</v>
      </c>
      <c r="E229" s="81"/>
      <c r="F229" s="81">
        <f t="shared" ref="F229:F235" si="128">B229-B228</f>
        <v>5361</v>
      </c>
      <c r="G229" s="81">
        <f t="shared" ref="G229:G235" si="129">C229-C228</f>
        <v>91</v>
      </c>
      <c r="H229" s="81">
        <f t="shared" ref="H229:H235" si="130">D229-D228</f>
        <v>2684</v>
      </c>
      <c r="I229" s="81">
        <f t="shared" ref="I229:I235" si="131">B229-D229-C229</f>
        <v>166823</v>
      </c>
      <c r="J229" s="82">
        <f t="shared" ref="J229:J235" si="132">F229/I228*$B$2/($B$2-B228)</f>
        <v>3.2879244725319785E-2</v>
      </c>
      <c r="K229" s="82">
        <f t="shared" ref="K229:K235" si="133">G229/I228</f>
        <v>5.5407733945456866E-4</v>
      </c>
      <c r="L229" s="82">
        <f t="shared" ref="L229:L235" si="134">H229/I228</f>
        <v>1.6342237132923761E-2</v>
      </c>
      <c r="M229" s="81">
        <f t="shared" ref="M229:M235" si="135">J229/(K229+L229)</f>
        <v>1.9459418075503949</v>
      </c>
      <c r="N229" s="84">
        <f t="shared" ref="N229:N235" si="136">C229/B229</f>
        <v>1.7484967290637417E-2</v>
      </c>
      <c r="O229" s="84"/>
      <c r="P229" s="85">
        <f t="shared" ref="P229:P235" si="137">D229/B229</f>
        <v>0.82498980193083438</v>
      </c>
      <c r="Q229" s="87">
        <f t="shared" ref="Q229:Q235" si="138">N229</f>
        <v>1.7484967290637417E-2</v>
      </c>
      <c r="R229" s="96">
        <f t="shared" ref="R229:R235" si="139">IF(P229="","",1-SUM(P229:Q229))</f>
        <v>0.1575252307785282</v>
      </c>
      <c r="AB229" s="119">
        <f t="shared" ref="AB229:AB235" si="140">AVERAGE(F223:F229)</f>
        <v>5256.5714285714284</v>
      </c>
      <c r="AC229" s="120">
        <f t="shared" ref="AC229:AC235" si="141">AVERAGE(G223:G229)</f>
        <v>107</v>
      </c>
      <c r="AD229" s="67">
        <f t="shared" ref="AD229:AD235" si="142">INDEX(AB208:AB229,$AE$3)*$AD$2</f>
        <v>79.446857142857141</v>
      </c>
      <c r="AE229" s="41">
        <f t="shared" ref="AE229:AE235" si="143">AC229/AD229</f>
        <v>1.3468122446630992</v>
      </c>
    </row>
    <row r="230" spans="1:31" ht="13.8" x14ac:dyDescent="0.25">
      <c r="A230" s="95">
        <v>44088</v>
      </c>
      <c r="B230" s="81">
        <v>1064438</v>
      </c>
      <c r="C230" s="81">
        <v>18573</v>
      </c>
      <c r="D230" s="81">
        <v>876152</v>
      </c>
      <c r="E230" s="81"/>
      <c r="F230" s="81">
        <f t="shared" si="128"/>
        <v>5414</v>
      </c>
      <c r="G230" s="81">
        <f t="shared" si="129"/>
        <v>56</v>
      </c>
      <c r="H230" s="81">
        <f t="shared" si="130"/>
        <v>2468</v>
      </c>
      <c r="I230" s="81">
        <f t="shared" si="131"/>
        <v>169713</v>
      </c>
      <c r="J230" s="82">
        <f t="shared" si="132"/>
        <v>3.269079061380302E-2</v>
      </c>
      <c r="K230" s="82">
        <f t="shared" si="133"/>
        <v>3.3568512735054521E-4</v>
      </c>
      <c r="L230" s="82">
        <f t="shared" si="134"/>
        <v>1.4794123112520456E-2</v>
      </c>
      <c r="M230" s="81">
        <f t="shared" si="135"/>
        <v>2.1606877030770448</v>
      </c>
      <c r="N230" s="84">
        <f t="shared" si="136"/>
        <v>1.7448644261103041E-2</v>
      </c>
      <c r="O230" s="84"/>
      <c r="P230" s="85">
        <f t="shared" si="137"/>
        <v>0.82311229024142318</v>
      </c>
      <c r="Q230" s="87">
        <f t="shared" si="138"/>
        <v>1.7448644261103041E-2</v>
      </c>
      <c r="R230" s="96">
        <f t="shared" si="139"/>
        <v>0.15943906549747378</v>
      </c>
      <c r="AB230" s="119">
        <f t="shared" si="140"/>
        <v>5300.5714285714284</v>
      </c>
      <c r="AC230" s="120">
        <f t="shared" si="141"/>
        <v>107.85714285714286</v>
      </c>
      <c r="AD230" s="67">
        <f t="shared" si="142"/>
        <v>79.844571428571442</v>
      </c>
      <c r="AE230" s="41">
        <f t="shared" si="143"/>
        <v>1.3508387724722315</v>
      </c>
    </row>
    <row r="231" spans="1:31" ht="13.8" x14ac:dyDescent="0.25">
      <c r="A231" s="95">
        <v>44089</v>
      </c>
      <c r="B231" s="81">
        <v>1069873</v>
      </c>
      <c r="C231" s="81">
        <v>18723</v>
      </c>
      <c r="D231" s="81">
        <v>881693</v>
      </c>
      <c r="E231" s="81"/>
      <c r="F231" s="81">
        <f t="shared" si="128"/>
        <v>5435</v>
      </c>
      <c r="G231" s="81">
        <f t="shared" si="129"/>
        <v>150</v>
      </c>
      <c r="H231" s="81">
        <f t="shared" si="130"/>
        <v>5541</v>
      </c>
      <c r="I231" s="81">
        <f t="shared" si="131"/>
        <v>169457</v>
      </c>
      <c r="J231" s="82">
        <f t="shared" si="132"/>
        <v>3.2259955741692513E-2</v>
      </c>
      <c r="K231" s="82">
        <f t="shared" si="133"/>
        <v>8.8384507963444169E-4</v>
      </c>
      <c r="L231" s="82">
        <f t="shared" si="134"/>
        <v>3.2649237241696279E-2</v>
      </c>
      <c r="M231" s="81">
        <f t="shared" si="135"/>
        <v>0.96203371442450558</v>
      </c>
      <c r="N231" s="84">
        <f t="shared" si="136"/>
        <v>1.750020796860936E-2</v>
      </c>
      <c r="O231" s="84"/>
      <c r="P231" s="85">
        <f t="shared" si="137"/>
        <v>0.82410996445372486</v>
      </c>
      <c r="Q231" s="87">
        <f t="shared" si="138"/>
        <v>1.750020796860936E-2</v>
      </c>
      <c r="R231" s="96">
        <f t="shared" si="139"/>
        <v>0.15838982757766573</v>
      </c>
      <c r="AB231" s="119">
        <f t="shared" si="140"/>
        <v>5359.8571428571431</v>
      </c>
      <c r="AC231" s="120">
        <f t="shared" si="141"/>
        <v>112</v>
      </c>
      <c r="AD231" s="67">
        <f t="shared" si="142"/>
        <v>80.644571428571439</v>
      </c>
      <c r="AE231" s="41">
        <f t="shared" si="143"/>
        <v>1.3888101581542995</v>
      </c>
    </row>
    <row r="232" spans="1:31" ht="13.8" x14ac:dyDescent="0.25">
      <c r="A232" s="95">
        <v>44090</v>
      </c>
      <c r="B232" s="81">
        <v>1075485</v>
      </c>
      <c r="C232" s="81">
        <v>18853</v>
      </c>
      <c r="D232" s="81">
        <v>887457</v>
      </c>
      <c r="E232" s="81"/>
      <c r="F232" s="81">
        <f t="shared" si="128"/>
        <v>5612</v>
      </c>
      <c r="G232" s="81">
        <f t="shared" si="129"/>
        <v>130</v>
      </c>
      <c r="H232" s="81">
        <f t="shared" si="130"/>
        <v>5764</v>
      </c>
      <c r="I232" s="81">
        <f t="shared" si="131"/>
        <v>169175</v>
      </c>
      <c r="J232" s="82">
        <f t="shared" si="132"/>
        <v>3.336213009730226E-2</v>
      </c>
      <c r="K232" s="82">
        <f t="shared" si="133"/>
        <v>7.6715626973214446E-4</v>
      </c>
      <c r="L232" s="82">
        <f t="shared" si="134"/>
        <v>3.4014528759508313E-2</v>
      </c>
      <c r="M232" s="81">
        <f t="shared" si="135"/>
        <v>0.95918671189320481</v>
      </c>
      <c r="N232" s="84">
        <f t="shared" si="136"/>
        <v>1.7529765640617954E-2</v>
      </c>
      <c r="O232" s="84"/>
      <c r="P232" s="85">
        <f t="shared" si="137"/>
        <v>0.82516910975048463</v>
      </c>
      <c r="Q232" s="87">
        <f t="shared" si="138"/>
        <v>1.7529765640617954E-2</v>
      </c>
      <c r="R232" s="96">
        <f t="shared" si="139"/>
        <v>0.15730112460889745</v>
      </c>
      <c r="AB232" s="119">
        <f t="shared" si="140"/>
        <v>5422.7142857142853</v>
      </c>
      <c r="AC232" s="120">
        <f t="shared" si="141"/>
        <v>110.42857142857143</v>
      </c>
      <c r="AD232" s="67">
        <f t="shared" si="142"/>
        <v>81.282285714285706</v>
      </c>
      <c r="AE232" s="41">
        <f t="shared" si="143"/>
        <v>1.3585810297798151</v>
      </c>
    </row>
    <row r="233" spans="1:31" ht="13.8" x14ac:dyDescent="0.25">
      <c r="A233" s="95">
        <v>44091</v>
      </c>
      <c r="B233" s="81">
        <v>1081152</v>
      </c>
      <c r="C233" s="81">
        <v>18996</v>
      </c>
      <c r="D233" s="81">
        <v>893145</v>
      </c>
      <c r="E233" s="81"/>
      <c r="F233" s="81">
        <f t="shared" si="128"/>
        <v>5667</v>
      </c>
      <c r="G233" s="81">
        <f t="shared" si="129"/>
        <v>143</v>
      </c>
      <c r="H233" s="81">
        <f t="shared" si="130"/>
        <v>5688</v>
      </c>
      <c r="I233" s="81">
        <f t="shared" si="131"/>
        <v>169011</v>
      </c>
      <c r="J233" s="82">
        <f t="shared" si="132"/>
        <v>3.3746557354879837E-2</v>
      </c>
      <c r="K233" s="82">
        <f t="shared" si="133"/>
        <v>8.4527855770651691E-4</v>
      </c>
      <c r="L233" s="82">
        <f t="shared" si="134"/>
        <v>3.3621989064578098E-2</v>
      </c>
      <c r="M233" s="81">
        <f t="shared" si="135"/>
        <v>0.97909000866263018</v>
      </c>
      <c r="N233" s="84">
        <f t="shared" si="136"/>
        <v>1.7570147398330668E-2</v>
      </c>
      <c r="O233" s="84"/>
      <c r="P233" s="85">
        <f t="shared" si="137"/>
        <v>0.82610493251642692</v>
      </c>
      <c r="Q233" s="87">
        <f t="shared" si="138"/>
        <v>1.7570147398330668E-2</v>
      </c>
      <c r="R233" s="96">
        <f t="shared" si="139"/>
        <v>0.15632492008524246</v>
      </c>
      <c r="AB233" s="119">
        <f t="shared" si="140"/>
        <v>5473.7142857142853</v>
      </c>
      <c r="AC233" s="120">
        <f t="shared" si="141"/>
        <v>112.71428571428571</v>
      </c>
      <c r="AD233" s="67">
        <f t="shared" si="142"/>
        <v>82.086857142857141</v>
      </c>
      <c r="AE233" s="41">
        <f t="shared" si="143"/>
        <v>1.3731100158716898</v>
      </c>
    </row>
    <row r="234" spans="1:31" ht="13.8" x14ac:dyDescent="0.25">
      <c r="A234" s="95">
        <v>44092</v>
      </c>
      <c r="B234" s="81">
        <v>1086955</v>
      </c>
      <c r="C234" s="81">
        <v>19128</v>
      </c>
      <c r="D234" s="81">
        <v>898420</v>
      </c>
      <c r="E234" s="81"/>
      <c r="F234" s="81">
        <f t="shared" si="128"/>
        <v>5803</v>
      </c>
      <c r="G234" s="81">
        <f t="shared" si="129"/>
        <v>132</v>
      </c>
      <c r="H234" s="81">
        <f t="shared" si="130"/>
        <v>5275</v>
      </c>
      <c r="I234" s="81">
        <f t="shared" si="131"/>
        <v>169407</v>
      </c>
      <c r="J234" s="82">
        <f t="shared" si="132"/>
        <v>3.4591312197074349E-2</v>
      </c>
      <c r="K234" s="82">
        <f t="shared" si="133"/>
        <v>7.8101425351012653E-4</v>
      </c>
      <c r="L234" s="82">
        <f t="shared" si="134"/>
        <v>3.1210986267166042E-2</v>
      </c>
      <c r="M234" s="81">
        <f t="shared" si="135"/>
        <v>1.0812488007656247</v>
      </c>
      <c r="N234" s="84">
        <f t="shared" si="136"/>
        <v>1.7597784636898491E-2</v>
      </c>
      <c r="O234" s="84"/>
      <c r="P234" s="85">
        <f t="shared" si="137"/>
        <v>0.82654755716658002</v>
      </c>
      <c r="Q234" s="87">
        <f t="shared" si="138"/>
        <v>1.7597784636898491E-2</v>
      </c>
      <c r="R234" s="96">
        <f t="shared" si="139"/>
        <v>0.15585465819652145</v>
      </c>
      <c r="AB234" s="119">
        <f t="shared" si="140"/>
        <v>5528.2857142857147</v>
      </c>
      <c r="AC234" s="120">
        <f t="shared" si="141"/>
        <v>117</v>
      </c>
      <c r="AD234" s="67">
        <f t="shared" si="142"/>
        <v>82.902857142857144</v>
      </c>
      <c r="AE234" s="41">
        <f t="shared" si="143"/>
        <v>1.4112903225806452</v>
      </c>
    </row>
    <row r="235" spans="1:31" ht="13.8" x14ac:dyDescent="0.25">
      <c r="A235" s="95">
        <v>44093</v>
      </c>
      <c r="B235" s="81">
        <v>1092915</v>
      </c>
      <c r="C235" s="81">
        <v>19270</v>
      </c>
      <c r="D235" s="81">
        <v>903545</v>
      </c>
      <c r="E235" s="81"/>
      <c r="F235" s="81">
        <f t="shared" si="128"/>
        <v>5960</v>
      </c>
      <c r="G235" s="81">
        <f t="shared" si="129"/>
        <v>142</v>
      </c>
      <c r="H235" s="81">
        <f t="shared" si="130"/>
        <v>5125</v>
      </c>
      <c r="I235" s="81">
        <f t="shared" si="131"/>
        <v>170100</v>
      </c>
      <c r="J235" s="82">
        <f t="shared" si="132"/>
        <v>3.5445552039993444E-2</v>
      </c>
      <c r="K235" s="82">
        <f t="shared" si="133"/>
        <v>8.3821801932623804E-4</v>
      </c>
      <c r="L235" s="82">
        <f t="shared" si="134"/>
        <v>3.0252586965119507E-2</v>
      </c>
      <c r="M235" s="81">
        <f t="shared" si="135"/>
        <v>1.1400654327775146</v>
      </c>
      <c r="N235" s="84">
        <f t="shared" si="136"/>
        <v>1.76317462931701E-2</v>
      </c>
      <c r="O235" s="84"/>
      <c r="P235" s="85">
        <f t="shared" si="137"/>
        <v>0.82672943458548931</v>
      </c>
      <c r="Q235" s="87">
        <f t="shared" si="138"/>
        <v>1.76317462931701E-2</v>
      </c>
      <c r="R235" s="96">
        <f t="shared" si="139"/>
        <v>0.15563881912134059</v>
      </c>
      <c r="AB235" s="119">
        <f t="shared" si="140"/>
        <v>5607.4285714285716</v>
      </c>
      <c r="AC235" s="120">
        <f t="shared" si="141"/>
        <v>120.57142857142857</v>
      </c>
      <c r="AD235" s="67">
        <f t="shared" si="142"/>
        <v>83.501714285714286</v>
      </c>
      <c r="AE235" s="41">
        <f t="shared" si="143"/>
        <v>1.4439395598379503</v>
      </c>
    </row>
    <row r="236" spans="1:31" ht="13.8" x14ac:dyDescent="0.25">
      <c r="A236" s="95">
        <v>44094</v>
      </c>
      <c r="B236" s="81">
        <v>1098958</v>
      </c>
      <c r="C236" s="81">
        <v>19349</v>
      </c>
      <c r="D236" s="81">
        <v>906431</v>
      </c>
      <c r="E236" s="81"/>
      <c r="F236" s="81">
        <f t="shared" ref="F236:F242" si="144">B236-B235</f>
        <v>6043</v>
      </c>
      <c r="G236" s="81">
        <f t="shared" ref="G236:G242" si="145">C236-C235</f>
        <v>79</v>
      </c>
      <c r="H236" s="81">
        <f t="shared" ref="H236:H242" si="146">D236-D235</f>
        <v>2886</v>
      </c>
      <c r="I236" s="81">
        <f t="shared" ref="I236:I242" si="147">B236-D236-C236</f>
        <v>173178</v>
      </c>
      <c r="J236" s="82">
        <f t="shared" ref="J236:J242" si="148">F236/I235*$B$2/($B$2-B235)</f>
        <v>3.5794226945019131E-2</v>
      </c>
      <c r="K236" s="82">
        <f t="shared" ref="K236:K242" si="149">G236/I235</f>
        <v>4.6443268665490885E-4</v>
      </c>
      <c r="L236" s="82">
        <f t="shared" ref="L236:L242" si="150">H236/I235</f>
        <v>1.6966490299823632E-2</v>
      </c>
      <c r="M236" s="81">
        <f t="shared" ref="M236:M242" si="151">J236/(K236+L236)</f>
        <v>2.0534900517193102</v>
      </c>
      <c r="N236" s="84">
        <f t="shared" ref="N236:N242" si="152">C236/B236</f>
        <v>1.7606678326196269E-2</v>
      </c>
      <c r="O236" s="84"/>
      <c r="P236" s="85">
        <f t="shared" ref="P236:P242" si="153">D236/B236</f>
        <v>0.82480950136401943</v>
      </c>
      <c r="Q236" s="87">
        <f t="shared" ref="Q236:Q242" si="154">N236</f>
        <v>1.7606678326196269E-2</v>
      </c>
      <c r="R236" s="96">
        <f t="shared" ref="R236:R242" si="155">IF(P236="","",1-SUM(P236:Q236))</f>
        <v>0.15758382030978435</v>
      </c>
      <c r="AB236" s="119">
        <f t="shared" ref="AB236:AB242" si="156">AVERAGE(F230:F236)</f>
        <v>5704.8571428571431</v>
      </c>
      <c r="AC236" s="120">
        <f t="shared" ref="AC236:AC242" si="157">AVERAGE(G230:G236)</f>
        <v>118.85714285714286</v>
      </c>
      <c r="AD236" s="67">
        <f t="shared" ref="AD236:AD242" si="158">INDEX(AB215:AB236,$AE$3)*$AD$2</f>
        <v>84.105142857142852</v>
      </c>
      <c r="AE236" s="41">
        <f t="shared" ref="AE236:AE242" si="159">AC236/AD236</f>
        <v>1.4131970866398522</v>
      </c>
    </row>
    <row r="237" spans="1:31" ht="13.8" x14ac:dyDescent="0.25">
      <c r="A237" s="95">
        <v>44095</v>
      </c>
      <c r="B237" s="81">
        <v>1105048</v>
      </c>
      <c r="C237" s="81">
        <v>19420</v>
      </c>
      <c r="D237" s="81">
        <v>909026</v>
      </c>
      <c r="E237" s="81"/>
      <c r="F237" s="81">
        <f t="shared" si="144"/>
        <v>6090</v>
      </c>
      <c r="G237" s="81">
        <f t="shared" si="145"/>
        <v>71</v>
      </c>
      <c r="H237" s="81">
        <f t="shared" si="146"/>
        <v>2595</v>
      </c>
      <c r="I237" s="81">
        <f t="shared" si="147"/>
        <v>176602</v>
      </c>
      <c r="J237" s="82">
        <f t="shared" si="148"/>
        <v>3.5432957174991515E-2</v>
      </c>
      <c r="K237" s="82">
        <f t="shared" si="149"/>
        <v>4.0998279227153563E-4</v>
      </c>
      <c r="L237" s="82">
        <f t="shared" si="150"/>
        <v>1.498458233724838E-2</v>
      </c>
      <c r="M237" s="81">
        <f t="shared" si="151"/>
        <v>2.3016536600340136</v>
      </c>
      <c r="N237" s="84">
        <f t="shared" si="152"/>
        <v>1.7573897242472724E-2</v>
      </c>
      <c r="O237" s="84"/>
      <c r="P237" s="85">
        <f t="shared" si="153"/>
        <v>0.82261223041895015</v>
      </c>
      <c r="Q237" s="87">
        <f t="shared" si="154"/>
        <v>1.7573897242472724E-2</v>
      </c>
      <c r="R237" s="96">
        <f t="shared" si="155"/>
        <v>0.15981387233857713</v>
      </c>
      <c r="AB237" s="119">
        <f t="shared" si="156"/>
        <v>5801.4285714285716</v>
      </c>
      <c r="AC237" s="120">
        <f t="shared" si="157"/>
        <v>121</v>
      </c>
      <c r="AD237" s="67">
        <f t="shared" si="158"/>
        <v>84.809142857142859</v>
      </c>
      <c r="AE237" s="41">
        <f t="shared" si="159"/>
        <v>1.4267329667960327</v>
      </c>
    </row>
    <row r="238" spans="1:31" ht="13.8" x14ac:dyDescent="0.25">
      <c r="A238" s="95">
        <v>44096</v>
      </c>
      <c r="B238" s="81">
        <v>1111157</v>
      </c>
      <c r="C238" s="81">
        <v>19575</v>
      </c>
      <c r="D238" s="81">
        <v>914923</v>
      </c>
      <c r="E238" s="81"/>
      <c r="F238" s="81">
        <f t="shared" si="144"/>
        <v>6109</v>
      </c>
      <c r="G238" s="81">
        <f t="shared" si="145"/>
        <v>155</v>
      </c>
      <c r="H238" s="81">
        <f t="shared" si="146"/>
        <v>5897</v>
      </c>
      <c r="I238" s="81">
        <f t="shared" si="147"/>
        <v>176659</v>
      </c>
      <c r="J238" s="82">
        <f t="shared" si="148"/>
        <v>3.485584337613442E-2</v>
      </c>
      <c r="K238" s="82">
        <f t="shared" si="149"/>
        <v>8.7767975447616679E-4</v>
      </c>
      <c r="L238" s="82">
        <f t="shared" si="150"/>
        <v>3.3391467820296485E-2</v>
      </c>
      <c r="M238" s="81">
        <f t="shared" si="151"/>
        <v>1.0171202332967764</v>
      </c>
      <c r="N238" s="84">
        <f t="shared" si="152"/>
        <v>1.7616772427298751E-2</v>
      </c>
      <c r="O238" s="84"/>
      <c r="P238" s="85">
        <f t="shared" si="153"/>
        <v>0.82339669371654955</v>
      </c>
      <c r="Q238" s="87">
        <f t="shared" si="154"/>
        <v>1.7616772427298751E-2</v>
      </c>
      <c r="R238" s="96">
        <f t="shared" si="155"/>
        <v>0.15898653385615169</v>
      </c>
      <c r="AB238" s="119">
        <f t="shared" si="156"/>
        <v>5897.7142857142853</v>
      </c>
      <c r="AC238" s="120">
        <f t="shared" si="157"/>
        <v>121.71428571428571</v>
      </c>
      <c r="AD238" s="67">
        <f t="shared" si="158"/>
        <v>85.757714285714286</v>
      </c>
      <c r="AE238" s="41">
        <f t="shared" si="159"/>
        <v>1.4192808976785094</v>
      </c>
    </row>
    <row r="239" spans="1:31" ht="13.8" x14ac:dyDescent="0.25">
      <c r="A239" s="95">
        <v>44097</v>
      </c>
      <c r="B239" s="81">
        <v>1117487</v>
      </c>
      <c r="C239" s="81">
        <v>19720</v>
      </c>
      <c r="D239" s="81">
        <v>920602</v>
      </c>
      <c r="E239" s="81"/>
      <c r="F239" s="81">
        <f t="shared" si="144"/>
        <v>6330</v>
      </c>
      <c r="G239" s="81">
        <f t="shared" si="145"/>
        <v>145</v>
      </c>
      <c r="H239" s="81">
        <f t="shared" si="146"/>
        <v>5679</v>
      </c>
      <c r="I239" s="81">
        <f t="shared" si="147"/>
        <v>177165</v>
      </c>
      <c r="J239" s="82">
        <f t="shared" si="148"/>
        <v>3.6106662742396128E-2</v>
      </c>
      <c r="K239" s="82">
        <f t="shared" si="149"/>
        <v>8.2079033618440047E-4</v>
      </c>
      <c r="L239" s="82">
        <f t="shared" si="150"/>
        <v>3.2146678063387654E-2</v>
      </c>
      <c r="M239" s="81">
        <f t="shared" si="151"/>
        <v>1.0952209707089557</v>
      </c>
      <c r="N239" s="84">
        <f t="shared" si="152"/>
        <v>1.7646737724913132E-2</v>
      </c>
      <c r="O239" s="84"/>
      <c r="P239" s="85">
        <f t="shared" si="153"/>
        <v>0.82381450522466926</v>
      </c>
      <c r="Q239" s="87">
        <f t="shared" si="154"/>
        <v>1.7646737724913132E-2</v>
      </c>
      <c r="R239" s="96">
        <f t="shared" si="155"/>
        <v>0.15853875705041764</v>
      </c>
      <c r="AB239" s="119">
        <f t="shared" si="156"/>
        <v>6000.2857142857147</v>
      </c>
      <c r="AC239" s="120">
        <f t="shared" si="157"/>
        <v>123.85714285714286</v>
      </c>
      <c r="AD239" s="67">
        <f t="shared" si="158"/>
        <v>86.763428571428562</v>
      </c>
      <c r="AE239" s="41">
        <f t="shared" si="159"/>
        <v>1.4275270686793649</v>
      </c>
    </row>
    <row r="240" spans="1:31" ht="13.8" x14ac:dyDescent="0.25">
      <c r="A240" s="95">
        <v>44098</v>
      </c>
      <c r="B240" s="81">
        <v>1123976</v>
      </c>
      <c r="C240" s="81">
        <v>19867</v>
      </c>
      <c r="D240" s="81">
        <v>926663</v>
      </c>
      <c r="E240" s="81"/>
      <c r="F240" s="81">
        <f t="shared" si="144"/>
        <v>6489</v>
      </c>
      <c r="G240" s="81">
        <f t="shared" si="145"/>
        <v>147</v>
      </c>
      <c r="H240" s="81">
        <f t="shared" si="146"/>
        <v>6061</v>
      </c>
      <c r="I240" s="81">
        <f t="shared" si="147"/>
        <v>177446</v>
      </c>
      <c r="J240" s="82">
        <f t="shared" si="148"/>
        <v>3.6909506244193306E-2</v>
      </c>
      <c r="K240" s="82">
        <f t="shared" si="149"/>
        <v>8.2973499280331899E-4</v>
      </c>
      <c r="L240" s="82">
        <f t="shared" si="150"/>
        <v>3.4211046199870178E-2</v>
      </c>
      <c r="M240" s="81">
        <f t="shared" si="151"/>
        <v>1.0533300054369374</v>
      </c>
      <c r="N240" s="84">
        <f t="shared" si="152"/>
        <v>1.7675644319807539E-2</v>
      </c>
      <c r="O240" s="84"/>
      <c r="P240" s="85">
        <f t="shared" si="153"/>
        <v>0.82445087795468941</v>
      </c>
      <c r="Q240" s="87">
        <f t="shared" si="154"/>
        <v>1.7675644319807539E-2</v>
      </c>
      <c r="R240" s="96">
        <f t="shared" si="155"/>
        <v>0.15787347772550309</v>
      </c>
      <c r="AB240" s="119">
        <f t="shared" si="156"/>
        <v>6117.7142857142853</v>
      </c>
      <c r="AC240" s="120">
        <f t="shared" si="157"/>
        <v>124.42857142857143</v>
      </c>
      <c r="AD240" s="67">
        <f t="shared" si="158"/>
        <v>87.579428571428565</v>
      </c>
      <c r="AE240" s="41">
        <f t="shared" si="159"/>
        <v>1.4207511222465812</v>
      </c>
    </row>
    <row r="241" spans="1:31" ht="13.8" x14ac:dyDescent="0.25">
      <c r="A241" s="95">
        <v>44099</v>
      </c>
      <c r="B241" s="81">
        <v>1131088</v>
      </c>
      <c r="C241" s="81">
        <v>19973</v>
      </c>
      <c r="D241" s="81">
        <v>930955</v>
      </c>
      <c r="E241" s="81"/>
      <c r="F241" s="81">
        <f t="shared" si="144"/>
        <v>7112</v>
      </c>
      <c r="G241" s="81">
        <f t="shared" si="145"/>
        <v>106</v>
      </c>
      <c r="H241" s="81">
        <f t="shared" si="146"/>
        <v>4292</v>
      </c>
      <c r="I241" s="81">
        <f t="shared" si="147"/>
        <v>180160</v>
      </c>
      <c r="J241" s="82">
        <f t="shared" si="148"/>
        <v>4.0390886424831088E-2</v>
      </c>
      <c r="K241" s="82">
        <f t="shared" si="149"/>
        <v>5.9736483211794006E-4</v>
      </c>
      <c r="L241" s="82">
        <f t="shared" si="150"/>
        <v>2.4187640183492443E-2</v>
      </c>
      <c r="M241" s="81">
        <f t="shared" si="151"/>
        <v>1.6296501210869889</v>
      </c>
      <c r="N241" s="84">
        <f t="shared" si="152"/>
        <v>1.7658219342792072E-2</v>
      </c>
      <c r="O241" s="84"/>
      <c r="P241" s="85">
        <f t="shared" si="153"/>
        <v>0.82306151245526427</v>
      </c>
      <c r="Q241" s="87">
        <f t="shared" si="154"/>
        <v>1.7658219342792072E-2</v>
      </c>
      <c r="R241" s="96">
        <f t="shared" si="155"/>
        <v>0.15928026820194363</v>
      </c>
      <c r="AB241" s="119">
        <f t="shared" si="156"/>
        <v>6304.7142857142853</v>
      </c>
      <c r="AC241" s="120">
        <f t="shared" si="157"/>
        <v>120.71428571428571</v>
      </c>
      <c r="AD241" s="67">
        <f t="shared" si="158"/>
        <v>88.452571428571432</v>
      </c>
      <c r="AE241" s="41">
        <f t="shared" si="159"/>
        <v>1.3647346116078349</v>
      </c>
    </row>
    <row r="242" spans="1:31" ht="13.8" x14ac:dyDescent="0.25">
      <c r="A242" s="95">
        <v>44100</v>
      </c>
      <c r="B242" s="81">
        <v>1138509</v>
      </c>
      <c r="C242" s="81">
        <v>20140</v>
      </c>
      <c r="D242" s="81">
        <v>936881</v>
      </c>
      <c r="E242" s="81"/>
      <c r="F242" s="81">
        <f t="shared" si="144"/>
        <v>7421</v>
      </c>
      <c r="G242" s="81">
        <f t="shared" si="145"/>
        <v>167</v>
      </c>
      <c r="H242" s="81">
        <f t="shared" si="146"/>
        <v>5926</v>
      </c>
      <c r="I242" s="81">
        <f t="shared" si="147"/>
        <v>181488</v>
      </c>
      <c r="J242" s="82">
        <f t="shared" si="148"/>
        <v>4.1512915793222478E-2</v>
      </c>
      <c r="K242" s="82">
        <f t="shared" si="149"/>
        <v>9.2695381882770865E-4</v>
      </c>
      <c r="L242" s="82">
        <f t="shared" si="150"/>
        <v>3.2892984014209592E-2</v>
      </c>
      <c r="M242" s="81">
        <f t="shared" si="151"/>
        <v>1.2274687197286989</v>
      </c>
      <c r="N242" s="84">
        <f t="shared" si="152"/>
        <v>1.7689803066993762E-2</v>
      </c>
      <c r="O242" s="84"/>
      <c r="P242" s="85">
        <f t="shared" si="153"/>
        <v>0.82290170740854929</v>
      </c>
      <c r="Q242" s="87">
        <f t="shared" si="154"/>
        <v>1.7689803066993762E-2</v>
      </c>
      <c r="R242" s="96">
        <f t="shared" si="155"/>
        <v>0.15940848952445696</v>
      </c>
      <c r="AB242" s="119">
        <f t="shared" si="156"/>
        <v>6513.4285714285716</v>
      </c>
      <c r="AC242" s="120">
        <f t="shared" si="157"/>
        <v>124.28571428571429</v>
      </c>
      <c r="AD242" s="67">
        <f t="shared" si="158"/>
        <v>89.718857142857146</v>
      </c>
      <c r="AE242" s="41">
        <f t="shared" si="159"/>
        <v>1.3852797309691227</v>
      </c>
    </row>
    <row r="243" spans="1:31" ht="13.8" x14ac:dyDescent="0.25">
      <c r="A243" s="95">
        <v>44101</v>
      </c>
      <c r="B243" s="81">
        <v>1146273</v>
      </c>
      <c r="C243" s="81">
        <v>20239</v>
      </c>
      <c r="D243" s="81">
        <v>939921</v>
      </c>
      <c r="E243" s="81"/>
      <c r="F243" s="81">
        <f t="shared" ref="F243:F249" si="160">B243-B242</f>
        <v>7764</v>
      </c>
      <c r="G243" s="81">
        <f t="shared" ref="G243:G249" si="161">C243-C242</f>
        <v>99</v>
      </c>
      <c r="H243" s="81">
        <f t="shared" ref="H243:H249" si="162">D243-D242</f>
        <v>3040</v>
      </c>
      <c r="I243" s="81">
        <f t="shared" ref="I243:I249" si="163">B243-D243-C243</f>
        <v>186113</v>
      </c>
      <c r="J243" s="82">
        <f t="shared" ref="J243:J249" si="164">F243/I242*$B$2/($B$2-B242)</f>
        <v>4.3116058224003745E-2</v>
      </c>
      <c r="K243" s="82">
        <f t="shared" ref="K243:K249" si="165">G243/I242</f>
        <v>5.4549061094948429E-4</v>
      </c>
      <c r="L243" s="82">
        <f t="shared" ref="L243:L249" si="166">H243/I242</f>
        <v>1.675041876046901E-2</v>
      </c>
      <c r="M243" s="81">
        <f t="shared" ref="M243:M249" si="167">J243/(K243+L243)</f>
        <v>2.4928471407957922</v>
      </c>
      <c r="N243" s="84">
        <f t="shared" ref="N243:N249" si="168">C243/B243</f>
        <v>1.7656352369810682E-2</v>
      </c>
      <c r="O243" s="84"/>
      <c r="P243" s="85">
        <f t="shared" ref="P243:P249" si="169">D243/B243</f>
        <v>0.81998005710681487</v>
      </c>
      <c r="Q243" s="87">
        <f t="shared" ref="Q243:Q249" si="170">N243</f>
        <v>1.7656352369810682E-2</v>
      </c>
      <c r="R243" s="96">
        <f t="shared" ref="R243:R249" si="171">IF(P243="","",1-SUM(P243:Q243))</f>
        <v>0.16236359052337446</v>
      </c>
      <c r="AB243" s="119">
        <f t="shared" ref="AB243:AB249" si="172">AVERAGE(F237:F243)</f>
        <v>6759.2857142857147</v>
      </c>
      <c r="AC243" s="120">
        <f t="shared" ref="AC243:AC249" si="173">AVERAGE(G237:G243)</f>
        <v>127.14285714285714</v>
      </c>
      <c r="AD243" s="67">
        <f t="shared" ref="AD243:AD249" si="174">INDEX(AB222:AB243,$AE$3)*$AD$2</f>
        <v>91.277714285714296</v>
      </c>
      <c r="AE243" s="41">
        <f t="shared" ref="AE243:AE249" si="175">AC243/AD243</f>
        <v>1.3929233234837479</v>
      </c>
    </row>
    <row r="244" spans="1:31" ht="13.8" x14ac:dyDescent="0.25">
      <c r="A244" s="95">
        <v>44102</v>
      </c>
      <c r="B244" s="81">
        <v>1154299</v>
      </c>
      <c r="C244" s="81">
        <v>20299</v>
      </c>
      <c r="D244" s="81">
        <v>942619</v>
      </c>
      <c r="E244" s="81"/>
      <c r="F244" s="81">
        <f t="shared" si="160"/>
        <v>8026</v>
      </c>
      <c r="G244" s="81">
        <f t="shared" si="161"/>
        <v>60</v>
      </c>
      <c r="H244" s="81">
        <f t="shared" si="162"/>
        <v>2698</v>
      </c>
      <c r="I244" s="81">
        <f t="shared" si="163"/>
        <v>191381</v>
      </c>
      <c r="J244" s="82">
        <f t="shared" si="164"/>
        <v>4.346574933181651E-2</v>
      </c>
      <c r="K244" s="82">
        <f t="shared" si="165"/>
        <v>3.223847877364827E-4</v>
      </c>
      <c r="L244" s="82">
        <f t="shared" si="166"/>
        <v>1.4496569288550504E-2</v>
      </c>
      <c r="M244" s="81">
        <f t="shared" si="167"/>
        <v>2.9331185661321126</v>
      </c>
      <c r="N244" s="84">
        <f t="shared" si="168"/>
        <v>1.7585564918621604E-2</v>
      </c>
      <c r="O244" s="84"/>
      <c r="P244" s="85">
        <f t="shared" si="169"/>
        <v>0.81661597211814274</v>
      </c>
      <c r="Q244" s="87">
        <f t="shared" si="170"/>
        <v>1.7585564918621604E-2</v>
      </c>
      <c r="R244" s="96">
        <f t="shared" si="171"/>
        <v>0.16579846296323564</v>
      </c>
      <c r="AB244" s="119">
        <f t="shared" si="172"/>
        <v>7035.8571428571431</v>
      </c>
      <c r="AC244" s="120">
        <f t="shared" si="173"/>
        <v>125.57142857142857</v>
      </c>
      <c r="AD244" s="67">
        <f t="shared" si="174"/>
        <v>92.822857142857146</v>
      </c>
      <c r="AE244" s="41">
        <f t="shared" si="175"/>
        <v>1.352807190347205</v>
      </c>
    </row>
    <row r="245" spans="1:31" ht="13.8" x14ac:dyDescent="0.25">
      <c r="A245" s="95">
        <v>44103</v>
      </c>
      <c r="B245" s="81">
        <v>1162428</v>
      </c>
      <c r="C245" s="81">
        <v>20456</v>
      </c>
      <c r="D245" s="81">
        <v>948985</v>
      </c>
      <c r="E245" s="81"/>
      <c r="F245" s="81">
        <f t="shared" si="160"/>
        <v>8129</v>
      </c>
      <c r="G245" s="81">
        <f t="shared" si="161"/>
        <v>157</v>
      </c>
      <c r="H245" s="81">
        <f t="shared" si="162"/>
        <v>6366</v>
      </c>
      <c r="I245" s="81">
        <f t="shared" si="163"/>
        <v>192987</v>
      </c>
      <c r="J245" s="82">
        <f t="shared" si="164"/>
        <v>4.2814128104094781E-2</v>
      </c>
      <c r="K245" s="82">
        <f t="shared" si="165"/>
        <v>8.2035311760310587E-4</v>
      </c>
      <c r="L245" s="82">
        <f t="shared" si="166"/>
        <v>3.3263490106123388E-2</v>
      </c>
      <c r="M245" s="81">
        <f t="shared" si="167"/>
        <v>1.2561414457595836</v>
      </c>
      <c r="N245" s="84">
        <f t="shared" si="168"/>
        <v>1.759764905869439E-2</v>
      </c>
      <c r="O245" s="84"/>
      <c r="P245" s="85">
        <f t="shared" si="169"/>
        <v>0.81638174579414813</v>
      </c>
      <c r="Q245" s="87">
        <f t="shared" si="170"/>
        <v>1.759764905869439E-2</v>
      </c>
      <c r="R245" s="96">
        <f t="shared" si="171"/>
        <v>0.16602060514715744</v>
      </c>
      <c r="AB245" s="119">
        <f t="shared" si="172"/>
        <v>7324.4285714285716</v>
      </c>
      <c r="AC245" s="120">
        <f t="shared" si="173"/>
        <v>125.85714285714286</v>
      </c>
      <c r="AD245" s="67">
        <f t="shared" si="174"/>
        <v>94.363428571428571</v>
      </c>
      <c r="AE245" s="41">
        <f t="shared" si="175"/>
        <v>1.3337491522139329</v>
      </c>
    </row>
    <row r="246" spans="1:31" ht="13.8" x14ac:dyDescent="0.25">
      <c r="A246" s="95">
        <v>44104</v>
      </c>
      <c r="B246" s="81">
        <v>1170799</v>
      </c>
      <c r="C246" s="81">
        <v>20630</v>
      </c>
      <c r="D246" s="81">
        <v>954788</v>
      </c>
      <c r="E246" s="81"/>
      <c r="F246" s="81">
        <f t="shared" si="160"/>
        <v>8371</v>
      </c>
      <c r="G246" s="81">
        <f t="shared" si="161"/>
        <v>174</v>
      </c>
      <c r="H246" s="81">
        <f t="shared" si="162"/>
        <v>5803</v>
      </c>
      <c r="I246" s="81">
        <f t="shared" si="163"/>
        <v>195381</v>
      </c>
      <c r="J246" s="82">
        <f t="shared" si="164"/>
        <v>4.3724260406997971E-2</v>
      </c>
      <c r="K246" s="82">
        <f t="shared" si="165"/>
        <v>9.0161513469819209E-4</v>
      </c>
      <c r="L246" s="82">
        <f t="shared" si="166"/>
        <v>3.0069382911802351E-2</v>
      </c>
      <c r="M246" s="81">
        <f t="shared" si="167"/>
        <v>1.4117808002618901</v>
      </c>
      <c r="N246" s="84">
        <f t="shared" si="168"/>
        <v>1.7620445524808272E-2</v>
      </c>
      <c r="O246" s="84"/>
      <c r="P246" s="85">
        <f t="shared" si="169"/>
        <v>0.81550120900342415</v>
      </c>
      <c r="Q246" s="87">
        <f t="shared" si="170"/>
        <v>1.7620445524808272E-2</v>
      </c>
      <c r="R246" s="96">
        <f t="shared" si="171"/>
        <v>0.16687834547176761</v>
      </c>
      <c r="AB246" s="119">
        <f t="shared" si="172"/>
        <v>7616</v>
      </c>
      <c r="AC246" s="120">
        <f t="shared" si="173"/>
        <v>130</v>
      </c>
      <c r="AD246" s="67">
        <f t="shared" si="174"/>
        <v>96.004571428571438</v>
      </c>
      <c r="AE246" s="41">
        <f t="shared" si="175"/>
        <v>1.3541021856102089</v>
      </c>
    </row>
    <row r="247" spans="1:31" ht="13.8" x14ac:dyDescent="0.25">
      <c r="A247" s="95">
        <v>44105</v>
      </c>
      <c r="B247" s="81">
        <v>1179634</v>
      </c>
      <c r="C247" s="81">
        <v>20796</v>
      </c>
      <c r="D247" s="81">
        <v>960729</v>
      </c>
      <c r="E247" s="81"/>
      <c r="F247" s="81">
        <f t="shared" si="160"/>
        <v>8835</v>
      </c>
      <c r="G247" s="81">
        <f t="shared" si="161"/>
        <v>166</v>
      </c>
      <c r="H247" s="81">
        <f t="shared" si="162"/>
        <v>5941</v>
      </c>
      <c r="I247" s="81">
        <f t="shared" si="163"/>
        <v>198109</v>
      </c>
      <c r="J247" s="82">
        <f t="shared" si="164"/>
        <v>4.5585059236070237E-2</v>
      </c>
      <c r="K247" s="82">
        <f t="shared" si="165"/>
        <v>8.496220205649475E-4</v>
      </c>
      <c r="L247" s="82">
        <f t="shared" si="166"/>
        <v>3.0407255567327426E-2</v>
      </c>
      <c r="M247" s="81">
        <f t="shared" si="167"/>
        <v>1.4584009265764923</v>
      </c>
      <c r="N247" s="84">
        <f t="shared" si="168"/>
        <v>1.7629196852583091E-2</v>
      </c>
      <c r="O247" s="84"/>
      <c r="P247" s="85">
        <f t="shared" si="169"/>
        <v>0.81442972989927387</v>
      </c>
      <c r="Q247" s="87">
        <f t="shared" si="170"/>
        <v>1.7629196852583091E-2</v>
      </c>
      <c r="R247" s="96">
        <f t="shared" si="171"/>
        <v>0.167941073248143</v>
      </c>
      <c r="AB247" s="119">
        <f t="shared" si="172"/>
        <v>7951.1428571428569</v>
      </c>
      <c r="AC247" s="120">
        <f t="shared" si="173"/>
        <v>132.71428571428572</v>
      </c>
      <c r="AD247" s="67">
        <f t="shared" si="174"/>
        <v>97.883428571428567</v>
      </c>
      <c r="AE247" s="41">
        <f t="shared" si="175"/>
        <v>1.3558401830749114</v>
      </c>
    </row>
    <row r="248" spans="1:31" ht="13.8" x14ac:dyDescent="0.25">
      <c r="A248" s="95">
        <v>44106</v>
      </c>
      <c r="B248" s="81">
        <v>1188928</v>
      </c>
      <c r="C248" s="81">
        <v>20981</v>
      </c>
      <c r="D248" s="81">
        <v>966724</v>
      </c>
      <c r="E248" s="81"/>
      <c r="F248" s="81">
        <f t="shared" si="160"/>
        <v>9294</v>
      </c>
      <c r="G248" s="81">
        <f t="shared" si="161"/>
        <v>185</v>
      </c>
      <c r="H248" s="81">
        <f t="shared" si="162"/>
        <v>5995</v>
      </c>
      <c r="I248" s="81">
        <f t="shared" si="163"/>
        <v>201223</v>
      </c>
      <c r="J248" s="82">
        <f t="shared" si="164"/>
        <v>4.7295875167423368E-2</v>
      </c>
      <c r="K248" s="82">
        <f t="shared" si="165"/>
        <v>9.3382935656633468E-4</v>
      </c>
      <c r="L248" s="82">
        <f t="shared" si="166"/>
        <v>3.0261118879000955E-2</v>
      </c>
      <c r="M248" s="81">
        <f t="shared" si="167"/>
        <v>1.5161389212852872</v>
      </c>
      <c r="N248" s="84">
        <f t="shared" si="168"/>
        <v>1.7646989556979058E-2</v>
      </c>
      <c r="O248" s="84"/>
      <c r="P248" s="85">
        <f t="shared" si="169"/>
        <v>0.81310558755450291</v>
      </c>
      <c r="Q248" s="87">
        <f t="shared" si="170"/>
        <v>1.7646989556979058E-2</v>
      </c>
      <c r="R248" s="96">
        <f t="shared" si="171"/>
        <v>0.16924742288851802</v>
      </c>
      <c r="AB248" s="119">
        <f t="shared" si="172"/>
        <v>8262.8571428571431</v>
      </c>
      <c r="AC248" s="120">
        <f t="shared" si="173"/>
        <v>144</v>
      </c>
      <c r="AD248" s="67">
        <f t="shared" si="174"/>
        <v>100.87542857142857</v>
      </c>
      <c r="AE248" s="41">
        <f t="shared" si="175"/>
        <v>1.4275032288763509</v>
      </c>
    </row>
    <row r="249" spans="1:31" ht="13.8" x14ac:dyDescent="0.25">
      <c r="A249" s="95">
        <v>44107</v>
      </c>
      <c r="B249" s="81">
        <v>1198663</v>
      </c>
      <c r="C249" s="81">
        <v>21153</v>
      </c>
      <c r="D249" s="81">
        <v>972249</v>
      </c>
      <c r="E249" s="81"/>
      <c r="F249" s="81">
        <f t="shared" si="160"/>
        <v>9735</v>
      </c>
      <c r="G249" s="81">
        <f t="shared" si="161"/>
        <v>172</v>
      </c>
      <c r="H249" s="81">
        <f t="shared" si="162"/>
        <v>5525</v>
      </c>
      <c r="I249" s="81">
        <f t="shared" si="163"/>
        <v>205261</v>
      </c>
      <c r="J249" s="82">
        <f t="shared" si="164"/>
        <v>4.8776543910412834E-2</v>
      </c>
      <c r="K249" s="82">
        <f t="shared" si="165"/>
        <v>8.5477306272145831E-4</v>
      </c>
      <c r="L249" s="82">
        <f t="shared" si="166"/>
        <v>2.7457099834511958E-2</v>
      </c>
      <c r="M249" s="81">
        <f t="shared" si="167"/>
        <v>1.722829997417062</v>
      </c>
      <c r="N249" s="84">
        <f t="shared" si="168"/>
        <v>1.7647161879527438E-2</v>
      </c>
      <c r="O249" s="84"/>
      <c r="P249" s="85">
        <f t="shared" si="169"/>
        <v>0.81111121307656953</v>
      </c>
      <c r="Q249" s="87">
        <f t="shared" si="170"/>
        <v>1.7647161879527438E-2</v>
      </c>
      <c r="R249" s="96">
        <f t="shared" si="171"/>
        <v>0.17124162504390306</v>
      </c>
      <c r="AB249" s="119">
        <f t="shared" si="172"/>
        <v>8593.4285714285706</v>
      </c>
      <c r="AC249" s="120">
        <f t="shared" si="173"/>
        <v>144.71428571428572</v>
      </c>
      <c r="AD249" s="67">
        <f t="shared" si="174"/>
        <v>104.21485714285714</v>
      </c>
      <c r="AE249" s="41">
        <f t="shared" si="175"/>
        <v>1.3886147300083345</v>
      </c>
    </row>
    <row r="250" spans="1:31" ht="13.8" x14ac:dyDescent="0.25">
      <c r="A250" s="95">
        <v>44108</v>
      </c>
      <c r="B250" s="81">
        <v>1209039</v>
      </c>
      <c r="C250" s="81">
        <v>21260</v>
      </c>
      <c r="D250" s="81">
        <v>975488</v>
      </c>
      <c r="E250" s="81"/>
      <c r="F250" s="81">
        <f t="shared" ref="F250:F270" si="176">B250-B249</f>
        <v>10376</v>
      </c>
      <c r="G250" s="81">
        <f t="shared" ref="G250:G270" si="177">C250-C249</f>
        <v>107</v>
      </c>
      <c r="H250" s="81">
        <f t="shared" ref="H250:H270" si="178">D250-D249</f>
        <v>3239</v>
      </c>
      <c r="I250" s="81">
        <f t="shared" ref="I250:I270" si="179">B250-D250-C250</f>
        <v>212291</v>
      </c>
      <c r="J250" s="82">
        <f t="shared" ref="J250:J270" si="180">F250/I249*$B$2/($B$2-B249)</f>
        <v>5.096891881164748E-2</v>
      </c>
      <c r="K250" s="82">
        <f t="shared" ref="K250:K270" si="181">G250/I249</f>
        <v>5.2128753148430529E-4</v>
      </c>
      <c r="L250" s="82">
        <f t="shared" ref="L250:L270" si="182">H250/I249</f>
        <v>1.5779909481099672E-2</v>
      </c>
      <c r="M250" s="81">
        <f t="shared" ref="M250:M270" si="183">J250/(K250+L250)</f>
        <v>3.1266979211588684</v>
      </c>
      <c r="N250" s="84">
        <f t="shared" ref="N250:N270" si="184">C250/B250</f>
        <v>1.7584213577891201E-2</v>
      </c>
      <c r="O250" s="84"/>
      <c r="P250" s="85">
        <f t="shared" ref="P250:P270" si="185">D250/B250</f>
        <v>0.8068292255253966</v>
      </c>
      <c r="Q250" s="87">
        <f t="shared" ref="Q250:Q270" si="186">N250</f>
        <v>1.7584213577891201E-2</v>
      </c>
      <c r="R250" s="96">
        <f t="shared" ref="R250:R270" si="187">IF(P250="","",1-SUM(P250:Q250))</f>
        <v>0.17558656089671221</v>
      </c>
      <c r="AB250" s="119">
        <f t="shared" ref="AB250:AB270" si="188">AVERAGE(F244:F250)</f>
        <v>8966.5714285714294</v>
      </c>
      <c r="AC250" s="120">
        <f t="shared" ref="AC250:AC270" si="189">AVERAGE(G244:G250)</f>
        <v>145.85714285714286</v>
      </c>
      <c r="AD250" s="67">
        <f t="shared" ref="AD250:AD270" si="190">INDEX(AB229:AB250,$AE$3)*$AD$2</f>
        <v>108.14857142857144</v>
      </c>
      <c r="AE250" s="41">
        <f t="shared" ref="AE250:AE270" si="191">AC250/AD250</f>
        <v>1.3486737820987</v>
      </c>
    </row>
    <row r="251" spans="1:31" ht="13.8" x14ac:dyDescent="0.25">
      <c r="A251" s="95">
        <v>44109</v>
      </c>
      <c r="B251" s="81">
        <v>1219796</v>
      </c>
      <c r="C251" s="81">
        <v>21375</v>
      </c>
      <c r="D251" s="81">
        <v>978610</v>
      </c>
      <c r="E251" s="81"/>
      <c r="F251" s="81">
        <f t="shared" si="176"/>
        <v>10757</v>
      </c>
      <c r="G251" s="81">
        <f t="shared" si="177"/>
        <v>115</v>
      </c>
      <c r="H251" s="81">
        <f t="shared" si="178"/>
        <v>3122</v>
      </c>
      <c r="I251" s="81">
        <f t="shared" si="179"/>
        <v>219811</v>
      </c>
      <c r="J251" s="82">
        <f t="shared" si="180"/>
        <v>5.1094319529908859E-2</v>
      </c>
      <c r="K251" s="82">
        <f t="shared" si="181"/>
        <v>5.4170925757568618E-4</v>
      </c>
      <c r="L251" s="82">
        <f t="shared" si="182"/>
        <v>1.4706228714359063E-2</v>
      </c>
      <c r="M251" s="81">
        <f t="shared" si="183"/>
        <v>3.3509002741192098</v>
      </c>
      <c r="N251" s="84">
        <f t="shared" si="184"/>
        <v>1.7523421949243972E-2</v>
      </c>
      <c r="O251" s="84"/>
      <c r="P251" s="85">
        <f t="shared" si="185"/>
        <v>0.80227349491226396</v>
      </c>
      <c r="Q251" s="87">
        <f t="shared" si="186"/>
        <v>1.7523421949243972E-2</v>
      </c>
      <c r="R251" s="96">
        <f t="shared" si="187"/>
        <v>0.18020308313849209</v>
      </c>
      <c r="AB251" s="119">
        <f t="shared" si="188"/>
        <v>9356.7142857142862</v>
      </c>
      <c r="AC251" s="120">
        <f t="shared" si="189"/>
        <v>153.71428571428572</v>
      </c>
      <c r="AD251" s="67">
        <f t="shared" si="190"/>
        <v>112.57371428571429</v>
      </c>
      <c r="AE251" s="41">
        <f t="shared" si="191"/>
        <v>1.3654545085378977</v>
      </c>
    </row>
    <row r="252" spans="1:31" ht="13.8" x14ac:dyDescent="0.25">
      <c r="A252" s="95">
        <v>44110</v>
      </c>
      <c r="B252" s="81">
        <v>1231277</v>
      </c>
      <c r="C252" s="81">
        <v>21559</v>
      </c>
      <c r="D252" s="81">
        <v>984767</v>
      </c>
      <c r="E252" s="81"/>
      <c r="F252" s="81">
        <f t="shared" si="176"/>
        <v>11481</v>
      </c>
      <c r="G252" s="81">
        <f t="shared" si="177"/>
        <v>184</v>
      </c>
      <c r="H252" s="81">
        <f t="shared" si="178"/>
        <v>6157</v>
      </c>
      <c r="I252" s="81">
        <f t="shared" si="179"/>
        <v>224951</v>
      </c>
      <c r="J252" s="82">
        <f t="shared" si="180"/>
        <v>5.2671490680756695E-2</v>
      </c>
      <c r="K252" s="82">
        <f t="shared" si="181"/>
        <v>8.3708276655854348E-4</v>
      </c>
      <c r="L252" s="82">
        <f t="shared" si="182"/>
        <v>2.8010427139679089E-2</v>
      </c>
      <c r="M252" s="81">
        <f t="shared" si="183"/>
        <v>1.8258591764749739</v>
      </c>
      <c r="N252" s="84">
        <f t="shared" si="184"/>
        <v>1.7509463751860872E-2</v>
      </c>
      <c r="O252" s="84"/>
      <c r="P252" s="85">
        <f t="shared" si="185"/>
        <v>0.79979322280851506</v>
      </c>
      <c r="Q252" s="87">
        <f t="shared" si="186"/>
        <v>1.7509463751860872E-2</v>
      </c>
      <c r="R252" s="96">
        <f t="shared" si="187"/>
        <v>0.18269731343962403</v>
      </c>
      <c r="AB252" s="119">
        <f t="shared" si="188"/>
        <v>9835.5714285714294</v>
      </c>
      <c r="AC252" s="120">
        <f t="shared" si="189"/>
        <v>157.57142857142858</v>
      </c>
      <c r="AD252" s="67">
        <f t="shared" si="190"/>
        <v>117.19085714285714</v>
      </c>
      <c r="AE252" s="41">
        <f t="shared" si="191"/>
        <v>1.3445710050515887</v>
      </c>
    </row>
    <row r="253" spans="1:31" ht="13.8" x14ac:dyDescent="0.25">
      <c r="A253" s="95">
        <v>44111</v>
      </c>
      <c r="B253" s="81">
        <v>1242258</v>
      </c>
      <c r="C253" s="81">
        <v>21755</v>
      </c>
      <c r="D253" s="81">
        <v>991277</v>
      </c>
      <c r="E253" s="81"/>
      <c r="F253" s="81">
        <f t="shared" si="176"/>
        <v>10981</v>
      </c>
      <c r="G253" s="81">
        <f t="shared" si="177"/>
        <v>196</v>
      </c>
      <c r="H253" s="81">
        <f t="shared" si="178"/>
        <v>6510</v>
      </c>
      <c r="I253" s="81">
        <f t="shared" si="179"/>
        <v>229226</v>
      </c>
      <c r="J253" s="82">
        <f t="shared" si="180"/>
        <v>4.923044194862123E-2</v>
      </c>
      <c r="K253" s="82">
        <f t="shared" si="181"/>
        <v>8.713008610764122E-4</v>
      </c>
      <c r="L253" s="82">
        <f t="shared" si="182"/>
        <v>2.8939635742895119E-2</v>
      </c>
      <c r="M253" s="81">
        <f t="shared" si="183"/>
        <v>1.6514221811488659</v>
      </c>
      <c r="N253" s="84">
        <f t="shared" si="184"/>
        <v>1.7512465204490534E-2</v>
      </c>
      <c r="O253" s="84"/>
      <c r="P253" s="85">
        <f t="shared" si="185"/>
        <v>0.79796386901915706</v>
      </c>
      <c r="Q253" s="87">
        <f t="shared" si="186"/>
        <v>1.7512465204490534E-2</v>
      </c>
      <c r="R253" s="96">
        <f t="shared" si="187"/>
        <v>0.18452366577635237</v>
      </c>
      <c r="AB253" s="119">
        <f t="shared" si="188"/>
        <v>10208.428571428571</v>
      </c>
      <c r="AC253" s="120">
        <f t="shared" si="189"/>
        <v>160.71428571428572</v>
      </c>
      <c r="AD253" s="67">
        <f t="shared" si="190"/>
        <v>121.85600000000001</v>
      </c>
      <c r="AE253" s="41">
        <f t="shared" si="191"/>
        <v>1.3188869297719088</v>
      </c>
    </row>
    <row r="254" spans="1:31" ht="13.8" x14ac:dyDescent="0.25">
      <c r="A254" s="95">
        <v>44112</v>
      </c>
      <c r="B254" s="81">
        <v>1253603</v>
      </c>
      <c r="C254" s="81">
        <v>21939</v>
      </c>
      <c r="D254" s="81">
        <v>998197</v>
      </c>
      <c r="E254" s="81"/>
      <c r="F254" s="81">
        <f t="shared" si="176"/>
        <v>11345</v>
      </c>
      <c r="G254" s="81">
        <f t="shared" si="177"/>
        <v>184</v>
      </c>
      <c r="H254" s="81">
        <f t="shared" si="178"/>
        <v>6920</v>
      </c>
      <c r="I254" s="81">
        <f t="shared" si="179"/>
        <v>233467</v>
      </c>
      <c r="J254" s="82">
        <f t="shared" si="180"/>
        <v>4.9917560569903263E-2</v>
      </c>
      <c r="K254" s="82">
        <f t="shared" si="181"/>
        <v>8.0270126425449118E-4</v>
      </c>
      <c r="L254" s="82">
        <f t="shared" si="182"/>
        <v>3.0188547546962388E-2</v>
      </c>
      <c r="M254" s="81">
        <f t="shared" si="183"/>
        <v>1.6106985837833114</v>
      </c>
      <c r="N254" s="84">
        <f t="shared" si="184"/>
        <v>1.7500755821420338E-2</v>
      </c>
      <c r="O254" s="84"/>
      <c r="P254" s="85">
        <f t="shared" si="185"/>
        <v>0.79626245310516963</v>
      </c>
      <c r="Q254" s="87">
        <f t="shared" si="186"/>
        <v>1.7500755821420338E-2</v>
      </c>
      <c r="R254" s="96">
        <f t="shared" si="187"/>
        <v>0.18623679107341007</v>
      </c>
      <c r="AB254" s="119">
        <f t="shared" si="188"/>
        <v>10567</v>
      </c>
      <c r="AC254" s="120">
        <f t="shared" si="189"/>
        <v>163.28571428571428</v>
      </c>
      <c r="AD254" s="67">
        <f t="shared" si="190"/>
        <v>127.21828571428571</v>
      </c>
      <c r="AE254" s="41">
        <f t="shared" si="191"/>
        <v>1.2835082108591755</v>
      </c>
    </row>
    <row r="255" spans="1:31" ht="13.8" x14ac:dyDescent="0.25">
      <c r="A255" s="95">
        <v>44113</v>
      </c>
      <c r="B255" s="81">
        <v>1265572</v>
      </c>
      <c r="C255" s="81">
        <v>22137</v>
      </c>
      <c r="D255" s="81">
        <v>1005199</v>
      </c>
      <c r="E255" s="81"/>
      <c r="F255" s="81">
        <f t="shared" si="176"/>
        <v>11969</v>
      </c>
      <c r="G255" s="81">
        <f t="shared" si="177"/>
        <v>198</v>
      </c>
      <c r="H255" s="81">
        <f t="shared" si="178"/>
        <v>7002</v>
      </c>
      <c r="I255" s="81">
        <f t="shared" si="179"/>
        <v>238236</v>
      </c>
      <c r="J255" s="82">
        <f t="shared" si="180"/>
        <v>5.1710548810240224E-2</v>
      </c>
      <c r="K255" s="82">
        <f t="shared" si="181"/>
        <v>8.4808559667961636E-4</v>
      </c>
      <c r="L255" s="82">
        <f t="shared" si="182"/>
        <v>2.9991390646215525E-2</v>
      </c>
      <c r="M255" s="81">
        <f t="shared" si="183"/>
        <v>1.6767648193167157</v>
      </c>
      <c r="N255" s="84">
        <f t="shared" si="184"/>
        <v>1.7491695454703485E-2</v>
      </c>
      <c r="O255" s="84"/>
      <c r="P255" s="85">
        <f t="shared" si="185"/>
        <v>0.79426456969654824</v>
      </c>
      <c r="Q255" s="87">
        <f t="shared" si="186"/>
        <v>1.7491695454703485E-2</v>
      </c>
      <c r="R255" s="96">
        <f t="shared" si="187"/>
        <v>0.18824373484874823</v>
      </c>
      <c r="AB255" s="119">
        <f t="shared" si="188"/>
        <v>10949.142857142857</v>
      </c>
      <c r="AC255" s="120">
        <f t="shared" si="189"/>
        <v>165.14285714285714</v>
      </c>
      <c r="AD255" s="67">
        <f t="shared" si="190"/>
        <v>132.20571428571429</v>
      </c>
      <c r="AE255" s="41">
        <f t="shared" si="191"/>
        <v>1.2491355463347165</v>
      </c>
    </row>
    <row r="256" spans="1:31" ht="13.8" x14ac:dyDescent="0.25">
      <c r="A256" s="95">
        <v>44114</v>
      </c>
      <c r="B256" s="81">
        <v>1278245</v>
      </c>
      <c r="C256" s="81">
        <v>22331</v>
      </c>
      <c r="D256" s="81">
        <v>1011911</v>
      </c>
      <c r="E256" s="81"/>
      <c r="F256" s="81">
        <f t="shared" si="176"/>
        <v>12673</v>
      </c>
      <c r="G256" s="81">
        <f t="shared" si="177"/>
        <v>194</v>
      </c>
      <c r="H256" s="81">
        <f t="shared" si="178"/>
        <v>6712</v>
      </c>
      <c r="I256" s="81">
        <f t="shared" si="179"/>
        <v>244003</v>
      </c>
      <c r="J256" s="82">
        <f t="shared" si="180"/>
        <v>5.3660505351856305E-2</v>
      </c>
      <c r="K256" s="82">
        <f t="shared" si="181"/>
        <v>8.1431857485854365E-4</v>
      </c>
      <c r="L256" s="82">
        <f t="shared" si="182"/>
        <v>2.8173743682734766E-2</v>
      </c>
      <c r="M256" s="81">
        <f t="shared" si="183"/>
        <v>1.8511242619468344</v>
      </c>
      <c r="N256" s="84">
        <f t="shared" si="184"/>
        <v>1.7470046822009866E-2</v>
      </c>
      <c r="O256" s="84"/>
      <c r="P256" s="85">
        <f t="shared" si="185"/>
        <v>0.79164088261639987</v>
      </c>
      <c r="Q256" s="87">
        <f t="shared" si="186"/>
        <v>1.7470046822009866E-2</v>
      </c>
      <c r="R256" s="96">
        <f t="shared" si="187"/>
        <v>0.19088907056159021</v>
      </c>
      <c r="AB256" s="119">
        <f t="shared" si="188"/>
        <v>11368.857142857143</v>
      </c>
      <c r="AC256" s="120">
        <f t="shared" si="189"/>
        <v>168.28571428571428</v>
      </c>
      <c r="AD256" s="67">
        <f t="shared" si="190"/>
        <v>137.49485714285714</v>
      </c>
      <c r="AE256" s="41">
        <f t="shared" si="191"/>
        <v>1.2239418825015793</v>
      </c>
    </row>
    <row r="257" spans="1:31" ht="13.8" x14ac:dyDescent="0.25">
      <c r="A257" s="95">
        <v>44115</v>
      </c>
      <c r="B257" s="81">
        <v>1291687</v>
      </c>
      <c r="C257" s="81">
        <v>22471</v>
      </c>
      <c r="D257" s="81">
        <v>1016120</v>
      </c>
      <c r="E257" s="81"/>
      <c r="F257" s="81">
        <f t="shared" si="176"/>
        <v>13442</v>
      </c>
      <c r="G257" s="81">
        <f t="shared" si="177"/>
        <v>140</v>
      </c>
      <c r="H257" s="81">
        <f t="shared" si="178"/>
        <v>4209</v>
      </c>
      <c r="I257" s="81">
        <f t="shared" si="179"/>
        <v>253096</v>
      </c>
      <c r="J257" s="82">
        <f t="shared" si="180"/>
        <v>5.5576281173654263E-2</v>
      </c>
      <c r="K257" s="82">
        <f t="shared" si="181"/>
        <v>5.737634373347869E-4</v>
      </c>
      <c r="L257" s="82">
        <f t="shared" si="182"/>
        <v>1.72497879124437E-2</v>
      </c>
      <c r="M257" s="81">
        <f t="shared" si="183"/>
        <v>3.1181373500149827</v>
      </c>
      <c r="N257" s="84">
        <f t="shared" si="184"/>
        <v>1.7396629369189284E-2</v>
      </c>
      <c r="O257" s="84"/>
      <c r="P257" s="85">
        <f t="shared" si="185"/>
        <v>0.78666116481779258</v>
      </c>
      <c r="Q257" s="87">
        <f t="shared" si="186"/>
        <v>1.7396629369189284E-2</v>
      </c>
      <c r="R257" s="96">
        <f t="shared" si="187"/>
        <v>0.19594220581301813</v>
      </c>
      <c r="AB257" s="119">
        <f t="shared" si="188"/>
        <v>11806.857142857143</v>
      </c>
      <c r="AC257" s="120">
        <f t="shared" si="189"/>
        <v>173</v>
      </c>
      <c r="AD257" s="67">
        <f t="shared" si="190"/>
        <v>143.46514285714287</v>
      </c>
      <c r="AE257" s="41">
        <f t="shared" si="191"/>
        <v>1.2058678265302871</v>
      </c>
    </row>
    <row r="258" spans="1:31" ht="13.8" x14ac:dyDescent="0.25">
      <c r="A258" s="95">
        <v>44116</v>
      </c>
      <c r="B258" s="81">
        <v>1305093</v>
      </c>
      <c r="C258" s="81">
        <v>22594</v>
      </c>
      <c r="D258" s="81">
        <v>1019905</v>
      </c>
      <c r="E258" s="81"/>
      <c r="F258" s="81">
        <f t="shared" si="176"/>
        <v>13406</v>
      </c>
      <c r="G258" s="81">
        <f t="shared" si="177"/>
        <v>123</v>
      </c>
      <c r="H258" s="81">
        <f t="shared" si="178"/>
        <v>3785</v>
      </c>
      <c r="I258" s="81">
        <f t="shared" si="179"/>
        <v>262594</v>
      </c>
      <c r="J258" s="82">
        <f t="shared" si="180"/>
        <v>5.3441058271323574E-2</v>
      </c>
      <c r="K258" s="82">
        <f t="shared" si="181"/>
        <v>4.85981603818314E-4</v>
      </c>
      <c r="L258" s="82">
        <f t="shared" si="182"/>
        <v>1.4954799759774947E-2</v>
      </c>
      <c r="M258" s="81">
        <f t="shared" si="183"/>
        <v>3.4610332866527407</v>
      </c>
      <c r="N258" s="84">
        <f t="shared" si="184"/>
        <v>1.7312176220391957E-2</v>
      </c>
      <c r="O258" s="84"/>
      <c r="P258" s="85">
        <f t="shared" si="185"/>
        <v>0.78148070673890668</v>
      </c>
      <c r="Q258" s="87">
        <f t="shared" si="186"/>
        <v>1.7312176220391957E-2</v>
      </c>
      <c r="R258" s="96">
        <f t="shared" si="187"/>
        <v>0.20120711704070138</v>
      </c>
      <c r="AB258" s="119">
        <f t="shared" si="188"/>
        <v>12185.285714285714</v>
      </c>
      <c r="AC258" s="120">
        <f t="shared" si="189"/>
        <v>174.14285714285714</v>
      </c>
      <c r="AD258" s="67">
        <f t="shared" si="190"/>
        <v>149.70742857142858</v>
      </c>
      <c r="AE258" s="41">
        <f t="shared" si="191"/>
        <v>1.1632212162389117</v>
      </c>
    </row>
    <row r="259" spans="1:31" ht="13.8" x14ac:dyDescent="0.25">
      <c r="A259" s="95">
        <v>44117</v>
      </c>
      <c r="B259" s="81">
        <v>1318783</v>
      </c>
      <c r="C259" s="81">
        <v>22834</v>
      </c>
      <c r="D259" s="81">
        <v>1027348</v>
      </c>
      <c r="E259" s="81"/>
      <c r="F259" s="81">
        <f t="shared" si="176"/>
        <v>13690</v>
      </c>
      <c r="G259" s="81">
        <f t="shared" si="177"/>
        <v>240</v>
      </c>
      <c r="H259" s="81">
        <f t="shared" si="178"/>
        <v>7443</v>
      </c>
      <c r="I259" s="81">
        <f t="shared" si="179"/>
        <v>268601</v>
      </c>
      <c r="J259" s="82">
        <f t="shared" si="180"/>
        <v>5.2604151443480011E-2</v>
      </c>
      <c r="K259" s="82">
        <f t="shared" si="181"/>
        <v>9.139584301240698E-4</v>
      </c>
      <c r="L259" s="82">
        <f t="shared" si="182"/>
        <v>2.8344135814222716E-2</v>
      </c>
      <c r="M259" s="81">
        <f t="shared" si="183"/>
        <v>1.7979349920798111</v>
      </c>
      <c r="N259" s="84">
        <f t="shared" si="184"/>
        <v>1.7314448245086569E-2</v>
      </c>
      <c r="O259" s="84"/>
      <c r="P259" s="85">
        <f t="shared" si="185"/>
        <v>0.77901216500364356</v>
      </c>
      <c r="Q259" s="87">
        <f t="shared" si="186"/>
        <v>1.7314448245086569E-2</v>
      </c>
      <c r="R259" s="96">
        <f t="shared" si="187"/>
        <v>0.20367338675126989</v>
      </c>
      <c r="AB259" s="119">
        <f t="shared" si="188"/>
        <v>12500.857142857143</v>
      </c>
      <c r="AC259" s="120">
        <f t="shared" si="189"/>
        <v>182.14285714285714</v>
      </c>
      <c r="AD259" s="67">
        <f t="shared" si="190"/>
        <v>157.36914285714286</v>
      </c>
      <c r="AE259" s="41">
        <f t="shared" si="191"/>
        <v>1.157424218216677</v>
      </c>
    </row>
    <row r="260" spans="1:31" ht="13.8" x14ac:dyDescent="0.25">
      <c r="A260" s="95">
        <v>44118</v>
      </c>
      <c r="B260" s="81">
        <v>1332824</v>
      </c>
      <c r="C260" s="81">
        <v>23069</v>
      </c>
      <c r="D260" s="81">
        <v>1035141</v>
      </c>
      <c r="E260" s="81"/>
      <c r="F260" s="81">
        <f t="shared" si="176"/>
        <v>14041</v>
      </c>
      <c r="G260" s="81">
        <f t="shared" si="177"/>
        <v>235</v>
      </c>
      <c r="H260" s="81">
        <f t="shared" si="178"/>
        <v>7793</v>
      </c>
      <c r="I260" s="81">
        <f t="shared" si="179"/>
        <v>274614</v>
      </c>
      <c r="J260" s="82">
        <f t="shared" si="180"/>
        <v>5.2751266921738496E-2</v>
      </c>
      <c r="K260" s="82">
        <f t="shared" si="181"/>
        <v>8.7490366752171434E-4</v>
      </c>
      <c r="L260" s="82">
        <f t="shared" si="182"/>
        <v>2.9013294812752E-2</v>
      </c>
      <c r="M260" s="81">
        <f t="shared" si="183"/>
        <v>1.7649530451477182</v>
      </c>
      <c r="N260" s="84">
        <f t="shared" si="184"/>
        <v>1.7308361794205387E-2</v>
      </c>
      <c r="O260" s="84"/>
      <c r="P260" s="85">
        <f t="shared" si="185"/>
        <v>0.7766524312287294</v>
      </c>
      <c r="Q260" s="87">
        <f t="shared" si="186"/>
        <v>1.7308361794205387E-2</v>
      </c>
      <c r="R260" s="96">
        <f t="shared" si="187"/>
        <v>0.20603920697706524</v>
      </c>
      <c r="AB260" s="119">
        <f t="shared" si="188"/>
        <v>12938</v>
      </c>
      <c r="AC260" s="120">
        <f t="shared" si="189"/>
        <v>187.71428571428572</v>
      </c>
      <c r="AD260" s="67">
        <f t="shared" si="190"/>
        <v>163.33485714285715</v>
      </c>
      <c r="AE260" s="41">
        <f t="shared" si="191"/>
        <v>1.1492604150631831</v>
      </c>
    </row>
    <row r="261" spans="1:31" ht="13.8" x14ac:dyDescent="0.25">
      <c r="A261" s="95">
        <v>44119</v>
      </c>
      <c r="B261" s="81">
        <v>1346380</v>
      </c>
      <c r="C261" s="81">
        <v>23350</v>
      </c>
      <c r="D261" s="81">
        <v>1043431</v>
      </c>
      <c r="E261" s="81"/>
      <c r="F261" s="81">
        <f t="shared" si="176"/>
        <v>13556</v>
      </c>
      <c r="G261" s="81">
        <f t="shared" si="177"/>
        <v>281</v>
      </c>
      <c r="H261" s="81">
        <f t="shared" si="178"/>
        <v>8290</v>
      </c>
      <c r="I261" s="81">
        <f t="shared" si="179"/>
        <v>279599</v>
      </c>
      <c r="J261" s="82">
        <f t="shared" si="180"/>
        <v>4.9818831269632109E-2</v>
      </c>
      <c r="K261" s="82">
        <f t="shared" si="181"/>
        <v>1.0232544589860678E-3</v>
      </c>
      <c r="L261" s="82">
        <f t="shared" si="182"/>
        <v>3.0187827277560503E-2</v>
      </c>
      <c r="M261" s="81">
        <f t="shared" si="183"/>
        <v>1.5961904713894237</v>
      </c>
      <c r="N261" s="84">
        <f t="shared" si="184"/>
        <v>1.7342800695197492E-2</v>
      </c>
      <c r="O261" s="84"/>
      <c r="P261" s="85">
        <f t="shared" si="185"/>
        <v>0.77498997311308848</v>
      </c>
      <c r="Q261" s="87">
        <f t="shared" si="186"/>
        <v>1.7342800695197492E-2</v>
      </c>
      <c r="R261" s="96">
        <f t="shared" si="187"/>
        <v>0.20766722619171407</v>
      </c>
      <c r="AB261" s="119">
        <f t="shared" si="188"/>
        <v>13253.857142857143</v>
      </c>
      <c r="AC261" s="120">
        <f t="shared" si="189"/>
        <v>201.57142857142858</v>
      </c>
      <c r="AD261" s="67">
        <f t="shared" si="190"/>
        <v>169.072</v>
      </c>
      <c r="AE261" s="41">
        <f t="shared" si="191"/>
        <v>1.1922224174992226</v>
      </c>
    </row>
    <row r="262" spans="1:31" ht="13.8" x14ac:dyDescent="0.25">
      <c r="A262" s="95">
        <v>44120</v>
      </c>
      <c r="B262" s="81">
        <v>1361317</v>
      </c>
      <c r="C262" s="81">
        <v>23580</v>
      </c>
      <c r="D262" s="81">
        <v>1051780</v>
      </c>
      <c r="E262" s="81"/>
      <c r="F262" s="81">
        <f t="shared" si="176"/>
        <v>14937</v>
      </c>
      <c r="G262" s="81">
        <f t="shared" si="177"/>
        <v>230</v>
      </c>
      <c r="H262" s="81">
        <f t="shared" si="178"/>
        <v>8349</v>
      </c>
      <c r="I262" s="81">
        <f t="shared" si="179"/>
        <v>285957</v>
      </c>
      <c r="J262" s="82">
        <f t="shared" si="180"/>
        <v>5.3920403298798991E-2</v>
      </c>
      <c r="K262" s="82">
        <f t="shared" si="181"/>
        <v>8.2260666168333934E-4</v>
      </c>
      <c r="L262" s="82">
        <f t="shared" si="182"/>
        <v>2.9860621819105218E-2</v>
      </c>
      <c r="M262" s="81">
        <f t="shared" si="183"/>
        <v>1.7573249611773982</v>
      </c>
      <c r="N262" s="84">
        <f t="shared" si="184"/>
        <v>1.7321461496477307E-2</v>
      </c>
      <c r="O262" s="84"/>
      <c r="P262" s="85">
        <f t="shared" si="185"/>
        <v>0.77261945601208237</v>
      </c>
      <c r="Q262" s="87">
        <f t="shared" si="186"/>
        <v>1.7321461496477307E-2</v>
      </c>
      <c r="R262" s="96">
        <f t="shared" si="187"/>
        <v>0.21005908249144034</v>
      </c>
      <c r="AB262" s="119">
        <f t="shared" si="188"/>
        <v>13677.857142857143</v>
      </c>
      <c r="AC262" s="120">
        <f t="shared" si="189"/>
        <v>206.14285714285714</v>
      </c>
      <c r="AD262" s="67">
        <f t="shared" si="190"/>
        <v>175.1862857142857</v>
      </c>
      <c r="AE262" s="41">
        <f t="shared" si="191"/>
        <v>1.1767065915140129</v>
      </c>
    </row>
    <row r="263" spans="1:31" ht="13.8" x14ac:dyDescent="0.25">
      <c r="A263" s="95">
        <v>44121</v>
      </c>
      <c r="B263" s="81">
        <v>1376020</v>
      </c>
      <c r="C263" s="81">
        <v>23857</v>
      </c>
      <c r="D263" s="81">
        <v>1060279</v>
      </c>
      <c r="E263" s="81"/>
      <c r="F263" s="81">
        <f t="shared" si="176"/>
        <v>14703</v>
      </c>
      <c r="G263" s="81">
        <f t="shared" si="177"/>
        <v>277</v>
      </c>
      <c r="H263" s="81">
        <f t="shared" si="178"/>
        <v>8499</v>
      </c>
      <c r="I263" s="81">
        <f t="shared" si="179"/>
        <v>291884</v>
      </c>
      <c r="J263" s="82">
        <f t="shared" si="180"/>
        <v>5.1900967985785834E-2</v>
      </c>
      <c r="K263" s="82">
        <f t="shared" si="181"/>
        <v>9.6867710879607776E-4</v>
      </c>
      <c r="L263" s="82">
        <f t="shared" si="182"/>
        <v>2.9721251796598791E-2</v>
      </c>
      <c r="M263" s="81">
        <f t="shared" si="183"/>
        <v>1.6911400526790519</v>
      </c>
      <c r="N263" s="84">
        <f t="shared" si="184"/>
        <v>1.7337684045290038E-2</v>
      </c>
      <c r="O263" s="84"/>
      <c r="P263" s="85">
        <f t="shared" si="185"/>
        <v>0.77054039912210581</v>
      </c>
      <c r="Q263" s="87">
        <f t="shared" si="186"/>
        <v>1.7337684045290038E-2</v>
      </c>
      <c r="R263" s="96">
        <f t="shared" si="187"/>
        <v>0.21212191683260417</v>
      </c>
      <c r="AB263" s="119">
        <f t="shared" si="188"/>
        <v>13967.857142857143</v>
      </c>
      <c r="AC263" s="120">
        <f t="shared" si="189"/>
        <v>218</v>
      </c>
      <c r="AD263" s="67">
        <f t="shared" si="190"/>
        <v>181.90171428571429</v>
      </c>
      <c r="AE263" s="41">
        <f t="shared" si="191"/>
        <v>1.1984493981050992</v>
      </c>
    </row>
    <row r="264" spans="1:31" ht="13.8" x14ac:dyDescent="0.25">
      <c r="A264" s="95">
        <v>44122</v>
      </c>
      <c r="B264" s="81">
        <v>1390824</v>
      </c>
      <c r="C264" s="81">
        <v>24039</v>
      </c>
      <c r="D264" s="81">
        <v>1065608</v>
      </c>
      <c r="E264" s="81"/>
      <c r="F264" s="81">
        <f t="shared" si="176"/>
        <v>14804</v>
      </c>
      <c r="G264" s="81">
        <f t="shared" si="177"/>
        <v>182</v>
      </c>
      <c r="H264" s="81">
        <f t="shared" si="178"/>
        <v>5329</v>
      </c>
      <c r="I264" s="81">
        <f t="shared" si="179"/>
        <v>301177</v>
      </c>
      <c r="J264" s="82">
        <f t="shared" si="180"/>
        <v>5.1201559586857008E-2</v>
      </c>
      <c r="K264" s="82">
        <f t="shared" si="181"/>
        <v>6.2353537706760223E-4</v>
      </c>
      <c r="L264" s="82">
        <f t="shared" si="182"/>
        <v>1.8257252881281605E-2</v>
      </c>
      <c r="M264" s="81">
        <f t="shared" si="183"/>
        <v>2.7118337903193925</v>
      </c>
      <c r="N264" s="84">
        <f t="shared" si="184"/>
        <v>1.7283998550499561E-2</v>
      </c>
      <c r="O264" s="84"/>
      <c r="P264" s="85">
        <f t="shared" si="185"/>
        <v>0.76617027028581619</v>
      </c>
      <c r="Q264" s="87">
        <f t="shared" si="186"/>
        <v>1.7283998550499561E-2</v>
      </c>
      <c r="R264" s="96">
        <f t="shared" si="187"/>
        <v>0.21654573116368425</v>
      </c>
      <c r="AB264" s="119">
        <f t="shared" si="188"/>
        <v>14162.428571428571</v>
      </c>
      <c r="AC264" s="120">
        <f t="shared" si="189"/>
        <v>224</v>
      </c>
      <c r="AD264" s="67">
        <f t="shared" si="190"/>
        <v>188.9097142857143</v>
      </c>
      <c r="AE264" s="41">
        <f t="shared" si="191"/>
        <v>1.1857516213338495</v>
      </c>
    </row>
    <row r="265" spans="1:31" ht="13.8" x14ac:dyDescent="0.25">
      <c r="A265" s="95">
        <v>44123</v>
      </c>
      <c r="B265" s="81">
        <v>1406667</v>
      </c>
      <c r="C265" s="81">
        <v>24205</v>
      </c>
      <c r="D265" s="81">
        <v>1070920</v>
      </c>
      <c r="E265" s="81"/>
      <c r="F265" s="81">
        <f t="shared" si="176"/>
        <v>15843</v>
      </c>
      <c r="G265" s="81">
        <f t="shared" si="177"/>
        <v>166</v>
      </c>
      <c r="H265" s="81">
        <f t="shared" si="178"/>
        <v>5312</v>
      </c>
      <c r="I265" s="81">
        <f t="shared" si="179"/>
        <v>311542</v>
      </c>
      <c r="J265" s="82">
        <f t="shared" si="180"/>
        <v>5.3109779627258165E-2</v>
      </c>
      <c r="K265" s="82">
        <f t="shared" si="181"/>
        <v>5.5117090614489157E-4</v>
      </c>
      <c r="L265" s="82">
        <f t="shared" si="182"/>
        <v>1.763746899663653E-2</v>
      </c>
      <c r="M265" s="81">
        <f t="shared" si="183"/>
        <v>2.9199423327489469</v>
      </c>
      <c r="N265" s="84">
        <f t="shared" si="184"/>
        <v>1.7207341893994813E-2</v>
      </c>
      <c r="O265" s="84"/>
      <c r="P265" s="85">
        <f t="shared" si="185"/>
        <v>0.76131735513806753</v>
      </c>
      <c r="Q265" s="87">
        <f t="shared" si="186"/>
        <v>1.7207341893994813E-2</v>
      </c>
      <c r="R265" s="96">
        <f t="shared" si="187"/>
        <v>0.2214753029679376</v>
      </c>
      <c r="AB265" s="119">
        <f t="shared" si="188"/>
        <v>14510.571428571429</v>
      </c>
      <c r="AC265" s="120">
        <f t="shared" si="189"/>
        <v>230.14285714285714</v>
      </c>
      <c r="AD265" s="67">
        <f t="shared" si="190"/>
        <v>194.96457142857142</v>
      </c>
      <c r="AE265" s="41">
        <f t="shared" si="191"/>
        <v>1.1804342473943985</v>
      </c>
    </row>
    <row r="266" spans="1:31" ht="13.8" x14ac:dyDescent="0.25">
      <c r="A266" s="95">
        <v>44124</v>
      </c>
      <c r="B266" s="81">
        <v>1422775</v>
      </c>
      <c r="C266" s="81">
        <v>24473</v>
      </c>
      <c r="D266" s="81">
        <v>1080461</v>
      </c>
      <c r="E266" s="81"/>
      <c r="F266" s="81">
        <f t="shared" si="176"/>
        <v>16108</v>
      </c>
      <c r="G266" s="81">
        <f t="shared" si="177"/>
        <v>268</v>
      </c>
      <c r="H266" s="81">
        <f t="shared" si="178"/>
        <v>9541</v>
      </c>
      <c r="I266" s="81">
        <f t="shared" si="179"/>
        <v>317841</v>
      </c>
      <c r="J266" s="82">
        <f t="shared" si="180"/>
        <v>5.2207332266082859E-2</v>
      </c>
      <c r="K266" s="82">
        <f t="shared" si="181"/>
        <v>8.6023714298553641E-4</v>
      </c>
      <c r="L266" s="82">
        <f t="shared" si="182"/>
        <v>3.0625084258302251E-2</v>
      </c>
      <c r="M266" s="81">
        <f t="shared" si="183"/>
        <v>1.6581483034804756</v>
      </c>
      <c r="N266" s="84">
        <f t="shared" si="184"/>
        <v>1.7200892621813006E-2</v>
      </c>
      <c r="O266" s="84"/>
      <c r="P266" s="85">
        <f t="shared" si="185"/>
        <v>0.75940398165556744</v>
      </c>
      <c r="Q266" s="87">
        <f t="shared" si="186"/>
        <v>1.7200892621813006E-2</v>
      </c>
      <c r="R266" s="96">
        <f t="shared" si="187"/>
        <v>0.22339512572261955</v>
      </c>
      <c r="AB266" s="119">
        <f t="shared" si="188"/>
        <v>14856</v>
      </c>
      <c r="AC266" s="120">
        <f t="shared" si="189"/>
        <v>234.14285714285714</v>
      </c>
      <c r="AD266" s="67">
        <f t="shared" si="190"/>
        <v>200.01371428571429</v>
      </c>
      <c r="AE266" s="41">
        <f t="shared" si="191"/>
        <v>1.1706340136676341</v>
      </c>
    </row>
    <row r="267" spans="1:31" ht="13.8" x14ac:dyDescent="0.25">
      <c r="A267" s="95">
        <v>44125</v>
      </c>
      <c r="B267" s="81">
        <v>1438219</v>
      </c>
      <c r="C267" s="81">
        <v>24786</v>
      </c>
      <c r="D267" s="81">
        <v>1091264</v>
      </c>
      <c r="E267" s="81"/>
      <c r="F267" s="81">
        <f t="shared" si="176"/>
        <v>15444</v>
      </c>
      <c r="G267" s="81">
        <f t="shared" si="177"/>
        <v>313</v>
      </c>
      <c r="H267" s="81">
        <f t="shared" si="178"/>
        <v>10803</v>
      </c>
      <c r="I267" s="81">
        <f t="shared" si="179"/>
        <v>322169</v>
      </c>
      <c r="J267" s="82">
        <f t="shared" si="180"/>
        <v>4.9068724043738271E-2</v>
      </c>
      <c r="K267" s="82">
        <f t="shared" si="181"/>
        <v>9.8476911411680686E-4</v>
      </c>
      <c r="L267" s="82">
        <f t="shared" si="182"/>
        <v>3.3988692459437267E-2</v>
      </c>
      <c r="M267" s="81">
        <f t="shared" si="183"/>
        <v>1.4030273766449994</v>
      </c>
      <c r="N267" s="84">
        <f t="shared" si="184"/>
        <v>1.7233814877984508E-2</v>
      </c>
      <c r="O267" s="84"/>
      <c r="P267" s="85">
        <f t="shared" si="185"/>
        <v>0.75876066162385558</v>
      </c>
      <c r="Q267" s="87">
        <f t="shared" si="186"/>
        <v>1.7233814877984508E-2</v>
      </c>
      <c r="R267" s="96">
        <f t="shared" si="187"/>
        <v>0.22400552349815994</v>
      </c>
      <c r="AB267" s="119">
        <f t="shared" si="188"/>
        <v>15056.428571428571</v>
      </c>
      <c r="AC267" s="120">
        <f t="shared" si="189"/>
        <v>245.28571428571428</v>
      </c>
      <c r="AD267" s="67">
        <f t="shared" si="190"/>
        <v>207.00800000000001</v>
      </c>
      <c r="AE267" s="41">
        <f t="shared" si="191"/>
        <v>1.1849093478788948</v>
      </c>
    </row>
    <row r="268" spans="1:31" ht="13.8" x14ac:dyDescent="0.25">
      <c r="A268" s="95">
        <v>44126</v>
      </c>
      <c r="B268" s="81">
        <v>1453923</v>
      </c>
      <c r="C268" s="81">
        <v>25072</v>
      </c>
      <c r="D268" s="81">
        <v>1102564</v>
      </c>
      <c r="E268" s="81"/>
      <c r="F268" s="81">
        <f t="shared" si="176"/>
        <v>15704</v>
      </c>
      <c r="G268" s="81">
        <f t="shared" si="177"/>
        <v>286</v>
      </c>
      <c r="H268" s="81">
        <f t="shared" si="178"/>
        <v>11300</v>
      </c>
      <c r="I268" s="81">
        <f t="shared" si="179"/>
        <v>326287</v>
      </c>
      <c r="J268" s="82">
        <f t="shared" si="180"/>
        <v>4.9229774177857434E-2</v>
      </c>
      <c r="K268" s="82">
        <f t="shared" si="181"/>
        <v>8.8773283587185612E-4</v>
      </c>
      <c r="L268" s="82">
        <f t="shared" si="182"/>
        <v>3.5074758899832074E-2</v>
      </c>
      <c r="M268" s="81">
        <f t="shared" si="183"/>
        <v>1.368919999750229</v>
      </c>
      <c r="N268" s="84">
        <f t="shared" si="184"/>
        <v>1.724437951665941E-2</v>
      </c>
      <c r="O268" s="84"/>
      <c r="P268" s="85">
        <f t="shared" si="185"/>
        <v>0.75833727095588965</v>
      </c>
      <c r="Q268" s="87">
        <f t="shared" si="186"/>
        <v>1.724437951665941E-2</v>
      </c>
      <c r="R268" s="96">
        <f t="shared" si="187"/>
        <v>0.22441834952745099</v>
      </c>
      <c r="AB268" s="119">
        <f t="shared" si="188"/>
        <v>15363.285714285714</v>
      </c>
      <c r="AC268" s="120">
        <f t="shared" si="189"/>
        <v>246</v>
      </c>
      <c r="AD268" s="67">
        <f t="shared" si="190"/>
        <v>212.06171428571429</v>
      </c>
      <c r="AE268" s="41">
        <f t="shared" si="191"/>
        <v>1.1600396650031797</v>
      </c>
    </row>
    <row r="269" spans="1:31" ht="13.8" x14ac:dyDescent="0.25">
      <c r="A269" s="95">
        <v>44127</v>
      </c>
      <c r="B269" s="81">
        <v>1471000</v>
      </c>
      <c r="C269" s="81">
        <v>25353</v>
      </c>
      <c r="D269" s="81">
        <v>1113736</v>
      </c>
      <c r="E269" s="81"/>
      <c r="F269" s="81">
        <f t="shared" si="176"/>
        <v>17077</v>
      </c>
      <c r="G269" s="81">
        <f t="shared" si="177"/>
        <v>281</v>
      </c>
      <c r="H269" s="81">
        <f t="shared" si="178"/>
        <v>11172</v>
      </c>
      <c r="I269" s="81">
        <f t="shared" si="179"/>
        <v>331911</v>
      </c>
      <c r="J269" s="82">
        <f t="shared" si="180"/>
        <v>5.2864035844690793E-2</v>
      </c>
      <c r="K269" s="82">
        <f t="shared" si="181"/>
        <v>8.6120501276483582E-4</v>
      </c>
      <c r="L269" s="82">
        <f t="shared" si="182"/>
        <v>3.4239795027077392E-2</v>
      </c>
      <c r="M269" s="81">
        <f t="shared" si="183"/>
        <v>1.5060549780543633</v>
      </c>
      <c r="N269" s="84">
        <f t="shared" si="184"/>
        <v>1.723521414004079E-2</v>
      </c>
      <c r="O269" s="84"/>
      <c r="P269" s="85">
        <f t="shared" si="185"/>
        <v>0.75712848402447319</v>
      </c>
      <c r="Q269" s="87">
        <f t="shared" si="186"/>
        <v>1.723521414004079E-2</v>
      </c>
      <c r="R269" s="96">
        <f t="shared" si="187"/>
        <v>0.225636301835486</v>
      </c>
      <c r="AB269" s="119">
        <f t="shared" si="188"/>
        <v>15669</v>
      </c>
      <c r="AC269" s="120">
        <f t="shared" si="189"/>
        <v>253.28571428571428</v>
      </c>
      <c r="AD269" s="67">
        <f t="shared" si="190"/>
        <v>218.84571428571431</v>
      </c>
      <c r="AE269" s="41">
        <f t="shared" si="191"/>
        <v>1.157371142096193</v>
      </c>
    </row>
    <row r="270" spans="1:31" ht="13.8" x14ac:dyDescent="0.25">
      <c r="A270" s="95">
        <v>44128</v>
      </c>
      <c r="B270" s="81">
        <v>1487260</v>
      </c>
      <c r="C270" s="81">
        <v>25647</v>
      </c>
      <c r="D270" s="81">
        <v>1125155</v>
      </c>
      <c r="E270" s="81"/>
      <c r="F270" s="81">
        <f t="shared" si="176"/>
        <v>16260</v>
      </c>
      <c r="G270" s="81">
        <f t="shared" si="177"/>
        <v>294</v>
      </c>
      <c r="H270" s="81">
        <f t="shared" si="178"/>
        <v>11419</v>
      </c>
      <c r="I270" s="81">
        <f t="shared" si="179"/>
        <v>336458</v>
      </c>
      <c r="J270" s="82">
        <f t="shared" si="180"/>
        <v>4.948786734949804E-2</v>
      </c>
      <c r="K270" s="82">
        <f t="shared" si="181"/>
        <v>8.8577962164556158E-4</v>
      </c>
      <c r="L270" s="82">
        <f t="shared" si="182"/>
        <v>3.4403801018947848E-2</v>
      </c>
      <c r="M270" s="81">
        <f t="shared" si="183"/>
        <v>1.4023365098471137</v>
      </c>
      <c r="N270" s="84">
        <f t="shared" si="184"/>
        <v>1.7244462972177025E-2</v>
      </c>
      <c r="O270" s="84"/>
      <c r="P270" s="85">
        <f t="shared" si="185"/>
        <v>0.7565287844761508</v>
      </c>
      <c r="Q270" s="87">
        <f t="shared" si="186"/>
        <v>1.7244462972177025E-2</v>
      </c>
      <c r="R270" s="96">
        <f t="shared" si="187"/>
        <v>0.22622675255167213</v>
      </c>
      <c r="AB270" s="119">
        <f t="shared" si="188"/>
        <v>15891.428571428571</v>
      </c>
      <c r="AC270" s="120">
        <f t="shared" si="189"/>
        <v>255.71428571428572</v>
      </c>
      <c r="AD270" s="67">
        <f t="shared" si="190"/>
        <v>223.48571428571429</v>
      </c>
      <c r="AE270" s="41">
        <f t="shared" si="191"/>
        <v>1.1442086422909741</v>
      </c>
    </row>
    <row r="271" spans="1:31" ht="13.8" x14ac:dyDescent="0.25">
      <c r="A271" s="95">
        <v>44129</v>
      </c>
      <c r="B271" s="81">
        <v>1503652</v>
      </c>
      <c r="C271" s="81">
        <v>25875</v>
      </c>
      <c r="D271" s="81">
        <v>1132790</v>
      </c>
      <c r="E271" s="81"/>
      <c r="F271" s="81">
        <f t="shared" ref="F271:F284" si="192">B271-B270</f>
        <v>16392</v>
      </c>
      <c r="G271" s="81">
        <f t="shared" ref="G271:G284" si="193">C271-C270</f>
        <v>228</v>
      </c>
      <c r="H271" s="81">
        <f t="shared" ref="H271:H284" si="194">D271-D270</f>
        <v>7635</v>
      </c>
      <c r="I271" s="81">
        <f t="shared" ref="I271:I284" si="195">B271-D271-C271</f>
        <v>344987</v>
      </c>
      <c r="J271" s="82">
        <f t="shared" ref="J271:J284" si="196">F271/I270*$B$2/($B$2-B270)</f>
        <v>4.9220929860274459E-2</v>
      </c>
      <c r="K271" s="82">
        <f t="shared" ref="K271:K284" si="197">G271/I270</f>
        <v>6.7764773017731778E-4</v>
      </c>
      <c r="L271" s="82">
        <f t="shared" ref="L271:L284" si="198">H271/I270</f>
        <v>2.2692282543437813E-2</v>
      </c>
      <c r="M271" s="81">
        <f t="shared" ref="M271:M284" si="199">J271/(K271+L271)</f>
        <v>2.1061650284787263</v>
      </c>
      <c r="N271" s="84">
        <f t="shared" ref="N271:N284" si="200">C271/B271</f>
        <v>1.7208104002787879E-2</v>
      </c>
      <c r="O271" s="84"/>
      <c r="P271" s="85">
        <f t="shared" ref="P271:P284" si="201">D271/B271</f>
        <v>0.75335915491084371</v>
      </c>
      <c r="Q271" s="87">
        <f t="shared" ref="Q271:Q284" si="202">N271</f>
        <v>1.7208104002787879E-2</v>
      </c>
      <c r="R271" s="96">
        <f t="shared" ref="R271:R284" si="203">IF(P271="","",1-SUM(P271:Q271))</f>
        <v>0.22943274108636846</v>
      </c>
      <c r="AB271" s="119">
        <f t="shared" ref="AB271:AB284" si="204">AVERAGE(F265:F271)</f>
        <v>16118.285714285714</v>
      </c>
      <c r="AC271" s="120">
        <f t="shared" ref="AC271:AC284" si="205">AVERAGE(G265:G271)</f>
        <v>262.28571428571428</v>
      </c>
      <c r="AD271" s="67">
        <f t="shared" ref="AD271:AD284" si="206">INDEX(AB250:AB271,$AE$3)*$AD$2</f>
        <v>226.59885714285713</v>
      </c>
      <c r="AE271" s="41">
        <f t="shared" ref="AE271:AE284" si="207">AC271/AD271</f>
        <v>1.1574891312022757</v>
      </c>
    </row>
    <row r="272" spans="1:31" ht="13.8" x14ac:dyDescent="0.25">
      <c r="A272" s="95">
        <v>44130</v>
      </c>
      <c r="B272" s="81">
        <v>1520800</v>
      </c>
      <c r="C272" s="81">
        <v>26092</v>
      </c>
      <c r="D272" s="81">
        <v>1140333</v>
      </c>
      <c r="E272" s="81"/>
      <c r="F272" s="81">
        <f t="shared" si="192"/>
        <v>17148</v>
      </c>
      <c r="G272" s="81">
        <f t="shared" si="193"/>
        <v>217</v>
      </c>
      <c r="H272" s="81">
        <f t="shared" si="194"/>
        <v>7543</v>
      </c>
      <c r="I272" s="81">
        <f t="shared" si="195"/>
        <v>354375</v>
      </c>
      <c r="J272" s="82">
        <f t="shared" si="196"/>
        <v>5.0223706372355452E-2</v>
      </c>
      <c r="K272" s="82">
        <f t="shared" si="197"/>
        <v>6.2900920904265963E-4</v>
      </c>
      <c r="L272" s="82">
        <f t="shared" si="198"/>
        <v>2.1864591999118808E-2</v>
      </c>
      <c r="M272" s="81">
        <f t="shared" si="199"/>
        <v>2.232799715242241</v>
      </c>
      <c r="N272" s="84">
        <f t="shared" si="200"/>
        <v>1.7156759600210417E-2</v>
      </c>
      <c r="O272" s="84"/>
      <c r="P272" s="85">
        <f t="shared" si="201"/>
        <v>0.74982443450815361</v>
      </c>
      <c r="Q272" s="87">
        <f t="shared" si="202"/>
        <v>1.7156759600210417E-2</v>
      </c>
      <c r="R272" s="96">
        <f t="shared" si="203"/>
        <v>0.23301880589163593</v>
      </c>
      <c r="AB272" s="119">
        <f t="shared" si="204"/>
        <v>16304.714285714286</v>
      </c>
      <c r="AC272" s="120">
        <f t="shared" si="205"/>
        <v>269.57142857142856</v>
      </c>
      <c r="AD272" s="67">
        <f t="shared" si="206"/>
        <v>232.16914285714287</v>
      </c>
      <c r="AE272" s="41">
        <f t="shared" si="207"/>
        <v>1.1610992970642091</v>
      </c>
    </row>
    <row r="273" spans="1:31" ht="13.8" x14ac:dyDescent="0.25">
      <c r="A273" s="95">
        <v>44131</v>
      </c>
      <c r="B273" s="81">
        <v>1537142</v>
      </c>
      <c r="C273" s="81">
        <v>26409</v>
      </c>
      <c r="D273" s="81">
        <v>1152848</v>
      </c>
      <c r="E273" s="81"/>
      <c r="F273" s="81">
        <f t="shared" si="192"/>
        <v>16342</v>
      </c>
      <c r="G273" s="81">
        <f t="shared" si="193"/>
        <v>317</v>
      </c>
      <c r="H273" s="81">
        <f t="shared" si="194"/>
        <v>12515</v>
      </c>
      <c r="I273" s="81">
        <f t="shared" si="195"/>
        <v>357885</v>
      </c>
      <c r="J273" s="82">
        <f t="shared" si="196"/>
        <v>4.6600621679616316E-2</v>
      </c>
      <c r="K273" s="82">
        <f t="shared" si="197"/>
        <v>8.9453262786596123E-4</v>
      </c>
      <c r="L273" s="82">
        <f t="shared" si="198"/>
        <v>3.5315696649029983E-2</v>
      </c>
      <c r="M273" s="81">
        <f t="shared" si="199"/>
        <v>1.2869463300899338</v>
      </c>
      <c r="N273" s="84">
        <f t="shared" si="200"/>
        <v>1.7180585788430736E-2</v>
      </c>
      <c r="O273" s="84"/>
      <c r="P273" s="85">
        <f t="shared" si="201"/>
        <v>0.7499944702571395</v>
      </c>
      <c r="Q273" s="87">
        <f t="shared" si="202"/>
        <v>1.7180585788430736E-2</v>
      </c>
      <c r="R273" s="96">
        <f t="shared" si="203"/>
        <v>0.23282494395442976</v>
      </c>
      <c r="AB273" s="119">
        <f t="shared" si="204"/>
        <v>16338.142857142857</v>
      </c>
      <c r="AC273" s="120">
        <f t="shared" si="205"/>
        <v>276.57142857142856</v>
      </c>
      <c r="AD273" s="67">
        <f t="shared" si="206"/>
        <v>237.696</v>
      </c>
      <c r="AE273" s="41">
        <f t="shared" si="207"/>
        <v>1.1635510423878759</v>
      </c>
    </row>
    <row r="274" spans="1:31" ht="13.8" x14ac:dyDescent="0.25">
      <c r="A274" s="95">
        <v>44132</v>
      </c>
      <c r="B274" s="81">
        <v>1553028</v>
      </c>
      <c r="C274" s="81">
        <v>26752</v>
      </c>
      <c r="D274" s="81">
        <v>1164915</v>
      </c>
      <c r="E274" s="81"/>
      <c r="F274" s="81">
        <f t="shared" si="192"/>
        <v>15886</v>
      </c>
      <c r="G274" s="81">
        <f t="shared" si="193"/>
        <v>343</v>
      </c>
      <c r="H274" s="81">
        <f t="shared" si="194"/>
        <v>12067</v>
      </c>
      <c r="I274" s="81">
        <f t="shared" si="195"/>
        <v>361361</v>
      </c>
      <c r="J274" s="82">
        <f t="shared" si="196"/>
        <v>4.4861086797890248E-2</v>
      </c>
      <c r="K274" s="82">
        <f t="shared" si="197"/>
        <v>9.5840842728809532E-4</v>
      </c>
      <c r="L274" s="82">
        <f t="shared" si="198"/>
        <v>3.3717534962348243E-2</v>
      </c>
      <c r="M274" s="81">
        <f t="shared" si="199"/>
        <v>1.2937236139132111</v>
      </c>
      <c r="N274" s="84">
        <f t="shared" si="200"/>
        <v>1.7225703593238498E-2</v>
      </c>
      <c r="O274" s="84"/>
      <c r="P274" s="85">
        <f t="shared" si="201"/>
        <v>0.75009272208871958</v>
      </c>
      <c r="Q274" s="87">
        <f t="shared" si="202"/>
        <v>1.7225703593238498E-2</v>
      </c>
      <c r="R274" s="96">
        <f t="shared" si="203"/>
        <v>0.23268157431804193</v>
      </c>
      <c r="AB274" s="119">
        <f t="shared" si="204"/>
        <v>16401.285714285714</v>
      </c>
      <c r="AC274" s="120">
        <f t="shared" si="205"/>
        <v>280.85714285714283</v>
      </c>
      <c r="AD274" s="67">
        <f t="shared" si="206"/>
        <v>240.90285714285713</v>
      </c>
      <c r="AE274" s="41">
        <f t="shared" si="207"/>
        <v>1.165852270031785</v>
      </c>
    </row>
    <row r="275" spans="1:31" ht="13.8" x14ac:dyDescent="0.25">
      <c r="A275" s="95">
        <v>44133</v>
      </c>
      <c r="B275" s="81">
        <v>1570446</v>
      </c>
      <c r="C275" s="81">
        <v>27111</v>
      </c>
      <c r="D275" s="81">
        <v>1179465</v>
      </c>
      <c r="E275" s="81"/>
      <c r="F275" s="81">
        <f t="shared" si="192"/>
        <v>17418</v>
      </c>
      <c r="G275" s="81">
        <f t="shared" si="193"/>
        <v>359</v>
      </c>
      <c r="H275" s="81">
        <f t="shared" si="194"/>
        <v>14550</v>
      </c>
      <c r="I275" s="81">
        <f t="shared" si="195"/>
        <v>363870</v>
      </c>
      <c r="J275" s="82">
        <f t="shared" si="196"/>
        <v>4.8719577936363063E-2</v>
      </c>
      <c r="K275" s="82">
        <f t="shared" si="197"/>
        <v>9.9346636742758633E-4</v>
      </c>
      <c r="L275" s="82">
        <f t="shared" si="198"/>
        <v>4.026444469657766E-2</v>
      </c>
      <c r="M275" s="81">
        <f t="shared" si="199"/>
        <v>1.1808542090456833</v>
      </c>
      <c r="N275" s="84">
        <f t="shared" si="200"/>
        <v>1.7263248784103371E-2</v>
      </c>
      <c r="O275" s="84"/>
      <c r="P275" s="85">
        <f t="shared" si="201"/>
        <v>0.75103824009230502</v>
      </c>
      <c r="Q275" s="87">
        <f t="shared" si="202"/>
        <v>1.7263248784103371E-2</v>
      </c>
      <c r="R275" s="96">
        <f t="shared" si="203"/>
        <v>0.23169851112359163</v>
      </c>
      <c r="AB275" s="119">
        <f t="shared" si="204"/>
        <v>16646.142857142859</v>
      </c>
      <c r="AC275" s="120">
        <f t="shared" si="205"/>
        <v>291.28571428571428</v>
      </c>
      <c r="AD275" s="67">
        <f t="shared" si="206"/>
        <v>245.81257142857143</v>
      </c>
      <c r="AE275" s="41">
        <f t="shared" si="207"/>
        <v>1.1849911198311374</v>
      </c>
    </row>
    <row r="276" spans="1:31" ht="13.8" x14ac:dyDescent="0.25">
      <c r="A276" s="95">
        <v>44134</v>
      </c>
      <c r="B276" s="81">
        <v>1588433</v>
      </c>
      <c r="C276" s="81">
        <v>27462</v>
      </c>
      <c r="D276" s="81">
        <v>1193867</v>
      </c>
      <c r="E276" s="81"/>
      <c r="F276" s="81">
        <f t="shared" si="192"/>
        <v>17987</v>
      </c>
      <c r="G276" s="81">
        <f t="shared" si="193"/>
        <v>351</v>
      </c>
      <c r="H276" s="81">
        <f t="shared" si="194"/>
        <v>14402</v>
      </c>
      <c r="I276" s="81">
        <f t="shared" si="195"/>
        <v>367104</v>
      </c>
      <c r="J276" s="82">
        <f t="shared" si="196"/>
        <v>4.9970234818111588E-2</v>
      </c>
      <c r="K276" s="82">
        <f t="shared" si="197"/>
        <v>9.6463022508038582E-4</v>
      </c>
      <c r="L276" s="82">
        <f t="shared" si="198"/>
        <v>3.9580069805150192E-2</v>
      </c>
      <c r="M276" s="81">
        <f t="shared" si="199"/>
        <v>1.2324726728981403</v>
      </c>
      <c r="N276" s="84">
        <f t="shared" si="200"/>
        <v>1.7288736761323895E-2</v>
      </c>
      <c r="O276" s="84"/>
      <c r="P276" s="85">
        <f t="shared" si="201"/>
        <v>0.75160047669621566</v>
      </c>
      <c r="Q276" s="87">
        <f t="shared" si="202"/>
        <v>1.7288736761323895E-2</v>
      </c>
      <c r="R276" s="96">
        <f t="shared" si="203"/>
        <v>0.23111078654246042</v>
      </c>
      <c r="AB276" s="119">
        <f t="shared" si="204"/>
        <v>16776.142857142859</v>
      </c>
      <c r="AC276" s="120">
        <f t="shared" si="205"/>
        <v>301.28571428571428</v>
      </c>
      <c r="AD276" s="67">
        <f t="shared" si="206"/>
        <v>250.70400000000001</v>
      </c>
      <c r="AE276" s="41">
        <f t="shared" si="207"/>
        <v>1.2017587046306173</v>
      </c>
    </row>
    <row r="277" spans="1:31" ht="13.8" x14ac:dyDescent="0.25">
      <c r="A277" s="95">
        <v>44135</v>
      </c>
      <c r="B277" s="81">
        <v>1606267</v>
      </c>
      <c r="C277" s="81">
        <v>27787</v>
      </c>
      <c r="D277" s="81">
        <v>1208440</v>
      </c>
      <c r="E277" s="81"/>
      <c r="F277" s="81">
        <f t="shared" si="192"/>
        <v>17834</v>
      </c>
      <c r="G277" s="81">
        <f t="shared" si="193"/>
        <v>325</v>
      </c>
      <c r="H277" s="81">
        <f t="shared" si="194"/>
        <v>14573</v>
      </c>
      <c r="I277" s="81">
        <f t="shared" si="195"/>
        <v>370040</v>
      </c>
      <c r="J277" s="82">
        <f t="shared" si="196"/>
        <v>4.9114832381685986E-2</v>
      </c>
      <c r="K277" s="82">
        <f t="shared" si="197"/>
        <v>8.853077057182706E-4</v>
      </c>
      <c r="L277" s="82">
        <f t="shared" si="198"/>
        <v>3.969719752440725E-2</v>
      </c>
      <c r="M277" s="81">
        <f t="shared" si="199"/>
        <v>1.2102464375517823</v>
      </c>
      <c r="N277" s="84">
        <f t="shared" si="200"/>
        <v>1.7299116522969095E-2</v>
      </c>
      <c r="O277" s="84"/>
      <c r="P277" s="85">
        <f t="shared" si="201"/>
        <v>0.75232822438610769</v>
      </c>
      <c r="Q277" s="87">
        <f t="shared" si="202"/>
        <v>1.7299116522969095E-2</v>
      </c>
      <c r="R277" s="96">
        <f t="shared" si="203"/>
        <v>0.23037265909092319</v>
      </c>
      <c r="AB277" s="119">
        <f t="shared" si="204"/>
        <v>17001</v>
      </c>
      <c r="AC277" s="120">
        <f t="shared" si="205"/>
        <v>305.71428571428572</v>
      </c>
      <c r="AD277" s="67">
        <f t="shared" si="206"/>
        <v>254.26285714285714</v>
      </c>
      <c r="AE277" s="41">
        <f t="shared" si="207"/>
        <v>1.2023552678892484</v>
      </c>
    </row>
    <row r="278" spans="1:31" ht="13.8" x14ac:dyDescent="0.25">
      <c r="A278" s="95">
        <v>44136</v>
      </c>
      <c r="B278" s="81">
        <v>1624648</v>
      </c>
      <c r="C278" s="81">
        <v>28026</v>
      </c>
      <c r="D278" s="81">
        <v>1218619</v>
      </c>
      <c r="E278" s="81"/>
      <c r="F278" s="81">
        <f t="shared" si="192"/>
        <v>18381</v>
      </c>
      <c r="G278" s="81">
        <f t="shared" si="193"/>
        <v>239</v>
      </c>
      <c r="H278" s="81">
        <f t="shared" si="194"/>
        <v>10179</v>
      </c>
      <c r="I278" s="81">
        <f t="shared" si="195"/>
        <v>378003</v>
      </c>
      <c r="J278" s="82">
        <f t="shared" si="196"/>
        <v>5.0225832489628759E-2</v>
      </c>
      <c r="K278" s="82">
        <f t="shared" si="197"/>
        <v>6.4587612150037832E-4</v>
      </c>
      <c r="L278" s="82">
        <f t="shared" si="198"/>
        <v>2.750783699059561E-2</v>
      </c>
      <c r="M278" s="81">
        <f t="shared" si="199"/>
        <v>1.7839860870092366</v>
      </c>
      <c r="N278" s="84">
        <f t="shared" si="200"/>
        <v>1.7250505955751647E-2</v>
      </c>
      <c r="O278" s="84"/>
      <c r="P278" s="85">
        <f t="shared" si="201"/>
        <v>0.75008186388682352</v>
      </c>
      <c r="Q278" s="87">
        <f t="shared" si="202"/>
        <v>1.7250505955751647E-2</v>
      </c>
      <c r="R278" s="96">
        <f t="shared" si="203"/>
        <v>0.23266763015742487</v>
      </c>
      <c r="AB278" s="119">
        <f t="shared" si="204"/>
        <v>17285.142857142859</v>
      </c>
      <c r="AC278" s="120">
        <f t="shared" si="205"/>
        <v>307.28571428571428</v>
      </c>
      <c r="AD278" s="67">
        <f t="shared" si="206"/>
        <v>257.89257142857144</v>
      </c>
      <c r="AE278" s="41">
        <f t="shared" si="207"/>
        <v>1.1915260396355514</v>
      </c>
    </row>
    <row r="279" spans="1:31" ht="13.8" x14ac:dyDescent="0.25">
      <c r="A279" s="95">
        <v>44137</v>
      </c>
      <c r="B279" s="81">
        <v>1642665</v>
      </c>
      <c r="C279" s="81">
        <v>28264</v>
      </c>
      <c r="D279" s="81">
        <v>1228921</v>
      </c>
      <c r="E279" s="81"/>
      <c r="F279" s="81">
        <f t="shared" si="192"/>
        <v>18017</v>
      </c>
      <c r="G279" s="81">
        <f t="shared" si="193"/>
        <v>238</v>
      </c>
      <c r="H279" s="81">
        <f t="shared" si="194"/>
        <v>10302</v>
      </c>
      <c r="I279" s="81">
        <f t="shared" si="195"/>
        <v>385480</v>
      </c>
      <c r="J279" s="82">
        <f t="shared" si="196"/>
        <v>4.8200242852641087E-2</v>
      </c>
      <c r="K279" s="82">
        <f t="shared" si="197"/>
        <v>6.2962463260873586E-4</v>
      </c>
      <c r="L279" s="82">
        <f t="shared" si="198"/>
        <v>2.7253751954349568E-2</v>
      </c>
      <c r="M279" s="81">
        <f t="shared" si="199"/>
        <v>1.7286372295091925</v>
      </c>
      <c r="N279" s="84">
        <f t="shared" si="200"/>
        <v>1.7206186288744204E-2</v>
      </c>
      <c r="O279" s="84"/>
      <c r="P279" s="85">
        <f t="shared" si="201"/>
        <v>0.74812636782301933</v>
      </c>
      <c r="Q279" s="87">
        <f t="shared" si="202"/>
        <v>1.7206186288744204E-2</v>
      </c>
      <c r="R279" s="96">
        <f t="shared" si="203"/>
        <v>0.23466744588823651</v>
      </c>
      <c r="AB279" s="119">
        <f t="shared" si="204"/>
        <v>17409.285714285714</v>
      </c>
      <c r="AC279" s="120">
        <f t="shared" si="205"/>
        <v>310.28571428571428</v>
      </c>
      <c r="AD279" s="67">
        <f t="shared" si="206"/>
        <v>260.87542857142859</v>
      </c>
      <c r="AE279" s="41">
        <f t="shared" si="207"/>
        <v>1.1894018382063032</v>
      </c>
    </row>
    <row r="280" spans="1:31" ht="13.8" x14ac:dyDescent="0.25">
      <c r="A280" s="95">
        <v>44138</v>
      </c>
      <c r="B280" s="81">
        <v>1661096</v>
      </c>
      <c r="C280" s="81">
        <v>28611</v>
      </c>
      <c r="D280" s="81">
        <v>1244012</v>
      </c>
      <c r="E280" s="81"/>
      <c r="F280" s="81">
        <f t="shared" si="192"/>
        <v>18431</v>
      </c>
      <c r="G280" s="81">
        <f t="shared" si="193"/>
        <v>347</v>
      </c>
      <c r="H280" s="81">
        <f t="shared" si="194"/>
        <v>15091</v>
      </c>
      <c r="I280" s="81">
        <f t="shared" si="195"/>
        <v>388473</v>
      </c>
      <c r="J280" s="82">
        <f t="shared" si="196"/>
        <v>4.8357436263561079E-2</v>
      </c>
      <c r="K280" s="82">
        <f t="shared" si="197"/>
        <v>9.001764034450555E-4</v>
      </c>
      <c r="L280" s="82">
        <f t="shared" si="198"/>
        <v>3.9148593960776176E-2</v>
      </c>
      <c r="M280" s="81">
        <f t="shared" si="199"/>
        <v>1.2074636954837106</v>
      </c>
      <c r="N280" s="84">
        <f t="shared" si="200"/>
        <v>1.7224170066028693E-2</v>
      </c>
      <c r="O280" s="84"/>
      <c r="P280" s="85">
        <f t="shared" si="201"/>
        <v>0.74891035798051409</v>
      </c>
      <c r="Q280" s="87">
        <f t="shared" si="202"/>
        <v>1.7224170066028693E-2</v>
      </c>
      <c r="R280" s="96">
        <f t="shared" si="203"/>
        <v>0.23386547195345719</v>
      </c>
      <c r="AB280" s="119">
        <f t="shared" si="204"/>
        <v>17707.714285714286</v>
      </c>
      <c r="AC280" s="120">
        <f t="shared" si="205"/>
        <v>314.57142857142856</v>
      </c>
      <c r="AD280" s="67">
        <f t="shared" si="206"/>
        <v>261.41028571428569</v>
      </c>
      <c r="AE280" s="41">
        <f t="shared" si="207"/>
        <v>1.2033628581671287</v>
      </c>
    </row>
    <row r="281" spans="1:31" ht="13.8" x14ac:dyDescent="0.25">
      <c r="A281" s="95">
        <v>44139</v>
      </c>
      <c r="B281" s="81">
        <v>1680579</v>
      </c>
      <c r="C281" s="81">
        <v>28996</v>
      </c>
      <c r="D281" s="81">
        <v>1259194</v>
      </c>
      <c r="E281" s="81"/>
      <c r="F281" s="81">
        <f t="shared" si="192"/>
        <v>19483</v>
      </c>
      <c r="G281" s="81">
        <f t="shared" si="193"/>
        <v>385</v>
      </c>
      <c r="H281" s="81">
        <f t="shared" si="194"/>
        <v>15182</v>
      </c>
      <c r="I281" s="81">
        <f t="shared" si="195"/>
        <v>392389</v>
      </c>
      <c r="J281" s="82">
        <f t="shared" si="196"/>
        <v>5.0730213275491064E-2</v>
      </c>
      <c r="K281" s="82">
        <f t="shared" si="197"/>
        <v>9.9105986773855579E-4</v>
      </c>
      <c r="L281" s="82">
        <f t="shared" si="198"/>
        <v>3.9081223148069492E-2</v>
      </c>
      <c r="M281" s="81">
        <f t="shared" si="199"/>
        <v>1.2659676329266936</v>
      </c>
      <c r="N281" s="84">
        <f t="shared" si="200"/>
        <v>1.7253577487282658E-2</v>
      </c>
      <c r="O281" s="84"/>
      <c r="P281" s="85">
        <f t="shared" si="201"/>
        <v>0.74926201029526129</v>
      </c>
      <c r="Q281" s="87">
        <f t="shared" si="202"/>
        <v>1.7253577487282658E-2</v>
      </c>
      <c r="R281" s="96">
        <f t="shared" si="203"/>
        <v>0.23348441221745608</v>
      </c>
      <c r="AB281" s="119">
        <f t="shared" si="204"/>
        <v>18221.571428571428</v>
      </c>
      <c r="AC281" s="120">
        <f t="shared" si="205"/>
        <v>320.57142857142856</v>
      </c>
      <c r="AD281" s="67">
        <f t="shared" si="206"/>
        <v>262.42057142857141</v>
      </c>
      <c r="AE281" s="41">
        <f t="shared" si="207"/>
        <v>1.2215941258960534</v>
      </c>
    </row>
    <row r="282" spans="1:31" ht="13.8" x14ac:dyDescent="0.25">
      <c r="A282" s="95">
        <v>44140</v>
      </c>
      <c r="B282" s="81">
        <v>1699695</v>
      </c>
      <c r="C282" s="81">
        <v>29285</v>
      </c>
      <c r="D282" s="81">
        <v>1271349</v>
      </c>
      <c r="E282" s="81"/>
      <c r="F282" s="81">
        <f t="shared" si="192"/>
        <v>19116</v>
      </c>
      <c r="G282" s="81">
        <f t="shared" si="193"/>
        <v>289</v>
      </c>
      <c r="H282" s="81">
        <f t="shared" si="194"/>
        <v>12155</v>
      </c>
      <c r="I282" s="81">
        <f t="shared" si="195"/>
        <v>399061</v>
      </c>
      <c r="J282" s="82">
        <f t="shared" si="196"/>
        <v>4.9284521782471127E-2</v>
      </c>
      <c r="K282" s="82">
        <f t="shared" si="197"/>
        <v>7.3651402052554986E-4</v>
      </c>
      <c r="L282" s="82">
        <f t="shared" si="198"/>
        <v>3.0976913216221657E-2</v>
      </c>
      <c r="M282" s="81">
        <f t="shared" si="199"/>
        <v>1.554058519583901</v>
      </c>
      <c r="N282" s="84">
        <f t="shared" si="200"/>
        <v>1.7229561774318333E-2</v>
      </c>
      <c r="O282" s="84"/>
      <c r="P282" s="85">
        <f t="shared" si="201"/>
        <v>0.74798655052818297</v>
      </c>
      <c r="Q282" s="87">
        <f t="shared" si="202"/>
        <v>1.7229561774318333E-2</v>
      </c>
      <c r="R282" s="96">
        <f t="shared" si="203"/>
        <v>0.23478388769749869</v>
      </c>
      <c r="AB282" s="119">
        <f t="shared" si="204"/>
        <v>18464.142857142859</v>
      </c>
      <c r="AC282" s="120">
        <f t="shared" si="205"/>
        <v>310.57142857142856</v>
      </c>
      <c r="AD282" s="67">
        <f t="shared" si="206"/>
        <v>266.33828571428575</v>
      </c>
      <c r="AE282" s="41">
        <f t="shared" si="207"/>
        <v>1.1660787998935831</v>
      </c>
    </row>
    <row r="283" spans="1:31" ht="13.8" x14ac:dyDescent="0.25">
      <c r="A283" s="95">
        <v>44141</v>
      </c>
      <c r="B283" s="81">
        <v>1720063</v>
      </c>
      <c r="C283" s="81">
        <v>29654</v>
      </c>
      <c r="D283" s="81">
        <v>1288096</v>
      </c>
      <c r="E283" s="81"/>
      <c r="F283" s="81">
        <f t="shared" si="192"/>
        <v>20368</v>
      </c>
      <c r="G283" s="81">
        <f t="shared" si="193"/>
        <v>369</v>
      </c>
      <c r="H283" s="81">
        <f t="shared" si="194"/>
        <v>16747</v>
      </c>
      <c r="I283" s="81">
        <f t="shared" si="195"/>
        <v>402313</v>
      </c>
      <c r="J283" s="82">
        <f t="shared" si="196"/>
        <v>5.1641280662011797E-2</v>
      </c>
      <c r="K283" s="82">
        <f t="shared" si="197"/>
        <v>9.2467066438464294E-4</v>
      </c>
      <c r="L283" s="82">
        <f t="shared" si="198"/>
        <v>4.1966015220730665E-2</v>
      </c>
      <c r="M283" s="81">
        <f t="shared" si="199"/>
        <v>1.2040208636517347</v>
      </c>
      <c r="N283" s="84">
        <f t="shared" si="200"/>
        <v>1.7240066206877305E-2</v>
      </c>
      <c r="O283" s="84"/>
      <c r="P283" s="85">
        <f t="shared" si="201"/>
        <v>0.74886559387650331</v>
      </c>
      <c r="Q283" s="87">
        <f t="shared" si="202"/>
        <v>1.7240066206877305E-2</v>
      </c>
      <c r="R283" s="96">
        <f t="shared" si="203"/>
        <v>0.23389433991661934</v>
      </c>
      <c r="AB283" s="119">
        <f t="shared" si="204"/>
        <v>18804.285714285714</v>
      </c>
      <c r="AC283" s="120">
        <f t="shared" si="205"/>
        <v>313.14285714285717</v>
      </c>
      <c r="AD283" s="67">
        <f t="shared" si="206"/>
        <v>268.41828571428573</v>
      </c>
      <c r="AE283" s="41">
        <f t="shared" si="207"/>
        <v>1.1666226699479703</v>
      </c>
    </row>
    <row r="284" spans="1:31" ht="14.4" thickBot="1" x14ac:dyDescent="0.3">
      <c r="A284" s="99">
        <v>44142</v>
      </c>
      <c r="B284" s="100">
        <v>1740172</v>
      </c>
      <c r="C284" s="100">
        <v>30010</v>
      </c>
      <c r="D284" s="100">
        <v>1304607</v>
      </c>
      <c r="E284" s="100"/>
      <c r="F284" s="100">
        <f t="shared" si="192"/>
        <v>20109</v>
      </c>
      <c r="G284" s="100">
        <f t="shared" si="193"/>
        <v>356</v>
      </c>
      <c r="H284" s="100">
        <f t="shared" si="194"/>
        <v>16511</v>
      </c>
      <c r="I284" s="100">
        <f t="shared" si="195"/>
        <v>405555</v>
      </c>
      <c r="J284" s="101">
        <f t="shared" si="196"/>
        <v>5.0579629626193397E-2</v>
      </c>
      <c r="K284" s="101">
        <f t="shared" si="197"/>
        <v>8.8488316310932037E-4</v>
      </c>
      <c r="L284" s="101">
        <f t="shared" si="198"/>
        <v>4.1040185129488732E-2</v>
      </c>
      <c r="M284" s="100">
        <f t="shared" si="199"/>
        <v>1.2064292721766019</v>
      </c>
      <c r="N284" s="102">
        <f t="shared" si="200"/>
        <v>1.7245421716933728E-2</v>
      </c>
      <c r="O284" s="102"/>
      <c r="P284" s="103">
        <f t="shared" si="201"/>
        <v>0.74970002965224125</v>
      </c>
      <c r="Q284" s="104">
        <f t="shared" si="202"/>
        <v>1.7245421716933728E-2</v>
      </c>
      <c r="R284" s="105">
        <f t="shared" si="203"/>
        <v>0.23305454863082498</v>
      </c>
      <c r="AB284" s="121">
        <f t="shared" si="204"/>
        <v>19129.285714285714</v>
      </c>
      <c r="AC284" s="122">
        <f t="shared" si="205"/>
        <v>317.57142857142856</v>
      </c>
      <c r="AD284" s="67">
        <f t="shared" si="206"/>
        <v>272.01600000000002</v>
      </c>
      <c r="AE284" s="41">
        <f t="shared" si="207"/>
        <v>1.1674733419042576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workbookViewId="0">
      <pane xSplit="1" ySplit="3" topLeftCell="AC100" activePane="bottomRight" state="frozen"/>
      <selection pane="topRight" activeCell="B1" sqref="B1"/>
      <selection pane="bottomLeft" activeCell="A4" sqref="A4"/>
      <selection pane="bottomRight" activeCell="AB4" sqref="AB4"/>
    </sheetView>
  </sheetViews>
  <sheetFormatPr defaultColWidth="10.6640625" defaultRowHeight="13.2" x14ac:dyDescent="0.25"/>
  <cols>
    <col min="2" max="2" width="12.6640625" bestFit="1" customWidth="1"/>
  </cols>
  <sheetData>
    <row r="1" spans="1:31" ht="27.6" x14ac:dyDescent="0.25">
      <c r="A1" s="2" t="s">
        <v>199</v>
      </c>
      <c r="B1" s="49">
        <f>B105/B2</f>
        <v>5.3834611547266928E-5</v>
      </c>
      <c r="C1" s="49">
        <f>C105/B2</f>
        <v>1.7499944393292633E-6</v>
      </c>
      <c r="D1" t="s">
        <v>175</v>
      </c>
      <c r="AC1" s="36">
        <f>SUM(AC4:AC162)</f>
        <v>19679.857142857149</v>
      </c>
      <c r="AD1" s="36">
        <f>SUM(AD4:AD162)</f>
        <v>26023.354285714282</v>
      </c>
      <c r="AE1" s="71" t="s">
        <v>195</v>
      </c>
    </row>
    <row r="2" spans="1:31" ht="14.4" thickBot="1" x14ac:dyDescent="0.3">
      <c r="A2" t="s">
        <v>70</v>
      </c>
      <c r="B2" s="35">
        <v>1380004385</v>
      </c>
      <c r="D2" s="23" t="s">
        <v>71</v>
      </c>
      <c r="E2" s="23"/>
      <c r="N2" s="41">
        <f>N134/'Country Statistics'!$M$30</f>
        <v>1.5512591664278212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72">
        <v>0.04</v>
      </c>
      <c r="AE2" s="67"/>
    </row>
    <row r="3" spans="1:3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2</v>
      </c>
      <c r="AE3" s="68">
        <f>COUNT(AB11:AB32)-AD3</f>
        <v>20</v>
      </c>
    </row>
    <row r="4" spans="1:31" ht="13.8" x14ac:dyDescent="0.25">
      <c r="A4" s="106">
        <v>43862</v>
      </c>
      <c r="B4" s="107">
        <v>1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1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31" ht="13.8" x14ac:dyDescent="0.25">
      <c r="A5" s="95">
        <v>43863</v>
      </c>
      <c r="B5" s="81">
        <v>2</v>
      </c>
      <c r="C5" s="81">
        <v>0</v>
      </c>
      <c r="D5" s="81">
        <v>0</v>
      </c>
      <c r="E5" s="81"/>
      <c r="F5" s="81">
        <f t="shared" ref="F5:H36" si="0">B5-B4</f>
        <v>1</v>
      </c>
      <c r="G5" s="81">
        <f t="shared" si="0"/>
        <v>0</v>
      </c>
      <c r="H5" s="81">
        <f t="shared" si="0"/>
        <v>0</v>
      </c>
      <c r="I5" s="81">
        <f t="shared" ref="I5:I63" si="1">B5-C5-D5</f>
        <v>2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</row>
    <row r="6" spans="1:31" ht="13.8" x14ac:dyDescent="0.25">
      <c r="A6" s="95">
        <v>43864</v>
      </c>
      <c r="B6" s="81">
        <v>3</v>
      </c>
      <c r="C6" s="81">
        <v>0</v>
      </c>
      <c r="D6" s="81">
        <v>0</v>
      </c>
      <c r="E6" s="81"/>
      <c r="F6" s="81">
        <f t="shared" si="0"/>
        <v>1</v>
      </c>
      <c r="G6" s="81">
        <f t="shared" si="0"/>
        <v>0</v>
      </c>
      <c r="H6" s="81">
        <f t="shared" si="0"/>
        <v>0</v>
      </c>
      <c r="I6" s="81">
        <f t="shared" si="1"/>
        <v>3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</row>
    <row r="7" spans="1:31" ht="13.8" x14ac:dyDescent="0.25">
      <c r="A7" s="95">
        <v>43865</v>
      </c>
      <c r="B7" s="81">
        <v>3</v>
      </c>
      <c r="C7" s="81">
        <v>0</v>
      </c>
      <c r="D7" s="81">
        <v>0</v>
      </c>
      <c r="E7" s="81"/>
      <c r="F7" s="81">
        <f t="shared" si="0"/>
        <v>0</v>
      </c>
      <c r="G7" s="81">
        <f t="shared" si="0"/>
        <v>0</v>
      </c>
      <c r="H7" s="81">
        <f t="shared" si="0"/>
        <v>0</v>
      </c>
      <c r="I7" s="81">
        <f t="shared" si="1"/>
        <v>3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</row>
    <row r="8" spans="1:31" ht="13.8" x14ac:dyDescent="0.25">
      <c r="A8" s="95">
        <v>43866</v>
      </c>
      <c r="B8" s="81">
        <v>3</v>
      </c>
      <c r="C8" s="81">
        <v>0</v>
      </c>
      <c r="D8" s="81">
        <v>0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3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</row>
    <row r="9" spans="1:31" ht="13.8" x14ac:dyDescent="0.25">
      <c r="A9" s="95">
        <v>43867</v>
      </c>
      <c r="B9" s="81">
        <v>3</v>
      </c>
      <c r="C9" s="81">
        <v>0</v>
      </c>
      <c r="D9" s="81">
        <v>0</v>
      </c>
      <c r="E9" s="81"/>
      <c r="F9" s="81">
        <f t="shared" si="0"/>
        <v>0</v>
      </c>
      <c r="G9" s="81">
        <f t="shared" si="0"/>
        <v>0</v>
      </c>
      <c r="H9" s="81">
        <f t="shared" si="0"/>
        <v>0</v>
      </c>
      <c r="I9" s="81">
        <f t="shared" si="1"/>
        <v>3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</row>
    <row r="10" spans="1:31" ht="13.8" x14ac:dyDescent="0.25">
      <c r="A10" s="95">
        <v>43868</v>
      </c>
      <c r="B10" s="81">
        <v>3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0"/>
        <v>0</v>
      </c>
      <c r="H10" s="81">
        <f t="shared" si="0"/>
        <v>0</v>
      </c>
      <c r="I10" s="81">
        <f t="shared" si="1"/>
        <v>3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</row>
    <row r="11" spans="1:31" ht="13.8" x14ac:dyDescent="0.25">
      <c r="A11" s="95">
        <v>43869</v>
      </c>
      <c r="B11" s="81">
        <v>3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3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0.2857142857142857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3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3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3">AVERAGE(F6:F12)</f>
        <v>0.14285714285714285</v>
      </c>
      <c r="AC12" s="120">
        <f t="shared" si="3"/>
        <v>0</v>
      </c>
      <c r="AD12" s="67"/>
      <c r="AE12" s="67"/>
    </row>
    <row r="13" spans="1:31" ht="13.8" x14ac:dyDescent="0.25">
      <c r="A13" s="95">
        <v>43871</v>
      </c>
      <c r="B13" s="81">
        <v>3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3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3"/>
        <v>0</v>
      </c>
      <c r="AC13" s="120">
        <f t="shared" si="3"/>
        <v>0</v>
      </c>
      <c r="AD13" s="67"/>
      <c r="AE13" s="67"/>
    </row>
    <row r="14" spans="1:31" ht="13.8" x14ac:dyDescent="0.25">
      <c r="A14" s="95">
        <v>43872</v>
      </c>
      <c r="B14" s="81">
        <v>3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3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3"/>
        <v>0</v>
      </c>
      <c r="AC14" s="120">
        <f t="shared" si="3"/>
        <v>0</v>
      </c>
      <c r="AD14" s="67"/>
      <c r="AE14" s="67"/>
    </row>
    <row r="15" spans="1:31" ht="13.8" x14ac:dyDescent="0.25">
      <c r="A15" s="95">
        <v>43873</v>
      </c>
      <c r="B15" s="81">
        <v>3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0"/>
        <v>0</v>
      </c>
      <c r="H15" s="81">
        <f t="shared" si="0"/>
        <v>0</v>
      </c>
      <c r="I15" s="81">
        <f t="shared" si="1"/>
        <v>3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3"/>
        <v>0</v>
      </c>
      <c r="AC15" s="120">
        <f t="shared" si="3"/>
        <v>0</v>
      </c>
      <c r="AD15" s="67"/>
      <c r="AE15" s="67"/>
    </row>
    <row r="16" spans="1:31" ht="13.8" x14ac:dyDescent="0.25">
      <c r="A16" s="95">
        <v>43874</v>
      </c>
      <c r="B16" s="81">
        <v>3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0"/>
        <v>0</v>
      </c>
      <c r="H16" s="81">
        <f t="shared" si="0"/>
        <v>0</v>
      </c>
      <c r="I16" s="81">
        <f t="shared" si="1"/>
        <v>3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3"/>
        <v>0</v>
      </c>
      <c r="AC16" s="120">
        <f t="shared" si="3"/>
        <v>0</v>
      </c>
      <c r="AD16" s="67"/>
      <c r="AE16" s="67"/>
    </row>
    <row r="17" spans="1:31" ht="13.8" x14ac:dyDescent="0.25">
      <c r="A17" s="95">
        <v>43875</v>
      </c>
      <c r="B17" s="81">
        <v>3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3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3"/>
        <v>0</v>
      </c>
      <c r="AC17" s="120">
        <f t="shared" si="3"/>
        <v>0</v>
      </c>
      <c r="AD17" s="67"/>
      <c r="AE17" s="67"/>
    </row>
    <row r="18" spans="1:31" ht="13.8" x14ac:dyDescent="0.25">
      <c r="A18" s="95">
        <v>43876</v>
      </c>
      <c r="B18" s="81">
        <v>3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3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3"/>
        <v>0</v>
      </c>
      <c r="AC18" s="120">
        <f t="shared" si="3"/>
        <v>0</v>
      </c>
      <c r="AD18" s="67"/>
      <c r="AE18" s="67"/>
    </row>
    <row r="19" spans="1:31" ht="13.8" x14ac:dyDescent="0.25">
      <c r="A19" s="95">
        <v>43877</v>
      </c>
      <c r="B19" s="81">
        <v>3</v>
      </c>
      <c r="C19" s="81">
        <v>0</v>
      </c>
      <c r="D19" s="81">
        <v>3</v>
      </c>
      <c r="E19" s="81"/>
      <c r="F19" s="81">
        <f t="shared" si="0"/>
        <v>0</v>
      </c>
      <c r="G19" s="81">
        <f t="shared" si="0"/>
        <v>0</v>
      </c>
      <c r="H19" s="81">
        <f t="shared" si="0"/>
        <v>3</v>
      </c>
      <c r="I19" s="81">
        <f t="shared" si="1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3"/>
        <v>0</v>
      </c>
      <c r="AC19" s="120">
        <f t="shared" si="3"/>
        <v>0</v>
      </c>
      <c r="AD19" s="67"/>
      <c r="AE19" s="67"/>
    </row>
    <row r="20" spans="1:31" ht="13.8" x14ac:dyDescent="0.25">
      <c r="A20" s="95">
        <v>43878</v>
      </c>
      <c r="B20" s="81">
        <v>3</v>
      </c>
      <c r="C20" s="81">
        <v>0</v>
      </c>
      <c r="D20" s="81">
        <v>3</v>
      </c>
      <c r="E20" s="81"/>
      <c r="F20" s="81">
        <f t="shared" si="0"/>
        <v>0</v>
      </c>
      <c r="G20" s="81">
        <f t="shared" si="0"/>
        <v>0</v>
      </c>
      <c r="H20" s="81">
        <f t="shared" si="0"/>
        <v>0</v>
      </c>
      <c r="I20" s="81">
        <f t="shared" si="1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3"/>
        <v>0</v>
      </c>
      <c r="AC20" s="120">
        <f t="shared" si="3"/>
        <v>0</v>
      </c>
      <c r="AD20" s="67"/>
      <c r="AE20" s="67"/>
    </row>
    <row r="21" spans="1:31" ht="13.8" x14ac:dyDescent="0.25">
      <c r="A21" s="95">
        <v>43879</v>
      </c>
      <c r="B21" s="81">
        <v>3</v>
      </c>
      <c r="C21" s="81">
        <v>0</v>
      </c>
      <c r="D21" s="81">
        <v>3</v>
      </c>
      <c r="E21" s="81"/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3"/>
        <v>0</v>
      </c>
      <c r="AC21" s="120">
        <f t="shared" si="3"/>
        <v>0</v>
      </c>
      <c r="AD21" s="67"/>
    </row>
    <row r="22" spans="1:31" ht="13.8" x14ac:dyDescent="0.25">
      <c r="A22" s="95">
        <v>43880</v>
      </c>
      <c r="B22" s="81">
        <v>3</v>
      </c>
      <c r="C22" s="81">
        <v>0</v>
      </c>
      <c r="D22" s="81">
        <v>3</v>
      </c>
      <c r="E22" s="81"/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3"/>
        <v>0</v>
      </c>
      <c r="AC22" s="120">
        <f t="shared" si="3"/>
        <v>0</v>
      </c>
      <c r="AD22" s="67"/>
    </row>
    <row r="23" spans="1:31" ht="13.8" x14ac:dyDescent="0.25">
      <c r="A23" s="95">
        <v>43881</v>
      </c>
      <c r="B23" s="81">
        <v>3</v>
      </c>
      <c r="C23" s="81">
        <v>0</v>
      </c>
      <c r="D23" s="81">
        <v>3</v>
      </c>
      <c r="E23" s="81"/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3"/>
        <v>0</v>
      </c>
      <c r="AC23" s="120">
        <f t="shared" si="3"/>
        <v>0</v>
      </c>
      <c r="AD23" s="67"/>
    </row>
    <row r="24" spans="1:31" ht="13.8" x14ac:dyDescent="0.25">
      <c r="A24" s="95">
        <v>43882</v>
      </c>
      <c r="B24" s="81">
        <v>3</v>
      </c>
      <c r="C24" s="81">
        <v>0</v>
      </c>
      <c r="D24" s="81">
        <v>3</v>
      </c>
      <c r="E24" s="81"/>
      <c r="F24" s="81">
        <f t="shared" si="0"/>
        <v>0</v>
      </c>
      <c r="G24" s="81">
        <f t="shared" si="0"/>
        <v>0</v>
      </c>
      <c r="H24" s="81">
        <f t="shared" si="0"/>
        <v>0</v>
      </c>
      <c r="I24" s="81">
        <f t="shared" si="1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3"/>
        <v>0</v>
      </c>
      <c r="AC24" s="120">
        <f t="shared" si="3"/>
        <v>0</v>
      </c>
      <c r="AD24" s="67"/>
    </row>
    <row r="25" spans="1:31" ht="13.8" x14ac:dyDescent="0.25">
      <c r="A25" s="95">
        <v>43883</v>
      </c>
      <c r="B25" s="81">
        <v>3</v>
      </c>
      <c r="C25" s="81">
        <v>0</v>
      </c>
      <c r="D25" s="81">
        <v>3</v>
      </c>
      <c r="E25" s="81"/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3"/>
        <v>0</v>
      </c>
      <c r="AC25" s="120">
        <f t="shared" si="3"/>
        <v>0</v>
      </c>
      <c r="AD25" s="67"/>
    </row>
    <row r="26" spans="1:31" ht="13.8" x14ac:dyDescent="0.25">
      <c r="A26" s="95">
        <v>43884</v>
      </c>
      <c r="B26" s="81">
        <v>3</v>
      </c>
      <c r="C26" s="81">
        <v>0</v>
      </c>
      <c r="D26" s="81">
        <v>3</v>
      </c>
      <c r="E26" s="81"/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3"/>
        <v>0</v>
      </c>
      <c r="AC26" s="120">
        <f t="shared" si="3"/>
        <v>0</v>
      </c>
      <c r="AD26" s="67"/>
    </row>
    <row r="27" spans="1:31" ht="13.8" x14ac:dyDescent="0.25">
      <c r="A27" s="95">
        <v>43885</v>
      </c>
      <c r="B27" s="81">
        <v>3</v>
      </c>
      <c r="C27" s="81">
        <v>0</v>
      </c>
      <c r="D27" s="81">
        <v>3</v>
      </c>
      <c r="E27" s="81"/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3"/>
        <v>0</v>
      </c>
      <c r="AC27" s="120">
        <f t="shared" si="3"/>
        <v>0</v>
      </c>
      <c r="AD27" s="67"/>
    </row>
    <row r="28" spans="1:31" ht="13.8" x14ac:dyDescent="0.25">
      <c r="A28" s="95">
        <v>43886</v>
      </c>
      <c r="B28" s="81">
        <v>3</v>
      </c>
      <c r="C28" s="81">
        <v>0</v>
      </c>
      <c r="D28" s="81">
        <v>3</v>
      </c>
      <c r="E28" s="81"/>
      <c r="F28" s="81">
        <f t="shared" si="0"/>
        <v>0</v>
      </c>
      <c r="G28" s="81">
        <f t="shared" si="0"/>
        <v>0</v>
      </c>
      <c r="H28" s="81">
        <f t="shared" si="0"/>
        <v>0</v>
      </c>
      <c r="I28" s="81">
        <f t="shared" si="1"/>
        <v>0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4">AVERAGE(F22:F28)</f>
        <v>0</v>
      </c>
      <c r="AC28" s="120">
        <f t="shared" si="4"/>
        <v>0</v>
      </c>
      <c r="AD28" s="67"/>
    </row>
    <row r="29" spans="1:31" ht="13.8" x14ac:dyDescent="0.25">
      <c r="A29" s="95">
        <v>43887</v>
      </c>
      <c r="B29" s="81">
        <v>3</v>
      </c>
      <c r="C29" s="81">
        <v>0</v>
      </c>
      <c r="D29" s="81">
        <v>3</v>
      </c>
      <c r="E29" s="81"/>
      <c r="F29" s="81">
        <f t="shared" si="0"/>
        <v>0</v>
      </c>
      <c r="G29" s="81">
        <f t="shared" si="0"/>
        <v>0</v>
      </c>
      <c r="H29" s="81">
        <f t="shared" si="0"/>
        <v>0</v>
      </c>
      <c r="I29" s="81">
        <f t="shared" si="1"/>
        <v>0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4"/>
        <v>0</v>
      </c>
      <c r="AC29" s="120">
        <f t="shared" si="4"/>
        <v>0</v>
      </c>
      <c r="AD29" s="67"/>
    </row>
    <row r="30" spans="1:31" ht="13.8" x14ac:dyDescent="0.25">
      <c r="A30" s="95">
        <v>43888</v>
      </c>
      <c r="B30" s="81">
        <v>3</v>
      </c>
      <c r="C30" s="81">
        <v>0</v>
      </c>
      <c r="D30" s="81">
        <v>3</v>
      </c>
      <c r="E30" s="81"/>
      <c r="F30" s="81">
        <f t="shared" si="0"/>
        <v>0</v>
      </c>
      <c r="G30" s="81">
        <f t="shared" si="0"/>
        <v>0</v>
      </c>
      <c r="H30" s="81">
        <f t="shared" si="0"/>
        <v>0</v>
      </c>
      <c r="I30" s="81">
        <f t="shared" si="1"/>
        <v>0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4"/>
        <v>0</v>
      </c>
      <c r="AC30" s="120">
        <f t="shared" si="4"/>
        <v>0</v>
      </c>
      <c r="AD30" s="67"/>
    </row>
    <row r="31" spans="1:31" ht="13.8" x14ac:dyDescent="0.25">
      <c r="A31" s="95">
        <v>43889</v>
      </c>
      <c r="B31" s="81">
        <v>3</v>
      </c>
      <c r="C31" s="81">
        <v>0</v>
      </c>
      <c r="D31" s="81">
        <v>3</v>
      </c>
      <c r="E31" s="81"/>
      <c r="F31" s="81">
        <f t="shared" si="0"/>
        <v>0</v>
      </c>
      <c r="G31" s="81">
        <f t="shared" si="0"/>
        <v>0</v>
      </c>
      <c r="H31" s="81">
        <f t="shared" si="0"/>
        <v>0</v>
      </c>
      <c r="I31" s="81">
        <f t="shared" si="1"/>
        <v>0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4"/>
        <v>0</v>
      </c>
      <c r="AC31" s="120">
        <f t="shared" si="4"/>
        <v>0</v>
      </c>
      <c r="AD31" s="67"/>
    </row>
    <row r="32" spans="1:31" ht="13.8" x14ac:dyDescent="0.25">
      <c r="A32" s="95">
        <v>43890</v>
      </c>
      <c r="B32" s="81">
        <v>3</v>
      </c>
      <c r="C32" s="81">
        <v>0</v>
      </c>
      <c r="D32" s="81">
        <v>3</v>
      </c>
      <c r="E32" s="81"/>
      <c r="F32" s="81">
        <f t="shared" si="0"/>
        <v>0</v>
      </c>
      <c r="G32" s="81">
        <f t="shared" si="0"/>
        <v>0</v>
      </c>
      <c r="H32" s="81">
        <f t="shared" si="0"/>
        <v>0</v>
      </c>
      <c r="I32" s="81">
        <f t="shared" si="1"/>
        <v>0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4"/>
        <v>0</v>
      </c>
      <c r="AC32" s="120">
        <f t="shared" si="4"/>
        <v>0</v>
      </c>
      <c r="AD32" s="67"/>
      <c r="AE32" s="41"/>
    </row>
    <row r="33" spans="1:31" ht="13.8" x14ac:dyDescent="0.25">
      <c r="A33" s="95">
        <v>43891</v>
      </c>
      <c r="B33" s="81">
        <v>3</v>
      </c>
      <c r="C33" s="81">
        <v>0</v>
      </c>
      <c r="D33" s="81">
        <v>3</v>
      </c>
      <c r="E33" s="81"/>
      <c r="F33" s="81">
        <f t="shared" si="0"/>
        <v>0</v>
      </c>
      <c r="G33" s="81">
        <f t="shared" si="0"/>
        <v>0</v>
      </c>
      <c r="H33" s="81">
        <f t="shared" si="0"/>
        <v>0</v>
      </c>
      <c r="I33" s="81">
        <f t="shared" si="1"/>
        <v>0</v>
      </c>
      <c r="J33" s="82" t="e">
        <f t="shared" ref="J33:J96" si="5">F33/I32*$B$2/($B$2-B32)</f>
        <v>#DIV/0!</v>
      </c>
      <c r="K33" s="82" t="e">
        <f t="shared" ref="K33:K96" si="6">G33/I32</f>
        <v>#DIV/0!</v>
      </c>
      <c r="L33" s="82" t="e">
        <f t="shared" ref="L33:L96" si="7">H33/I32</f>
        <v>#DIV/0!</v>
      </c>
      <c r="M33" s="81">
        <v>0</v>
      </c>
      <c r="N33" s="84">
        <f t="shared" ref="N33:N96" si="8">C33/B33</f>
        <v>0</v>
      </c>
      <c r="O33" s="84"/>
      <c r="P33" s="85">
        <f>D33/B33</f>
        <v>1</v>
      </c>
      <c r="Q33" s="87">
        <f>N33</f>
        <v>0</v>
      </c>
      <c r="R33" s="96">
        <f t="shared" si="2"/>
        <v>0</v>
      </c>
      <c r="AB33" s="119">
        <f t="shared" si="4"/>
        <v>0</v>
      </c>
      <c r="AC33" s="120">
        <f t="shared" si="4"/>
        <v>0</v>
      </c>
      <c r="AD33" s="67"/>
      <c r="AE33" s="41"/>
    </row>
    <row r="34" spans="1:31" ht="13.8" x14ac:dyDescent="0.25">
      <c r="A34" s="95">
        <v>43892</v>
      </c>
      <c r="B34" s="81">
        <v>5</v>
      </c>
      <c r="C34" s="81">
        <v>0</v>
      </c>
      <c r="D34" s="81">
        <v>3</v>
      </c>
      <c r="E34" s="81"/>
      <c r="F34" s="81">
        <f t="shared" si="0"/>
        <v>2</v>
      </c>
      <c r="G34" s="81">
        <f t="shared" si="0"/>
        <v>0</v>
      </c>
      <c r="H34" s="81">
        <f t="shared" si="0"/>
        <v>0</v>
      </c>
      <c r="I34" s="81">
        <f t="shared" si="1"/>
        <v>2</v>
      </c>
      <c r="J34" s="82" t="e">
        <f t="shared" si="5"/>
        <v>#DIV/0!</v>
      </c>
      <c r="K34" s="82" t="e">
        <f t="shared" si="6"/>
        <v>#DIV/0!</v>
      </c>
      <c r="L34" s="82" t="e">
        <f t="shared" si="7"/>
        <v>#DIV/0!</v>
      </c>
      <c r="M34" s="81" t="e">
        <f t="shared" ref="M34:M97" si="9">J34/(K34+L34)</f>
        <v>#DIV/0!</v>
      </c>
      <c r="N34" s="84">
        <f t="shared" si="8"/>
        <v>0</v>
      </c>
      <c r="O34" s="84"/>
      <c r="P34" s="85">
        <f t="shared" ref="P34:P97" si="10">D34/B34</f>
        <v>0.6</v>
      </c>
      <c r="Q34" s="87">
        <f t="shared" ref="Q34:Q97" si="11">N34</f>
        <v>0</v>
      </c>
      <c r="R34" s="96">
        <f t="shared" si="2"/>
        <v>0.4</v>
      </c>
      <c r="AB34" s="119">
        <f t="shared" si="4"/>
        <v>0.2857142857142857</v>
      </c>
      <c r="AC34" s="120">
        <f t="shared" si="4"/>
        <v>0</v>
      </c>
      <c r="AD34" s="67"/>
      <c r="AE34" s="41"/>
    </row>
    <row r="35" spans="1:31" ht="13.8" x14ac:dyDescent="0.25">
      <c r="A35" s="95">
        <v>43893</v>
      </c>
      <c r="B35" s="81">
        <v>5</v>
      </c>
      <c r="C35" s="81">
        <v>0</v>
      </c>
      <c r="D35" s="81">
        <v>3</v>
      </c>
      <c r="E35" s="81"/>
      <c r="F35" s="81">
        <f t="shared" si="0"/>
        <v>0</v>
      </c>
      <c r="G35" s="81">
        <f t="shared" si="0"/>
        <v>0</v>
      </c>
      <c r="H35" s="81">
        <f t="shared" si="0"/>
        <v>0</v>
      </c>
      <c r="I35" s="81">
        <f t="shared" si="1"/>
        <v>2</v>
      </c>
      <c r="J35" s="82">
        <f t="shared" si="5"/>
        <v>0</v>
      </c>
      <c r="K35" s="82">
        <f t="shared" si="6"/>
        <v>0</v>
      </c>
      <c r="L35" s="82">
        <f t="shared" si="7"/>
        <v>0</v>
      </c>
      <c r="M35" s="83" t="e">
        <f t="shared" si="9"/>
        <v>#DIV/0!</v>
      </c>
      <c r="N35" s="84">
        <f t="shared" si="8"/>
        <v>0</v>
      </c>
      <c r="O35" s="84"/>
      <c r="P35" s="85">
        <f t="shared" si="10"/>
        <v>0.6</v>
      </c>
      <c r="Q35" s="87">
        <f t="shared" si="11"/>
        <v>0</v>
      </c>
      <c r="R35" s="96">
        <f t="shared" si="2"/>
        <v>0.4</v>
      </c>
      <c r="AB35" s="119">
        <f t="shared" si="4"/>
        <v>0.2857142857142857</v>
      </c>
      <c r="AC35" s="120">
        <f t="shared" si="4"/>
        <v>0</v>
      </c>
      <c r="AD35" s="67"/>
      <c r="AE35" s="41"/>
    </row>
    <row r="36" spans="1:31" ht="13.8" x14ac:dyDescent="0.25">
      <c r="A36" s="95">
        <v>43894</v>
      </c>
      <c r="B36" s="81">
        <v>28</v>
      </c>
      <c r="C36" s="81">
        <v>0</v>
      </c>
      <c r="D36" s="81">
        <v>3</v>
      </c>
      <c r="E36" s="81"/>
      <c r="F36" s="81">
        <f t="shared" si="0"/>
        <v>23</v>
      </c>
      <c r="G36" s="81">
        <f t="shared" si="0"/>
        <v>0</v>
      </c>
      <c r="H36" s="81">
        <f t="shared" si="0"/>
        <v>0</v>
      </c>
      <c r="I36" s="81">
        <f t="shared" si="1"/>
        <v>25</v>
      </c>
      <c r="J36" s="82">
        <f t="shared" si="5"/>
        <v>11.500000041666535</v>
      </c>
      <c r="K36" s="82">
        <f t="shared" si="6"/>
        <v>0</v>
      </c>
      <c r="L36" s="82">
        <f t="shared" si="7"/>
        <v>0</v>
      </c>
      <c r="M36" s="81" t="e">
        <f t="shared" si="9"/>
        <v>#DIV/0!</v>
      </c>
      <c r="N36" s="84">
        <f t="shared" si="8"/>
        <v>0</v>
      </c>
      <c r="O36" s="84"/>
      <c r="P36" s="85">
        <f t="shared" si="10"/>
        <v>0.10714285714285714</v>
      </c>
      <c r="Q36" s="87">
        <f t="shared" si="11"/>
        <v>0</v>
      </c>
      <c r="R36" s="96">
        <f t="shared" si="2"/>
        <v>0.8928571428571429</v>
      </c>
      <c r="AB36" s="119">
        <f t="shared" si="4"/>
        <v>3.5714285714285716</v>
      </c>
      <c r="AC36" s="120">
        <f t="shared" si="4"/>
        <v>0</v>
      </c>
      <c r="AD36" s="67"/>
      <c r="AE36" s="41"/>
    </row>
    <row r="37" spans="1:31" ht="13.8" x14ac:dyDescent="0.25">
      <c r="A37" s="95">
        <v>43895</v>
      </c>
      <c r="B37" s="81">
        <v>30</v>
      </c>
      <c r="C37" s="81">
        <v>0</v>
      </c>
      <c r="D37" s="81">
        <v>3</v>
      </c>
      <c r="E37" s="81"/>
      <c r="F37" s="81">
        <f t="shared" ref="F37:H61" si="12">B37-B36</f>
        <v>2</v>
      </c>
      <c r="G37" s="81">
        <f t="shared" si="12"/>
        <v>0</v>
      </c>
      <c r="H37" s="81">
        <f t="shared" si="12"/>
        <v>0</v>
      </c>
      <c r="I37" s="81">
        <f t="shared" si="1"/>
        <v>27</v>
      </c>
      <c r="J37" s="82">
        <f t="shared" si="5"/>
        <v>8.0000001623183284E-2</v>
      </c>
      <c r="K37" s="82">
        <f t="shared" si="6"/>
        <v>0</v>
      </c>
      <c r="L37" s="82">
        <f t="shared" si="7"/>
        <v>0</v>
      </c>
      <c r="M37" s="83" t="e">
        <f t="shared" si="9"/>
        <v>#DIV/0!</v>
      </c>
      <c r="N37" s="84">
        <f t="shared" si="8"/>
        <v>0</v>
      </c>
      <c r="O37" s="84"/>
      <c r="P37" s="85">
        <f t="shared" si="10"/>
        <v>0.1</v>
      </c>
      <c r="Q37" s="87">
        <f t="shared" si="11"/>
        <v>0</v>
      </c>
      <c r="R37" s="96">
        <f t="shared" si="2"/>
        <v>0.9</v>
      </c>
      <c r="AB37" s="119">
        <f t="shared" si="4"/>
        <v>3.8571428571428572</v>
      </c>
      <c r="AC37" s="120">
        <f t="shared" si="4"/>
        <v>0</v>
      </c>
      <c r="AD37" s="67"/>
      <c r="AE37" s="41"/>
    </row>
    <row r="38" spans="1:31" ht="13.8" x14ac:dyDescent="0.25">
      <c r="A38" s="95">
        <v>43896</v>
      </c>
      <c r="B38" s="81">
        <v>31</v>
      </c>
      <c r="C38" s="81">
        <v>0</v>
      </c>
      <c r="D38" s="81">
        <v>3</v>
      </c>
      <c r="E38" s="81"/>
      <c r="F38" s="81">
        <f t="shared" si="12"/>
        <v>1</v>
      </c>
      <c r="G38" s="81">
        <f t="shared" si="12"/>
        <v>0</v>
      </c>
      <c r="H38" s="81">
        <f t="shared" si="12"/>
        <v>0</v>
      </c>
      <c r="I38" s="81">
        <f t="shared" si="1"/>
        <v>28</v>
      </c>
      <c r="J38" s="82">
        <f t="shared" si="5"/>
        <v>3.7037037842187474E-2</v>
      </c>
      <c r="K38" s="82">
        <f t="shared" si="6"/>
        <v>0</v>
      </c>
      <c r="L38" s="82">
        <f t="shared" si="7"/>
        <v>0</v>
      </c>
      <c r="M38" s="81" t="e">
        <f t="shared" si="9"/>
        <v>#DIV/0!</v>
      </c>
      <c r="N38" s="84">
        <f t="shared" si="8"/>
        <v>0</v>
      </c>
      <c r="O38" s="84"/>
      <c r="P38" s="85">
        <f t="shared" si="10"/>
        <v>9.6774193548387094E-2</v>
      </c>
      <c r="Q38" s="87">
        <f t="shared" si="11"/>
        <v>0</v>
      </c>
      <c r="R38" s="96">
        <f t="shared" si="2"/>
        <v>0.90322580645161288</v>
      </c>
      <c r="AB38" s="119">
        <f t="shared" si="4"/>
        <v>4</v>
      </c>
      <c r="AC38" s="120">
        <f t="shared" si="4"/>
        <v>0</v>
      </c>
      <c r="AD38" s="67"/>
      <c r="AE38" s="41"/>
    </row>
    <row r="39" spans="1:31" ht="13.8" x14ac:dyDescent="0.25">
      <c r="A39" s="95">
        <v>43897</v>
      </c>
      <c r="B39" s="81">
        <v>34</v>
      </c>
      <c r="C39" s="81">
        <v>0</v>
      </c>
      <c r="D39" s="81">
        <v>3</v>
      </c>
      <c r="E39" s="81"/>
      <c r="F39" s="81">
        <f t="shared" si="12"/>
        <v>3</v>
      </c>
      <c r="G39" s="81">
        <f t="shared" si="12"/>
        <v>0</v>
      </c>
      <c r="H39" s="81">
        <f t="shared" si="12"/>
        <v>0</v>
      </c>
      <c r="I39" s="81">
        <f t="shared" si="1"/>
        <v>31</v>
      </c>
      <c r="J39" s="82">
        <f t="shared" si="5"/>
        <v>0.10714285954968185</v>
      </c>
      <c r="K39" s="82">
        <f t="shared" si="6"/>
        <v>0</v>
      </c>
      <c r="L39" s="82">
        <f t="shared" si="7"/>
        <v>0</v>
      </c>
      <c r="M39" s="81" t="e">
        <f t="shared" si="9"/>
        <v>#DIV/0!</v>
      </c>
      <c r="N39" s="84">
        <f t="shared" si="8"/>
        <v>0</v>
      </c>
      <c r="O39" s="84"/>
      <c r="P39" s="85">
        <f t="shared" si="10"/>
        <v>8.8235294117647065E-2</v>
      </c>
      <c r="Q39" s="87">
        <f t="shared" si="11"/>
        <v>0</v>
      </c>
      <c r="R39" s="96">
        <f t="shared" si="2"/>
        <v>0.91176470588235292</v>
      </c>
      <c r="AB39" s="119">
        <f t="shared" si="4"/>
        <v>4.4285714285714288</v>
      </c>
      <c r="AC39" s="120">
        <f t="shared" si="4"/>
        <v>0</v>
      </c>
      <c r="AD39" s="67"/>
      <c r="AE39" s="41"/>
    </row>
    <row r="40" spans="1:31" ht="13.8" x14ac:dyDescent="0.25">
      <c r="A40" s="95">
        <v>43898</v>
      </c>
      <c r="B40" s="81">
        <v>39</v>
      </c>
      <c r="C40" s="81">
        <v>0</v>
      </c>
      <c r="D40" s="81">
        <v>3</v>
      </c>
      <c r="E40" s="81"/>
      <c r="F40" s="81">
        <f t="shared" si="12"/>
        <v>5</v>
      </c>
      <c r="G40" s="81">
        <f t="shared" si="12"/>
        <v>0</v>
      </c>
      <c r="H40" s="81">
        <f t="shared" si="12"/>
        <v>0</v>
      </c>
      <c r="I40" s="81">
        <f t="shared" si="1"/>
        <v>36</v>
      </c>
      <c r="J40" s="82">
        <f t="shared" si="5"/>
        <v>0.16129032655445216</v>
      </c>
      <c r="K40" s="82">
        <f t="shared" si="6"/>
        <v>0</v>
      </c>
      <c r="L40" s="82">
        <f t="shared" si="7"/>
        <v>0</v>
      </c>
      <c r="M40" s="81" t="e">
        <f t="shared" si="9"/>
        <v>#DIV/0!</v>
      </c>
      <c r="N40" s="84">
        <f t="shared" si="8"/>
        <v>0</v>
      </c>
      <c r="O40" s="84"/>
      <c r="P40" s="85">
        <f t="shared" si="10"/>
        <v>7.6923076923076927E-2</v>
      </c>
      <c r="Q40" s="87">
        <f t="shared" si="11"/>
        <v>0</v>
      </c>
      <c r="R40" s="96">
        <f t="shared" si="2"/>
        <v>0.92307692307692313</v>
      </c>
      <c r="AB40" s="119">
        <f t="shared" si="4"/>
        <v>5.1428571428571432</v>
      </c>
      <c r="AC40" s="120">
        <f t="shared" si="4"/>
        <v>0</v>
      </c>
      <c r="AD40" s="67"/>
      <c r="AE40" s="41"/>
    </row>
    <row r="41" spans="1:31" ht="13.8" x14ac:dyDescent="0.25">
      <c r="A41" s="95">
        <v>43899</v>
      </c>
      <c r="B41" s="81">
        <v>43</v>
      </c>
      <c r="C41" s="81">
        <v>0</v>
      </c>
      <c r="D41" s="81">
        <v>3</v>
      </c>
      <c r="E41" s="81"/>
      <c r="F41" s="81">
        <f t="shared" si="12"/>
        <v>4</v>
      </c>
      <c r="G41" s="81">
        <f t="shared" si="12"/>
        <v>0</v>
      </c>
      <c r="H41" s="81">
        <f t="shared" si="12"/>
        <v>0</v>
      </c>
      <c r="I41" s="81">
        <f t="shared" si="1"/>
        <v>40</v>
      </c>
      <c r="J41" s="82">
        <f t="shared" si="5"/>
        <v>0.11111111425119784</v>
      </c>
      <c r="K41" s="82">
        <f t="shared" si="6"/>
        <v>0</v>
      </c>
      <c r="L41" s="82">
        <f t="shared" si="7"/>
        <v>0</v>
      </c>
      <c r="M41" s="81" t="e">
        <f t="shared" si="9"/>
        <v>#DIV/0!</v>
      </c>
      <c r="N41" s="84">
        <f t="shared" si="8"/>
        <v>0</v>
      </c>
      <c r="O41" s="84"/>
      <c r="P41" s="85">
        <f t="shared" si="10"/>
        <v>6.9767441860465115E-2</v>
      </c>
      <c r="Q41" s="87">
        <f t="shared" si="11"/>
        <v>0</v>
      </c>
      <c r="R41" s="96">
        <f t="shared" si="2"/>
        <v>0.93023255813953487</v>
      </c>
      <c r="AB41" s="119">
        <f t="shared" si="4"/>
        <v>5.4285714285714288</v>
      </c>
      <c r="AC41" s="120">
        <f t="shared" si="4"/>
        <v>0</v>
      </c>
      <c r="AD41" s="67"/>
      <c r="AE41" s="41"/>
    </row>
    <row r="42" spans="1:31" ht="13.8" x14ac:dyDescent="0.25">
      <c r="A42" s="95">
        <v>43900</v>
      </c>
      <c r="B42" s="81">
        <v>56</v>
      </c>
      <c r="C42" s="81">
        <v>0</v>
      </c>
      <c r="D42" s="81">
        <v>4</v>
      </c>
      <c r="E42" s="81"/>
      <c r="F42" s="81">
        <f t="shared" si="12"/>
        <v>13</v>
      </c>
      <c r="G42" s="81">
        <f t="shared" si="12"/>
        <v>0</v>
      </c>
      <c r="H42" s="81">
        <f t="shared" si="12"/>
        <v>1</v>
      </c>
      <c r="I42" s="81">
        <f t="shared" si="1"/>
        <v>52</v>
      </c>
      <c r="J42" s="82">
        <f t="shared" si="5"/>
        <v>0.32500001012677976</v>
      </c>
      <c r="K42" s="82">
        <f t="shared" si="6"/>
        <v>0</v>
      </c>
      <c r="L42" s="82">
        <f t="shared" si="7"/>
        <v>2.5000000000000001E-2</v>
      </c>
      <c r="M42" s="81">
        <f t="shared" si="9"/>
        <v>13.000000405071189</v>
      </c>
      <c r="N42" s="84">
        <f t="shared" si="8"/>
        <v>0</v>
      </c>
      <c r="O42" s="84"/>
      <c r="P42" s="85">
        <f t="shared" si="10"/>
        <v>7.1428571428571425E-2</v>
      </c>
      <c r="Q42" s="87">
        <f t="shared" si="11"/>
        <v>0</v>
      </c>
      <c r="R42" s="96">
        <f t="shared" si="2"/>
        <v>0.9285714285714286</v>
      </c>
      <c r="AB42" s="119">
        <f t="shared" si="4"/>
        <v>7.2857142857142856</v>
      </c>
      <c r="AC42" s="120">
        <f t="shared" si="4"/>
        <v>0</v>
      </c>
      <c r="AD42" s="67">
        <f t="shared" ref="AD42:AD105" si="13">INDEX(AB21:AB42,$AE$3)*$AD$2</f>
        <v>0.20571428571428574</v>
      </c>
      <c r="AE42" s="41">
        <f t="shared" ref="AE42:AE105" si="14">AC42/AD42</f>
        <v>0</v>
      </c>
    </row>
    <row r="43" spans="1:31" ht="13.8" x14ac:dyDescent="0.25">
      <c r="A43" s="95">
        <v>43901</v>
      </c>
      <c r="B43" s="81">
        <v>62</v>
      </c>
      <c r="C43" s="81">
        <v>1</v>
      </c>
      <c r="D43" s="81">
        <v>4</v>
      </c>
      <c r="E43" s="81"/>
      <c r="F43" s="81">
        <f t="shared" si="12"/>
        <v>6</v>
      </c>
      <c r="G43" s="81">
        <f t="shared" si="12"/>
        <v>1</v>
      </c>
      <c r="H43" s="81">
        <f t="shared" si="12"/>
        <v>0</v>
      </c>
      <c r="I43" s="81">
        <f t="shared" si="1"/>
        <v>57</v>
      </c>
      <c r="J43" s="82">
        <f t="shared" si="5"/>
        <v>0.11538462006687496</v>
      </c>
      <c r="K43" s="82">
        <f t="shared" si="6"/>
        <v>1.9230769230769232E-2</v>
      </c>
      <c r="L43" s="82">
        <f t="shared" si="7"/>
        <v>0</v>
      </c>
      <c r="M43" s="81">
        <f t="shared" si="9"/>
        <v>6.0000002434774977</v>
      </c>
      <c r="N43" s="84">
        <f t="shared" si="8"/>
        <v>1.6129032258064516E-2</v>
      </c>
      <c r="O43" s="84"/>
      <c r="P43" s="85">
        <f t="shared" si="10"/>
        <v>6.4516129032258063E-2</v>
      </c>
      <c r="Q43" s="87">
        <f t="shared" si="11"/>
        <v>1.6129032258064516E-2</v>
      </c>
      <c r="R43" s="96">
        <f t="shared" si="2"/>
        <v>0.91935483870967738</v>
      </c>
      <c r="AB43" s="119">
        <f t="shared" si="4"/>
        <v>4.8571428571428568</v>
      </c>
      <c r="AC43" s="120">
        <f t="shared" si="4"/>
        <v>0.14285714285714285</v>
      </c>
      <c r="AD43" s="67">
        <f t="shared" si="13"/>
        <v>0.21714285714285717</v>
      </c>
      <c r="AE43" s="41">
        <f t="shared" si="14"/>
        <v>0.6578947368421052</v>
      </c>
    </row>
    <row r="44" spans="1:31" ht="13.8" x14ac:dyDescent="0.25">
      <c r="A44" s="95">
        <v>43902</v>
      </c>
      <c r="B44" s="81">
        <v>73</v>
      </c>
      <c r="C44" s="81">
        <v>1</v>
      </c>
      <c r="D44" s="81">
        <v>4</v>
      </c>
      <c r="E44" s="81"/>
      <c r="F44" s="81">
        <f t="shared" si="12"/>
        <v>11</v>
      </c>
      <c r="G44" s="81">
        <f t="shared" si="12"/>
        <v>0</v>
      </c>
      <c r="H44" s="81">
        <f t="shared" si="12"/>
        <v>0</v>
      </c>
      <c r="I44" s="81">
        <f t="shared" si="1"/>
        <v>68</v>
      </c>
      <c r="J44" s="82">
        <f t="shared" si="5"/>
        <v>0.19298246481054998</v>
      </c>
      <c r="K44" s="82">
        <f t="shared" si="6"/>
        <v>0</v>
      </c>
      <c r="L44" s="82">
        <f t="shared" si="7"/>
        <v>0</v>
      </c>
      <c r="M44" s="81" t="e">
        <f t="shared" si="9"/>
        <v>#DIV/0!</v>
      </c>
      <c r="N44" s="84">
        <f t="shared" si="8"/>
        <v>1.3698630136986301E-2</v>
      </c>
      <c r="O44" s="84"/>
      <c r="P44" s="85">
        <f t="shared" si="10"/>
        <v>5.4794520547945202E-2</v>
      </c>
      <c r="Q44" s="87">
        <f t="shared" si="11"/>
        <v>1.3698630136986301E-2</v>
      </c>
      <c r="R44" s="96">
        <f t="shared" si="2"/>
        <v>0.93150684931506844</v>
      </c>
      <c r="AB44" s="119">
        <f t="shared" ref="AB44:AC59" si="15">AVERAGE(F38:F44)</f>
        <v>6.1428571428571432</v>
      </c>
      <c r="AC44" s="120">
        <f t="shared" si="15"/>
        <v>0.14285714285714285</v>
      </c>
      <c r="AD44" s="67">
        <f t="shared" si="13"/>
        <v>0.29142857142857143</v>
      </c>
      <c r="AE44" s="41">
        <f t="shared" si="14"/>
        <v>0.49019607843137253</v>
      </c>
    </row>
    <row r="45" spans="1:31" ht="13.8" x14ac:dyDescent="0.25">
      <c r="A45" s="95">
        <v>43903</v>
      </c>
      <c r="B45" s="81">
        <v>82</v>
      </c>
      <c r="C45" s="81">
        <v>2</v>
      </c>
      <c r="D45" s="81">
        <v>4</v>
      </c>
      <c r="E45" s="81"/>
      <c r="F45" s="81">
        <f t="shared" si="12"/>
        <v>9</v>
      </c>
      <c r="G45" s="81">
        <f t="shared" si="12"/>
        <v>1</v>
      </c>
      <c r="H45" s="81">
        <f t="shared" si="12"/>
        <v>0</v>
      </c>
      <c r="I45" s="81">
        <f t="shared" si="1"/>
        <v>76</v>
      </c>
      <c r="J45" s="82">
        <f t="shared" si="5"/>
        <v>0.1323529481777275</v>
      </c>
      <c r="K45" s="82">
        <f t="shared" si="6"/>
        <v>1.4705882352941176E-2</v>
      </c>
      <c r="L45" s="82">
        <f t="shared" si="7"/>
        <v>0</v>
      </c>
      <c r="M45" s="81">
        <f t="shared" si="9"/>
        <v>9.0000004760854697</v>
      </c>
      <c r="N45" s="84">
        <f t="shared" si="8"/>
        <v>2.4390243902439025E-2</v>
      </c>
      <c r="O45" s="84"/>
      <c r="P45" s="85">
        <f t="shared" si="10"/>
        <v>4.878048780487805E-2</v>
      </c>
      <c r="Q45" s="87">
        <f t="shared" si="11"/>
        <v>2.4390243902439025E-2</v>
      </c>
      <c r="R45" s="96">
        <f t="shared" si="2"/>
        <v>0.92682926829268286</v>
      </c>
      <c r="AB45" s="119">
        <f t="shared" si="15"/>
        <v>7.2857142857142856</v>
      </c>
      <c r="AC45" s="120">
        <f t="shared" si="15"/>
        <v>0.2857142857142857</v>
      </c>
      <c r="AD45" s="67">
        <f t="shared" si="13"/>
        <v>0.19428571428571428</v>
      </c>
      <c r="AE45" s="41">
        <f t="shared" si="14"/>
        <v>1.4705882352941175</v>
      </c>
    </row>
    <row r="46" spans="1:31" ht="13.8" x14ac:dyDescent="0.25">
      <c r="A46" s="97">
        <v>43904</v>
      </c>
      <c r="B46" s="88">
        <v>102</v>
      </c>
      <c r="C46" s="88">
        <v>2</v>
      </c>
      <c r="D46" s="88">
        <v>4</v>
      </c>
      <c r="E46" s="88"/>
      <c r="F46" s="88">
        <f t="shared" si="12"/>
        <v>20</v>
      </c>
      <c r="G46" s="88">
        <f t="shared" si="12"/>
        <v>0</v>
      </c>
      <c r="H46" s="88">
        <f t="shared" si="12"/>
        <v>0</v>
      </c>
      <c r="I46" s="88">
        <f t="shared" si="1"/>
        <v>96</v>
      </c>
      <c r="J46" s="82">
        <f t="shared" si="5"/>
        <v>0.26315791037371172</v>
      </c>
      <c r="K46" s="89">
        <f t="shared" si="6"/>
        <v>0</v>
      </c>
      <c r="L46" s="89">
        <f t="shared" si="7"/>
        <v>0</v>
      </c>
      <c r="M46" s="88" t="e">
        <f t="shared" si="9"/>
        <v>#DIV/0!</v>
      </c>
      <c r="N46" s="84">
        <f t="shared" si="8"/>
        <v>1.9607843137254902E-2</v>
      </c>
      <c r="O46" s="84"/>
      <c r="P46" s="85">
        <f t="shared" si="10"/>
        <v>3.9215686274509803E-2</v>
      </c>
      <c r="Q46" s="87">
        <f t="shared" si="11"/>
        <v>1.9607843137254902E-2</v>
      </c>
      <c r="R46" s="96">
        <f t="shared" si="2"/>
        <v>0.94117647058823528</v>
      </c>
      <c r="AB46" s="119">
        <f t="shared" si="15"/>
        <v>9.7142857142857135</v>
      </c>
      <c r="AC46" s="120">
        <f t="shared" si="15"/>
        <v>0.2857142857142857</v>
      </c>
      <c r="AD46" s="67">
        <f t="shared" si="13"/>
        <v>0.24571428571428575</v>
      </c>
      <c r="AE46" s="41">
        <f t="shared" si="14"/>
        <v>1.1627906976744184</v>
      </c>
    </row>
    <row r="47" spans="1:31" ht="13.8" x14ac:dyDescent="0.25">
      <c r="A47" s="98">
        <v>43905</v>
      </c>
      <c r="B47" s="90">
        <v>113</v>
      </c>
      <c r="C47" s="90">
        <v>2</v>
      </c>
      <c r="D47" s="90">
        <v>13</v>
      </c>
      <c r="E47" s="90"/>
      <c r="F47" s="90">
        <f t="shared" si="12"/>
        <v>11</v>
      </c>
      <c r="G47" s="90">
        <f t="shared" si="12"/>
        <v>0</v>
      </c>
      <c r="H47" s="90">
        <f t="shared" si="12"/>
        <v>9</v>
      </c>
      <c r="I47" s="90">
        <f t="shared" si="1"/>
        <v>98</v>
      </c>
      <c r="J47" s="91">
        <f t="shared" si="5"/>
        <v>0.11458334180250994</v>
      </c>
      <c r="K47" s="91">
        <f t="shared" si="6"/>
        <v>0</v>
      </c>
      <c r="L47" s="91">
        <f t="shared" si="7"/>
        <v>9.375E-2</v>
      </c>
      <c r="M47" s="90">
        <f t="shared" si="9"/>
        <v>1.2222223125601059</v>
      </c>
      <c r="N47" s="92">
        <f t="shared" si="8"/>
        <v>1.7699115044247787E-2</v>
      </c>
      <c r="O47" s="92"/>
      <c r="P47" s="85">
        <f t="shared" si="10"/>
        <v>0.11504424778761062</v>
      </c>
      <c r="Q47" s="87">
        <f t="shared" si="11"/>
        <v>1.7699115044247787E-2</v>
      </c>
      <c r="R47" s="96">
        <f t="shared" si="2"/>
        <v>0.86725663716814161</v>
      </c>
      <c r="AB47" s="119">
        <f t="shared" si="15"/>
        <v>10.571428571428571</v>
      </c>
      <c r="AC47" s="120">
        <f t="shared" si="15"/>
        <v>0.2857142857142857</v>
      </c>
      <c r="AD47" s="67">
        <f t="shared" si="13"/>
        <v>0.29142857142857143</v>
      </c>
      <c r="AE47" s="41">
        <f t="shared" si="14"/>
        <v>0.98039215686274506</v>
      </c>
    </row>
    <row r="48" spans="1:31" ht="13.8" x14ac:dyDescent="0.25">
      <c r="A48" s="97">
        <v>43906</v>
      </c>
      <c r="B48" s="88">
        <v>119</v>
      </c>
      <c r="C48" s="88">
        <v>2</v>
      </c>
      <c r="D48" s="88">
        <v>13</v>
      </c>
      <c r="E48" s="88"/>
      <c r="F48" s="88">
        <f t="shared" si="12"/>
        <v>6</v>
      </c>
      <c r="G48" s="88">
        <f t="shared" si="12"/>
        <v>0</v>
      </c>
      <c r="H48" s="88">
        <f t="shared" si="12"/>
        <v>0</v>
      </c>
      <c r="I48" s="88">
        <f t="shared" si="1"/>
        <v>104</v>
      </c>
      <c r="J48" s="82">
        <f t="shared" si="5"/>
        <v>6.1224494809212514E-2</v>
      </c>
      <c r="K48" s="89">
        <f t="shared" si="6"/>
        <v>0</v>
      </c>
      <c r="L48" s="89">
        <f t="shared" si="7"/>
        <v>0</v>
      </c>
      <c r="M48" s="88" t="e">
        <f t="shared" si="9"/>
        <v>#DIV/0!</v>
      </c>
      <c r="N48" s="84">
        <f t="shared" si="8"/>
        <v>1.680672268907563E-2</v>
      </c>
      <c r="O48" s="84"/>
      <c r="P48" s="85">
        <f t="shared" si="10"/>
        <v>0.1092436974789916</v>
      </c>
      <c r="Q48" s="87">
        <f t="shared" si="11"/>
        <v>1.680672268907563E-2</v>
      </c>
      <c r="R48" s="96">
        <f t="shared" si="2"/>
        <v>0.87394957983193278</v>
      </c>
      <c r="AB48" s="119">
        <f t="shared" si="15"/>
        <v>10.857142857142858</v>
      </c>
      <c r="AC48" s="120">
        <f t="shared" si="15"/>
        <v>0.2857142857142857</v>
      </c>
      <c r="AD48" s="67">
        <f t="shared" si="13"/>
        <v>0.38857142857142857</v>
      </c>
      <c r="AE48" s="41">
        <f t="shared" si="14"/>
        <v>0.73529411764705876</v>
      </c>
    </row>
    <row r="49" spans="1:31" ht="13.8" x14ac:dyDescent="0.25">
      <c r="A49" s="97">
        <v>43907</v>
      </c>
      <c r="B49" s="88">
        <v>142</v>
      </c>
      <c r="C49" s="88">
        <v>3</v>
      </c>
      <c r="D49" s="88">
        <v>14</v>
      </c>
      <c r="E49" s="88"/>
      <c r="F49" s="88">
        <f t="shared" si="12"/>
        <v>23</v>
      </c>
      <c r="G49" s="88">
        <f t="shared" si="12"/>
        <v>1</v>
      </c>
      <c r="H49" s="88">
        <f t="shared" si="12"/>
        <v>1</v>
      </c>
      <c r="I49" s="88">
        <f t="shared" si="1"/>
        <v>125</v>
      </c>
      <c r="J49" s="82">
        <f t="shared" si="5"/>
        <v>0.22115386522430003</v>
      </c>
      <c r="K49" s="89">
        <f t="shared" si="6"/>
        <v>9.6153846153846159E-3</v>
      </c>
      <c r="L49" s="89">
        <f t="shared" si="7"/>
        <v>9.6153846153846159E-3</v>
      </c>
      <c r="M49" s="88">
        <f t="shared" si="9"/>
        <v>11.500000991663601</v>
      </c>
      <c r="N49" s="84">
        <f t="shared" si="8"/>
        <v>2.1126760563380281E-2</v>
      </c>
      <c r="O49" s="84"/>
      <c r="P49" s="85">
        <f t="shared" si="10"/>
        <v>9.8591549295774641E-2</v>
      </c>
      <c r="Q49" s="87">
        <f t="shared" si="11"/>
        <v>2.1126760563380281E-2</v>
      </c>
      <c r="R49" s="96">
        <f t="shared" si="2"/>
        <v>0.88028169014084512</v>
      </c>
      <c r="AB49" s="119">
        <f t="shared" si="15"/>
        <v>12.285714285714286</v>
      </c>
      <c r="AC49" s="120">
        <f t="shared" si="15"/>
        <v>0.42857142857142855</v>
      </c>
      <c r="AD49" s="67">
        <f t="shared" si="13"/>
        <v>0.42285714285714288</v>
      </c>
      <c r="AE49" s="41">
        <f t="shared" si="14"/>
        <v>1.0135135135135134</v>
      </c>
    </row>
    <row r="50" spans="1:31" ht="13.8" x14ac:dyDescent="0.25">
      <c r="A50" s="97">
        <v>43908</v>
      </c>
      <c r="B50" s="88">
        <v>156</v>
      </c>
      <c r="C50" s="88">
        <v>3</v>
      </c>
      <c r="D50" s="93">
        <v>14</v>
      </c>
      <c r="E50" s="93"/>
      <c r="F50" s="88">
        <f t="shared" si="12"/>
        <v>14</v>
      </c>
      <c r="G50" s="88">
        <f t="shared" si="12"/>
        <v>0</v>
      </c>
      <c r="H50" s="88">
        <f t="shared" si="12"/>
        <v>0</v>
      </c>
      <c r="I50" s="88">
        <f t="shared" si="1"/>
        <v>139</v>
      </c>
      <c r="J50" s="82">
        <f t="shared" si="5"/>
        <v>0.11200001152460225</v>
      </c>
      <c r="K50" s="89">
        <f t="shared" si="6"/>
        <v>0</v>
      </c>
      <c r="L50" s="89">
        <f t="shared" si="7"/>
        <v>0</v>
      </c>
      <c r="M50" s="88" t="e">
        <f t="shared" si="9"/>
        <v>#DIV/0!</v>
      </c>
      <c r="N50" s="84">
        <f t="shared" si="8"/>
        <v>1.9230769230769232E-2</v>
      </c>
      <c r="O50" s="84"/>
      <c r="P50" s="85">
        <f t="shared" si="10"/>
        <v>8.9743589743589744E-2</v>
      </c>
      <c r="Q50" s="87">
        <f t="shared" si="11"/>
        <v>1.9230769230769232E-2</v>
      </c>
      <c r="R50" s="96">
        <f t="shared" si="2"/>
        <v>0.89102564102564097</v>
      </c>
      <c r="AB50" s="119">
        <f t="shared" si="15"/>
        <v>13.428571428571429</v>
      </c>
      <c r="AC50" s="120">
        <f t="shared" si="15"/>
        <v>0.2857142857142857</v>
      </c>
      <c r="AD50" s="67">
        <f t="shared" si="13"/>
        <v>0.43428571428571433</v>
      </c>
      <c r="AE50" s="41">
        <f t="shared" si="14"/>
        <v>0.6578947368421052</v>
      </c>
    </row>
    <row r="51" spans="1:31" ht="13.8" x14ac:dyDescent="0.25">
      <c r="A51" s="97">
        <v>43909</v>
      </c>
      <c r="B51" s="88">
        <v>194</v>
      </c>
      <c r="C51" s="88">
        <v>4</v>
      </c>
      <c r="D51" s="93">
        <v>15</v>
      </c>
      <c r="E51" s="93"/>
      <c r="F51" s="88">
        <f t="shared" si="12"/>
        <v>38</v>
      </c>
      <c r="G51" s="88">
        <f t="shared" si="12"/>
        <v>1</v>
      </c>
      <c r="H51" s="88">
        <f t="shared" si="12"/>
        <v>1</v>
      </c>
      <c r="I51" s="88">
        <f t="shared" si="1"/>
        <v>175</v>
      </c>
      <c r="J51" s="82">
        <f t="shared" si="5"/>
        <v>0.27338132586790659</v>
      </c>
      <c r="K51" s="89">
        <f t="shared" si="6"/>
        <v>7.1942446043165471E-3</v>
      </c>
      <c r="L51" s="89">
        <f t="shared" si="7"/>
        <v>7.1942446043165471E-3</v>
      </c>
      <c r="M51" s="88">
        <f t="shared" si="9"/>
        <v>19.000002147819508</v>
      </c>
      <c r="N51" s="84">
        <f t="shared" si="8"/>
        <v>2.0618556701030927E-2</v>
      </c>
      <c r="O51" s="84"/>
      <c r="P51" s="85">
        <f t="shared" si="10"/>
        <v>7.7319587628865982E-2</v>
      </c>
      <c r="Q51" s="87">
        <f t="shared" si="11"/>
        <v>2.0618556701030927E-2</v>
      </c>
      <c r="R51" s="96">
        <f t="shared" si="2"/>
        <v>0.90206185567010311</v>
      </c>
      <c r="AB51" s="119">
        <f t="shared" si="15"/>
        <v>17.285714285714285</v>
      </c>
      <c r="AC51" s="120">
        <f t="shared" si="15"/>
        <v>0.42857142857142855</v>
      </c>
      <c r="AD51" s="67">
        <f t="shared" si="13"/>
        <v>0.49142857142857149</v>
      </c>
      <c r="AE51" s="41">
        <f t="shared" si="14"/>
        <v>0.87209302325581384</v>
      </c>
    </row>
    <row r="52" spans="1:31" ht="13.8" x14ac:dyDescent="0.25">
      <c r="A52" s="97">
        <v>43910</v>
      </c>
      <c r="B52" s="88">
        <v>244</v>
      </c>
      <c r="C52" s="88">
        <v>5</v>
      </c>
      <c r="D52" s="93">
        <v>20</v>
      </c>
      <c r="E52" s="93"/>
      <c r="F52" s="88">
        <f t="shared" si="12"/>
        <v>50</v>
      </c>
      <c r="G52" s="88">
        <f t="shared" si="12"/>
        <v>1</v>
      </c>
      <c r="H52" s="88">
        <f t="shared" si="12"/>
        <v>5</v>
      </c>
      <c r="I52" s="88">
        <f t="shared" si="1"/>
        <v>219</v>
      </c>
      <c r="J52" s="82">
        <f t="shared" si="5"/>
        <v>0.28571432587979517</v>
      </c>
      <c r="K52" s="89">
        <f>G52/I51</f>
        <v>5.7142857142857143E-3</v>
      </c>
      <c r="L52" s="89">
        <f t="shared" si="7"/>
        <v>2.8571428571428571E-2</v>
      </c>
      <c r="M52" s="88">
        <f t="shared" si="9"/>
        <v>8.3333345048273593</v>
      </c>
      <c r="N52" s="84">
        <f t="shared" si="8"/>
        <v>2.0491803278688523E-2</v>
      </c>
      <c r="O52" s="84"/>
      <c r="P52" s="85">
        <f t="shared" si="10"/>
        <v>8.1967213114754092E-2</v>
      </c>
      <c r="Q52" s="87">
        <f t="shared" si="11"/>
        <v>2.0491803278688523E-2</v>
      </c>
      <c r="R52" s="96">
        <f t="shared" si="2"/>
        <v>0.89754098360655743</v>
      </c>
      <c r="AB52" s="119">
        <f t="shared" si="15"/>
        <v>23.142857142857142</v>
      </c>
      <c r="AC52" s="120">
        <f t="shared" si="15"/>
        <v>0.42857142857142855</v>
      </c>
      <c r="AD52" s="67">
        <f t="shared" si="13"/>
        <v>0.53714285714285714</v>
      </c>
      <c r="AE52" s="41">
        <f t="shared" si="14"/>
        <v>0.7978723404255319</v>
      </c>
    </row>
    <row r="53" spans="1:31" ht="13.8" x14ac:dyDescent="0.25">
      <c r="A53" s="97">
        <v>43911</v>
      </c>
      <c r="B53" s="88">
        <v>330</v>
      </c>
      <c r="C53" s="88">
        <v>4</v>
      </c>
      <c r="D53" s="93">
        <v>23</v>
      </c>
      <c r="E53" s="93"/>
      <c r="F53" s="88">
        <f t="shared" si="12"/>
        <v>86</v>
      </c>
      <c r="G53" s="88">
        <f t="shared" si="12"/>
        <v>-1</v>
      </c>
      <c r="H53" s="88">
        <f t="shared" si="12"/>
        <v>3</v>
      </c>
      <c r="I53" s="88">
        <f t="shared" si="1"/>
        <v>303</v>
      </c>
      <c r="J53" s="82">
        <f t="shared" si="5"/>
        <v>0.3926941333595958</v>
      </c>
      <c r="K53" s="89">
        <f t="shared" si="6"/>
        <v>-4.5662100456621002E-3</v>
      </c>
      <c r="L53" s="89">
        <f t="shared" si="7"/>
        <v>1.3698630136986301E-2</v>
      </c>
      <c r="M53" s="88">
        <f t="shared" si="9"/>
        <v>43.000007602875741</v>
      </c>
      <c r="N53" s="84">
        <f t="shared" si="8"/>
        <v>1.2121212121212121E-2</v>
      </c>
      <c r="O53" s="84"/>
      <c r="P53" s="85">
        <f t="shared" si="10"/>
        <v>6.9696969696969702E-2</v>
      </c>
      <c r="Q53" s="87">
        <f t="shared" si="11"/>
        <v>1.2121212121212121E-2</v>
      </c>
      <c r="R53" s="96">
        <f t="shared" si="2"/>
        <v>0.91818181818181821</v>
      </c>
      <c r="AB53" s="119">
        <f t="shared" si="15"/>
        <v>32.571428571428569</v>
      </c>
      <c r="AC53" s="120">
        <f t="shared" si="15"/>
        <v>0.2857142857142857</v>
      </c>
      <c r="AD53" s="67">
        <f t="shared" si="13"/>
        <v>0.69142857142857139</v>
      </c>
      <c r="AE53" s="41">
        <f t="shared" si="14"/>
        <v>0.41322314049586778</v>
      </c>
    </row>
    <row r="54" spans="1:31" ht="13.8" x14ac:dyDescent="0.25">
      <c r="A54" s="95">
        <v>43912</v>
      </c>
      <c r="B54" s="81">
        <v>396</v>
      </c>
      <c r="C54" s="81">
        <v>7</v>
      </c>
      <c r="D54" s="81">
        <v>27</v>
      </c>
      <c r="E54" s="81"/>
      <c r="F54" s="81">
        <f t="shared" si="12"/>
        <v>66</v>
      </c>
      <c r="G54" s="81">
        <f t="shared" si="12"/>
        <v>3</v>
      </c>
      <c r="H54" s="88">
        <f t="shared" si="12"/>
        <v>4</v>
      </c>
      <c r="I54" s="81">
        <f t="shared" si="1"/>
        <v>362</v>
      </c>
      <c r="J54" s="82">
        <f t="shared" si="5"/>
        <v>0.21782183426588225</v>
      </c>
      <c r="K54" s="82">
        <f t="shared" si="6"/>
        <v>9.9009900990099011E-3</v>
      </c>
      <c r="L54" s="82">
        <f t="shared" si="7"/>
        <v>1.3201320132013201E-2</v>
      </c>
      <c r="M54" s="81">
        <f t="shared" si="9"/>
        <v>9.4285736832231883</v>
      </c>
      <c r="N54" s="84">
        <f t="shared" si="8"/>
        <v>1.7676767676767676E-2</v>
      </c>
      <c r="O54" s="84"/>
      <c r="P54" s="85">
        <f t="shared" si="10"/>
        <v>6.8181818181818177E-2</v>
      </c>
      <c r="Q54" s="87">
        <f t="shared" si="11"/>
        <v>1.7676767676767676E-2</v>
      </c>
      <c r="R54" s="96">
        <f t="shared" si="2"/>
        <v>0.91414141414141414</v>
      </c>
      <c r="AB54" s="119">
        <f t="shared" si="15"/>
        <v>40.428571428571431</v>
      </c>
      <c r="AC54" s="120">
        <f t="shared" si="15"/>
        <v>0.7142857142857143</v>
      </c>
      <c r="AD54" s="67">
        <f t="shared" si="13"/>
        <v>0.92571428571428571</v>
      </c>
      <c r="AE54" s="41">
        <f t="shared" si="14"/>
        <v>0.77160493827160492</v>
      </c>
    </row>
    <row r="55" spans="1:31" ht="13.8" x14ac:dyDescent="0.25">
      <c r="A55" s="95">
        <v>43913</v>
      </c>
      <c r="B55" s="81">
        <v>499</v>
      </c>
      <c r="C55" s="81">
        <v>10</v>
      </c>
      <c r="D55" s="81">
        <v>27</v>
      </c>
      <c r="E55" s="81"/>
      <c r="F55" s="81">
        <f t="shared" si="12"/>
        <v>103</v>
      </c>
      <c r="G55" s="81">
        <f t="shared" si="12"/>
        <v>3</v>
      </c>
      <c r="H55" s="88">
        <f t="shared" si="12"/>
        <v>0</v>
      </c>
      <c r="I55" s="81">
        <f t="shared" si="1"/>
        <v>462</v>
      </c>
      <c r="J55" s="82">
        <f t="shared" si="5"/>
        <v>0.2845304683879456</v>
      </c>
      <c r="K55" s="82">
        <f t="shared" si="6"/>
        <v>8.2872928176795577E-3</v>
      </c>
      <c r="L55" s="82">
        <f t="shared" si="7"/>
        <v>0</v>
      </c>
      <c r="M55" s="83">
        <f t="shared" si="9"/>
        <v>34.333343185478768</v>
      </c>
      <c r="N55" s="84">
        <f t="shared" si="8"/>
        <v>2.004008016032064E-2</v>
      </c>
      <c r="O55" s="84"/>
      <c r="P55" s="85">
        <f t="shared" si="10"/>
        <v>5.410821643286573E-2</v>
      </c>
      <c r="Q55" s="87">
        <f t="shared" si="11"/>
        <v>2.004008016032064E-2</v>
      </c>
      <c r="R55" s="96">
        <f t="shared" si="2"/>
        <v>0.92585170340681366</v>
      </c>
      <c r="AB55" s="119">
        <f t="shared" si="15"/>
        <v>54.285714285714285</v>
      </c>
      <c r="AC55" s="120">
        <f t="shared" si="15"/>
        <v>1.1428571428571428</v>
      </c>
      <c r="AD55" s="67">
        <f t="shared" si="13"/>
        <v>1.3028571428571427</v>
      </c>
      <c r="AE55" s="41">
        <f t="shared" si="14"/>
        <v>0.87719298245614041</v>
      </c>
    </row>
    <row r="56" spans="1:31" ht="13.8" x14ac:dyDescent="0.25">
      <c r="A56" s="95">
        <v>43914</v>
      </c>
      <c r="B56" s="81">
        <v>536</v>
      </c>
      <c r="C56" s="81">
        <v>10</v>
      </c>
      <c r="D56" s="81">
        <v>40</v>
      </c>
      <c r="E56" s="81"/>
      <c r="F56" s="81">
        <f t="shared" si="12"/>
        <v>37</v>
      </c>
      <c r="G56" s="81">
        <f t="shared" si="12"/>
        <v>0</v>
      </c>
      <c r="H56" s="88">
        <f t="shared" si="12"/>
        <v>13</v>
      </c>
      <c r="I56" s="81">
        <f t="shared" si="1"/>
        <v>486</v>
      </c>
      <c r="J56" s="82">
        <f t="shared" si="5"/>
        <v>8.0086609045341622E-2</v>
      </c>
      <c r="K56" s="82">
        <f t="shared" si="6"/>
        <v>0</v>
      </c>
      <c r="L56" s="82">
        <f t="shared" si="7"/>
        <v>2.813852813852814E-2</v>
      </c>
      <c r="M56" s="81">
        <f t="shared" si="9"/>
        <v>2.8461548753036792</v>
      </c>
      <c r="N56" s="84">
        <f t="shared" si="8"/>
        <v>1.8656716417910446E-2</v>
      </c>
      <c r="O56" s="84"/>
      <c r="P56" s="85">
        <f t="shared" si="10"/>
        <v>7.4626865671641784E-2</v>
      </c>
      <c r="Q56" s="87">
        <f t="shared" si="11"/>
        <v>1.8656716417910446E-2</v>
      </c>
      <c r="R56" s="96">
        <f t="shared" si="2"/>
        <v>0.90671641791044777</v>
      </c>
      <c r="AB56" s="119">
        <f t="shared" si="15"/>
        <v>56.285714285714285</v>
      </c>
      <c r="AC56" s="120">
        <f t="shared" si="15"/>
        <v>1</v>
      </c>
      <c r="AD56" s="67">
        <f t="shared" si="13"/>
        <v>1.6171428571428572</v>
      </c>
      <c r="AE56" s="41">
        <f t="shared" si="14"/>
        <v>0.61837455830388688</v>
      </c>
    </row>
    <row r="57" spans="1:31" ht="13.8" x14ac:dyDescent="0.25">
      <c r="A57" s="95">
        <v>43915</v>
      </c>
      <c r="B57" s="81">
        <v>657</v>
      </c>
      <c r="C57" s="81">
        <v>12</v>
      </c>
      <c r="D57" s="81">
        <v>43</v>
      </c>
      <c r="E57" s="81"/>
      <c r="F57" s="81">
        <f t="shared" si="12"/>
        <v>121</v>
      </c>
      <c r="G57" s="81">
        <f t="shared" si="12"/>
        <v>2</v>
      </c>
      <c r="H57" s="81">
        <f t="shared" si="12"/>
        <v>3</v>
      </c>
      <c r="I57" s="81">
        <f t="shared" si="1"/>
        <v>602</v>
      </c>
      <c r="J57" s="82">
        <f t="shared" si="5"/>
        <v>0.24897129011722299</v>
      </c>
      <c r="K57" s="82">
        <f t="shared" si="6"/>
        <v>4.11522633744856E-3</v>
      </c>
      <c r="L57" s="82">
        <f t="shared" si="7"/>
        <v>6.1728395061728392E-3</v>
      </c>
      <c r="M57" s="81">
        <f t="shared" si="9"/>
        <v>24.200009399394077</v>
      </c>
      <c r="N57" s="84">
        <f t="shared" si="8"/>
        <v>1.8264840182648401E-2</v>
      </c>
      <c r="O57" s="84"/>
      <c r="P57" s="85">
        <f t="shared" si="10"/>
        <v>6.5449010654490103E-2</v>
      </c>
      <c r="Q57" s="87">
        <f t="shared" si="11"/>
        <v>1.8264840182648401E-2</v>
      </c>
      <c r="R57" s="96">
        <f t="shared" si="2"/>
        <v>0.91628614916286155</v>
      </c>
      <c r="AB57" s="119">
        <f t="shared" si="15"/>
        <v>71.571428571428569</v>
      </c>
      <c r="AC57" s="120">
        <f t="shared" si="15"/>
        <v>1.2857142857142858</v>
      </c>
      <c r="AD57" s="67">
        <f t="shared" si="13"/>
        <v>2.1714285714285713</v>
      </c>
      <c r="AE57" s="41">
        <f t="shared" si="14"/>
        <v>0.5921052631578948</v>
      </c>
    </row>
    <row r="58" spans="1:31" ht="13.8" x14ac:dyDescent="0.25">
      <c r="A58" s="95">
        <v>43916</v>
      </c>
      <c r="B58" s="81">
        <v>727</v>
      </c>
      <c r="C58" s="81">
        <v>20</v>
      </c>
      <c r="D58" s="81">
        <v>45</v>
      </c>
      <c r="E58" s="81"/>
      <c r="F58" s="81">
        <f t="shared" si="12"/>
        <v>70</v>
      </c>
      <c r="G58" s="81">
        <f t="shared" si="12"/>
        <v>8</v>
      </c>
      <c r="H58" s="81">
        <f t="shared" si="12"/>
        <v>2</v>
      </c>
      <c r="I58" s="81">
        <f t="shared" si="1"/>
        <v>662</v>
      </c>
      <c r="J58" s="82">
        <f t="shared" si="5"/>
        <v>0.11627912512624074</v>
      </c>
      <c r="K58" s="82">
        <f t="shared" si="6"/>
        <v>1.3289036544850499E-2</v>
      </c>
      <c r="L58" s="82">
        <f t="shared" si="7"/>
        <v>3.3222591362126247E-3</v>
      </c>
      <c r="M58" s="81">
        <f t="shared" si="9"/>
        <v>7.0000033325996922</v>
      </c>
      <c r="N58" s="84">
        <f t="shared" si="8"/>
        <v>2.7510316368638238E-2</v>
      </c>
      <c r="O58" s="84"/>
      <c r="P58" s="85">
        <f t="shared" si="10"/>
        <v>6.1898211829436035E-2</v>
      </c>
      <c r="Q58" s="87">
        <f t="shared" si="11"/>
        <v>2.7510316368638238E-2</v>
      </c>
      <c r="R58" s="96">
        <f t="shared" si="2"/>
        <v>0.91059147180192568</v>
      </c>
      <c r="AB58" s="119">
        <f t="shared" si="15"/>
        <v>76.142857142857139</v>
      </c>
      <c r="AC58" s="120">
        <f t="shared" si="15"/>
        <v>2.2857142857142856</v>
      </c>
      <c r="AD58" s="67">
        <f t="shared" si="13"/>
        <v>2.2514285714285713</v>
      </c>
      <c r="AE58" s="41">
        <f t="shared" si="14"/>
        <v>1.015228426395939</v>
      </c>
    </row>
    <row r="59" spans="1:31" ht="13.8" x14ac:dyDescent="0.25">
      <c r="A59" s="95">
        <v>43917</v>
      </c>
      <c r="B59" s="81">
        <v>887</v>
      </c>
      <c r="C59" s="81">
        <v>20</v>
      </c>
      <c r="D59" s="81">
        <v>73</v>
      </c>
      <c r="E59" s="81"/>
      <c r="F59" s="81">
        <f t="shared" si="12"/>
        <v>160</v>
      </c>
      <c r="G59" s="81">
        <f t="shared" si="12"/>
        <v>0</v>
      </c>
      <c r="H59" s="81">
        <f t="shared" si="12"/>
        <v>28</v>
      </c>
      <c r="I59" s="81">
        <f t="shared" si="1"/>
        <v>794</v>
      </c>
      <c r="J59" s="82">
        <f t="shared" si="5"/>
        <v>0.24169197022602967</v>
      </c>
      <c r="K59" s="82">
        <f t="shared" si="6"/>
        <v>0</v>
      </c>
      <c r="L59" s="82">
        <f t="shared" si="7"/>
        <v>4.2296072507552872E-2</v>
      </c>
      <c r="M59" s="81">
        <f t="shared" si="9"/>
        <v>5.7142887246297009</v>
      </c>
      <c r="N59" s="84">
        <f t="shared" si="8"/>
        <v>2.2547914317925591E-2</v>
      </c>
      <c r="O59" s="84"/>
      <c r="P59" s="85">
        <f t="shared" si="10"/>
        <v>8.2299887260428417E-2</v>
      </c>
      <c r="Q59" s="87">
        <f t="shared" si="11"/>
        <v>2.2547914317925591E-2</v>
      </c>
      <c r="R59" s="96">
        <f t="shared" si="2"/>
        <v>0.89515219842164595</v>
      </c>
      <c r="AB59" s="119">
        <f t="shared" si="15"/>
        <v>91.857142857142861</v>
      </c>
      <c r="AC59" s="120">
        <f t="shared" si="15"/>
        <v>2.1428571428571428</v>
      </c>
      <c r="AD59" s="67">
        <f t="shared" si="13"/>
        <v>2.862857142857143</v>
      </c>
      <c r="AE59" s="41">
        <f t="shared" si="14"/>
        <v>0.74850299401197595</v>
      </c>
    </row>
    <row r="60" spans="1:31" ht="13.8" x14ac:dyDescent="0.25">
      <c r="A60" s="95">
        <v>43918</v>
      </c>
      <c r="B60" s="81">
        <v>987</v>
      </c>
      <c r="C60" s="81">
        <v>24</v>
      </c>
      <c r="D60" s="81">
        <v>84</v>
      </c>
      <c r="E60" s="81"/>
      <c r="F60" s="81">
        <f t="shared" si="12"/>
        <v>100</v>
      </c>
      <c r="G60" s="81">
        <f t="shared" si="12"/>
        <v>4</v>
      </c>
      <c r="H60" s="81">
        <f t="shared" si="12"/>
        <v>11</v>
      </c>
      <c r="I60" s="81">
        <f t="shared" si="1"/>
        <v>879</v>
      </c>
      <c r="J60" s="82">
        <f t="shared" si="5"/>
        <v>0.12594466533400428</v>
      </c>
      <c r="K60" s="82">
        <f t="shared" si="6"/>
        <v>5.0377833753148613E-3</v>
      </c>
      <c r="L60" s="82">
        <f t="shared" si="7"/>
        <v>1.3853904282115869E-2</v>
      </c>
      <c r="M60" s="81">
        <f t="shared" si="9"/>
        <v>6.6666709516799596</v>
      </c>
      <c r="N60" s="84">
        <f t="shared" si="8"/>
        <v>2.4316109422492401E-2</v>
      </c>
      <c r="O60" s="84"/>
      <c r="P60" s="85">
        <f t="shared" si="10"/>
        <v>8.5106382978723402E-2</v>
      </c>
      <c r="Q60" s="87">
        <f t="shared" si="11"/>
        <v>2.4316109422492401E-2</v>
      </c>
      <c r="R60" s="96">
        <f t="shared" si="2"/>
        <v>0.89057750759878418</v>
      </c>
      <c r="AB60" s="119">
        <f t="shared" ref="AB60:AC75" si="16">AVERAGE(F54:F60)</f>
        <v>93.857142857142861</v>
      </c>
      <c r="AC60" s="120">
        <f t="shared" si="16"/>
        <v>2.8571428571428572</v>
      </c>
      <c r="AD60" s="67">
        <f t="shared" si="13"/>
        <v>3.0457142857142858</v>
      </c>
      <c r="AE60" s="41">
        <f t="shared" si="14"/>
        <v>0.93808630393996251</v>
      </c>
    </row>
    <row r="61" spans="1:31" ht="13.8" x14ac:dyDescent="0.25">
      <c r="A61" s="95">
        <v>43919</v>
      </c>
      <c r="B61" s="81">
        <v>1024</v>
      </c>
      <c r="C61" s="81">
        <v>27</v>
      </c>
      <c r="D61" s="81">
        <v>95</v>
      </c>
      <c r="E61" s="81"/>
      <c r="F61" s="81">
        <f t="shared" si="12"/>
        <v>37</v>
      </c>
      <c r="G61" s="81">
        <f t="shared" si="12"/>
        <v>3</v>
      </c>
      <c r="H61" s="81">
        <f t="shared" si="12"/>
        <v>11</v>
      </c>
      <c r="I61" s="81">
        <f t="shared" si="1"/>
        <v>902</v>
      </c>
      <c r="J61" s="82">
        <f t="shared" si="5"/>
        <v>4.2093317932853605E-2</v>
      </c>
      <c r="K61" s="82">
        <f t="shared" si="6"/>
        <v>3.4129692832764505E-3</v>
      </c>
      <c r="L61" s="82">
        <f t="shared" si="7"/>
        <v>1.2514220705346985E-2</v>
      </c>
      <c r="M61" s="81">
        <f t="shared" si="9"/>
        <v>2.6428590330698802</v>
      </c>
      <c r="N61" s="84">
        <f t="shared" si="8"/>
        <v>2.63671875E-2</v>
      </c>
      <c r="O61" s="84"/>
      <c r="P61" s="85">
        <f t="shared" si="10"/>
        <v>9.27734375E-2</v>
      </c>
      <c r="Q61" s="87">
        <f t="shared" si="11"/>
        <v>2.63671875E-2</v>
      </c>
      <c r="R61" s="96">
        <f t="shared" si="2"/>
        <v>0.880859375</v>
      </c>
      <c r="AB61" s="119">
        <f t="shared" si="16"/>
        <v>89.714285714285708</v>
      </c>
      <c r="AC61" s="120">
        <f t="shared" si="16"/>
        <v>2.8571428571428572</v>
      </c>
      <c r="AD61" s="67">
        <f t="shared" si="13"/>
        <v>3.6742857142857144</v>
      </c>
      <c r="AE61" s="41">
        <f t="shared" si="14"/>
        <v>0.77760497667185069</v>
      </c>
    </row>
    <row r="62" spans="1:31" ht="13.8" x14ac:dyDescent="0.25">
      <c r="A62" s="95">
        <v>43920</v>
      </c>
      <c r="B62" s="81">
        <v>1251</v>
      </c>
      <c r="C62" s="81">
        <v>32</v>
      </c>
      <c r="D62" s="81">
        <v>102</v>
      </c>
      <c r="E62" s="81"/>
      <c r="F62" s="81">
        <f t="shared" ref="F62:H77" si="17">B62-B61</f>
        <v>227</v>
      </c>
      <c r="G62" s="81">
        <f t="shared" si="17"/>
        <v>5</v>
      </c>
      <c r="H62" s="81">
        <f t="shared" si="17"/>
        <v>7</v>
      </c>
      <c r="I62" s="81">
        <f t="shared" si="1"/>
        <v>1117</v>
      </c>
      <c r="J62" s="82">
        <f t="shared" si="5"/>
        <v>0.25166315791593069</v>
      </c>
      <c r="K62" s="82">
        <f t="shared" si="6"/>
        <v>5.5432372505543242E-3</v>
      </c>
      <c r="L62" s="82">
        <f t="shared" si="7"/>
        <v>7.7605321507760536E-3</v>
      </c>
      <c r="M62" s="81">
        <f t="shared" si="9"/>
        <v>18.916680703347456</v>
      </c>
      <c r="N62" s="84">
        <f t="shared" si="8"/>
        <v>2.5579536370903277E-2</v>
      </c>
      <c r="O62" s="84"/>
      <c r="P62" s="85">
        <f t="shared" si="10"/>
        <v>8.1534772182254203E-2</v>
      </c>
      <c r="Q62" s="87">
        <f t="shared" si="11"/>
        <v>2.5579536370903277E-2</v>
      </c>
      <c r="R62" s="96">
        <f t="shared" si="2"/>
        <v>0.89288569144684249</v>
      </c>
      <c r="AB62" s="119">
        <f t="shared" si="16"/>
        <v>107.42857142857143</v>
      </c>
      <c r="AC62" s="120">
        <f t="shared" si="16"/>
        <v>3.1428571428571428</v>
      </c>
      <c r="AD62" s="67">
        <f t="shared" si="13"/>
        <v>3.7542857142857144</v>
      </c>
      <c r="AE62" s="41">
        <f t="shared" si="14"/>
        <v>0.83713850837138504</v>
      </c>
    </row>
    <row r="63" spans="1:31" ht="13.8" x14ac:dyDescent="0.25">
      <c r="A63" s="95">
        <v>43921</v>
      </c>
      <c r="B63" s="81">
        <v>1397</v>
      </c>
      <c r="C63" s="81">
        <v>35</v>
      </c>
      <c r="D63" s="81">
        <v>123</v>
      </c>
      <c r="E63" s="81"/>
      <c r="F63" s="81">
        <f t="shared" si="17"/>
        <v>146</v>
      </c>
      <c r="G63" s="81">
        <f t="shared" si="17"/>
        <v>3</v>
      </c>
      <c r="H63" s="81">
        <f t="shared" si="17"/>
        <v>21</v>
      </c>
      <c r="I63" s="81">
        <f t="shared" si="1"/>
        <v>1239</v>
      </c>
      <c r="J63" s="82">
        <f t="shared" si="5"/>
        <v>0.13070737005539243</v>
      </c>
      <c r="K63" s="82">
        <f t="shared" si="6"/>
        <v>2.6857654431512983E-3</v>
      </c>
      <c r="L63" s="82">
        <f t="shared" si="7"/>
        <v>1.8800358102059087E-2</v>
      </c>
      <c r="M63" s="81">
        <f t="shared" si="9"/>
        <v>6.0833388479947219</v>
      </c>
      <c r="N63" s="84">
        <f t="shared" si="8"/>
        <v>2.5053686471009307E-2</v>
      </c>
      <c r="O63" s="84"/>
      <c r="P63" s="85">
        <f t="shared" si="10"/>
        <v>8.8045812455261274E-2</v>
      </c>
      <c r="Q63" s="87">
        <f t="shared" si="11"/>
        <v>2.5053686471009307E-2</v>
      </c>
      <c r="R63" s="96">
        <f t="shared" si="2"/>
        <v>0.88690050107372942</v>
      </c>
      <c r="AB63" s="119">
        <f t="shared" si="16"/>
        <v>123</v>
      </c>
      <c r="AC63" s="120">
        <f t="shared" si="16"/>
        <v>3.5714285714285716</v>
      </c>
      <c r="AD63" s="67">
        <f t="shared" si="13"/>
        <v>3.5885714285714285</v>
      </c>
      <c r="AE63" s="41">
        <f t="shared" si="14"/>
        <v>0.99522292993630579</v>
      </c>
    </row>
    <row r="64" spans="1:31" ht="13.8" x14ac:dyDescent="0.25">
      <c r="A64" s="95">
        <v>43922</v>
      </c>
      <c r="B64" s="81">
        <v>1998</v>
      </c>
      <c r="C64" s="81">
        <v>58</v>
      </c>
      <c r="D64" s="94">
        <v>148</v>
      </c>
      <c r="E64" s="94"/>
      <c r="F64" s="81">
        <f t="shared" si="17"/>
        <v>601</v>
      </c>
      <c r="G64" s="81">
        <f t="shared" si="17"/>
        <v>23</v>
      </c>
      <c r="H64" s="81">
        <f t="shared" si="17"/>
        <v>25</v>
      </c>
      <c r="I64" s="81">
        <f>B64-D64-C64</f>
        <v>1792</v>
      </c>
      <c r="J64" s="82">
        <f t="shared" si="5"/>
        <v>0.48506909475569476</v>
      </c>
      <c r="K64" s="82">
        <f t="shared" si="6"/>
        <v>1.8563357546408393E-2</v>
      </c>
      <c r="L64" s="82">
        <f t="shared" si="7"/>
        <v>2.0177562550443905E-2</v>
      </c>
      <c r="M64" s="81">
        <f t="shared" si="9"/>
        <v>12.520846008381371</v>
      </c>
      <c r="N64" s="84">
        <f t="shared" si="8"/>
        <v>2.9029029029029031E-2</v>
      </c>
      <c r="O64" s="84"/>
      <c r="P64" s="85">
        <f t="shared" si="10"/>
        <v>7.407407407407407E-2</v>
      </c>
      <c r="Q64" s="87">
        <f t="shared" si="11"/>
        <v>2.9029029029029031E-2</v>
      </c>
      <c r="R64" s="96">
        <f t="shared" si="2"/>
        <v>0.89689689689689689</v>
      </c>
      <c r="AB64" s="119">
        <f t="shared" si="16"/>
        <v>191.57142857142858</v>
      </c>
      <c r="AC64" s="120">
        <f t="shared" si="16"/>
        <v>6.5714285714285712</v>
      </c>
      <c r="AD64" s="67">
        <f t="shared" si="13"/>
        <v>4.2971428571428572</v>
      </c>
      <c r="AE64" s="41">
        <f t="shared" si="14"/>
        <v>1.5292553191489362</v>
      </c>
    </row>
    <row r="65" spans="1:31" ht="13.8" x14ac:dyDescent="0.25">
      <c r="A65" s="95">
        <v>43923</v>
      </c>
      <c r="B65" s="81">
        <v>2543</v>
      </c>
      <c r="C65" s="81">
        <v>72</v>
      </c>
      <c r="D65" s="94">
        <v>191</v>
      </c>
      <c r="E65" s="94"/>
      <c r="F65" s="81">
        <f t="shared" si="17"/>
        <v>545</v>
      </c>
      <c r="G65" s="81">
        <f t="shared" si="17"/>
        <v>14</v>
      </c>
      <c r="H65" s="81">
        <f t="shared" si="17"/>
        <v>43</v>
      </c>
      <c r="I65" s="81">
        <f>B65-D65-C65</f>
        <v>2280</v>
      </c>
      <c r="J65" s="82">
        <f t="shared" si="5"/>
        <v>0.30412990461152484</v>
      </c>
      <c r="K65" s="82">
        <f t="shared" si="6"/>
        <v>7.8125E-3</v>
      </c>
      <c r="L65" s="82">
        <f t="shared" si="7"/>
        <v>2.3995535714285716E-2</v>
      </c>
      <c r="M65" s="81">
        <f t="shared" si="9"/>
        <v>9.561417351997413</v>
      </c>
      <c r="N65" s="84">
        <f t="shared" si="8"/>
        <v>2.8313016122689737E-2</v>
      </c>
      <c r="O65" s="84"/>
      <c r="P65" s="85">
        <f t="shared" si="10"/>
        <v>7.5108139992135267E-2</v>
      </c>
      <c r="Q65" s="87">
        <f t="shared" si="11"/>
        <v>2.8313016122689737E-2</v>
      </c>
      <c r="R65" s="96">
        <f t="shared" si="2"/>
        <v>0.89657884388517495</v>
      </c>
      <c r="AB65" s="119">
        <f t="shared" si="16"/>
        <v>259.42857142857144</v>
      </c>
      <c r="AC65" s="120">
        <f t="shared" si="16"/>
        <v>7.4285714285714288</v>
      </c>
      <c r="AD65" s="67">
        <f t="shared" si="13"/>
        <v>4.92</v>
      </c>
      <c r="AE65" s="41">
        <f t="shared" si="14"/>
        <v>1.5098722415795587</v>
      </c>
    </row>
    <row r="66" spans="1:31" ht="13.8" x14ac:dyDescent="0.25">
      <c r="A66" s="95">
        <v>43924</v>
      </c>
      <c r="B66" s="81">
        <v>2567</v>
      </c>
      <c r="C66" s="81">
        <v>72</v>
      </c>
      <c r="D66" s="94">
        <v>192</v>
      </c>
      <c r="E66" s="94"/>
      <c r="F66" s="81">
        <f t="shared" si="17"/>
        <v>24</v>
      </c>
      <c r="G66" s="81">
        <f t="shared" si="17"/>
        <v>0</v>
      </c>
      <c r="H66" s="81">
        <f t="shared" si="17"/>
        <v>1</v>
      </c>
      <c r="I66" s="81">
        <f t="shared" ref="I66:I129" si="18">B66-D66-C66</f>
        <v>2303</v>
      </c>
      <c r="J66" s="82">
        <f t="shared" si="5"/>
        <v>1.0526335186854353E-2</v>
      </c>
      <c r="K66" s="82">
        <f t="shared" si="6"/>
        <v>0</v>
      </c>
      <c r="L66" s="82">
        <f t="shared" si="7"/>
        <v>4.3859649122807018E-4</v>
      </c>
      <c r="M66" s="81">
        <f t="shared" si="9"/>
        <v>24.000044226027924</v>
      </c>
      <c r="N66" s="84">
        <f t="shared" si="8"/>
        <v>2.8048305414881184E-2</v>
      </c>
      <c r="O66" s="84"/>
      <c r="P66" s="85">
        <f t="shared" si="10"/>
        <v>7.4795481106349829E-2</v>
      </c>
      <c r="Q66" s="87">
        <f t="shared" si="11"/>
        <v>2.8048305414881184E-2</v>
      </c>
      <c r="R66" s="96">
        <f t="shared" si="2"/>
        <v>0.89715621347876895</v>
      </c>
      <c r="AB66" s="119">
        <f t="shared" si="16"/>
        <v>240</v>
      </c>
      <c r="AC66" s="120">
        <f t="shared" si="16"/>
        <v>7.4285714285714288</v>
      </c>
      <c r="AD66" s="67">
        <f t="shared" si="13"/>
        <v>7.6628571428571437</v>
      </c>
      <c r="AE66" s="41">
        <f t="shared" si="14"/>
        <v>0.96942580164056669</v>
      </c>
    </row>
    <row r="67" spans="1:31" ht="13.8" x14ac:dyDescent="0.25">
      <c r="A67" s="95">
        <v>43925</v>
      </c>
      <c r="B67" s="81">
        <v>3082</v>
      </c>
      <c r="C67" s="81">
        <v>86</v>
      </c>
      <c r="D67" s="94">
        <v>229</v>
      </c>
      <c r="E67" s="94"/>
      <c r="F67" s="81">
        <f t="shared" si="17"/>
        <v>515</v>
      </c>
      <c r="G67" s="81">
        <f t="shared" si="17"/>
        <v>14</v>
      </c>
      <c r="H67" s="81">
        <f t="shared" si="17"/>
        <v>37</v>
      </c>
      <c r="I67" s="81">
        <f t="shared" si="18"/>
        <v>2767</v>
      </c>
      <c r="J67" s="82">
        <f t="shared" si="5"/>
        <v>0.2236217794065895</v>
      </c>
      <c r="K67" s="82">
        <f t="shared" si="6"/>
        <v>6.0790273556231003E-3</v>
      </c>
      <c r="L67" s="82">
        <f t="shared" si="7"/>
        <v>1.6066000868432479E-2</v>
      </c>
      <c r="M67" s="81">
        <f t="shared" si="9"/>
        <v>10.098057999477954</v>
      </c>
      <c r="N67" s="84">
        <f t="shared" si="8"/>
        <v>2.7903958468526932E-2</v>
      </c>
      <c r="O67" s="84"/>
      <c r="P67" s="85">
        <f t="shared" si="10"/>
        <v>7.4302401038286822E-2</v>
      </c>
      <c r="Q67" s="87">
        <f t="shared" si="11"/>
        <v>2.7903958468526932E-2</v>
      </c>
      <c r="R67" s="96">
        <f t="shared" si="2"/>
        <v>0.89779364049318622</v>
      </c>
      <c r="AB67" s="119">
        <f t="shared" si="16"/>
        <v>299.28571428571428</v>
      </c>
      <c r="AC67" s="120">
        <f t="shared" si="16"/>
        <v>8.8571428571428577</v>
      </c>
      <c r="AD67" s="67">
        <f t="shared" si="13"/>
        <v>10.377142857142857</v>
      </c>
      <c r="AE67" s="41">
        <f t="shared" si="14"/>
        <v>0.8535242290748899</v>
      </c>
    </row>
    <row r="68" spans="1:31" ht="13.8" x14ac:dyDescent="0.25">
      <c r="A68" s="95">
        <v>43926</v>
      </c>
      <c r="B68" s="81">
        <v>3588</v>
      </c>
      <c r="C68" s="81">
        <v>99</v>
      </c>
      <c r="D68" s="94">
        <v>229</v>
      </c>
      <c r="E68" s="94"/>
      <c r="F68" s="81">
        <f t="shared" si="17"/>
        <v>506</v>
      </c>
      <c r="G68" s="81">
        <f t="shared" si="17"/>
        <v>13</v>
      </c>
      <c r="H68" s="81">
        <f t="shared" si="17"/>
        <v>0</v>
      </c>
      <c r="I68" s="81">
        <f t="shared" si="18"/>
        <v>3260</v>
      </c>
      <c r="J68" s="82">
        <f t="shared" si="5"/>
        <v>0.18286994219934938</v>
      </c>
      <c r="K68" s="82">
        <f t="shared" si="6"/>
        <v>4.6982291290205997E-3</v>
      </c>
      <c r="L68" s="82">
        <f t="shared" si="7"/>
        <v>0</v>
      </c>
      <c r="M68" s="81">
        <f t="shared" si="9"/>
        <v>38.92316385119998</v>
      </c>
      <c r="N68" s="84">
        <f t="shared" si="8"/>
        <v>2.7591973244147156E-2</v>
      </c>
      <c r="O68" s="84"/>
      <c r="P68" s="85">
        <f t="shared" si="10"/>
        <v>6.3823857302118175E-2</v>
      </c>
      <c r="Q68" s="87">
        <f t="shared" si="11"/>
        <v>2.7591973244147156E-2</v>
      </c>
      <c r="R68" s="96">
        <f t="shared" si="2"/>
        <v>0.90858416945373466</v>
      </c>
      <c r="AB68" s="119">
        <f t="shared" si="16"/>
        <v>366.28571428571428</v>
      </c>
      <c r="AC68" s="120">
        <f t="shared" si="16"/>
        <v>10.285714285714286</v>
      </c>
      <c r="AD68" s="67">
        <f t="shared" si="13"/>
        <v>9.6</v>
      </c>
      <c r="AE68" s="41">
        <f t="shared" si="14"/>
        <v>1.0714285714285716</v>
      </c>
    </row>
    <row r="69" spans="1:31" ht="13.8" x14ac:dyDescent="0.25">
      <c r="A69" s="95">
        <v>43927</v>
      </c>
      <c r="B69" s="81">
        <v>4778</v>
      </c>
      <c r="C69" s="81">
        <v>136</v>
      </c>
      <c r="D69" s="81">
        <v>375</v>
      </c>
      <c r="E69" s="81"/>
      <c r="F69" s="81">
        <f t="shared" si="17"/>
        <v>1190</v>
      </c>
      <c r="G69" s="81">
        <f t="shared" si="17"/>
        <v>37</v>
      </c>
      <c r="H69" s="81">
        <f t="shared" si="17"/>
        <v>146</v>
      </c>
      <c r="I69" s="81">
        <f t="shared" si="18"/>
        <v>4267</v>
      </c>
      <c r="J69" s="82">
        <f t="shared" si="5"/>
        <v>0.36503162392583227</v>
      </c>
      <c r="K69" s="82">
        <f t="shared" si="6"/>
        <v>1.1349693251533743E-2</v>
      </c>
      <c r="L69" s="82">
        <f t="shared" si="7"/>
        <v>4.478527607361963E-2</v>
      </c>
      <c r="M69" s="81">
        <f t="shared" si="9"/>
        <v>6.5027491475312207</v>
      </c>
      <c r="N69" s="84">
        <f t="shared" si="8"/>
        <v>2.8463792381749686E-2</v>
      </c>
      <c r="O69" s="84"/>
      <c r="P69" s="85">
        <f t="shared" si="10"/>
        <v>7.8484721640853919E-2</v>
      </c>
      <c r="Q69" s="87">
        <f t="shared" si="11"/>
        <v>2.8463792381749686E-2</v>
      </c>
      <c r="R69" s="96">
        <f t="shared" ref="R69:R132" si="19">IF(P69="","",1-SUM(P69:Q69))</f>
        <v>0.89305148597739636</v>
      </c>
      <c r="AB69" s="119">
        <f t="shared" si="16"/>
        <v>503.85714285714283</v>
      </c>
      <c r="AC69" s="120">
        <f t="shared" si="16"/>
        <v>14.857142857142858</v>
      </c>
      <c r="AD69" s="67">
        <f t="shared" si="13"/>
        <v>11.971428571428572</v>
      </c>
      <c r="AE69" s="41">
        <f t="shared" si="14"/>
        <v>1.2410501193317423</v>
      </c>
    </row>
    <row r="70" spans="1:31" ht="13.8" x14ac:dyDescent="0.25">
      <c r="A70" s="95">
        <v>43928</v>
      </c>
      <c r="B70" s="81">
        <v>5311</v>
      </c>
      <c r="C70" s="81">
        <v>150</v>
      </c>
      <c r="D70" s="81">
        <v>421</v>
      </c>
      <c r="E70" s="81"/>
      <c r="F70" s="81">
        <f t="shared" si="17"/>
        <v>533</v>
      </c>
      <c r="G70" s="81">
        <f t="shared" si="17"/>
        <v>14</v>
      </c>
      <c r="H70" s="81">
        <f t="shared" si="17"/>
        <v>46</v>
      </c>
      <c r="I70" s="81">
        <f t="shared" si="18"/>
        <v>4740</v>
      </c>
      <c r="J70" s="82">
        <f t="shared" si="5"/>
        <v>0.12491254872661532</v>
      </c>
      <c r="K70" s="82">
        <f t="shared" si="6"/>
        <v>3.2809936723693462E-3</v>
      </c>
      <c r="L70" s="82">
        <f t="shared" si="7"/>
        <v>1.0780407780642137E-2</v>
      </c>
      <c r="M70" s="81">
        <f t="shared" si="9"/>
        <v>8.8833640902744602</v>
      </c>
      <c r="N70" s="84">
        <f t="shared" si="8"/>
        <v>2.8243268687629448E-2</v>
      </c>
      <c r="O70" s="84"/>
      <c r="P70" s="85">
        <f t="shared" si="10"/>
        <v>7.9269440783279979E-2</v>
      </c>
      <c r="Q70" s="87">
        <f t="shared" si="11"/>
        <v>2.8243268687629448E-2</v>
      </c>
      <c r="R70" s="96">
        <f t="shared" si="19"/>
        <v>0.89248729052909059</v>
      </c>
      <c r="AB70" s="119">
        <f t="shared" si="16"/>
        <v>559.14285714285711</v>
      </c>
      <c r="AC70" s="120">
        <f t="shared" si="16"/>
        <v>16.428571428571427</v>
      </c>
      <c r="AD70" s="67">
        <f t="shared" si="13"/>
        <v>14.651428571428571</v>
      </c>
      <c r="AE70" s="41">
        <f t="shared" si="14"/>
        <v>1.1212948517940717</v>
      </c>
    </row>
    <row r="71" spans="1:31" ht="13.8" x14ac:dyDescent="0.25">
      <c r="A71" s="95">
        <v>43929</v>
      </c>
      <c r="B71" s="81">
        <v>5916</v>
      </c>
      <c r="C71" s="81">
        <v>178</v>
      </c>
      <c r="D71" s="81">
        <v>506</v>
      </c>
      <c r="E71" s="81"/>
      <c r="F71" s="81">
        <f t="shared" si="17"/>
        <v>605</v>
      </c>
      <c r="G71" s="81">
        <f t="shared" si="17"/>
        <v>28</v>
      </c>
      <c r="H71" s="81">
        <f t="shared" si="17"/>
        <v>85</v>
      </c>
      <c r="I71" s="81">
        <f t="shared" si="18"/>
        <v>5232</v>
      </c>
      <c r="J71" s="82">
        <f t="shared" si="5"/>
        <v>0.1276376220199896</v>
      </c>
      <c r="K71" s="82">
        <f t="shared" si="6"/>
        <v>5.9071729957805904E-3</v>
      </c>
      <c r="L71" s="82">
        <f t="shared" si="7"/>
        <v>1.7932489451476793E-2</v>
      </c>
      <c r="M71" s="81">
        <f t="shared" si="9"/>
        <v>5.354002905971246</v>
      </c>
      <c r="N71" s="84">
        <f t="shared" si="8"/>
        <v>3.0087897227856659E-2</v>
      </c>
      <c r="O71" s="84"/>
      <c r="P71" s="85">
        <f t="shared" si="10"/>
        <v>8.5530764029749837E-2</v>
      </c>
      <c r="Q71" s="87">
        <f t="shared" si="11"/>
        <v>3.0087897227856659E-2</v>
      </c>
      <c r="R71" s="96">
        <f t="shared" si="19"/>
        <v>0.88438133874239355</v>
      </c>
      <c r="AB71" s="119">
        <f t="shared" si="16"/>
        <v>559.71428571428567</v>
      </c>
      <c r="AC71" s="120">
        <f t="shared" si="16"/>
        <v>17.142857142857142</v>
      </c>
      <c r="AD71" s="67">
        <f t="shared" si="13"/>
        <v>20.154285714285713</v>
      </c>
      <c r="AE71" s="41">
        <f t="shared" si="14"/>
        <v>0.85058123050751344</v>
      </c>
    </row>
    <row r="72" spans="1:31" ht="13.8" x14ac:dyDescent="0.25">
      <c r="A72" s="95">
        <v>43930</v>
      </c>
      <c r="B72" s="81">
        <v>6725</v>
      </c>
      <c r="C72" s="81">
        <v>226</v>
      </c>
      <c r="D72" s="81">
        <v>620</v>
      </c>
      <c r="E72" s="81"/>
      <c r="F72" s="81">
        <f t="shared" si="17"/>
        <v>809</v>
      </c>
      <c r="G72" s="81">
        <f t="shared" si="17"/>
        <v>48</v>
      </c>
      <c r="H72" s="81">
        <f t="shared" si="17"/>
        <v>114</v>
      </c>
      <c r="I72" s="81">
        <f t="shared" si="18"/>
        <v>5879</v>
      </c>
      <c r="J72" s="82">
        <f t="shared" si="5"/>
        <v>0.15462604513602327</v>
      </c>
      <c r="K72" s="82">
        <f t="shared" si="6"/>
        <v>9.1743119266055051E-3</v>
      </c>
      <c r="L72" s="82">
        <f t="shared" si="7"/>
        <v>2.1788990825688075E-2</v>
      </c>
      <c r="M72" s="81">
        <f t="shared" si="9"/>
        <v>4.9938485688374916</v>
      </c>
      <c r="N72" s="84">
        <f t="shared" si="8"/>
        <v>3.3605947955390333E-2</v>
      </c>
      <c r="O72" s="84"/>
      <c r="P72" s="85">
        <f t="shared" si="10"/>
        <v>9.2193308550185871E-2</v>
      </c>
      <c r="Q72" s="87">
        <f t="shared" si="11"/>
        <v>3.3605947955390333E-2</v>
      </c>
      <c r="R72" s="96">
        <f t="shared" si="19"/>
        <v>0.87420074349442378</v>
      </c>
      <c r="AB72" s="119">
        <f t="shared" si="16"/>
        <v>597.42857142857144</v>
      </c>
      <c r="AC72" s="120">
        <f t="shared" si="16"/>
        <v>22</v>
      </c>
      <c r="AD72" s="67">
        <f t="shared" si="13"/>
        <v>22.365714285714287</v>
      </c>
      <c r="AE72" s="41">
        <f t="shared" si="14"/>
        <v>0.98364844149207964</v>
      </c>
    </row>
    <row r="73" spans="1:31" ht="13.8" x14ac:dyDescent="0.25">
      <c r="A73" s="95">
        <v>43931</v>
      </c>
      <c r="B73" s="81">
        <v>7598</v>
      </c>
      <c r="C73" s="81">
        <v>246</v>
      </c>
      <c r="D73" s="81">
        <v>774</v>
      </c>
      <c r="E73" s="81"/>
      <c r="F73" s="81">
        <f t="shared" si="17"/>
        <v>873</v>
      </c>
      <c r="G73" s="81">
        <f t="shared" si="17"/>
        <v>20</v>
      </c>
      <c r="H73" s="81">
        <f t="shared" si="17"/>
        <v>154</v>
      </c>
      <c r="I73" s="81">
        <f t="shared" si="18"/>
        <v>6578</v>
      </c>
      <c r="J73" s="82">
        <f t="shared" si="5"/>
        <v>0.14849536558950366</v>
      </c>
      <c r="K73" s="82">
        <f t="shared" si="6"/>
        <v>3.4019391052900155E-3</v>
      </c>
      <c r="L73" s="82">
        <f t="shared" si="7"/>
        <v>2.6194931110733118E-2</v>
      </c>
      <c r="M73" s="81">
        <f t="shared" si="9"/>
        <v>5.0172658293143213</v>
      </c>
      <c r="N73" s="84">
        <f t="shared" si="8"/>
        <v>3.2376941300342195E-2</v>
      </c>
      <c r="O73" s="84"/>
      <c r="P73" s="85">
        <f t="shared" si="10"/>
        <v>0.10186891287180837</v>
      </c>
      <c r="Q73" s="87">
        <f t="shared" si="11"/>
        <v>3.2376941300342195E-2</v>
      </c>
      <c r="R73" s="96">
        <f t="shared" si="19"/>
        <v>0.86575414582784949</v>
      </c>
      <c r="AB73" s="119">
        <f t="shared" si="16"/>
        <v>718.71428571428567</v>
      </c>
      <c r="AC73" s="120">
        <f t="shared" si="16"/>
        <v>24.857142857142858</v>
      </c>
      <c r="AD73" s="67">
        <f t="shared" si="13"/>
        <v>22.388571428571428</v>
      </c>
      <c r="AE73" s="41">
        <f t="shared" si="14"/>
        <v>1.1102603369065851</v>
      </c>
    </row>
    <row r="74" spans="1:31" ht="13.8" x14ac:dyDescent="0.25">
      <c r="A74" s="95">
        <v>43932</v>
      </c>
      <c r="B74" s="81">
        <v>8446</v>
      </c>
      <c r="C74" s="81">
        <v>288</v>
      </c>
      <c r="D74" s="81">
        <v>969</v>
      </c>
      <c r="E74" s="81"/>
      <c r="F74" s="81">
        <f t="shared" si="17"/>
        <v>848</v>
      </c>
      <c r="G74" s="81">
        <f t="shared" si="17"/>
        <v>42</v>
      </c>
      <c r="H74" s="81">
        <f t="shared" si="17"/>
        <v>195</v>
      </c>
      <c r="I74" s="81">
        <f t="shared" si="18"/>
        <v>7189</v>
      </c>
      <c r="J74" s="82">
        <f t="shared" si="5"/>
        <v>0.12891527347625609</v>
      </c>
      <c r="K74" s="82">
        <f t="shared" si="6"/>
        <v>6.384919428397689E-3</v>
      </c>
      <c r="L74" s="82">
        <f t="shared" si="7"/>
        <v>2.9644268774703556E-2</v>
      </c>
      <c r="M74" s="81">
        <f t="shared" si="9"/>
        <v>3.5780787718430909</v>
      </c>
      <c r="N74" s="84">
        <f t="shared" si="8"/>
        <v>3.4098981766516691E-2</v>
      </c>
      <c r="O74" s="84"/>
      <c r="P74" s="85">
        <f t="shared" si="10"/>
        <v>0.1147288657352593</v>
      </c>
      <c r="Q74" s="87">
        <f t="shared" si="11"/>
        <v>3.4098981766516691E-2</v>
      </c>
      <c r="R74" s="96">
        <f t="shared" si="19"/>
        <v>0.85117215249822398</v>
      </c>
      <c r="AB74" s="119">
        <f t="shared" si="16"/>
        <v>766.28571428571433</v>
      </c>
      <c r="AC74" s="120">
        <f t="shared" si="16"/>
        <v>28.857142857142858</v>
      </c>
      <c r="AD74" s="67">
        <f t="shared" si="13"/>
        <v>23.897142857142857</v>
      </c>
      <c r="AE74" s="41">
        <f t="shared" si="14"/>
        <v>1.2075561932089909</v>
      </c>
    </row>
    <row r="75" spans="1:31" ht="13.8" x14ac:dyDescent="0.25">
      <c r="A75" s="95">
        <v>43933</v>
      </c>
      <c r="B75" s="81">
        <v>9205</v>
      </c>
      <c r="C75" s="81">
        <v>331</v>
      </c>
      <c r="D75" s="81">
        <v>1080</v>
      </c>
      <c r="E75" s="81"/>
      <c r="F75" s="81">
        <f t="shared" si="17"/>
        <v>759</v>
      </c>
      <c r="G75" s="81">
        <f t="shared" si="17"/>
        <v>43</v>
      </c>
      <c r="H75" s="81">
        <f t="shared" si="17"/>
        <v>111</v>
      </c>
      <c r="I75" s="81">
        <f t="shared" si="18"/>
        <v>7794</v>
      </c>
      <c r="J75" s="82">
        <f t="shared" si="5"/>
        <v>0.10557861250711784</v>
      </c>
      <c r="K75" s="82">
        <f t="shared" si="6"/>
        <v>5.9813604117401583E-3</v>
      </c>
      <c r="L75" s="82">
        <f t="shared" si="7"/>
        <v>1.544025594658506E-2</v>
      </c>
      <c r="M75" s="81">
        <f t="shared" si="9"/>
        <v>4.9286015929459106</v>
      </c>
      <c r="N75" s="84">
        <f t="shared" si="8"/>
        <v>3.5958718087995653E-2</v>
      </c>
      <c r="O75" s="84"/>
      <c r="P75" s="85">
        <f t="shared" si="10"/>
        <v>0.11732753938077133</v>
      </c>
      <c r="Q75" s="87">
        <f t="shared" si="11"/>
        <v>3.5958718087995653E-2</v>
      </c>
      <c r="R75" s="96">
        <f t="shared" si="19"/>
        <v>0.84671374253123299</v>
      </c>
      <c r="AB75" s="119">
        <f t="shared" si="16"/>
        <v>802.42857142857144</v>
      </c>
      <c r="AC75" s="120">
        <f t="shared" si="16"/>
        <v>33.142857142857146</v>
      </c>
      <c r="AD75" s="67">
        <f t="shared" si="13"/>
        <v>28.748571428571427</v>
      </c>
      <c r="AE75" s="41">
        <f t="shared" si="14"/>
        <v>1.1528523156430135</v>
      </c>
    </row>
    <row r="76" spans="1:31" ht="13.8" x14ac:dyDescent="0.25">
      <c r="A76" s="95">
        <v>43934</v>
      </c>
      <c r="B76" s="81">
        <v>10453</v>
      </c>
      <c r="C76" s="81">
        <v>358</v>
      </c>
      <c r="D76" s="81">
        <v>1181</v>
      </c>
      <c r="E76" s="81"/>
      <c r="F76" s="81">
        <f t="shared" si="17"/>
        <v>1248</v>
      </c>
      <c r="G76" s="81">
        <f t="shared" si="17"/>
        <v>27</v>
      </c>
      <c r="H76" s="81">
        <f t="shared" si="17"/>
        <v>101</v>
      </c>
      <c r="I76" s="81">
        <f t="shared" si="18"/>
        <v>8914</v>
      </c>
      <c r="J76" s="82">
        <f t="shared" si="5"/>
        <v>0.16012423974221388</v>
      </c>
      <c r="K76" s="82">
        <f t="shared" si="6"/>
        <v>3.4642032332563512E-3</v>
      </c>
      <c r="L76" s="82">
        <f t="shared" si="7"/>
        <v>1.2958686168847832E-2</v>
      </c>
      <c r="M76" s="81">
        <f t="shared" si="9"/>
        <v>9.7500650355532414</v>
      </c>
      <c r="N76" s="84">
        <f t="shared" si="8"/>
        <v>3.4248541088682673E-2</v>
      </c>
      <c r="O76" s="84"/>
      <c r="P76" s="85">
        <f t="shared" si="10"/>
        <v>0.11298191906629676</v>
      </c>
      <c r="Q76" s="87">
        <f t="shared" si="11"/>
        <v>3.4248541088682673E-2</v>
      </c>
      <c r="R76" s="96">
        <f t="shared" si="19"/>
        <v>0.85276953984502057</v>
      </c>
      <c r="AB76" s="119">
        <f t="shared" ref="AB76:AC91" si="20">AVERAGE(F70:F76)</f>
        <v>810.71428571428567</v>
      </c>
      <c r="AC76" s="120">
        <f t="shared" si="20"/>
        <v>31.714285714285715</v>
      </c>
      <c r="AD76" s="67">
        <f t="shared" si="13"/>
        <v>30.651428571428575</v>
      </c>
      <c r="AE76" s="41">
        <f t="shared" si="14"/>
        <v>1.0346756152125278</v>
      </c>
    </row>
    <row r="77" spans="1:31" ht="13.8" x14ac:dyDescent="0.25">
      <c r="A77" s="95">
        <v>43935</v>
      </c>
      <c r="B77" s="81">
        <v>11487</v>
      </c>
      <c r="C77" s="81">
        <v>393</v>
      </c>
      <c r="D77" s="81">
        <v>1359</v>
      </c>
      <c r="E77" s="81"/>
      <c r="F77" s="81">
        <f t="shared" si="17"/>
        <v>1034</v>
      </c>
      <c r="G77" s="81">
        <f t="shared" si="17"/>
        <v>35</v>
      </c>
      <c r="H77" s="81">
        <f t="shared" si="17"/>
        <v>178</v>
      </c>
      <c r="I77" s="81">
        <f t="shared" si="18"/>
        <v>9735</v>
      </c>
      <c r="J77" s="82">
        <f t="shared" si="5"/>
        <v>0.1159981862474536</v>
      </c>
      <c r="K77" s="82">
        <f t="shared" si="6"/>
        <v>3.9264078976890288E-3</v>
      </c>
      <c r="L77" s="82">
        <f t="shared" si="7"/>
        <v>1.9968588736818487E-2</v>
      </c>
      <c r="M77" s="81">
        <f t="shared" si="9"/>
        <v>4.854496864834748</v>
      </c>
      <c r="N77" s="84">
        <f t="shared" si="8"/>
        <v>3.4212588143118311E-2</v>
      </c>
      <c r="O77" s="84"/>
      <c r="P77" s="85">
        <f t="shared" si="10"/>
        <v>0.11830765212849308</v>
      </c>
      <c r="Q77" s="87">
        <f t="shared" si="11"/>
        <v>3.4212588143118311E-2</v>
      </c>
      <c r="R77" s="96">
        <f t="shared" si="19"/>
        <v>0.84747975972838863</v>
      </c>
      <c r="AB77" s="119">
        <f t="shared" si="20"/>
        <v>882.28571428571433</v>
      </c>
      <c r="AC77" s="120">
        <f t="shared" si="20"/>
        <v>34.714285714285715</v>
      </c>
      <c r="AD77" s="67">
        <f t="shared" si="13"/>
        <v>32.097142857142856</v>
      </c>
      <c r="AE77" s="41">
        <f t="shared" si="14"/>
        <v>1.0815381876446502</v>
      </c>
    </row>
    <row r="78" spans="1:31" ht="13.8" x14ac:dyDescent="0.25">
      <c r="A78" s="95">
        <v>43936</v>
      </c>
      <c r="B78" s="81">
        <v>12322</v>
      </c>
      <c r="C78" s="81">
        <v>405</v>
      </c>
      <c r="D78" s="81">
        <v>1432</v>
      </c>
      <c r="E78" s="81"/>
      <c r="F78" s="81">
        <f t="shared" ref="F78:H93" si="21">B78-B77</f>
        <v>835</v>
      </c>
      <c r="G78" s="81">
        <f t="shared" si="21"/>
        <v>12</v>
      </c>
      <c r="H78" s="81">
        <f t="shared" si="21"/>
        <v>73</v>
      </c>
      <c r="I78" s="81">
        <f t="shared" si="18"/>
        <v>10485</v>
      </c>
      <c r="J78" s="82">
        <f t="shared" si="5"/>
        <v>8.577369804860413E-2</v>
      </c>
      <c r="K78" s="82">
        <f t="shared" si="6"/>
        <v>1.2326656394453005E-3</v>
      </c>
      <c r="L78" s="82">
        <f t="shared" si="7"/>
        <v>7.4987159732922441E-3</v>
      </c>
      <c r="M78" s="81">
        <f t="shared" si="9"/>
        <v>9.8236111823901329</v>
      </c>
      <c r="N78" s="84">
        <f t="shared" si="8"/>
        <v>3.28680409024509E-2</v>
      </c>
      <c r="O78" s="84"/>
      <c r="P78" s="85">
        <f t="shared" si="10"/>
        <v>0.11621490017854244</v>
      </c>
      <c r="Q78" s="87">
        <f t="shared" si="11"/>
        <v>3.28680409024509E-2</v>
      </c>
      <c r="R78" s="96">
        <f t="shared" si="19"/>
        <v>0.85091705891900671</v>
      </c>
      <c r="AB78" s="119">
        <f t="shared" si="20"/>
        <v>915.14285714285711</v>
      </c>
      <c r="AC78" s="120">
        <f t="shared" si="20"/>
        <v>32.428571428571431</v>
      </c>
      <c r="AD78" s="67">
        <f t="shared" si="13"/>
        <v>32.428571428571431</v>
      </c>
      <c r="AE78" s="41">
        <f t="shared" si="14"/>
        <v>1</v>
      </c>
    </row>
    <row r="79" spans="1:31" ht="13.8" x14ac:dyDescent="0.25">
      <c r="A79" s="95">
        <v>43937</v>
      </c>
      <c r="B79" s="81">
        <v>13430</v>
      </c>
      <c r="C79" s="81">
        <v>448</v>
      </c>
      <c r="D79" s="81">
        <v>1768</v>
      </c>
      <c r="E79" s="81"/>
      <c r="F79" s="81">
        <f t="shared" si="21"/>
        <v>1108</v>
      </c>
      <c r="G79" s="81">
        <f t="shared" si="21"/>
        <v>43</v>
      </c>
      <c r="H79" s="81">
        <f t="shared" si="21"/>
        <v>336</v>
      </c>
      <c r="I79" s="81">
        <f t="shared" si="18"/>
        <v>11214</v>
      </c>
      <c r="J79" s="82">
        <f t="shared" si="5"/>
        <v>0.10567571705988013</v>
      </c>
      <c r="K79" s="82">
        <f t="shared" si="6"/>
        <v>4.1010968049594657E-3</v>
      </c>
      <c r="L79" s="82">
        <f t="shared" si="7"/>
        <v>3.2045779685264661E-2</v>
      </c>
      <c r="M79" s="81">
        <f t="shared" si="9"/>
        <v>2.9235089534903516</v>
      </c>
      <c r="N79" s="84">
        <f t="shared" si="8"/>
        <v>3.3358153387937454E-2</v>
      </c>
      <c r="O79" s="84"/>
      <c r="P79" s="85">
        <f t="shared" si="10"/>
        <v>0.13164556962025317</v>
      </c>
      <c r="Q79" s="87">
        <f t="shared" si="11"/>
        <v>3.3358153387937454E-2</v>
      </c>
      <c r="R79" s="96">
        <f t="shared" si="19"/>
        <v>0.83499627699180934</v>
      </c>
      <c r="AB79" s="119">
        <f t="shared" si="20"/>
        <v>957.85714285714289</v>
      </c>
      <c r="AC79" s="120">
        <f t="shared" si="20"/>
        <v>31.714285714285715</v>
      </c>
      <c r="AD79" s="67">
        <f t="shared" si="13"/>
        <v>35.291428571428575</v>
      </c>
      <c r="AE79" s="41">
        <f t="shared" si="14"/>
        <v>0.89863989637305697</v>
      </c>
    </row>
    <row r="80" spans="1:31" ht="13.8" x14ac:dyDescent="0.25">
      <c r="A80" s="95">
        <v>43938</v>
      </c>
      <c r="B80" s="94">
        <v>14352</v>
      </c>
      <c r="C80" s="94">
        <v>486</v>
      </c>
      <c r="D80" s="94">
        <v>2041</v>
      </c>
      <c r="E80" s="94"/>
      <c r="F80" s="81">
        <f t="shared" si="21"/>
        <v>922</v>
      </c>
      <c r="G80" s="81">
        <f t="shared" si="21"/>
        <v>38</v>
      </c>
      <c r="H80" s="81">
        <f t="shared" si="21"/>
        <v>273</v>
      </c>
      <c r="I80" s="81">
        <f t="shared" si="18"/>
        <v>11825</v>
      </c>
      <c r="J80" s="82">
        <f t="shared" si="5"/>
        <v>8.2219455400027883E-2</v>
      </c>
      <c r="K80" s="82">
        <f t="shared" si="6"/>
        <v>3.3886213661494559E-3</v>
      </c>
      <c r="L80" s="82">
        <f t="shared" si="7"/>
        <v>2.4344569288389514E-2</v>
      </c>
      <c r="M80" s="81">
        <f t="shared" si="9"/>
        <v>2.9646590767071146</v>
      </c>
      <c r="N80" s="84">
        <f t="shared" si="8"/>
        <v>3.38628762541806E-2</v>
      </c>
      <c r="O80" s="84"/>
      <c r="P80" s="85">
        <f t="shared" si="10"/>
        <v>0.14221014492753623</v>
      </c>
      <c r="Q80" s="87">
        <f t="shared" si="11"/>
        <v>3.38628762541806E-2</v>
      </c>
      <c r="R80" s="96">
        <f t="shared" si="19"/>
        <v>0.82392697881828314</v>
      </c>
      <c r="AB80" s="119">
        <f t="shared" si="20"/>
        <v>964.85714285714289</v>
      </c>
      <c r="AC80" s="120">
        <f t="shared" si="20"/>
        <v>34.285714285714285</v>
      </c>
      <c r="AD80" s="67">
        <f t="shared" si="13"/>
        <v>36.605714285714285</v>
      </c>
      <c r="AE80" s="41">
        <f t="shared" si="14"/>
        <v>0.93662191695285668</v>
      </c>
    </row>
    <row r="81" spans="1:31" ht="13.8" x14ac:dyDescent="0.25">
      <c r="A81" s="95">
        <v>43939</v>
      </c>
      <c r="B81" s="81">
        <v>15722</v>
      </c>
      <c r="C81" s="81">
        <v>521</v>
      </c>
      <c r="D81" s="81">
        <v>2463</v>
      </c>
      <c r="E81" s="81"/>
      <c r="F81" s="81">
        <f t="shared" si="21"/>
        <v>1370</v>
      </c>
      <c r="G81" s="81">
        <f t="shared" si="21"/>
        <v>35</v>
      </c>
      <c r="H81" s="81">
        <f t="shared" si="21"/>
        <v>422</v>
      </c>
      <c r="I81" s="81">
        <f t="shared" si="18"/>
        <v>12738</v>
      </c>
      <c r="J81" s="82">
        <f t="shared" si="5"/>
        <v>0.11585744170003438</v>
      </c>
      <c r="K81" s="82">
        <f t="shared" si="6"/>
        <v>2.959830866807611E-3</v>
      </c>
      <c r="L81" s="82">
        <f t="shared" si="7"/>
        <v>3.5687103594080338E-2</v>
      </c>
      <c r="M81" s="81">
        <f t="shared" si="9"/>
        <v>2.9978429936606275</v>
      </c>
      <c r="N81" s="84">
        <f t="shared" si="8"/>
        <v>3.3138277572827883E-2</v>
      </c>
      <c r="O81" s="84"/>
      <c r="P81" s="85">
        <f t="shared" si="10"/>
        <v>0.15665945808421319</v>
      </c>
      <c r="Q81" s="87">
        <f t="shared" si="11"/>
        <v>3.3138277572827883E-2</v>
      </c>
      <c r="R81" s="96">
        <f t="shared" si="19"/>
        <v>0.81020226434295894</v>
      </c>
      <c r="AB81" s="119">
        <f t="shared" si="20"/>
        <v>1039.4285714285713</v>
      </c>
      <c r="AC81" s="120">
        <f t="shared" si="20"/>
        <v>33.285714285714285</v>
      </c>
      <c r="AD81" s="67">
        <f t="shared" si="13"/>
        <v>38.314285714285717</v>
      </c>
      <c r="AE81" s="41">
        <f t="shared" si="14"/>
        <v>0.86875466070096929</v>
      </c>
    </row>
    <row r="82" spans="1:31" ht="13.8" x14ac:dyDescent="0.25">
      <c r="A82" s="95">
        <v>43940</v>
      </c>
      <c r="B82" s="81">
        <v>17615</v>
      </c>
      <c r="C82" s="81">
        <v>559</v>
      </c>
      <c r="D82" s="81">
        <v>2854</v>
      </c>
      <c r="E82" s="81"/>
      <c r="F82" s="81">
        <f t="shared" si="21"/>
        <v>1893</v>
      </c>
      <c r="G82" s="81">
        <f t="shared" si="21"/>
        <v>38</v>
      </c>
      <c r="H82" s="81">
        <f t="shared" si="21"/>
        <v>391</v>
      </c>
      <c r="I82" s="81">
        <f t="shared" si="18"/>
        <v>14202</v>
      </c>
      <c r="J82" s="82">
        <f t="shared" si="5"/>
        <v>0.14861214999684277</v>
      </c>
      <c r="K82" s="82">
        <f t="shared" si="6"/>
        <v>2.9831998743915841E-3</v>
      </c>
      <c r="L82" s="82">
        <f t="shared" si="7"/>
        <v>3.0695556602292354E-2</v>
      </c>
      <c r="M82" s="81">
        <f t="shared" si="9"/>
        <v>4.4126376845216386</v>
      </c>
      <c r="N82" s="84">
        <f t="shared" si="8"/>
        <v>3.1734317343173432E-2</v>
      </c>
      <c r="O82" s="84"/>
      <c r="P82" s="85">
        <f t="shared" si="10"/>
        <v>0.16202100482543286</v>
      </c>
      <c r="Q82" s="87">
        <f t="shared" si="11"/>
        <v>3.1734317343173432E-2</v>
      </c>
      <c r="R82" s="96">
        <f t="shared" si="19"/>
        <v>0.80624467783139364</v>
      </c>
      <c r="AB82" s="119">
        <f t="shared" si="20"/>
        <v>1201.4285714285713</v>
      </c>
      <c r="AC82" s="120">
        <f t="shared" si="20"/>
        <v>32.571428571428569</v>
      </c>
      <c r="AD82" s="67">
        <f t="shared" si="13"/>
        <v>38.594285714285718</v>
      </c>
      <c r="AE82" s="41">
        <f t="shared" si="14"/>
        <v>0.84394432928634866</v>
      </c>
    </row>
    <row r="83" spans="1:31" ht="13.8" x14ac:dyDescent="0.25">
      <c r="A83" s="95">
        <v>43941</v>
      </c>
      <c r="B83" s="81">
        <v>18539</v>
      </c>
      <c r="C83" s="81">
        <v>592</v>
      </c>
      <c r="D83" s="81">
        <v>3273</v>
      </c>
      <c r="E83" s="81"/>
      <c r="F83" s="81">
        <f t="shared" si="21"/>
        <v>924</v>
      </c>
      <c r="G83" s="81">
        <f t="shared" si="21"/>
        <v>33</v>
      </c>
      <c r="H83" s="81">
        <f t="shared" si="21"/>
        <v>419</v>
      </c>
      <c r="I83" s="81">
        <f t="shared" si="18"/>
        <v>14674</v>
      </c>
      <c r="J83" s="82">
        <f t="shared" si="5"/>
        <v>6.5062089459539341E-2</v>
      </c>
      <c r="K83" s="82">
        <f t="shared" si="6"/>
        <v>2.3236163920574565E-3</v>
      </c>
      <c r="L83" s="82">
        <f t="shared" si="7"/>
        <v>2.9502886917335585E-2</v>
      </c>
      <c r="M83" s="81">
        <f t="shared" si="9"/>
        <v>2.0442738816468533</v>
      </c>
      <c r="N83" s="84">
        <f t="shared" si="8"/>
        <v>3.1932682453206754E-2</v>
      </c>
      <c r="O83" s="84"/>
      <c r="P83" s="85">
        <f t="shared" si="10"/>
        <v>0.17654673930632719</v>
      </c>
      <c r="Q83" s="87">
        <f t="shared" si="11"/>
        <v>3.1932682453206754E-2</v>
      </c>
      <c r="R83" s="96">
        <f t="shared" si="19"/>
        <v>0.79152057824046607</v>
      </c>
      <c r="AB83" s="119">
        <f t="shared" si="20"/>
        <v>1155.1428571428571</v>
      </c>
      <c r="AC83" s="120">
        <f t="shared" si="20"/>
        <v>33.428571428571431</v>
      </c>
      <c r="AD83" s="67">
        <f t="shared" si="13"/>
        <v>41.577142857142853</v>
      </c>
      <c r="AE83" s="41">
        <f t="shared" si="14"/>
        <v>0.80401319406267191</v>
      </c>
    </row>
    <row r="84" spans="1:31" ht="13.8" x14ac:dyDescent="0.25">
      <c r="A84" s="95">
        <v>43942</v>
      </c>
      <c r="B84" s="81">
        <v>20080</v>
      </c>
      <c r="C84" s="81">
        <v>645</v>
      </c>
      <c r="D84" s="81">
        <v>3975</v>
      </c>
      <c r="E84" s="81"/>
      <c r="F84" s="81">
        <f t="shared" si="21"/>
        <v>1541</v>
      </c>
      <c r="G84" s="81">
        <f t="shared" si="21"/>
        <v>53</v>
      </c>
      <c r="H84" s="81">
        <f t="shared" si="21"/>
        <v>702</v>
      </c>
      <c r="I84" s="81">
        <f t="shared" si="18"/>
        <v>15460</v>
      </c>
      <c r="J84" s="82">
        <f t="shared" si="5"/>
        <v>0.10501708478231327</v>
      </c>
      <c r="K84" s="82">
        <f t="shared" si="6"/>
        <v>3.6118304484121576E-3</v>
      </c>
      <c r="L84" s="82">
        <f t="shared" si="7"/>
        <v>4.783971650538367E-2</v>
      </c>
      <c r="M84" s="81">
        <f t="shared" si="9"/>
        <v>2.0410870226432647</v>
      </c>
      <c r="N84" s="84">
        <f t="shared" si="8"/>
        <v>3.2121513944223107E-2</v>
      </c>
      <c r="O84" s="84"/>
      <c r="P84" s="85">
        <f t="shared" si="10"/>
        <v>0.19795816733067728</v>
      </c>
      <c r="Q84" s="87">
        <f t="shared" si="11"/>
        <v>3.2121513944223107E-2</v>
      </c>
      <c r="R84" s="96">
        <f t="shared" si="19"/>
        <v>0.76992031872509958</v>
      </c>
      <c r="AB84" s="119">
        <f t="shared" si="20"/>
        <v>1227.5714285714287</v>
      </c>
      <c r="AC84" s="120">
        <f t="shared" si="20"/>
        <v>36</v>
      </c>
      <c r="AD84" s="67">
        <f t="shared" si="13"/>
        <v>48.057142857142857</v>
      </c>
      <c r="AE84" s="41">
        <f t="shared" si="14"/>
        <v>0.74910820451843041</v>
      </c>
    </row>
    <row r="85" spans="1:31" ht="13.8" x14ac:dyDescent="0.25">
      <c r="A85" s="95">
        <v>43943</v>
      </c>
      <c r="B85" s="81">
        <v>21370</v>
      </c>
      <c r="C85" s="81">
        <v>681</v>
      </c>
      <c r="D85" s="81">
        <v>4370</v>
      </c>
      <c r="E85" s="81"/>
      <c r="F85" s="81">
        <f t="shared" si="21"/>
        <v>1290</v>
      </c>
      <c r="G85" s="81">
        <f t="shared" si="21"/>
        <v>36</v>
      </c>
      <c r="H85" s="81">
        <f t="shared" si="21"/>
        <v>395</v>
      </c>
      <c r="I85" s="81">
        <f t="shared" si="18"/>
        <v>16319</v>
      </c>
      <c r="J85" s="82">
        <f t="shared" si="5"/>
        <v>8.3442352564570818E-2</v>
      </c>
      <c r="K85" s="82">
        <f t="shared" si="6"/>
        <v>2.3285899094437259E-3</v>
      </c>
      <c r="L85" s="82">
        <f t="shared" si="7"/>
        <v>2.554980595084088E-2</v>
      </c>
      <c r="M85" s="81">
        <f t="shared" si="9"/>
        <v>2.9930829945435375</v>
      </c>
      <c r="N85" s="84">
        <f t="shared" si="8"/>
        <v>3.1867103416003746E-2</v>
      </c>
      <c r="O85" s="84"/>
      <c r="P85" s="85">
        <f t="shared" si="10"/>
        <v>0.20449227889564811</v>
      </c>
      <c r="Q85" s="87">
        <f t="shared" si="11"/>
        <v>3.1867103416003746E-2</v>
      </c>
      <c r="R85" s="96">
        <f t="shared" si="19"/>
        <v>0.76364061768834812</v>
      </c>
      <c r="AB85" s="119">
        <f t="shared" si="20"/>
        <v>1292.5714285714287</v>
      </c>
      <c r="AC85" s="120">
        <f t="shared" si="20"/>
        <v>39.428571428571431</v>
      </c>
      <c r="AD85" s="67">
        <f t="shared" si="13"/>
        <v>46.205714285714286</v>
      </c>
      <c r="AE85" s="41">
        <f t="shared" si="14"/>
        <v>0.85332673757111055</v>
      </c>
    </row>
    <row r="86" spans="1:31" ht="13.8" x14ac:dyDescent="0.25">
      <c r="A86" s="95">
        <v>43944</v>
      </c>
      <c r="B86" s="81">
        <v>23077</v>
      </c>
      <c r="C86" s="81">
        <v>721</v>
      </c>
      <c r="D86" s="94">
        <v>5012</v>
      </c>
      <c r="E86" s="94"/>
      <c r="F86" s="81">
        <f t="shared" si="21"/>
        <v>1707</v>
      </c>
      <c r="G86" s="81">
        <f t="shared" si="21"/>
        <v>40</v>
      </c>
      <c r="H86" s="81">
        <f t="shared" si="21"/>
        <v>642</v>
      </c>
      <c r="I86" s="81">
        <f t="shared" si="18"/>
        <v>17344</v>
      </c>
      <c r="J86" s="82">
        <f t="shared" si="5"/>
        <v>0.10460361750635576</v>
      </c>
      <c r="K86" s="82">
        <f t="shared" si="6"/>
        <v>2.4511305839818617E-3</v>
      </c>
      <c r="L86" s="82">
        <f t="shared" si="7"/>
        <v>3.9340645872908878E-2</v>
      </c>
      <c r="M86" s="81">
        <f t="shared" si="9"/>
        <v>2.5029713109768621</v>
      </c>
      <c r="N86" s="84">
        <f t="shared" si="8"/>
        <v>3.1243229189236037E-2</v>
      </c>
      <c r="O86" s="84"/>
      <c r="P86" s="85">
        <f t="shared" si="10"/>
        <v>0.21718594271352429</v>
      </c>
      <c r="Q86" s="87">
        <f t="shared" si="11"/>
        <v>3.1243229189236037E-2</v>
      </c>
      <c r="R86" s="96">
        <f t="shared" si="19"/>
        <v>0.75157082809723974</v>
      </c>
      <c r="AB86" s="119">
        <f t="shared" si="20"/>
        <v>1378.1428571428571</v>
      </c>
      <c r="AC86" s="120">
        <f t="shared" si="20"/>
        <v>39</v>
      </c>
      <c r="AD86" s="67">
        <f t="shared" si="13"/>
        <v>49.102857142857147</v>
      </c>
      <c r="AE86" s="41">
        <f t="shared" si="14"/>
        <v>0.79425113464447805</v>
      </c>
    </row>
    <row r="87" spans="1:31" ht="13.8" x14ac:dyDescent="0.25">
      <c r="A87" s="95">
        <v>43945</v>
      </c>
      <c r="B87" s="81">
        <v>24530</v>
      </c>
      <c r="C87" s="81">
        <v>780</v>
      </c>
      <c r="D87" s="81">
        <v>5498</v>
      </c>
      <c r="E87" s="81"/>
      <c r="F87" s="81">
        <f t="shared" si="21"/>
        <v>1453</v>
      </c>
      <c r="G87" s="81">
        <f t="shared" si="21"/>
        <v>59</v>
      </c>
      <c r="H87" s="81">
        <f t="shared" si="21"/>
        <v>486</v>
      </c>
      <c r="I87" s="81">
        <f t="shared" si="18"/>
        <v>18252</v>
      </c>
      <c r="J87" s="82">
        <f t="shared" si="5"/>
        <v>8.3776769953238628E-2</v>
      </c>
      <c r="K87" s="82">
        <f t="shared" si="6"/>
        <v>3.4017527675276752E-3</v>
      </c>
      <c r="L87" s="82">
        <f t="shared" si="7"/>
        <v>2.802121771217712E-2</v>
      </c>
      <c r="M87" s="81">
        <f t="shared" si="9"/>
        <v>2.66609962948435</v>
      </c>
      <c r="N87" s="84">
        <f t="shared" si="8"/>
        <v>3.1797798613942115E-2</v>
      </c>
      <c r="O87" s="84"/>
      <c r="P87" s="85">
        <f t="shared" si="10"/>
        <v>0.22413371381981248</v>
      </c>
      <c r="Q87" s="87">
        <f t="shared" si="11"/>
        <v>3.1797798613942115E-2</v>
      </c>
      <c r="R87" s="96">
        <f t="shared" si="19"/>
        <v>0.74406848756624533</v>
      </c>
      <c r="AB87" s="119">
        <f t="shared" si="20"/>
        <v>1454</v>
      </c>
      <c r="AC87" s="120">
        <f t="shared" si="20"/>
        <v>42</v>
      </c>
      <c r="AD87" s="67">
        <f t="shared" si="13"/>
        <v>51.702857142857148</v>
      </c>
      <c r="AE87" s="41">
        <f t="shared" si="14"/>
        <v>0.81233421750663126</v>
      </c>
    </row>
    <row r="88" spans="1:31" ht="13.8" x14ac:dyDescent="0.25">
      <c r="A88" s="95">
        <v>43946</v>
      </c>
      <c r="B88" s="81">
        <v>26283</v>
      </c>
      <c r="C88" s="81">
        <v>825</v>
      </c>
      <c r="D88" s="81">
        <v>5939</v>
      </c>
      <c r="E88" s="81"/>
      <c r="F88" s="81">
        <f t="shared" si="21"/>
        <v>1753</v>
      </c>
      <c r="G88" s="81">
        <f t="shared" si="21"/>
        <v>45</v>
      </c>
      <c r="H88" s="81">
        <f t="shared" si="21"/>
        <v>441</v>
      </c>
      <c r="I88" s="81">
        <f t="shared" si="18"/>
        <v>19519</v>
      </c>
      <c r="J88" s="82">
        <f t="shared" si="5"/>
        <v>9.6045976367796562E-2</v>
      </c>
      <c r="K88" s="82">
        <f t="shared" si="6"/>
        <v>2.465483234714004E-3</v>
      </c>
      <c r="L88" s="82">
        <f t="shared" si="7"/>
        <v>2.4161735700197237E-2</v>
      </c>
      <c r="M88" s="81">
        <f t="shared" si="9"/>
        <v>3.6070600013683602</v>
      </c>
      <c r="N88" s="84">
        <f t="shared" si="8"/>
        <v>3.1389110832096792E-2</v>
      </c>
      <c r="O88" s="84"/>
      <c r="P88" s="85">
        <f t="shared" si="10"/>
        <v>0.2259635505840277</v>
      </c>
      <c r="Q88" s="87">
        <f t="shared" si="11"/>
        <v>3.1389110832096792E-2</v>
      </c>
      <c r="R88" s="96">
        <f t="shared" si="19"/>
        <v>0.74264733858387544</v>
      </c>
      <c r="AB88" s="119">
        <f t="shared" si="20"/>
        <v>1508.7142857142858</v>
      </c>
      <c r="AC88" s="120">
        <f t="shared" si="20"/>
        <v>43.428571428571431</v>
      </c>
      <c r="AD88" s="67">
        <f t="shared" si="13"/>
        <v>55.125714285714288</v>
      </c>
      <c r="AE88" s="41">
        <f t="shared" si="14"/>
        <v>0.78780968176635224</v>
      </c>
    </row>
    <row r="89" spans="1:31" ht="13.8" x14ac:dyDescent="0.25">
      <c r="A89" s="95">
        <v>43947</v>
      </c>
      <c r="B89" s="81">
        <v>27890</v>
      </c>
      <c r="C89" s="81">
        <v>881</v>
      </c>
      <c r="D89" s="81">
        <v>6523</v>
      </c>
      <c r="E89" s="81"/>
      <c r="F89" s="81">
        <f t="shared" si="21"/>
        <v>1607</v>
      </c>
      <c r="G89" s="81">
        <f t="shared" si="21"/>
        <v>56</v>
      </c>
      <c r="H89" s="81">
        <f t="shared" si="21"/>
        <v>584</v>
      </c>
      <c r="I89" s="81">
        <f t="shared" si="18"/>
        <v>20486</v>
      </c>
      <c r="J89" s="82">
        <f t="shared" si="5"/>
        <v>8.2331605453594775E-2</v>
      </c>
      <c r="K89" s="82">
        <f t="shared" si="6"/>
        <v>2.8689994364465392E-3</v>
      </c>
      <c r="L89" s="82">
        <f t="shared" si="7"/>
        <v>2.991956555151391E-2</v>
      </c>
      <c r="M89" s="81">
        <f t="shared" si="9"/>
        <v>2.5109853232011194</v>
      </c>
      <c r="N89" s="84">
        <f t="shared" si="8"/>
        <v>3.1588382932950881E-2</v>
      </c>
      <c r="O89" s="84"/>
      <c r="P89" s="85">
        <f t="shared" si="10"/>
        <v>0.23388311222660452</v>
      </c>
      <c r="Q89" s="87">
        <f t="shared" si="11"/>
        <v>3.1588382932950881E-2</v>
      </c>
      <c r="R89" s="96">
        <f t="shared" si="19"/>
        <v>0.73452850484044463</v>
      </c>
      <c r="AB89" s="119">
        <f t="shared" si="20"/>
        <v>1467.8571428571429</v>
      </c>
      <c r="AC89" s="120">
        <f t="shared" si="20"/>
        <v>46</v>
      </c>
      <c r="AD89" s="67">
        <f t="shared" si="13"/>
        <v>58.160000000000004</v>
      </c>
      <c r="AE89" s="41">
        <f t="shared" si="14"/>
        <v>0.79092159559834929</v>
      </c>
    </row>
    <row r="90" spans="1:31" ht="13.8" x14ac:dyDescent="0.25">
      <c r="A90" s="95">
        <v>43948</v>
      </c>
      <c r="B90" s="81">
        <v>29451</v>
      </c>
      <c r="C90" s="81">
        <v>939</v>
      </c>
      <c r="D90" s="81">
        <v>7137</v>
      </c>
      <c r="E90" s="81"/>
      <c r="F90" s="81">
        <f t="shared" si="21"/>
        <v>1561</v>
      </c>
      <c r="G90" s="81">
        <f t="shared" si="21"/>
        <v>58</v>
      </c>
      <c r="H90" s="81">
        <f t="shared" si="21"/>
        <v>614</v>
      </c>
      <c r="I90" s="81">
        <f t="shared" si="18"/>
        <v>21375</v>
      </c>
      <c r="J90" s="82">
        <f t="shared" si="5"/>
        <v>7.6199919387561571E-2</v>
      </c>
      <c r="K90" s="82">
        <f t="shared" si="6"/>
        <v>2.8312017963487259E-3</v>
      </c>
      <c r="L90" s="82">
        <f t="shared" si="7"/>
        <v>2.9971687982036511E-2</v>
      </c>
      <c r="M90" s="81">
        <f t="shared" si="9"/>
        <v>2.3229636139487893</v>
      </c>
      <c r="N90" s="84">
        <f t="shared" si="8"/>
        <v>3.1883467454415809E-2</v>
      </c>
      <c r="O90" s="84"/>
      <c r="P90" s="85">
        <f t="shared" si="10"/>
        <v>0.24233472547621474</v>
      </c>
      <c r="Q90" s="87">
        <f t="shared" si="11"/>
        <v>3.1883467454415809E-2</v>
      </c>
      <c r="R90" s="96">
        <f t="shared" si="19"/>
        <v>0.72578180706936946</v>
      </c>
      <c r="AB90" s="119">
        <f t="shared" si="20"/>
        <v>1558.8571428571429</v>
      </c>
      <c r="AC90" s="120">
        <f t="shared" si="20"/>
        <v>49.571428571428569</v>
      </c>
      <c r="AD90" s="67">
        <f t="shared" si="13"/>
        <v>60.348571428571432</v>
      </c>
      <c r="AE90" s="41">
        <f t="shared" si="14"/>
        <v>0.82141842628538952</v>
      </c>
    </row>
    <row r="91" spans="1:31" ht="13.8" x14ac:dyDescent="0.25">
      <c r="A91" s="95">
        <v>43949</v>
      </c>
      <c r="B91" s="81">
        <v>31324</v>
      </c>
      <c r="C91" s="81">
        <v>1008</v>
      </c>
      <c r="D91" s="81">
        <v>7747</v>
      </c>
      <c r="E91" s="81"/>
      <c r="F91" s="81">
        <f t="shared" si="21"/>
        <v>1873</v>
      </c>
      <c r="G91" s="81">
        <f t="shared" si="21"/>
        <v>69</v>
      </c>
      <c r="H91" s="81">
        <f t="shared" si="21"/>
        <v>610</v>
      </c>
      <c r="I91" s="81">
        <f t="shared" si="18"/>
        <v>22569</v>
      </c>
      <c r="J91" s="82">
        <f t="shared" si="5"/>
        <v>8.7627601075513623E-2</v>
      </c>
      <c r="K91" s="82">
        <f t="shared" si="6"/>
        <v>3.2280701754385964E-3</v>
      </c>
      <c r="L91" s="82">
        <f t="shared" si="7"/>
        <v>2.8538011695906432E-2</v>
      </c>
      <c r="M91" s="81">
        <f t="shared" si="9"/>
        <v>2.7585272061695196</v>
      </c>
      <c r="N91" s="84">
        <f t="shared" si="8"/>
        <v>3.2179798237772957E-2</v>
      </c>
      <c r="O91" s="84"/>
      <c r="P91" s="85">
        <f t="shared" si="10"/>
        <v>0.24731835014685224</v>
      </c>
      <c r="Q91" s="87">
        <f t="shared" si="11"/>
        <v>3.2179798237772957E-2</v>
      </c>
      <c r="R91" s="96">
        <f t="shared" si="19"/>
        <v>0.72050185161537472</v>
      </c>
      <c r="AB91" s="119">
        <f t="shared" si="20"/>
        <v>1606.2857142857142</v>
      </c>
      <c r="AC91" s="120">
        <f t="shared" si="20"/>
        <v>51.857142857142854</v>
      </c>
      <c r="AD91" s="67">
        <f t="shared" si="13"/>
        <v>58.714285714285715</v>
      </c>
      <c r="AE91" s="41">
        <f t="shared" si="14"/>
        <v>0.88321167883211671</v>
      </c>
    </row>
    <row r="92" spans="1:31" ht="13.8" x14ac:dyDescent="0.25">
      <c r="A92" s="95">
        <v>43950</v>
      </c>
      <c r="B92" s="81">
        <v>33062</v>
      </c>
      <c r="C92" s="81">
        <v>1079</v>
      </c>
      <c r="D92" s="81">
        <v>8437</v>
      </c>
      <c r="E92" s="81"/>
      <c r="F92" s="81">
        <f t="shared" si="21"/>
        <v>1738</v>
      </c>
      <c r="G92" s="81">
        <f t="shared" si="21"/>
        <v>71</v>
      </c>
      <c r="H92" s="81">
        <f t="shared" si="21"/>
        <v>690</v>
      </c>
      <c r="I92" s="81">
        <f t="shared" si="18"/>
        <v>23546</v>
      </c>
      <c r="J92" s="82">
        <f t="shared" si="5"/>
        <v>7.7010033712228282E-2</v>
      </c>
      <c r="K92" s="82">
        <f t="shared" si="6"/>
        <v>3.1459081040365101E-3</v>
      </c>
      <c r="L92" s="82">
        <f t="shared" si="7"/>
        <v>3.0572909743453409E-2</v>
      </c>
      <c r="M92" s="81">
        <f t="shared" si="9"/>
        <v>2.2838888973078584</v>
      </c>
      <c r="N92" s="84">
        <f t="shared" si="8"/>
        <v>3.263565422539471E-2</v>
      </c>
      <c r="O92" s="84"/>
      <c r="P92" s="85">
        <f t="shared" si="10"/>
        <v>0.25518722400338756</v>
      </c>
      <c r="Q92" s="87">
        <f t="shared" si="11"/>
        <v>3.263565422539471E-2</v>
      </c>
      <c r="R92" s="96">
        <f t="shared" si="19"/>
        <v>0.71217712177121772</v>
      </c>
      <c r="AB92" s="119">
        <f t="shared" ref="AB92:AC107" si="22">AVERAGE(F86:F92)</f>
        <v>1670.2857142857142</v>
      </c>
      <c r="AC92" s="120">
        <f t="shared" si="22"/>
        <v>56.857142857142854</v>
      </c>
      <c r="AD92" s="67">
        <f t="shared" si="13"/>
        <v>62.354285714285716</v>
      </c>
      <c r="AE92" s="41">
        <f t="shared" si="14"/>
        <v>0.91184017595307909</v>
      </c>
    </row>
    <row r="93" spans="1:31" ht="13.8" x14ac:dyDescent="0.25">
      <c r="A93" s="95">
        <v>43951</v>
      </c>
      <c r="B93" s="81">
        <v>34863</v>
      </c>
      <c r="C93" s="81">
        <v>1154</v>
      </c>
      <c r="D93" s="81">
        <v>9068</v>
      </c>
      <c r="E93" s="81"/>
      <c r="F93" s="81">
        <f t="shared" si="21"/>
        <v>1801</v>
      </c>
      <c r="G93" s="81">
        <f t="shared" si="21"/>
        <v>75</v>
      </c>
      <c r="H93" s="81">
        <f t="shared" si="21"/>
        <v>631</v>
      </c>
      <c r="I93" s="81">
        <f t="shared" si="18"/>
        <v>24641</v>
      </c>
      <c r="J93" s="82">
        <f t="shared" si="5"/>
        <v>7.64904081033915E-2</v>
      </c>
      <c r="K93" s="82">
        <f t="shared" si="6"/>
        <v>3.1852543956510659E-3</v>
      </c>
      <c r="L93" s="82">
        <f t="shared" si="7"/>
        <v>2.6798606982077634E-2</v>
      </c>
      <c r="M93" s="81">
        <f t="shared" si="9"/>
        <v>2.5510526192669354</v>
      </c>
      <c r="N93" s="84">
        <f t="shared" si="8"/>
        <v>3.3100995324556119E-2</v>
      </c>
      <c r="O93" s="84"/>
      <c r="P93" s="85">
        <f t="shared" si="10"/>
        <v>0.26010383501133005</v>
      </c>
      <c r="Q93" s="87">
        <f t="shared" si="11"/>
        <v>3.3100995324556119E-2</v>
      </c>
      <c r="R93" s="96">
        <f t="shared" si="19"/>
        <v>0.70679516966411382</v>
      </c>
      <c r="AB93" s="119">
        <f t="shared" si="22"/>
        <v>1683.7142857142858</v>
      </c>
      <c r="AC93" s="120">
        <f t="shared" si="22"/>
        <v>61.857142857142854</v>
      </c>
      <c r="AD93" s="67">
        <f t="shared" si="13"/>
        <v>64.251428571428576</v>
      </c>
      <c r="AE93" s="41">
        <f t="shared" si="14"/>
        <v>0.96273568125222331</v>
      </c>
    </row>
    <row r="94" spans="1:31" ht="13.8" x14ac:dyDescent="0.25">
      <c r="A94" s="95">
        <v>43952</v>
      </c>
      <c r="B94" s="81">
        <v>37257</v>
      </c>
      <c r="C94" s="81">
        <v>1223</v>
      </c>
      <c r="D94" s="81">
        <v>10007</v>
      </c>
      <c r="E94" s="81"/>
      <c r="F94" s="81">
        <f t="shared" ref="F94:H109" si="23">B94-B93</f>
        <v>2394</v>
      </c>
      <c r="G94" s="81">
        <f t="shared" si="23"/>
        <v>69</v>
      </c>
      <c r="H94" s="81">
        <f t="shared" si="23"/>
        <v>939</v>
      </c>
      <c r="I94" s="81">
        <f t="shared" si="18"/>
        <v>26027</v>
      </c>
      <c r="J94" s="82">
        <f t="shared" si="5"/>
        <v>9.7157602413126168E-2</v>
      </c>
      <c r="K94" s="82">
        <f t="shared" si="6"/>
        <v>2.8002110303964938E-3</v>
      </c>
      <c r="L94" s="82">
        <f t="shared" si="7"/>
        <v>3.8107219674526197E-2</v>
      </c>
      <c r="M94" s="81">
        <f t="shared" si="9"/>
        <v>2.3750600010534146</v>
      </c>
      <c r="N94" s="84">
        <f t="shared" si="8"/>
        <v>3.2826046112140003E-2</v>
      </c>
      <c r="O94" s="84"/>
      <c r="P94" s="85">
        <f t="shared" si="10"/>
        <v>0.26859382129532705</v>
      </c>
      <c r="Q94" s="87">
        <f t="shared" si="11"/>
        <v>3.2826046112140003E-2</v>
      </c>
      <c r="R94" s="96">
        <f t="shared" si="19"/>
        <v>0.69858013259253293</v>
      </c>
      <c r="AB94" s="119">
        <f t="shared" si="22"/>
        <v>1818.1428571428571</v>
      </c>
      <c r="AC94" s="120">
        <f t="shared" si="22"/>
        <v>63.285714285714285</v>
      </c>
      <c r="AD94" s="67">
        <f t="shared" si="13"/>
        <v>66.811428571428564</v>
      </c>
      <c r="AE94" s="41">
        <f t="shared" si="14"/>
        <v>0.94722887444406445</v>
      </c>
    </row>
    <row r="95" spans="1:31" ht="13.8" x14ac:dyDescent="0.25">
      <c r="A95" s="95">
        <v>43953</v>
      </c>
      <c r="B95" s="81">
        <v>39699</v>
      </c>
      <c r="C95" s="81">
        <v>1323</v>
      </c>
      <c r="D95" s="81">
        <v>10819</v>
      </c>
      <c r="E95" s="81"/>
      <c r="F95" s="81">
        <f t="shared" si="23"/>
        <v>2442</v>
      </c>
      <c r="G95" s="81">
        <f t="shared" si="23"/>
        <v>100</v>
      </c>
      <c r="H95" s="81">
        <f t="shared" si="23"/>
        <v>812</v>
      </c>
      <c r="I95" s="81">
        <f t="shared" si="18"/>
        <v>27557</v>
      </c>
      <c r="J95" s="82">
        <f t="shared" si="5"/>
        <v>9.3828175750635193E-2</v>
      </c>
      <c r="K95" s="82">
        <f t="shared" si="6"/>
        <v>3.8421639067122604E-3</v>
      </c>
      <c r="L95" s="82">
        <f t="shared" si="7"/>
        <v>3.1198370922503552E-2</v>
      </c>
      <c r="M95" s="81">
        <f t="shared" si="9"/>
        <v>2.6777038709010772</v>
      </c>
      <c r="N95" s="84">
        <f t="shared" si="8"/>
        <v>3.3325776467921106E-2</v>
      </c>
      <c r="O95" s="84"/>
      <c r="P95" s="85">
        <f t="shared" si="10"/>
        <v>0.27252575631628001</v>
      </c>
      <c r="Q95" s="87">
        <f t="shared" si="11"/>
        <v>3.3325776467921106E-2</v>
      </c>
      <c r="R95" s="96">
        <f t="shared" si="19"/>
        <v>0.69414846721579893</v>
      </c>
      <c r="AB95" s="119">
        <f t="shared" si="22"/>
        <v>1916.5714285714287</v>
      </c>
      <c r="AC95" s="120">
        <f t="shared" si="22"/>
        <v>71.142857142857139</v>
      </c>
      <c r="AD95" s="67">
        <f t="shared" si="13"/>
        <v>67.348571428571432</v>
      </c>
      <c r="AE95" s="41">
        <f t="shared" si="14"/>
        <v>1.056338028169014</v>
      </c>
    </row>
    <row r="96" spans="1:31" ht="13.8" x14ac:dyDescent="0.25">
      <c r="A96" s="95">
        <v>43954</v>
      </c>
      <c r="B96" s="81">
        <v>42505</v>
      </c>
      <c r="C96" s="81">
        <v>1391</v>
      </c>
      <c r="D96" s="81">
        <v>11775</v>
      </c>
      <c r="E96" s="81"/>
      <c r="F96" s="81">
        <f t="shared" si="23"/>
        <v>2806</v>
      </c>
      <c r="G96" s="81">
        <f t="shared" si="23"/>
        <v>68</v>
      </c>
      <c r="H96" s="81">
        <f t="shared" si="23"/>
        <v>956</v>
      </c>
      <c r="I96" s="81">
        <f t="shared" si="18"/>
        <v>29339</v>
      </c>
      <c r="J96" s="82">
        <f t="shared" si="5"/>
        <v>0.10182823686779038</v>
      </c>
      <c r="K96" s="82">
        <f t="shared" si="6"/>
        <v>2.4676125848241827E-3</v>
      </c>
      <c r="L96" s="82">
        <f t="shared" si="7"/>
        <v>3.4691729868998801E-2</v>
      </c>
      <c r="M96" s="81">
        <f t="shared" si="9"/>
        <v>2.7403132064118161</v>
      </c>
      <c r="N96" s="84">
        <f t="shared" si="8"/>
        <v>3.2725561698623694E-2</v>
      </c>
      <c r="O96" s="84"/>
      <c r="P96" s="85">
        <f t="shared" si="10"/>
        <v>0.27702623220797551</v>
      </c>
      <c r="Q96" s="87">
        <f t="shared" si="11"/>
        <v>3.2725561698623694E-2</v>
      </c>
      <c r="R96" s="96">
        <f t="shared" si="19"/>
        <v>0.69024820609340076</v>
      </c>
      <c r="AB96" s="119">
        <f t="shared" si="22"/>
        <v>2087.8571428571427</v>
      </c>
      <c r="AC96" s="120">
        <f t="shared" si="22"/>
        <v>72.857142857142861</v>
      </c>
      <c r="AD96" s="67">
        <f t="shared" si="13"/>
        <v>72.72571428571429</v>
      </c>
      <c r="AE96" s="41">
        <f t="shared" si="14"/>
        <v>1.0018071815824625</v>
      </c>
    </row>
    <row r="97" spans="1:31" ht="13.8" x14ac:dyDescent="0.25">
      <c r="A97" s="95">
        <v>43955</v>
      </c>
      <c r="B97" s="81">
        <v>46437</v>
      </c>
      <c r="C97" s="81">
        <v>1566</v>
      </c>
      <c r="D97" s="81">
        <v>12847</v>
      </c>
      <c r="E97" s="81"/>
      <c r="F97" s="81">
        <f t="shared" si="23"/>
        <v>3932</v>
      </c>
      <c r="G97" s="81">
        <f t="shared" si="23"/>
        <v>175</v>
      </c>
      <c r="H97" s="81">
        <f t="shared" si="23"/>
        <v>1072</v>
      </c>
      <c r="I97" s="81">
        <f t="shared" si="18"/>
        <v>32024</v>
      </c>
      <c r="J97" s="82">
        <f t="shared" ref="J97:J160" si="24">F97/I96*$B$2/($B$2-B96)</f>
        <v>0.13402369241605949</v>
      </c>
      <c r="K97" s="82">
        <f t="shared" ref="K97:K160" si="25">G97/I96</f>
        <v>5.9647568083438423E-3</v>
      </c>
      <c r="L97" s="82">
        <f t="shared" ref="L97:L160" si="26">H97/I96</f>
        <v>3.6538395991683424E-2</v>
      </c>
      <c r="M97" s="81">
        <f t="shared" si="9"/>
        <v>3.1532647247752763</v>
      </c>
      <c r="N97" s="84">
        <f t="shared" ref="N97:N160" si="27">C97/B97</f>
        <v>3.3723108727954004E-2</v>
      </c>
      <c r="O97" s="84"/>
      <c r="P97" s="85">
        <f t="shared" si="10"/>
        <v>0.27665439197191893</v>
      </c>
      <c r="Q97" s="87">
        <f t="shared" si="11"/>
        <v>3.3723108727954004E-2</v>
      </c>
      <c r="R97" s="96">
        <f t="shared" si="19"/>
        <v>0.68962249930012709</v>
      </c>
      <c r="AB97" s="119">
        <f t="shared" si="22"/>
        <v>2426.5714285714284</v>
      </c>
      <c r="AC97" s="120">
        <f t="shared" si="22"/>
        <v>89.571428571428569</v>
      </c>
      <c r="AD97" s="67">
        <f t="shared" si="13"/>
        <v>76.662857142857149</v>
      </c>
      <c r="AE97" s="41">
        <f t="shared" si="14"/>
        <v>1.168381037567084</v>
      </c>
    </row>
    <row r="98" spans="1:31" ht="13.8" x14ac:dyDescent="0.25">
      <c r="A98" s="95">
        <v>43956</v>
      </c>
      <c r="B98" s="81">
        <v>49400</v>
      </c>
      <c r="C98" s="81">
        <v>1693</v>
      </c>
      <c r="D98" s="81">
        <v>14142</v>
      </c>
      <c r="E98" s="81"/>
      <c r="F98" s="81">
        <f t="shared" si="23"/>
        <v>2963</v>
      </c>
      <c r="G98" s="81">
        <f t="shared" si="23"/>
        <v>127</v>
      </c>
      <c r="H98" s="81">
        <f t="shared" si="23"/>
        <v>1295</v>
      </c>
      <c r="I98" s="81">
        <f t="shared" si="18"/>
        <v>33565</v>
      </c>
      <c r="J98" s="82">
        <f t="shared" si="24"/>
        <v>9.2527470271931922E-2</v>
      </c>
      <c r="K98" s="82">
        <f t="shared" si="25"/>
        <v>3.9657756682488134E-3</v>
      </c>
      <c r="L98" s="82">
        <f t="shared" si="26"/>
        <v>4.0438421184111915E-2</v>
      </c>
      <c r="M98" s="81">
        <f t="shared" ref="M98:M161" si="28">J98/(K98+L98)</f>
        <v>2.083755068908824</v>
      </c>
      <c r="N98" s="84">
        <f t="shared" si="27"/>
        <v>3.4271255060728742E-2</v>
      </c>
      <c r="O98" s="84"/>
      <c r="P98" s="85">
        <f t="shared" ref="P98:P161" si="29">D98/B98</f>
        <v>0.28627530364372472</v>
      </c>
      <c r="Q98" s="87">
        <f t="shared" ref="Q98:Q161" si="30">N98</f>
        <v>3.4271255060728742E-2</v>
      </c>
      <c r="R98" s="96">
        <f t="shared" si="19"/>
        <v>0.67945344129554652</v>
      </c>
      <c r="AB98" s="119">
        <f t="shared" si="22"/>
        <v>2582.2857142857142</v>
      </c>
      <c r="AC98" s="120">
        <f t="shared" si="22"/>
        <v>97.857142857142861</v>
      </c>
      <c r="AD98" s="67">
        <f t="shared" si="13"/>
        <v>83.514285714285705</v>
      </c>
      <c r="AE98" s="41">
        <f t="shared" si="14"/>
        <v>1.1717413616147796</v>
      </c>
    </row>
    <row r="99" spans="1:31" ht="13.8" x14ac:dyDescent="0.25">
      <c r="A99" s="95">
        <v>43957</v>
      </c>
      <c r="B99" s="81">
        <v>52987</v>
      </c>
      <c r="C99" s="81">
        <v>1785</v>
      </c>
      <c r="D99" s="81">
        <v>15331</v>
      </c>
      <c r="E99" s="81"/>
      <c r="F99" s="81">
        <f t="shared" si="23"/>
        <v>3587</v>
      </c>
      <c r="G99" s="81">
        <f t="shared" si="23"/>
        <v>92</v>
      </c>
      <c r="H99" s="81">
        <f t="shared" si="23"/>
        <v>1189</v>
      </c>
      <c r="I99" s="81">
        <f t="shared" si="18"/>
        <v>35871</v>
      </c>
      <c r="J99" s="82">
        <f t="shared" si="24"/>
        <v>0.10687109811981303</v>
      </c>
      <c r="K99" s="82">
        <f t="shared" si="25"/>
        <v>2.7409503947564426E-3</v>
      </c>
      <c r="L99" s="82">
        <f t="shared" si="26"/>
        <v>3.5423804558319678E-2</v>
      </c>
      <c r="M99" s="81">
        <f t="shared" si="28"/>
        <v>2.8002563687677786</v>
      </c>
      <c r="N99" s="84">
        <f t="shared" si="27"/>
        <v>3.3687508256742223E-2</v>
      </c>
      <c r="O99" s="84"/>
      <c r="P99" s="85">
        <f t="shared" si="29"/>
        <v>0.28933511993507843</v>
      </c>
      <c r="Q99" s="87">
        <f t="shared" si="30"/>
        <v>3.3687508256742223E-2</v>
      </c>
      <c r="R99" s="96">
        <f t="shared" si="19"/>
        <v>0.6769773718081793</v>
      </c>
      <c r="AB99" s="119">
        <f t="shared" si="22"/>
        <v>2846.4285714285716</v>
      </c>
      <c r="AC99" s="120">
        <f t="shared" si="22"/>
        <v>100.85714285714286</v>
      </c>
      <c r="AD99" s="67">
        <f t="shared" si="13"/>
        <v>97.062857142857141</v>
      </c>
      <c r="AE99" s="41">
        <f t="shared" si="14"/>
        <v>1.0390910161309315</v>
      </c>
    </row>
    <row r="100" spans="1:31" ht="13.8" x14ac:dyDescent="0.25">
      <c r="A100" s="95">
        <v>43958</v>
      </c>
      <c r="B100" s="81">
        <v>56351</v>
      </c>
      <c r="C100" s="81">
        <v>1889</v>
      </c>
      <c r="D100" s="81">
        <v>16776</v>
      </c>
      <c r="E100" s="81"/>
      <c r="F100" s="81">
        <f t="shared" si="23"/>
        <v>3364</v>
      </c>
      <c r="G100" s="81">
        <f t="shared" si="23"/>
        <v>104</v>
      </c>
      <c r="H100" s="81">
        <f t="shared" si="23"/>
        <v>1445</v>
      </c>
      <c r="I100" s="81">
        <f t="shared" si="18"/>
        <v>37686</v>
      </c>
      <c r="J100" s="82">
        <f t="shared" si="24"/>
        <v>9.3784092162493671E-2</v>
      </c>
      <c r="K100" s="82">
        <f t="shared" si="25"/>
        <v>2.8992779682752083E-3</v>
      </c>
      <c r="L100" s="82">
        <f t="shared" si="26"/>
        <v>4.0283237155362271E-2</v>
      </c>
      <c r="M100" s="81">
        <f t="shared" si="28"/>
        <v>2.1718070819630797</v>
      </c>
      <c r="N100" s="84">
        <f t="shared" si="27"/>
        <v>3.3522031552235099E-2</v>
      </c>
      <c r="O100" s="84"/>
      <c r="P100" s="85">
        <f t="shared" si="29"/>
        <v>0.2977054533193732</v>
      </c>
      <c r="Q100" s="87">
        <f t="shared" si="30"/>
        <v>3.3522031552235099E-2</v>
      </c>
      <c r="R100" s="96">
        <f t="shared" si="19"/>
        <v>0.66877251512839164</v>
      </c>
      <c r="AB100" s="119">
        <f t="shared" si="22"/>
        <v>3069.7142857142858</v>
      </c>
      <c r="AC100" s="120">
        <f t="shared" si="22"/>
        <v>105</v>
      </c>
      <c r="AD100" s="67">
        <f t="shared" si="13"/>
        <v>103.29142857142857</v>
      </c>
      <c r="AE100" s="41">
        <f t="shared" si="14"/>
        <v>1.0165412701925205</v>
      </c>
    </row>
    <row r="101" spans="1:31" ht="13.8" x14ac:dyDescent="0.25">
      <c r="A101" s="95">
        <v>43959</v>
      </c>
      <c r="B101" s="81">
        <v>59695</v>
      </c>
      <c r="C101" s="81">
        <v>1985</v>
      </c>
      <c r="D101" s="81">
        <v>17887</v>
      </c>
      <c r="E101" s="81"/>
      <c r="F101" s="81">
        <f t="shared" si="23"/>
        <v>3344</v>
      </c>
      <c r="G101" s="81">
        <f t="shared" si="23"/>
        <v>96</v>
      </c>
      <c r="H101" s="81">
        <f t="shared" si="23"/>
        <v>1111</v>
      </c>
      <c r="I101" s="81">
        <f t="shared" si="18"/>
        <v>39823</v>
      </c>
      <c r="J101" s="82">
        <f t="shared" si="24"/>
        <v>8.8736840052858146E-2</v>
      </c>
      <c r="K101" s="82">
        <f t="shared" si="25"/>
        <v>2.5473650692564879E-3</v>
      </c>
      <c r="L101" s="82">
        <f t="shared" si="26"/>
        <v>2.9480443666082896E-2</v>
      </c>
      <c r="M101" s="81">
        <f t="shared" si="28"/>
        <v>2.7706185204904821</v>
      </c>
      <c r="N101" s="84">
        <f t="shared" si="27"/>
        <v>3.325236619482369E-2</v>
      </c>
      <c r="O101" s="84"/>
      <c r="P101" s="85">
        <f t="shared" si="29"/>
        <v>0.29963983583214676</v>
      </c>
      <c r="Q101" s="87">
        <f t="shared" si="30"/>
        <v>3.325236619482369E-2</v>
      </c>
      <c r="R101" s="96">
        <f t="shared" si="19"/>
        <v>0.66710779797302955</v>
      </c>
      <c r="AB101" s="119">
        <f t="shared" si="22"/>
        <v>3205.4285714285716</v>
      </c>
      <c r="AC101" s="120">
        <f>AVERAGE(G95:G101)</f>
        <v>108.85714285714286</v>
      </c>
      <c r="AD101" s="67">
        <f t="shared" si="13"/>
        <v>113.85714285714286</v>
      </c>
      <c r="AE101" s="41">
        <f t="shared" si="14"/>
        <v>0.95608531994981183</v>
      </c>
    </row>
    <row r="102" spans="1:31" ht="13.8" x14ac:dyDescent="0.25">
      <c r="A102" s="95">
        <v>43960</v>
      </c>
      <c r="B102" s="81">
        <v>62808</v>
      </c>
      <c r="C102" s="81">
        <v>2101</v>
      </c>
      <c r="D102" s="81">
        <v>19301</v>
      </c>
      <c r="E102" s="81"/>
      <c r="F102" s="81">
        <f t="shared" si="23"/>
        <v>3113</v>
      </c>
      <c r="G102" s="81">
        <f t="shared" si="23"/>
        <v>116</v>
      </c>
      <c r="H102" s="81">
        <f t="shared" si="23"/>
        <v>1414</v>
      </c>
      <c r="I102" s="81">
        <f t="shared" si="18"/>
        <v>41406</v>
      </c>
      <c r="J102" s="82">
        <f t="shared" si="24"/>
        <v>7.8174287853886276E-2</v>
      </c>
      <c r="K102" s="82">
        <f t="shared" si="25"/>
        <v>2.9128895361976749E-3</v>
      </c>
      <c r="L102" s="82">
        <f t="shared" si="26"/>
        <v>3.5507119001582002E-2</v>
      </c>
      <c r="M102" s="81">
        <f t="shared" si="28"/>
        <v>2.034728539349878</v>
      </c>
      <c r="N102" s="84">
        <f t="shared" si="27"/>
        <v>3.3451152719398802E-2</v>
      </c>
      <c r="O102" s="84"/>
      <c r="P102" s="85">
        <f t="shared" si="29"/>
        <v>0.30730161762832758</v>
      </c>
      <c r="Q102" s="87">
        <f t="shared" si="30"/>
        <v>3.3451152719398802E-2</v>
      </c>
      <c r="R102" s="96">
        <f t="shared" si="19"/>
        <v>0.65924722965227356</v>
      </c>
      <c r="AB102" s="119">
        <f t="shared" si="22"/>
        <v>3301.2857142857142</v>
      </c>
      <c r="AC102" s="120">
        <f t="shared" si="22"/>
        <v>111.14285714285714</v>
      </c>
      <c r="AD102" s="67">
        <f t="shared" si="13"/>
        <v>122.78857142857143</v>
      </c>
      <c r="AE102" s="41">
        <f t="shared" si="14"/>
        <v>0.90515636634400587</v>
      </c>
    </row>
    <row r="103" spans="1:31" ht="13.8" x14ac:dyDescent="0.25">
      <c r="A103" s="95">
        <v>43961</v>
      </c>
      <c r="B103" s="81">
        <v>67161</v>
      </c>
      <c r="C103" s="81">
        <v>2212</v>
      </c>
      <c r="D103" s="81">
        <v>20969</v>
      </c>
      <c r="E103" s="81"/>
      <c r="F103" s="81">
        <f t="shared" si="23"/>
        <v>4353</v>
      </c>
      <c r="G103" s="81">
        <f t="shared" si="23"/>
        <v>111</v>
      </c>
      <c r="H103" s="81">
        <f t="shared" si="23"/>
        <v>1668</v>
      </c>
      <c r="I103" s="81">
        <f t="shared" si="18"/>
        <v>43980</v>
      </c>
      <c r="J103" s="82">
        <f t="shared" si="24"/>
        <v>0.10513447632386741</v>
      </c>
      <c r="K103" s="82">
        <f t="shared" si="25"/>
        <v>2.680770902767715E-3</v>
      </c>
      <c r="L103" s="82">
        <f t="shared" si="26"/>
        <v>4.0284016809158094E-2</v>
      </c>
      <c r="M103" s="81">
        <f t="shared" si="28"/>
        <v>2.4469916394975009</v>
      </c>
      <c r="N103" s="84">
        <f t="shared" si="27"/>
        <v>3.2935781182531529E-2</v>
      </c>
      <c r="O103" s="84"/>
      <c r="P103" s="85">
        <f t="shared" si="29"/>
        <v>0.31221988951921503</v>
      </c>
      <c r="Q103" s="87">
        <f t="shared" si="30"/>
        <v>3.2935781182531529E-2</v>
      </c>
      <c r="R103" s="96">
        <f t="shared" si="19"/>
        <v>0.65484432929825342</v>
      </c>
      <c r="AB103" s="119">
        <f t="shared" si="22"/>
        <v>3522.2857142857142</v>
      </c>
      <c r="AC103" s="120">
        <f t="shared" si="22"/>
        <v>117.28571428571429</v>
      </c>
      <c r="AD103" s="67">
        <f t="shared" si="13"/>
        <v>128.21714285714287</v>
      </c>
      <c r="AE103" s="41">
        <f t="shared" si="14"/>
        <v>0.91474284695605657</v>
      </c>
    </row>
    <row r="104" spans="1:31" ht="13.8" x14ac:dyDescent="0.25">
      <c r="A104" s="95">
        <v>43962</v>
      </c>
      <c r="B104" s="81">
        <v>70768</v>
      </c>
      <c r="C104" s="81">
        <v>2294</v>
      </c>
      <c r="D104" s="81">
        <v>22549</v>
      </c>
      <c r="E104" s="81"/>
      <c r="F104" s="81">
        <f t="shared" si="23"/>
        <v>3607</v>
      </c>
      <c r="G104" s="81">
        <f t="shared" si="23"/>
        <v>82</v>
      </c>
      <c r="H104" s="81">
        <f t="shared" si="23"/>
        <v>1580</v>
      </c>
      <c r="I104" s="81">
        <f t="shared" si="18"/>
        <v>45925</v>
      </c>
      <c r="J104" s="82">
        <f t="shared" si="24"/>
        <v>8.2018543684998543E-2</v>
      </c>
      <c r="K104" s="82">
        <f t="shared" si="25"/>
        <v>1.8644838562983175E-3</v>
      </c>
      <c r="L104" s="82">
        <f t="shared" si="26"/>
        <v>3.5925420645748066E-2</v>
      </c>
      <c r="M104" s="81">
        <f t="shared" si="28"/>
        <v>2.1703824014838964</v>
      </c>
      <c r="N104" s="84">
        <f t="shared" si="27"/>
        <v>3.2415781144019898E-2</v>
      </c>
      <c r="O104" s="84"/>
      <c r="P104" s="85">
        <f t="shared" si="29"/>
        <v>0.31863271535157134</v>
      </c>
      <c r="Q104" s="87">
        <f t="shared" si="30"/>
        <v>3.2415781144019898E-2</v>
      </c>
      <c r="R104" s="96">
        <f t="shared" si="19"/>
        <v>0.64895150350440878</v>
      </c>
      <c r="AB104" s="119">
        <f t="shared" si="22"/>
        <v>3475.8571428571427</v>
      </c>
      <c r="AC104" s="120">
        <f t="shared" si="22"/>
        <v>104</v>
      </c>
      <c r="AD104" s="67">
        <f t="shared" si="13"/>
        <v>132.05142857142857</v>
      </c>
      <c r="AE104" s="41">
        <f t="shared" si="14"/>
        <v>0.78757194166774847</v>
      </c>
    </row>
    <row r="105" spans="1:31" ht="13.8" x14ac:dyDescent="0.25">
      <c r="A105" s="95">
        <v>43963</v>
      </c>
      <c r="B105" s="81">
        <v>74292</v>
      </c>
      <c r="C105" s="81">
        <v>2415</v>
      </c>
      <c r="D105" s="81">
        <v>24420</v>
      </c>
      <c r="E105" s="81"/>
      <c r="F105" s="81">
        <f t="shared" si="23"/>
        <v>3524</v>
      </c>
      <c r="G105" s="81">
        <f t="shared" si="23"/>
        <v>121</v>
      </c>
      <c r="H105" s="81">
        <f t="shared" si="23"/>
        <v>1871</v>
      </c>
      <c r="I105" s="81">
        <f t="shared" si="18"/>
        <v>47457</v>
      </c>
      <c r="J105" s="82">
        <f t="shared" si="24"/>
        <v>7.6737740304828564E-2</v>
      </c>
      <c r="K105" s="82">
        <f t="shared" si="25"/>
        <v>2.6347305389221557E-3</v>
      </c>
      <c r="L105" s="82">
        <f t="shared" si="26"/>
        <v>4.0740337506804572E-2</v>
      </c>
      <c r="M105" s="81">
        <f t="shared" si="28"/>
        <v>1.7691670298691022</v>
      </c>
      <c r="N105" s="84">
        <f t="shared" si="27"/>
        <v>3.2506864803747378E-2</v>
      </c>
      <c r="O105" s="84"/>
      <c r="P105" s="85">
        <f t="shared" si="29"/>
        <v>0.32870295590373122</v>
      </c>
      <c r="Q105" s="87">
        <f t="shared" si="30"/>
        <v>3.2506864803747378E-2</v>
      </c>
      <c r="R105" s="96">
        <f t="shared" si="19"/>
        <v>0.63879017929252147</v>
      </c>
      <c r="AB105" s="119">
        <f t="shared" si="22"/>
        <v>3556</v>
      </c>
      <c r="AC105" s="120">
        <f t="shared" si="22"/>
        <v>103.14285714285714</v>
      </c>
      <c r="AD105" s="67">
        <f t="shared" si="13"/>
        <v>140.89142857142858</v>
      </c>
      <c r="AE105" s="41">
        <f t="shared" si="14"/>
        <v>0.73207332900713817</v>
      </c>
    </row>
    <row r="106" spans="1:31" ht="13.8" x14ac:dyDescent="0.25">
      <c r="A106" s="95">
        <v>43964</v>
      </c>
      <c r="B106" s="81">
        <v>78055</v>
      </c>
      <c r="C106" s="81">
        <v>2551</v>
      </c>
      <c r="D106" s="81">
        <v>26400</v>
      </c>
      <c r="E106" s="81"/>
      <c r="F106" s="81">
        <f t="shared" si="23"/>
        <v>3763</v>
      </c>
      <c r="G106" s="81">
        <f t="shared" si="23"/>
        <v>136</v>
      </c>
      <c r="H106" s="81">
        <f t="shared" si="23"/>
        <v>1980</v>
      </c>
      <c r="I106" s="81">
        <f t="shared" si="18"/>
        <v>49104</v>
      </c>
      <c r="J106" s="82">
        <f t="shared" si="24"/>
        <v>7.9297102441149583E-2</v>
      </c>
      <c r="K106" s="82">
        <f t="shared" si="25"/>
        <v>2.8657521545820425E-3</v>
      </c>
      <c r="L106" s="82">
        <f t="shared" si="26"/>
        <v>4.17219798975915E-2</v>
      </c>
      <c r="M106" s="81">
        <f t="shared" si="28"/>
        <v>1.7784511297493555</v>
      </c>
      <c r="N106" s="84">
        <f t="shared" si="27"/>
        <v>3.2682083146499265E-2</v>
      </c>
      <c r="O106" s="84"/>
      <c r="P106" s="85">
        <f t="shared" si="29"/>
        <v>0.33822304785087437</v>
      </c>
      <c r="Q106" s="87">
        <f t="shared" si="30"/>
        <v>3.2682083146499265E-2</v>
      </c>
      <c r="R106" s="96">
        <f t="shared" si="19"/>
        <v>0.62909486900262634</v>
      </c>
      <c r="AB106" s="119">
        <f t="shared" si="22"/>
        <v>3581.1428571428573</v>
      </c>
      <c r="AC106" s="120">
        <f t="shared" si="22"/>
        <v>109.42857142857143</v>
      </c>
      <c r="AD106" s="67">
        <f t="shared" ref="AD106:AD162" si="31">INDEX(AB85:AB106,$AE$3)*$AD$2</f>
        <v>139.03428571428572</v>
      </c>
      <c r="AE106" s="41">
        <f t="shared" ref="AE106:AE169" si="32">AC106/AD106</f>
        <v>0.78706177304673053</v>
      </c>
    </row>
    <row r="107" spans="1:31" ht="13.8" x14ac:dyDescent="0.25">
      <c r="A107" s="95">
        <v>43965</v>
      </c>
      <c r="B107" s="81">
        <v>81997</v>
      </c>
      <c r="C107" s="81">
        <v>2649</v>
      </c>
      <c r="D107" s="81">
        <v>27969</v>
      </c>
      <c r="E107" s="81"/>
      <c r="F107" s="81">
        <f t="shared" si="23"/>
        <v>3942</v>
      </c>
      <c r="G107" s="81">
        <f t="shared" si="23"/>
        <v>98</v>
      </c>
      <c r="H107" s="81">
        <f t="shared" si="23"/>
        <v>1569</v>
      </c>
      <c r="I107" s="81">
        <f t="shared" si="18"/>
        <v>51379</v>
      </c>
      <c r="J107" s="82">
        <f t="shared" si="24"/>
        <v>8.0283133302944829E-2</v>
      </c>
      <c r="K107" s="82">
        <f t="shared" si="25"/>
        <v>1.9957640925382862E-3</v>
      </c>
      <c r="L107" s="82">
        <f t="shared" si="26"/>
        <v>3.1952590420332355E-2</v>
      </c>
      <c r="M107" s="81">
        <f t="shared" si="28"/>
        <v>2.3648608144617893</v>
      </c>
      <c r="N107" s="84">
        <f t="shared" si="27"/>
        <v>3.2306059977804065E-2</v>
      </c>
      <c r="O107" s="84"/>
      <c r="P107" s="85">
        <f t="shared" si="29"/>
        <v>0.34109784504311136</v>
      </c>
      <c r="Q107" s="87">
        <f t="shared" si="30"/>
        <v>3.2306059977804065E-2</v>
      </c>
      <c r="R107" s="96">
        <f t="shared" si="19"/>
        <v>0.62659609497908453</v>
      </c>
      <c r="AB107" s="119">
        <f t="shared" si="22"/>
        <v>3663.7142857142858</v>
      </c>
      <c r="AC107" s="120">
        <f t="shared" si="22"/>
        <v>108.57142857142857</v>
      </c>
      <c r="AD107" s="67">
        <f t="shared" si="31"/>
        <v>142.24</v>
      </c>
      <c r="AE107" s="41">
        <f t="shared" si="32"/>
        <v>0.76329744496223684</v>
      </c>
    </row>
    <row r="108" spans="1:31" ht="13.8" x14ac:dyDescent="0.25">
      <c r="A108" s="95">
        <v>43966</v>
      </c>
      <c r="B108" s="81">
        <v>85784</v>
      </c>
      <c r="C108" s="81">
        <v>2753</v>
      </c>
      <c r="D108" s="81">
        <v>30258</v>
      </c>
      <c r="E108" s="81"/>
      <c r="F108" s="81">
        <f t="shared" si="23"/>
        <v>3787</v>
      </c>
      <c r="G108" s="81">
        <f t="shared" si="23"/>
        <v>104</v>
      </c>
      <c r="H108" s="81">
        <f t="shared" si="23"/>
        <v>2289</v>
      </c>
      <c r="I108" s="81">
        <f t="shared" si="18"/>
        <v>52773</v>
      </c>
      <c r="J108" s="82">
        <f t="shared" si="24"/>
        <v>7.3711536407108688E-2</v>
      </c>
      <c r="K108" s="82">
        <f t="shared" si="25"/>
        <v>2.0241733003756399E-3</v>
      </c>
      <c r="L108" s="82">
        <f t="shared" si="26"/>
        <v>4.4551275813075379E-2</v>
      </c>
      <c r="M108" s="81">
        <f t="shared" si="28"/>
        <v>1.5826264225076629</v>
      </c>
      <c r="N108" s="84">
        <f t="shared" si="27"/>
        <v>3.2092231651590038E-2</v>
      </c>
      <c r="O108" s="84"/>
      <c r="P108" s="85">
        <f t="shared" si="29"/>
        <v>0.35272311853026206</v>
      </c>
      <c r="Q108" s="87">
        <f t="shared" si="30"/>
        <v>3.2092231651590038E-2</v>
      </c>
      <c r="R108" s="96">
        <f t="shared" si="19"/>
        <v>0.61518464981814791</v>
      </c>
      <c r="AB108" s="119">
        <f t="shared" ref="AB108:AC123" si="33">AVERAGE(F102:F108)</f>
        <v>3727</v>
      </c>
      <c r="AC108" s="120">
        <f t="shared" si="33"/>
        <v>109.71428571428571</v>
      </c>
      <c r="AD108" s="67">
        <f t="shared" si="31"/>
        <v>143.24571428571429</v>
      </c>
      <c r="AE108" s="41">
        <f t="shared" si="32"/>
        <v>0.7659167065581618</v>
      </c>
    </row>
    <row r="109" spans="1:31" ht="13.8" x14ac:dyDescent="0.25">
      <c r="A109" s="95">
        <v>43967</v>
      </c>
      <c r="B109" s="81">
        <v>90648</v>
      </c>
      <c r="C109" s="81">
        <v>2871</v>
      </c>
      <c r="D109" s="81">
        <v>34224</v>
      </c>
      <c r="E109" s="81"/>
      <c r="F109" s="81">
        <f t="shared" si="23"/>
        <v>4864</v>
      </c>
      <c r="G109" s="81">
        <f t="shared" si="23"/>
        <v>118</v>
      </c>
      <c r="H109" s="81">
        <f t="shared" si="23"/>
        <v>3966</v>
      </c>
      <c r="I109" s="81">
        <f t="shared" si="18"/>
        <v>53553</v>
      </c>
      <c r="J109" s="82">
        <f t="shared" si="24"/>
        <v>9.217407339651687E-2</v>
      </c>
      <c r="K109" s="82">
        <f t="shared" si="25"/>
        <v>2.2359918897921285E-3</v>
      </c>
      <c r="L109" s="82">
        <f t="shared" si="26"/>
        <v>7.5152066397589673E-2</v>
      </c>
      <c r="M109" s="81">
        <f t="shared" si="28"/>
        <v>1.1910632652679689</v>
      </c>
      <c r="N109" s="84">
        <f t="shared" si="27"/>
        <v>3.1671961874503572E-2</v>
      </c>
      <c r="O109" s="84"/>
      <c r="P109" s="85">
        <f t="shared" si="29"/>
        <v>0.37754831877151179</v>
      </c>
      <c r="Q109" s="87">
        <f t="shared" si="30"/>
        <v>3.1671961874503572E-2</v>
      </c>
      <c r="R109" s="96">
        <f t="shared" si="19"/>
        <v>0.59077971935398466</v>
      </c>
      <c r="AB109" s="119">
        <f t="shared" si="33"/>
        <v>3977.1428571428573</v>
      </c>
      <c r="AC109" s="120">
        <f t="shared" si="33"/>
        <v>110</v>
      </c>
      <c r="AD109" s="67">
        <f t="shared" si="31"/>
        <v>146.54857142857142</v>
      </c>
      <c r="AE109" s="41">
        <f t="shared" si="32"/>
        <v>0.75060438274974661</v>
      </c>
    </row>
    <row r="110" spans="1:31" ht="13.8" x14ac:dyDescent="0.25">
      <c r="A110" s="95">
        <v>43968</v>
      </c>
      <c r="B110" s="81">
        <v>95698</v>
      </c>
      <c r="C110" s="81">
        <v>3025</v>
      </c>
      <c r="D110" s="81">
        <v>36795</v>
      </c>
      <c r="E110" s="81"/>
      <c r="F110" s="81">
        <f t="shared" ref="F110:H144" si="34">B110-B109</f>
        <v>5050</v>
      </c>
      <c r="G110" s="81">
        <f t="shared" si="34"/>
        <v>154</v>
      </c>
      <c r="H110" s="81">
        <f t="shared" si="34"/>
        <v>2571</v>
      </c>
      <c r="I110" s="81">
        <f t="shared" si="18"/>
        <v>55878</v>
      </c>
      <c r="J110" s="82">
        <f t="shared" si="24"/>
        <v>9.4305300167447231E-2</v>
      </c>
      <c r="K110" s="82">
        <f t="shared" si="25"/>
        <v>2.8756558922936157E-3</v>
      </c>
      <c r="L110" s="82">
        <f t="shared" si="26"/>
        <v>4.8008514929135625E-2</v>
      </c>
      <c r="M110" s="81">
        <f t="shared" si="28"/>
        <v>1.8533327485751563</v>
      </c>
      <c r="N110" s="84">
        <f t="shared" si="27"/>
        <v>3.1609856005350163E-2</v>
      </c>
      <c r="O110" s="84"/>
      <c r="P110" s="85">
        <f t="shared" si="29"/>
        <v>0.38449079395598657</v>
      </c>
      <c r="Q110" s="87">
        <f t="shared" si="30"/>
        <v>3.1609856005350163E-2</v>
      </c>
      <c r="R110" s="96">
        <f t="shared" si="19"/>
        <v>0.58389935003866333</v>
      </c>
      <c r="AB110" s="119">
        <f t="shared" si="33"/>
        <v>4076.7142857142858</v>
      </c>
      <c r="AC110" s="120">
        <f t="shared" si="33"/>
        <v>116.14285714285714</v>
      </c>
      <c r="AD110" s="67">
        <f t="shared" si="31"/>
        <v>149.08000000000001</v>
      </c>
      <c r="AE110" s="41">
        <f t="shared" si="32"/>
        <v>0.77906397332208965</v>
      </c>
    </row>
    <row r="111" spans="1:31" ht="13.8" x14ac:dyDescent="0.25">
      <c r="A111" s="95">
        <v>43969</v>
      </c>
      <c r="B111" s="81">
        <v>100328</v>
      </c>
      <c r="C111" s="81">
        <v>3156</v>
      </c>
      <c r="D111" s="81">
        <v>39233</v>
      </c>
      <c r="E111" s="81"/>
      <c r="F111" s="81">
        <f t="shared" si="34"/>
        <v>4630</v>
      </c>
      <c r="G111" s="81">
        <f t="shared" si="34"/>
        <v>131</v>
      </c>
      <c r="H111" s="81">
        <f t="shared" si="34"/>
        <v>2438</v>
      </c>
      <c r="I111" s="81">
        <f t="shared" si="18"/>
        <v>57939</v>
      </c>
      <c r="J111" s="82">
        <f t="shared" si="24"/>
        <v>8.2864832223256385E-2</v>
      </c>
      <c r="K111" s="82">
        <f t="shared" si="25"/>
        <v>2.3443931422026556E-3</v>
      </c>
      <c r="L111" s="82">
        <f t="shared" si="26"/>
        <v>4.363076702816851E-2</v>
      </c>
      <c r="M111" s="81">
        <f t="shared" si="28"/>
        <v>1.8023826761273338</v>
      </c>
      <c r="N111" s="84">
        <f t="shared" si="27"/>
        <v>3.145682162506977E-2</v>
      </c>
      <c r="O111" s="84"/>
      <c r="P111" s="85">
        <f t="shared" si="29"/>
        <v>0.39104736464396778</v>
      </c>
      <c r="Q111" s="87">
        <f t="shared" si="30"/>
        <v>3.145682162506977E-2</v>
      </c>
      <c r="R111" s="96">
        <f t="shared" si="19"/>
        <v>0.57749581373096248</v>
      </c>
      <c r="AB111" s="119">
        <f t="shared" si="33"/>
        <v>4222.8571428571431</v>
      </c>
      <c r="AC111" s="120">
        <f t="shared" si="33"/>
        <v>123.14285714285714</v>
      </c>
      <c r="AD111" s="67">
        <f t="shared" si="31"/>
        <v>159.08571428571429</v>
      </c>
      <c r="AE111" s="41">
        <f t="shared" si="32"/>
        <v>0.77406609195402298</v>
      </c>
    </row>
    <row r="112" spans="1:31" ht="13.8" x14ac:dyDescent="0.25">
      <c r="A112" s="95">
        <v>43970</v>
      </c>
      <c r="B112" s="81">
        <v>106475</v>
      </c>
      <c r="C112" s="81">
        <v>3302</v>
      </c>
      <c r="D112" s="81">
        <v>42309</v>
      </c>
      <c r="E112" s="81"/>
      <c r="F112" s="81">
        <f t="shared" si="34"/>
        <v>6147</v>
      </c>
      <c r="G112" s="81">
        <f t="shared" si="34"/>
        <v>146</v>
      </c>
      <c r="H112" s="81">
        <f t="shared" si="34"/>
        <v>3076</v>
      </c>
      <c r="I112" s="81">
        <f t="shared" si="18"/>
        <v>60864</v>
      </c>
      <c r="J112" s="82">
        <f t="shared" si="24"/>
        <v>0.10610205434820763</v>
      </c>
      <c r="K112" s="82">
        <f t="shared" si="25"/>
        <v>2.5198916101417008E-3</v>
      </c>
      <c r="L112" s="82">
        <f t="shared" si="26"/>
        <v>5.3090319128738843E-2</v>
      </c>
      <c r="M112" s="81">
        <f t="shared" si="28"/>
        <v>1.9079599400623222</v>
      </c>
      <c r="N112" s="84">
        <f t="shared" si="27"/>
        <v>3.1011974641934725E-2</v>
      </c>
      <c r="O112" s="84"/>
      <c r="P112" s="85">
        <f t="shared" si="29"/>
        <v>0.39736088283634657</v>
      </c>
      <c r="Q112" s="87">
        <f t="shared" si="30"/>
        <v>3.1011974641934725E-2</v>
      </c>
      <c r="R112" s="96">
        <f t="shared" si="19"/>
        <v>0.57162714252171876</v>
      </c>
      <c r="AB112" s="119">
        <f t="shared" si="33"/>
        <v>4597.5714285714284</v>
      </c>
      <c r="AC112" s="120">
        <f t="shared" si="33"/>
        <v>126.71428571428571</v>
      </c>
      <c r="AD112" s="67">
        <f t="shared" si="31"/>
        <v>163.06857142857143</v>
      </c>
      <c r="AE112" s="41">
        <f t="shared" si="32"/>
        <v>0.77706135893751971</v>
      </c>
    </row>
    <row r="113" spans="1:31" ht="13.8" x14ac:dyDescent="0.25">
      <c r="A113" s="95">
        <v>43971</v>
      </c>
      <c r="B113" s="81">
        <v>112028</v>
      </c>
      <c r="C113" s="81">
        <v>3434</v>
      </c>
      <c r="D113" s="81">
        <v>45422</v>
      </c>
      <c r="E113" s="81"/>
      <c r="F113" s="81">
        <f t="shared" si="34"/>
        <v>5553</v>
      </c>
      <c r="G113" s="81">
        <f t="shared" si="34"/>
        <v>132</v>
      </c>
      <c r="H113" s="81">
        <f t="shared" si="34"/>
        <v>3113</v>
      </c>
      <c r="I113" s="81">
        <f t="shared" si="18"/>
        <v>63172</v>
      </c>
      <c r="J113" s="82">
        <f t="shared" si="24"/>
        <v>9.124323866060971E-2</v>
      </c>
      <c r="K113" s="82">
        <f t="shared" si="25"/>
        <v>2.168769716088328E-3</v>
      </c>
      <c r="L113" s="82">
        <f t="shared" si="26"/>
        <v>5.1146819137749738E-2</v>
      </c>
      <c r="M113" s="81">
        <f t="shared" si="28"/>
        <v>1.7113801164373958</v>
      </c>
      <c r="N113" s="84">
        <f t="shared" si="27"/>
        <v>3.0653051022958545E-2</v>
      </c>
      <c r="O113" s="84"/>
      <c r="P113" s="85">
        <f t="shared" si="29"/>
        <v>0.40545220837647733</v>
      </c>
      <c r="Q113" s="87">
        <f t="shared" si="30"/>
        <v>3.0653051022958545E-2</v>
      </c>
      <c r="R113" s="96">
        <f t="shared" si="19"/>
        <v>0.5638947406005641</v>
      </c>
      <c r="AB113" s="119">
        <f t="shared" si="33"/>
        <v>4853.2857142857147</v>
      </c>
      <c r="AC113" s="120">
        <f t="shared" si="33"/>
        <v>126.14285714285714</v>
      </c>
      <c r="AD113" s="67">
        <f t="shared" si="31"/>
        <v>168.91428571428574</v>
      </c>
      <c r="AE113" s="41">
        <f t="shared" si="32"/>
        <v>0.74678619756427589</v>
      </c>
    </row>
    <row r="114" spans="1:31" ht="13.8" x14ac:dyDescent="0.25">
      <c r="A114" s="95">
        <v>43972</v>
      </c>
      <c r="B114" s="81">
        <v>118226</v>
      </c>
      <c r="C114" s="81">
        <v>3584</v>
      </c>
      <c r="D114" s="81">
        <v>48553</v>
      </c>
      <c r="E114" s="81"/>
      <c r="F114" s="81">
        <f t="shared" si="34"/>
        <v>6198</v>
      </c>
      <c r="G114" s="81">
        <f t="shared" si="34"/>
        <v>150</v>
      </c>
      <c r="H114" s="81">
        <f t="shared" si="34"/>
        <v>3131</v>
      </c>
      <c r="I114" s="81">
        <f t="shared" si="18"/>
        <v>66089</v>
      </c>
      <c r="J114" s="82">
        <f t="shared" si="24"/>
        <v>9.8121053490367191E-2</v>
      </c>
      <c r="K114" s="82">
        <f t="shared" si="25"/>
        <v>2.3744697017666055E-3</v>
      </c>
      <c r="L114" s="82">
        <f t="shared" si="26"/>
        <v>4.9563097574874947E-2</v>
      </c>
      <c r="M114" s="81">
        <f t="shared" si="28"/>
        <v>1.8892115791202304</v>
      </c>
      <c r="N114" s="84">
        <f t="shared" si="27"/>
        <v>3.0314820767005566E-2</v>
      </c>
      <c r="O114" s="84"/>
      <c r="P114" s="85">
        <f t="shared" si="29"/>
        <v>0.41067954595435863</v>
      </c>
      <c r="Q114" s="87">
        <f t="shared" si="30"/>
        <v>3.0314820767005566E-2</v>
      </c>
      <c r="R114" s="96">
        <f t="shared" si="19"/>
        <v>0.55900563327863573</v>
      </c>
      <c r="AB114" s="119">
        <f t="shared" si="33"/>
        <v>5175.5714285714284</v>
      </c>
      <c r="AC114" s="120">
        <f t="shared" si="33"/>
        <v>133.57142857142858</v>
      </c>
      <c r="AD114" s="67">
        <f t="shared" si="31"/>
        <v>183.90285714285713</v>
      </c>
      <c r="AE114" s="41">
        <f t="shared" si="32"/>
        <v>0.72631513531988945</v>
      </c>
    </row>
    <row r="115" spans="1:31" ht="13.8" x14ac:dyDescent="0.25">
      <c r="A115" s="95">
        <v>43973</v>
      </c>
      <c r="B115" s="81">
        <v>124794</v>
      </c>
      <c r="C115" s="81">
        <v>3726</v>
      </c>
      <c r="D115" s="81">
        <v>51824</v>
      </c>
      <c r="E115" s="81"/>
      <c r="F115" s="81">
        <f t="shared" si="34"/>
        <v>6568</v>
      </c>
      <c r="G115" s="81">
        <f t="shared" si="34"/>
        <v>142</v>
      </c>
      <c r="H115" s="81">
        <f t="shared" si="34"/>
        <v>3271</v>
      </c>
      <c r="I115" s="81">
        <f t="shared" si="18"/>
        <v>69244</v>
      </c>
      <c r="J115" s="82">
        <f t="shared" si="24"/>
        <v>9.938965234222101E-2</v>
      </c>
      <c r="K115" s="82">
        <f t="shared" si="25"/>
        <v>2.1486177730030715E-3</v>
      </c>
      <c r="L115" s="82">
        <f t="shared" si="26"/>
        <v>4.9493864334458078E-2</v>
      </c>
      <c r="M115" s="81">
        <f t="shared" si="28"/>
        <v>1.9245715598139599</v>
      </c>
      <c r="N115" s="84">
        <f t="shared" si="27"/>
        <v>2.98572046733016E-2</v>
      </c>
      <c r="O115" s="84"/>
      <c r="P115" s="85">
        <f t="shared" si="29"/>
        <v>0.41527637546676921</v>
      </c>
      <c r="Q115" s="87">
        <f t="shared" si="30"/>
        <v>2.98572046733016E-2</v>
      </c>
      <c r="R115" s="96">
        <f t="shared" si="19"/>
        <v>0.55486641985992913</v>
      </c>
      <c r="AB115" s="119">
        <f t="shared" si="33"/>
        <v>5572.8571428571431</v>
      </c>
      <c r="AC115" s="120">
        <f t="shared" si="33"/>
        <v>139</v>
      </c>
      <c r="AD115" s="67">
        <f t="shared" si="31"/>
        <v>194.13142857142859</v>
      </c>
      <c r="AE115" s="41">
        <f t="shared" si="32"/>
        <v>0.71600977246637032</v>
      </c>
    </row>
    <row r="116" spans="1:31" ht="13.8" x14ac:dyDescent="0.25">
      <c r="A116" s="95">
        <v>43974</v>
      </c>
      <c r="B116" s="81">
        <v>131423</v>
      </c>
      <c r="C116" s="81">
        <v>3868</v>
      </c>
      <c r="D116" s="81">
        <v>54385</v>
      </c>
      <c r="E116" s="81"/>
      <c r="F116" s="81">
        <f t="shared" si="34"/>
        <v>6629</v>
      </c>
      <c r="G116" s="81">
        <f t="shared" si="34"/>
        <v>142</v>
      </c>
      <c r="H116" s="81">
        <f t="shared" si="34"/>
        <v>2561</v>
      </c>
      <c r="I116" s="81">
        <f t="shared" si="18"/>
        <v>73170</v>
      </c>
      <c r="J116" s="82">
        <f t="shared" si="24"/>
        <v>9.5742584421201163E-2</v>
      </c>
      <c r="K116" s="82">
        <f t="shared" si="25"/>
        <v>2.0507191958870083E-3</v>
      </c>
      <c r="L116" s="82">
        <f t="shared" si="26"/>
        <v>3.6985153948356539E-2</v>
      </c>
      <c r="M116" s="81">
        <f t="shared" si="28"/>
        <v>2.4526820257719768</v>
      </c>
      <c r="N116" s="84">
        <f t="shared" si="27"/>
        <v>2.9431682430016055E-2</v>
      </c>
      <c r="O116" s="84"/>
      <c r="P116" s="85">
        <f t="shared" si="29"/>
        <v>0.41381645526277744</v>
      </c>
      <c r="Q116" s="87">
        <f t="shared" si="30"/>
        <v>2.9431682430016055E-2</v>
      </c>
      <c r="R116" s="96">
        <f t="shared" si="19"/>
        <v>0.55675186230720652</v>
      </c>
      <c r="AB116" s="119">
        <f t="shared" si="33"/>
        <v>5825</v>
      </c>
      <c r="AC116" s="120">
        <f t="shared" si="33"/>
        <v>142.42857142857142</v>
      </c>
      <c r="AD116" s="67">
        <f t="shared" si="31"/>
        <v>207.02285714285713</v>
      </c>
      <c r="AE116" s="41">
        <f t="shared" si="32"/>
        <v>0.68798476358718152</v>
      </c>
    </row>
    <row r="117" spans="1:31" ht="13.8" x14ac:dyDescent="0.25">
      <c r="A117" s="95">
        <v>43975</v>
      </c>
      <c r="B117" s="81">
        <v>138536</v>
      </c>
      <c r="C117" s="81">
        <v>4024</v>
      </c>
      <c r="D117" s="81">
        <v>57692</v>
      </c>
      <c r="E117" s="81"/>
      <c r="F117" s="81">
        <f t="shared" si="34"/>
        <v>7113</v>
      </c>
      <c r="G117" s="81">
        <f t="shared" si="34"/>
        <v>156</v>
      </c>
      <c r="H117" s="81">
        <f t="shared" si="34"/>
        <v>3307</v>
      </c>
      <c r="I117" s="81">
        <f t="shared" si="18"/>
        <v>76820</v>
      </c>
      <c r="J117" s="82">
        <f t="shared" si="24"/>
        <v>9.722123086263719E-2</v>
      </c>
      <c r="K117" s="82">
        <f t="shared" si="25"/>
        <v>2.1320213202132023E-3</v>
      </c>
      <c r="L117" s="82">
        <f t="shared" si="26"/>
        <v>4.5196118627852944E-2</v>
      </c>
      <c r="M117" s="81">
        <f t="shared" si="28"/>
        <v>2.0541950511750402</v>
      </c>
      <c r="N117" s="84">
        <f t="shared" si="27"/>
        <v>2.9046601605358897E-2</v>
      </c>
      <c r="O117" s="84"/>
      <c r="P117" s="85">
        <f t="shared" si="29"/>
        <v>0.41644049200207889</v>
      </c>
      <c r="Q117" s="87">
        <f t="shared" si="30"/>
        <v>2.9046601605358897E-2</v>
      </c>
      <c r="R117" s="96">
        <f t="shared" si="19"/>
        <v>0.55451290639256223</v>
      </c>
      <c r="AB117" s="119">
        <f t="shared" si="33"/>
        <v>6119.7142857142853</v>
      </c>
      <c r="AC117" s="120">
        <f t="shared" si="33"/>
        <v>142.71428571428572</v>
      </c>
      <c r="AD117" s="67">
        <f t="shared" si="31"/>
        <v>222.91428571428574</v>
      </c>
      <c r="AE117" s="41">
        <f t="shared" si="32"/>
        <v>0.64022045629325808</v>
      </c>
    </row>
    <row r="118" spans="1:31" ht="13.8" x14ac:dyDescent="0.25">
      <c r="A118" s="95">
        <v>43976</v>
      </c>
      <c r="B118" s="81">
        <v>144950</v>
      </c>
      <c r="C118" s="81">
        <v>4172</v>
      </c>
      <c r="D118" s="81">
        <v>60706</v>
      </c>
      <c r="E118" s="81"/>
      <c r="F118" s="81">
        <f t="shared" si="34"/>
        <v>6414</v>
      </c>
      <c r="G118" s="81">
        <f t="shared" si="34"/>
        <v>148</v>
      </c>
      <c r="H118" s="81">
        <f t="shared" si="34"/>
        <v>3014</v>
      </c>
      <c r="I118" s="81">
        <f t="shared" si="18"/>
        <v>80072</v>
      </c>
      <c r="J118" s="82">
        <f t="shared" si="24"/>
        <v>8.3502264434185042E-2</v>
      </c>
      <c r="K118" s="82">
        <f t="shared" si="25"/>
        <v>1.9265816193699558E-3</v>
      </c>
      <c r="L118" s="82">
        <f t="shared" si="26"/>
        <v>3.9234574329601667E-2</v>
      </c>
      <c r="M118" s="81">
        <f t="shared" si="28"/>
        <v>2.0286666520664438</v>
      </c>
      <c r="N118" s="84">
        <f t="shared" si="27"/>
        <v>2.8782338737495687E-2</v>
      </c>
      <c r="O118" s="84"/>
      <c r="P118" s="85">
        <f t="shared" si="29"/>
        <v>0.41880648499482581</v>
      </c>
      <c r="Q118" s="87">
        <f t="shared" si="30"/>
        <v>2.8782338737495687E-2</v>
      </c>
      <c r="R118" s="96">
        <f t="shared" si="19"/>
        <v>0.55241117626767844</v>
      </c>
      <c r="AB118" s="119">
        <f t="shared" si="33"/>
        <v>6374.5714285714284</v>
      </c>
      <c r="AC118" s="120">
        <f t="shared" si="33"/>
        <v>145.14285714285714</v>
      </c>
      <c r="AD118" s="67">
        <f t="shared" si="31"/>
        <v>233</v>
      </c>
      <c r="AE118" s="41">
        <f t="shared" si="32"/>
        <v>0.62293071735131822</v>
      </c>
    </row>
    <row r="119" spans="1:31" ht="13.8" x14ac:dyDescent="0.25">
      <c r="A119" s="95">
        <v>43977</v>
      </c>
      <c r="B119" s="81">
        <v>150793</v>
      </c>
      <c r="C119" s="81">
        <v>4344</v>
      </c>
      <c r="D119" s="81">
        <v>64277</v>
      </c>
      <c r="E119" s="81"/>
      <c r="F119" s="81">
        <f t="shared" si="34"/>
        <v>5843</v>
      </c>
      <c r="G119" s="81">
        <f t="shared" si="34"/>
        <v>172</v>
      </c>
      <c r="H119" s="81">
        <f t="shared" si="34"/>
        <v>3571</v>
      </c>
      <c r="I119" s="81">
        <f t="shared" si="18"/>
        <v>82172</v>
      </c>
      <c r="J119" s="82">
        <f t="shared" si="24"/>
        <v>7.2979490823542159E-2</v>
      </c>
      <c r="K119" s="82">
        <f t="shared" si="25"/>
        <v>2.1480667399340595E-3</v>
      </c>
      <c r="L119" s="82">
        <f t="shared" si="26"/>
        <v>4.4597362373863525E-2</v>
      </c>
      <c r="M119" s="81">
        <f t="shared" si="28"/>
        <v>1.5612112714995103</v>
      </c>
      <c r="N119" s="84">
        <f t="shared" si="27"/>
        <v>2.8807703275350979E-2</v>
      </c>
      <c r="O119" s="84"/>
      <c r="P119" s="85">
        <f t="shared" si="29"/>
        <v>0.42625983964772901</v>
      </c>
      <c r="Q119" s="87">
        <f t="shared" si="30"/>
        <v>2.8807703275350979E-2</v>
      </c>
      <c r="R119" s="96">
        <f t="shared" si="19"/>
        <v>0.54493245707692006</v>
      </c>
      <c r="AB119" s="119">
        <f t="shared" si="33"/>
        <v>6331.1428571428569</v>
      </c>
      <c r="AC119" s="120">
        <f t="shared" si="33"/>
        <v>148.85714285714286</v>
      </c>
      <c r="AD119" s="67">
        <f t="shared" si="31"/>
        <v>244.78857142857143</v>
      </c>
      <c r="AE119" s="41">
        <f t="shared" si="32"/>
        <v>0.6081049535459172</v>
      </c>
    </row>
    <row r="120" spans="1:31" ht="13.8" x14ac:dyDescent="0.25">
      <c r="A120" s="95">
        <v>43978</v>
      </c>
      <c r="B120" s="81">
        <v>158086</v>
      </c>
      <c r="C120" s="81">
        <v>4534</v>
      </c>
      <c r="D120" s="81">
        <v>67749</v>
      </c>
      <c r="E120" s="81"/>
      <c r="F120" s="81">
        <f t="shared" si="34"/>
        <v>7293</v>
      </c>
      <c r="G120" s="81">
        <f t="shared" si="34"/>
        <v>190</v>
      </c>
      <c r="H120" s="81">
        <f t="shared" si="34"/>
        <v>3472</v>
      </c>
      <c r="I120" s="81">
        <f t="shared" si="18"/>
        <v>85803</v>
      </c>
      <c r="J120" s="82">
        <f t="shared" si="24"/>
        <v>8.8762558934662297E-2</v>
      </c>
      <c r="K120" s="82">
        <f t="shared" si="25"/>
        <v>2.3122231417027697E-3</v>
      </c>
      <c r="L120" s="82">
        <f t="shared" si="26"/>
        <v>4.2252835515747454E-2</v>
      </c>
      <c r="M120" s="81">
        <f t="shared" si="28"/>
        <v>1.9917523191641373</v>
      </c>
      <c r="N120" s="84">
        <f t="shared" si="27"/>
        <v>2.8680591576736712E-2</v>
      </c>
      <c r="O120" s="84"/>
      <c r="P120" s="85">
        <f t="shared" si="29"/>
        <v>0.42855787356249131</v>
      </c>
      <c r="Q120" s="87">
        <f t="shared" si="30"/>
        <v>2.8680591576736712E-2</v>
      </c>
      <c r="R120" s="96">
        <f t="shared" si="19"/>
        <v>0.54276153486077194</v>
      </c>
      <c r="AB120" s="119">
        <f>AVERAGE(F114:F120)</f>
        <v>6579.7142857142853</v>
      </c>
      <c r="AC120" s="120">
        <f t="shared" si="33"/>
        <v>157.14285714285714</v>
      </c>
      <c r="AD120" s="67">
        <f t="shared" si="31"/>
        <v>254.98285714285714</v>
      </c>
      <c r="AE120" s="41">
        <f t="shared" si="32"/>
        <v>0.61628792972076551</v>
      </c>
    </row>
    <row r="121" spans="1:31" ht="13.8" x14ac:dyDescent="0.25">
      <c r="A121" s="95">
        <v>43979</v>
      </c>
      <c r="B121" s="81">
        <v>165386</v>
      </c>
      <c r="C121" s="81">
        <v>4711</v>
      </c>
      <c r="D121" s="81">
        <v>70920</v>
      </c>
      <c r="E121" s="81"/>
      <c r="F121" s="81">
        <f t="shared" si="34"/>
        <v>7300</v>
      </c>
      <c r="G121" s="81">
        <f t="shared" si="34"/>
        <v>177</v>
      </c>
      <c r="H121" s="81">
        <f t="shared" si="34"/>
        <v>3171</v>
      </c>
      <c r="I121" s="81">
        <f t="shared" si="18"/>
        <v>89755</v>
      </c>
      <c r="J121" s="82">
        <f t="shared" si="24"/>
        <v>8.5088357576996732E-2</v>
      </c>
      <c r="K121" s="82">
        <f t="shared" si="25"/>
        <v>2.0628649347924897E-3</v>
      </c>
      <c r="L121" s="82">
        <f t="shared" si="26"/>
        <v>3.6956749763994268E-2</v>
      </c>
      <c r="M121" s="81">
        <f t="shared" si="28"/>
        <v>2.1806560170785692</v>
      </c>
      <c r="N121" s="84">
        <f t="shared" si="27"/>
        <v>2.8484877801023063E-2</v>
      </c>
      <c r="O121" s="84"/>
      <c r="P121" s="85">
        <f t="shared" si="29"/>
        <v>0.42881501457197102</v>
      </c>
      <c r="Q121" s="87">
        <f t="shared" si="30"/>
        <v>2.8484877801023063E-2</v>
      </c>
      <c r="R121" s="96">
        <f t="shared" si="19"/>
        <v>0.54270010762700593</v>
      </c>
      <c r="AB121" s="119">
        <f t="shared" si="33"/>
        <v>6737.1428571428569</v>
      </c>
      <c r="AC121" s="120">
        <f t="shared" si="33"/>
        <v>161</v>
      </c>
      <c r="AD121" s="67">
        <f t="shared" si="31"/>
        <v>253.24571428571429</v>
      </c>
      <c r="AE121" s="41">
        <f t="shared" si="32"/>
        <v>0.63574619793311971</v>
      </c>
    </row>
    <row r="122" spans="1:31" ht="13.8" x14ac:dyDescent="0.25">
      <c r="A122" s="95">
        <v>43980</v>
      </c>
      <c r="B122" s="81">
        <v>173491</v>
      </c>
      <c r="C122" s="81">
        <v>4980</v>
      </c>
      <c r="D122" s="81">
        <v>82627</v>
      </c>
      <c r="E122" s="81"/>
      <c r="F122" s="81">
        <f t="shared" si="34"/>
        <v>8105</v>
      </c>
      <c r="G122" s="81">
        <f t="shared" si="34"/>
        <v>269</v>
      </c>
      <c r="H122" s="81">
        <f t="shared" si="34"/>
        <v>11707</v>
      </c>
      <c r="I122" s="81">
        <f t="shared" si="18"/>
        <v>85884</v>
      </c>
      <c r="J122" s="82">
        <f t="shared" si="24"/>
        <v>9.0312199392512657E-2</v>
      </c>
      <c r="K122" s="82">
        <f t="shared" si="25"/>
        <v>2.9970475182441092E-3</v>
      </c>
      <c r="L122" s="82">
        <f t="shared" si="26"/>
        <v>0.13043284496685423</v>
      </c>
      <c r="M122" s="81">
        <f t="shared" si="28"/>
        <v>0.67685132402095627</v>
      </c>
      <c r="N122" s="84">
        <f t="shared" si="27"/>
        <v>2.8704659031304217E-2</v>
      </c>
      <c r="O122" s="84"/>
      <c r="P122" s="85">
        <f t="shared" si="29"/>
        <v>0.47626101642160112</v>
      </c>
      <c r="Q122" s="87">
        <f t="shared" si="30"/>
        <v>2.8704659031304217E-2</v>
      </c>
      <c r="R122" s="96">
        <f t="shared" si="19"/>
        <v>0.49503432454709462</v>
      </c>
      <c r="AB122" s="119">
        <f t="shared" si="33"/>
        <v>6956.7142857142853</v>
      </c>
      <c r="AC122" s="120">
        <f t="shared" si="33"/>
        <v>179.14285714285714</v>
      </c>
      <c r="AD122" s="67">
        <f t="shared" si="31"/>
        <v>263.18857142857144</v>
      </c>
      <c r="AE122" s="41">
        <f t="shared" si="32"/>
        <v>0.68066351122497715</v>
      </c>
    </row>
    <row r="123" spans="1:31" ht="13.8" x14ac:dyDescent="0.25">
      <c r="A123" s="95">
        <v>43981</v>
      </c>
      <c r="B123" s="81">
        <v>181827</v>
      </c>
      <c r="C123" s="81">
        <v>5185</v>
      </c>
      <c r="D123" s="81">
        <v>86936</v>
      </c>
      <c r="E123" s="81"/>
      <c r="F123" s="81">
        <f t="shared" si="34"/>
        <v>8336</v>
      </c>
      <c r="G123" s="81">
        <f t="shared" si="34"/>
        <v>205</v>
      </c>
      <c r="H123" s="81">
        <f t="shared" si="34"/>
        <v>4309</v>
      </c>
      <c r="I123" s="81">
        <f t="shared" si="18"/>
        <v>89706</v>
      </c>
      <c r="J123" s="82">
        <f t="shared" si="24"/>
        <v>9.7073356092532592E-2</v>
      </c>
      <c r="K123" s="82">
        <f t="shared" si="25"/>
        <v>2.3869405244282987E-3</v>
      </c>
      <c r="L123" s="82">
        <f t="shared" si="26"/>
        <v>5.0172325462251408E-2</v>
      </c>
      <c r="M123" s="81">
        <f t="shared" si="28"/>
        <v>1.8469313501663867</v>
      </c>
      <c r="N123" s="84">
        <f t="shared" si="27"/>
        <v>2.8516116968327038E-2</v>
      </c>
      <c r="O123" s="84"/>
      <c r="P123" s="85">
        <f t="shared" si="29"/>
        <v>0.47812481094666909</v>
      </c>
      <c r="Q123" s="87">
        <f t="shared" si="30"/>
        <v>2.8516116968327038E-2</v>
      </c>
      <c r="R123" s="96">
        <f t="shared" si="19"/>
        <v>0.49335907208500385</v>
      </c>
      <c r="AB123" s="119">
        <f t="shared" si="33"/>
        <v>7200.5714285714284</v>
      </c>
      <c r="AC123" s="120">
        <f t="shared" si="33"/>
        <v>188.14285714285714</v>
      </c>
      <c r="AD123" s="67">
        <f t="shared" si="31"/>
        <v>269.48571428571427</v>
      </c>
      <c r="AE123" s="41">
        <f t="shared" si="32"/>
        <v>0.69815521628498733</v>
      </c>
    </row>
    <row r="124" spans="1:31" ht="13.8" x14ac:dyDescent="0.25">
      <c r="A124" s="95">
        <v>43982</v>
      </c>
      <c r="B124" s="81">
        <v>190609</v>
      </c>
      <c r="C124" s="81">
        <v>5408</v>
      </c>
      <c r="D124" s="81">
        <v>91852</v>
      </c>
      <c r="E124" s="81"/>
      <c r="F124" s="81">
        <f t="shared" si="34"/>
        <v>8782</v>
      </c>
      <c r="G124" s="81">
        <f t="shared" si="34"/>
        <v>223</v>
      </c>
      <c r="H124" s="81">
        <f t="shared" si="34"/>
        <v>4916</v>
      </c>
      <c r="I124" s="81">
        <f t="shared" si="18"/>
        <v>93349</v>
      </c>
      <c r="J124" s="82">
        <f t="shared" si="24"/>
        <v>9.7910477043522556E-2</v>
      </c>
      <c r="K124" s="82">
        <f t="shared" si="25"/>
        <v>2.4858983791496668E-3</v>
      </c>
      <c r="L124" s="82">
        <f t="shared" si="26"/>
        <v>5.4801239604931669E-2</v>
      </c>
      <c r="M124" s="81">
        <f t="shared" si="28"/>
        <v>1.7091179711356752</v>
      </c>
      <c r="N124" s="84">
        <f t="shared" si="27"/>
        <v>2.8372217471368089E-2</v>
      </c>
      <c r="O124" s="84"/>
      <c r="P124" s="85">
        <f t="shared" si="29"/>
        <v>0.48188700428626141</v>
      </c>
      <c r="Q124" s="87">
        <f t="shared" si="30"/>
        <v>2.8372217471368089E-2</v>
      </c>
      <c r="R124" s="96">
        <f t="shared" si="19"/>
        <v>0.4897407782423705</v>
      </c>
      <c r="AB124" s="119">
        <f t="shared" ref="AB124:AC139" si="35">AVERAGE(F118:F124)</f>
        <v>7439</v>
      </c>
      <c r="AC124" s="120">
        <f t="shared" si="35"/>
        <v>197.71428571428572</v>
      </c>
      <c r="AD124" s="67">
        <f t="shared" si="31"/>
        <v>278.26857142857142</v>
      </c>
      <c r="AE124" s="41">
        <f t="shared" si="32"/>
        <v>0.71051604821652259</v>
      </c>
    </row>
    <row r="125" spans="1:31" ht="13.8" x14ac:dyDescent="0.25">
      <c r="A125" s="95">
        <v>43983</v>
      </c>
      <c r="B125" s="81">
        <v>198370</v>
      </c>
      <c r="C125" s="81">
        <v>5608</v>
      </c>
      <c r="D125" s="81">
        <v>95754</v>
      </c>
      <c r="E125" s="81"/>
      <c r="F125" s="81">
        <f t="shared" si="34"/>
        <v>7761</v>
      </c>
      <c r="G125" s="81">
        <f t="shared" si="34"/>
        <v>200</v>
      </c>
      <c r="H125" s="81">
        <f t="shared" si="34"/>
        <v>3902</v>
      </c>
      <c r="I125" s="81">
        <f t="shared" si="18"/>
        <v>97008</v>
      </c>
      <c r="J125" s="82">
        <f t="shared" si="24"/>
        <v>8.3151100848616821E-2</v>
      </c>
      <c r="K125" s="82">
        <f t="shared" si="25"/>
        <v>2.1424975093466453E-3</v>
      </c>
      <c r="L125" s="82">
        <f t="shared" si="26"/>
        <v>4.1800126407353054E-2</v>
      </c>
      <c r="M125" s="81">
        <f t="shared" si="28"/>
        <v>1.8922652640462045</v>
      </c>
      <c r="N125" s="84">
        <f t="shared" si="27"/>
        <v>2.82704037908958E-2</v>
      </c>
      <c r="O125" s="84"/>
      <c r="P125" s="85">
        <f t="shared" si="29"/>
        <v>0.48270403790895799</v>
      </c>
      <c r="Q125" s="87">
        <f t="shared" si="30"/>
        <v>2.82704037908958E-2</v>
      </c>
      <c r="R125" s="96">
        <f t="shared" si="19"/>
        <v>0.48902555830014616</v>
      </c>
      <c r="AB125" s="119">
        <f t="shared" si="35"/>
        <v>7631.4285714285716</v>
      </c>
      <c r="AC125" s="120">
        <f t="shared" si="35"/>
        <v>205.14285714285714</v>
      </c>
      <c r="AD125" s="67">
        <f t="shared" si="31"/>
        <v>288.02285714285716</v>
      </c>
      <c r="AE125" s="41">
        <f t="shared" si="32"/>
        <v>0.71224505991587961</v>
      </c>
    </row>
    <row r="126" spans="1:31" ht="13.8" x14ac:dyDescent="0.25">
      <c r="A126" s="95">
        <v>43984</v>
      </c>
      <c r="B126" s="81">
        <v>207191</v>
      </c>
      <c r="C126" s="81">
        <v>5829</v>
      </c>
      <c r="D126" s="81">
        <v>100285</v>
      </c>
      <c r="E126" s="81"/>
      <c r="F126" s="81">
        <f t="shared" si="34"/>
        <v>8821</v>
      </c>
      <c r="G126" s="81">
        <f t="shared" si="34"/>
        <v>221</v>
      </c>
      <c r="H126" s="81">
        <f t="shared" si="34"/>
        <v>4531</v>
      </c>
      <c r="I126" s="81">
        <f t="shared" si="18"/>
        <v>101077</v>
      </c>
      <c r="J126" s="82">
        <f t="shared" si="24"/>
        <v>9.0943717683637917E-2</v>
      </c>
      <c r="K126" s="82">
        <f t="shared" si="25"/>
        <v>2.2781626257628237E-3</v>
      </c>
      <c r="L126" s="82">
        <f t="shared" si="26"/>
        <v>4.670748804222332E-2</v>
      </c>
      <c r="M126" s="81">
        <f t="shared" si="28"/>
        <v>1.8565379135215376</v>
      </c>
      <c r="N126" s="84">
        <f t="shared" si="27"/>
        <v>2.8133461395523938E-2</v>
      </c>
      <c r="O126" s="84"/>
      <c r="P126" s="85">
        <f t="shared" si="29"/>
        <v>0.48402198937212526</v>
      </c>
      <c r="Q126" s="87">
        <f t="shared" si="30"/>
        <v>2.8133461395523938E-2</v>
      </c>
      <c r="R126" s="96">
        <f t="shared" si="19"/>
        <v>0.48784454923235077</v>
      </c>
      <c r="AB126" s="119">
        <f t="shared" si="35"/>
        <v>8056.8571428571431</v>
      </c>
      <c r="AC126" s="120">
        <f t="shared" si="35"/>
        <v>212.14285714285714</v>
      </c>
      <c r="AD126" s="67">
        <f t="shared" si="31"/>
        <v>297.56</v>
      </c>
      <c r="AE126" s="41">
        <f t="shared" si="32"/>
        <v>0.71294144758320044</v>
      </c>
    </row>
    <row r="127" spans="1:31" ht="13.8" x14ac:dyDescent="0.25">
      <c r="A127" s="95">
        <v>43985</v>
      </c>
      <c r="B127" s="81">
        <v>216824</v>
      </c>
      <c r="C127" s="81">
        <v>6088</v>
      </c>
      <c r="D127" s="81">
        <v>104071</v>
      </c>
      <c r="E127" s="81"/>
      <c r="F127" s="81">
        <f t="shared" si="34"/>
        <v>9633</v>
      </c>
      <c r="G127" s="81">
        <f t="shared" si="34"/>
        <v>259</v>
      </c>
      <c r="H127" s="81">
        <f t="shared" si="34"/>
        <v>3786</v>
      </c>
      <c r="I127" s="81">
        <f t="shared" si="18"/>
        <v>106665</v>
      </c>
      <c r="J127" s="82">
        <f t="shared" si="24"/>
        <v>9.5317891269441415E-2</v>
      </c>
      <c r="K127" s="82">
        <f t="shared" si="25"/>
        <v>2.5624029205457226E-3</v>
      </c>
      <c r="L127" s="82">
        <f t="shared" si="26"/>
        <v>3.7456592498788049E-2</v>
      </c>
      <c r="M127" s="81">
        <f t="shared" si="28"/>
        <v>2.381816191802554</v>
      </c>
      <c r="N127" s="84">
        <f t="shared" si="27"/>
        <v>2.8078072538095415E-2</v>
      </c>
      <c r="O127" s="84"/>
      <c r="P127" s="85">
        <f t="shared" si="29"/>
        <v>0.47997915359923254</v>
      </c>
      <c r="Q127" s="87">
        <f t="shared" si="30"/>
        <v>2.8078072538095415E-2</v>
      </c>
      <c r="R127" s="96">
        <f t="shared" si="19"/>
        <v>0.49194277386267204</v>
      </c>
      <c r="AB127" s="119">
        <f t="shared" si="35"/>
        <v>8391.1428571428569</v>
      </c>
      <c r="AC127" s="120">
        <f t="shared" si="35"/>
        <v>222</v>
      </c>
      <c r="AD127" s="67">
        <f t="shared" si="31"/>
        <v>305.25714285714287</v>
      </c>
      <c r="AE127" s="41">
        <f t="shared" si="32"/>
        <v>0.72725570947210783</v>
      </c>
    </row>
    <row r="128" spans="1:31" ht="13.8" x14ac:dyDescent="0.25">
      <c r="A128" s="95">
        <v>43986</v>
      </c>
      <c r="B128" s="81">
        <v>226713</v>
      </c>
      <c r="C128" s="81">
        <v>6363</v>
      </c>
      <c r="D128" s="81">
        <v>108450</v>
      </c>
      <c r="E128" s="81"/>
      <c r="F128" s="81">
        <f t="shared" si="34"/>
        <v>9889</v>
      </c>
      <c r="G128" s="81">
        <f t="shared" si="34"/>
        <v>275</v>
      </c>
      <c r="H128" s="81">
        <f t="shared" si="34"/>
        <v>4379</v>
      </c>
      <c r="I128" s="81">
        <f t="shared" si="18"/>
        <v>111900</v>
      </c>
      <c r="J128" s="82">
        <f t="shared" si="24"/>
        <v>9.2725392466482398E-2</v>
      </c>
      <c r="K128" s="82">
        <f t="shared" si="25"/>
        <v>2.5781652838325598E-3</v>
      </c>
      <c r="L128" s="82">
        <f t="shared" si="26"/>
        <v>4.1053766465101019E-2</v>
      </c>
      <c r="M128" s="81">
        <f t="shared" si="28"/>
        <v>2.1251727519203576</v>
      </c>
      <c r="N128" s="84">
        <f t="shared" si="27"/>
        <v>2.8066321737174313E-2</v>
      </c>
      <c r="O128" s="84"/>
      <c r="P128" s="85">
        <f t="shared" si="29"/>
        <v>0.4783581003294915</v>
      </c>
      <c r="Q128" s="87">
        <f t="shared" si="30"/>
        <v>2.8066321737174313E-2</v>
      </c>
      <c r="R128" s="96">
        <f t="shared" si="19"/>
        <v>0.49357557793333418</v>
      </c>
      <c r="AB128" s="119">
        <f t="shared" si="35"/>
        <v>8761</v>
      </c>
      <c r="AC128" s="120">
        <f t="shared" si="35"/>
        <v>236</v>
      </c>
      <c r="AD128" s="67">
        <f t="shared" si="31"/>
        <v>322.27428571428572</v>
      </c>
      <c r="AE128" s="41">
        <f t="shared" si="32"/>
        <v>0.73229547147061946</v>
      </c>
    </row>
    <row r="129" spans="1:31" ht="13.8" x14ac:dyDescent="0.25">
      <c r="A129" s="95">
        <v>43987</v>
      </c>
      <c r="B129" s="81">
        <v>236184</v>
      </c>
      <c r="C129" s="81">
        <v>6649</v>
      </c>
      <c r="D129" s="81">
        <v>113233</v>
      </c>
      <c r="E129" s="81"/>
      <c r="F129" s="81">
        <f t="shared" si="34"/>
        <v>9471</v>
      </c>
      <c r="G129" s="81">
        <f t="shared" si="34"/>
        <v>286</v>
      </c>
      <c r="H129" s="81">
        <f t="shared" si="34"/>
        <v>4783</v>
      </c>
      <c r="I129" s="81">
        <f t="shared" si="18"/>
        <v>116302</v>
      </c>
      <c r="J129" s="82">
        <f t="shared" si="24"/>
        <v>8.4651976692492192E-2</v>
      </c>
      <c r="K129" s="82">
        <f t="shared" si="25"/>
        <v>2.555853440571939E-3</v>
      </c>
      <c r="L129" s="82">
        <f t="shared" si="26"/>
        <v>4.2743521000893653E-2</v>
      </c>
      <c r="M129" s="81">
        <f t="shared" si="28"/>
        <v>1.8687228628703645</v>
      </c>
      <c r="N129" s="84">
        <f t="shared" si="27"/>
        <v>2.8151779968160418E-2</v>
      </c>
      <c r="O129" s="84"/>
      <c r="P129" s="85">
        <f t="shared" si="29"/>
        <v>0.47942705687091419</v>
      </c>
      <c r="Q129" s="87">
        <f t="shared" si="30"/>
        <v>2.8151779968160418E-2</v>
      </c>
      <c r="R129" s="96">
        <f t="shared" si="19"/>
        <v>0.49242116316092543</v>
      </c>
      <c r="AB129" s="119">
        <f t="shared" si="35"/>
        <v>8956.1428571428569</v>
      </c>
      <c r="AC129" s="120">
        <f t="shared" si="35"/>
        <v>238.42857142857142</v>
      </c>
      <c r="AD129" s="67">
        <f t="shared" si="31"/>
        <v>335.64571428571429</v>
      </c>
      <c r="AE129" s="41">
        <f t="shared" si="32"/>
        <v>0.71035786032891823</v>
      </c>
    </row>
    <row r="130" spans="1:31" ht="13.8" x14ac:dyDescent="0.25">
      <c r="A130" s="95">
        <v>43988</v>
      </c>
      <c r="B130" s="81">
        <v>246622</v>
      </c>
      <c r="C130" s="81">
        <v>6946</v>
      </c>
      <c r="D130" s="81">
        <v>118695</v>
      </c>
      <c r="E130" s="81"/>
      <c r="F130" s="81">
        <f t="shared" si="34"/>
        <v>10438</v>
      </c>
      <c r="G130" s="81">
        <f t="shared" si="34"/>
        <v>297</v>
      </c>
      <c r="H130" s="81">
        <f t="shared" si="34"/>
        <v>5462</v>
      </c>
      <c r="I130" s="81">
        <f t="shared" ref="I130:I162" si="36">B130-D130-C130</f>
        <v>120981</v>
      </c>
      <c r="J130" s="82">
        <f t="shared" si="24"/>
        <v>8.9764464421317955E-2</v>
      </c>
      <c r="K130" s="82">
        <f t="shared" si="25"/>
        <v>2.5536964110677374E-3</v>
      </c>
      <c r="L130" s="82">
        <f t="shared" si="26"/>
        <v>4.6963938711286138E-2</v>
      </c>
      <c r="M130" s="81">
        <f t="shared" si="28"/>
        <v>1.8127776942399931</v>
      </c>
      <c r="N130" s="84">
        <f t="shared" si="27"/>
        <v>2.8164559528347025E-2</v>
      </c>
      <c r="O130" s="84"/>
      <c r="P130" s="85">
        <f t="shared" si="29"/>
        <v>0.48128309720949469</v>
      </c>
      <c r="Q130" s="87">
        <f t="shared" si="30"/>
        <v>2.8164559528347025E-2</v>
      </c>
      <c r="R130" s="96">
        <f t="shared" si="19"/>
        <v>0.49055234326215824</v>
      </c>
      <c r="AB130" s="119">
        <f t="shared" si="35"/>
        <v>9256.4285714285706</v>
      </c>
      <c r="AC130" s="120">
        <f t="shared" si="35"/>
        <v>251.57142857142858</v>
      </c>
      <c r="AD130" s="67">
        <f t="shared" si="31"/>
        <v>350.44</v>
      </c>
      <c r="AE130" s="41">
        <f t="shared" si="32"/>
        <v>0.71787304123795392</v>
      </c>
    </row>
    <row r="131" spans="1:31" ht="13.8" x14ac:dyDescent="0.25">
      <c r="A131" s="95">
        <v>43989</v>
      </c>
      <c r="B131" s="81">
        <v>257486</v>
      </c>
      <c r="C131" s="81">
        <v>7207</v>
      </c>
      <c r="D131" s="81">
        <v>123848</v>
      </c>
      <c r="E131" s="81"/>
      <c r="F131" s="81">
        <f t="shared" si="34"/>
        <v>10864</v>
      </c>
      <c r="G131" s="81">
        <f t="shared" si="34"/>
        <v>261</v>
      </c>
      <c r="H131" s="81">
        <f t="shared" si="34"/>
        <v>5153</v>
      </c>
      <c r="I131" s="81">
        <f t="shared" si="36"/>
        <v>126431</v>
      </c>
      <c r="J131" s="82">
        <f t="shared" si="24"/>
        <v>8.9815275651735582E-2</v>
      </c>
      <c r="K131" s="82">
        <f t="shared" si="25"/>
        <v>2.157363552954596E-3</v>
      </c>
      <c r="L131" s="82">
        <f t="shared" si="26"/>
        <v>4.2593465089559517E-2</v>
      </c>
      <c r="M131" s="81">
        <f t="shared" si="28"/>
        <v>2.0070081018881831</v>
      </c>
      <c r="N131" s="84">
        <f t="shared" si="27"/>
        <v>2.7989871293973265E-2</v>
      </c>
      <c r="O131" s="84"/>
      <c r="P131" s="85">
        <f t="shared" si="29"/>
        <v>0.48098925766837808</v>
      </c>
      <c r="Q131" s="87">
        <f t="shared" si="30"/>
        <v>2.7989871293973265E-2</v>
      </c>
      <c r="R131" s="96">
        <f t="shared" si="19"/>
        <v>0.49102087103764869</v>
      </c>
      <c r="AB131" s="119">
        <f t="shared" si="35"/>
        <v>9553.8571428571431</v>
      </c>
      <c r="AC131" s="120">
        <f t="shared" si="35"/>
        <v>257</v>
      </c>
      <c r="AD131" s="67">
        <f t="shared" si="31"/>
        <v>358.24571428571426</v>
      </c>
      <c r="AE131" s="41">
        <f t="shared" si="32"/>
        <v>0.71738471599700127</v>
      </c>
    </row>
    <row r="132" spans="1:31" ht="13.8" x14ac:dyDescent="0.25">
      <c r="A132" s="95">
        <v>43990</v>
      </c>
      <c r="B132" s="81">
        <v>265928</v>
      </c>
      <c r="C132" s="81">
        <v>7473</v>
      </c>
      <c r="D132" s="81">
        <v>129095</v>
      </c>
      <c r="E132" s="81"/>
      <c r="F132" s="81">
        <f t="shared" si="34"/>
        <v>8442</v>
      </c>
      <c r="G132" s="81">
        <f t="shared" si="34"/>
        <v>266</v>
      </c>
      <c r="H132" s="81">
        <f t="shared" si="34"/>
        <v>5247</v>
      </c>
      <c r="I132" s="81">
        <f t="shared" si="36"/>
        <v>129360</v>
      </c>
      <c r="J132" s="82">
        <f t="shared" si="24"/>
        <v>6.678405953889327E-2</v>
      </c>
      <c r="K132" s="82">
        <f t="shared" si="25"/>
        <v>2.1039143880852008E-3</v>
      </c>
      <c r="L132" s="82">
        <f t="shared" si="26"/>
        <v>4.15008977228686E-2</v>
      </c>
      <c r="M132" s="81">
        <f t="shared" si="28"/>
        <v>1.5315754455943795</v>
      </c>
      <c r="N132" s="84">
        <f t="shared" si="27"/>
        <v>2.8101591408200715E-2</v>
      </c>
      <c r="O132" s="84"/>
      <c r="P132" s="85">
        <f t="shared" si="29"/>
        <v>0.48545094912908759</v>
      </c>
      <c r="Q132" s="87">
        <f t="shared" si="30"/>
        <v>2.8101591408200715E-2</v>
      </c>
      <c r="R132" s="96">
        <f t="shared" si="19"/>
        <v>0.48644745946271173</v>
      </c>
      <c r="AB132" s="119">
        <f t="shared" si="35"/>
        <v>9651.1428571428569</v>
      </c>
      <c r="AC132" s="120">
        <f t="shared" si="35"/>
        <v>266.42857142857144</v>
      </c>
      <c r="AD132" s="67">
        <f t="shared" si="31"/>
        <v>370.25714285714281</v>
      </c>
      <c r="AE132" s="41">
        <f t="shared" si="32"/>
        <v>0.71957712786480454</v>
      </c>
    </row>
    <row r="133" spans="1:31" ht="13.8" x14ac:dyDescent="0.25">
      <c r="A133" s="95">
        <v>43991</v>
      </c>
      <c r="B133" s="81">
        <v>276146</v>
      </c>
      <c r="C133" s="81">
        <v>7750</v>
      </c>
      <c r="D133" s="81">
        <v>134670</v>
      </c>
      <c r="E133" s="81"/>
      <c r="F133" s="81">
        <f t="shared" si="34"/>
        <v>10218</v>
      </c>
      <c r="G133" s="81">
        <f t="shared" si="34"/>
        <v>277</v>
      </c>
      <c r="H133" s="81">
        <f t="shared" si="34"/>
        <v>5575</v>
      </c>
      <c r="I133" s="81">
        <f t="shared" si="36"/>
        <v>133726</v>
      </c>
      <c r="J133" s="82">
        <f t="shared" si="24"/>
        <v>7.9004092429317066E-2</v>
      </c>
      <c r="K133" s="82">
        <f t="shared" si="25"/>
        <v>2.1413110698824986E-3</v>
      </c>
      <c r="L133" s="82">
        <f t="shared" si="26"/>
        <v>4.3096784168212741E-2</v>
      </c>
      <c r="M133" s="81">
        <f t="shared" si="28"/>
        <v>1.746406253700693</v>
      </c>
      <c r="N133" s="84">
        <f t="shared" si="27"/>
        <v>2.8064864238482541E-2</v>
      </c>
      <c r="O133" s="84"/>
      <c r="P133" s="85">
        <f t="shared" si="29"/>
        <v>0.48767680864470242</v>
      </c>
      <c r="Q133" s="87">
        <f t="shared" si="30"/>
        <v>2.8064864238482541E-2</v>
      </c>
      <c r="R133" s="96">
        <f t="shared" ref="R133:R162" si="37">IF(P133="","",1-SUM(P133:Q133))</f>
        <v>0.48425832711681505</v>
      </c>
      <c r="AB133" s="119">
        <f t="shared" si="35"/>
        <v>9850.7142857142862</v>
      </c>
      <c r="AC133" s="120">
        <f t="shared" si="35"/>
        <v>274.42857142857144</v>
      </c>
      <c r="AD133" s="67">
        <f t="shared" si="31"/>
        <v>382.15428571428572</v>
      </c>
      <c r="AE133" s="41">
        <f t="shared" si="32"/>
        <v>0.71810936495357147</v>
      </c>
    </row>
    <row r="134" spans="1:31" ht="13.8" x14ac:dyDescent="0.25">
      <c r="A134" s="95">
        <v>43992</v>
      </c>
      <c r="B134" s="81">
        <v>286605</v>
      </c>
      <c r="C134" s="81">
        <v>8102</v>
      </c>
      <c r="D134" s="81">
        <v>135206</v>
      </c>
      <c r="E134" s="81"/>
      <c r="F134" s="81">
        <f t="shared" si="34"/>
        <v>10459</v>
      </c>
      <c r="G134" s="81">
        <f t="shared" si="34"/>
        <v>352</v>
      </c>
      <c r="H134" s="81">
        <f t="shared" si="34"/>
        <v>536</v>
      </c>
      <c r="I134" s="81">
        <f t="shared" si="36"/>
        <v>143297</v>
      </c>
      <c r="J134" s="82">
        <f t="shared" si="24"/>
        <v>7.8227818963892651E-2</v>
      </c>
      <c r="K134" s="82">
        <f t="shared" si="25"/>
        <v>2.6322480295529666E-3</v>
      </c>
      <c r="L134" s="82">
        <f t="shared" si="26"/>
        <v>4.0081958631829262E-3</v>
      </c>
      <c r="M134" s="81">
        <f t="shared" si="28"/>
        <v>11.780510494105302</v>
      </c>
      <c r="N134" s="84">
        <f t="shared" si="27"/>
        <v>2.8268871792187854E-2</v>
      </c>
      <c r="O134" s="84"/>
      <c r="P134" s="85">
        <f t="shared" si="29"/>
        <v>0.47175031838244275</v>
      </c>
      <c r="Q134" s="87">
        <f t="shared" si="30"/>
        <v>2.8268871792187854E-2</v>
      </c>
      <c r="R134" s="96">
        <f t="shared" si="37"/>
        <v>0.49998080982536941</v>
      </c>
      <c r="AB134" s="119">
        <f t="shared" si="35"/>
        <v>9968.7142857142862</v>
      </c>
      <c r="AC134" s="120">
        <f t="shared" si="35"/>
        <v>287.71428571428572</v>
      </c>
      <c r="AD134" s="67">
        <f t="shared" si="31"/>
        <v>386.04571428571427</v>
      </c>
      <c r="AE134" s="41">
        <f t="shared" si="32"/>
        <v>0.74528553243139239</v>
      </c>
    </row>
    <row r="135" spans="1:31" ht="13.8" x14ac:dyDescent="0.25">
      <c r="A135" s="95">
        <v>43993</v>
      </c>
      <c r="B135" s="81">
        <v>297535</v>
      </c>
      <c r="C135" s="81">
        <v>8498</v>
      </c>
      <c r="D135" s="81">
        <v>147195</v>
      </c>
      <c r="E135" s="81"/>
      <c r="F135" s="81">
        <f t="shared" si="34"/>
        <v>10930</v>
      </c>
      <c r="G135" s="81">
        <f t="shared" si="34"/>
        <v>396</v>
      </c>
      <c r="H135" s="81">
        <f t="shared" si="34"/>
        <v>11989</v>
      </c>
      <c r="I135" s="81">
        <f t="shared" si="36"/>
        <v>141842</v>
      </c>
      <c r="J135" s="82">
        <f t="shared" si="24"/>
        <v>7.6290993244793895E-2</v>
      </c>
      <c r="K135" s="82">
        <f t="shared" si="25"/>
        <v>2.7634912105626774E-3</v>
      </c>
      <c r="L135" s="82">
        <f t="shared" si="26"/>
        <v>8.3665394251100866E-2</v>
      </c>
      <c r="M135" s="81">
        <f t="shared" si="28"/>
        <v>0.88270249971733794</v>
      </c>
      <c r="N135" s="84">
        <f t="shared" si="27"/>
        <v>2.8561345724032468E-2</v>
      </c>
      <c r="O135" s="84"/>
      <c r="P135" s="85">
        <f t="shared" si="29"/>
        <v>0.49471490748987512</v>
      </c>
      <c r="Q135" s="87">
        <f t="shared" si="30"/>
        <v>2.8561345724032468E-2</v>
      </c>
      <c r="R135" s="96">
        <f t="shared" si="37"/>
        <v>0.47672374678609242</v>
      </c>
      <c r="AB135" s="119">
        <f t="shared" si="35"/>
        <v>10117.428571428571</v>
      </c>
      <c r="AC135" s="120">
        <f t="shared" si="35"/>
        <v>305</v>
      </c>
      <c r="AD135" s="67">
        <f t="shared" si="31"/>
        <v>394.02857142857147</v>
      </c>
      <c r="AE135" s="41">
        <f t="shared" si="32"/>
        <v>0.77405554347037919</v>
      </c>
    </row>
    <row r="136" spans="1:31" ht="13.8" x14ac:dyDescent="0.25">
      <c r="A136" s="95">
        <v>43994</v>
      </c>
      <c r="B136" s="81">
        <v>308993</v>
      </c>
      <c r="C136" s="81">
        <v>8884</v>
      </c>
      <c r="D136" s="81">
        <v>154330</v>
      </c>
      <c r="E136" s="81"/>
      <c r="F136" s="81">
        <f t="shared" si="34"/>
        <v>11458</v>
      </c>
      <c r="G136" s="81">
        <f t="shared" si="34"/>
        <v>386</v>
      </c>
      <c r="H136" s="81">
        <f t="shared" si="34"/>
        <v>7135</v>
      </c>
      <c r="I136" s="81">
        <f t="shared" si="36"/>
        <v>145779</v>
      </c>
      <c r="J136" s="82">
        <f t="shared" si="24"/>
        <v>8.0797443125543905E-2</v>
      </c>
      <c r="K136" s="82">
        <f t="shared" si="25"/>
        <v>2.7213378265957895E-3</v>
      </c>
      <c r="L136" s="82">
        <f t="shared" si="26"/>
        <v>5.0302449204043934E-2</v>
      </c>
      <c r="M136" s="81">
        <f t="shared" si="28"/>
        <v>1.5237961611239728</v>
      </c>
      <c r="N136" s="84">
        <f t="shared" si="27"/>
        <v>2.8751460389070303E-2</v>
      </c>
      <c r="O136" s="84"/>
      <c r="P136" s="85">
        <f t="shared" si="29"/>
        <v>0.49946115284165016</v>
      </c>
      <c r="Q136" s="87">
        <f t="shared" si="30"/>
        <v>2.8751460389070303E-2</v>
      </c>
      <c r="R136" s="96">
        <f t="shared" si="37"/>
        <v>0.47178738676927956</v>
      </c>
      <c r="AB136" s="119">
        <f t="shared" si="35"/>
        <v>10401.285714285714</v>
      </c>
      <c r="AC136" s="120">
        <f t="shared" si="35"/>
        <v>319.28571428571428</v>
      </c>
      <c r="AD136" s="67">
        <f t="shared" si="31"/>
        <v>398.74857142857144</v>
      </c>
      <c r="AE136" s="41">
        <f t="shared" si="32"/>
        <v>0.80071939353119037</v>
      </c>
    </row>
    <row r="137" spans="1:31" ht="13.8" x14ac:dyDescent="0.25">
      <c r="A137" s="95">
        <v>43995</v>
      </c>
      <c r="B137" s="81">
        <v>320922</v>
      </c>
      <c r="C137" s="81">
        <v>9195</v>
      </c>
      <c r="D137" s="81">
        <v>162379</v>
      </c>
      <c r="E137" s="81"/>
      <c r="F137" s="81">
        <f t="shared" si="34"/>
        <v>11929</v>
      </c>
      <c r="G137" s="81">
        <f t="shared" si="34"/>
        <v>311</v>
      </c>
      <c r="H137" s="81">
        <f t="shared" si="34"/>
        <v>8049</v>
      </c>
      <c r="I137" s="81">
        <f t="shared" si="36"/>
        <v>149348</v>
      </c>
      <c r="J137" s="82">
        <f t="shared" si="24"/>
        <v>8.18476707062539E-2</v>
      </c>
      <c r="K137" s="82">
        <f t="shared" si="25"/>
        <v>2.1333662598865405E-3</v>
      </c>
      <c r="L137" s="82">
        <f t="shared" si="26"/>
        <v>5.5213713909410822E-2</v>
      </c>
      <c r="M137" s="81">
        <f t="shared" si="28"/>
        <v>1.4272334435271516</v>
      </c>
      <c r="N137" s="84">
        <f t="shared" si="27"/>
        <v>2.8651821938041021E-2</v>
      </c>
      <c r="O137" s="84"/>
      <c r="P137" s="85">
        <f t="shared" si="29"/>
        <v>0.50597653012258426</v>
      </c>
      <c r="Q137" s="87">
        <f t="shared" si="30"/>
        <v>2.8651821938041021E-2</v>
      </c>
      <c r="R137" s="96">
        <f t="shared" si="37"/>
        <v>0.46537164793937469</v>
      </c>
      <c r="AB137" s="119">
        <f t="shared" si="35"/>
        <v>10614.285714285714</v>
      </c>
      <c r="AC137" s="120">
        <f t="shared" si="35"/>
        <v>321.28571428571428</v>
      </c>
      <c r="AD137" s="67">
        <f t="shared" si="31"/>
        <v>404.69714285714281</v>
      </c>
      <c r="AE137" s="41">
        <f t="shared" si="32"/>
        <v>0.79389172855892243</v>
      </c>
    </row>
    <row r="138" spans="1:31" ht="13.8" x14ac:dyDescent="0.25">
      <c r="A138" s="95">
        <v>43996</v>
      </c>
      <c r="B138" s="81">
        <v>332424</v>
      </c>
      <c r="C138" s="81">
        <v>9520</v>
      </c>
      <c r="D138" s="81">
        <v>169798</v>
      </c>
      <c r="E138" s="81"/>
      <c r="F138" s="81">
        <f t="shared" si="34"/>
        <v>11502</v>
      </c>
      <c r="G138" s="81">
        <f t="shared" si="34"/>
        <v>325</v>
      </c>
      <c r="H138" s="81">
        <f t="shared" si="34"/>
        <v>7419</v>
      </c>
      <c r="I138" s="81">
        <f t="shared" si="36"/>
        <v>153106</v>
      </c>
      <c r="J138" s="82">
        <f t="shared" si="24"/>
        <v>7.7032671537481945E-2</v>
      </c>
      <c r="K138" s="82">
        <f t="shared" si="25"/>
        <v>2.1761255590968744E-3</v>
      </c>
      <c r="L138" s="82">
        <f t="shared" si="26"/>
        <v>4.9675924685968341E-2</v>
      </c>
      <c r="M138" s="81">
        <f t="shared" si="28"/>
        <v>1.4856244097081424</v>
      </c>
      <c r="N138" s="84">
        <f t="shared" si="27"/>
        <v>2.8638124804466585E-2</v>
      </c>
      <c r="O138" s="84"/>
      <c r="P138" s="85">
        <f t="shared" si="29"/>
        <v>0.51078742810386735</v>
      </c>
      <c r="Q138" s="87">
        <f t="shared" si="30"/>
        <v>2.8638124804466585E-2</v>
      </c>
      <c r="R138" s="96">
        <f t="shared" si="37"/>
        <v>0.46057444709166606</v>
      </c>
      <c r="AB138" s="119">
        <f t="shared" si="35"/>
        <v>10705.428571428571</v>
      </c>
      <c r="AC138" s="120">
        <f t="shared" si="35"/>
        <v>330.42857142857144</v>
      </c>
      <c r="AD138" s="67">
        <f t="shared" si="31"/>
        <v>416.05142857142857</v>
      </c>
      <c r="AE138" s="41">
        <f t="shared" si="32"/>
        <v>0.79420126632696508</v>
      </c>
    </row>
    <row r="139" spans="1:31" ht="13.8" x14ac:dyDescent="0.25">
      <c r="A139" s="95">
        <v>43997</v>
      </c>
      <c r="B139" s="81">
        <v>343091</v>
      </c>
      <c r="C139" s="81">
        <v>9900</v>
      </c>
      <c r="D139" s="81">
        <v>180013</v>
      </c>
      <c r="E139" s="81"/>
      <c r="F139" s="81">
        <f t="shared" si="34"/>
        <v>10667</v>
      </c>
      <c r="G139" s="81">
        <f t="shared" si="34"/>
        <v>380</v>
      </c>
      <c r="H139" s="81">
        <f t="shared" si="34"/>
        <v>10215</v>
      </c>
      <c r="I139" s="81">
        <f t="shared" si="36"/>
        <v>153178</v>
      </c>
      <c r="J139" s="82">
        <f t="shared" si="24"/>
        <v>6.9687472418550458E-2</v>
      </c>
      <c r="K139" s="82">
        <f t="shared" si="25"/>
        <v>2.4819406163050436E-3</v>
      </c>
      <c r="L139" s="82">
        <f t="shared" si="26"/>
        <v>6.6718482619884265E-2</v>
      </c>
      <c r="M139" s="81">
        <f t="shared" si="28"/>
        <v>1.0070382399353079</v>
      </c>
      <c r="N139" s="84">
        <f t="shared" si="27"/>
        <v>2.8855318268331143E-2</v>
      </c>
      <c r="O139" s="84"/>
      <c r="P139" s="85">
        <f t="shared" si="29"/>
        <v>0.52468004115526201</v>
      </c>
      <c r="Q139" s="87">
        <f t="shared" si="30"/>
        <v>2.8855318268331143E-2</v>
      </c>
      <c r="R139" s="96">
        <f t="shared" si="37"/>
        <v>0.44646464057640689</v>
      </c>
      <c r="AB139" s="119">
        <f t="shared" si="35"/>
        <v>11023.285714285714</v>
      </c>
      <c r="AC139" s="120">
        <f t="shared" si="35"/>
        <v>346.71428571428572</v>
      </c>
      <c r="AD139" s="67">
        <f t="shared" si="31"/>
        <v>424.57142857142856</v>
      </c>
      <c r="AE139" s="41">
        <f t="shared" si="32"/>
        <v>0.81662180349932711</v>
      </c>
    </row>
    <row r="140" spans="1:31" ht="13.8" x14ac:dyDescent="0.25">
      <c r="A140" s="95">
        <v>43998</v>
      </c>
      <c r="B140" s="81">
        <v>354065</v>
      </c>
      <c r="C140" s="81">
        <v>11903</v>
      </c>
      <c r="D140" s="81">
        <v>186935</v>
      </c>
      <c r="E140" s="81"/>
      <c r="F140" s="81">
        <f t="shared" si="34"/>
        <v>10974</v>
      </c>
      <c r="G140" s="81">
        <f t="shared" si="34"/>
        <v>2003</v>
      </c>
      <c r="H140" s="81">
        <f t="shared" si="34"/>
        <v>6922</v>
      </c>
      <c r="I140" s="81">
        <f t="shared" si="36"/>
        <v>155227</v>
      </c>
      <c r="J140" s="82">
        <f t="shared" si="24"/>
        <v>7.1659957625120521E-2</v>
      </c>
      <c r="K140" s="82">
        <f t="shared" si="25"/>
        <v>1.3076290328898406E-2</v>
      </c>
      <c r="L140" s="82">
        <f t="shared" si="26"/>
        <v>4.5189256942903031E-2</v>
      </c>
      <c r="M140" s="81">
        <f t="shared" si="28"/>
        <v>1.2298856010196875</v>
      </c>
      <c r="N140" s="84">
        <f t="shared" si="27"/>
        <v>3.3618120966489203E-2</v>
      </c>
      <c r="O140" s="84"/>
      <c r="P140" s="85">
        <f t="shared" si="29"/>
        <v>0.52796802846934887</v>
      </c>
      <c r="Q140" s="87">
        <f t="shared" si="30"/>
        <v>3.3618120966489203E-2</v>
      </c>
      <c r="R140" s="96">
        <f t="shared" si="37"/>
        <v>0.43841385056416193</v>
      </c>
      <c r="AB140" s="119">
        <f t="shared" ref="AB140:AC162" si="38">AVERAGE(F134:F140)</f>
        <v>11131.285714285714</v>
      </c>
      <c r="AC140" s="120">
        <f t="shared" si="38"/>
        <v>593.28571428571433</v>
      </c>
      <c r="AD140" s="67">
        <f t="shared" si="31"/>
        <v>428.21714285714285</v>
      </c>
      <c r="AE140" s="41">
        <f t="shared" si="32"/>
        <v>1.3854786623608852</v>
      </c>
    </row>
    <row r="141" spans="1:31" ht="13.8" x14ac:dyDescent="0.25">
      <c r="A141" s="95">
        <v>43999</v>
      </c>
      <c r="B141" s="81">
        <v>366946</v>
      </c>
      <c r="C141" s="81">
        <v>12237</v>
      </c>
      <c r="D141" s="81">
        <v>194325</v>
      </c>
      <c r="E141" s="81"/>
      <c r="F141" s="81">
        <f t="shared" si="34"/>
        <v>12881</v>
      </c>
      <c r="G141" s="81">
        <f t="shared" si="34"/>
        <v>334</v>
      </c>
      <c r="H141" s="81">
        <f t="shared" si="34"/>
        <v>7390</v>
      </c>
      <c r="I141" s="81">
        <f t="shared" si="36"/>
        <v>160384</v>
      </c>
      <c r="J141" s="82">
        <f t="shared" si="24"/>
        <v>8.3002993685836635E-2</v>
      </c>
      <c r="K141" s="82">
        <f t="shared" si="25"/>
        <v>2.151687528587166E-3</v>
      </c>
      <c r="L141" s="82">
        <f t="shared" si="26"/>
        <v>4.7607697114548368E-2</v>
      </c>
      <c r="M141" s="81">
        <f t="shared" si="28"/>
        <v>1.6680872217596276</v>
      </c>
      <c r="N141" s="84">
        <f t="shared" si="27"/>
        <v>3.3348231074872052E-2</v>
      </c>
      <c r="O141" s="84"/>
      <c r="P141" s="85">
        <f t="shared" si="29"/>
        <v>0.52957383375210521</v>
      </c>
      <c r="Q141" s="87">
        <f t="shared" si="30"/>
        <v>3.3348231074872052E-2</v>
      </c>
      <c r="R141" s="96">
        <f t="shared" si="37"/>
        <v>0.43707793517302274</v>
      </c>
      <c r="AB141" s="119">
        <f t="shared" si="38"/>
        <v>11477.285714285714</v>
      </c>
      <c r="AC141" s="120">
        <f t="shared" si="38"/>
        <v>590.71428571428567</v>
      </c>
      <c r="AD141" s="67">
        <f t="shared" si="31"/>
        <v>440.93142857142857</v>
      </c>
      <c r="AE141" s="41">
        <f t="shared" si="32"/>
        <v>1.3396964866581131</v>
      </c>
    </row>
    <row r="142" spans="1:31" ht="13.8" x14ac:dyDescent="0.25">
      <c r="A142" s="95">
        <v>44000</v>
      </c>
      <c r="B142" s="81">
        <v>380532</v>
      </c>
      <c r="C142" s="81">
        <v>12573</v>
      </c>
      <c r="D142" s="81">
        <v>204711</v>
      </c>
      <c r="E142" s="81"/>
      <c r="F142" s="81">
        <f t="shared" si="34"/>
        <v>13586</v>
      </c>
      <c r="G142" s="81">
        <f t="shared" si="34"/>
        <v>336</v>
      </c>
      <c r="H142" s="81">
        <f t="shared" si="34"/>
        <v>10386</v>
      </c>
      <c r="I142" s="81">
        <f t="shared" si="36"/>
        <v>163248</v>
      </c>
      <c r="J142" s="82">
        <f t="shared" si="24"/>
        <v>8.4731728265534087E-2</v>
      </c>
      <c r="K142" s="82">
        <f t="shared" si="25"/>
        <v>2.0949720670391061E-3</v>
      </c>
      <c r="L142" s="82">
        <f t="shared" si="26"/>
        <v>6.4757083000798091E-2</v>
      </c>
      <c r="M142" s="81">
        <f t="shared" si="28"/>
        <v>1.2674513622588526</v>
      </c>
      <c r="N142" s="84">
        <f t="shared" si="27"/>
        <v>3.3040585285862949E-2</v>
      </c>
      <c r="O142" s="84"/>
      <c r="P142" s="85">
        <f t="shared" si="29"/>
        <v>0.53796001387531145</v>
      </c>
      <c r="Q142" s="87">
        <f t="shared" si="30"/>
        <v>3.3040585285862949E-2</v>
      </c>
      <c r="R142" s="96">
        <f t="shared" si="37"/>
        <v>0.4289994008388256</v>
      </c>
      <c r="AB142" s="119">
        <f t="shared" si="38"/>
        <v>11856.714285714286</v>
      </c>
      <c r="AC142" s="120">
        <f t="shared" si="38"/>
        <v>582.14285714285711</v>
      </c>
      <c r="AD142" s="67">
        <f t="shared" si="31"/>
        <v>445.25142857142856</v>
      </c>
      <c r="AE142" s="41">
        <f t="shared" si="32"/>
        <v>1.3074474775086948</v>
      </c>
    </row>
    <row r="143" spans="1:31" ht="13.8" x14ac:dyDescent="0.25">
      <c r="A143" s="95">
        <v>44001</v>
      </c>
      <c r="B143" s="81">
        <v>395048</v>
      </c>
      <c r="C143" s="81">
        <v>12948</v>
      </c>
      <c r="D143" s="81">
        <v>213831</v>
      </c>
      <c r="E143" s="81"/>
      <c r="F143" s="81">
        <f t="shared" si="34"/>
        <v>14516</v>
      </c>
      <c r="G143" s="81">
        <f t="shared" si="34"/>
        <v>375</v>
      </c>
      <c r="H143" s="81">
        <f t="shared" si="34"/>
        <v>9120</v>
      </c>
      <c r="I143" s="81">
        <f t="shared" si="36"/>
        <v>168269</v>
      </c>
      <c r="J143" s="82">
        <f t="shared" si="24"/>
        <v>8.8944451673362956E-2</v>
      </c>
      <c r="K143" s="82">
        <f t="shared" si="25"/>
        <v>2.2971184945604233E-3</v>
      </c>
      <c r="L143" s="82">
        <f t="shared" si="26"/>
        <v>5.5865921787709494E-2</v>
      </c>
      <c r="M143" s="81">
        <f t="shared" si="28"/>
        <v>1.5292263135095479</v>
      </c>
      <c r="N143" s="84">
        <f t="shared" si="27"/>
        <v>3.2775763957797535E-2</v>
      </c>
      <c r="O143" s="84"/>
      <c r="P143" s="85">
        <f t="shared" si="29"/>
        <v>0.54127852817885425</v>
      </c>
      <c r="Q143" s="87">
        <f t="shared" si="30"/>
        <v>3.2775763957797535E-2</v>
      </c>
      <c r="R143" s="96">
        <f t="shared" si="37"/>
        <v>0.42594570786334818</v>
      </c>
      <c r="AB143" s="119">
        <f t="shared" si="38"/>
        <v>12293.571428571429</v>
      </c>
      <c r="AC143" s="120">
        <f t="shared" si="38"/>
        <v>580.57142857142856</v>
      </c>
      <c r="AD143" s="67">
        <f t="shared" si="31"/>
        <v>459.09142857142854</v>
      </c>
      <c r="AE143" s="41">
        <f t="shared" si="32"/>
        <v>1.2646096015732939</v>
      </c>
    </row>
    <row r="144" spans="1:31" ht="13.8" x14ac:dyDescent="0.25">
      <c r="A144" s="95">
        <v>44002</v>
      </c>
      <c r="B144" s="81">
        <v>410451</v>
      </c>
      <c r="C144" s="81">
        <v>13254</v>
      </c>
      <c r="D144" s="81">
        <v>227728</v>
      </c>
      <c r="E144" s="81"/>
      <c r="F144" s="81">
        <f t="shared" si="34"/>
        <v>15403</v>
      </c>
      <c r="G144" s="81">
        <f t="shared" si="34"/>
        <v>306</v>
      </c>
      <c r="H144" s="81">
        <f t="shared" si="34"/>
        <v>13897</v>
      </c>
      <c r="I144" s="81">
        <f t="shared" si="36"/>
        <v>169469</v>
      </c>
      <c r="J144" s="82">
        <f t="shared" si="24"/>
        <v>9.1564165794433716E-2</v>
      </c>
      <c r="K144" s="82">
        <f t="shared" si="25"/>
        <v>1.8185167796801549E-3</v>
      </c>
      <c r="L144" s="82">
        <f t="shared" si="26"/>
        <v>8.2587998977827176E-2</v>
      </c>
      <c r="M144" s="81">
        <f t="shared" si="28"/>
        <v>1.0847997334410733</v>
      </c>
      <c r="N144" s="84">
        <f t="shared" si="27"/>
        <v>3.2291308828581243E-2</v>
      </c>
      <c r="O144" s="84"/>
      <c r="P144" s="85">
        <f t="shared" si="29"/>
        <v>0.55482384011733432</v>
      </c>
      <c r="Q144" s="87">
        <f t="shared" si="30"/>
        <v>3.2291308828581243E-2</v>
      </c>
      <c r="R144" s="96">
        <f t="shared" si="37"/>
        <v>0.41288485105408446</v>
      </c>
      <c r="AB144" s="119">
        <f t="shared" si="38"/>
        <v>12789.857142857143</v>
      </c>
      <c r="AC144" s="120">
        <f t="shared" si="38"/>
        <v>579.85714285714289</v>
      </c>
      <c r="AD144" s="67">
        <f t="shared" si="31"/>
        <v>474.26857142857148</v>
      </c>
      <c r="AE144" s="41">
        <f t="shared" si="32"/>
        <v>1.2226345530561344</v>
      </c>
    </row>
    <row r="145" spans="1:31" ht="13.8" x14ac:dyDescent="0.25">
      <c r="A145" s="95">
        <v>44003</v>
      </c>
      <c r="B145" s="81">
        <v>425282</v>
      </c>
      <c r="C145" s="81">
        <v>13699</v>
      </c>
      <c r="D145" s="81">
        <v>237196</v>
      </c>
      <c r="E145" s="81"/>
      <c r="F145" s="81">
        <f t="shared" ref="F145:H160" si="39">B145-B144</f>
        <v>14831</v>
      </c>
      <c r="G145" s="81">
        <f t="shared" si="39"/>
        <v>445</v>
      </c>
      <c r="H145" s="81">
        <f t="shared" si="39"/>
        <v>9468</v>
      </c>
      <c r="I145" s="81">
        <f t="shared" si="36"/>
        <v>174387</v>
      </c>
      <c r="J145" s="82">
        <f t="shared" si="24"/>
        <v>8.7540567637182015E-2</v>
      </c>
      <c r="K145" s="82">
        <f t="shared" si="25"/>
        <v>2.6258489753288212E-3</v>
      </c>
      <c r="L145" s="82">
        <f t="shared" si="26"/>
        <v>5.586862494025456E-2</v>
      </c>
      <c r="M145" s="81">
        <f t="shared" si="28"/>
        <v>1.4965613292550792</v>
      </c>
      <c r="N145" s="84">
        <f t="shared" si="27"/>
        <v>3.2211567853800534E-2</v>
      </c>
      <c r="O145" s="84"/>
      <c r="P145" s="85">
        <f t="shared" si="29"/>
        <v>0.55773815962114548</v>
      </c>
      <c r="Q145" s="87">
        <f t="shared" si="30"/>
        <v>3.2211567853800534E-2</v>
      </c>
      <c r="R145" s="96">
        <f t="shared" si="37"/>
        <v>0.41005027252505399</v>
      </c>
      <c r="AB145" s="119">
        <f t="shared" si="38"/>
        <v>13265.428571428571</v>
      </c>
      <c r="AC145" s="120">
        <f t="shared" si="38"/>
        <v>597</v>
      </c>
      <c r="AD145" s="67">
        <f t="shared" si="31"/>
        <v>491.74285714285719</v>
      </c>
      <c r="AE145" s="41">
        <f t="shared" si="32"/>
        <v>1.2140491546104235</v>
      </c>
    </row>
    <row r="146" spans="1:31" ht="13.8" x14ac:dyDescent="0.25">
      <c r="A146" s="95">
        <v>44004</v>
      </c>
      <c r="B146" s="81">
        <v>440215</v>
      </c>
      <c r="C146" s="81">
        <v>14011</v>
      </c>
      <c r="D146" s="81">
        <v>248190</v>
      </c>
      <c r="E146" s="81"/>
      <c r="F146" s="81">
        <f t="shared" si="39"/>
        <v>14933</v>
      </c>
      <c r="G146" s="81">
        <f t="shared" si="39"/>
        <v>312</v>
      </c>
      <c r="H146" s="81">
        <f t="shared" si="39"/>
        <v>10994</v>
      </c>
      <c r="I146" s="81">
        <f t="shared" si="36"/>
        <v>178014</v>
      </c>
      <c r="J146" s="82">
        <f t="shared" si="24"/>
        <v>8.5657780606974404E-2</v>
      </c>
      <c r="K146" s="82">
        <f t="shared" si="25"/>
        <v>1.7891241893031016E-3</v>
      </c>
      <c r="L146" s="82">
        <f t="shared" si="26"/>
        <v>6.304369018332788E-2</v>
      </c>
      <c r="M146" s="81">
        <f t="shared" si="28"/>
        <v>1.3212102765530203</v>
      </c>
      <c r="N146" s="84">
        <f t="shared" si="27"/>
        <v>3.1827629680951354E-2</v>
      </c>
      <c r="O146" s="84"/>
      <c r="P146" s="85">
        <f t="shared" si="29"/>
        <v>0.56379269220721695</v>
      </c>
      <c r="Q146" s="87">
        <f t="shared" si="30"/>
        <v>3.1827629680951354E-2</v>
      </c>
      <c r="R146" s="96">
        <f t="shared" si="37"/>
        <v>0.40437967811183173</v>
      </c>
      <c r="AB146" s="119">
        <f t="shared" si="38"/>
        <v>13874.857142857143</v>
      </c>
      <c r="AC146" s="120">
        <f t="shared" si="38"/>
        <v>587.28571428571433</v>
      </c>
      <c r="AD146" s="67">
        <f t="shared" si="31"/>
        <v>511.59428571428572</v>
      </c>
      <c r="AE146" s="41">
        <f t="shared" si="32"/>
        <v>1.1479520602262954</v>
      </c>
    </row>
    <row r="147" spans="1:31" ht="13.8" x14ac:dyDescent="0.25">
      <c r="A147" s="95">
        <v>44005</v>
      </c>
      <c r="B147" s="81">
        <v>456183</v>
      </c>
      <c r="C147" s="81">
        <v>14476</v>
      </c>
      <c r="D147" s="81">
        <v>258685</v>
      </c>
      <c r="E147" s="81"/>
      <c r="F147" s="81">
        <f t="shared" si="39"/>
        <v>15968</v>
      </c>
      <c r="G147" s="81">
        <f t="shared" si="39"/>
        <v>465</v>
      </c>
      <c r="H147" s="81">
        <f t="shared" si="39"/>
        <v>10495</v>
      </c>
      <c r="I147" s="81">
        <f t="shared" si="36"/>
        <v>183022</v>
      </c>
      <c r="J147" s="82">
        <f t="shared" si="24"/>
        <v>8.9729433321819388E-2</v>
      </c>
      <c r="K147" s="82">
        <f t="shared" si="25"/>
        <v>2.6121541002393071E-3</v>
      </c>
      <c r="L147" s="82">
        <f t="shared" si="26"/>
        <v>5.895603716561619E-2</v>
      </c>
      <c r="M147" s="81">
        <f t="shared" si="28"/>
        <v>1.457399210159704</v>
      </c>
      <c r="N147" s="84">
        <f t="shared" si="27"/>
        <v>3.1732879129647534E-2</v>
      </c>
      <c r="O147" s="84"/>
      <c r="P147" s="85">
        <f t="shared" si="29"/>
        <v>0.56706409489174303</v>
      </c>
      <c r="Q147" s="87">
        <f t="shared" si="30"/>
        <v>3.1732879129647534E-2</v>
      </c>
      <c r="R147" s="96">
        <f t="shared" si="37"/>
        <v>0.40120302597860946</v>
      </c>
      <c r="AB147" s="119">
        <f t="shared" si="38"/>
        <v>14588.285714285714</v>
      </c>
      <c r="AC147" s="120">
        <f t="shared" si="38"/>
        <v>367.57142857142856</v>
      </c>
      <c r="AD147" s="67">
        <f t="shared" si="31"/>
        <v>530.61714285714288</v>
      </c>
      <c r="AE147" s="41">
        <f t="shared" si="32"/>
        <v>0.6927243748519244</v>
      </c>
    </row>
    <row r="148" spans="1:31" ht="13.8" x14ac:dyDescent="0.25">
      <c r="A148" s="95">
        <v>44006</v>
      </c>
      <c r="B148" s="81">
        <v>473105</v>
      </c>
      <c r="C148" s="81">
        <v>14894</v>
      </c>
      <c r="D148" s="81">
        <v>271697</v>
      </c>
      <c r="E148" s="81"/>
      <c r="F148" s="81">
        <f t="shared" si="39"/>
        <v>16922</v>
      </c>
      <c r="G148" s="81">
        <f t="shared" si="39"/>
        <v>418</v>
      </c>
      <c r="H148" s="81">
        <f t="shared" si="39"/>
        <v>13012</v>
      </c>
      <c r="I148" s="81">
        <f t="shared" si="36"/>
        <v>186514</v>
      </c>
      <c r="J148" s="82">
        <f t="shared" si="24"/>
        <v>9.2489403969844564E-2</v>
      </c>
      <c r="K148" s="82">
        <f t="shared" si="25"/>
        <v>2.2838784408431775E-3</v>
      </c>
      <c r="L148" s="82">
        <f t="shared" si="26"/>
        <v>7.1095278163280914E-2</v>
      </c>
      <c r="M148" s="81">
        <f t="shared" si="28"/>
        <v>1.260431548277654</v>
      </c>
      <c r="N148" s="84">
        <f t="shared" si="27"/>
        <v>3.1481383625199477E-2</v>
      </c>
      <c r="O148" s="84"/>
      <c r="P148" s="85">
        <f t="shared" si="29"/>
        <v>0.57428477822047963</v>
      </c>
      <c r="Q148" s="87">
        <f t="shared" si="30"/>
        <v>3.1481383625199477E-2</v>
      </c>
      <c r="R148" s="96">
        <f t="shared" si="37"/>
        <v>0.39423383815432089</v>
      </c>
      <c r="AB148" s="119">
        <f t="shared" si="38"/>
        <v>15165.571428571429</v>
      </c>
      <c r="AC148" s="120">
        <f t="shared" si="38"/>
        <v>379.57142857142856</v>
      </c>
      <c r="AD148" s="67">
        <f t="shared" si="31"/>
        <v>554.99428571428575</v>
      </c>
      <c r="AE148" s="41">
        <f t="shared" si="32"/>
        <v>0.68391952555496061</v>
      </c>
    </row>
    <row r="149" spans="1:31" ht="13.8" x14ac:dyDescent="0.25">
      <c r="A149" s="95">
        <v>44007</v>
      </c>
      <c r="B149" s="81">
        <v>490401</v>
      </c>
      <c r="C149" s="81">
        <v>15301</v>
      </c>
      <c r="D149" s="81">
        <v>285637</v>
      </c>
      <c r="E149" s="81"/>
      <c r="F149" s="81">
        <f t="shared" si="39"/>
        <v>17296</v>
      </c>
      <c r="G149" s="81">
        <f t="shared" si="39"/>
        <v>407</v>
      </c>
      <c r="H149" s="81">
        <f t="shared" si="39"/>
        <v>13940</v>
      </c>
      <c r="I149" s="81">
        <f t="shared" si="36"/>
        <v>189463</v>
      </c>
      <c r="J149" s="82">
        <f t="shared" si="24"/>
        <v>9.2764787615656735E-2</v>
      </c>
      <c r="K149" s="82">
        <f t="shared" si="25"/>
        <v>2.1821418231339203E-3</v>
      </c>
      <c r="L149" s="82">
        <f t="shared" si="26"/>
        <v>7.4739697824292003E-2</v>
      </c>
      <c r="M149" s="81">
        <f t="shared" si="28"/>
        <v>1.2059616363941312</v>
      </c>
      <c r="N149" s="84">
        <f t="shared" si="27"/>
        <v>3.1200996735324765E-2</v>
      </c>
      <c r="O149" s="84"/>
      <c r="P149" s="85">
        <f t="shared" si="29"/>
        <v>0.5824559900978995</v>
      </c>
      <c r="Q149" s="87">
        <f t="shared" si="30"/>
        <v>3.1200996735324765E-2</v>
      </c>
      <c r="R149" s="96">
        <f t="shared" si="37"/>
        <v>0.38634301316677577</v>
      </c>
      <c r="AB149" s="119">
        <f t="shared" si="38"/>
        <v>15695.571428571429</v>
      </c>
      <c r="AC149" s="120">
        <f t="shared" si="38"/>
        <v>389.71428571428572</v>
      </c>
      <c r="AD149" s="67">
        <f t="shared" si="31"/>
        <v>583.53142857142859</v>
      </c>
      <c r="AE149" s="41">
        <f t="shared" si="32"/>
        <v>0.66785483460310624</v>
      </c>
    </row>
    <row r="150" spans="1:31" ht="13.8" x14ac:dyDescent="0.25">
      <c r="A150" s="95">
        <v>44008</v>
      </c>
      <c r="B150" s="81">
        <v>508953</v>
      </c>
      <c r="C150" s="81">
        <v>15685</v>
      </c>
      <c r="D150" s="81">
        <v>295881</v>
      </c>
      <c r="E150" s="81"/>
      <c r="F150" s="81">
        <f t="shared" si="39"/>
        <v>18552</v>
      </c>
      <c r="G150" s="81">
        <f t="shared" si="39"/>
        <v>384</v>
      </c>
      <c r="H150" s="81">
        <f t="shared" si="39"/>
        <v>10244</v>
      </c>
      <c r="I150" s="81">
        <f t="shared" si="36"/>
        <v>197387</v>
      </c>
      <c r="J150" s="82">
        <f t="shared" si="24"/>
        <v>9.7953663870266577E-2</v>
      </c>
      <c r="K150" s="82">
        <f t="shared" si="25"/>
        <v>2.0267809545927171E-3</v>
      </c>
      <c r="L150" s="82">
        <f t="shared" si="26"/>
        <v>5.4068604424082803E-2</v>
      </c>
      <c r="M150" s="81">
        <f t="shared" si="28"/>
        <v>1.7461982515856527</v>
      </c>
      <c r="N150" s="84">
        <f t="shared" si="27"/>
        <v>3.0818169850654185E-2</v>
      </c>
      <c r="O150" s="84"/>
      <c r="P150" s="85">
        <f t="shared" si="29"/>
        <v>0.58135230561564621</v>
      </c>
      <c r="Q150" s="87">
        <f t="shared" si="30"/>
        <v>3.0818169850654185E-2</v>
      </c>
      <c r="R150" s="96">
        <f t="shared" si="37"/>
        <v>0.38782952453369957</v>
      </c>
      <c r="AB150" s="119">
        <f t="shared" si="38"/>
        <v>16272.142857142857</v>
      </c>
      <c r="AC150" s="120">
        <f t="shared" si="38"/>
        <v>391</v>
      </c>
      <c r="AD150" s="67">
        <f t="shared" si="31"/>
        <v>606.62285714285724</v>
      </c>
      <c r="AE150" s="41">
        <f t="shared" si="32"/>
        <v>0.64455203986473109</v>
      </c>
    </row>
    <row r="151" spans="1:31" ht="13.8" x14ac:dyDescent="0.25">
      <c r="A151" s="95">
        <v>44009</v>
      </c>
      <c r="B151" s="81">
        <v>528859</v>
      </c>
      <c r="C151" s="81">
        <v>16095</v>
      </c>
      <c r="D151" s="81">
        <v>309713</v>
      </c>
      <c r="E151" s="81"/>
      <c r="F151" s="81">
        <f t="shared" si="39"/>
        <v>19906</v>
      </c>
      <c r="G151" s="81">
        <f t="shared" si="39"/>
        <v>410</v>
      </c>
      <c r="H151" s="81">
        <f t="shared" si="39"/>
        <v>13832</v>
      </c>
      <c r="I151" s="81">
        <f t="shared" si="36"/>
        <v>203051</v>
      </c>
      <c r="J151" s="82">
        <f t="shared" si="24"/>
        <v>0.10088478039513782</v>
      </c>
      <c r="K151" s="82">
        <f t="shared" si="25"/>
        <v>2.0771378054279159E-3</v>
      </c>
      <c r="L151" s="82">
        <f t="shared" si="26"/>
        <v>7.0075536889460804E-2</v>
      </c>
      <c r="M151" s="81">
        <f t="shared" si="28"/>
        <v>1.3982126209700232</v>
      </c>
      <c r="N151" s="84">
        <f t="shared" si="27"/>
        <v>3.0433442562195216E-2</v>
      </c>
      <c r="O151" s="84"/>
      <c r="P151" s="85">
        <f t="shared" si="29"/>
        <v>0.58562490191147354</v>
      </c>
      <c r="Q151" s="87">
        <f t="shared" si="30"/>
        <v>3.0433442562195216E-2</v>
      </c>
      <c r="R151" s="96">
        <f t="shared" si="37"/>
        <v>0.38394165552633119</v>
      </c>
      <c r="AB151" s="119">
        <f t="shared" si="38"/>
        <v>16915.428571428572</v>
      </c>
      <c r="AC151" s="120">
        <f t="shared" si="38"/>
        <v>405.85714285714283</v>
      </c>
      <c r="AD151" s="67">
        <f t="shared" si="31"/>
        <v>627.82285714285717</v>
      </c>
      <c r="AE151" s="41">
        <f t="shared" si="32"/>
        <v>0.646451683368375</v>
      </c>
    </row>
    <row r="152" spans="1:31" ht="13.8" x14ac:dyDescent="0.25">
      <c r="A152" s="95">
        <v>44010</v>
      </c>
      <c r="B152" s="81">
        <v>548318</v>
      </c>
      <c r="C152" s="81">
        <v>16475</v>
      </c>
      <c r="D152" s="81">
        <v>321723</v>
      </c>
      <c r="E152" s="81"/>
      <c r="F152" s="81">
        <f t="shared" si="39"/>
        <v>19459</v>
      </c>
      <c r="G152" s="81">
        <f t="shared" si="39"/>
        <v>380</v>
      </c>
      <c r="H152" s="81">
        <f t="shared" si="39"/>
        <v>12010</v>
      </c>
      <c r="I152" s="81">
        <f t="shared" si="36"/>
        <v>210120</v>
      </c>
      <c r="J152" s="82">
        <f t="shared" si="24"/>
        <v>9.5869806749933464E-2</v>
      </c>
      <c r="K152" s="82">
        <f t="shared" si="25"/>
        <v>1.8714510147696884E-3</v>
      </c>
      <c r="L152" s="82">
        <f t="shared" si="26"/>
        <v>5.9147701808905155E-2</v>
      </c>
      <c r="M152" s="81">
        <f t="shared" si="28"/>
        <v>1.5711428676659192</v>
      </c>
      <c r="N152" s="84">
        <f t="shared" si="27"/>
        <v>3.0046432909370108E-2</v>
      </c>
      <c r="O152" s="84"/>
      <c r="P152" s="85">
        <f t="shared" si="29"/>
        <v>0.58674528284681515</v>
      </c>
      <c r="Q152" s="87">
        <f t="shared" si="30"/>
        <v>3.0046432909370108E-2</v>
      </c>
      <c r="R152" s="96">
        <f t="shared" si="37"/>
        <v>0.3832082842438147</v>
      </c>
      <c r="AB152" s="119">
        <f t="shared" si="38"/>
        <v>17576.571428571428</v>
      </c>
      <c r="AC152" s="120">
        <f t="shared" si="38"/>
        <v>396.57142857142856</v>
      </c>
      <c r="AD152" s="67">
        <f t="shared" si="31"/>
        <v>650.88571428571424</v>
      </c>
      <c r="AE152" s="41">
        <f t="shared" si="32"/>
        <v>0.60927966287695889</v>
      </c>
    </row>
    <row r="153" spans="1:31" ht="13.8" x14ac:dyDescent="0.25">
      <c r="A153" s="95">
        <v>44011</v>
      </c>
      <c r="B153" s="81">
        <v>566840</v>
      </c>
      <c r="C153" s="81">
        <v>16893</v>
      </c>
      <c r="D153" s="81">
        <v>334822</v>
      </c>
      <c r="E153" s="81"/>
      <c r="F153" s="81">
        <f t="shared" si="39"/>
        <v>18522</v>
      </c>
      <c r="G153" s="81">
        <f t="shared" si="39"/>
        <v>418</v>
      </c>
      <c r="H153" s="81">
        <f t="shared" si="39"/>
        <v>13099</v>
      </c>
      <c r="I153" s="81">
        <f t="shared" si="36"/>
        <v>215125</v>
      </c>
      <c r="J153" s="82">
        <f t="shared" si="24"/>
        <v>8.8184667252200602E-2</v>
      </c>
      <c r="K153" s="82">
        <f t="shared" si="25"/>
        <v>1.9893394250904244E-3</v>
      </c>
      <c r="L153" s="82">
        <f t="shared" si="26"/>
        <v>6.2340567294879114E-2</v>
      </c>
      <c r="M153" s="81">
        <f t="shared" si="28"/>
        <v>1.3708191376068946</v>
      </c>
      <c r="N153" s="84">
        <f t="shared" si="27"/>
        <v>2.9802060546185873E-2</v>
      </c>
      <c r="O153" s="84"/>
      <c r="P153" s="85">
        <f t="shared" si="29"/>
        <v>0.59068167384094272</v>
      </c>
      <c r="Q153" s="87">
        <f t="shared" si="30"/>
        <v>2.9802060546185873E-2</v>
      </c>
      <c r="R153" s="96">
        <f t="shared" si="37"/>
        <v>0.37951626561287144</v>
      </c>
      <c r="AB153" s="119">
        <f t="shared" si="38"/>
        <v>18089.285714285714</v>
      </c>
      <c r="AC153" s="120">
        <f t="shared" si="38"/>
        <v>411.71428571428572</v>
      </c>
      <c r="AD153" s="67">
        <f t="shared" si="31"/>
        <v>676.61714285714288</v>
      </c>
      <c r="AE153" s="41">
        <f t="shared" si="32"/>
        <v>0.60848929126410378</v>
      </c>
    </row>
    <row r="154" spans="1:31" ht="13.8" x14ac:dyDescent="0.25">
      <c r="A154" s="95">
        <v>44012</v>
      </c>
      <c r="B154" s="81">
        <v>585481</v>
      </c>
      <c r="C154" s="81">
        <v>17400</v>
      </c>
      <c r="D154" s="81">
        <v>347912</v>
      </c>
      <c r="E154" s="81"/>
      <c r="F154" s="81">
        <f t="shared" si="39"/>
        <v>18641</v>
      </c>
      <c r="G154" s="81">
        <f t="shared" si="39"/>
        <v>507</v>
      </c>
      <c r="H154" s="81">
        <f t="shared" si="39"/>
        <v>13090</v>
      </c>
      <c r="I154" s="81">
        <f t="shared" si="36"/>
        <v>220169</v>
      </c>
      <c r="J154" s="82">
        <f t="shared" si="24"/>
        <v>8.6687553656314503E-2</v>
      </c>
      <c r="K154" s="82">
        <f t="shared" si="25"/>
        <v>2.3567693201626961E-3</v>
      </c>
      <c r="L154" s="82">
        <f t="shared" si="26"/>
        <v>6.0848343986054619E-2</v>
      </c>
      <c r="M154" s="81">
        <f t="shared" si="28"/>
        <v>1.3715275413925616</v>
      </c>
      <c r="N154" s="84">
        <f t="shared" si="27"/>
        <v>2.9719153994749618E-2</v>
      </c>
      <c r="O154" s="84"/>
      <c r="P154" s="85">
        <f t="shared" si="29"/>
        <v>0.59423277612766257</v>
      </c>
      <c r="Q154" s="87">
        <f t="shared" si="30"/>
        <v>2.9719153994749618E-2</v>
      </c>
      <c r="R154" s="96">
        <f t="shared" si="37"/>
        <v>0.37604806987758777</v>
      </c>
      <c r="AB154" s="119">
        <f t="shared" si="38"/>
        <v>18471.142857142859</v>
      </c>
      <c r="AC154" s="120">
        <f t="shared" si="38"/>
        <v>417.71428571428572</v>
      </c>
      <c r="AD154" s="67">
        <f t="shared" si="31"/>
        <v>703.06285714285707</v>
      </c>
      <c r="AE154" s="41">
        <f t="shared" si="32"/>
        <v>0.59413504990409316</v>
      </c>
    </row>
    <row r="155" spans="1:31" ht="13.8" x14ac:dyDescent="0.25">
      <c r="A155" s="95">
        <v>44013</v>
      </c>
      <c r="B155" s="81">
        <v>604641</v>
      </c>
      <c r="C155" s="81">
        <v>17834</v>
      </c>
      <c r="D155" s="81">
        <v>359860</v>
      </c>
      <c r="E155" s="81"/>
      <c r="F155" s="81">
        <f t="shared" si="39"/>
        <v>19160</v>
      </c>
      <c r="G155" s="81">
        <f t="shared" si="39"/>
        <v>434</v>
      </c>
      <c r="H155" s="81">
        <f t="shared" si="39"/>
        <v>11948</v>
      </c>
      <c r="I155" s="81">
        <f t="shared" si="36"/>
        <v>226947</v>
      </c>
      <c r="J155" s="82">
        <f t="shared" si="24"/>
        <v>8.7060995310497491E-2</v>
      </c>
      <c r="K155" s="82">
        <f t="shared" si="25"/>
        <v>1.9712130227234532E-3</v>
      </c>
      <c r="L155" s="82">
        <f t="shared" si="26"/>
        <v>5.4267403676266868E-2</v>
      </c>
      <c r="M155" s="81">
        <f t="shared" si="28"/>
        <v>1.5480643092002038</v>
      </c>
      <c r="N155" s="84">
        <f t="shared" si="27"/>
        <v>2.9495188053737673E-2</v>
      </c>
      <c r="O155" s="84"/>
      <c r="P155" s="85">
        <f t="shared" si="29"/>
        <v>0.59516308024100251</v>
      </c>
      <c r="Q155" s="87">
        <f t="shared" si="30"/>
        <v>2.9495188053737673E-2</v>
      </c>
      <c r="R155" s="96">
        <f t="shared" si="37"/>
        <v>0.37534173170525986</v>
      </c>
      <c r="AB155" s="119">
        <f t="shared" si="38"/>
        <v>18790.857142857141</v>
      </c>
      <c r="AC155" s="120">
        <f t="shared" si="38"/>
        <v>420</v>
      </c>
      <c r="AD155" s="67">
        <f t="shared" si="31"/>
        <v>723.57142857142856</v>
      </c>
      <c r="AE155" s="41">
        <f t="shared" si="32"/>
        <v>0.58045409674234949</v>
      </c>
    </row>
    <row r="156" spans="1:31" ht="13.8" x14ac:dyDescent="0.25">
      <c r="A156" s="95">
        <v>44014</v>
      </c>
      <c r="B156" s="81">
        <v>625544</v>
      </c>
      <c r="C156" s="81">
        <v>18213</v>
      </c>
      <c r="D156" s="81">
        <v>379892</v>
      </c>
      <c r="E156" s="81"/>
      <c r="F156" s="81">
        <f t="shared" si="39"/>
        <v>20903</v>
      </c>
      <c r="G156" s="81">
        <f t="shared" si="39"/>
        <v>379</v>
      </c>
      <c r="H156" s="81">
        <f t="shared" si="39"/>
        <v>20032</v>
      </c>
      <c r="I156" s="81">
        <f t="shared" si="36"/>
        <v>227439</v>
      </c>
      <c r="J156" s="82">
        <f t="shared" si="24"/>
        <v>9.2145578236248485E-2</v>
      </c>
      <c r="K156" s="82">
        <f t="shared" si="25"/>
        <v>1.669993434590455E-3</v>
      </c>
      <c r="L156" s="82">
        <f t="shared" si="26"/>
        <v>8.8267304701097615E-2</v>
      </c>
      <c r="M156" s="81">
        <f t="shared" si="28"/>
        <v>1.0245535517114244</v>
      </c>
      <c r="N156" s="84">
        <f t="shared" si="27"/>
        <v>2.9115457905439106E-2</v>
      </c>
      <c r="O156" s="84"/>
      <c r="P156" s="85">
        <f t="shared" si="29"/>
        <v>0.60729860729221286</v>
      </c>
      <c r="Q156" s="87">
        <f t="shared" si="30"/>
        <v>2.9115457905439106E-2</v>
      </c>
      <c r="R156" s="96">
        <f t="shared" si="37"/>
        <v>0.36358593480234802</v>
      </c>
      <c r="AB156" s="119">
        <f t="shared" si="38"/>
        <v>19306.142857142859</v>
      </c>
      <c r="AC156" s="120">
        <f t="shared" si="38"/>
        <v>416</v>
      </c>
      <c r="AD156" s="67">
        <f t="shared" si="31"/>
        <v>738.84571428571439</v>
      </c>
      <c r="AE156" s="41">
        <f t="shared" si="32"/>
        <v>0.5630404182585963</v>
      </c>
    </row>
    <row r="157" spans="1:31" ht="13.8" x14ac:dyDescent="0.25">
      <c r="A157" s="95">
        <v>44015</v>
      </c>
      <c r="B157" s="81">
        <v>648315</v>
      </c>
      <c r="C157" s="81">
        <v>18655</v>
      </c>
      <c r="D157" s="81">
        <v>394227</v>
      </c>
      <c r="E157" s="81"/>
      <c r="F157" s="81">
        <f t="shared" si="39"/>
        <v>22771</v>
      </c>
      <c r="G157" s="81">
        <f t="shared" si="39"/>
        <v>442</v>
      </c>
      <c r="H157" s="81">
        <f t="shared" si="39"/>
        <v>14335</v>
      </c>
      <c r="I157" s="81">
        <f t="shared" si="36"/>
        <v>235433</v>
      </c>
      <c r="J157" s="82">
        <f t="shared" si="24"/>
        <v>0.10016455655117375</v>
      </c>
      <c r="K157" s="82">
        <f t="shared" si="25"/>
        <v>1.9433782244909624E-3</v>
      </c>
      <c r="L157" s="82">
        <f t="shared" si="26"/>
        <v>6.3027888796556436E-2</v>
      </c>
      <c r="M157" s="81">
        <f t="shared" si="28"/>
        <v>1.5416746685688845</v>
      </c>
      <c r="N157" s="84">
        <f t="shared" si="27"/>
        <v>2.8774592597734128E-2</v>
      </c>
      <c r="O157" s="84"/>
      <c r="P157" s="85">
        <f t="shared" si="29"/>
        <v>0.60807940584438125</v>
      </c>
      <c r="Q157" s="87">
        <f t="shared" si="30"/>
        <v>2.8774592597734128E-2</v>
      </c>
      <c r="R157" s="96">
        <f t="shared" si="37"/>
        <v>0.36314600155788468</v>
      </c>
      <c r="AB157" s="119">
        <f t="shared" si="38"/>
        <v>19908.857142857141</v>
      </c>
      <c r="AC157" s="120">
        <f t="shared" si="38"/>
        <v>424.28571428571428</v>
      </c>
      <c r="AD157" s="67">
        <f t="shared" si="31"/>
        <v>751.63428571428562</v>
      </c>
      <c r="AE157" s="41">
        <f t="shared" si="32"/>
        <v>0.56448424765843574</v>
      </c>
    </row>
    <row r="158" spans="1:31" ht="13.8" x14ac:dyDescent="0.25">
      <c r="A158" s="95">
        <v>44016</v>
      </c>
      <c r="B158" s="81">
        <v>673165</v>
      </c>
      <c r="C158" s="81">
        <v>19268</v>
      </c>
      <c r="D158" s="81">
        <v>409083</v>
      </c>
      <c r="E158" s="81"/>
      <c r="F158" s="81">
        <f t="shared" si="39"/>
        <v>24850</v>
      </c>
      <c r="G158" s="81">
        <f t="shared" si="39"/>
        <v>613</v>
      </c>
      <c r="H158" s="81">
        <f t="shared" si="39"/>
        <v>14856</v>
      </c>
      <c r="I158" s="81">
        <f t="shared" si="36"/>
        <v>244814</v>
      </c>
      <c r="J158" s="82">
        <f t="shared" si="24"/>
        <v>0.10559980893895089</v>
      </c>
      <c r="K158" s="82">
        <f t="shared" si="25"/>
        <v>2.6037131583083084E-3</v>
      </c>
      <c r="L158" s="82">
        <f t="shared" si="26"/>
        <v>6.3100754779491411E-2</v>
      </c>
      <c r="M158" s="81">
        <f t="shared" si="28"/>
        <v>1.6071937305529784</v>
      </c>
      <c r="N158" s="84">
        <f t="shared" si="27"/>
        <v>2.862299733349179E-2</v>
      </c>
      <c r="O158" s="84"/>
      <c r="P158" s="85">
        <f t="shared" si="29"/>
        <v>0.60770093513477375</v>
      </c>
      <c r="Q158" s="87">
        <f t="shared" si="30"/>
        <v>2.862299733349179E-2</v>
      </c>
      <c r="R158" s="96">
        <f t="shared" si="37"/>
        <v>0.36367606753173443</v>
      </c>
      <c r="AB158" s="119">
        <f t="shared" si="38"/>
        <v>20615.142857142859</v>
      </c>
      <c r="AC158" s="120">
        <f t="shared" si="38"/>
        <v>453.28571428571428</v>
      </c>
      <c r="AD158" s="67">
        <f t="shared" si="31"/>
        <v>772.24571428571437</v>
      </c>
      <c r="AE158" s="41">
        <f t="shared" si="32"/>
        <v>0.58697083829721097</v>
      </c>
    </row>
    <row r="159" spans="1:31" ht="13.8" x14ac:dyDescent="0.25">
      <c r="A159" s="95">
        <v>44017</v>
      </c>
      <c r="B159" s="81">
        <v>697413</v>
      </c>
      <c r="C159" s="81">
        <v>19693</v>
      </c>
      <c r="D159" s="81">
        <v>424433</v>
      </c>
      <c r="E159" s="81"/>
      <c r="F159" s="81">
        <f t="shared" si="39"/>
        <v>24248</v>
      </c>
      <c r="G159" s="81">
        <f t="shared" si="39"/>
        <v>425</v>
      </c>
      <c r="H159" s="81">
        <f t="shared" si="39"/>
        <v>15350</v>
      </c>
      <c r="I159" s="81">
        <f t="shared" si="36"/>
        <v>253287</v>
      </c>
      <c r="J159" s="82">
        <f t="shared" si="24"/>
        <v>9.9094961591111752E-2</v>
      </c>
      <c r="K159" s="82">
        <f t="shared" si="25"/>
        <v>1.7360118293888421E-3</v>
      </c>
      <c r="L159" s="82">
        <f t="shared" si="26"/>
        <v>6.2700662543808766E-2</v>
      </c>
      <c r="M159" s="81">
        <f t="shared" si="28"/>
        <v>1.5378658590786962</v>
      </c>
      <c r="N159" s="84">
        <f t="shared" si="27"/>
        <v>2.8237213817350695E-2</v>
      </c>
      <c r="O159" s="84"/>
      <c r="P159" s="85">
        <f t="shared" si="29"/>
        <v>0.60858200234294457</v>
      </c>
      <c r="Q159" s="87">
        <f t="shared" si="30"/>
        <v>2.8237213817350695E-2</v>
      </c>
      <c r="R159" s="96">
        <f t="shared" si="37"/>
        <v>0.36318078383970476</v>
      </c>
      <c r="AB159" s="119">
        <f t="shared" si="38"/>
        <v>21299.285714285714</v>
      </c>
      <c r="AC159" s="120">
        <f t="shared" si="38"/>
        <v>459.71428571428572</v>
      </c>
      <c r="AD159" s="67">
        <f t="shared" si="31"/>
        <v>796.35428571428565</v>
      </c>
      <c r="AE159" s="41">
        <f t="shared" si="32"/>
        <v>0.57727357529312162</v>
      </c>
    </row>
    <row r="160" spans="1:31" ht="13.8" x14ac:dyDescent="0.25">
      <c r="A160" s="95">
        <v>44018</v>
      </c>
      <c r="B160" s="81">
        <v>719664</v>
      </c>
      <c r="C160" s="81">
        <v>20159</v>
      </c>
      <c r="D160" s="81">
        <v>439934</v>
      </c>
      <c r="E160" s="81"/>
      <c r="F160" s="81">
        <f t="shared" si="39"/>
        <v>22251</v>
      </c>
      <c r="G160" s="81">
        <f t="shared" si="39"/>
        <v>466</v>
      </c>
      <c r="H160" s="81">
        <f t="shared" si="39"/>
        <v>15501</v>
      </c>
      <c r="I160" s="81">
        <f t="shared" si="36"/>
        <v>259571</v>
      </c>
      <c r="J160" s="82">
        <f t="shared" si="24"/>
        <v>8.7893380539040514E-2</v>
      </c>
      <c r="K160" s="82">
        <f t="shared" si="25"/>
        <v>1.8398101758084703E-3</v>
      </c>
      <c r="L160" s="82">
        <f t="shared" si="26"/>
        <v>6.1199350933920808E-2</v>
      </c>
      <c r="M160" s="81">
        <f t="shared" si="28"/>
        <v>1.3942663416165815</v>
      </c>
      <c r="N160" s="84">
        <f t="shared" si="27"/>
        <v>2.8011683229951755E-2</v>
      </c>
      <c r="O160" s="84"/>
      <c r="P160" s="85">
        <f t="shared" si="29"/>
        <v>0.61130471998043534</v>
      </c>
      <c r="Q160" s="87">
        <f t="shared" si="30"/>
        <v>2.8011683229951755E-2</v>
      </c>
      <c r="R160" s="96">
        <f t="shared" si="37"/>
        <v>0.36068359678961293</v>
      </c>
      <c r="AB160" s="119">
        <f t="shared" si="38"/>
        <v>21832</v>
      </c>
      <c r="AC160" s="120">
        <f t="shared" si="38"/>
        <v>466.57142857142856</v>
      </c>
      <c r="AD160" s="67">
        <f t="shared" si="31"/>
        <v>824.60571428571438</v>
      </c>
      <c r="AE160" s="41">
        <f t="shared" si="32"/>
        <v>0.56581153936773232</v>
      </c>
    </row>
    <row r="161" spans="1:31" ht="13.8" x14ac:dyDescent="0.25">
      <c r="A161" s="95">
        <v>44019</v>
      </c>
      <c r="B161" s="81">
        <v>742417</v>
      </c>
      <c r="C161" s="81">
        <v>20642</v>
      </c>
      <c r="D161" s="81">
        <v>456831</v>
      </c>
      <c r="E161" s="81"/>
      <c r="F161" s="81">
        <f t="shared" ref="F161:H162" si="40">B161-B160</f>
        <v>22753</v>
      </c>
      <c r="G161" s="81">
        <f t="shared" si="40"/>
        <v>483</v>
      </c>
      <c r="H161" s="81">
        <f t="shared" si="40"/>
        <v>16897</v>
      </c>
      <c r="I161" s="81">
        <f t="shared" si="36"/>
        <v>264944</v>
      </c>
      <c r="J161" s="82">
        <f t="shared" ref="J161:J162" si="41">F161/I160*$B$2/($B$2-B160)</f>
        <v>8.770190716187036E-2</v>
      </c>
      <c r="K161" s="82">
        <f t="shared" ref="K161:K162" si="42">G161/I160</f>
        <v>1.8607625659260857E-3</v>
      </c>
      <c r="L161" s="82">
        <f t="shared" ref="L161:L162" si="43">H161/I160</f>
        <v>6.5095869723505326E-2</v>
      </c>
      <c r="M161" s="81">
        <f t="shared" si="28"/>
        <v>1.3098315157602907</v>
      </c>
      <c r="N161" s="84">
        <f t="shared" ref="N161:N162" si="44">C161/B161</f>
        <v>2.780378143280663E-2</v>
      </c>
      <c r="O161" s="84"/>
      <c r="P161" s="85">
        <f t="shared" si="29"/>
        <v>0.61532939035609369</v>
      </c>
      <c r="Q161" s="87">
        <f t="shared" si="30"/>
        <v>2.780378143280663E-2</v>
      </c>
      <c r="R161" s="96">
        <f t="shared" si="37"/>
        <v>0.35686682821109972</v>
      </c>
      <c r="AB161" s="119">
        <f t="shared" si="38"/>
        <v>22419.428571428572</v>
      </c>
      <c r="AC161" s="120">
        <f t="shared" si="38"/>
        <v>463.14285714285717</v>
      </c>
      <c r="AD161" s="67">
        <f t="shared" si="31"/>
        <v>851.97142857142853</v>
      </c>
      <c r="AE161" s="41">
        <f t="shared" si="32"/>
        <v>0.54361313256648447</v>
      </c>
    </row>
    <row r="162" spans="1:31" ht="13.8" x14ac:dyDescent="0.25">
      <c r="A162" s="95">
        <v>44020</v>
      </c>
      <c r="B162" s="81">
        <v>767296</v>
      </c>
      <c r="C162" s="81">
        <v>21129</v>
      </c>
      <c r="D162" s="81">
        <v>476378</v>
      </c>
      <c r="E162" s="81"/>
      <c r="F162" s="81">
        <f t="shared" si="40"/>
        <v>24879</v>
      </c>
      <c r="G162" s="81">
        <f t="shared" si="40"/>
        <v>487</v>
      </c>
      <c r="H162" s="81">
        <f t="shared" si="40"/>
        <v>19547</v>
      </c>
      <c r="I162" s="81">
        <f t="shared" si="36"/>
        <v>269789</v>
      </c>
      <c r="J162" s="82">
        <f t="shared" si="41"/>
        <v>9.3953407698538813E-2</v>
      </c>
      <c r="K162" s="82">
        <f t="shared" si="42"/>
        <v>1.8381242828673229E-3</v>
      </c>
      <c r="L162" s="82">
        <f t="shared" si="43"/>
        <v>7.3777854942931334E-2</v>
      </c>
      <c r="M162" s="81">
        <f t="shared" ref="M162" si="45">J162/(K162+L162)</f>
        <v>1.2425073200200494</v>
      </c>
      <c r="N162" s="84">
        <f t="shared" si="44"/>
        <v>2.7536960964217198E-2</v>
      </c>
      <c r="O162" s="84"/>
      <c r="P162" s="85">
        <f t="shared" ref="P162" si="46">D162/B162</f>
        <v>0.62085296938860624</v>
      </c>
      <c r="Q162" s="87">
        <f t="shared" ref="Q162" si="47">N162</f>
        <v>2.7536960964217198E-2</v>
      </c>
      <c r="R162" s="96">
        <f t="shared" si="37"/>
        <v>0.35161006964717656</v>
      </c>
      <c r="AB162" s="119">
        <f t="shared" si="38"/>
        <v>23236.428571428572</v>
      </c>
      <c r="AC162" s="120">
        <f t="shared" si="38"/>
        <v>470.71428571428572</v>
      </c>
      <c r="AD162" s="67">
        <f t="shared" si="31"/>
        <v>873.28</v>
      </c>
      <c r="AE162" s="41">
        <f t="shared" si="32"/>
        <v>0.53901874051196152</v>
      </c>
    </row>
    <row r="163" spans="1:31" ht="13.8" x14ac:dyDescent="0.25">
      <c r="A163" s="95">
        <v>44021</v>
      </c>
      <c r="B163" s="81">
        <v>793802</v>
      </c>
      <c r="C163" s="81">
        <v>21604</v>
      </c>
      <c r="D163" s="81">
        <v>495513</v>
      </c>
      <c r="E163" s="81"/>
      <c r="F163" s="81">
        <f t="shared" ref="F163:F169" si="48">B163-B162</f>
        <v>26506</v>
      </c>
      <c r="G163" s="81">
        <f t="shared" ref="G163:G169" si="49">C163-C162</f>
        <v>475</v>
      </c>
      <c r="H163" s="81">
        <f t="shared" ref="H163:H169" si="50">D163-D162</f>
        <v>19135</v>
      </c>
      <c r="I163" s="81">
        <f t="shared" ref="I163:I169" si="51">B163-D163-C163</f>
        <v>276685</v>
      </c>
      <c r="J163" s="82">
        <f t="shared" ref="J163:J169" si="52">F163/I162*$B$2/($B$2-B162)</f>
        <v>9.8301805467583159E-2</v>
      </c>
      <c r="K163" s="82">
        <f t="shared" ref="K163:K169" si="53">G163/I162</f>
        <v>1.7606351630348161E-3</v>
      </c>
      <c r="L163" s="82">
        <f t="shared" ref="L163:L169" si="54">H163/I162</f>
        <v>7.0925797567728849E-2</v>
      </c>
      <c r="M163" s="81">
        <f t="shared" ref="M163:M169" si="55">J163/(K163+L163)</f>
        <v>1.352409270540224</v>
      </c>
      <c r="N163" s="84">
        <f t="shared" ref="N163:N169" si="56">C163/B163</f>
        <v>2.7215854835336773E-2</v>
      </c>
      <c r="O163" s="84"/>
      <c r="P163" s="85">
        <f t="shared" ref="P163:P169" si="57">D163/B163</f>
        <v>0.62422745218580955</v>
      </c>
      <c r="Q163" s="87">
        <f t="shared" ref="Q163:Q169" si="58">N163</f>
        <v>2.7215854835336773E-2</v>
      </c>
      <c r="R163" s="96">
        <f t="shared" ref="R163:R169" si="59">IF(P163="","",1-SUM(P163:Q163))</f>
        <v>0.34855669297885372</v>
      </c>
      <c r="AB163" s="119">
        <f t="shared" ref="AB163:AB169" si="60">AVERAGE(F157:F163)</f>
        <v>24036.857142857141</v>
      </c>
      <c r="AC163" s="120">
        <f t="shared" ref="AC163:AC169" si="61">AVERAGE(G157:G163)</f>
        <v>484.42857142857144</v>
      </c>
      <c r="AD163" s="67">
        <f t="shared" ref="AD163:AD169" si="62">INDEX(AB142:AB163,$AE$3)*$AD$2</f>
        <v>896.77714285714296</v>
      </c>
      <c r="AE163" s="41">
        <f t="shared" si="32"/>
        <v>0.54018835703726353</v>
      </c>
    </row>
    <row r="164" spans="1:31" ht="13.8" x14ac:dyDescent="0.25">
      <c r="A164" s="95">
        <v>44022</v>
      </c>
      <c r="B164" s="81">
        <v>820916</v>
      </c>
      <c r="C164" s="81">
        <v>22123</v>
      </c>
      <c r="D164" s="81">
        <v>515386</v>
      </c>
      <c r="E164" s="81"/>
      <c r="F164" s="81">
        <f t="shared" si="48"/>
        <v>27114</v>
      </c>
      <c r="G164" s="81">
        <f t="shared" si="49"/>
        <v>519</v>
      </c>
      <c r="H164" s="81">
        <f t="shared" si="50"/>
        <v>19873</v>
      </c>
      <c r="I164" s="81">
        <f t="shared" si="51"/>
        <v>283407</v>
      </c>
      <c r="J164" s="82">
        <f t="shared" si="52"/>
        <v>9.8052317294334349E-2</v>
      </c>
      <c r="K164" s="82">
        <f t="shared" si="53"/>
        <v>1.8757793158284692E-3</v>
      </c>
      <c r="L164" s="82">
        <f t="shared" si="54"/>
        <v>7.1825360970056207E-2</v>
      </c>
      <c r="M164" s="81">
        <f t="shared" si="55"/>
        <v>1.3304043453600871</v>
      </c>
      <c r="N164" s="84">
        <f t="shared" si="56"/>
        <v>2.6949164104488159E-2</v>
      </c>
      <c r="O164" s="84"/>
      <c r="P164" s="85">
        <f t="shared" si="57"/>
        <v>0.62781819333524991</v>
      </c>
      <c r="Q164" s="87">
        <f t="shared" si="58"/>
        <v>2.6949164104488159E-2</v>
      </c>
      <c r="R164" s="96">
        <f t="shared" si="59"/>
        <v>0.34523264256026198</v>
      </c>
      <c r="AB164" s="119">
        <f t="shared" si="60"/>
        <v>24657.285714285714</v>
      </c>
      <c r="AC164" s="120">
        <f t="shared" si="61"/>
        <v>495.42857142857144</v>
      </c>
      <c r="AD164" s="67">
        <f t="shared" si="62"/>
        <v>929.45714285714291</v>
      </c>
      <c r="AE164" s="41">
        <f t="shared" si="32"/>
        <v>0.53303003289170325</v>
      </c>
    </row>
    <row r="165" spans="1:31" ht="13.8" x14ac:dyDescent="0.25">
      <c r="A165" s="95">
        <v>44023</v>
      </c>
      <c r="B165" s="81">
        <v>849522</v>
      </c>
      <c r="C165" s="81">
        <v>22673</v>
      </c>
      <c r="D165" s="81">
        <v>534618</v>
      </c>
      <c r="E165" s="81"/>
      <c r="F165" s="81">
        <f t="shared" si="48"/>
        <v>28606</v>
      </c>
      <c r="G165" s="81">
        <f t="shared" si="49"/>
        <v>550</v>
      </c>
      <c r="H165" s="81">
        <f t="shared" si="50"/>
        <v>19232</v>
      </c>
      <c r="I165" s="81">
        <f t="shared" si="51"/>
        <v>292231</v>
      </c>
      <c r="J165" s="82">
        <f t="shared" si="52"/>
        <v>0.10099618862786443</v>
      </c>
      <c r="K165" s="82">
        <f t="shared" si="53"/>
        <v>1.9406718958953025E-3</v>
      </c>
      <c r="L165" s="82">
        <f t="shared" si="54"/>
        <v>6.7860003457924464E-2</v>
      </c>
      <c r="M165" s="81">
        <f t="shared" si="55"/>
        <v>1.446922800043331</v>
      </c>
      <c r="N165" s="84">
        <f t="shared" si="56"/>
        <v>2.6689126355762417E-2</v>
      </c>
      <c r="O165" s="84"/>
      <c r="P165" s="85">
        <f t="shared" si="57"/>
        <v>0.62931625078573594</v>
      </c>
      <c r="Q165" s="87">
        <f t="shared" si="58"/>
        <v>2.6689126355762417E-2</v>
      </c>
      <c r="R165" s="96">
        <f t="shared" si="59"/>
        <v>0.34399462285850169</v>
      </c>
      <c r="AB165" s="119">
        <f t="shared" si="60"/>
        <v>25193.857142857141</v>
      </c>
      <c r="AC165" s="120">
        <f t="shared" si="61"/>
        <v>486.42857142857144</v>
      </c>
      <c r="AD165" s="67">
        <f t="shared" si="62"/>
        <v>961.47428571428566</v>
      </c>
      <c r="AE165" s="41">
        <f t="shared" si="32"/>
        <v>0.50591948079734694</v>
      </c>
    </row>
    <row r="166" spans="1:31" ht="13.8" x14ac:dyDescent="0.25">
      <c r="A166" s="95">
        <v>44024</v>
      </c>
      <c r="B166" s="81">
        <v>878254</v>
      </c>
      <c r="C166" s="81">
        <v>23174</v>
      </c>
      <c r="D166" s="81">
        <v>553471</v>
      </c>
      <c r="E166" s="81"/>
      <c r="F166" s="81">
        <f t="shared" si="48"/>
        <v>28732</v>
      </c>
      <c r="G166" s="81">
        <f t="shared" si="49"/>
        <v>501</v>
      </c>
      <c r="H166" s="81">
        <f t="shared" si="50"/>
        <v>18853</v>
      </c>
      <c r="I166" s="81">
        <f t="shared" si="51"/>
        <v>301609</v>
      </c>
      <c r="J166" s="82">
        <f t="shared" si="52"/>
        <v>9.8380042271133089E-2</v>
      </c>
      <c r="K166" s="82">
        <f t="shared" si="53"/>
        <v>1.7143971721001537E-3</v>
      </c>
      <c r="L166" s="82">
        <f t="shared" si="54"/>
        <v>6.451403170779281E-2</v>
      </c>
      <c r="M166" s="81">
        <f t="shared" si="55"/>
        <v>1.4854654403707497</v>
      </c>
      <c r="N166" s="84">
        <f t="shared" si="56"/>
        <v>2.6386444012779901E-2</v>
      </c>
      <c r="O166" s="84"/>
      <c r="P166" s="85">
        <f t="shared" si="57"/>
        <v>0.63019468172077786</v>
      </c>
      <c r="Q166" s="87">
        <f t="shared" si="58"/>
        <v>2.6386444012779901E-2</v>
      </c>
      <c r="R166" s="96">
        <f t="shared" si="59"/>
        <v>0.34341887426644224</v>
      </c>
      <c r="AB166" s="119">
        <f t="shared" si="60"/>
        <v>25834.428571428572</v>
      </c>
      <c r="AC166" s="120">
        <f t="shared" si="61"/>
        <v>497.28571428571428</v>
      </c>
      <c r="AD166" s="67">
        <f t="shared" si="62"/>
        <v>986.29142857142858</v>
      </c>
      <c r="AE166" s="41">
        <f t="shared" si="32"/>
        <v>0.5041975423085614</v>
      </c>
    </row>
    <row r="167" spans="1:31" ht="13.8" x14ac:dyDescent="0.25">
      <c r="A167" s="95">
        <v>44025</v>
      </c>
      <c r="B167" s="81">
        <v>906752</v>
      </c>
      <c r="C167" s="81">
        <v>23727</v>
      </c>
      <c r="D167" s="81">
        <v>571460</v>
      </c>
      <c r="E167" s="81"/>
      <c r="F167" s="81">
        <f t="shared" si="48"/>
        <v>28498</v>
      </c>
      <c r="G167" s="81">
        <f t="shared" si="49"/>
        <v>553</v>
      </c>
      <c r="H167" s="81">
        <f t="shared" si="50"/>
        <v>17989</v>
      </c>
      <c r="I167" s="81">
        <f t="shared" si="51"/>
        <v>311565</v>
      </c>
      <c r="J167" s="82">
        <f t="shared" si="52"/>
        <v>9.4546741223150238E-2</v>
      </c>
      <c r="K167" s="82">
        <f t="shared" si="53"/>
        <v>1.8334996634715808E-3</v>
      </c>
      <c r="L167" s="82">
        <f t="shared" si="54"/>
        <v>5.9643445653146956E-2</v>
      </c>
      <c r="M167" s="81">
        <f t="shared" si="55"/>
        <v>1.5379219109898135</v>
      </c>
      <c r="N167" s="84">
        <f t="shared" si="56"/>
        <v>2.6167022515527952E-2</v>
      </c>
      <c r="O167" s="84"/>
      <c r="P167" s="85">
        <f t="shared" si="57"/>
        <v>0.63022744918125351</v>
      </c>
      <c r="Q167" s="87">
        <f t="shared" si="58"/>
        <v>2.6167022515527952E-2</v>
      </c>
      <c r="R167" s="96">
        <f t="shared" si="59"/>
        <v>0.34360552830321855</v>
      </c>
      <c r="AB167" s="119">
        <f t="shared" si="60"/>
        <v>26726.857142857141</v>
      </c>
      <c r="AC167" s="120">
        <f t="shared" si="61"/>
        <v>509.71428571428572</v>
      </c>
      <c r="AD167" s="67">
        <f t="shared" si="62"/>
        <v>1007.7542857142856</v>
      </c>
      <c r="AE167" s="41">
        <f t="shared" si="32"/>
        <v>0.50579222826425951</v>
      </c>
    </row>
    <row r="168" spans="1:31" ht="13.8" x14ac:dyDescent="0.25">
      <c r="A168" s="95">
        <v>44026</v>
      </c>
      <c r="B168" s="81">
        <v>936181</v>
      </c>
      <c r="C168" s="81">
        <v>24309</v>
      </c>
      <c r="D168" s="81">
        <v>592032</v>
      </c>
      <c r="E168" s="81"/>
      <c r="F168" s="81">
        <f t="shared" si="48"/>
        <v>29429</v>
      </c>
      <c r="G168" s="81">
        <f t="shared" si="49"/>
        <v>582</v>
      </c>
      <c r="H168" s="81">
        <f t="shared" si="50"/>
        <v>20572</v>
      </c>
      <c r="I168" s="81">
        <f t="shared" si="51"/>
        <v>319840</v>
      </c>
      <c r="J168" s="82">
        <f t="shared" si="52"/>
        <v>9.4517514699467869E-2</v>
      </c>
      <c r="K168" s="82">
        <f t="shared" si="53"/>
        <v>1.8679890231572867E-3</v>
      </c>
      <c r="L168" s="82">
        <f t="shared" si="54"/>
        <v>6.6027955643284703E-2</v>
      </c>
      <c r="M168" s="81">
        <f t="shared" si="55"/>
        <v>1.3920936686839231</v>
      </c>
      <c r="N168" s="84">
        <f t="shared" si="56"/>
        <v>2.5966132617517339E-2</v>
      </c>
      <c r="O168" s="84"/>
      <c r="P168" s="85">
        <f t="shared" si="57"/>
        <v>0.63239053131819589</v>
      </c>
      <c r="Q168" s="87">
        <f t="shared" si="58"/>
        <v>2.5966132617517339E-2</v>
      </c>
      <c r="R168" s="96">
        <f t="shared" si="59"/>
        <v>0.34164333606428676</v>
      </c>
      <c r="AB168" s="119">
        <f t="shared" si="60"/>
        <v>27680.571428571428</v>
      </c>
      <c r="AC168" s="120">
        <f t="shared" si="61"/>
        <v>523.85714285714289</v>
      </c>
      <c r="AD168" s="67">
        <f t="shared" si="62"/>
        <v>1033.3771428571429</v>
      </c>
      <c r="AE168" s="41">
        <f t="shared" si="32"/>
        <v>0.50693703308431171</v>
      </c>
    </row>
    <row r="169" spans="1:31" ht="13.8" x14ac:dyDescent="0.25">
      <c r="A169" s="95">
        <v>44027</v>
      </c>
      <c r="B169" s="81">
        <v>968857</v>
      </c>
      <c r="C169" s="81">
        <v>24914</v>
      </c>
      <c r="D169" s="81">
        <v>612768</v>
      </c>
      <c r="E169" s="81"/>
      <c r="F169" s="81">
        <f t="shared" si="48"/>
        <v>32676</v>
      </c>
      <c r="G169" s="81">
        <f t="shared" si="49"/>
        <v>605</v>
      </c>
      <c r="H169" s="81">
        <f t="shared" si="50"/>
        <v>20736</v>
      </c>
      <c r="I169" s="81">
        <f t="shared" si="51"/>
        <v>331175</v>
      </c>
      <c r="J169" s="82">
        <f t="shared" si="52"/>
        <v>0.10223293557911795</v>
      </c>
      <c r="K169" s="82">
        <f t="shared" si="53"/>
        <v>1.8915707853926964E-3</v>
      </c>
      <c r="L169" s="82">
        <f t="shared" si="54"/>
        <v>6.4832416208104052E-2</v>
      </c>
      <c r="M169" s="81">
        <f t="shared" si="55"/>
        <v>1.5321766606824931</v>
      </c>
      <c r="N169" s="84">
        <f t="shared" si="56"/>
        <v>2.5714837174113415E-2</v>
      </c>
      <c r="O169" s="84"/>
      <c r="P169" s="85">
        <f t="shared" si="57"/>
        <v>0.63246485291431032</v>
      </c>
      <c r="Q169" s="87">
        <f t="shared" si="58"/>
        <v>2.5714837174113415E-2</v>
      </c>
      <c r="R169" s="96">
        <f t="shared" si="59"/>
        <v>0.3418203099115763</v>
      </c>
      <c r="AB169" s="119">
        <f t="shared" si="60"/>
        <v>28794.428571428572</v>
      </c>
      <c r="AC169" s="120">
        <f t="shared" si="61"/>
        <v>540.71428571428567</v>
      </c>
      <c r="AD169" s="67">
        <f t="shared" si="62"/>
        <v>1069.0742857142857</v>
      </c>
      <c r="AE169" s="41">
        <f t="shared" si="32"/>
        <v>0.50577802959035323</v>
      </c>
    </row>
    <row r="170" spans="1:31" ht="13.8" x14ac:dyDescent="0.25">
      <c r="A170" s="95">
        <v>44028</v>
      </c>
      <c r="B170" s="81">
        <v>1003832</v>
      </c>
      <c r="C170" s="81">
        <v>25602</v>
      </c>
      <c r="D170" s="81">
        <v>635757</v>
      </c>
      <c r="E170" s="81"/>
      <c r="F170" s="81">
        <f t="shared" ref="F170:F207" si="63">B170-B169</f>
        <v>34975</v>
      </c>
      <c r="G170" s="81">
        <f t="shared" ref="G170:G207" si="64">C170-C169</f>
        <v>688</v>
      </c>
      <c r="H170" s="81">
        <f t="shared" ref="H170:H207" si="65">D170-D169</f>
        <v>22989</v>
      </c>
      <c r="I170" s="81">
        <f t="shared" ref="I170:I207" si="66">B170-D170-C170</f>
        <v>342473</v>
      </c>
      <c r="J170" s="82">
        <f t="shared" ref="J170:J207" si="67">F170/I169*$B$2/($B$2-B169)</f>
        <v>0.10568301375900198</v>
      </c>
      <c r="K170" s="82">
        <f t="shared" ref="K170:K207" si="68">G170/I169</f>
        <v>2.0774514984524799E-3</v>
      </c>
      <c r="L170" s="82">
        <f t="shared" ref="L170:L207" si="69">H170/I169</f>
        <v>6.941647165395938E-2</v>
      </c>
      <c r="M170" s="81">
        <f t="shared" ref="M170:M207" si="70">J170/(K170+L170)</f>
        <v>1.4782097428575192</v>
      </c>
      <c r="N170" s="84">
        <f t="shared" ref="N170:N207" si="71">C170/B170</f>
        <v>2.5504267646379076E-2</v>
      </c>
      <c r="O170" s="84"/>
      <c r="P170" s="85">
        <f t="shared" ref="P170:P207" si="72">D170/B170</f>
        <v>0.63333007913674799</v>
      </c>
      <c r="Q170" s="87">
        <f t="shared" ref="Q170:Q207" si="73">N170</f>
        <v>2.5504267646379076E-2</v>
      </c>
      <c r="R170" s="96">
        <f t="shared" ref="R170:R207" si="74">IF(P170="","",1-SUM(P170:Q170))</f>
        <v>0.34116565321687298</v>
      </c>
      <c r="AB170" s="119">
        <f t="shared" ref="AB170:AB207" si="75">AVERAGE(F164:F170)</f>
        <v>30004.285714285714</v>
      </c>
      <c r="AC170" s="120">
        <f t="shared" ref="AC170:AC207" si="76">AVERAGE(G164:G170)</f>
        <v>571.14285714285711</v>
      </c>
      <c r="AD170" s="67">
        <f t="shared" ref="AD170:AD207" si="77">INDEX(AB149:AB170,$AE$3)*$AD$2</f>
        <v>1107.222857142857</v>
      </c>
      <c r="AE170" s="41">
        <f t="shared" ref="AE170:AE207" si="78">AC170/AD170</f>
        <v>0.51583369459755168</v>
      </c>
    </row>
    <row r="171" spans="1:31" ht="13.8" x14ac:dyDescent="0.25">
      <c r="A171" s="95">
        <v>44029</v>
      </c>
      <c r="B171" s="81">
        <v>1039084</v>
      </c>
      <c r="C171" s="81">
        <v>26273</v>
      </c>
      <c r="D171" s="81">
        <v>653751</v>
      </c>
      <c r="E171" s="81"/>
      <c r="F171" s="81">
        <f t="shared" si="63"/>
        <v>35252</v>
      </c>
      <c r="G171" s="81">
        <f t="shared" si="64"/>
        <v>671</v>
      </c>
      <c r="H171" s="81">
        <f t="shared" si="65"/>
        <v>17994</v>
      </c>
      <c r="I171" s="81">
        <f t="shared" si="66"/>
        <v>359060</v>
      </c>
      <c r="J171" s="82">
        <f t="shared" si="67"/>
        <v>0.10300859162805022</v>
      </c>
      <c r="K171" s="82">
        <f t="shared" si="68"/>
        <v>1.9592785416660584E-3</v>
      </c>
      <c r="L171" s="82">
        <f t="shared" si="69"/>
        <v>5.2541368224648367E-2</v>
      </c>
      <c r="M171" s="81">
        <f t="shared" si="70"/>
        <v>1.8900434717724748</v>
      </c>
      <c r="N171" s="84">
        <f t="shared" si="71"/>
        <v>2.5284770047464881E-2</v>
      </c>
      <c r="O171" s="84"/>
      <c r="P171" s="85">
        <f t="shared" si="72"/>
        <v>0.62916087631028872</v>
      </c>
      <c r="Q171" s="87">
        <f t="shared" si="73"/>
        <v>2.5284770047464881E-2</v>
      </c>
      <c r="R171" s="96">
        <f t="shared" si="74"/>
        <v>0.3455543536422464</v>
      </c>
      <c r="AB171" s="119">
        <f t="shared" si="75"/>
        <v>31166.857142857141</v>
      </c>
      <c r="AC171" s="120">
        <f t="shared" si="76"/>
        <v>592.85714285714289</v>
      </c>
      <c r="AD171" s="67">
        <f t="shared" si="77"/>
        <v>1151.777142857143</v>
      </c>
      <c r="AE171" s="41">
        <f t="shared" si="78"/>
        <v>0.5147325127380793</v>
      </c>
    </row>
    <row r="172" spans="1:31" ht="13.8" x14ac:dyDescent="0.25">
      <c r="A172" s="95">
        <v>44030</v>
      </c>
      <c r="B172" s="81">
        <v>1077781</v>
      </c>
      <c r="C172" s="81">
        <v>26816</v>
      </c>
      <c r="D172" s="81">
        <v>677423</v>
      </c>
      <c r="E172" s="81"/>
      <c r="F172" s="81">
        <f t="shared" si="63"/>
        <v>38697</v>
      </c>
      <c r="G172" s="81">
        <f t="shared" si="64"/>
        <v>543</v>
      </c>
      <c r="H172" s="81">
        <f t="shared" si="65"/>
        <v>23672</v>
      </c>
      <c r="I172" s="81">
        <f t="shared" si="66"/>
        <v>373542</v>
      </c>
      <c r="J172" s="82">
        <f t="shared" si="67"/>
        <v>0.10785428377897049</v>
      </c>
      <c r="K172" s="82">
        <f t="shared" si="68"/>
        <v>1.5122820698490504E-3</v>
      </c>
      <c r="L172" s="82">
        <f t="shared" si="69"/>
        <v>6.5927700105831891E-2</v>
      </c>
      <c r="M172" s="81">
        <f t="shared" si="70"/>
        <v>1.5992632307940182</v>
      </c>
      <c r="N172" s="84">
        <f t="shared" si="71"/>
        <v>2.4880750356519554E-2</v>
      </c>
      <c r="O172" s="84"/>
      <c r="P172" s="85">
        <f t="shared" si="72"/>
        <v>0.6285349249986778</v>
      </c>
      <c r="Q172" s="87">
        <f t="shared" si="73"/>
        <v>2.4880750356519554E-2</v>
      </c>
      <c r="R172" s="96">
        <f t="shared" si="74"/>
        <v>0.3465843246448026</v>
      </c>
      <c r="AB172" s="119">
        <f t="shared" si="75"/>
        <v>32608.428571428572</v>
      </c>
      <c r="AC172" s="120">
        <f t="shared" si="76"/>
        <v>591.85714285714289</v>
      </c>
      <c r="AD172" s="67">
        <f t="shared" si="77"/>
        <v>1200.1714285714286</v>
      </c>
      <c r="AE172" s="41">
        <f t="shared" si="78"/>
        <v>0.49314383659477218</v>
      </c>
    </row>
    <row r="173" spans="1:31" ht="13.8" x14ac:dyDescent="0.25">
      <c r="A173" s="95">
        <v>44031</v>
      </c>
      <c r="B173" s="81">
        <v>1118206</v>
      </c>
      <c r="C173" s="81">
        <v>27497</v>
      </c>
      <c r="D173" s="81">
        <v>700087</v>
      </c>
      <c r="E173" s="81"/>
      <c r="F173" s="81">
        <f t="shared" si="63"/>
        <v>40425</v>
      </c>
      <c r="G173" s="81">
        <f t="shared" si="64"/>
        <v>681</v>
      </c>
      <c r="H173" s="81">
        <f t="shared" si="65"/>
        <v>22664</v>
      </c>
      <c r="I173" s="81">
        <f t="shared" si="66"/>
        <v>390622</v>
      </c>
      <c r="J173" s="82">
        <f t="shared" si="67"/>
        <v>0.10830534861088663</v>
      </c>
      <c r="K173" s="82">
        <f t="shared" si="68"/>
        <v>1.8230881667924892E-3</v>
      </c>
      <c r="L173" s="82">
        <f t="shared" si="69"/>
        <v>6.0673230854897175E-2</v>
      </c>
      <c r="M173" s="81">
        <f t="shared" si="70"/>
        <v>1.732987643213014</v>
      </c>
      <c r="N173" s="84">
        <f t="shared" si="71"/>
        <v>2.4590281218308613E-2</v>
      </c>
      <c r="O173" s="84"/>
      <c r="P173" s="85">
        <f t="shared" si="72"/>
        <v>0.62608052541302761</v>
      </c>
      <c r="Q173" s="87">
        <f t="shared" si="73"/>
        <v>2.4590281218308613E-2</v>
      </c>
      <c r="R173" s="96">
        <f t="shared" si="74"/>
        <v>0.34932919336866375</v>
      </c>
      <c r="AB173" s="119">
        <f t="shared" si="75"/>
        <v>34278.857142857145</v>
      </c>
      <c r="AC173" s="120">
        <f t="shared" si="76"/>
        <v>617.57142857142856</v>
      </c>
      <c r="AD173" s="67">
        <f t="shared" si="77"/>
        <v>1246.6742857142856</v>
      </c>
      <c r="AE173" s="41">
        <f t="shared" si="78"/>
        <v>0.49537512375783804</v>
      </c>
    </row>
    <row r="174" spans="1:31" ht="13.8" x14ac:dyDescent="0.25">
      <c r="A174" s="95">
        <v>44032</v>
      </c>
      <c r="B174" s="81">
        <v>1155338</v>
      </c>
      <c r="C174" s="81">
        <v>28082</v>
      </c>
      <c r="D174" s="81">
        <v>724578</v>
      </c>
      <c r="E174" s="81"/>
      <c r="F174" s="81">
        <f t="shared" si="63"/>
        <v>37132</v>
      </c>
      <c r="G174" s="81">
        <f t="shared" si="64"/>
        <v>585</v>
      </c>
      <c r="H174" s="81">
        <f t="shared" si="65"/>
        <v>24491</v>
      </c>
      <c r="I174" s="81">
        <f t="shared" si="66"/>
        <v>402678</v>
      </c>
      <c r="J174" s="82">
        <f t="shared" si="67"/>
        <v>9.5135737742264484E-2</v>
      </c>
      <c r="K174" s="82">
        <f t="shared" si="68"/>
        <v>1.4976115016563326E-3</v>
      </c>
      <c r="L174" s="82">
        <f t="shared" si="69"/>
        <v>6.2697441516350844E-2</v>
      </c>
      <c r="M174" s="81">
        <f t="shared" si="70"/>
        <v>1.481979268956725</v>
      </c>
      <c r="N174" s="84">
        <f t="shared" si="71"/>
        <v>2.4306306898933473E-2</v>
      </c>
      <c r="O174" s="84"/>
      <c r="P174" s="85">
        <f t="shared" si="72"/>
        <v>0.62715672816093648</v>
      </c>
      <c r="Q174" s="87">
        <f t="shared" si="73"/>
        <v>2.4306306898933473E-2</v>
      </c>
      <c r="R174" s="96">
        <f t="shared" si="74"/>
        <v>0.34853696494013009</v>
      </c>
      <c r="AB174" s="119">
        <f t="shared" si="75"/>
        <v>35512.285714285717</v>
      </c>
      <c r="AC174" s="120">
        <f t="shared" si="76"/>
        <v>622.14285714285711</v>
      </c>
      <c r="AD174" s="67">
        <f t="shared" si="77"/>
        <v>1304.3371428571429</v>
      </c>
      <c r="AE174" s="41">
        <f t="shared" si="78"/>
        <v>0.47698009717031964</v>
      </c>
    </row>
    <row r="175" spans="1:31" ht="13.8" x14ac:dyDescent="0.25">
      <c r="A175" s="95">
        <v>44033</v>
      </c>
      <c r="B175" s="81">
        <v>1193078</v>
      </c>
      <c r="C175" s="81">
        <v>28732</v>
      </c>
      <c r="D175" s="81">
        <v>753050</v>
      </c>
      <c r="E175" s="81"/>
      <c r="F175" s="81">
        <f t="shared" si="63"/>
        <v>37740</v>
      </c>
      <c r="G175" s="81">
        <f t="shared" si="64"/>
        <v>650</v>
      </c>
      <c r="H175" s="81">
        <f t="shared" si="65"/>
        <v>28472</v>
      </c>
      <c r="I175" s="81">
        <f t="shared" si="66"/>
        <v>411296</v>
      </c>
      <c r="J175" s="82">
        <f t="shared" si="67"/>
        <v>9.3801057809210234E-2</v>
      </c>
      <c r="K175" s="82">
        <f t="shared" si="68"/>
        <v>1.6141929780122083E-3</v>
      </c>
      <c r="L175" s="82">
        <f t="shared" si="69"/>
        <v>7.070661918455938E-2</v>
      </c>
      <c r="M175" s="81">
        <f t="shared" si="70"/>
        <v>1.2970133355022715</v>
      </c>
      <c r="N175" s="84">
        <f t="shared" si="71"/>
        <v>2.4082247765862753E-2</v>
      </c>
      <c r="O175" s="84"/>
      <c r="P175" s="85">
        <f t="shared" si="72"/>
        <v>0.63118253793968204</v>
      </c>
      <c r="Q175" s="87">
        <f t="shared" si="73"/>
        <v>2.4082247765862753E-2</v>
      </c>
      <c r="R175" s="96">
        <f t="shared" si="74"/>
        <v>0.34473521429445519</v>
      </c>
      <c r="AB175" s="119">
        <f t="shared" si="75"/>
        <v>36699.571428571428</v>
      </c>
      <c r="AC175" s="120">
        <f t="shared" si="76"/>
        <v>631.85714285714289</v>
      </c>
      <c r="AD175" s="67">
        <f t="shared" si="77"/>
        <v>1371.1542857142858</v>
      </c>
      <c r="AE175" s="41">
        <f t="shared" si="78"/>
        <v>0.46082133093285321</v>
      </c>
    </row>
    <row r="176" spans="1:31" ht="13.8" x14ac:dyDescent="0.25">
      <c r="A176" s="95">
        <v>44034</v>
      </c>
      <c r="B176" s="81">
        <v>1238798</v>
      </c>
      <c r="C176" s="81">
        <v>29861</v>
      </c>
      <c r="D176" s="81">
        <v>782607</v>
      </c>
      <c r="E176" s="81"/>
      <c r="F176" s="81">
        <f t="shared" si="63"/>
        <v>45720</v>
      </c>
      <c r="G176" s="81">
        <f t="shared" si="64"/>
        <v>1129</v>
      </c>
      <c r="H176" s="81">
        <f t="shared" si="65"/>
        <v>29557</v>
      </c>
      <c r="I176" s="81">
        <f t="shared" si="66"/>
        <v>426330</v>
      </c>
      <c r="J176" s="82">
        <f t="shared" si="67"/>
        <v>0.11125700534366821</v>
      </c>
      <c r="K176" s="82">
        <f t="shared" si="68"/>
        <v>2.7449817163308176E-3</v>
      </c>
      <c r="L176" s="82">
        <f t="shared" si="69"/>
        <v>7.1863086438963664E-2</v>
      </c>
      <c r="M176" s="81">
        <f t="shared" si="70"/>
        <v>1.4912194899898767</v>
      </c>
      <c r="N176" s="84">
        <f t="shared" si="71"/>
        <v>2.4104817734610484E-2</v>
      </c>
      <c r="O176" s="84"/>
      <c r="P176" s="85">
        <f t="shared" si="72"/>
        <v>0.63174706449316187</v>
      </c>
      <c r="Q176" s="87">
        <f t="shared" si="73"/>
        <v>2.4104817734610484E-2</v>
      </c>
      <c r="R176" s="96">
        <f t="shared" si="74"/>
        <v>0.34414811777222765</v>
      </c>
      <c r="AB176" s="119">
        <f t="shared" si="75"/>
        <v>38563</v>
      </c>
      <c r="AC176" s="120">
        <f t="shared" si="76"/>
        <v>706.71428571428567</v>
      </c>
      <c r="AD176" s="67">
        <f t="shared" si="77"/>
        <v>1420.4914285714287</v>
      </c>
      <c r="AE176" s="41">
        <f t="shared" si="78"/>
        <v>0.49751393883806799</v>
      </c>
    </row>
    <row r="177" spans="1:31" ht="13.8" x14ac:dyDescent="0.25">
      <c r="A177" s="95">
        <v>44035</v>
      </c>
      <c r="B177" s="81">
        <v>1288108</v>
      </c>
      <c r="C177" s="81">
        <v>30601</v>
      </c>
      <c r="D177" s="81">
        <v>817209</v>
      </c>
      <c r="E177" s="81"/>
      <c r="F177" s="81">
        <f t="shared" si="63"/>
        <v>49310</v>
      </c>
      <c r="G177" s="81">
        <f t="shared" si="64"/>
        <v>740</v>
      </c>
      <c r="H177" s="81">
        <f t="shared" si="65"/>
        <v>34602</v>
      </c>
      <c r="I177" s="81">
        <f t="shared" si="66"/>
        <v>440298</v>
      </c>
      <c r="J177" s="82">
        <f t="shared" si="67"/>
        <v>0.11576549672020599</v>
      </c>
      <c r="K177" s="82">
        <f t="shared" si="68"/>
        <v>1.735744610982103E-3</v>
      </c>
      <c r="L177" s="82">
        <f t="shared" si="69"/>
        <v>8.1162479769192886E-2</v>
      </c>
      <c r="M177" s="81">
        <f t="shared" si="70"/>
        <v>1.3964773984699623</v>
      </c>
      <c r="N177" s="84">
        <f t="shared" si="71"/>
        <v>2.3756548363957058E-2</v>
      </c>
      <c r="O177" s="84"/>
      <c r="P177" s="85">
        <f t="shared" si="72"/>
        <v>0.63442584006931091</v>
      </c>
      <c r="Q177" s="87">
        <f t="shared" si="73"/>
        <v>2.3756548363957058E-2</v>
      </c>
      <c r="R177" s="96">
        <f t="shared" si="74"/>
        <v>0.34181761156673207</v>
      </c>
      <c r="AB177" s="119">
        <f t="shared" si="75"/>
        <v>40610.857142857145</v>
      </c>
      <c r="AC177" s="120">
        <f t="shared" si="76"/>
        <v>714.14285714285711</v>
      </c>
      <c r="AD177" s="67">
        <f t="shared" si="77"/>
        <v>1467.982857142857</v>
      </c>
      <c r="AE177" s="41">
        <f t="shared" si="78"/>
        <v>0.48647901688225242</v>
      </c>
    </row>
    <row r="178" spans="1:31" ht="13.8" x14ac:dyDescent="0.25">
      <c r="A178" s="95">
        <v>44036</v>
      </c>
      <c r="B178" s="81">
        <v>1337024</v>
      </c>
      <c r="C178" s="81">
        <v>31358</v>
      </c>
      <c r="D178" s="81">
        <v>849432</v>
      </c>
      <c r="E178" s="81"/>
      <c r="F178" s="81">
        <f t="shared" si="63"/>
        <v>48916</v>
      </c>
      <c r="G178" s="81">
        <f t="shared" si="64"/>
        <v>757</v>
      </c>
      <c r="H178" s="81">
        <f t="shared" si="65"/>
        <v>32223</v>
      </c>
      <c r="I178" s="81">
        <f t="shared" si="66"/>
        <v>456234</v>
      </c>
      <c r="J178" s="82">
        <f t="shared" si="67"/>
        <v>0.11120128021118422</v>
      </c>
      <c r="K178" s="82">
        <f t="shared" si="68"/>
        <v>1.7192901171479316E-3</v>
      </c>
      <c r="L178" s="82">
        <f t="shared" si="69"/>
        <v>7.3184525026232239E-2</v>
      </c>
      <c r="M178" s="81">
        <f t="shared" si="70"/>
        <v>1.4845876675083078</v>
      </c>
      <c r="N178" s="84">
        <f t="shared" si="71"/>
        <v>2.3453580489205879E-2</v>
      </c>
      <c r="O178" s="84"/>
      <c r="P178" s="85">
        <f t="shared" si="72"/>
        <v>0.63531544684313823</v>
      </c>
      <c r="Q178" s="87">
        <f t="shared" si="73"/>
        <v>2.3453580489205879E-2</v>
      </c>
      <c r="R178" s="96">
        <f t="shared" si="74"/>
        <v>0.3412309726676559</v>
      </c>
      <c r="AB178" s="119">
        <f t="shared" si="75"/>
        <v>42562.857142857145</v>
      </c>
      <c r="AC178" s="120">
        <f t="shared" si="76"/>
        <v>726.42857142857144</v>
      </c>
      <c r="AD178" s="67">
        <f t="shared" si="77"/>
        <v>1542.52</v>
      </c>
      <c r="AE178" s="41">
        <f t="shared" si="78"/>
        <v>0.47093624162316955</v>
      </c>
    </row>
    <row r="179" spans="1:31" ht="13.8" x14ac:dyDescent="0.25">
      <c r="A179" s="95">
        <v>44037</v>
      </c>
      <c r="B179" s="81">
        <v>1385635</v>
      </c>
      <c r="C179" s="81">
        <v>32060</v>
      </c>
      <c r="D179" s="81">
        <v>885573</v>
      </c>
      <c r="E179" s="81"/>
      <c r="F179" s="81">
        <f t="shared" si="63"/>
        <v>48611</v>
      </c>
      <c r="G179" s="81">
        <f t="shared" si="64"/>
        <v>702</v>
      </c>
      <c r="H179" s="81">
        <f t="shared" si="65"/>
        <v>36141</v>
      </c>
      <c r="I179" s="81">
        <f t="shared" si="66"/>
        <v>468002</v>
      </c>
      <c r="J179" s="82">
        <f t="shared" si="67"/>
        <v>0.10665172407052589</v>
      </c>
      <c r="K179" s="82">
        <f t="shared" si="68"/>
        <v>1.5386840963189942E-3</v>
      </c>
      <c r="L179" s="82">
        <f t="shared" si="69"/>
        <v>7.921592866818343E-2</v>
      </c>
      <c r="M179" s="81">
        <f t="shared" si="70"/>
        <v>1.3206889417146355</v>
      </c>
      <c r="N179" s="84">
        <f t="shared" si="71"/>
        <v>2.3137406315515991E-2</v>
      </c>
      <c r="O179" s="84"/>
      <c r="P179" s="85">
        <f t="shared" si="72"/>
        <v>0.63910986659545987</v>
      </c>
      <c r="Q179" s="87">
        <f t="shared" si="73"/>
        <v>2.3137406315515991E-2</v>
      </c>
      <c r="R179" s="96">
        <f t="shared" si="74"/>
        <v>0.33775272708902415</v>
      </c>
      <c r="AB179" s="119">
        <f t="shared" si="75"/>
        <v>43979.142857142855</v>
      </c>
      <c r="AC179" s="120">
        <f t="shared" si="76"/>
        <v>749.14285714285711</v>
      </c>
      <c r="AD179" s="67">
        <f t="shared" si="77"/>
        <v>1624.4342857142858</v>
      </c>
      <c r="AE179" s="41">
        <f t="shared" si="78"/>
        <v>0.461171537519875</v>
      </c>
    </row>
    <row r="180" spans="1:31" ht="13.8" x14ac:dyDescent="0.25">
      <c r="A180" s="95">
        <v>44038</v>
      </c>
      <c r="B180" s="81">
        <v>1435616</v>
      </c>
      <c r="C180" s="81">
        <v>32771</v>
      </c>
      <c r="D180" s="81">
        <v>917568</v>
      </c>
      <c r="E180" s="81"/>
      <c r="F180" s="81">
        <f t="shared" si="63"/>
        <v>49981</v>
      </c>
      <c r="G180" s="81">
        <f t="shared" si="64"/>
        <v>711</v>
      </c>
      <c r="H180" s="81">
        <f t="shared" si="65"/>
        <v>31995</v>
      </c>
      <c r="I180" s="81">
        <f t="shared" si="66"/>
        <v>485277</v>
      </c>
      <c r="J180" s="82">
        <f t="shared" si="67"/>
        <v>0.10690389222686301</v>
      </c>
      <c r="K180" s="82">
        <f t="shared" si="68"/>
        <v>1.5192242768193298E-3</v>
      </c>
      <c r="L180" s="82">
        <f t="shared" si="69"/>
        <v>6.8365092456869836E-2</v>
      </c>
      <c r="M180" s="81">
        <f t="shared" si="70"/>
        <v>1.5297265140939384</v>
      </c>
      <c r="N180" s="84">
        <f t="shared" si="71"/>
        <v>2.2827134832712925E-2</v>
      </c>
      <c r="O180" s="84"/>
      <c r="P180" s="85">
        <f t="shared" si="72"/>
        <v>0.63914584401399821</v>
      </c>
      <c r="Q180" s="87">
        <f t="shared" si="73"/>
        <v>2.2827134832712925E-2</v>
      </c>
      <c r="R180" s="96">
        <f t="shared" si="74"/>
        <v>0.33802702115328886</v>
      </c>
      <c r="AB180" s="119">
        <f t="shared" si="75"/>
        <v>45344.285714285717</v>
      </c>
      <c r="AC180" s="120">
        <f t="shared" si="76"/>
        <v>753.42857142857144</v>
      </c>
      <c r="AD180" s="67">
        <f t="shared" si="77"/>
        <v>1702.5142857142857</v>
      </c>
      <c r="AE180" s="41">
        <f t="shared" si="78"/>
        <v>0.4425387661945358</v>
      </c>
    </row>
    <row r="181" spans="1:31" ht="13.8" x14ac:dyDescent="0.25">
      <c r="A181" s="95">
        <v>44039</v>
      </c>
      <c r="B181" s="81">
        <v>1480073</v>
      </c>
      <c r="C181" s="81">
        <v>33408</v>
      </c>
      <c r="D181" s="81">
        <v>951166</v>
      </c>
      <c r="E181" s="81"/>
      <c r="F181" s="81">
        <f t="shared" si="63"/>
        <v>44457</v>
      </c>
      <c r="G181" s="81">
        <f t="shared" si="64"/>
        <v>637</v>
      </c>
      <c r="H181" s="81">
        <f t="shared" si="65"/>
        <v>33598</v>
      </c>
      <c r="I181" s="81">
        <f t="shared" si="66"/>
        <v>495499</v>
      </c>
      <c r="J181" s="82">
        <f t="shared" si="67"/>
        <v>9.17069976465852E-2</v>
      </c>
      <c r="K181" s="82">
        <f t="shared" si="68"/>
        <v>1.3126523614348095E-3</v>
      </c>
      <c r="L181" s="82">
        <f t="shared" si="69"/>
        <v>6.9234684520387321E-2</v>
      </c>
      <c r="M181" s="81">
        <f t="shared" si="70"/>
        <v>1.299935641797632</v>
      </c>
      <c r="N181" s="84">
        <f t="shared" si="71"/>
        <v>2.2571859631247918E-2</v>
      </c>
      <c r="O181" s="84"/>
      <c r="P181" s="85">
        <f t="shared" si="72"/>
        <v>0.64264803154979522</v>
      </c>
      <c r="Q181" s="87">
        <f t="shared" si="73"/>
        <v>2.2571859631247918E-2</v>
      </c>
      <c r="R181" s="96">
        <f t="shared" si="74"/>
        <v>0.33478010881895681</v>
      </c>
      <c r="AB181" s="119">
        <f t="shared" si="75"/>
        <v>46390.714285714283</v>
      </c>
      <c r="AC181" s="120">
        <f t="shared" si="76"/>
        <v>760.85714285714289</v>
      </c>
      <c r="AD181" s="67">
        <f t="shared" si="77"/>
        <v>1759.1657142857143</v>
      </c>
      <c r="AE181" s="41">
        <f t="shared" si="78"/>
        <v>0.43251021588155425</v>
      </c>
    </row>
    <row r="182" spans="1:31" ht="13.8" x14ac:dyDescent="0.25">
      <c r="A182" s="95">
        <v>44040</v>
      </c>
      <c r="B182" s="81">
        <v>1531669</v>
      </c>
      <c r="C182" s="81">
        <v>34193</v>
      </c>
      <c r="D182" s="81">
        <v>988029</v>
      </c>
      <c r="E182" s="81"/>
      <c r="F182" s="81">
        <f t="shared" si="63"/>
        <v>51596</v>
      </c>
      <c r="G182" s="81">
        <f t="shared" si="64"/>
        <v>785</v>
      </c>
      <c r="H182" s="81">
        <f t="shared" si="65"/>
        <v>36863</v>
      </c>
      <c r="I182" s="81">
        <f t="shared" si="66"/>
        <v>509447</v>
      </c>
      <c r="J182" s="82">
        <f t="shared" si="67"/>
        <v>0.10424117265202902</v>
      </c>
      <c r="K182" s="82">
        <f t="shared" si="68"/>
        <v>1.5842615222230519E-3</v>
      </c>
      <c r="L182" s="82">
        <f t="shared" si="69"/>
        <v>7.4395710183067981E-2</v>
      </c>
      <c r="M182" s="81">
        <f t="shared" si="70"/>
        <v>1.3719559288118288</v>
      </c>
      <c r="N182" s="84">
        <f t="shared" si="71"/>
        <v>2.2324013869837414E-2</v>
      </c>
      <c r="O182" s="84"/>
      <c r="P182" s="85">
        <f t="shared" si="72"/>
        <v>0.64506691719947329</v>
      </c>
      <c r="Q182" s="87">
        <f t="shared" si="73"/>
        <v>2.2324013869837414E-2</v>
      </c>
      <c r="R182" s="96">
        <f t="shared" si="74"/>
        <v>0.33260906893068931</v>
      </c>
      <c r="AB182" s="119">
        <f t="shared" si="75"/>
        <v>48370.142857142855</v>
      </c>
      <c r="AC182" s="120">
        <f t="shared" si="76"/>
        <v>780.14285714285711</v>
      </c>
      <c r="AD182" s="67">
        <f t="shared" si="77"/>
        <v>1813.7714285714287</v>
      </c>
      <c r="AE182" s="41">
        <f t="shared" si="78"/>
        <v>0.43012192432500546</v>
      </c>
    </row>
    <row r="183" spans="1:31" ht="13.8" x14ac:dyDescent="0.25">
      <c r="A183" s="95">
        <v>44041</v>
      </c>
      <c r="B183" s="81">
        <v>1581963</v>
      </c>
      <c r="C183" s="81">
        <v>34955</v>
      </c>
      <c r="D183" s="81">
        <v>1019735</v>
      </c>
      <c r="E183" s="81"/>
      <c r="F183" s="81">
        <f t="shared" si="63"/>
        <v>50294</v>
      </c>
      <c r="G183" s="81">
        <f t="shared" si="64"/>
        <v>762</v>
      </c>
      <c r="H183" s="81">
        <f t="shared" si="65"/>
        <v>31706</v>
      </c>
      <c r="I183" s="81">
        <f t="shared" si="66"/>
        <v>527273</v>
      </c>
      <c r="J183" s="82">
        <f t="shared" si="67"/>
        <v>9.8832426952022392E-2</v>
      </c>
      <c r="K183" s="82">
        <f t="shared" si="68"/>
        <v>1.4957394979261828E-3</v>
      </c>
      <c r="L183" s="82">
        <f t="shared" si="69"/>
        <v>6.2236110920272376E-2</v>
      </c>
      <c r="M183" s="81">
        <f t="shared" si="70"/>
        <v>1.5507540782748228</v>
      </c>
      <c r="N183" s="84">
        <f t="shared" si="71"/>
        <v>2.2095965582001602E-2</v>
      </c>
      <c r="O183" s="84"/>
      <c r="P183" s="85">
        <f t="shared" si="72"/>
        <v>0.64460104313438427</v>
      </c>
      <c r="Q183" s="87">
        <f t="shared" si="73"/>
        <v>2.2095965582001602E-2</v>
      </c>
      <c r="R183" s="96">
        <f t="shared" si="74"/>
        <v>0.33330299128361418</v>
      </c>
      <c r="AB183" s="119">
        <f t="shared" si="75"/>
        <v>49023.571428571428</v>
      </c>
      <c r="AC183" s="120">
        <f t="shared" si="76"/>
        <v>727.71428571428567</v>
      </c>
      <c r="AD183" s="67">
        <f t="shared" si="77"/>
        <v>1855.6285714285714</v>
      </c>
      <c r="AE183" s="41">
        <f t="shared" si="78"/>
        <v>0.39216591990392163</v>
      </c>
    </row>
    <row r="184" spans="1:31" ht="13.8" x14ac:dyDescent="0.25">
      <c r="A184" s="95">
        <v>44042</v>
      </c>
      <c r="B184" s="81">
        <v>1634746</v>
      </c>
      <c r="C184" s="81">
        <v>35718</v>
      </c>
      <c r="D184" s="81">
        <v>1055348</v>
      </c>
      <c r="E184" s="81"/>
      <c r="F184" s="81">
        <f t="shared" si="63"/>
        <v>52783</v>
      </c>
      <c r="G184" s="81">
        <f t="shared" si="64"/>
        <v>763</v>
      </c>
      <c r="H184" s="81">
        <f t="shared" si="65"/>
        <v>35613</v>
      </c>
      <c r="I184" s="81">
        <f t="shared" si="66"/>
        <v>543680</v>
      </c>
      <c r="J184" s="82">
        <f t="shared" si="67"/>
        <v>0.10022052531052493</v>
      </c>
      <c r="K184" s="82">
        <f t="shared" si="68"/>
        <v>1.4470682170336809E-3</v>
      </c>
      <c r="L184" s="82">
        <f t="shared" si="69"/>
        <v>6.7541861616278467E-2</v>
      </c>
      <c r="M184" s="81">
        <f t="shared" si="70"/>
        <v>1.4527044491438426</v>
      </c>
      <c r="N184" s="84">
        <f t="shared" si="71"/>
        <v>2.1849265879836991E-2</v>
      </c>
      <c r="O184" s="84"/>
      <c r="P184" s="85">
        <f t="shared" si="72"/>
        <v>0.6455730737374491</v>
      </c>
      <c r="Q184" s="87">
        <f t="shared" si="73"/>
        <v>2.1849265879836991E-2</v>
      </c>
      <c r="R184" s="96">
        <f t="shared" si="74"/>
        <v>0.33257766038271386</v>
      </c>
      <c r="AB184" s="119">
        <f t="shared" si="75"/>
        <v>49519.714285714283</v>
      </c>
      <c r="AC184" s="120">
        <f t="shared" si="76"/>
        <v>731</v>
      </c>
      <c r="AD184" s="67">
        <f t="shared" si="77"/>
        <v>1934.8057142857142</v>
      </c>
      <c r="AE184" s="41">
        <f t="shared" si="78"/>
        <v>0.37781571276259562</v>
      </c>
    </row>
    <row r="185" spans="1:31" ht="13.8" x14ac:dyDescent="0.25">
      <c r="A185" s="95">
        <v>44043</v>
      </c>
      <c r="B185" s="81">
        <v>1695988</v>
      </c>
      <c r="C185" s="81">
        <v>36511</v>
      </c>
      <c r="D185" s="81">
        <v>1094374</v>
      </c>
      <c r="E185" s="81"/>
      <c r="F185" s="81">
        <f t="shared" si="63"/>
        <v>61242</v>
      </c>
      <c r="G185" s="81">
        <f t="shared" si="64"/>
        <v>793</v>
      </c>
      <c r="H185" s="81">
        <f t="shared" si="65"/>
        <v>39026</v>
      </c>
      <c r="I185" s="81">
        <f t="shared" si="66"/>
        <v>565103</v>
      </c>
      <c r="J185" s="82">
        <f t="shared" si="67"/>
        <v>0.11277706186468076</v>
      </c>
      <c r="K185" s="82">
        <f t="shared" si="68"/>
        <v>1.4585785756327252E-3</v>
      </c>
      <c r="L185" s="82">
        <f t="shared" si="69"/>
        <v>7.1781194820482633E-2</v>
      </c>
      <c r="M185" s="81">
        <f t="shared" si="70"/>
        <v>1.539833571777032</v>
      </c>
      <c r="N185" s="84">
        <f t="shared" si="71"/>
        <v>2.1527864583947526E-2</v>
      </c>
      <c r="O185" s="84"/>
      <c r="P185" s="85">
        <f t="shared" si="72"/>
        <v>0.64527225428481805</v>
      </c>
      <c r="Q185" s="87">
        <f t="shared" si="73"/>
        <v>2.1527864583947526E-2</v>
      </c>
      <c r="R185" s="96">
        <f t="shared" si="74"/>
        <v>0.33319988113123444</v>
      </c>
      <c r="AB185" s="119">
        <f t="shared" si="75"/>
        <v>51280.571428571428</v>
      </c>
      <c r="AC185" s="120">
        <f t="shared" si="76"/>
        <v>736.14285714285711</v>
      </c>
      <c r="AD185" s="67">
        <f t="shared" si="77"/>
        <v>1960.9428571428571</v>
      </c>
      <c r="AE185" s="41">
        <f t="shared" si="78"/>
        <v>0.37540250316902946</v>
      </c>
    </row>
    <row r="186" spans="1:31" ht="13.8" x14ac:dyDescent="0.25">
      <c r="A186" s="95">
        <v>44044</v>
      </c>
      <c r="B186" s="81">
        <v>1750723</v>
      </c>
      <c r="C186" s="81">
        <v>37364</v>
      </c>
      <c r="D186" s="81">
        <v>1145629</v>
      </c>
      <c r="E186" s="81"/>
      <c r="F186" s="81">
        <f t="shared" si="63"/>
        <v>54735</v>
      </c>
      <c r="G186" s="81">
        <f t="shared" si="64"/>
        <v>853</v>
      </c>
      <c r="H186" s="81">
        <f t="shared" si="65"/>
        <v>51255</v>
      </c>
      <c r="I186" s="81">
        <f t="shared" si="66"/>
        <v>567730</v>
      </c>
      <c r="J186" s="82">
        <f t="shared" si="67"/>
        <v>9.6977631695645425E-2</v>
      </c>
      <c r="K186" s="82">
        <f t="shared" si="68"/>
        <v>1.509459337501305E-3</v>
      </c>
      <c r="L186" s="82">
        <f t="shared" si="69"/>
        <v>9.0700279418088378E-2</v>
      </c>
      <c r="M186" s="81">
        <f t="shared" si="70"/>
        <v>1.0517070431431703</v>
      </c>
      <c r="N186" s="84">
        <f t="shared" si="71"/>
        <v>2.1342039831543883E-2</v>
      </c>
      <c r="O186" s="84"/>
      <c r="P186" s="85">
        <f t="shared" si="72"/>
        <v>0.65437479258569176</v>
      </c>
      <c r="Q186" s="87">
        <f t="shared" si="73"/>
        <v>2.1342039831543883E-2</v>
      </c>
      <c r="R186" s="96">
        <f t="shared" si="74"/>
        <v>0.32428316758276432</v>
      </c>
      <c r="AB186" s="119">
        <f t="shared" si="75"/>
        <v>52155.428571428572</v>
      </c>
      <c r="AC186" s="120">
        <f t="shared" si="76"/>
        <v>757.71428571428567</v>
      </c>
      <c r="AD186" s="67">
        <f t="shared" si="77"/>
        <v>1980.7885714285715</v>
      </c>
      <c r="AE186" s="41">
        <f t="shared" si="78"/>
        <v>0.3825316324234504</v>
      </c>
    </row>
    <row r="187" spans="1:31" ht="13.8" x14ac:dyDescent="0.25">
      <c r="A187" s="95">
        <v>44045</v>
      </c>
      <c r="B187" s="81">
        <v>1803695</v>
      </c>
      <c r="C187" s="81">
        <v>38135</v>
      </c>
      <c r="D187" s="81">
        <v>1186203</v>
      </c>
      <c r="E187" s="81"/>
      <c r="F187" s="81">
        <f t="shared" si="63"/>
        <v>52972</v>
      </c>
      <c r="G187" s="81">
        <f t="shared" si="64"/>
        <v>771</v>
      </c>
      <c r="H187" s="81">
        <f t="shared" si="65"/>
        <v>40574</v>
      </c>
      <c r="I187" s="81">
        <f t="shared" si="66"/>
        <v>579357</v>
      </c>
      <c r="J187" s="82">
        <f t="shared" si="67"/>
        <v>9.3423436387454623E-2</v>
      </c>
      <c r="K187" s="82">
        <f t="shared" si="68"/>
        <v>1.3580399133390872E-3</v>
      </c>
      <c r="L187" s="82">
        <f t="shared" si="69"/>
        <v>7.1467070614552694E-2</v>
      </c>
      <c r="M187" s="81">
        <f t="shared" si="70"/>
        <v>1.2828464757588489</v>
      </c>
      <c r="N187" s="84">
        <f t="shared" si="71"/>
        <v>2.1142709826217847E-2</v>
      </c>
      <c r="O187" s="84"/>
      <c r="P187" s="85">
        <f t="shared" si="72"/>
        <v>0.65765165396588665</v>
      </c>
      <c r="Q187" s="87">
        <f t="shared" si="73"/>
        <v>2.1142709826217847E-2</v>
      </c>
      <c r="R187" s="96">
        <f t="shared" si="74"/>
        <v>0.32120563620789555</v>
      </c>
      <c r="AB187" s="119">
        <f t="shared" si="75"/>
        <v>52582.714285714283</v>
      </c>
      <c r="AC187" s="120">
        <f t="shared" si="76"/>
        <v>766.28571428571433</v>
      </c>
      <c r="AD187" s="67">
        <f t="shared" si="77"/>
        <v>2051.2228571428573</v>
      </c>
      <c r="AE187" s="41">
        <f t="shared" si="78"/>
        <v>0.37357506602333379</v>
      </c>
    </row>
    <row r="188" spans="1:31" ht="13.8" x14ac:dyDescent="0.25">
      <c r="A188" s="95">
        <v>44046</v>
      </c>
      <c r="B188" s="81">
        <v>1855745</v>
      </c>
      <c r="C188" s="81">
        <v>38938</v>
      </c>
      <c r="D188" s="81">
        <v>1230509</v>
      </c>
      <c r="E188" s="81"/>
      <c r="F188" s="81">
        <f t="shared" si="63"/>
        <v>52050</v>
      </c>
      <c r="G188" s="81">
        <f t="shared" si="64"/>
        <v>803</v>
      </c>
      <c r="H188" s="81">
        <f t="shared" si="65"/>
        <v>44306</v>
      </c>
      <c r="I188" s="81">
        <f t="shared" si="66"/>
        <v>586298</v>
      </c>
      <c r="J188" s="82">
        <f t="shared" si="67"/>
        <v>8.995855661976028E-2</v>
      </c>
      <c r="K188" s="82">
        <f t="shared" si="68"/>
        <v>1.386019328324332E-3</v>
      </c>
      <c r="L188" s="82">
        <f t="shared" si="69"/>
        <v>7.6474436314742031E-2</v>
      </c>
      <c r="M188" s="81">
        <f t="shared" si="70"/>
        <v>1.1553818414851684</v>
      </c>
      <c r="N188" s="84">
        <f t="shared" si="71"/>
        <v>2.0982408682227352E-2</v>
      </c>
      <c r="O188" s="84"/>
      <c r="P188" s="85">
        <f t="shared" si="72"/>
        <v>0.6630808650973059</v>
      </c>
      <c r="Q188" s="87">
        <f t="shared" si="73"/>
        <v>2.0982408682227352E-2</v>
      </c>
      <c r="R188" s="96">
        <f t="shared" si="74"/>
        <v>0.31593672622046676</v>
      </c>
      <c r="AB188" s="119">
        <f t="shared" si="75"/>
        <v>53667.428571428572</v>
      </c>
      <c r="AC188" s="120">
        <f t="shared" si="76"/>
        <v>790</v>
      </c>
      <c r="AD188" s="67">
        <f t="shared" si="77"/>
        <v>2086.2171428571428</v>
      </c>
      <c r="AE188" s="41">
        <f t="shared" si="78"/>
        <v>0.37867582610220002</v>
      </c>
    </row>
    <row r="189" spans="1:31" ht="13.8" x14ac:dyDescent="0.25">
      <c r="A189" s="95">
        <v>44047</v>
      </c>
      <c r="B189" s="81">
        <v>1908254</v>
      </c>
      <c r="C189" s="81">
        <v>39795</v>
      </c>
      <c r="D189" s="81">
        <v>1282215</v>
      </c>
      <c r="E189" s="81"/>
      <c r="F189" s="81">
        <f t="shared" si="63"/>
        <v>52509</v>
      </c>
      <c r="G189" s="81">
        <f t="shared" si="64"/>
        <v>857</v>
      </c>
      <c r="H189" s="81">
        <f t="shared" si="65"/>
        <v>51706</v>
      </c>
      <c r="I189" s="81">
        <f t="shared" si="66"/>
        <v>586244</v>
      </c>
      <c r="J189" s="82">
        <f t="shared" si="67"/>
        <v>8.9680855049647817E-2</v>
      </c>
      <c r="K189" s="82">
        <f t="shared" si="68"/>
        <v>1.4617140089169672E-3</v>
      </c>
      <c r="L189" s="82">
        <f t="shared" si="69"/>
        <v>8.819064707708367E-2</v>
      </c>
      <c r="M189" s="81">
        <f t="shared" si="70"/>
        <v>1.0003178272529805</v>
      </c>
      <c r="N189" s="84">
        <f t="shared" si="71"/>
        <v>2.0854142058656763E-2</v>
      </c>
      <c r="O189" s="84"/>
      <c r="P189" s="85">
        <f t="shared" si="72"/>
        <v>0.6719309903188988</v>
      </c>
      <c r="Q189" s="87">
        <f t="shared" si="73"/>
        <v>2.0854142058656763E-2</v>
      </c>
      <c r="R189" s="96">
        <f t="shared" si="74"/>
        <v>0.30721486762244443</v>
      </c>
      <c r="AB189" s="119">
        <f t="shared" si="75"/>
        <v>53797.857142857145</v>
      </c>
      <c r="AC189" s="120">
        <f t="shared" si="76"/>
        <v>800.28571428571433</v>
      </c>
      <c r="AD189" s="67">
        <f t="shared" si="77"/>
        <v>2103.3085714285712</v>
      </c>
      <c r="AE189" s="41">
        <f t="shared" si="78"/>
        <v>0.38048897111761343</v>
      </c>
    </row>
    <row r="190" spans="1:31" ht="13.8" x14ac:dyDescent="0.25">
      <c r="A190" s="95">
        <v>44048</v>
      </c>
      <c r="B190" s="81">
        <v>1964536</v>
      </c>
      <c r="C190" s="81">
        <v>40699</v>
      </c>
      <c r="D190" s="81">
        <v>1328336</v>
      </c>
      <c r="E190" s="81"/>
      <c r="F190" s="81">
        <f t="shared" si="63"/>
        <v>56282</v>
      </c>
      <c r="G190" s="81">
        <f t="shared" si="64"/>
        <v>904</v>
      </c>
      <c r="H190" s="81">
        <f t="shared" si="65"/>
        <v>46121</v>
      </c>
      <c r="I190" s="81">
        <f t="shared" si="66"/>
        <v>595501</v>
      </c>
      <c r="J190" s="82">
        <f t="shared" si="67"/>
        <v>9.6137331657977415E-2</v>
      </c>
      <c r="K190" s="82">
        <f t="shared" si="68"/>
        <v>1.5420200462606013E-3</v>
      </c>
      <c r="L190" s="82">
        <f t="shared" si="69"/>
        <v>7.8672020523877437E-2</v>
      </c>
      <c r="M190" s="81">
        <f t="shared" si="70"/>
        <v>1.1985100236150836</v>
      </c>
      <c r="N190" s="84">
        <f t="shared" si="71"/>
        <v>2.0716851205577296E-2</v>
      </c>
      <c r="O190" s="84"/>
      <c r="P190" s="85">
        <f t="shared" si="72"/>
        <v>0.67615762704272153</v>
      </c>
      <c r="Q190" s="87">
        <f t="shared" si="73"/>
        <v>2.0716851205577296E-2</v>
      </c>
      <c r="R190" s="96">
        <f t="shared" si="74"/>
        <v>0.30312552175170115</v>
      </c>
      <c r="AB190" s="119">
        <f t="shared" si="75"/>
        <v>54653.285714285717</v>
      </c>
      <c r="AC190" s="120">
        <f t="shared" si="76"/>
        <v>820.57142857142856</v>
      </c>
      <c r="AD190" s="67">
        <f t="shared" si="77"/>
        <v>2146.6971428571428</v>
      </c>
      <c r="AE190" s="41">
        <f t="shared" si="78"/>
        <v>0.3822483443003471</v>
      </c>
    </row>
    <row r="191" spans="1:31" ht="13.8" x14ac:dyDescent="0.25">
      <c r="A191" s="95">
        <v>44049</v>
      </c>
      <c r="B191" s="81">
        <v>2027074</v>
      </c>
      <c r="C191" s="81">
        <v>41585</v>
      </c>
      <c r="D191" s="81">
        <v>1378105</v>
      </c>
      <c r="E191" s="81"/>
      <c r="F191" s="81">
        <f t="shared" si="63"/>
        <v>62538</v>
      </c>
      <c r="G191" s="81">
        <f t="shared" si="64"/>
        <v>886</v>
      </c>
      <c r="H191" s="81">
        <f t="shared" si="65"/>
        <v>49769</v>
      </c>
      <c r="I191" s="81">
        <f t="shared" si="66"/>
        <v>607384</v>
      </c>
      <c r="J191" s="82">
        <f t="shared" si="67"/>
        <v>0.10516716895743257</v>
      </c>
      <c r="K191" s="82">
        <f t="shared" si="68"/>
        <v>1.4878228583999019E-3</v>
      </c>
      <c r="L191" s="82">
        <f t="shared" si="69"/>
        <v>8.3575006591088852E-2</v>
      </c>
      <c r="M191" s="81">
        <f t="shared" si="70"/>
        <v>1.2363469407031891</v>
      </c>
      <c r="N191" s="84">
        <f t="shared" si="71"/>
        <v>2.0514791270570289E-2</v>
      </c>
      <c r="O191" s="84"/>
      <c r="P191" s="85">
        <f t="shared" si="72"/>
        <v>0.67984937895705833</v>
      </c>
      <c r="Q191" s="87">
        <f t="shared" si="73"/>
        <v>2.0514791270570289E-2</v>
      </c>
      <c r="R191" s="96">
        <f t="shared" si="74"/>
        <v>0.29963582977237135</v>
      </c>
      <c r="AB191" s="119">
        <f t="shared" si="75"/>
        <v>56046.857142857145</v>
      </c>
      <c r="AC191" s="120">
        <f t="shared" si="76"/>
        <v>838.14285714285711</v>
      </c>
      <c r="AD191" s="67">
        <f t="shared" si="77"/>
        <v>2151.9142857142861</v>
      </c>
      <c r="AE191" s="41">
        <f t="shared" si="78"/>
        <v>0.38948710118565522</v>
      </c>
    </row>
    <row r="192" spans="1:31" ht="13.8" x14ac:dyDescent="0.25">
      <c r="A192" s="95">
        <v>44050</v>
      </c>
      <c r="B192" s="81">
        <v>2088611</v>
      </c>
      <c r="C192" s="81">
        <v>42518</v>
      </c>
      <c r="D192" s="81">
        <v>1427005</v>
      </c>
      <c r="E192" s="81"/>
      <c r="F192" s="81">
        <f t="shared" si="63"/>
        <v>61537</v>
      </c>
      <c r="G192" s="81">
        <f t="shared" si="64"/>
        <v>933</v>
      </c>
      <c r="H192" s="81">
        <f t="shared" si="65"/>
        <v>48900</v>
      </c>
      <c r="I192" s="81">
        <f t="shared" si="66"/>
        <v>619088</v>
      </c>
      <c r="J192" s="82">
        <f t="shared" si="67"/>
        <v>0.10146385816079471</v>
      </c>
      <c r="K192" s="82">
        <f t="shared" si="68"/>
        <v>1.536095781252058E-3</v>
      </c>
      <c r="L192" s="82">
        <f t="shared" si="69"/>
        <v>8.0509200110638404E-2</v>
      </c>
      <c r="M192" s="81">
        <f t="shared" si="70"/>
        <v>1.23668099502611</v>
      </c>
      <c r="N192" s="84">
        <f t="shared" si="71"/>
        <v>2.035706984211038E-2</v>
      </c>
      <c r="O192" s="84"/>
      <c r="P192" s="85">
        <f t="shared" si="72"/>
        <v>0.68323158309517662</v>
      </c>
      <c r="Q192" s="87">
        <f t="shared" si="73"/>
        <v>2.035706984211038E-2</v>
      </c>
      <c r="R192" s="96">
        <f t="shared" si="74"/>
        <v>0.29641134706271299</v>
      </c>
      <c r="AB192" s="119">
        <f t="shared" si="75"/>
        <v>56089</v>
      </c>
      <c r="AC192" s="120">
        <f t="shared" si="76"/>
        <v>858.14285714285711</v>
      </c>
      <c r="AD192" s="67">
        <f t="shared" si="77"/>
        <v>2186.1314285714288</v>
      </c>
      <c r="AE192" s="41">
        <f t="shared" si="78"/>
        <v>0.39253946305672377</v>
      </c>
    </row>
    <row r="193" spans="1:31" ht="13.8" x14ac:dyDescent="0.25">
      <c r="A193" s="95">
        <v>44051</v>
      </c>
      <c r="B193" s="81">
        <v>2153010</v>
      </c>
      <c r="C193" s="81">
        <v>43379</v>
      </c>
      <c r="D193" s="81">
        <v>1480884</v>
      </c>
      <c r="E193" s="81"/>
      <c r="F193" s="81">
        <f t="shared" si="63"/>
        <v>64399</v>
      </c>
      <c r="G193" s="81">
        <f t="shared" si="64"/>
        <v>861</v>
      </c>
      <c r="H193" s="81">
        <f t="shared" si="65"/>
        <v>53879</v>
      </c>
      <c r="I193" s="81">
        <f t="shared" si="66"/>
        <v>628747</v>
      </c>
      <c r="J193" s="82">
        <f t="shared" si="67"/>
        <v>0.104180042946667</v>
      </c>
      <c r="K193" s="82">
        <f t="shared" si="68"/>
        <v>1.3907554337993953E-3</v>
      </c>
      <c r="L193" s="82">
        <f t="shared" si="69"/>
        <v>8.70296306825524E-2</v>
      </c>
      <c r="M193" s="81">
        <f t="shared" si="70"/>
        <v>1.178235557686631</v>
      </c>
      <c r="N193" s="84">
        <f t="shared" si="71"/>
        <v>2.0148071769290437E-2</v>
      </c>
      <c r="O193" s="84"/>
      <c r="P193" s="85">
        <f t="shared" si="72"/>
        <v>0.68782030738361644</v>
      </c>
      <c r="Q193" s="87">
        <f t="shared" si="73"/>
        <v>2.0148071769290437E-2</v>
      </c>
      <c r="R193" s="96">
        <f t="shared" si="74"/>
        <v>0.29203162084709311</v>
      </c>
      <c r="AB193" s="119">
        <f t="shared" si="75"/>
        <v>57469.571428571428</v>
      </c>
      <c r="AC193" s="120">
        <f t="shared" si="76"/>
        <v>859.28571428571433</v>
      </c>
      <c r="AD193" s="67">
        <f t="shared" si="77"/>
        <v>2241.8742857142856</v>
      </c>
      <c r="AE193" s="41">
        <f t="shared" si="78"/>
        <v>0.38328898268795503</v>
      </c>
    </row>
    <row r="194" spans="1:31" ht="13.8" x14ac:dyDescent="0.25">
      <c r="A194" s="95">
        <v>44052</v>
      </c>
      <c r="B194" s="81">
        <v>2215074</v>
      </c>
      <c r="C194" s="81">
        <v>44386</v>
      </c>
      <c r="D194" s="81">
        <v>1535743</v>
      </c>
      <c r="E194" s="81"/>
      <c r="F194" s="81">
        <f t="shared" si="63"/>
        <v>62064</v>
      </c>
      <c r="G194" s="81">
        <f t="shared" si="64"/>
        <v>1007</v>
      </c>
      <c r="H194" s="81">
        <f t="shared" si="65"/>
        <v>54859</v>
      </c>
      <c r="I194" s="81">
        <f t="shared" si="66"/>
        <v>634945</v>
      </c>
      <c r="J194" s="82">
        <f t="shared" si="67"/>
        <v>9.8864853876612702E-2</v>
      </c>
      <c r="K194" s="82">
        <f t="shared" si="68"/>
        <v>1.6015980990764171E-3</v>
      </c>
      <c r="L194" s="82">
        <f t="shared" si="69"/>
        <v>8.7251310940648627E-2</v>
      </c>
      <c r="M194" s="81">
        <f t="shared" si="70"/>
        <v>1.1126799892664339</v>
      </c>
      <c r="N194" s="84">
        <f t="shared" si="71"/>
        <v>2.0038156738781638E-2</v>
      </c>
      <c r="O194" s="84"/>
      <c r="P194" s="85">
        <f t="shared" si="72"/>
        <v>0.69331453486429795</v>
      </c>
      <c r="Q194" s="87">
        <f t="shared" si="73"/>
        <v>2.0038156738781638E-2</v>
      </c>
      <c r="R194" s="96">
        <f t="shared" si="74"/>
        <v>0.28664730839692043</v>
      </c>
      <c r="AB194" s="119">
        <f t="shared" si="75"/>
        <v>58768.428571428572</v>
      </c>
      <c r="AC194" s="120">
        <f t="shared" si="76"/>
        <v>893</v>
      </c>
      <c r="AD194" s="67">
        <f t="shared" si="77"/>
        <v>2243.56</v>
      </c>
      <c r="AE194" s="41">
        <f t="shared" si="78"/>
        <v>0.3980281338586889</v>
      </c>
    </row>
    <row r="195" spans="1:31" ht="13.8" x14ac:dyDescent="0.25">
      <c r="A195" s="95">
        <v>44053</v>
      </c>
      <c r="B195" s="81">
        <v>2268675</v>
      </c>
      <c r="C195" s="81">
        <v>45257</v>
      </c>
      <c r="D195" s="81">
        <v>1583489</v>
      </c>
      <c r="E195" s="81"/>
      <c r="F195" s="81">
        <f t="shared" si="63"/>
        <v>53601</v>
      </c>
      <c r="G195" s="81">
        <f t="shared" si="64"/>
        <v>871</v>
      </c>
      <c r="H195" s="81">
        <f t="shared" si="65"/>
        <v>47746</v>
      </c>
      <c r="I195" s="81">
        <f t="shared" si="66"/>
        <v>639929</v>
      </c>
      <c r="J195" s="82">
        <f t="shared" si="67"/>
        <v>8.4554054934456918E-2</v>
      </c>
      <c r="K195" s="82">
        <f t="shared" si="68"/>
        <v>1.3717723582357527E-3</v>
      </c>
      <c r="L195" s="82">
        <f t="shared" si="69"/>
        <v>7.5197064312657005E-2</v>
      </c>
      <c r="M195" s="81">
        <f t="shared" si="70"/>
        <v>1.1042880969693469</v>
      </c>
      <c r="N195" s="84">
        <f t="shared" si="71"/>
        <v>1.9948648440168821E-2</v>
      </c>
      <c r="O195" s="84"/>
      <c r="P195" s="85">
        <f t="shared" si="72"/>
        <v>0.69797965772973214</v>
      </c>
      <c r="Q195" s="87">
        <f t="shared" si="73"/>
        <v>1.9948648440168821E-2</v>
      </c>
      <c r="R195" s="96">
        <f t="shared" si="74"/>
        <v>0.282071693830099</v>
      </c>
      <c r="AB195" s="119">
        <f t="shared" si="75"/>
        <v>58990</v>
      </c>
      <c r="AC195" s="120">
        <f t="shared" si="76"/>
        <v>902.71428571428567</v>
      </c>
      <c r="AD195" s="67">
        <f t="shared" si="77"/>
        <v>2298.7828571428572</v>
      </c>
      <c r="AE195" s="41">
        <f t="shared" si="78"/>
        <v>0.39269228187836042</v>
      </c>
    </row>
    <row r="196" spans="1:31" ht="13.8" x14ac:dyDescent="0.25">
      <c r="A196" s="95">
        <v>44054</v>
      </c>
      <c r="B196" s="81">
        <v>2329638</v>
      </c>
      <c r="C196" s="81">
        <v>46091</v>
      </c>
      <c r="D196" s="81">
        <v>1639599</v>
      </c>
      <c r="E196" s="81"/>
      <c r="F196" s="81">
        <f t="shared" si="63"/>
        <v>60963</v>
      </c>
      <c r="G196" s="81">
        <f t="shared" si="64"/>
        <v>834</v>
      </c>
      <c r="H196" s="81">
        <f t="shared" si="65"/>
        <v>56110</v>
      </c>
      <c r="I196" s="81">
        <f t="shared" si="66"/>
        <v>643948</v>
      </c>
      <c r="J196" s="82">
        <f t="shared" si="67"/>
        <v>9.5422126355011613E-2</v>
      </c>
      <c r="K196" s="82">
        <f t="shared" si="68"/>
        <v>1.3032695814691943E-3</v>
      </c>
      <c r="L196" s="82">
        <f t="shared" si="69"/>
        <v>8.7681602177741597E-2</v>
      </c>
      <c r="M196" s="81">
        <f t="shared" si="70"/>
        <v>1.0723409998636595</v>
      </c>
      <c r="N196" s="84">
        <f t="shared" si="71"/>
        <v>1.9784618897871687E-2</v>
      </c>
      <c r="O196" s="84"/>
      <c r="P196" s="85">
        <f t="shared" si="72"/>
        <v>0.70379990367602174</v>
      </c>
      <c r="Q196" s="87">
        <f t="shared" si="73"/>
        <v>1.9784618897871687E-2</v>
      </c>
      <c r="R196" s="96">
        <f t="shared" si="74"/>
        <v>0.27641547742610661</v>
      </c>
      <c r="AB196" s="119">
        <f t="shared" si="75"/>
        <v>60197.714285714283</v>
      </c>
      <c r="AC196" s="120">
        <f t="shared" si="76"/>
        <v>899.42857142857144</v>
      </c>
      <c r="AD196" s="67">
        <f t="shared" si="77"/>
        <v>2350.7371428571428</v>
      </c>
      <c r="AE196" s="41">
        <f t="shared" si="78"/>
        <v>0.38261554430342826</v>
      </c>
    </row>
    <row r="197" spans="1:31" ht="13.8" x14ac:dyDescent="0.25">
      <c r="A197" s="95">
        <v>44055</v>
      </c>
      <c r="B197" s="81">
        <v>2396637</v>
      </c>
      <c r="C197" s="81">
        <v>47033</v>
      </c>
      <c r="D197" s="81">
        <v>1695982</v>
      </c>
      <c r="E197" s="81"/>
      <c r="F197" s="81">
        <f t="shared" si="63"/>
        <v>66999</v>
      </c>
      <c r="G197" s="81">
        <f t="shared" si="64"/>
        <v>942</v>
      </c>
      <c r="H197" s="81">
        <f t="shared" si="65"/>
        <v>56383</v>
      </c>
      <c r="I197" s="81">
        <f t="shared" si="66"/>
        <v>653622</v>
      </c>
      <c r="J197" s="82">
        <f t="shared" si="67"/>
        <v>0.10422005320742958</v>
      </c>
      <c r="K197" s="82">
        <f t="shared" si="68"/>
        <v>1.4628510376614261E-3</v>
      </c>
      <c r="L197" s="82">
        <f t="shared" si="69"/>
        <v>8.7558312161851573E-2</v>
      </c>
      <c r="M197" s="81">
        <f t="shared" si="70"/>
        <v>1.1707334465384713</v>
      </c>
      <c r="N197" s="84">
        <f t="shared" si="71"/>
        <v>1.9624582279252137E-2</v>
      </c>
      <c r="O197" s="84"/>
      <c r="P197" s="85">
        <f t="shared" si="72"/>
        <v>0.70765076229733581</v>
      </c>
      <c r="Q197" s="87">
        <f t="shared" si="73"/>
        <v>1.9624582279252137E-2</v>
      </c>
      <c r="R197" s="96">
        <f t="shared" si="74"/>
        <v>0.27272465542341207</v>
      </c>
      <c r="AB197" s="119">
        <f t="shared" si="75"/>
        <v>61728.714285714283</v>
      </c>
      <c r="AC197" s="120">
        <f t="shared" si="76"/>
        <v>904.85714285714289</v>
      </c>
      <c r="AD197" s="67">
        <f t="shared" si="77"/>
        <v>2359.6</v>
      </c>
      <c r="AE197" s="41">
        <f t="shared" si="78"/>
        <v>0.38347904003099803</v>
      </c>
    </row>
    <row r="198" spans="1:31" ht="13.8" x14ac:dyDescent="0.25">
      <c r="A198" s="95">
        <v>44056</v>
      </c>
      <c r="B198" s="81">
        <v>2461190</v>
      </c>
      <c r="C198" s="81">
        <v>48040</v>
      </c>
      <c r="D198" s="81">
        <v>1751555</v>
      </c>
      <c r="E198" s="81"/>
      <c r="F198" s="81">
        <f t="shared" si="63"/>
        <v>64553</v>
      </c>
      <c r="G198" s="81">
        <f t="shared" si="64"/>
        <v>1007</v>
      </c>
      <c r="H198" s="81">
        <f t="shared" si="65"/>
        <v>55573</v>
      </c>
      <c r="I198" s="81">
        <f t="shared" si="66"/>
        <v>661595</v>
      </c>
      <c r="J198" s="82">
        <f t="shared" si="67"/>
        <v>9.8933792702708773E-2</v>
      </c>
      <c r="K198" s="82">
        <f t="shared" si="68"/>
        <v>1.5406458166952765E-3</v>
      </c>
      <c r="L198" s="82">
        <f t="shared" si="69"/>
        <v>8.5023147935657004E-2</v>
      </c>
      <c r="M198" s="81">
        <f t="shared" si="70"/>
        <v>1.1429003791786836</v>
      </c>
      <c r="N198" s="84">
        <f t="shared" si="71"/>
        <v>1.9519013160300504E-2</v>
      </c>
      <c r="O198" s="84"/>
      <c r="P198" s="85">
        <f t="shared" si="72"/>
        <v>0.71166996452935372</v>
      </c>
      <c r="Q198" s="87">
        <f t="shared" si="73"/>
        <v>1.9519013160300504E-2</v>
      </c>
      <c r="R198" s="96">
        <f t="shared" si="74"/>
        <v>0.26881102231034582</v>
      </c>
      <c r="AB198" s="119">
        <f t="shared" si="75"/>
        <v>62016.571428571428</v>
      </c>
      <c r="AC198" s="120">
        <f t="shared" si="76"/>
        <v>922.14285714285711</v>
      </c>
      <c r="AD198" s="67">
        <f t="shared" si="77"/>
        <v>2407.9085714285716</v>
      </c>
      <c r="AE198" s="41">
        <f t="shared" si="78"/>
        <v>0.38296423214929848</v>
      </c>
    </row>
    <row r="199" spans="1:31" ht="13.8" x14ac:dyDescent="0.25">
      <c r="A199" s="95">
        <v>44057</v>
      </c>
      <c r="B199" s="81">
        <v>2525922</v>
      </c>
      <c r="C199" s="81">
        <v>49036</v>
      </c>
      <c r="D199" s="81">
        <v>1808936</v>
      </c>
      <c r="E199" s="81"/>
      <c r="F199" s="81">
        <f t="shared" si="63"/>
        <v>64732</v>
      </c>
      <c r="G199" s="81">
        <f t="shared" si="64"/>
        <v>996</v>
      </c>
      <c r="H199" s="81">
        <f t="shared" si="65"/>
        <v>57381</v>
      </c>
      <c r="I199" s="81">
        <f t="shared" si="66"/>
        <v>667950</v>
      </c>
      <c r="J199" s="82">
        <f t="shared" si="67"/>
        <v>9.8017145750736348E-2</v>
      </c>
      <c r="K199" s="82">
        <f t="shared" si="68"/>
        <v>1.5054527316560736E-3</v>
      </c>
      <c r="L199" s="82">
        <f t="shared" si="69"/>
        <v>8.6731308428872653E-2</v>
      </c>
      <c r="M199" s="81">
        <f t="shared" si="70"/>
        <v>1.1108425157674839</v>
      </c>
      <c r="N199" s="84">
        <f t="shared" si="71"/>
        <v>1.9413109351753537E-2</v>
      </c>
      <c r="O199" s="84"/>
      <c r="P199" s="85">
        <f t="shared" si="72"/>
        <v>0.71614879636029938</v>
      </c>
      <c r="Q199" s="87">
        <f t="shared" si="73"/>
        <v>1.9413109351753537E-2</v>
      </c>
      <c r="R199" s="96">
        <f t="shared" si="74"/>
        <v>0.26443809428794707</v>
      </c>
      <c r="AB199" s="119">
        <f t="shared" si="75"/>
        <v>62473</v>
      </c>
      <c r="AC199" s="120">
        <f t="shared" si="76"/>
        <v>931.14285714285711</v>
      </c>
      <c r="AD199" s="67">
        <f t="shared" si="77"/>
        <v>2469.1485714285714</v>
      </c>
      <c r="AE199" s="41">
        <f t="shared" si="78"/>
        <v>0.3771109069407384</v>
      </c>
    </row>
    <row r="200" spans="1:31" ht="13.8" x14ac:dyDescent="0.25">
      <c r="A200" s="95">
        <v>44058</v>
      </c>
      <c r="B200" s="81">
        <v>2589952</v>
      </c>
      <c r="C200" s="81">
        <v>49980</v>
      </c>
      <c r="D200" s="81">
        <v>1862258</v>
      </c>
      <c r="E200" s="81"/>
      <c r="F200" s="81">
        <f t="shared" si="63"/>
        <v>64030</v>
      </c>
      <c r="G200" s="81">
        <f t="shared" si="64"/>
        <v>944</v>
      </c>
      <c r="H200" s="81">
        <f t="shared" si="65"/>
        <v>53322</v>
      </c>
      <c r="I200" s="81">
        <f t="shared" si="66"/>
        <v>677714</v>
      </c>
      <c r="J200" s="82">
        <f t="shared" si="67"/>
        <v>9.6036250704940679E-2</v>
      </c>
      <c r="K200" s="82">
        <f t="shared" si="68"/>
        <v>1.413279437083614E-3</v>
      </c>
      <c r="L200" s="82">
        <f t="shared" si="69"/>
        <v>7.9829328542555575E-2</v>
      </c>
      <c r="M200" s="81">
        <f t="shared" si="70"/>
        <v>1.1820921692839925</v>
      </c>
      <c r="N200" s="84">
        <f t="shared" si="71"/>
        <v>1.9297654937234357E-2</v>
      </c>
      <c r="O200" s="84"/>
      <c r="P200" s="85">
        <f t="shared" si="72"/>
        <v>0.71903185850548579</v>
      </c>
      <c r="Q200" s="87">
        <f t="shared" si="73"/>
        <v>1.9297654937234357E-2</v>
      </c>
      <c r="R200" s="96">
        <f t="shared" si="74"/>
        <v>0.26167048655727987</v>
      </c>
      <c r="AB200" s="119">
        <f t="shared" si="75"/>
        <v>62420.285714285717</v>
      </c>
      <c r="AC200" s="120">
        <f t="shared" si="76"/>
        <v>943</v>
      </c>
      <c r="AD200" s="67">
        <f t="shared" si="77"/>
        <v>2480.6628571428573</v>
      </c>
      <c r="AE200" s="41">
        <f t="shared" si="78"/>
        <v>0.38014033115572793</v>
      </c>
    </row>
    <row r="201" spans="1:31" ht="13.8" x14ac:dyDescent="0.25">
      <c r="A201" s="95">
        <v>44059</v>
      </c>
      <c r="B201" s="81">
        <v>2647663</v>
      </c>
      <c r="C201" s="81">
        <v>50921</v>
      </c>
      <c r="D201" s="81">
        <v>1919842</v>
      </c>
      <c r="E201" s="81"/>
      <c r="F201" s="81">
        <f t="shared" si="63"/>
        <v>57711</v>
      </c>
      <c r="G201" s="81">
        <f t="shared" si="64"/>
        <v>941</v>
      </c>
      <c r="H201" s="81">
        <f t="shared" si="65"/>
        <v>57584</v>
      </c>
      <c r="I201" s="81">
        <f t="shared" si="66"/>
        <v>676900</v>
      </c>
      <c r="J201" s="82">
        <f t="shared" si="67"/>
        <v>8.5315507689504716E-2</v>
      </c>
      <c r="K201" s="82">
        <f t="shared" si="68"/>
        <v>1.388491310493807E-3</v>
      </c>
      <c r="L201" s="82">
        <f t="shared" si="69"/>
        <v>8.4967995349070555E-2</v>
      </c>
      <c r="M201" s="81">
        <f t="shared" si="70"/>
        <v>0.98794556135472023</v>
      </c>
      <c r="N201" s="84">
        <f t="shared" si="71"/>
        <v>1.923243252634493E-2</v>
      </c>
      <c r="O201" s="84"/>
      <c r="P201" s="85">
        <f t="shared" si="72"/>
        <v>0.72510814253928846</v>
      </c>
      <c r="Q201" s="87">
        <f t="shared" si="73"/>
        <v>1.923243252634493E-2</v>
      </c>
      <c r="R201" s="96">
        <f t="shared" si="74"/>
        <v>0.25565942493436666</v>
      </c>
      <c r="AB201" s="119">
        <f t="shared" si="75"/>
        <v>61798.428571428572</v>
      </c>
      <c r="AC201" s="120">
        <f t="shared" si="76"/>
        <v>933.57142857142856</v>
      </c>
      <c r="AD201" s="67">
        <f t="shared" si="77"/>
        <v>2498.92</v>
      </c>
      <c r="AE201" s="41">
        <f t="shared" si="78"/>
        <v>0.3735899622922817</v>
      </c>
    </row>
    <row r="202" spans="1:31" ht="13.8" x14ac:dyDescent="0.25">
      <c r="A202" s="95">
        <v>44060</v>
      </c>
      <c r="B202" s="81">
        <v>2702681</v>
      </c>
      <c r="C202" s="81">
        <v>51797</v>
      </c>
      <c r="D202" s="81">
        <v>1977671</v>
      </c>
      <c r="E202" s="81"/>
      <c r="F202" s="81">
        <f t="shared" si="63"/>
        <v>55018</v>
      </c>
      <c r="G202" s="81">
        <f t="shared" si="64"/>
        <v>876</v>
      </c>
      <c r="H202" s="81">
        <f t="shared" si="65"/>
        <v>57829</v>
      </c>
      <c r="I202" s="81">
        <f t="shared" si="66"/>
        <v>673213</v>
      </c>
      <c r="J202" s="82">
        <f t="shared" si="67"/>
        <v>8.1435603353499156E-2</v>
      </c>
      <c r="K202" s="82">
        <f t="shared" si="68"/>
        <v>1.2941350273304772E-3</v>
      </c>
      <c r="L202" s="82">
        <f t="shared" si="69"/>
        <v>8.543211700398877E-2</v>
      </c>
      <c r="M202" s="81">
        <f t="shared" si="70"/>
        <v>0.93899599540045287</v>
      </c>
      <c r="N202" s="84">
        <f t="shared" si="71"/>
        <v>1.9165043895302478E-2</v>
      </c>
      <c r="O202" s="84"/>
      <c r="P202" s="85">
        <f t="shared" si="72"/>
        <v>0.73174414590549164</v>
      </c>
      <c r="Q202" s="87">
        <f t="shared" si="73"/>
        <v>1.9165043895302478E-2</v>
      </c>
      <c r="R202" s="96">
        <f t="shared" si="74"/>
        <v>0.24909081019920587</v>
      </c>
      <c r="AB202" s="119">
        <f t="shared" si="75"/>
        <v>62000.857142857145</v>
      </c>
      <c r="AC202" s="120">
        <f t="shared" si="76"/>
        <v>934.28571428571433</v>
      </c>
      <c r="AD202" s="67">
        <f t="shared" si="77"/>
        <v>2496.8114285714287</v>
      </c>
      <c r="AE202" s="41">
        <f t="shared" si="78"/>
        <v>0.37419154029596607</v>
      </c>
    </row>
    <row r="203" spans="1:31" ht="13.8" x14ac:dyDescent="0.25">
      <c r="A203" s="95">
        <v>44061</v>
      </c>
      <c r="B203" s="81">
        <v>2767253</v>
      </c>
      <c r="C203" s="81">
        <v>52888</v>
      </c>
      <c r="D203" s="81">
        <v>2037816</v>
      </c>
      <c r="E203" s="81"/>
      <c r="F203" s="81">
        <f t="shared" si="63"/>
        <v>64572</v>
      </c>
      <c r="G203" s="81">
        <f t="shared" si="64"/>
        <v>1091</v>
      </c>
      <c r="H203" s="81">
        <f t="shared" si="65"/>
        <v>60145</v>
      </c>
      <c r="I203" s="81">
        <f t="shared" si="66"/>
        <v>676549</v>
      </c>
      <c r="J203" s="82">
        <f t="shared" si="67"/>
        <v>9.61043677455648E-2</v>
      </c>
      <c r="K203" s="82">
        <f t="shared" si="68"/>
        <v>1.6205866493962534E-3</v>
      </c>
      <c r="L203" s="82">
        <f t="shared" si="69"/>
        <v>8.9340223673636726E-2</v>
      </c>
      <c r="M203" s="81">
        <f t="shared" si="70"/>
        <v>1.0565469613151564</v>
      </c>
      <c r="N203" s="84">
        <f t="shared" si="71"/>
        <v>1.9112094195940885E-2</v>
      </c>
      <c r="O203" s="84"/>
      <c r="P203" s="85">
        <f t="shared" si="72"/>
        <v>0.73640393559967232</v>
      </c>
      <c r="Q203" s="87">
        <f t="shared" si="73"/>
        <v>1.9112094195940885E-2</v>
      </c>
      <c r="R203" s="96">
        <f t="shared" si="74"/>
        <v>0.24448397020438684</v>
      </c>
      <c r="AB203" s="119">
        <f t="shared" si="75"/>
        <v>62516.428571428572</v>
      </c>
      <c r="AC203" s="120">
        <f t="shared" si="76"/>
        <v>971</v>
      </c>
      <c r="AD203" s="67">
        <f t="shared" si="77"/>
        <v>2471.937142857143</v>
      </c>
      <c r="AE203" s="41">
        <f t="shared" si="78"/>
        <v>0.39280934096798575</v>
      </c>
    </row>
    <row r="204" spans="1:31" ht="13.8" x14ac:dyDescent="0.25">
      <c r="A204" s="95">
        <v>44062</v>
      </c>
      <c r="B204" s="81">
        <v>2836925</v>
      </c>
      <c r="C204" s="81">
        <v>53866</v>
      </c>
      <c r="D204" s="81">
        <v>2096664</v>
      </c>
      <c r="E204" s="81"/>
      <c r="F204" s="81">
        <f t="shared" si="63"/>
        <v>69672</v>
      </c>
      <c r="G204" s="81">
        <f t="shared" si="64"/>
        <v>978</v>
      </c>
      <c r="H204" s="81">
        <f t="shared" si="65"/>
        <v>58848</v>
      </c>
      <c r="I204" s="81">
        <f t="shared" si="66"/>
        <v>686395</v>
      </c>
      <c r="J204" s="82">
        <f t="shared" si="67"/>
        <v>0.10318837283587709</v>
      </c>
      <c r="K204" s="82">
        <f t="shared" si="68"/>
        <v>1.4455715698345575E-3</v>
      </c>
      <c r="L204" s="82">
        <f t="shared" si="69"/>
        <v>8.6982613232744407E-2</v>
      </c>
      <c r="M204" s="81">
        <f t="shared" si="70"/>
        <v>1.1669172342082006</v>
      </c>
      <c r="N204" s="84">
        <f t="shared" si="71"/>
        <v>1.8987460013923527E-2</v>
      </c>
      <c r="O204" s="84"/>
      <c r="P204" s="85">
        <f t="shared" si="72"/>
        <v>0.7390621888135922</v>
      </c>
      <c r="Q204" s="87">
        <f t="shared" si="73"/>
        <v>1.8987460013923527E-2</v>
      </c>
      <c r="R204" s="96">
        <f t="shared" si="74"/>
        <v>0.24195035117248431</v>
      </c>
      <c r="AB204" s="119">
        <f t="shared" si="75"/>
        <v>62898.285714285717</v>
      </c>
      <c r="AC204" s="120">
        <f t="shared" si="76"/>
        <v>976.14285714285711</v>
      </c>
      <c r="AD204" s="67">
        <f t="shared" si="77"/>
        <v>2480.0342857142859</v>
      </c>
      <c r="AE204" s="41">
        <f t="shared" si="78"/>
        <v>0.39360054930116167</v>
      </c>
    </row>
    <row r="205" spans="1:31" ht="13.8" x14ac:dyDescent="0.25">
      <c r="A205" s="95">
        <v>44063</v>
      </c>
      <c r="B205" s="81">
        <v>2905825</v>
      </c>
      <c r="C205" s="81">
        <v>54849</v>
      </c>
      <c r="D205" s="81">
        <v>2158946</v>
      </c>
      <c r="E205" s="81"/>
      <c r="F205" s="81">
        <f t="shared" si="63"/>
        <v>68900</v>
      </c>
      <c r="G205" s="81">
        <f t="shared" si="64"/>
        <v>983</v>
      </c>
      <c r="H205" s="81">
        <f t="shared" si="65"/>
        <v>62282</v>
      </c>
      <c r="I205" s="81">
        <f t="shared" si="66"/>
        <v>692030</v>
      </c>
      <c r="J205" s="82">
        <f t="shared" si="67"/>
        <v>0.10058629797771243</v>
      </c>
      <c r="K205" s="82">
        <f t="shared" si="68"/>
        <v>1.4321199892190356E-3</v>
      </c>
      <c r="L205" s="82">
        <f t="shared" si="69"/>
        <v>9.0737840456297028E-2</v>
      </c>
      <c r="M205" s="81">
        <f t="shared" si="70"/>
        <v>1.0913132379737915</v>
      </c>
      <c r="N205" s="84">
        <f t="shared" si="71"/>
        <v>1.8875534486763657E-2</v>
      </c>
      <c r="O205" s="84"/>
      <c r="P205" s="85">
        <f t="shared" si="72"/>
        <v>0.74297178942296938</v>
      </c>
      <c r="Q205" s="87">
        <f t="shared" si="73"/>
        <v>1.8875534486763657E-2</v>
      </c>
      <c r="R205" s="96">
        <f t="shared" si="74"/>
        <v>0.23815267609026702</v>
      </c>
      <c r="AB205" s="119">
        <f t="shared" si="75"/>
        <v>63519.285714285717</v>
      </c>
      <c r="AC205" s="120">
        <f t="shared" si="76"/>
        <v>972.71428571428567</v>
      </c>
      <c r="AD205" s="67">
        <f t="shared" si="77"/>
        <v>2500.6571428571428</v>
      </c>
      <c r="AE205" s="41">
        <f t="shared" si="78"/>
        <v>0.38898346720290666</v>
      </c>
    </row>
    <row r="206" spans="1:31" ht="13.8" x14ac:dyDescent="0.25">
      <c r="A206" s="95">
        <v>44064</v>
      </c>
      <c r="B206" s="81">
        <v>2975701</v>
      </c>
      <c r="C206" s="81">
        <v>55794</v>
      </c>
      <c r="D206" s="81">
        <v>2222577</v>
      </c>
      <c r="E206" s="81"/>
      <c r="F206" s="81">
        <f t="shared" si="63"/>
        <v>69876</v>
      </c>
      <c r="G206" s="81">
        <f t="shared" si="64"/>
        <v>945</v>
      </c>
      <c r="H206" s="81">
        <f t="shared" si="65"/>
        <v>63631</v>
      </c>
      <c r="I206" s="81">
        <f t="shared" si="66"/>
        <v>697330</v>
      </c>
      <c r="J206" s="82">
        <f t="shared" si="67"/>
        <v>0.10118556395090385</v>
      </c>
      <c r="K206" s="82">
        <f t="shared" si="68"/>
        <v>1.3655477363698106E-3</v>
      </c>
      <c r="L206" s="82">
        <f t="shared" si="69"/>
        <v>9.1948325939626901E-2</v>
      </c>
      <c r="M206" s="81">
        <f t="shared" si="70"/>
        <v>1.0843571268109513</v>
      </c>
      <c r="N206" s="84">
        <f t="shared" si="71"/>
        <v>1.8749867678237834E-2</v>
      </c>
      <c r="O206" s="84"/>
      <c r="P206" s="85">
        <f t="shared" si="72"/>
        <v>0.74690871159434369</v>
      </c>
      <c r="Q206" s="87">
        <f t="shared" si="73"/>
        <v>1.8749867678237834E-2</v>
      </c>
      <c r="R206" s="96">
        <f t="shared" si="74"/>
        <v>0.23434142072741848</v>
      </c>
      <c r="AB206" s="119">
        <f t="shared" si="75"/>
        <v>64254.142857142855</v>
      </c>
      <c r="AC206" s="120">
        <f t="shared" si="76"/>
        <v>965.42857142857144</v>
      </c>
      <c r="AD206" s="67">
        <f t="shared" si="77"/>
        <v>2515.9314285714286</v>
      </c>
      <c r="AE206" s="41">
        <f t="shared" si="78"/>
        <v>0.38372610654844103</v>
      </c>
    </row>
    <row r="207" spans="1:31" ht="13.8" x14ac:dyDescent="0.25">
      <c r="A207" s="95">
        <v>44065</v>
      </c>
      <c r="B207" s="81">
        <v>3044940</v>
      </c>
      <c r="C207" s="81">
        <v>56706</v>
      </c>
      <c r="D207" s="81">
        <v>2280566</v>
      </c>
      <c r="E207" s="81"/>
      <c r="F207" s="81">
        <f t="shared" si="63"/>
        <v>69239</v>
      </c>
      <c r="G207" s="81">
        <f t="shared" si="64"/>
        <v>912</v>
      </c>
      <c r="H207" s="81">
        <f t="shared" si="65"/>
        <v>57989</v>
      </c>
      <c r="I207" s="81">
        <f t="shared" si="66"/>
        <v>707668</v>
      </c>
      <c r="J207" s="82">
        <f t="shared" si="67"/>
        <v>9.9506148542832754E-2</v>
      </c>
      <c r="K207" s="82">
        <f t="shared" si="68"/>
        <v>1.3078456397975133E-3</v>
      </c>
      <c r="L207" s="82">
        <f t="shared" si="69"/>
        <v>8.3158619305063602E-2</v>
      </c>
      <c r="M207" s="81">
        <f t="shared" si="70"/>
        <v>1.1780550850303657</v>
      </c>
      <c r="N207" s="84">
        <f t="shared" si="71"/>
        <v>1.8623027054720291E-2</v>
      </c>
      <c r="O207" s="84"/>
      <c r="P207" s="85">
        <f t="shared" si="72"/>
        <v>0.74896910940773875</v>
      </c>
      <c r="Q207" s="87">
        <f t="shared" si="73"/>
        <v>1.8623027054720291E-2</v>
      </c>
      <c r="R207" s="96">
        <f t="shared" si="74"/>
        <v>0.23240786353754095</v>
      </c>
      <c r="AB207" s="119">
        <f t="shared" si="75"/>
        <v>64998.285714285717</v>
      </c>
      <c r="AC207" s="120">
        <f t="shared" si="76"/>
        <v>960.85714285714289</v>
      </c>
      <c r="AD207" s="67">
        <f t="shared" si="77"/>
        <v>2540.7714285714287</v>
      </c>
      <c r="AE207" s="41">
        <f t="shared" si="78"/>
        <v>0.37817535731555096</v>
      </c>
    </row>
    <row r="208" spans="1:31" ht="13.8" x14ac:dyDescent="0.25">
      <c r="A208" s="95">
        <v>44066</v>
      </c>
      <c r="B208" s="81">
        <v>3106348</v>
      </c>
      <c r="C208" s="81">
        <v>57542</v>
      </c>
      <c r="D208" s="81">
        <v>2338035</v>
      </c>
      <c r="E208" s="81"/>
      <c r="F208" s="81">
        <f t="shared" ref="F208:F214" si="79">B208-B207</f>
        <v>61408</v>
      </c>
      <c r="G208" s="81">
        <f t="shared" ref="G208:G214" si="80">C208-C207</f>
        <v>836</v>
      </c>
      <c r="H208" s="81">
        <f t="shared" ref="H208:H214" si="81">D208-D207</f>
        <v>57469</v>
      </c>
      <c r="I208" s="81">
        <f t="shared" ref="I208:I214" si="82">B208-D208-C208</f>
        <v>710771</v>
      </c>
      <c r="J208" s="82">
        <f t="shared" ref="J208:J214" si="83">F208/I207*$B$2/($B$2-B207)</f>
        <v>8.6967044734838392E-2</v>
      </c>
      <c r="K208" s="82">
        <f t="shared" ref="K208:K214" si="84">G208/I207</f>
        <v>1.1813449244561008E-3</v>
      </c>
      <c r="L208" s="82">
        <f t="shared" ref="L208:L214" si="85">H208/I207</f>
        <v>8.1208985004267542E-2</v>
      </c>
      <c r="M208" s="81">
        <f t="shared" ref="M208:M214" si="86">J208/(K208+L208)</f>
        <v>1.0555491744003707</v>
      </c>
      <c r="N208" s="84">
        <f t="shared" ref="N208:N214" si="87">C208/B208</f>
        <v>1.8524003105897986E-2</v>
      </c>
      <c r="O208" s="84"/>
      <c r="P208" s="85">
        <f t="shared" ref="P208:P214" si="88">D208/B208</f>
        <v>0.75266357793782279</v>
      </c>
      <c r="Q208" s="87">
        <f t="shared" ref="Q208:Q214" si="89">N208</f>
        <v>1.8524003105897986E-2</v>
      </c>
      <c r="R208" s="96">
        <f t="shared" ref="R208:R214" si="90">IF(P208="","",1-SUM(P208:Q208))</f>
        <v>0.22881241895627924</v>
      </c>
      <c r="AB208" s="119">
        <f t="shared" ref="AB208:AB214" si="91">AVERAGE(F202:F208)</f>
        <v>65526.428571428572</v>
      </c>
      <c r="AC208" s="120">
        <f t="shared" ref="AC208:AC214" si="92">AVERAGE(G202:G208)</f>
        <v>945.85714285714289</v>
      </c>
      <c r="AD208" s="67">
        <f t="shared" ref="AD208:AD214" si="93">INDEX(AB187:AB208,$AE$3)*$AD$2</f>
        <v>2570.1657142857143</v>
      </c>
      <c r="AE208" s="41">
        <f t="shared" ref="AE208:AE214" si="94">AC208/AD208</f>
        <v>0.36801406913172913</v>
      </c>
    </row>
    <row r="209" spans="1:31" ht="13.8" x14ac:dyDescent="0.25">
      <c r="A209" s="95">
        <v>44067</v>
      </c>
      <c r="B209" s="81">
        <v>3167323</v>
      </c>
      <c r="C209" s="81">
        <v>58390</v>
      </c>
      <c r="D209" s="81">
        <v>2404585</v>
      </c>
      <c r="E209" s="81"/>
      <c r="F209" s="81">
        <f t="shared" si="79"/>
        <v>60975</v>
      </c>
      <c r="G209" s="81">
        <f t="shared" si="80"/>
        <v>848</v>
      </c>
      <c r="H209" s="81">
        <f t="shared" si="81"/>
        <v>66550</v>
      </c>
      <c r="I209" s="81">
        <f t="shared" si="82"/>
        <v>704348</v>
      </c>
      <c r="J209" s="82">
        <f t="shared" si="83"/>
        <v>8.598066398886392E-2</v>
      </c>
      <c r="K209" s="82">
        <f t="shared" si="84"/>
        <v>1.1930706233090546E-3</v>
      </c>
      <c r="L209" s="82">
        <f t="shared" si="85"/>
        <v>9.3630719317473562E-2</v>
      </c>
      <c r="M209" s="81">
        <f t="shared" si="86"/>
        <v>0.90674148378332886</v>
      </c>
      <c r="N209" s="84">
        <f t="shared" si="87"/>
        <v>1.8435126445897686E-2</v>
      </c>
      <c r="O209" s="84"/>
      <c r="P209" s="85">
        <f t="shared" si="88"/>
        <v>0.7591852804402961</v>
      </c>
      <c r="Q209" s="87">
        <f t="shared" si="89"/>
        <v>1.8435126445897686E-2</v>
      </c>
      <c r="R209" s="96">
        <f t="shared" si="90"/>
        <v>0.22237959311380617</v>
      </c>
      <c r="AB209" s="119">
        <f t="shared" si="91"/>
        <v>66377.428571428565</v>
      </c>
      <c r="AC209" s="120">
        <f t="shared" si="92"/>
        <v>941.85714285714289</v>
      </c>
      <c r="AD209" s="67">
        <f t="shared" si="93"/>
        <v>2599.9314285714286</v>
      </c>
      <c r="AE209" s="41">
        <f t="shared" si="94"/>
        <v>0.36226230142333427</v>
      </c>
    </row>
    <row r="210" spans="1:31" ht="13.8" x14ac:dyDescent="0.25">
      <c r="A210" s="95">
        <v>44068</v>
      </c>
      <c r="B210" s="81">
        <v>3224547</v>
      </c>
      <c r="C210" s="81">
        <v>59357</v>
      </c>
      <c r="D210" s="81">
        <v>2458339</v>
      </c>
      <c r="E210" s="81"/>
      <c r="F210" s="81">
        <f t="shared" si="79"/>
        <v>57224</v>
      </c>
      <c r="G210" s="81">
        <f t="shared" si="80"/>
        <v>967</v>
      </c>
      <c r="H210" s="81">
        <f t="shared" si="81"/>
        <v>53754</v>
      </c>
      <c r="I210" s="81">
        <f t="shared" si="82"/>
        <v>706851</v>
      </c>
      <c r="J210" s="82">
        <f t="shared" si="83"/>
        <v>8.1430826869599668E-2</v>
      </c>
      <c r="K210" s="82">
        <f t="shared" si="84"/>
        <v>1.3729008955800258E-3</v>
      </c>
      <c r="L210" s="82">
        <f t="shared" si="85"/>
        <v>7.6317388563607758E-2</v>
      </c>
      <c r="M210" s="81">
        <f t="shared" si="86"/>
        <v>1.0481467817464738</v>
      </c>
      <c r="N210" s="84">
        <f t="shared" si="87"/>
        <v>1.8407856979600547E-2</v>
      </c>
      <c r="O210" s="84"/>
      <c r="P210" s="85">
        <f t="shared" si="88"/>
        <v>0.76238274709594867</v>
      </c>
      <c r="Q210" s="87">
        <f t="shared" si="89"/>
        <v>1.8407856979600547E-2</v>
      </c>
      <c r="R210" s="96">
        <f t="shared" si="90"/>
        <v>0.21920939592445077</v>
      </c>
      <c r="AB210" s="119">
        <f t="shared" si="91"/>
        <v>65327.714285714283</v>
      </c>
      <c r="AC210" s="120">
        <f t="shared" si="92"/>
        <v>924.14285714285711</v>
      </c>
      <c r="AD210" s="67">
        <f t="shared" si="93"/>
        <v>2621.0571428571429</v>
      </c>
      <c r="AE210" s="41">
        <f t="shared" si="94"/>
        <v>0.3525840173539575</v>
      </c>
    </row>
    <row r="211" spans="1:31" ht="13.8" x14ac:dyDescent="0.25">
      <c r="A211" s="95">
        <v>44069</v>
      </c>
      <c r="B211" s="81">
        <v>3310234</v>
      </c>
      <c r="C211" s="81">
        <v>60472</v>
      </c>
      <c r="D211" s="81">
        <v>2523771</v>
      </c>
      <c r="E211" s="81"/>
      <c r="F211" s="81">
        <f t="shared" si="79"/>
        <v>85687</v>
      </c>
      <c r="G211" s="81">
        <f t="shared" si="80"/>
        <v>1115</v>
      </c>
      <c r="H211" s="81">
        <f t="shared" si="81"/>
        <v>65432</v>
      </c>
      <c r="I211" s="81">
        <f t="shared" si="82"/>
        <v>725991</v>
      </c>
      <c r="J211" s="82">
        <f t="shared" si="83"/>
        <v>0.12150748454613328</v>
      </c>
      <c r="K211" s="82">
        <f t="shared" si="84"/>
        <v>1.5774187204941352E-3</v>
      </c>
      <c r="L211" s="82">
        <f t="shared" si="85"/>
        <v>9.2568306474773321E-2</v>
      </c>
      <c r="M211" s="81">
        <f t="shared" si="86"/>
        <v>1.2906319888036855</v>
      </c>
      <c r="N211" s="84">
        <f t="shared" si="87"/>
        <v>1.8268194937276338E-2</v>
      </c>
      <c r="O211" s="84"/>
      <c r="P211" s="85">
        <f t="shared" si="88"/>
        <v>0.7624146812581829</v>
      </c>
      <c r="Q211" s="87">
        <f t="shared" si="89"/>
        <v>1.8268194937276338E-2</v>
      </c>
      <c r="R211" s="96">
        <f t="shared" si="90"/>
        <v>0.21931712380454071</v>
      </c>
      <c r="AB211" s="119">
        <f t="shared" si="91"/>
        <v>67615.571428571435</v>
      </c>
      <c r="AC211" s="120">
        <f t="shared" si="92"/>
        <v>943.71428571428567</v>
      </c>
      <c r="AD211" s="67">
        <f t="shared" si="93"/>
        <v>2655.0971428571424</v>
      </c>
      <c r="AE211" s="41">
        <f t="shared" si="94"/>
        <v>0.3554349370052643</v>
      </c>
    </row>
    <row r="212" spans="1:31" ht="13.8" x14ac:dyDescent="0.25">
      <c r="A212" s="95">
        <v>44070</v>
      </c>
      <c r="B212" s="81">
        <v>3387500</v>
      </c>
      <c r="C212" s="81">
        <v>61529</v>
      </c>
      <c r="D212" s="81">
        <v>2583948</v>
      </c>
      <c r="E212" s="81"/>
      <c r="F212" s="81">
        <f t="shared" si="79"/>
        <v>77266</v>
      </c>
      <c r="G212" s="81">
        <f t="shared" si="80"/>
        <v>1057</v>
      </c>
      <c r="H212" s="81">
        <f t="shared" si="81"/>
        <v>60177</v>
      </c>
      <c r="I212" s="81">
        <f t="shared" si="82"/>
        <v>742023</v>
      </c>
      <c r="J212" s="82">
        <f t="shared" si="83"/>
        <v>0.10668422139780336</v>
      </c>
      <c r="K212" s="82">
        <f t="shared" si="84"/>
        <v>1.4559409138680782E-3</v>
      </c>
      <c r="L212" s="82">
        <f t="shared" si="85"/>
        <v>8.2889457307321987E-2</v>
      </c>
      <c r="M212" s="81">
        <f t="shared" si="86"/>
        <v>1.2648493414902287</v>
      </c>
      <c r="N212" s="84">
        <f t="shared" si="87"/>
        <v>1.8163542435424354E-2</v>
      </c>
      <c r="O212" s="84"/>
      <c r="P212" s="85">
        <f t="shared" si="88"/>
        <v>0.76278907749077496</v>
      </c>
      <c r="Q212" s="87">
        <f t="shared" si="89"/>
        <v>1.8163542435424354E-2</v>
      </c>
      <c r="R212" s="96">
        <f t="shared" si="90"/>
        <v>0.21904738007380065</v>
      </c>
      <c r="AB212" s="119">
        <f t="shared" si="91"/>
        <v>68810.71428571429</v>
      </c>
      <c r="AC212" s="120">
        <f t="shared" si="92"/>
        <v>954.28571428571433</v>
      </c>
      <c r="AD212" s="67">
        <f t="shared" si="93"/>
        <v>2613.1085714285714</v>
      </c>
      <c r="AE212" s="41">
        <f t="shared" si="94"/>
        <v>0.3651917584748543</v>
      </c>
    </row>
    <row r="213" spans="1:31" ht="13.8" x14ac:dyDescent="0.25">
      <c r="A213" s="95">
        <v>44071</v>
      </c>
      <c r="B213" s="81">
        <v>3463972</v>
      </c>
      <c r="C213" s="81">
        <v>62550</v>
      </c>
      <c r="D213" s="81">
        <v>2648998</v>
      </c>
      <c r="E213" s="81"/>
      <c r="F213" s="81">
        <f t="shared" si="79"/>
        <v>76472</v>
      </c>
      <c r="G213" s="81">
        <f t="shared" si="80"/>
        <v>1021</v>
      </c>
      <c r="H213" s="81">
        <f t="shared" si="81"/>
        <v>65050</v>
      </c>
      <c r="I213" s="81">
        <f t="shared" si="82"/>
        <v>752424</v>
      </c>
      <c r="J213" s="82">
        <f t="shared" si="83"/>
        <v>0.10331240125778629</v>
      </c>
      <c r="K213" s="82">
        <f t="shared" si="84"/>
        <v>1.3759681303679265E-3</v>
      </c>
      <c r="L213" s="82">
        <f t="shared" si="85"/>
        <v>8.766574621002314E-2</v>
      </c>
      <c r="M213" s="81">
        <f t="shared" si="86"/>
        <v>1.1602696783536854</v>
      </c>
      <c r="N213" s="84">
        <f t="shared" si="87"/>
        <v>1.8057305313091444E-2</v>
      </c>
      <c r="O213" s="84"/>
      <c r="P213" s="85">
        <f t="shared" si="88"/>
        <v>0.76472846778207215</v>
      </c>
      <c r="Q213" s="87">
        <f t="shared" si="89"/>
        <v>1.8057305313091444E-2</v>
      </c>
      <c r="R213" s="96">
        <f t="shared" si="90"/>
        <v>0.21721422690483638</v>
      </c>
      <c r="AB213" s="119">
        <f t="shared" si="91"/>
        <v>69753</v>
      </c>
      <c r="AC213" s="120">
        <f t="shared" si="92"/>
        <v>965.14285714285711</v>
      </c>
      <c r="AD213" s="67">
        <f t="shared" si="93"/>
        <v>2704.6228571428574</v>
      </c>
      <c r="AE213" s="41">
        <f t="shared" si="94"/>
        <v>0.35684933098673377</v>
      </c>
    </row>
    <row r="214" spans="1:31" ht="13.8" x14ac:dyDescent="0.25">
      <c r="A214" s="95">
        <v>44072</v>
      </c>
      <c r="B214" s="81">
        <v>3542733</v>
      </c>
      <c r="C214" s="81">
        <v>63498</v>
      </c>
      <c r="D214" s="81">
        <v>2713933</v>
      </c>
      <c r="E214" s="81"/>
      <c r="F214" s="81">
        <f t="shared" si="79"/>
        <v>78761</v>
      </c>
      <c r="G214" s="81">
        <f t="shared" si="80"/>
        <v>948</v>
      </c>
      <c r="H214" s="81">
        <f t="shared" si="81"/>
        <v>64935</v>
      </c>
      <c r="I214" s="81">
        <f t="shared" si="82"/>
        <v>765302</v>
      </c>
      <c r="J214" s="82">
        <f t="shared" si="83"/>
        <v>0.10493976374420584</v>
      </c>
      <c r="K214" s="82">
        <f t="shared" si="84"/>
        <v>1.2599279129852318E-3</v>
      </c>
      <c r="L214" s="82">
        <f t="shared" si="85"/>
        <v>8.6301074925839688E-2</v>
      </c>
      <c r="M214" s="81">
        <f t="shared" si="86"/>
        <v>1.1984760377558752</v>
      </c>
      <c r="N214" s="84">
        <f t="shared" si="87"/>
        <v>1.7923450624136788E-2</v>
      </c>
      <c r="O214" s="84"/>
      <c r="P214" s="85">
        <f t="shared" si="88"/>
        <v>0.76605631866697266</v>
      </c>
      <c r="Q214" s="87">
        <f t="shared" si="89"/>
        <v>1.7923450624136788E-2</v>
      </c>
      <c r="R214" s="96">
        <f t="shared" si="90"/>
        <v>0.21602023070889054</v>
      </c>
      <c r="AB214" s="119">
        <f t="shared" si="91"/>
        <v>71113.28571428571</v>
      </c>
      <c r="AC214" s="120">
        <f t="shared" si="92"/>
        <v>970.28571428571433</v>
      </c>
      <c r="AD214" s="67">
        <f t="shared" si="93"/>
        <v>2752.4285714285716</v>
      </c>
      <c r="AE214" s="41">
        <f t="shared" si="94"/>
        <v>0.35251985259770591</v>
      </c>
    </row>
    <row r="215" spans="1:31" ht="13.8" x14ac:dyDescent="0.25">
      <c r="A215" s="95">
        <v>44073</v>
      </c>
      <c r="B215" s="81">
        <v>3621245</v>
      </c>
      <c r="C215" s="81">
        <v>64469</v>
      </c>
      <c r="D215" s="81">
        <v>2774801</v>
      </c>
      <c r="E215" s="81"/>
      <c r="F215" s="81">
        <f t="shared" ref="F215:F221" si="95">B215-B214</f>
        <v>78512</v>
      </c>
      <c r="G215" s="81">
        <f t="shared" ref="G215:G221" si="96">C215-C214</f>
        <v>971</v>
      </c>
      <c r="H215" s="81">
        <f t="shared" ref="H215:H221" si="97">D215-D214</f>
        <v>60868</v>
      </c>
      <c r="I215" s="81">
        <f t="shared" ref="I215:I221" si="98">B215-D215-C215</f>
        <v>781975</v>
      </c>
      <c r="J215" s="82">
        <f t="shared" ref="J215:J221" si="99">F215/I214*$B$2/($B$2-B214)</f>
        <v>0.10285361067584912</v>
      </c>
      <c r="K215" s="82">
        <f t="shared" ref="K215:K221" si="100">G215/I214</f>
        <v>1.2687801678291707E-3</v>
      </c>
      <c r="L215" s="82">
        <f t="shared" ref="L215:L221" si="101">H215/I214</f>
        <v>7.9534615093126634E-2</v>
      </c>
      <c r="M215" s="81">
        <f t="shared" ref="M215:M221" si="102">J215/(K215+L215)</f>
        <v>1.2728872387562653</v>
      </c>
      <c r="N215" s="84">
        <f t="shared" ref="N215:N221" si="103">C215/B215</f>
        <v>1.7802993169476245E-2</v>
      </c>
      <c r="O215" s="84"/>
      <c r="P215" s="85">
        <f t="shared" ref="P215:P221" si="104">D215/B215</f>
        <v>0.76625608043642446</v>
      </c>
      <c r="Q215" s="87">
        <f t="shared" ref="Q215:Q221" si="105">N215</f>
        <v>1.7802993169476245E-2</v>
      </c>
      <c r="R215" s="96">
        <f t="shared" ref="R215:R221" si="106">IF(P215="","",1-SUM(P215:Q215))</f>
        <v>0.21594092639409934</v>
      </c>
      <c r="AB215" s="119">
        <f t="shared" ref="AB215:AB221" si="107">AVERAGE(F209:F215)</f>
        <v>73556.71428571429</v>
      </c>
      <c r="AC215" s="120">
        <f t="shared" ref="AC215:AC221" si="108">AVERAGE(G209:G215)</f>
        <v>989.57142857142856</v>
      </c>
      <c r="AD215" s="67">
        <f t="shared" ref="AD215:AD221" si="109">INDEX(AB194:AB215,$AE$3)*$AD$2</f>
        <v>2790.12</v>
      </c>
      <c r="AE215" s="41">
        <f t="shared" ref="AE215:AE221" si="110">AC215/AD215</f>
        <v>0.35466984522939105</v>
      </c>
    </row>
    <row r="216" spans="1:31" ht="13.8" x14ac:dyDescent="0.25">
      <c r="A216" s="95">
        <v>44074</v>
      </c>
      <c r="B216" s="81">
        <v>3691166</v>
      </c>
      <c r="C216" s="81">
        <v>65288</v>
      </c>
      <c r="D216" s="81">
        <v>2839882</v>
      </c>
      <c r="E216" s="81"/>
      <c r="F216" s="81">
        <f t="shared" si="95"/>
        <v>69921</v>
      </c>
      <c r="G216" s="81">
        <f t="shared" si="96"/>
        <v>819</v>
      </c>
      <c r="H216" s="81">
        <f t="shared" si="97"/>
        <v>65081</v>
      </c>
      <c r="I216" s="81">
        <f t="shared" si="98"/>
        <v>785996</v>
      </c>
      <c r="J216" s="82">
        <f t="shared" si="99"/>
        <v>8.9651154044169873E-2</v>
      </c>
      <c r="K216" s="82">
        <f t="shared" si="100"/>
        <v>1.0473480609993926E-3</v>
      </c>
      <c r="L216" s="82">
        <f t="shared" si="101"/>
        <v>8.3226445858243556E-2</v>
      </c>
      <c r="M216" s="81">
        <f t="shared" si="102"/>
        <v>1.0638082121955954</v>
      </c>
      <c r="N216" s="84">
        <f t="shared" si="103"/>
        <v>1.7687635831062597E-2</v>
      </c>
      <c r="O216" s="84"/>
      <c r="P216" s="85">
        <f t="shared" si="104"/>
        <v>0.76937260475416169</v>
      </c>
      <c r="Q216" s="87">
        <f t="shared" si="105"/>
        <v>1.7687635831062597E-2</v>
      </c>
      <c r="R216" s="96">
        <f t="shared" si="106"/>
        <v>0.21293975941477572</v>
      </c>
      <c r="AB216" s="119">
        <f t="shared" si="107"/>
        <v>74834.71428571429</v>
      </c>
      <c r="AC216" s="120">
        <f t="shared" si="108"/>
        <v>985.42857142857144</v>
      </c>
      <c r="AD216" s="67">
        <f t="shared" si="109"/>
        <v>2844.5314285714285</v>
      </c>
      <c r="AE216" s="41">
        <f t="shared" si="110"/>
        <v>0.34642913821608584</v>
      </c>
    </row>
    <row r="217" spans="1:31" ht="13.8" x14ac:dyDescent="0.25">
      <c r="A217" s="95">
        <v>44075</v>
      </c>
      <c r="B217" s="81">
        <v>3769523</v>
      </c>
      <c r="C217" s="81">
        <v>66333</v>
      </c>
      <c r="D217" s="81">
        <v>2901908</v>
      </c>
      <c r="E217" s="81"/>
      <c r="F217" s="81">
        <f t="shared" si="95"/>
        <v>78357</v>
      </c>
      <c r="G217" s="81">
        <f t="shared" si="96"/>
        <v>1045</v>
      </c>
      <c r="H217" s="81">
        <f t="shared" si="97"/>
        <v>62026</v>
      </c>
      <c r="I217" s="81">
        <f t="shared" si="98"/>
        <v>801282</v>
      </c>
      <c r="J217" s="82">
        <f t="shared" si="99"/>
        <v>9.9958711540661188E-2</v>
      </c>
      <c r="K217" s="82">
        <f t="shared" si="100"/>
        <v>1.3295233054621144E-3</v>
      </c>
      <c r="L217" s="82">
        <f t="shared" si="101"/>
        <v>7.8913887602481442E-2</v>
      </c>
      <c r="M217" s="81">
        <f t="shared" si="102"/>
        <v>1.2456937013225338</v>
      </c>
      <c r="N217" s="84">
        <f t="shared" si="103"/>
        <v>1.7597186699749544E-2</v>
      </c>
      <c r="O217" s="84"/>
      <c r="P217" s="85">
        <f t="shared" si="104"/>
        <v>0.76983427346112487</v>
      </c>
      <c r="Q217" s="87">
        <f t="shared" si="105"/>
        <v>1.7597186699749544E-2</v>
      </c>
      <c r="R217" s="96">
        <f t="shared" si="106"/>
        <v>0.2125685398391256</v>
      </c>
      <c r="AB217" s="119">
        <f t="shared" si="107"/>
        <v>77853.71428571429</v>
      </c>
      <c r="AC217" s="120">
        <f t="shared" si="108"/>
        <v>996.57142857142856</v>
      </c>
      <c r="AD217" s="67">
        <f t="shared" si="109"/>
        <v>2942.2685714285717</v>
      </c>
      <c r="AE217" s="41">
        <f t="shared" si="110"/>
        <v>0.33870851840270966</v>
      </c>
    </row>
    <row r="218" spans="1:31" ht="13.8" x14ac:dyDescent="0.25">
      <c r="A218" s="95">
        <v>44076</v>
      </c>
      <c r="B218" s="81">
        <v>3853406</v>
      </c>
      <c r="C218" s="81">
        <v>67376</v>
      </c>
      <c r="D218" s="81">
        <v>2970492</v>
      </c>
      <c r="E218" s="81"/>
      <c r="F218" s="81">
        <f t="shared" si="95"/>
        <v>83883</v>
      </c>
      <c r="G218" s="81">
        <f t="shared" si="96"/>
        <v>1043</v>
      </c>
      <c r="H218" s="81">
        <f t="shared" si="97"/>
        <v>68584</v>
      </c>
      <c r="I218" s="81">
        <f t="shared" si="98"/>
        <v>815538</v>
      </c>
      <c r="J218" s="82">
        <f t="shared" si="99"/>
        <v>0.10497272682366908</v>
      </c>
      <c r="K218" s="82">
        <f t="shared" si="100"/>
        <v>1.3016640833065014E-3</v>
      </c>
      <c r="L218" s="82">
        <f t="shared" si="101"/>
        <v>8.5592837477941594E-2</v>
      </c>
      <c r="M218" s="81">
        <f t="shared" si="102"/>
        <v>1.2080479770020713</v>
      </c>
      <c r="N218" s="84">
        <f t="shared" si="103"/>
        <v>1.7484791376771613E-2</v>
      </c>
      <c r="O218" s="84"/>
      <c r="P218" s="85">
        <f t="shared" si="104"/>
        <v>0.77087439008503122</v>
      </c>
      <c r="Q218" s="87">
        <f t="shared" si="105"/>
        <v>1.7484791376771613E-2</v>
      </c>
      <c r="R218" s="96">
        <f t="shared" si="106"/>
        <v>0.21164081853819716</v>
      </c>
      <c r="AB218" s="119">
        <f t="shared" si="107"/>
        <v>77596</v>
      </c>
      <c r="AC218" s="120">
        <f t="shared" si="108"/>
        <v>986.28571428571433</v>
      </c>
      <c r="AD218" s="67">
        <f t="shared" si="109"/>
        <v>2993.3885714285716</v>
      </c>
      <c r="AE218" s="41">
        <f t="shared" si="110"/>
        <v>0.32948803362839629</v>
      </c>
    </row>
    <row r="219" spans="1:31" ht="13.8" x14ac:dyDescent="0.25">
      <c r="A219" s="95">
        <v>44077</v>
      </c>
      <c r="B219" s="81">
        <v>3936747</v>
      </c>
      <c r="C219" s="81">
        <v>68472</v>
      </c>
      <c r="D219" s="81">
        <v>3037151</v>
      </c>
      <c r="E219" s="81"/>
      <c r="F219" s="81">
        <f t="shared" si="95"/>
        <v>83341</v>
      </c>
      <c r="G219" s="81">
        <f t="shared" si="96"/>
        <v>1096</v>
      </c>
      <c r="H219" s="81">
        <f t="shared" si="97"/>
        <v>66659</v>
      </c>
      <c r="I219" s="81">
        <f t="shared" si="98"/>
        <v>831124</v>
      </c>
      <c r="J219" s="82">
        <f t="shared" si="99"/>
        <v>0.10247758645008032</v>
      </c>
      <c r="K219" s="82">
        <f t="shared" si="100"/>
        <v>1.3438981384067941E-3</v>
      </c>
      <c r="L219" s="82">
        <f t="shared" si="101"/>
        <v>8.1736228109542411E-2</v>
      </c>
      <c r="M219" s="81">
        <f t="shared" si="102"/>
        <v>1.2334789447026138</v>
      </c>
      <c r="N219" s="84">
        <f t="shared" si="103"/>
        <v>1.7393040497649455E-2</v>
      </c>
      <c r="O219" s="84"/>
      <c r="P219" s="85">
        <f t="shared" si="104"/>
        <v>0.77148747430302222</v>
      </c>
      <c r="Q219" s="87">
        <f t="shared" si="105"/>
        <v>1.7393040497649455E-2</v>
      </c>
      <c r="R219" s="96">
        <f t="shared" si="106"/>
        <v>0.21111948519932833</v>
      </c>
      <c r="AB219" s="119">
        <f t="shared" si="107"/>
        <v>78463.857142857145</v>
      </c>
      <c r="AC219" s="120">
        <f t="shared" si="108"/>
        <v>991.85714285714289</v>
      </c>
      <c r="AD219" s="67">
        <f t="shared" si="109"/>
        <v>3114.1485714285718</v>
      </c>
      <c r="AE219" s="41">
        <f t="shared" si="110"/>
        <v>0.31850026423181937</v>
      </c>
    </row>
    <row r="220" spans="1:31" ht="13.8" x14ac:dyDescent="0.25">
      <c r="A220" s="95">
        <v>44078</v>
      </c>
      <c r="B220" s="81">
        <v>4023179</v>
      </c>
      <c r="C220" s="81">
        <v>69561</v>
      </c>
      <c r="D220" s="81">
        <v>3107223</v>
      </c>
      <c r="E220" s="81"/>
      <c r="F220" s="81">
        <f t="shared" si="95"/>
        <v>86432</v>
      </c>
      <c r="G220" s="81">
        <f t="shared" si="96"/>
        <v>1089</v>
      </c>
      <c r="H220" s="81">
        <f t="shared" si="97"/>
        <v>70072</v>
      </c>
      <c r="I220" s="81">
        <f t="shared" si="98"/>
        <v>846395</v>
      </c>
      <c r="J220" s="82">
        <f t="shared" si="99"/>
        <v>0.10429162253555818</v>
      </c>
      <c r="K220" s="82">
        <f t="shared" si="100"/>
        <v>1.310273797892974E-3</v>
      </c>
      <c r="L220" s="82">
        <f t="shared" si="101"/>
        <v>8.4309922466443032E-2</v>
      </c>
      <c r="M220" s="81">
        <f t="shared" si="102"/>
        <v>1.2180726871213623</v>
      </c>
      <c r="N220" s="84">
        <f t="shared" si="103"/>
        <v>1.7290058433890216E-2</v>
      </c>
      <c r="O220" s="84"/>
      <c r="P220" s="85">
        <f t="shared" si="104"/>
        <v>0.77233028905748413</v>
      </c>
      <c r="Q220" s="87">
        <f t="shared" si="105"/>
        <v>1.7290058433890216E-2</v>
      </c>
      <c r="R220" s="96">
        <f t="shared" si="106"/>
        <v>0.21037965250862567</v>
      </c>
      <c r="AB220" s="119">
        <f t="shared" si="107"/>
        <v>79886.71428571429</v>
      </c>
      <c r="AC220" s="120">
        <f t="shared" si="108"/>
        <v>1001.5714285714286</v>
      </c>
      <c r="AD220" s="67">
        <f t="shared" si="109"/>
        <v>3103.84</v>
      </c>
      <c r="AE220" s="41">
        <f t="shared" si="110"/>
        <v>0.32268784105218973</v>
      </c>
    </row>
    <row r="221" spans="1:31" ht="13.8" x14ac:dyDescent="0.25">
      <c r="A221" s="95">
        <v>44079</v>
      </c>
      <c r="B221" s="81">
        <v>4113811</v>
      </c>
      <c r="C221" s="81">
        <v>70626</v>
      </c>
      <c r="D221" s="81">
        <v>3180865</v>
      </c>
      <c r="E221" s="81"/>
      <c r="F221" s="81">
        <f t="shared" si="95"/>
        <v>90632</v>
      </c>
      <c r="G221" s="81">
        <f t="shared" si="96"/>
        <v>1065</v>
      </c>
      <c r="H221" s="81">
        <f t="shared" si="97"/>
        <v>73642</v>
      </c>
      <c r="I221" s="81">
        <f t="shared" si="98"/>
        <v>862320</v>
      </c>
      <c r="J221" s="82">
        <f t="shared" si="99"/>
        <v>0.1073931148579369</v>
      </c>
      <c r="K221" s="82">
        <f t="shared" si="100"/>
        <v>1.2582777544763379E-3</v>
      </c>
      <c r="L221" s="82">
        <f t="shared" si="101"/>
        <v>8.7006657648024857E-2</v>
      </c>
      <c r="M221" s="81">
        <f t="shared" si="102"/>
        <v>1.2167132323635468</v>
      </c>
      <c r="N221" s="84">
        <f t="shared" si="103"/>
        <v>1.7168022546490348E-2</v>
      </c>
      <c r="O221" s="84"/>
      <c r="P221" s="85">
        <f t="shared" si="104"/>
        <v>0.77321612490218927</v>
      </c>
      <c r="Q221" s="87">
        <f t="shared" si="105"/>
        <v>1.7168022546490348E-2</v>
      </c>
      <c r="R221" s="96">
        <f t="shared" si="106"/>
        <v>0.20961585255132043</v>
      </c>
      <c r="AB221" s="119">
        <f t="shared" si="107"/>
        <v>81582.571428571435</v>
      </c>
      <c r="AC221" s="120">
        <f t="shared" si="108"/>
        <v>1018.2857142857143</v>
      </c>
      <c r="AD221" s="67">
        <f t="shared" si="109"/>
        <v>3138.5542857142859</v>
      </c>
      <c r="AE221" s="41">
        <f t="shared" si="110"/>
        <v>0.32444419359595955</v>
      </c>
    </row>
    <row r="222" spans="1:31" ht="13.8" x14ac:dyDescent="0.25">
      <c r="A222" s="95">
        <v>44080</v>
      </c>
      <c r="B222" s="81">
        <v>4204613</v>
      </c>
      <c r="C222" s="81">
        <v>71642</v>
      </c>
      <c r="D222" s="81">
        <v>3250429</v>
      </c>
      <c r="E222" s="81"/>
      <c r="F222" s="81">
        <f t="shared" ref="F222:F228" si="111">B222-B221</f>
        <v>90802</v>
      </c>
      <c r="G222" s="81">
        <f t="shared" ref="G222:G228" si="112">C222-C221</f>
        <v>1016</v>
      </c>
      <c r="H222" s="81">
        <f t="shared" ref="H222:H228" si="113">D222-D221</f>
        <v>69564</v>
      </c>
      <c r="I222" s="81">
        <f t="shared" ref="I222:I228" si="114">B222-D222-C222</f>
        <v>882542</v>
      </c>
      <c r="J222" s="82">
        <f t="shared" ref="J222:J228" si="115">F222/I221*$B$2/($B$2-B221)</f>
        <v>0.10561449492140784</v>
      </c>
      <c r="K222" s="82">
        <f t="shared" ref="K222:K228" si="116">G222/I221</f>
        <v>1.1782169032377773E-3</v>
      </c>
      <c r="L222" s="82">
        <f t="shared" ref="L222:L228" si="117">H222/I221</f>
        <v>8.0670748677984974E-2</v>
      </c>
      <c r="M222" s="81">
        <f t="shared" ref="M222:M228" si="118">J222/(K222+L222)</f>
        <v>1.2903583346646135</v>
      </c>
      <c r="N222" s="84">
        <f t="shared" ref="N222:N228" si="119">C222/B222</f>
        <v>1.7038904650677721E-2</v>
      </c>
      <c r="O222" s="84"/>
      <c r="P222" s="85">
        <f t="shared" ref="P222:P228" si="120">D222/B222</f>
        <v>0.77306258625942503</v>
      </c>
      <c r="Q222" s="87">
        <f t="shared" ref="Q222:Q228" si="121">N222</f>
        <v>1.7038904650677721E-2</v>
      </c>
      <c r="R222" s="96">
        <f t="shared" ref="R222:R228" si="122">IF(P222="","",1-SUM(P222:Q222))</f>
        <v>0.20989850908989727</v>
      </c>
      <c r="AB222" s="119">
        <f t="shared" ref="AB222:AB228" si="123">AVERAGE(F216:F222)</f>
        <v>83338.28571428571</v>
      </c>
      <c r="AC222" s="120">
        <f t="shared" ref="AC222:AC228" si="124">AVERAGE(G216:G222)</f>
        <v>1024.7142857142858</v>
      </c>
      <c r="AD222" s="67">
        <f t="shared" ref="AD222:AD228" si="125">INDEX(AB201:AB222,$AE$3)*$AD$2</f>
        <v>3195.4685714285715</v>
      </c>
      <c r="AE222" s="41">
        <f t="shared" ref="AE222:AE228" si="126">AC222/AD222</f>
        <v>0.32067731627107671</v>
      </c>
    </row>
    <row r="223" spans="1:31" ht="13.8" x14ac:dyDescent="0.25">
      <c r="A223" s="95">
        <v>44081</v>
      </c>
      <c r="B223" s="81">
        <v>4280422</v>
      </c>
      <c r="C223" s="81">
        <v>72775</v>
      </c>
      <c r="D223" s="81">
        <v>3323950</v>
      </c>
      <c r="E223" s="81"/>
      <c r="F223" s="81">
        <f t="shared" si="111"/>
        <v>75809</v>
      </c>
      <c r="G223" s="81">
        <f t="shared" si="112"/>
        <v>1133</v>
      </c>
      <c r="H223" s="81">
        <f t="shared" si="113"/>
        <v>73521</v>
      </c>
      <c r="I223" s="81">
        <f t="shared" si="114"/>
        <v>883697</v>
      </c>
      <c r="J223" s="82">
        <f t="shared" si="115"/>
        <v>8.6160977733083011E-2</v>
      </c>
      <c r="K223" s="82">
        <f t="shared" si="116"/>
        <v>1.2837915929213568E-3</v>
      </c>
      <c r="L223" s="82">
        <f t="shared" si="117"/>
        <v>8.3305950311713214E-2</v>
      </c>
      <c r="M223" s="81">
        <f t="shared" si="118"/>
        <v>1.0185747797909093</v>
      </c>
      <c r="N223" s="84">
        <f t="shared" si="119"/>
        <v>1.7001828324403528E-2</v>
      </c>
      <c r="O223" s="84"/>
      <c r="P223" s="85">
        <f t="shared" si="120"/>
        <v>0.77654726566679644</v>
      </c>
      <c r="Q223" s="87">
        <f t="shared" si="121"/>
        <v>1.7001828324403528E-2</v>
      </c>
      <c r="R223" s="96">
        <f t="shared" si="122"/>
        <v>0.20645090600880001</v>
      </c>
      <c r="AB223" s="119">
        <f t="shared" si="123"/>
        <v>84179.428571428565</v>
      </c>
      <c r="AC223" s="120">
        <f t="shared" si="124"/>
        <v>1069.5714285714287</v>
      </c>
      <c r="AD223" s="67">
        <f t="shared" si="125"/>
        <v>3263.3028571428576</v>
      </c>
      <c r="AE223" s="41">
        <f t="shared" si="126"/>
        <v>0.32775732912141597</v>
      </c>
    </row>
    <row r="224" spans="1:31" ht="13.8" x14ac:dyDescent="0.25">
      <c r="A224" s="95">
        <v>44082</v>
      </c>
      <c r="B224" s="81">
        <v>4370128</v>
      </c>
      <c r="C224" s="81">
        <v>73890</v>
      </c>
      <c r="D224" s="81">
        <v>3398844</v>
      </c>
      <c r="E224" s="81"/>
      <c r="F224" s="81">
        <f t="shared" si="111"/>
        <v>89706</v>
      </c>
      <c r="G224" s="81">
        <f t="shared" si="112"/>
        <v>1115</v>
      </c>
      <c r="H224" s="81">
        <f t="shared" si="113"/>
        <v>74894</v>
      </c>
      <c r="I224" s="81">
        <f t="shared" si="114"/>
        <v>897394</v>
      </c>
      <c r="J224" s="82">
        <f t="shared" si="115"/>
        <v>0.10182801445207554</v>
      </c>
      <c r="K224" s="82">
        <f t="shared" si="116"/>
        <v>1.2617446930339245E-3</v>
      </c>
      <c r="L224" s="82">
        <f t="shared" si="117"/>
        <v>8.4750768645814115E-2</v>
      </c>
      <c r="M224" s="81">
        <f t="shared" si="118"/>
        <v>1.1838744212824244</v>
      </c>
      <c r="N224" s="84">
        <f t="shared" si="119"/>
        <v>1.6907971574287983E-2</v>
      </c>
      <c r="O224" s="84"/>
      <c r="P224" s="85">
        <f t="shared" si="120"/>
        <v>0.77774472509729697</v>
      </c>
      <c r="Q224" s="87">
        <f t="shared" si="121"/>
        <v>1.6907971574287983E-2</v>
      </c>
      <c r="R224" s="96">
        <f t="shared" si="122"/>
        <v>0.205347303328415</v>
      </c>
      <c r="AB224" s="119">
        <f t="shared" si="123"/>
        <v>85800.71428571429</v>
      </c>
      <c r="AC224" s="120">
        <f t="shared" si="124"/>
        <v>1079.5714285714287</v>
      </c>
      <c r="AD224" s="67">
        <f t="shared" si="125"/>
        <v>3333.5314285714285</v>
      </c>
      <c r="AE224" s="41">
        <f t="shared" si="126"/>
        <v>0.32385218249886866</v>
      </c>
    </row>
    <row r="225" spans="1:31" ht="13.8" x14ac:dyDescent="0.25">
      <c r="A225" s="95">
        <v>44083</v>
      </c>
      <c r="B225" s="81">
        <v>4465863</v>
      </c>
      <c r="C225" s="81">
        <v>75062</v>
      </c>
      <c r="D225" s="81">
        <v>3471783</v>
      </c>
      <c r="E225" s="81"/>
      <c r="F225" s="81">
        <f t="shared" si="111"/>
        <v>95735</v>
      </c>
      <c r="G225" s="81">
        <f t="shared" si="112"/>
        <v>1172</v>
      </c>
      <c r="H225" s="81">
        <f t="shared" si="113"/>
        <v>72939</v>
      </c>
      <c r="I225" s="81">
        <f t="shared" si="114"/>
        <v>919018</v>
      </c>
      <c r="J225" s="82">
        <f t="shared" si="115"/>
        <v>0.10702002894953765</v>
      </c>
      <c r="K225" s="82">
        <f t="shared" si="116"/>
        <v>1.3060038288644675E-3</v>
      </c>
      <c r="L225" s="82">
        <f t="shared" si="117"/>
        <v>8.1278680267530198E-2</v>
      </c>
      <c r="M225" s="81">
        <f t="shared" si="118"/>
        <v>1.2958822827804428</v>
      </c>
      <c r="N225" s="84">
        <f t="shared" si="119"/>
        <v>1.6807949549728685E-2</v>
      </c>
      <c r="O225" s="84"/>
      <c r="P225" s="85">
        <f t="shared" si="120"/>
        <v>0.77740472558159535</v>
      </c>
      <c r="Q225" s="87">
        <f t="shared" si="121"/>
        <v>1.6807949549728685E-2</v>
      </c>
      <c r="R225" s="96">
        <f t="shared" si="122"/>
        <v>0.20578732486867601</v>
      </c>
      <c r="AB225" s="119">
        <f t="shared" si="123"/>
        <v>87493.857142857145</v>
      </c>
      <c r="AC225" s="120">
        <f t="shared" si="124"/>
        <v>1098</v>
      </c>
      <c r="AD225" s="67">
        <f t="shared" si="125"/>
        <v>3367.1771428571428</v>
      </c>
      <c r="AE225" s="41">
        <f t="shared" si="126"/>
        <v>0.32608917007209093</v>
      </c>
    </row>
    <row r="226" spans="1:31" ht="13.8" x14ac:dyDescent="0.25">
      <c r="A226" s="95">
        <v>44084</v>
      </c>
      <c r="B226" s="81">
        <v>4562414</v>
      </c>
      <c r="C226" s="81">
        <v>76271</v>
      </c>
      <c r="D226" s="81">
        <v>3542663</v>
      </c>
      <c r="E226" s="81"/>
      <c r="F226" s="81">
        <f t="shared" si="111"/>
        <v>96551</v>
      </c>
      <c r="G226" s="81">
        <f t="shared" si="112"/>
        <v>1209</v>
      </c>
      <c r="H226" s="81">
        <f t="shared" si="113"/>
        <v>70880</v>
      </c>
      <c r="I226" s="81">
        <f t="shared" si="114"/>
        <v>943480</v>
      </c>
      <c r="J226" s="82">
        <f t="shared" si="115"/>
        <v>0.1053999652439887</v>
      </c>
      <c r="K226" s="82">
        <f t="shared" si="116"/>
        <v>1.3155346250019041E-3</v>
      </c>
      <c r="L226" s="82">
        <f t="shared" si="117"/>
        <v>7.7125801670913957E-2</v>
      </c>
      <c r="M226" s="81">
        <f t="shared" si="118"/>
        <v>1.3436788588910931</v>
      </c>
      <c r="N226" s="84">
        <f t="shared" si="119"/>
        <v>1.6717246615497849E-2</v>
      </c>
      <c r="O226" s="84"/>
      <c r="P226" s="85">
        <f t="shared" si="120"/>
        <v>0.7764887184722824</v>
      </c>
      <c r="Q226" s="87">
        <f t="shared" si="121"/>
        <v>1.6717246615497849E-2</v>
      </c>
      <c r="R226" s="96">
        <f t="shared" si="122"/>
        <v>0.2067940349122197</v>
      </c>
      <c r="AB226" s="119">
        <f t="shared" si="123"/>
        <v>89381</v>
      </c>
      <c r="AC226" s="120">
        <f t="shared" si="124"/>
        <v>1114.1428571428571</v>
      </c>
      <c r="AD226" s="67">
        <f t="shared" si="125"/>
        <v>3432.0285714285715</v>
      </c>
      <c r="AE226" s="41">
        <f t="shared" si="126"/>
        <v>0.3246309970779464</v>
      </c>
    </row>
    <row r="227" spans="1:31" ht="13.8" x14ac:dyDescent="0.25">
      <c r="A227" s="95">
        <v>44085</v>
      </c>
      <c r="B227" s="81">
        <v>4659984</v>
      </c>
      <c r="C227" s="81">
        <v>77472</v>
      </c>
      <c r="D227" s="81">
        <v>3624196</v>
      </c>
      <c r="E227" s="81"/>
      <c r="F227" s="81">
        <f t="shared" si="111"/>
        <v>97570</v>
      </c>
      <c r="G227" s="81">
        <f t="shared" si="112"/>
        <v>1201</v>
      </c>
      <c r="H227" s="81">
        <f t="shared" si="113"/>
        <v>81533</v>
      </c>
      <c r="I227" s="81">
        <f t="shared" si="114"/>
        <v>958316</v>
      </c>
      <c r="J227" s="82">
        <f t="shared" si="115"/>
        <v>0.10375804984435527</v>
      </c>
      <c r="K227" s="82">
        <f t="shared" si="116"/>
        <v>1.2729469623097469E-3</v>
      </c>
      <c r="L227" s="82">
        <f t="shared" si="117"/>
        <v>8.6417306143214481E-2</v>
      </c>
      <c r="M227" s="81">
        <f t="shared" si="118"/>
        <v>1.18323355412711</v>
      </c>
      <c r="N227" s="84">
        <f t="shared" si="119"/>
        <v>1.6624949785235314E-2</v>
      </c>
      <c r="O227" s="84"/>
      <c r="P227" s="85">
        <f t="shared" si="120"/>
        <v>0.77772713382706893</v>
      </c>
      <c r="Q227" s="87">
        <f t="shared" si="121"/>
        <v>1.6624949785235314E-2</v>
      </c>
      <c r="R227" s="96">
        <f t="shared" si="122"/>
        <v>0.20564791638769575</v>
      </c>
      <c r="AB227" s="119">
        <f t="shared" si="123"/>
        <v>90972.142857142855</v>
      </c>
      <c r="AC227" s="120">
        <f t="shared" si="124"/>
        <v>1130.1428571428571</v>
      </c>
      <c r="AD227" s="67">
        <f t="shared" si="125"/>
        <v>3499.7542857142857</v>
      </c>
      <c r="AE227" s="41">
        <f t="shared" si="126"/>
        <v>0.32292062952990985</v>
      </c>
    </row>
    <row r="228" spans="1:31" ht="13.8" x14ac:dyDescent="0.25">
      <c r="A228" s="95">
        <v>44086</v>
      </c>
      <c r="B228" s="81">
        <v>4754356</v>
      </c>
      <c r="C228" s="81">
        <v>78586</v>
      </c>
      <c r="D228" s="81">
        <v>3702595</v>
      </c>
      <c r="E228" s="81"/>
      <c r="F228" s="81">
        <f t="shared" si="111"/>
        <v>94372</v>
      </c>
      <c r="G228" s="81">
        <f t="shared" si="112"/>
        <v>1114</v>
      </c>
      <c r="H228" s="81">
        <f t="shared" si="113"/>
        <v>78399</v>
      </c>
      <c r="I228" s="81">
        <f t="shared" si="114"/>
        <v>973175</v>
      </c>
      <c r="J228" s="82">
        <f t="shared" si="115"/>
        <v>9.8810574068691315E-2</v>
      </c>
      <c r="K228" s="82">
        <f t="shared" si="116"/>
        <v>1.1624558078963516E-3</v>
      </c>
      <c r="L228" s="82">
        <f t="shared" si="117"/>
        <v>8.1809131852123934E-2</v>
      </c>
      <c r="M228" s="81">
        <f t="shared" si="118"/>
        <v>1.1908965087370869</v>
      </c>
      <c r="N228" s="84">
        <f t="shared" si="119"/>
        <v>1.6529262848638177E-2</v>
      </c>
      <c r="O228" s="84"/>
      <c r="P228" s="85">
        <f t="shared" si="120"/>
        <v>0.77877950241841376</v>
      </c>
      <c r="Q228" s="87">
        <f t="shared" si="121"/>
        <v>1.6529262848638177E-2</v>
      </c>
      <c r="R228" s="96">
        <f t="shared" si="122"/>
        <v>0.20469123473294804</v>
      </c>
      <c r="AB228" s="119">
        <f t="shared" si="123"/>
        <v>91506.428571428565</v>
      </c>
      <c r="AC228" s="120">
        <f t="shared" si="124"/>
        <v>1137.1428571428571</v>
      </c>
      <c r="AD228" s="67">
        <f t="shared" si="125"/>
        <v>3575.2400000000002</v>
      </c>
      <c r="AE228" s="41">
        <f t="shared" si="126"/>
        <v>0.31806056576421637</v>
      </c>
    </row>
    <row r="229" spans="1:31" ht="13.8" x14ac:dyDescent="0.25">
      <c r="A229" s="95">
        <v>44087</v>
      </c>
      <c r="B229" s="81">
        <v>4846427</v>
      </c>
      <c r="C229" s="81">
        <v>79722</v>
      </c>
      <c r="D229" s="81">
        <v>3780107</v>
      </c>
      <c r="E229" s="81"/>
      <c r="F229" s="81">
        <f t="shared" ref="F229:F235" si="127">B229-B228</f>
        <v>92071</v>
      </c>
      <c r="G229" s="81">
        <f t="shared" ref="G229:G235" si="128">C229-C228</f>
        <v>1136</v>
      </c>
      <c r="H229" s="81">
        <f t="shared" ref="H229:H235" si="129">D229-D228</f>
        <v>77512</v>
      </c>
      <c r="I229" s="81">
        <f t="shared" ref="I229:I235" si="130">B229-D229-C229</f>
        <v>986598</v>
      </c>
      <c r="J229" s="82">
        <f t="shared" ref="J229:J235" si="131">F229/I228*$B$2/($B$2-B228)</f>
        <v>9.4935954228717159E-2</v>
      </c>
      <c r="K229" s="82">
        <f t="shared" ref="K229:K235" si="132">G229/I228</f>
        <v>1.167313175944717E-3</v>
      </c>
      <c r="L229" s="82">
        <f t="shared" ref="L229:L235" si="133">H229/I228</f>
        <v>7.9648572969918049E-2</v>
      </c>
      <c r="M229" s="81">
        <f t="shared" ref="M229:M235" si="134">J229/(K229+L229)</f>
        <v>1.1747189662360367</v>
      </c>
      <c r="N229" s="84">
        <f t="shared" ref="N229:N235" si="135">C229/B229</f>
        <v>1.6449644243068141E-2</v>
      </c>
      <c r="O229" s="84"/>
      <c r="P229" s="85">
        <f t="shared" ref="P229:P235" si="136">D229/B229</f>
        <v>0.7799781158366772</v>
      </c>
      <c r="Q229" s="87">
        <f t="shared" ref="Q229:Q235" si="137">N229</f>
        <v>1.6449644243068141E-2</v>
      </c>
      <c r="R229" s="96">
        <f t="shared" ref="R229:R235" si="138">IF(P229="","",1-SUM(P229:Q229))</f>
        <v>0.20357223992025464</v>
      </c>
      <c r="AB229" s="119">
        <f t="shared" ref="AB229:AB235" si="139">AVERAGE(F223:F229)</f>
        <v>91687.71428571429</v>
      </c>
      <c r="AC229" s="120">
        <f t="shared" ref="AC229:AC235" si="140">AVERAGE(G223:G229)</f>
        <v>1154.2857142857142</v>
      </c>
      <c r="AD229" s="67">
        <f t="shared" ref="AD229:AD235" si="141">INDEX(AB208:AB229,$AE$3)*$AD$2</f>
        <v>3638.8857142857141</v>
      </c>
      <c r="AE229" s="41">
        <f t="shared" ref="AE229:AE235" si="142">AC229/AD229</f>
        <v>0.31720856463124503</v>
      </c>
    </row>
    <row r="230" spans="1:31" ht="13.8" x14ac:dyDescent="0.25">
      <c r="A230" s="95">
        <v>44088</v>
      </c>
      <c r="B230" s="81">
        <v>4930236</v>
      </c>
      <c r="C230" s="81">
        <v>80776</v>
      </c>
      <c r="D230" s="81">
        <v>3859399</v>
      </c>
      <c r="E230" s="81"/>
      <c r="F230" s="81">
        <f t="shared" si="127"/>
        <v>83809</v>
      </c>
      <c r="G230" s="81">
        <f t="shared" si="128"/>
        <v>1054</v>
      </c>
      <c r="H230" s="81">
        <f t="shared" si="129"/>
        <v>79292</v>
      </c>
      <c r="I230" s="81">
        <f t="shared" si="130"/>
        <v>990061</v>
      </c>
      <c r="J230" s="82">
        <f t="shared" si="131"/>
        <v>8.5246843686431997E-2</v>
      </c>
      <c r="K230" s="82">
        <f t="shared" si="132"/>
        <v>1.0683175923729827E-3</v>
      </c>
      <c r="L230" s="82">
        <f t="shared" si="133"/>
        <v>8.0369106768917023E-2</v>
      </c>
      <c r="M230" s="81">
        <f t="shared" si="134"/>
        <v>1.0467772569554981</v>
      </c>
      <c r="N230" s="84">
        <f t="shared" si="135"/>
        <v>1.638379988300763E-2</v>
      </c>
      <c r="O230" s="84"/>
      <c r="P230" s="85">
        <f t="shared" si="136"/>
        <v>0.78280208087401904</v>
      </c>
      <c r="Q230" s="87">
        <f t="shared" si="137"/>
        <v>1.638379988300763E-2</v>
      </c>
      <c r="R230" s="96">
        <f t="shared" si="138"/>
        <v>0.20081411924297332</v>
      </c>
      <c r="AB230" s="119">
        <f t="shared" si="139"/>
        <v>92830.571428571435</v>
      </c>
      <c r="AC230" s="120">
        <f t="shared" si="140"/>
        <v>1143</v>
      </c>
      <c r="AD230" s="67">
        <f t="shared" si="141"/>
        <v>3660.2571428571428</v>
      </c>
      <c r="AE230" s="41">
        <f t="shared" si="142"/>
        <v>0.31227314240217313</v>
      </c>
    </row>
    <row r="231" spans="1:31" ht="13.8" x14ac:dyDescent="0.25">
      <c r="A231" s="95">
        <v>44089</v>
      </c>
      <c r="B231" s="81">
        <v>5020359</v>
      </c>
      <c r="C231" s="81">
        <v>82066</v>
      </c>
      <c r="D231" s="81">
        <v>3942360</v>
      </c>
      <c r="E231" s="81"/>
      <c r="F231" s="81">
        <f t="shared" si="127"/>
        <v>90123</v>
      </c>
      <c r="G231" s="81">
        <f t="shared" si="128"/>
        <v>1290</v>
      </c>
      <c r="H231" s="81">
        <f t="shared" si="129"/>
        <v>82961</v>
      </c>
      <c r="I231" s="81">
        <f t="shared" si="130"/>
        <v>995933</v>
      </c>
      <c r="J231" s="82">
        <f t="shared" si="131"/>
        <v>9.1354098346567894E-2</v>
      </c>
      <c r="K231" s="82">
        <f t="shared" si="132"/>
        <v>1.3029500202512774E-3</v>
      </c>
      <c r="L231" s="82">
        <f t="shared" si="133"/>
        <v>8.3793826845012576E-2</v>
      </c>
      <c r="M231" s="81">
        <f t="shared" si="134"/>
        <v>1.0735318270774394</v>
      </c>
      <c r="N231" s="84">
        <f t="shared" si="135"/>
        <v>1.634663975225676E-2</v>
      </c>
      <c r="O231" s="84"/>
      <c r="P231" s="85">
        <f t="shared" si="136"/>
        <v>0.78527451921266989</v>
      </c>
      <c r="Q231" s="87">
        <f t="shared" si="137"/>
        <v>1.634663975225676E-2</v>
      </c>
      <c r="R231" s="96">
        <f t="shared" si="138"/>
        <v>0.19837884103507331</v>
      </c>
      <c r="AB231" s="119">
        <f t="shared" si="139"/>
        <v>92890.142857142855</v>
      </c>
      <c r="AC231" s="120">
        <f t="shared" si="140"/>
        <v>1168</v>
      </c>
      <c r="AD231" s="67">
        <f t="shared" si="141"/>
        <v>3667.5085714285715</v>
      </c>
      <c r="AE231" s="41">
        <f t="shared" si="142"/>
        <v>0.3184723299896855</v>
      </c>
    </row>
    <row r="232" spans="1:31" ht="13.8" x14ac:dyDescent="0.25">
      <c r="A232" s="95">
        <v>44090</v>
      </c>
      <c r="B232" s="81">
        <v>5118253</v>
      </c>
      <c r="C232" s="81">
        <v>83198</v>
      </c>
      <c r="D232" s="81">
        <v>4025079</v>
      </c>
      <c r="E232" s="81"/>
      <c r="F232" s="81">
        <f t="shared" si="127"/>
        <v>97894</v>
      </c>
      <c r="G232" s="81">
        <f t="shared" si="128"/>
        <v>1132</v>
      </c>
      <c r="H232" s="81">
        <f t="shared" si="129"/>
        <v>82719</v>
      </c>
      <c r="I232" s="81">
        <f t="shared" si="130"/>
        <v>1009976</v>
      </c>
      <c r="J232" s="82">
        <f t="shared" si="131"/>
        <v>9.865265214249018E-2</v>
      </c>
      <c r="K232" s="82">
        <f t="shared" si="132"/>
        <v>1.1366226442943452E-3</v>
      </c>
      <c r="L232" s="82">
        <f t="shared" si="133"/>
        <v>8.3056791972954E-2</v>
      </c>
      <c r="M232" s="81">
        <f t="shared" si="134"/>
        <v>1.1717383430874608</v>
      </c>
      <c r="N232" s="84">
        <f t="shared" si="135"/>
        <v>1.6255155811953807E-2</v>
      </c>
      <c r="O232" s="84"/>
      <c r="P232" s="85">
        <f t="shared" si="136"/>
        <v>0.78641657612470506</v>
      </c>
      <c r="Q232" s="87">
        <f t="shared" si="137"/>
        <v>1.6255155811953807E-2</v>
      </c>
      <c r="R232" s="96">
        <f t="shared" si="138"/>
        <v>0.19732826806334114</v>
      </c>
      <c r="AB232" s="119">
        <f t="shared" si="139"/>
        <v>93198.571428571435</v>
      </c>
      <c r="AC232" s="120">
        <f t="shared" si="140"/>
        <v>1162.2857142857142</v>
      </c>
      <c r="AD232" s="67">
        <f t="shared" si="141"/>
        <v>3713.2228571428573</v>
      </c>
      <c r="AE232" s="41">
        <f t="shared" si="142"/>
        <v>0.31301264669582368</v>
      </c>
    </row>
    <row r="233" spans="1:31" ht="13.8" x14ac:dyDescent="0.25">
      <c r="A233" s="95">
        <v>44091</v>
      </c>
      <c r="B233" s="81">
        <v>5214677</v>
      </c>
      <c r="C233" s="81">
        <v>84372</v>
      </c>
      <c r="D233" s="81">
        <v>4112551</v>
      </c>
      <c r="E233" s="81"/>
      <c r="F233" s="81">
        <f t="shared" si="127"/>
        <v>96424</v>
      </c>
      <c r="G233" s="81">
        <f t="shared" si="128"/>
        <v>1174</v>
      </c>
      <c r="H233" s="81">
        <f t="shared" si="129"/>
        <v>87472</v>
      </c>
      <c r="I233" s="81">
        <f t="shared" si="130"/>
        <v>1017754</v>
      </c>
      <c r="J233" s="82">
        <f t="shared" si="131"/>
        <v>9.5826985124236611E-2</v>
      </c>
      <c r="K233" s="82">
        <f t="shared" si="132"/>
        <v>1.1624038591016024E-3</v>
      </c>
      <c r="L233" s="82">
        <f t="shared" si="133"/>
        <v>8.6607998605907469E-2</v>
      </c>
      <c r="M233" s="81">
        <f t="shared" si="134"/>
        <v>1.0917915656412698</v>
      </c>
      <c r="N233" s="84">
        <f t="shared" si="135"/>
        <v>1.6179717363127188E-2</v>
      </c>
      <c r="O233" s="84"/>
      <c r="P233" s="85">
        <f t="shared" si="136"/>
        <v>0.78864922985642261</v>
      </c>
      <c r="Q233" s="87">
        <f t="shared" si="137"/>
        <v>1.6179717363127188E-2</v>
      </c>
      <c r="R233" s="96">
        <f t="shared" si="138"/>
        <v>0.19517105278045022</v>
      </c>
      <c r="AB233" s="119">
        <f t="shared" si="139"/>
        <v>93180.428571428565</v>
      </c>
      <c r="AC233" s="120">
        <f t="shared" si="140"/>
        <v>1157.2857142857142</v>
      </c>
      <c r="AD233" s="67">
        <f t="shared" si="141"/>
        <v>3715.6057142857144</v>
      </c>
      <c r="AE233" s="41">
        <f t="shared" si="142"/>
        <v>0.31146623276958496</v>
      </c>
    </row>
    <row r="234" spans="1:31" ht="13.8" x14ac:dyDescent="0.25">
      <c r="A234" s="95">
        <v>44092</v>
      </c>
      <c r="B234" s="81">
        <v>5308014</v>
      </c>
      <c r="C234" s="81">
        <v>85619</v>
      </c>
      <c r="D234" s="81">
        <v>4208431</v>
      </c>
      <c r="E234" s="81"/>
      <c r="F234" s="81">
        <f t="shared" si="127"/>
        <v>93337</v>
      </c>
      <c r="G234" s="81">
        <f t="shared" si="128"/>
        <v>1247</v>
      </c>
      <c r="H234" s="81">
        <f t="shared" si="129"/>
        <v>95880</v>
      </c>
      <c r="I234" s="81">
        <f t="shared" si="130"/>
        <v>1013964</v>
      </c>
      <c r="J234" s="82">
        <f t="shared" si="131"/>
        <v>9.2056660062821469E-2</v>
      </c>
      <c r="K234" s="82">
        <f t="shared" si="132"/>
        <v>1.2252469653767021E-3</v>
      </c>
      <c r="L234" s="82">
        <f t="shared" si="133"/>
        <v>9.4207441090872646E-2</v>
      </c>
      <c r="M234" s="81">
        <f t="shared" si="134"/>
        <v>0.96462398720826126</v>
      </c>
      <c r="N234" s="84">
        <f t="shared" si="135"/>
        <v>1.6130138315385002E-2</v>
      </c>
      <c r="O234" s="84"/>
      <c r="P234" s="85">
        <f t="shared" si="136"/>
        <v>0.79284474381567194</v>
      </c>
      <c r="Q234" s="87">
        <f t="shared" si="137"/>
        <v>1.6130138315385002E-2</v>
      </c>
      <c r="R234" s="96">
        <f t="shared" si="138"/>
        <v>0.19102511786894305</v>
      </c>
      <c r="AB234" s="119">
        <f t="shared" si="139"/>
        <v>92575.71428571429</v>
      </c>
      <c r="AC234" s="120">
        <f t="shared" si="140"/>
        <v>1163.8571428571429</v>
      </c>
      <c r="AD234" s="67">
        <f t="shared" si="141"/>
        <v>3727.9428571428575</v>
      </c>
      <c r="AE234" s="41">
        <f t="shared" si="142"/>
        <v>0.31219822498812055</v>
      </c>
    </row>
    <row r="235" spans="1:31" ht="13.8" x14ac:dyDescent="0.25">
      <c r="A235" s="95">
        <v>44093</v>
      </c>
      <c r="B235" s="81">
        <v>5400619</v>
      </c>
      <c r="C235" s="81">
        <v>86752</v>
      </c>
      <c r="D235" s="81">
        <v>4303043</v>
      </c>
      <c r="E235" s="81"/>
      <c r="F235" s="81">
        <f t="shared" si="127"/>
        <v>92605</v>
      </c>
      <c r="G235" s="81">
        <f t="shared" si="128"/>
        <v>1133</v>
      </c>
      <c r="H235" s="81">
        <f t="shared" si="129"/>
        <v>94612</v>
      </c>
      <c r="I235" s="81">
        <f t="shared" si="130"/>
        <v>1010824</v>
      </c>
      <c r="J235" s="82">
        <f t="shared" si="131"/>
        <v>9.1682317001572089E-2</v>
      </c>
      <c r="K235" s="82">
        <f t="shared" si="132"/>
        <v>1.1173966728601804E-3</v>
      </c>
      <c r="L235" s="82">
        <f t="shared" si="133"/>
        <v>9.3309032667826475E-2</v>
      </c>
      <c r="M235" s="81">
        <f t="shared" si="134"/>
        <v>0.97093914957629157</v>
      </c>
      <c r="N235" s="84">
        <f t="shared" si="135"/>
        <v>1.6063343850029044E-2</v>
      </c>
      <c r="O235" s="84"/>
      <c r="P235" s="85">
        <f t="shared" si="136"/>
        <v>0.79676848153887547</v>
      </c>
      <c r="Q235" s="87">
        <f t="shared" si="137"/>
        <v>1.6063343850029044E-2</v>
      </c>
      <c r="R235" s="96">
        <f t="shared" si="138"/>
        <v>0.18716817461109547</v>
      </c>
      <c r="AB235" s="119">
        <f t="shared" si="139"/>
        <v>92323.28571428571</v>
      </c>
      <c r="AC235" s="120">
        <f t="shared" si="140"/>
        <v>1166.5714285714287</v>
      </c>
      <c r="AD235" s="67">
        <f t="shared" si="141"/>
        <v>3727.2171428571428</v>
      </c>
      <c r="AE235" s="41">
        <f t="shared" si="142"/>
        <v>0.31298724594220434</v>
      </c>
    </row>
    <row r="236" spans="1:31" ht="13.8" x14ac:dyDescent="0.25">
      <c r="A236" s="95">
        <v>44094</v>
      </c>
      <c r="B236" s="81">
        <v>5487580</v>
      </c>
      <c r="C236" s="81">
        <v>87882</v>
      </c>
      <c r="D236" s="81">
        <v>4396399</v>
      </c>
      <c r="E236" s="81"/>
      <c r="F236" s="81">
        <f t="shared" ref="F236:F242" si="143">B236-B235</f>
        <v>86961</v>
      </c>
      <c r="G236" s="81">
        <f t="shared" ref="G236:G242" si="144">C236-C235</f>
        <v>1130</v>
      </c>
      <c r="H236" s="81">
        <f t="shared" ref="H236:H242" si="145">D236-D235</f>
        <v>93356</v>
      </c>
      <c r="I236" s="81">
        <f t="shared" ref="I236:I242" si="146">B236-D236-C236</f>
        <v>1003299</v>
      </c>
      <c r="J236" s="82">
        <f t="shared" ref="J236:J242" si="147">F236/I235*$B$2/($B$2-B235)</f>
        <v>8.636781197053639E-2</v>
      </c>
      <c r="K236" s="82">
        <f t="shared" ref="K236:K242" si="148">G236/I235</f>
        <v>1.1178998520019311E-3</v>
      </c>
      <c r="L236" s="82">
        <f t="shared" ref="L236:L242" si="149">H236/I235</f>
        <v>9.2356335029639192E-2</v>
      </c>
      <c r="M236" s="81">
        <f t="shared" ref="M236:M242" si="150">J236/(K236+L236)</f>
        <v>0.92397452709719397</v>
      </c>
      <c r="N236" s="84">
        <f t="shared" ref="N236:N242" si="151">C236/B236</f>
        <v>1.6014709580543702E-2</v>
      </c>
      <c r="O236" s="84"/>
      <c r="P236" s="85">
        <f t="shared" ref="P236:P242" si="152">D236/B236</f>
        <v>0.80115442508355228</v>
      </c>
      <c r="Q236" s="87">
        <f t="shared" ref="Q236:Q242" si="153">N236</f>
        <v>1.6014709580543702E-2</v>
      </c>
      <c r="R236" s="96">
        <f t="shared" ref="R236:R242" si="154">IF(P236="","",1-SUM(P236:Q236))</f>
        <v>0.18283086533590398</v>
      </c>
      <c r="AB236" s="119">
        <f t="shared" ref="AB236:AB242" si="155">AVERAGE(F230:F236)</f>
        <v>91593.28571428571</v>
      </c>
      <c r="AC236" s="120">
        <f t="shared" ref="AC236:AC242" si="156">AVERAGE(G230:G236)</f>
        <v>1165.7142857142858</v>
      </c>
      <c r="AD236" s="67">
        <f t="shared" ref="AD236:AD242" si="157">INDEX(AB215:AB236,$AE$3)*$AD$2</f>
        <v>3703.0285714285715</v>
      </c>
      <c r="AE236" s="41">
        <f t="shared" ref="AE236:AE242" si="158">AC236/AD236</f>
        <v>0.31480024072959589</v>
      </c>
    </row>
    <row r="237" spans="1:31" ht="13.8" x14ac:dyDescent="0.25">
      <c r="A237" s="95">
        <v>44095</v>
      </c>
      <c r="B237" s="81">
        <v>5562663</v>
      </c>
      <c r="C237" s="81">
        <v>88935</v>
      </c>
      <c r="D237" s="81">
        <v>4497867</v>
      </c>
      <c r="E237" s="81"/>
      <c r="F237" s="81">
        <f t="shared" si="143"/>
        <v>75083</v>
      </c>
      <c r="G237" s="81">
        <f t="shared" si="144"/>
        <v>1053</v>
      </c>
      <c r="H237" s="81">
        <f t="shared" si="145"/>
        <v>101468</v>
      </c>
      <c r="I237" s="81">
        <f t="shared" si="146"/>
        <v>975861</v>
      </c>
      <c r="J237" s="82">
        <f t="shared" si="147"/>
        <v>7.5134889136198202E-2</v>
      </c>
      <c r="K237" s="82">
        <f t="shared" si="148"/>
        <v>1.0495375755382992E-3</v>
      </c>
      <c r="L237" s="82">
        <f t="shared" si="149"/>
        <v>0.10113435775377032</v>
      </c>
      <c r="M237" s="81">
        <f t="shared" si="150"/>
        <v>0.73529090757462878</v>
      </c>
      <c r="N237" s="84">
        <f t="shared" si="151"/>
        <v>1.5987846108958963E-2</v>
      </c>
      <c r="O237" s="84"/>
      <c r="P237" s="85">
        <f t="shared" si="152"/>
        <v>0.80858160920408084</v>
      </c>
      <c r="Q237" s="87">
        <f t="shared" si="153"/>
        <v>1.5987846108958963E-2</v>
      </c>
      <c r="R237" s="96">
        <f t="shared" si="154"/>
        <v>0.17543054468696018</v>
      </c>
      <c r="AB237" s="119">
        <f t="shared" si="155"/>
        <v>90346.71428571429</v>
      </c>
      <c r="AC237" s="120">
        <f t="shared" si="156"/>
        <v>1165.5714285714287</v>
      </c>
      <c r="AD237" s="67">
        <f t="shared" si="157"/>
        <v>3692.9314285714286</v>
      </c>
      <c r="AE237" s="41">
        <f t="shared" si="158"/>
        <v>0.31562227761762629</v>
      </c>
    </row>
    <row r="238" spans="1:31" ht="13.8" x14ac:dyDescent="0.25">
      <c r="A238" s="95">
        <v>44096</v>
      </c>
      <c r="B238" s="81">
        <v>5646010</v>
      </c>
      <c r="C238" s="81">
        <v>90020</v>
      </c>
      <c r="D238" s="81">
        <v>4587613</v>
      </c>
      <c r="E238" s="81"/>
      <c r="F238" s="81">
        <f t="shared" si="143"/>
        <v>83347</v>
      </c>
      <c r="G238" s="81">
        <f t="shared" si="144"/>
        <v>1085</v>
      </c>
      <c r="H238" s="81">
        <f t="shared" si="145"/>
        <v>89746</v>
      </c>
      <c r="I238" s="81">
        <f t="shared" si="146"/>
        <v>968377</v>
      </c>
      <c r="J238" s="82">
        <f t="shared" si="147"/>
        <v>8.575434753571809E-2</v>
      </c>
      <c r="K238" s="82">
        <f t="shared" si="148"/>
        <v>1.1118386737455437E-3</v>
      </c>
      <c r="L238" s="82">
        <f t="shared" si="149"/>
        <v>9.1965966464486237E-2</v>
      </c>
      <c r="M238" s="81">
        <f t="shared" si="150"/>
        <v>0.92131896974109484</v>
      </c>
      <c r="N238" s="84">
        <f t="shared" si="151"/>
        <v>1.5944002933044751E-2</v>
      </c>
      <c r="O238" s="84"/>
      <c r="P238" s="85">
        <f t="shared" si="152"/>
        <v>0.81254071459313748</v>
      </c>
      <c r="Q238" s="87">
        <f t="shared" si="153"/>
        <v>1.5944002933044751E-2</v>
      </c>
      <c r="R238" s="96">
        <f t="shared" si="154"/>
        <v>0.17151528247381775</v>
      </c>
      <c r="AB238" s="119">
        <f t="shared" si="155"/>
        <v>89378.71428571429</v>
      </c>
      <c r="AC238" s="120">
        <f t="shared" si="156"/>
        <v>1136.2857142857142</v>
      </c>
      <c r="AD238" s="67">
        <f t="shared" si="157"/>
        <v>3663.7314285714283</v>
      </c>
      <c r="AE238" s="41">
        <f t="shared" si="158"/>
        <v>0.3101443805144794</v>
      </c>
    </row>
    <row r="239" spans="1:31" ht="13.8" x14ac:dyDescent="0.25">
      <c r="A239" s="95">
        <v>44097</v>
      </c>
      <c r="B239" s="81">
        <v>5732518</v>
      </c>
      <c r="C239" s="81">
        <v>91149</v>
      </c>
      <c r="D239" s="81">
        <v>4674987</v>
      </c>
      <c r="E239" s="81"/>
      <c r="F239" s="81">
        <f t="shared" si="143"/>
        <v>86508</v>
      </c>
      <c r="G239" s="81">
        <f t="shared" si="144"/>
        <v>1129</v>
      </c>
      <c r="H239" s="81">
        <f t="shared" si="145"/>
        <v>87374</v>
      </c>
      <c r="I239" s="81">
        <f t="shared" si="146"/>
        <v>966382</v>
      </c>
      <c r="J239" s="82">
        <f t="shared" si="147"/>
        <v>8.9699966067960032E-2</v>
      </c>
      <c r="K239" s="82">
        <f t="shared" si="148"/>
        <v>1.1658682517242769E-3</v>
      </c>
      <c r="L239" s="82">
        <f t="shared" si="149"/>
        <v>9.0227256533354255E-2</v>
      </c>
      <c r="M239" s="81">
        <f t="shared" si="150"/>
        <v>0.98147389400351326</v>
      </c>
      <c r="N239" s="84">
        <f t="shared" si="151"/>
        <v>1.5900342571972734E-2</v>
      </c>
      <c r="O239" s="84"/>
      <c r="P239" s="85">
        <f t="shared" si="152"/>
        <v>0.81552068392981936</v>
      </c>
      <c r="Q239" s="87">
        <f t="shared" si="153"/>
        <v>1.5900342571972734E-2</v>
      </c>
      <c r="R239" s="96">
        <f t="shared" si="154"/>
        <v>0.16857897349820794</v>
      </c>
      <c r="AB239" s="119">
        <f t="shared" si="155"/>
        <v>87752.142857142855</v>
      </c>
      <c r="AC239" s="120">
        <f t="shared" si="156"/>
        <v>1135.8571428571429</v>
      </c>
      <c r="AD239" s="67">
        <f t="shared" si="157"/>
        <v>3613.8685714285716</v>
      </c>
      <c r="AE239" s="41">
        <f t="shared" si="158"/>
        <v>0.31430505022714084</v>
      </c>
    </row>
    <row r="240" spans="1:31" ht="13.8" x14ac:dyDescent="0.25">
      <c r="A240" s="95">
        <v>44098</v>
      </c>
      <c r="B240" s="81">
        <v>5818570</v>
      </c>
      <c r="C240" s="81">
        <v>92290</v>
      </c>
      <c r="D240" s="81">
        <v>4756164</v>
      </c>
      <c r="E240" s="81"/>
      <c r="F240" s="81">
        <f t="shared" si="143"/>
        <v>86052</v>
      </c>
      <c r="G240" s="81">
        <f t="shared" si="144"/>
        <v>1141</v>
      </c>
      <c r="H240" s="81">
        <f t="shared" si="145"/>
        <v>81177</v>
      </c>
      <c r="I240" s="81">
        <f t="shared" si="146"/>
        <v>970116</v>
      </c>
      <c r="J240" s="82">
        <f t="shared" si="147"/>
        <v>8.9416969500406562E-2</v>
      </c>
      <c r="K240" s="82">
        <f t="shared" si="148"/>
        <v>1.1806925211769259E-3</v>
      </c>
      <c r="L240" s="82">
        <f t="shared" si="149"/>
        <v>8.4000943726186952E-2</v>
      </c>
      <c r="M240" s="81">
        <f t="shared" si="150"/>
        <v>1.0497212009492685</v>
      </c>
      <c r="N240" s="84">
        <f t="shared" si="151"/>
        <v>1.5861285504857724E-2</v>
      </c>
      <c r="O240" s="84"/>
      <c r="P240" s="85">
        <f t="shared" si="152"/>
        <v>0.81741115084977922</v>
      </c>
      <c r="Q240" s="87">
        <f t="shared" si="153"/>
        <v>1.5861285504857724E-2</v>
      </c>
      <c r="R240" s="96">
        <f t="shared" si="154"/>
        <v>0.16672756364536301</v>
      </c>
      <c r="AB240" s="119">
        <f t="shared" si="155"/>
        <v>86270.428571428565</v>
      </c>
      <c r="AC240" s="120">
        <f t="shared" si="156"/>
        <v>1131.1428571428571</v>
      </c>
      <c r="AD240" s="67">
        <f t="shared" si="157"/>
        <v>3575.1485714285718</v>
      </c>
      <c r="AE240" s="41">
        <f t="shared" si="158"/>
        <v>0.31639044770966557</v>
      </c>
    </row>
    <row r="241" spans="1:31" ht="13.8" x14ac:dyDescent="0.25">
      <c r="A241" s="95">
        <v>44099</v>
      </c>
      <c r="B241" s="81">
        <v>5903932</v>
      </c>
      <c r="C241" s="81">
        <v>93379</v>
      </c>
      <c r="D241" s="81">
        <v>4849584</v>
      </c>
      <c r="E241" s="81"/>
      <c r="F241" s="81">
        <f t="shared" si="143"/>
        <v>85362</v>
      </c>
      <c r="G241" s="81">
        <f t="shared" si="144"/>
        <v>1089</v>
      </c>
      <c r="H241" s="81">
        <f t="shared" si="145"/>
        <v>93420</v>
      </c>
      <c r="I241" s="81">
        <f t="shared" si="146"/>
        <v>960969</v>
      </c>
      <c r="J241" s="82">
        <f t="shared" si="147"/>
        <v>8.8364112446012527E-2</v>
      </c>
      <c r="K241" s="82">
        <f t="shared" si="148"/>
        <v>1.1225461697364028E-3</v>
      </c>
      <c r="L241" s="82">
        <f t="shared" si="149"/>
        <v>9.629776232945339E-2</v>
      </c>
      <c r="M241" s="81">
        <f t="shared" si="150"/>
        <v>0.90703995714350882</v>
      </c>
      <c r="N241" s="84">
        <f t="shared" si="151"/>
        <v>1.5816408454568921E-2</v>
      </c>
      <c r="O241" s="84"/>
      <c r="P241" s="85">
        <f t="shared" si="152"/>
        <v>0.82141596481802293</v>
      </c>
      <c r="Q241" s="87">
        <f t="shared" si="153"/>
        <v>1.5816408454568921E-2</v>
      </c>
      <c r="R241" s="96">
        <f t="shared" si="154"/>
        <v>0.16276762672740819</v>
      </c>
      <c r="AB241" s="119">
        <f t="shared" si="155"/>
        <v>85131.142857142855</v>
      </c>
      <c r="AC241" s="120">
        <f t="shared" si="156"/>
        <v>1108.5714285714287</v>
      </c>
      <c r="AD241" s="67">
        <f t="shared" si="157"/>
        <v>3510.0857142857144</v>
      </c>
      <c r="AE241" s="41">
        <f t="shared" si="158"/>
        <v>0.31582460338778867</v>
      </c>
    </row>
    <row r="242" spans="1:31" ht="13.8" x14ac:dyDescent="0.25">
      <c r="A242" s="95">
        <v>44100</v>
      </c>
      <c r="B242" s="81">
        <v>5992532</v>
      </c>
      <c r="C242" s="81">
        <v>94503</v>
      </c>
      <c r="D242" s="81">
        <v>4941627</v>
      </c>
      <c r="E242" s="81"/>
      <c r="F242" s="81">
        <f t="shared" si="143"/>
        <v>88600</v>
      </c>
      <c r="G242" s="81">
        <f t="shared" si="144"/>
        <v>1124</v>
      </c>
      <c r="H242" s="81">
        <f t="shared" si="145"/>
        <v>92043</v>
      </c>
      <c r="I242" s="81">
        <f t="shared" si="146"/>
        <v>956402</v>
      </c>
      <c r="J242" s="82">
        <f t="shared" si="147"/>
        <v>9.2594742342563208E-2</v>
      </c>
      <c r="K242" s="82">
        <f t="shared" si="148"/>
        <v>1.1696527151240051E-3</v>
      </c>
      <c r="L242" s="82">
        <f t="shared" si="149"/>
        <v>9.5781445603344131E-2</v>
      </c>
      <c r="M242" s="81">
        <f t="shared" si="150"/>
        <v>0.95506646080898405</v>
      </c>
      <c r="N242" s="84">
        <f t="shared" si="151"/>
        <v>1.577012855333939E-2</v>
      </c>
      <c r="O242" s="84"/>
      <c r="P242" s="85">
        <f t="shared" si="152"/>
        <v>0.82463089058181083</v>
      </c>
      <c r="Q242" s="87">
        <f t="shared" si="153"/>
        <v>1.577012855333939E-2</v>
      </c>
      <c r="R242" s="96">
        <f t="shared" si="154"/>
        <v>0.1595989808648498</v>
      </c>
      <c r="AB242" s="119">
        <f t="shared" si="155"/>
        <v>84559</v>
      </c>
      <c r="AC242" s="120">
        <f t="shared" si="156"/>
        <v>1107.2857142857142</v>
      </c>
      <c r="AD242" s="67">
        <f t="shared" si="157"/>
        <v>3450.8171428571427</v>
      </c>
      <c r="AE242" s="41">
        <f t="shared" si="158"/>
        <v>0.3208763804183854</v>
      </c>
    </row>
    <row r="243" spans="1:31" ht="13.8" x14ac:dyDescent="0.25">
      <c r="A243" s="95">
        <v>44101</v>
      </c>
      <c r="B243" s="81">
        <v>6074702</v>
      </c>
      <c r="C243" s="81">
        <v>95542</v>
      </c>
      <c r="D243" s="81">
        <v>5016520</v>
      </c>
      <c r="E243" s="81"/>
      <c r="F243" s="81">
        <f t="shared" ref="F243:F249" si="159">B243-B242</f>
        <v>82170</v>
      </c>
      <c r="G243" s="81">
        <f t="shared" ref="G243:G249" si="160">C243-C242</f>
        <v>1039</v>
      </c>
      <c r="H243" s="81">
        <f t="shared" ref="H243:H249" si="161">D243-D242</f>
        <v>74893</v>
      </c>
      <c r="I243" s="81">
        <f t="shared" ref="I243:I249" si="162">B243-D243-C243</f>
        <v>962640</v>
      </c>
      <c r="J243" s="82">
        <f t="shared" ref="J243:J249" si="163">F243/I242*$B$2/($B$2-B242)</f>
        <v>8.6290462856278713E-2</v>
      </c>
      <c r="K243" s="82">
        <f t="shared" ref="K243:K249" si="164">G243/I242</f>
        <v>1.0863632656560734E-3</v>
      </c>
      <c r="L243" s="82">
        <f t="shared" ref="L243:L249" si="165">H243/I242</f>
        <v>7.8307029889105206E-2</v>
      </c>
      <c r="M243" s="81">
        <f t="shared" ref="M243:M249" si="166">J243/(K243+L243)</f>
        <v>1.0868720862965637</v>
      </c>
      <c r="N243" s="84">
        <f t="shared" ref="N243:N249" si="167">C243/B243</f>
        <v>1.572784969534308E-2</v>
      </c>
      <c r="O243" s="84"/>
      <c r="P243" s="85">
        <f t="shared" ref="P243:P249" si="168">D243/B243</f>
        <v>0.82580511768313902</v>
      </c>
      <c r="Q243" s="87">
        <f t="shared" ref="Q243:Q249" si="169">N243</f>
        <v>1.572784969534308E-2</v>
      </c>
      <c r="R243" s="96">
        <f t="shared" ref="R243:R249" si="170">IF(P243="","",1-SUM(P243:Q243))</f>
        <v>0.15846703262151784</v>
      </c>
      <c r="AB243" s="119">
        <f t="shared" ref="AB243:AB249" si="171">AVERAGE(F237:F243)</f>
        <v>83874.571428571435</v>
      </c>
      <c r="AC243" s="120">
        <f t="shared" ref="AC243:AC249" si="172">AVERAGE(G237:G243)</f>
        <v>1094.2857142857142</v>
      </c>
      <c r="AD243" s="67">
        <f t="shared" ref="AD243:AD249" si="173">INDEX(AB222:AB243,$AE$3)*$AD$2</f>
        <v>3405.2457142857143</v>
      </c>
      <c r="AE243" s="41">
        <f t="shared" ref="AE243:AE249" si="174">AC243/AD243</f>
        <v>0.32135293782030411</v>
      </c>
    </row>
    <row r="244" spans="1:31" ht="13.8" x14ac:dyDescent="0.25">
      <c r="A244" s="95">
        <v>44102</v>
      </c>
      <c r="B244" s="81">
        <v>6145291</v>
      </c>
      <c r="C244" s="81">
        <v>96318</v>
      </c>
      <c r="D244" s="81">
        <v>5101397</v>
      </c>
      <c r="E244" s="81"/>
      <c r="F244" s="81">
        <f t="shared" si="159"/>
        <v>70589</v>
      </c>
      <c r="G244" s="81">
        <f t="shared" si="160"/>
        <v>776</v>
      </c>
      <c r="H244" s="81">
        <f t="shared" si="161"/>
        <v>84877</v>
      </c>
      <c r="I244" s="81">
        <f t="shared" si="162"/>
        <v>947576</v>
      </c>
      <c r="J244" s="82">
        <f t="shared" si="163"/>
        <v>7.3652770176170612E-2</v>
      </c>
      <c r="K244" s="82">
        <f t="shared" si="164"/>
        <v>8.0611651292279566E-4</v>
      </c>
      <c r="L244" s="82">
        <f t="shared" si="165"/>
        <v>8.8171071220809444E-2</v>
      </c>
      <c r="M244" s="81">
        <f t="shared" si="166"/>
        <v>0.82777138783684023</v>
      </c>
      <c r="N244" s="84">
        <f t="shared" si="167"/>
        <v>1.5673464446191401E-2</v>
      </c>
      <c r="O244" s="84"/>
      <c r="P244" s="85">
        <f t="shared" si="168"/>
        <v>0.83013107109167006</v>
      </c>
      <c r="Q244" s="87">
        <f t="shared" si="169"/>
        <v>1.5673464446191401E-2</v>
      </c>
      <c r="R244" s="96">
        <f t="shared" si="170"/>
        <v>0.1541954644621385</v>
      </c>
      <c r="AB244" s="119">
        <f t="shared" si="171"/>
        <v>83232.571428571435</v>
      </c>
      <c r="AC244" s="120">
        <f t="shared" si="172"/>
        <v>1054.7142857142858</v>
      </c>
      <c r="AD244" s="67">
        <f t="shared" si="173"/>
        <v>3382.36</v>
      </c>
      <c r="AE244" s="41">
        <f t="shared" si="174"/>
        <v>0.31182792065725878</v>
      </c>
    </row>
    <row r="245" spans="1:31" ht="13.8" x14ac:dyDescent="0.25">
      <c r="A245" s="95">
        <v>44103</v>
      </c>
      <c r="B245" s="81">
        <v>6225763</v>
      </c>
      <c r="C245" s="81">
        <v>97497</v>
      </c>
      <c r="D245" s="81">
        <v>5187825</v>
      </c>
      <c r="E245" s="81"/>
      <c r="F245" s="81">
        <f t="shared" si="159"/>
        <v>80472</v>
      </c>
      <c r="G245" s="81">
        <f t="shared" si="160"/>
        <v>1179</v>
      </c>
      <c r="H245" s="81">
        <f t="shared" si="161"/>
        <v>86428</v>
      </c>
      <c r="I245" s="81">
        <f t="shared" si="162"/>
        <v>940441</v>
      </c>
      <c r="J245" s="82">
        <f t="shared" si="163"/>
        <v>8.530392536837543E-2</v>
      </c>
      <c r="K245" s="82">
        <f t="shared" si="164"/>
        <v>1.2442273759571791E-3</v>
      </c>
      <c r="L245" s="82">
        <f t="shared" si="165"/>
        <v>9.1209570525213807E-2</v>
      </c>
      <c r="M245" s="81">
        <f t="shared" si="166"/>
        <v>0.92266545350101836</v>
      </c>
      <c r="N245" s="84">
        <f t="shared" si="167"/>
        <v>1.5660249193552661E-2</v>
      </c>
      <c r="O245" s="84"/>
      <c r="P245" s="85">
        <f t="shared" si="168"/>
        <v>0.83328340638729748</v>
      </c>
      <c r="Q245" s="87">
        <f t="shared" si="169"/>
        <v>1.5660249193552661E-2</v>
      </c>
      <c r="R245" s="96">
        <f t="shared" si="170"/>
        <v>0.15105634441914984</v>
      </c>
      <c r="AB245" s="119">
        <f t="shared" si="171"/>
        <v>82821.857142857145</v>
      </c>
      <c r="AC245" s="120">
        <f t="shared" si="172"/>
        <v>1068.1428571428571</v>
      </c>
      <c r="AD245" s="67">
        <f t="shared" si="173"/>
        <v>3354.9828571428575</v>
      </c>
      <c r="AE245" s="41">
        <f t="shared" si="174"/>
        <v>0.31837505663218202</v>
      </c>
    </row>
    <row r="246" spans="1:31" ht="13.8" x14ac:dyDescent="0.25">
      <c r="A246" s="95">
        <v>44104</v>
      </c>
      <c r="B246" s="81">
        <v>6312584</v>
      </c>
      <c r="C246" s="81">
        <v>98678</v>
      </c>
      <c r="D246" s="81">
        <v>5273201</v>
      </c>
      <c r="E246" s="81"/>
      <c r="F246" s="81">
        <f t="shared" si="159"/>
        <v>86821</v>
      </c>
      <c r="G246" s="81">
        <f t="shared" si="160"/>
        <v>1181</v>
      </c>
      <c r="H246" s="81">
        <f t="shared" si="161"/>
        <v>85376</v>
      </c>
      <c r="I246" s="81">
        <f t="shared" si="162"/>
        <v>940705</v>
      </c>
      <c r="J246" s="82">
        <f t="shared" si="163"/>
        <v>9.2737832595435207E-2</v>
      </c>
      <c r="K246" s="82">
        <f t="shared" si="164"/>
        <v>1.2557938243866441E-3</v>
      </c>
      <c r="L246" s="82">
        <f t="shared" si="165"/>
        <v>9.0782941194609765E-2</v>
      </c>
      <c r="M246" s="81">
        <f t="shared" si="166"/>
        <v>1.0075956886662394</v>
      </c>
      <c r="N246" s="84">
        <f t="shared" si="167"/>
        <v>1.563195040256098E-2</v>
      </c>
      <c r="O246" s="84"/>
      <c r="P246" s="85">
        <f t="shared" si="168"/>
        <v>0.83534745834669288</v>
      </c>
      <c r="Q246" s="87">
        <f t="shared" si="169"/>
        <v>1.563195040256098E-2</v>
      </c>
      <c r="R246" s="96">
        <f t="shared" si="170"/>
        <v>0.14902059125074618</v>
      </c>
      <c r="AB246" s="119">
        <f t="shared" si="171"/>
        <v>82866.571428571435</v>
      </c>
      <c r="AC246" s="120">
        <f t="shared" si="172"/>
        <v>1075.5714285714287</v>
      </c>
      <c r="AD246" s="67">
        <f t="shared" si="173"/>
        <v>3329.3028571428576</v>
      </c>
      <c r="AE246" s="41">
        <f t="shared" si="174"/>
        <v>0.32306205674976141</v>
      </c>
    </row>
    <row r="247" spans="1:31" ht="13.8" x14ac:dyDescent="0.25">
      <c r="A247" s="95">
        <v>44105</v>
      </c>
      <c r="B247" s="81">
        <v>6394068</v>
      </c>
      <c r="C247" s="81">
        <v>99773</v>
      </c>
      <c r="D247" s="81">
        <v>5352078</v>
      </c>
      <c r="E247" s="81"/>
      <c r="F247" s="81">
        <f t="shared" si="159"/>
        <v>81484</v>
      </c>
      <c r="G247" s="81">
        <f t="shared" si="160"/>
        <v>1095</v>
      </c>
      <c r="H247" s="81">
        <f t="shared" si="161"/>
        <v>78877</v>
      </c>
      <c r="I247" s="81">
        <f t="shared" si="162"/>
        <v>942217</v>
      </c>
      <c r="J247" s="82">
        <f t="shared" si="163"/>
        <v>8.7018190473722154E-2</v>
      </c>
      <c r="K247" s="82">
        <f t="shared" si="164"/>
        <v>1.1640206015700991E-3</v>
      </c>
      <c r="L247" s="82">
        <f t="shared" si="165"/>
        <v>8.3848815516022551E-2</v>
      </c>
      <c r="M247" s="81">
        <f t="shared" si="166"/>
        <v>1.0235888419644725</v>
      </c>
      <c r="N247" s="84">
        <f t="shared" si="167"/>
        <v>1.5603994202126095E-2</v>
      </c>
      <c r="O247" s="84"/>
      <c r="P247" s="85">
        <f t="shared" si="168"/>
        <v>0.83703801711211079</v>
      </c>
      <c r="Q247" s="87">
        <f t="shared" si="169"/>
        <v>1.5603994202126095E-2</v>
      </c>
      <c r="R247" s="96">
        <f t="shared" si="170"/>
        <v>0.14735798868576311</v>
      </c>
      <c r="AB247" s="119">
        <f t="shared" si="171"/>
        <v>82214</v>
      </c>
      <c r="AC247" s="120">
        <f t="shared" si="172"/>
        <v>1069</v>
      </c>
      <c r="AD247" s="67">
        <f t="shared" si="173"/>
        <v>3312.8742857142861</v>
      </c>
      <c r="AE247" s="41">
        <f t="shared" si="174"/>
        <v>0.32268052084249665</v>
      </c>
    </row>
    <row r="248" spans="1:31" ht="13.8" x14ac:dyDescent="0.25">
      <c r="A248" s="95">
        <v>44106</v>
      </c>
      <c r="B248" s="81">
        <v>6473544</v>
      </c>
      <c r="C248" s="81">
        <v>100842</v>
      </c>
      <c r="D248" s="81">
        <v>5427706</v>
      </c>
      <c r="E248" s="81"/>
      <c r="F248" s="81">
        <f t="shared" si="159"/>
        <v>79476</v>
      </c>
      <c r="G248" s="81">
        <f t="shared" si="160"/>
        <v>1069</v>
      </c>
      <c r="H248" s="81">
        <f t="shared" si="161"/>
        <v>75628</v>
      </c>
      <c r="I248" s="81">
        <f t="shared" si="162"/>
        <v>944996</v>
      </c>
      <c r="J248" s="82">
        <f t="shared" si="163"/>
        <v>8.4742639632809424E-2</v>
      </c>
      <c r="K248" s="82">
        <f t="shared" si="164"/>
        <v>1.134558175027621E-3</v>
      </c>
      <c r="L248" s="82">
        <f t="shared" si="165"/>
        <v>8.0266010908315172E-2</v>
      </c>
      <c r="M248" s="81">
        <f t="shared" si="166"/>
        <v>1.0410570907194128</v>
      </c>
      <c r="N248" s="84">
        <f t="shared" si="167"/>
        <v>1.5577556899281135E-2</v>
      </c>
      <c r="O248" s="84"/>
      <c r="P248" s="85">
        <f t="shared" si="168"/>
        <v>0.83844428955762096</v>
      </c>
      <c r="Q248" s="87">
        <f t="shared" si="169"/>
        <v>1.5577556899281135E-2</v>
      </c>
      <c r="R248" s="96">
        <f t="shared" si="170"/>
        <v>0.14597815354309795</v>
      </c>
      <c r="AB248" s="119">
        <f t="shared" si="171"/>
        <v>81373.142857142855</v>
      </c>
      <c r="AC248" s="120">
        <f t="shared" si="172"/>
        <v>1066.1428571428571</v>
      </c>
      <c r="AD248" s="67">
        <f t="shared" si="173"/>
        <v>3314.6628571428573</v>
      </c>
      <c r="AE248" s="41">
        <f t="shared" si="174"/>
        <v>0.32164443356445643</v>
      </c>
    </row>
    <row r="249" spans="1:31" ht="13.8" x14ac:dyDescent="0.25">
      <c r="A249" s="95">
        <v>44107</v>
      </c>
      <c r="B249" s="81">
        <v>6549373</v>
      </c>
      <c r="C249" s="81">
        <v>101782</v>
      </c>
      <c r="D249" s="81">
        <v>5509966</v>
      </c>
      <c r="E249" s="81"/>
      <c r="F249" s="81">
        <f t="shared" si="159"/>
        <v>75829</v>
      </c>
      <c r="G249" s="81">
        <f t="shared" si="160"/>
        <v>940</v>
      </c>
      <c r="H249" s="81">
        <f t="shared" si="161"/>
        <v>82260</v>
      </c>
      <c r="I249" s="81">
        <f t="shared" si="162"/>
        <v>937625</v>
      </c>
      <c r="J249" s="82">
        <f t="shared" si="163"/>
        <v>8.0620856828350837E-2</v>
      </c>
      <c r="K249" s="82">
        <f t="shared" si="164"/>
        <v>9.9471320513525984E-4</v>
      </c>
      <c r="L249" s="82">
        <f t="shared" si="165"/>
        <v>8.7047987504709018E-2</v>
      </c>
      <c r="M249" s="81">
        <f t="shared" si="166"/>
        <v>0.91570176946351223</v>
      </c>
      <c r="N249" s="84">
        <f t="shared" si="167"/>
        <v>1.5540724280018866E-2</v>
      </c>
      <c r="O249" s="84"/>
      <c r="P249" s="85">
        <f t="shared" si="168"/>
        <v>0.84129671649484616</v>
      </c>
      <c r="Q249" s="87">
        <f t="shared" si="169"/>
        <v>1.5540724280018866E-2</v>
      </c>
      <c r="R249" s="96">
        <f t="shared" si="170"/>
        <v>0.14316255922513499</v>
      </c>
      <c r="AB249" s="119">
        <f t="shared" si="171"/>
        <v>79548.71428571429</v>
      </c>
      <c r="AC249" s="120">
        <f t="shared" si="172"/>
        <v>1039.8571428571429</v>
      </c>
      <c r="AD249" s="67">
        <f t="shared" si="173"/>
        <v>3288.56</v>
      </c>
      <c r="AE249" s="41">
        <f t="shared" si="174"/>
        <v>0.31620440036281622</v>
      </c>
    </row>
    <row r="250" spans="1:31" ht="13.8" x14ac:dyDescent="0.25">
      <c r="A250" s="95">
        <v>44108</v>
      </c>
      <c r="B250" s="81">
        <v>6623815</v>
      </c>
      <c r="C250" s="81">
        <v>102685</v>
      </c>
      <c r="D250" s="81">
        <v>5586703</v>
      </c>
      <c r="E250" s="81"/>
      <c r="F250" s="81">
        <f t="shared" ref="F250:F270" si="175">B250-B249</f>
        <v>74442</v>
      </c>
      <c r="G250" s="81">
        <f t="shared" ref="G250:G270" si="176">C250-C249</f>
        <v>903</v>
      </c>
      <c r="H250" s="81">
        <f t="shared" ref="H250:H270" si="177">D250-D249</f>
        <v>76737</v>
      </c>
      <c r="I250" s="81">
        <f t="shared" ref="I250:I270" si="178">B250-D250-C250</f>
        <v>934427</v>
      </c>
      <c r="J250" s="82">
        <f t="shared" ref="J250:J270" si="179">F250/I249*$B$2/($B$2-B249)</f>
        <v>7.9772808465482944E-2</v>
      </c>
      <c r="K250" s="82">
        <f t="shared" ref="K250:K270" si="180">G250/I249</f>
        <v>9.6307159045460602E-4</v>
      </c>
      <c r="L250" s="82">
        <f t="shared" ref="L250:L270" si="181">H250/I249</f>
        <v>8.1841887748300229E-2</v>
      </c>
      <c r="M250" s="81">
        <f t="shared" ref="M250:M270" si="182">J250/(K250+L250)</f>
        <v>0.96338201361989229</v>
      </c>
      <c r="N250" s="84">
        <f t="shared" ref="N250:N270" si="183">C250/B250</f>
        <v>1.5502395522821818E-2</v>
      </c>
      <c r="O250" s="84"/>
      <c r="P250" s="85">
        <f t="shared" ref="P250:P270" si="184">D250/B250</f>
        <v>0.84342678652709957</v>
      </c>
      <c r="Q250" s="87">
        <f t="shared" ref="Q250:Q270" si="185">N250</f>
        <v>1.5502395522821818E-2</v>
      </c>
      <c r="R250" s="96">
        <f t="shared" ref="R250:R270" si="186">IF(P250="","",1-SUM(P250:Q250))</f>
        <v>0.14107081795007859</v>
      </c>
      <c r="AB250" s="119">
        <f t="shared" ref="AB250:AB270" si="187">AVERAGE(F244:F250)</f>
        <v>78444.71428571429</v>
      </c>
      <c r="AC250" s="120">
        <f t="shared" ref="AC250:AC270" si="188">AVERAGE(G244:G250)</f>
        <v>1020.4285714285714</v>
      </c>
      <c r="AD250" s="67">
        <f t="shared" ref="AD250:AD270" si="189">INDEX(AB229:AB250,$AE$3)*$AD$2</f>
        <v>3254.9257142857141</v>
      </c>
      <c r="AE250" s="41">
        <f t="shared" ref="AE250:AE270" si="190">AC250/AD250</f>
        <v>0.3135028756416649</v>
      </c>
    </row>
    <row r="251" spans="1:31" ht="13.8" x14ac:dyDescent="0.25">
      <c r="A251" s="95">
        <v>44109</v>
      </c>
      <c r="B251" s="81">
        <v>6685082</v>
      </c>
      <c r="C251" s="81">
        <v>103569</v>
      </c>
      <c r="D251" s="81">
        <v>5662490</v>
      </c>
      <c r="E251" s="81"/>
      <c r="F251" s="81">
        <f t="shared" si="175"/>
        <v>61267</v>
      </c>
      <c r="G251" s="81">
        <f t="shared" si="176"/>
        <v>884</v>
      </c>
      <c r="H251" s="81">
        <f t="shared" si="177"/>
        <v>75787</v>
      </c>
      <c r="I251" s="81">
        <f t="shared" si="178"/>
        <v>919023</v>
      </c>
      <c r="J251" s="82">
        <f t="shared" si="179"/>
        <v>6.5882611229974075E-2</v>
      </c>
      <c r="K251" s="82">
        <f t="shared" si="180"/>
        <v>9.4603430765592179E-4</v>
      </c>
      <c r="L251" s="82">
        <f t="shared" si="181"/>
        <v>8.1105319088596542E-2</v>
      </c>
      <c r="M251" s="81">
        <f t="shared" si="182"/>
        <v>0.80294362619231496</v>
      </c>
      <c r="N251" s="84">
        <f t="shared" si="183"/>
        <v>1.5492554915556758E-2</v>
      </c>
      <c r="O251" s="84"/>
      <c r="P251" s="85">
        <f t="shared" si="184"/>
        <v>0.84703373870357912</v>
      </c>
      <c r="Q251" s="87">
        <f t="shared" si="185"/>
        <v>1.5492554915556758E-2</v>
      </c>
      <c r="R251" s="96">
        <f t="shared" si="186"/>
        <v>0.13747370638086409</v>
      </c>
      <c r="AB251" s="119">
        <f t="shared" si="187"/>
        <v>77113</v>
      </c>
      <c r="AC251" s="120">
        <f t="shared" si="188"/>
        <v>1035.8571428571429</v>
      </c>
      <c r="AD251" s="67">
        <f t="shared" si="189"/>
        <v>3181.9485714285715</v>
      </c>
      <c r="AE251" s="41">
        <f t="shared" si="190"/>
        <v>0.3255417614723054</v>
      </c>
    </row>
    <row r="252" spans="1:31" ht="13.8" x14ac:dyDescent="0.25">
      <c r="A252" s="95">
        <v>44110</v>
      </c>
      <c r="B252" s="81">
        <v>6757131</v>
      </c>
      <c r="C252" s="81">
        <v>104555</v>
      </c>
      <c r="D252" s="81">
        <v>5744693</v>
      </c>
      <c r="E252" s="81"/>
      <c r="F252" s="81">
        <f t="shared" si="175"/>
        <v>72049</v>
      </c>
      <c r="G252" s="81">
        <f t="shared" si="176"/>
        <v>986</v>
      </c>
      <c r="H252" s="81">
        <f t="shared" si="177"/>
        <v>82203</v>
      </c>
      <c r="I252" s="81">
        <f t="shared" si="178"/>
        <v>907883</v>
      </c>
      <c r="J252" s="82">
        <f t="shared" si="179"/>
        <v>7.8779010026281501E-2</v>
      </c>
      <c r="K252" s="82">
        <f t="shared" si="180"/>
        <v>1.0728784807344321E-3</v>
      </c>
      <c r="L252" s="82">
        <f t="shared" si="181"/>
        <v>8.9446074798998507E-2</v>
      </c>
      <c r="M252" s="81">
        <f t="shared" si="182"/>
        <v>0.87030403216030117</v>
      </c>
      <c r="N252" s="84">
        <f t="shared" si="183"/>
        <v>1.547328296580309E-2</v>
      </c>
      <c r="O252" s="84"/>
      <c r="P252" s="85">
        <f t="shared" si="184"/>
        <v>0.85016747492389888</v>
      </c>
      <c r="Q252" s="87">
        <f t="shared" si="185"/>
        <v>1.547328296580309E-2</v>
      </c>
      <c r="R252" s="96">
        <f t="shared" si="186"/>
        <v>0.13435924211029804</v>
      </c>
      <c r="AB252" s="119">
        <f t="shared" si="187"/>
        <v>75909.71428571429</v>
      </c>
      <c r="AC252" s="120">
        <f t="shared" si="188"/>
        <v>1008.2857142857143</v>
      </c>
      <c r="AD252" s="67">
        <f t="shared" si="189"/>
        <v>3137.7885714285717</v>
      </c>
      <c r="AE252" s="41">
        <f t="shared" si="190"/>
        <v>0.32133640981000267</v>
      </c>
    </row>
    <row r="253" spans="1:31" ht="13.8" x14ac:dyDescent="0.25">
      <c r="A253" s="95">
        <v>44111</v>
      </c>
      <c r="B253" s="81">
        <v>6835655</v>
      </c>
      <c r="C253" s="81">
        <v>105526</v>
      </c>
      <c r="D253" s="81">
        <v>5827704</v>
      </c>
      <c r="E253" s="81"/>
      <c r="F253" s="81">
        <f t="shared" si="175"/>
        <v>78524</v>
      </c>
      <c r="G253" s="81">
        <f t="shared" si="176"/>
        <v>971</v>
      </c>
      <c r="H253" s="81">
        <f t="shared" si="177"/>
        <v>83011</v>
      </c>
      <c r="I253" s="81">
        <f t="shared" si="178"/>
        <v>902425</v>
      </c>
      <c r="J253" s="82">
        <f t="shared" si="179"/>
        <v>8.6916905839019162E-2</v>
      </c>
      <c r="K253" s="82">
        <f t="shared" si="180"/>
        <v>1.069521072649229E-3</v>
      </c>
      <c r="L253" s="82">
        <f t="shared" si="181"/>
        <v>9.143358780812065E-2</v>
      </c>
      <c r="M253" s="81">
        <f t="shared" si="182"/>
        <v>0.93961064542218853</v>
      </c>
      <c r="N253" s="84">
        <f t="shared" si="183"/>
        <v>1.5437584254910465E-2</v>
      </c>
      <c r="O253" s="84"/>
      <c r="P253" s="85">
        <f t="shared" si="184"/>
        <v>0.85254507431987137</v>
      </c>
      <c r="Q253" s="87">
        <f t="shared" si="185"/>
        <v>1.5437584254910465E-2</v>
      </c>
      <c r="R253" s="96">
        <f t="shared" si="186"/>
        <v>0.13201734142521815</v>
      </c>
      <c r="AB253" s="119">
        <f t="shared" si="187"/>
        <v>74724.428571428565</v>
      </c>
      <c r="AC253" s="120">
        <f t="shared" si="188"/>
        <v>978.28571428571433</v>
      </c>
      <c r="AD253" s="67">
        <f t="shared" si="189"/>
        <v>3084.52</v>
      </c>
      <c r="AE253" s="41">
        <f t="shared" si="190"/>
        <v>0.31715978962227975</v>
      </c>
    </row>
    <row r="254" spans="1:31" ht="13.8" x14ac:dyDescent="0.25">
      <c r="A254" s="95">
        <v>44112</v>
      </c>
      <c r="B254" s="81">
        <v>6906151</v>
      </c>
      <c r="C254" s="81">
        <v>106490</v>
      </c>
      <c r="D254" s="81">
        <v>5906069</v>
      </c>
      <c r="E254" s="81"/>
      <c r="F254" s="81">
        <f t="shared" si="175"/>
        <v>70496</v>
      </c>
      <c r="G254" s="81">
        <f t="shared" si="176"/>
        <v>964</v>
      </c>
      <c r="H254" s="81">
        <f t="shared" si="177"/>
        <v>78365</v>
      </c>
      <c r="I254" s="81">
        <f t="shared" si="178"/>
        <v>893592</v>
      </c>
      <c r="J254" s="82">
        <f t="shared" si="179"/>
        <v>7.8507277800690459E-2</v>
      </c>
      <c r="K254" s="82">
        <f t="shared" si="180"/>
        <v>1.0682328171316175E-3</v>
      </c>
      <c r="L254" s="82">
        <f t="shared" si="181"/>
        <v>8.683824140510292E-2</v>
      </c>
      <c r="M254" s="81">
        <f t="shared" si="182"/>
        <v>0.89307731307955585</v>
      </c>
      <c r="N254" s="84">
        <f t="shared" si="183"/>
        <v>1.5419587553182663E-2</v>
      </c>
      <c r="O254" s="84"/>
      <c r="P254" s="85">
        <f t="shared" si="184"/>
        <v>0.85518967077319918</v>
      </c>
      <c r="Q254" s="87">
        <f t="shared" si="185"/>
        <v>1.5419587553182663E-2</v>
      </c>
      <c r="R254" s="96">
        <f t="shared" si="186"/>
        <v>0.12939074167361819</v>
      </c>
      <c r="AB254" s="119">
        <f t="shared" si="187"/>
        <v>73154.71428571429</v>
      </c>
      <c r="AC254" s="120">
        <f t="shared" si="188"/>
        <v>959.57142857142856</v>
      </c>
      <c r="AD254" s="67">
        <f t="shared" si="189"/>
        <v>3036.3885714285716</v>
      </c>
      <c r="AE254" s="41">
        <f t="shared" si="190"/>
        <v>0.31602392315683292</v>
      </c>
    </row>
    <row r="255" spans="1:31" ht="13.8" x14ac:dyDescent="0.25">
      <c r="A255" s="95">
        <v>44113</v>
      </c>
      <c r="B255" s="81">
        <v>6979423</v>
      </c>
      <c r="C255" s="81">
        <v>107416</v>
      </c>
      <c r="D255" s="81">
        <v>5988822</v>
      </c>
      <c r="E255" s="81"/>
      <c r="F255" s="81">
        <f t="shared" si="175"/>
        <v>73272</v>
      </c>
      <c r="G255" s="81">
        <f t="shared" si="176"/>
        <v>926</v>
      </c>
      <c r="H255" s="81">
        <f t="shared" si="177"/>
        <v>82753</v>
      </c>
      <c r="I255" s="81">
        <f t="shared" si="178"/>
        <v>883185</v>
      </c>
      <c r="J255" s="82">
        <f t="shared" si="179"/>
        <v>8.2409566906961287E-2</v>
      </c>
      <c r="K255" s="82">
        <f t="shared" si="180"/>
        <v>1.0362671107171954E-3</v>
      </c>
      <c r="L255" s="82">
        <f t="shared" si="181"/>
        <v>9.2607140618984951E-2</v>
      </c>
      <c r="M255" s="81">
        <f t="shared" si="182"/>
        <v>0.88003596734575407</v>
      </c>
      <c r="N255" s="84">
        <f t="shared" si="183"/>
        <v>1.5390383990195178E-2</v>
      </c>
      <c r="O255" s="84"/>
      <c r="P255" s="85">
        <f t="shared" si="184"/>
        <v>0.85806835321487174</v>
      </c>
      <c r="Q255" s="87">
        <f t="shared" si="185"/>
        <v>1.5390383990195178E-2</v>
      </c>
      <c r="R255" s="96">
        <f t="shared" si="186"/>
        <v>0.12654126279493305</v>
      </c>
      <c r="AB255" s="119">
        <f t="shared" si="187"/>
        <v>72268.428571428565</v>
      </c>
      <c r="AC255" s="120">
        <f t="shared" si="188"/>
        <v>939.14285714285711</v>
      </c>
      <c r="AD255" s="67">
        <f t="shared" si="189"/>
        <v>2988.9771428571426</v>
      </c>
      <c r="AE255" s="41">
        <f t="shared" si="190"/>
        <v>0.31420208728834137</v>
      </c>
    </row>
    <row r="256" spans="1:31" ht="13.8" x14ac:dyDescent="0.25">
      <c r="A256" s="95">
        <v>44114</v>
      </c>
      <c r="B256" s="81">
        <v>7053806</v>
      </c>
      <c r="C256" s="81">
        <v>108334</v>
      </c>
      <c r="D256" s="81">
        <v>6077976</v>
      </c>
      <c r="E256" s="81"/>
      <c r="F256" s="81">
        <f t="shared" si="175"/>
        <v>74383</v>
      </c>
      <c r="G256" s="81">
        <f t="shared" si="176"/>
        <v>918</v>
      </c>
      <c r="H256" s="81">
        <f t="shared" si="177"/>
        <v>89154</v>
      </c>
      <c r="I256" s="81">
        <f t="shared" si="178"/>
        <v>867496</v>
      </c>
      <c r="J256" s="82">
        <f t="shared" si="179"/>
        <v>8.4649430246462473E-2</v>
      </c>
      <c r="K256" s="82">
        <f t="shared" si="180"/>
        <v>1.0394198271030418E-3</v>
      </c>
      <c r="L256" s="82">
        <f t="shared" si="181"/>
        <v>0.10094600791453659</v>
      </c>
      <c r="M256" s="81">
        <f t="shared" si="182"/>
        <v>0.83001495528268454</v>
      </c>
      <c r="N256" s="84">
        <f t="shared" si="183"/>
        <v>1.5358233555048154E-2</v>
      </c>
      <c r="O256" s="84"/>
      <c r="P256" s="85">
        <f t="shared" si="184"/>
        <v>0.86165908163621174</v>
      </c>
      <c r="Q256" s="87">
        <f t="shared" si="185"/>
        <v>1.5358233555048154E-2</v>
      </c>
      <c r="R256" s="96">
        <f t="shared" si="186"/>
        <v>0.12298268480874008</v>
      </c>
      <c r="AB256" s="119">
        <f t="shared" si="187"/>
        <v>72061.857142857145</v>
      </c>
      <c r="AC256" s="120">
        <f t="shared" si="188"/>
        <v>936</v>
      </c>
      <c r="AD256" s="67">
        <f t="shared" si="189"/>
        <v>2926.1885714285718</v>
      </c>
      <c r="AE256" s="41">
        <f t="shared" si="190"/>
        <v>0.31987002107080292</v>
      </c>
    </row>
    <row r="257" spans="1:31" ht="13.8" x14ac:dyDescent="0.25">
      <c r="A257" s="95">
        <v>44115</v>
      </c>
      <c r="B257" s="81">
        <v>7120538</v>
      </c>
      <c r="C257" s="81">
        <v>109150</v>
      </c>
      <c r="D257" s="81">
        <v>6149535</v>
      </c>
      <c r="E257" s="81"/>
      <c r="F257" s="81">
        <f t="shared" si="175"/>
        <v>66732</v>
      </c>
      <c r="G257" s="81">
        <f t="shared" si="176"/>
        <v>816</v>
      </c>
      <c r="H257" s="81">
        <f t="shared" si="177"/>
        <v>71559</v>
      </c>
      <c r="I257" s="81">
        <f t="shared" si="178"/>
        <v>861853</v>
      </c>
      <c r="J257" s="82">
        <f t="shared" si="179"/>
        <v>7.7320067055028113E-2</v>
      </c>
      <c r="K257" s="82">
        <f t="shared" si="180"/>
        <v>9.4063834300100525E-4</v>
      </c>
      <c r="L257" s="82">
        <f t="shared" si="181"/>
        <v>8.2489141160305063E-2</v>
      </c>
      <c r="M257" s="81">
        <f t="shared" si="182"/>
        <v>0.9267682057335912</v>
      </c>
      <c r="N257" s="84">
        <f t="shared" si="183"/>
        <v>1.5328897900692336E-2</v>
      </c>
      <c r="O257" s="84"/>
      <c r="P257" s="85">
        <f t="shared" si="184"/>
        <v>0.86363347825683956</v>
      </c>
      <c r="Q257" s="87">
        <f t="shared" si="185"/>
        <v>1.5328897900692336E-2</v>
      </c>
      <c r="R257" s="96">
        <f t="shared" si="186"/>
        <v>0.12103762384246808</v>
      </c>
      <c r="AB257" s="119">
        <f t="shared" si="187"/>
        <v>70960.428571428565</v>
      </c>
      <c r="AC257" s="120">
        <f t="shared" si="188"/>
        <v>923.57142857142856</v>
      </c>
      <c r="AD257" s="67">
        <f t="shared" si="189"/>
        <v>2890.7371428571428</v>
      </c>
      <c r="AE257" s="41">
        <f t="shared" si="190"/>
        <v>0.31949339664228005</v>
      </c>
    </row>
    <row r="258" spans="1:31" ht="13.8" x14ac:dyDescent="0.25">
      <c r="A258" s="95">
        <v>44116</v>
      </c>
      <c r="B258" s="81">
        <v>7175880</v>
      </c>
      <c r="C258" s="81">
        <v>109856</v>
      </c>
      <c r="D258" s="81">
        <v>6227295</v>
      </c>
      <c r="E258" s="81"/>
      <c r="F258" s="81">
        <f t="shared" si="175"/>
        <v>55342</v>
      </c>
      <c r="G258" s="81">
        <f t="shared" si="176"/>
        <v>706</v>
      </c>
      <c r="H258" s="81">
        <f t="shared" si="177"/>
        <v>77760</v>
      </c>
      <c r="I258" s="81">
        <f t="shared" si="178"/>
        <v>838729</v>
      </c>
      <c r="J258" s="82">
        <f t="shared" si="179"/>
        <v>6.4545849864996827E-2</v>
      </c>
      <c r="K258" s="82">
        <f t="shared" si="180"/>
        <v>8.1916521727023052E-4</v>
      </c>
      <c r="L258" s="82">
        <f t="shared" si="181"/>
        <v>9.0224202967327374E-2</v>
      </c>
      <c r="M258" s="81">
        <f t="shared" si="182"/>
        <v>0.70895718328571755</v>
      </c>
      <c r="N258" s="84">
        <f t="shared" si="183"/>
        <v>1.5309063139294414E-2</v>
      </c>
      <c r="O258" s="84"/>
      <c r="P258" s="85">
        <f t="shared" si="184"/>
        <v>0.86780924430174422</v>
      </c>
      <c r="Q258" s="87">
        <f t="shared" si="185"/>
        <v>1.5309063139294414E-2</v>
      </c>
      <c r="R258" s="96">
        <f t="shared" si="186"/>
        <v>0.11688169255896141</v>
      </c>
      <c r="AB258" s="119">
        <f t="shared" si="187"/>
        <v>70114</v>
      </c>
      <c r="AC258" s="120">
        <f t="shared" si="188"/>
        <v>898.14285714285711</v>
      </c>
      <c r="AD258" s="67">
        <f t="shared" si="189"/>
        <v>2882.474285714286</v>
      </c>
      <c r="AE258" s="41">
        <f t="shared" si="190"/>
        <v>0.31158746553060562</v>
      </c>
    </row>
    <row r="259" spans="1:31" ht="13.8" x14ac:dyDescent="0.25">
      <c r="A259" s="95">
        <v>44117</v>
      </c>
      <c r="B259" s="81">
        <v>7239389</v>
      </c>
      <c r="C259" s="81">
        <v>110586</v>
      </c>
      <c r="D259" s="81">
        <v>6301927</v>
      </c>
      <c r="E259" s="81"/>
      <c r="F259" s="81">
        <f t="shared" si="175"/>
        <v>63509</v>
      </c>
      <c r="G259" s="81">
        <f t="shared" si="176"/>
        <v>730</v>
      </c>
      <c r="H259" s="81">
        <f t="shared" si="177"/>
        <v>74632</v>
      </c>
      <c r="I259" s="81">
        <f t="shared" si="178"/>
        <v>826876</v>
      </c>
      <c r="J259" s="82">
        <f t="shared" si="179"/>
        <v>7.6116321742965717E-2</v>
      </c>
      <c r="K259" s="82">
        <f t="shared" si="180"/>
        <v>8.7036456352409424E-4</v>
      </c>
      <c r="L259" s="82">
        <f t="shared" si="181"/>
        <v>8.8982257677986579E-2</v>
      </c>
      <c r="M259" s="81">
        <f t="shared" si="182"/>
        <v>0.84712409993306814</v>
      </c>
      <c r="N259" s="84">
        <f t="shared" si="183"/>
        <v>1.5275598534627715E-2</v>
      </c>
      <c r="O259" s="84"/>
      <c r="P259" s="85">
        <f t="shared" si="184"/>
        <v>0.87050536999738515</v>
      </c>
      <c r="Q259" s="87">
        <f t="shared" si="185"/>
        <v>1.5275598534627715E-2</v>
      </c>
      <c r="R259" s="96">
        <f t="shared" si="186"/>
        <v>0.11421903146798718</v>
      </c>
      <c r="AB259" s="119">
        <f t="shared" si="187"/>
        <v>68894</v>
      </c>
      <c r="AC259" s="120">
        <f t="shared" si="188"/>
        <v>861.57142857142856</v>
      </c>
      <c r="AD259" s="67">
        <f t="shared" si="189"/>
        <v>2838.4171428571426</v>
      </c>
      <c r="AE259" s="41">
        <f t="shared" si="190"/>
        <v>0.30353939720930984</v>
      </c>
    </row>
    <row r="260" spans="1:31" ht="13.8" x14ac:dyDescent="0.25">
      <c r="A260" s="95">
        <v>44118</v>
      </c>
      <c r="B260" s="81">
        <v>7307097</v>
      </c>
      <c r="C260" s="81">
        <v>111266</v>
      </c>
      <c r="D260" s="81">
        <v>6383441</v>
      </c>
      <c r="E260" s="81"/>
      <c r="F260" s="81">
        <f t="shared" si="175"/>
        <v>67708</v>
      </c>
      <c r="G260" s="81">
        <f t="shared" si="176"/>
        <v>680</v>
      </c>
      <c r="H260" s="81">
        <f t="shared" si="177"/>
        <v>81514</v>
      </c>
      <c r="I260" s="81">
        <f t="shared" si="178"/>
        <v>812390</v>
      </c>
      <c r="J260" s="82">
        <f t="shared" si="179"/>
        <v>8.2315926089577496E-2</v>
      </c>
      <c r="K260" s="82">
        <f t="shared" si="180"/>
        <v>8.2237239924728739E-4</v>
      </c>
      <c r="L260" s="82">
        <f t="shared" si="181"/>
        <v>9.8580681988593211E-2</v>
      </c>
      <c r="M260" s="81">
        <f t="shared" si="182"/>
        <v>0.82810258292874761</v>
      </c>
      <c r="N260" s="84">
        <f t="shared" si="183"/>
        <v>1.5227114133013425E-2</v>
      </c>
      <c r="O260" s="84"/>
      <c r="P260" s="85">
        <f t="shared" si="184"/>
        <v>0.87359467104378119</v>
      </c>
      <c r="Q260" s="87">
        <f t="shared" si="185"/>
        <v>1.5227114133013425E-2</v>
      </c>
      <c r="R260" s="96">
        <f t="shared" si="186"/>
        <v>0.11117821482320533</v>
      </c>
      <c r="AB260" s="119">
        <f t="shared" si="187"/>
        <v>67348.857142857145</v>
      </c>
      <c r="AC260" s="120">
        <f t="shared" si="188"/>
        <v>820</v>
      </c>
      <c r="AD260" s="67">
        <f t="shared" si="189"/>
        <v>2804.56</v>
      </c>
      <c r="AE260" s="41">
        <f t="shared" si="190"/>
        <v>0.2923809795475939</v>
      </c>
    </row>
    <row r="261" spans="1:31" ht="13.8" x14ac:dyDescent="0.25">
      <c r="A261" s="95">
        <v>44119</v>
      </c>
      <c r="B261" s="81">
        <v>7370468</v>
      </c>
      <c r="C261" s="81">
        <v>112161</v>
      </c>
      <c r="D261" s="81">
        <v>6453779</v>
      </c>
      <c r="E261" s="81"/>
      <c r="F261" s="81">
        <f t="shared" si="175"/>
        <v>63371</v>
      </c>
      <c r="G261" s="81">
        <f t="shared" si="176"/>
        <v>895</v>
      </c>
      <c r="H261" s="81">
        <f t="shared" si="177"/>
        <v>70338</v>
      </c>
      <c r="I261" s="81">
        <f t="shared" si="178"/>
        <v>804528</v>
      </c>
      <c r="J261" s="82">
        <f t="shared" si="179"/>
        <v>7.8420874728107354E-2</v>
      </c>
      <c r="K261" s="82">
        <f t="shared" si="180"/>
        <v>1.1016876130922339E-3</v>
      </c>
      <c r="L261" s="82">
        <f t="shared" si="181"/>
        <v>8.6581567966124651E-2</v>
      </c>
      <c r="M261" s="81">
        <f t="shared" si="182"/>
        <v>0.89436545449955962</v>
      </c>
      <c r="N261" s="84">
        <f t="shared" si="183"/>
        <v>1.521762254445715E-2</v>
      </c>
      <c r="O261" s="84"/>
      <c r="P261" s="85">
        <f t="shared" si="184"/>
        <v>0.87562675802947654</v>
      </c>
      <c r="Q261" s="87">
        <f t="shared" si="185"/>
        <v>1.521762254445715E-2</v>
      </c>
      <c r="R261" s="96">
        <f t="shared" si="186"/>
        <v>0.10915561942606633</v>
      </c>
      <c r="AB261" s="119">
        <f t="shared" si="187"/>
        <v>66331</v>
      </c>
      <c r="AC261" s="120">
        <f t="shared" si="188"/>
        <v>810.14285714285711</v>
      </c>
      <c r="AD261" s="67">
        <f t="shared" si="189"/>
        <v>2755.76</v>
      </c>
      <c r="AE261" s="41">
        <f t="shared" si="190"/>
        <v>0.29398164467981863</v>
      </c>
    </row>
    <row r="262" spans="1:31" ht="13.8" x14ac:dyDescent="0.25">
      <c r="A262" s="95">
        <v>44120</v>
      </c>
      <c r="B262" s="81">
        <v>7432680</v>
      </c>
      <c r="C262" s="81">
        <v>112998</v>
      </c>
      <c r="D262" s="81">
        <v>6524595</v>
      </c>
      <c r="E262" s="81"/>
      <c r="F262" s="81">
        <f t="shared" si="175"/>
        <v>62212</v>
      </c>
      <c r="G262" s="81">
        <f t="shared" si="176"/>
        <v>837</v>
      </c>
      <c r="H262" s="81">
        <f t="shared" si="177"/>
        <v>70816</v>
      </c>
      <c r="I262" s="81">
        <f t="shared" si="178"/>
        <v>795087</v>
      </c>
      <c r="J262" s="82">
        <f t="shared" si="179"/>
        <v>7.7742542618551694E-2</v>
      </c>
      <c r="K262" s="82">
        <f t="shared" si="180"/>
        <v>1.0403615536065866E-3</v>
      </c>
      <c r="L262" s="82">
        <f t="shared" si="181"/>
        <v>8.8021796631068155E-2</v>
      </c>
      <c r="M262" s="81">
        <f t="shared" si="182"/>
        <v>0.87290207427209132</v>
      </c>
      <c r="N262" s="84">
        <f t="shared" si="183"/>
        <v>1.5202860879252168E-2</v>
      </c>
      <c r="O262" s="84"/>
      <c r="P262" s="85">
        <f t="shared" si="184"/>
        <v>0.87782536043526693</v>
      </c>
      <c r="Q262" s="87">
        <f t="shared" si="185"/>
        <v>1.5202860879252168E-2</v>
      </c>
      <c r="R262" s="96">
        <f t="shared" si="186"/>
        <v>0.10697177868548091</v>
      </c>
      <c r="AB262" s="119">
        <f t="shared" si="187"/>
        <v>64751</v>
      </c>
      <c r="AC262" s="120">
        <f t="shared" si="188"/>
        <v>797.42857142857144</v>
      </c>
      <c r="AD262" s="67">
        <f t="shared" si="189"/>
        <v>2693.954285714286</v>
      </c>
      <c r="AE262" s="41">
        <f t="shared" si="190"/>
        <v>0.29600671980858723</v>
      </c>
    </row>
    <row r="263" spans="1:31" ht="13.8" x14ac:dyDescent="0.25">
      <c r="A263" s="95">
        <v>44121</v>
      </c>
      <c r="B263" s="81">
        <v>7494551</v>
      </c>
      <c r="C263" s="81">
        <v>114031</v>
      </c>
      <c r="D263" s="81">
        <v>6597209</v>
      </c>
      <c r="E263" s="81"/>
      <c r="F263" s="81">
        <f t="shared" si="175"/>
        <v>61871</v>
      </c>
      <c r="G263" s="81">
        <f t="shared" si="176"/>
        <v>1033</v>
      </c>
      <c r="H263" s="81">
        <f t="shared" si="177"/>
        <v>72614</v>
      </c>
      <c r="I263" s="81">
        <f t="shared" si="178"/>
        <v>783311</v>
      </c>
      <c r="J263" s="82">
        <f t="shared" si="179"/>
        <v>7.8238030140660275E-2</v>
      </c>
      <c r="K263" s="82">
        <f t="shared" si="180"/>
        <v>1.299228889417133E-3</v>
      </c>
      <c r="L263" s="82">
        <f t="shared" si="181"/>
        <v>9.1328370354439206E-2</v>
      </c>
      <c r="M263" s="81">
        <f t="shared" si="182"/>
        <v>0.84465138662059758</v>
      </c>
      <c r="N263" s="84">
        <f t="shared" si="183"/>
        <v>1.5215187674351672E-2</v>
      </c>
      <c r="O263" s="84"/>
      <c r="P263" s="85">
        <f t="shared" si="184"/>
        <v>0.8802674102824839</v>
      </c>
      <c r="Q263" s="87">
        <f t="shared" si="185"/>
        <v>1.5215187674351672E-2</v>
      </c>
      <c r="R263" s="96">
        <f t="shared" si="186"/>
        <v>0.1045174020431644</v>
      </c>
      <c r="AB263" s="119">
        <f t="shared" si="187"/>
        <v>62963.571428571428</v>
      </c>
      <c r="AC263" s="120">
        <f t="shared" si="188"/>
        <v>813.85714285714289</v>
      </c>
      <c r="AD263" s="67">
        <f t="shared" si="189"/>
        <v>2653.2400000000002</v>
      </c>
      <c r="AE263" s="41">
        <f t="shared" si="190"/>
        <v>0.30674086884606849</v>
      </c>
    </row>
    <row r="264" spans="1:31" ht="13.8" x14ac:dyDescent="0.25">
      <c r="A264" s="95">
        <v>44122</v>
      </c>
      <c r="B264" s="81">
        <v>7550273</v>
      </c>
      <c r="C264" s="81">
        <v>114610</v>
      </c>
      <c r="D264" s="81">
        <v>6663608</v>
      </c>
      <c r="E264" s="81"/>
      <c r="F264" s="81">
        <f t="shared" si="175"/>
        <v>55722</v>
      </c>
      <c r="G264" s="81">
        <f t="shared" si="176"/>
        <v>579</v>
      </c>
      <c r="H264" s="81">
        <f t="shared" si="177"/>
        <v>66399</v>
      </c>
      <c r="I264" s="81">
        <f t="shared" si="178"/>
        <v>772055</v>
      </c>
      <c r="J264" s="82">
        <f t="shared" si="179"/>
        <v>7.1524935051010999E-2</v>
      </c>
      <c r="K264" s="82">
        <f t="shared" si="180"/>
        <v>7.391700103790193E-4</v>
      </c>
      <c r="L264" s="82">
        <f t="shared" si="181"/>
        <v>8.4767097615123493E-2</v>
      </c>
      <c r="M264" s="81">
        <f t="shared" si="182"/>
        <v>0.83648762876978233</v>
      </c>
      <c r="N264" s="84">
        <f t="shared" si="183"/>
        <v>1.5179583572673464E-2</v>
      </c>
      <c r="O264" s="84"/>
      <c r="P264" s="85">
        <f t="shared" si="184"/>
        <v>0.88256517347121088</v>
      </c>
      <c r="Q264" s="87">
        <f t="shared" si="185"/>
        <v>1.5179583572673464E-2</v>
      </c>
      <c r="R264" s="96">
        <f t="shared" si="186"/>
        <v>0.10225524295611566</v>
      </c>
      <c r="AB264" s="119">
        <f t="shared" si="187"/>
        <v>61390.714285714283</v>
      </c>
      <c r="AC264" s="120">
        <f t="shared" si="188"/>
        <v>780</v>
      </c>
      <c r="AD264" s="67">
        <f t="shared" si="189"/>
        <v>2590.04</v>
      </c>
      <c r="AE264" s="41">
        <f t="shared" si="190"/>
        <v>0.30115365013667744</v>
      </c>
    </row>
    <row r="265" spans="1:31" ht="13.8" x14ac:dyDescent="0.25">
      <c r="A265" s="95">
        <v>44123</v>
      </c>
      <c r="B265" s="81">
        <v>7597063</v>
      </c>
      <c r="C265" s="81">
        <v>115197</v>
      </c>
      <c r="D265" s="81">
        <v>6733328</v>
      </c>
      <c r="E265" s="81"/>
      <c r="F265" s="81">
        <f t="shared" si="175"/>
        <v>46790</v>
      </c>
      <c r="G265" s="81">
        <f t="shared" si="176"/>
        <v>587</v>
      </c>
      <c r="H265" s="81">
        <f t="shared" si="177"/>
        <v>69720</v>
      </c>
      <c r="I265" s="81">
        <f t="shared" si="178"/>
        <v>748538</v>
      </c>
      <c r="J265" s="82">
        <f t="shared" si="179"/>
        <v>6.0937893708054712E-2</v>
      </c>
      <c r="K265" s="82">
        <f t="shared" si="180"/>
        <v>7.6030852724223014E-4</v>
      </c>
      <c r="L265" s="82">
        <f t="shared" si="181"/>
        <v>9.0304447222024339E-2</v>
      </c>
      <c r="M265" s="81">
        <f t="shared" si="182"/>
        <v>0.66917100042345978</v>
      </c>
      <c r="N265" s="84">
        <f t="shared" si="183"/>
        <v>1.5163359840506785E-2</v>
      </c>
      <c r="O265" s="84"/>
      <c r="P265" s="85">
        <f t="shared" si="184"/>
        <v>0.88630672142642497</v>
      </c>
      <c r="Q265" s="87">
        <f t="shared" si="185"/>
        <v>1.5163359840506785E-2</v>
      </c>
      <c r="R265" s="96">
        <f t="shared" si="186"/>
        <v>9.8529918733068267E-2</v>
      </c>
      <c r="AB265" s="119">
        <f t="shared" si="187"/>
        <v>60169</v>
      </c>
      <c r="AC265" s="120">
        <f t="shared" si="188"/>
        <v>763</v>
      </c>
      <c r="AD265" s="67">
        <f t="shared" si="189"/>
        <v>2518.542857142857</v>
      </c>
      <c r="AE265" s="41">
        <f t="shared" si="190"/>
        <v>0.30295295465632055</v>
      </c>
    </row>
    <row r="266" spans="1:31" ht="13.8" x14ac:dyDescent="0.25">
      <c r="A266" s="95">
        <v>44124</v>
      </c>
      <c r="B266" s="81">
        <v>7651107</v>
      </c>
      <c r="C266" s="81">
        <v>115914</v>
      </c>
      <c r="D266" s="81">
        <v>6795103</v>
      </c>
      <c r="E266" s="81"/>
      <c r="F266" s="81">
        <f t="shared" si="175"/>
        <v>54044</v>
      </c>
      <c r="G266" s="81">
        <f t="shared" si="176"/>
        <v>717</v>
      </c>
      <c r="H266" s="81">
        <f t="shared" si="177"/>
        <v>61775</v>
      </c>
      <c r="I266" s="81">
        <f t="shared" si="178"/>
        <v>740090</v>
      </c>
      <c r="J266" s="82">
        <f t="shared" si="179"/>
        <v>7.2599072577813797E-2</v>
      </c>
      <c r="K266" s="82">
        <f t="shared" si="180"/>
        <v>9.5786720246667499E-4</v>
      </c>
      <c r="L266" s="82">
        <f t="shared" si="181"/>
        <v>8.252754035199282E-2</v>
      </c>
      <c r="M266" s="81">
        <f t="shared" si="182"/>
        <v>0.86960194247666245</v>
      </c>
      <c r="N266" s="84">
        <f t="shared" si="183"/>
        <v>1.5149964573753838E-2</v>
      </c>
      <c r="O266" s="84"/>
      <c r="P266" s="85">
        <f t="shared" si="184"/>
        <v>0.88812024194668826</v>
      </c>
      <c r="Q266" s="87">
        <f t="shared" si="185"/>
        <v>1.5149964573753838E-2</v>
      </c>
      <c r="R266" s="96">
        <f t="shared" si="186"/>
        <v>9.6729793479557902E-2</v>
      </c>
      <c r="AB266" s="119">
        <f t="shared" si="187"/>
        <v>58816.857142857145</v>
      </c>
      <c r="AC266" s="120">
        <f t="shared" si="188"/>
        <v>761.14285714285711</v>
      </c>
      <c r="AD266" s="67">
        <f t="shared" si="189"/>
        <v>2455.6285714285714</v>
      </c>
      <c r="AE266" s="41">
        <f t="shared" si="190"/>
        <v>0.30995846277356975</v>
      </c>
    </row>
    <row r="267" spans="1:31" ht="13.8" x14ac:dyDescent="0.25">
      <c r="A267" s="95">
        <v>44125</v>
      </c>
      <c r="B267" s="81">
        <v>7706946</v>
      </c>
      <c r="C267" s="81">
        <v>116616</v>
      </c>
      <c r="D267" s="81">
        <v>6874518</v>
      </c>
      <c r="E267" s="81"/>
      <c r="F267" s="81">
        <f t="shared" si="175"/>
        <v>55839</v>
      </c>
      <c r="G267" s="81">
        <f t="shared" si="176"/>
        <v>702</v>
      </c>
      <c r="H267" s="81">
        <f t="shared" si="177"/>
        <v>79415</v>
      </c>
      <c r="I267" s="81">
        <f t="shared" si="178"/>
        <v>715812</v>
      </c>
      <c r="J267" s="82">
        <f t="shared" si="179"/>
        <v>7.5869572737786314E-2</v>
      </c>
      <c r="K267" s="82">
        <f t="shared" si="180"/>
        <v>9.4853328649218338E-4</v>
      </c>
      <c r="L267" s="82">
        <f t="shared" si="181"/>
        <v>0.10730451701820048</v>
      </c>
      <c r="M267" s="81">
        <f t="shared" si="182"/>
        <v>0.70085390226179556</v>
      </c>
      <c r="N267" s="84">
        <f t="shared" si="183"/>
        <v>1.5131285466383182E-2</v>
      </c>
      <c r="O267" s="84"/>
      <c r="P267" s="85">
        <f t="shared" si="184"/>
        <v>0.89198990105808451</v>
      </c>
      <c r="Q267" s="87">
        <f t="shared" si="185"/>
        <v>1.5131285466383182E-2</v>
      </c>
      <c r="R267" s="96">
        <f t="shared" si="186"/>
        <v>9.2878813475532285E-2</v>
      </c>
      <c r="AB267" s="119">
        <f t="shared" si="187"/>
        <v>57121.285714285717</v>
      </c>
      <c r="AC267" s="120">
        <f t="shared" si="188"/>
        <v>764.28571428571433</v>
      </c>
      <c r="AD267" s="67">
        <f t="shared" si="189"/>
        <v>2406.7600000000002</v>
      </c>
      <c r="AE267" s="41">
        <f t="shared" si="190"/>
        <v>0.31755792612712286</v>
      </c>
    </row>
    <row r="268" spans="1:31" ht="13.8" x14ac:dyDescent="0.25">
      <c r="A268" s="95">
        <v>44126</v>
      </c>
      <c r="B268" s="81">
        <v>7761312</v>
      </c>
      <c r="C268" s="81">
        <v>117306</v>
      </c>
      <c r="D268" s="81">
        <v>6948497</v>
      </c>
      <c r="E268" s="81"/>
      <c r="F268" s="81">
        <f t="shared" si="175"/>
        <v>54366</v>
      </c>
      <c r="G268" s="81">
        <f t="shared" si="176"/>
        <v>690</v>
      </c>
      <c r="H268" s="81">
        <f t="shared" si="177"/>
        <v>73979</v>
      </c>
      <c r="I268" s="81">
        <f t="shared" si="178"/>
        <v>695509</v>
      </c>
      <c r="J268" s="82">
        <f t="shared" si="179"/>
        <v>7.6376652461740246E-2</v>
      </c>
      <c r="K268" s="82">
        <f t="shared" si="180"/>
        <v>9.639402524685253E-4</v>
      </c>
      <c r="L268" s="82">
        <f t="shared" si="181"/>
        <v>0.10334976222807106</v>
      </c>
      <c r="M268" s="81">
        <f t="shared" si="182"/>
        <v>0.73218235615775229</v>
      </c>
      <c r="N268" s="84">
        <f t="shared" si="183"/>
        <v>1.5114197187279677E-2</v>
      </c>
      <c r="O268" s="84"/>
      <c r="P268" s="85">
        <f t="shared" si="184"/>
        <v>0.89527350530425787</v>
      </c>
      <c r="Q268" s="87">
        <f t="shared" si="185"/>
        <v>1.5114197187279677E-2</v>
      </c>
      <c r="R268" s="96">
        <f t="shared" si="186"/>
        <v>8.9612297508462446E-2</v>
      </c>
      <c r="AB268" s="119">
        <f t="shared" si="187"/>
        <v>55834.857142857145</v>
      </c>
      <c r="AC268" s="120">
        <f t="shared" si="188"/>
        <v>735</v>
      </c>
      <c r="AD268" s="67">
        <f t="shared" si="189"/>
        <v>2352.6742857142858</v>
      </c>
      <c r="AE268" s="41">
        <f t="shared" si="190"/>
        <v>0.31241043626948539</v>
      </c>
    </row>
    <row r="269" spans="1:31" ht="13.8" x14ac:dyDescent="0.25">
      <c r="A269" s="95">
        <v>44127</v>
      </c>
      <c r="B269" s="81">
        <v>7814682</v>
      </c>
      <c r="C269" s="81">
        <v>117956</v>
      </c>
      <c r="D269" s="81">
        <v>7016046</v>
      </c>
      <c r="E269" s="81"/>
      <c r="F269" s="81">
        <f t="shared" si="175"/>
        <v>53370</v>
      </c>
      <c r="G269" s="81">
        <f t="shared" si="176"/>
        <v>650</v>
      </c>
      <c r="H269" s="81">
        <f t="shared" si="177"/>
        <v>67549</v>
      </c>
      <c r="I269" s="81">
        <f t="shared" si="178"/>
        <v>680680</v>
      </c>
      <c r="J269" s="82">
        <f t="shared" si="179"/>
        <v>7.7169176864966674E-2</v>
      </c>
      <c r="K269" s="82">
        <f t="shared" si="180"/>
        <v>9.3456734564182492E-4</v>
      </c>
      <c r="L269" s="82">
        <f t="shared" si="181"/>
        <v>9.7121676355014813E-2</v>
      </c>
      <c r="M269" s="81">
        <f t="shared" si="182"/>
        <v>0.78698891526526948</v>
      </c>
      <c r="N269" s="84">
        <f t="shared" si="183"/>
        <v>1.5094152263649371E-2</v>
      </c>
      <c r="O269" s="84"/>
      <c r="P269" s="85">
        <f t="shared" si="184"/>
        <v>0.89780313517555799</v>
      </c>
      <c r="Q269" s="87">
        <f t="shared" si="185"/>
        <v>1.5094152263649371E-2</v>
      </c>
      <c r="R269" s="96">
        <f t="shared" si="186"/>
        <v>8.7102712560792606E-2</v>
      </c>
      <c r="AB269" s="119">
        <f t="shared" si="187"/>
        <v>54571.714285714283</v>
      </c>
      <c r="AC269" s="120">
        <f t="shared" si="188"/>
        <v>708.28571428571433</v>
      </c>
      <c r="AD269" s="67">
        <f t="shared" si="189"/>
        <v>2284.8514285714286</v>
      </c>
      <c r="AE269" s="41">
        <f t="shared" si="190"/>
        <v>0.30999202198830061</v>
      </c>
    </row>
    <row r="270" spans="1:31" ht="13.8" x14ac:dyDescent="0.25">
      <c r="A270" s="95">
        <v>44128</v>
      </c>
      <c r="B270" s="81">
        <v>7864811</v>
      </c>
      <c r="C270" s="81">
        <v>118534</v>
      </c>
      <c r="D270" s="81">
        <v>7078123</v>
      </c>
      <c r="E270" s="81"/>
      <c r="F270" s="81">
        <f t="shared" si="175"/>
        <v>50129</v>
      </c>
      <c r="G270" s="81">
        <f t="shared" si="176"/>
        <v>578</v>
      </c>
      <c r="H270" s="81">
        <f t="shared" si="177"/>
        <v>62077</v>
      </c>
      <c r="I270" s="81">
        <f t="shared" si="178"/>
        <v>668154</v>
      </c>
      <c r="J270" s="82">
        <f t="shared" si="179"/>
        <v>7.4064886447216927E-2</v>
      </c>
      <c r="K270" s="82">
        <f t="shared" si="180"/>
        <v>8.4915084915084915E-4</v>
      </c>
      <c r="L270" s="82">
        <f t="shared" si="181"/>
        <v>9.1198507374977963E-2</v>
      </c>
      <c r="M270" s="81">
        <f t="shared" si="182"/>
        <v>0.8046362925048538</v>
      </c>
      <c r="N270" s="84">
        <f t="shared" si="183"/>
        <v>1.5071436554546574E-2</v>
      </c>
      <c r="O270" s="84"/>
      <c r="P270" s="85">
        <f t="shared" si="184"/>
        <v>0.89997369294697604</v>
      </c>
      <c r="Q270" s="87">
        <f t="shared" si="185"/>
        <v>1.5071436554546574E-2</v>
      </c>
      <c r="R270" s="96">
        <f t="shared" si="186"/>
        <v>8.4954870498477386E-2</v>
      </c>
      <c r="AB270" s="119">
        <f t="shared" si="187"/>
        <v>52894.285714285717</v>
      </c>
      <c r="AC270" s="120">
        <f t="shared" si="188"/>
        <v>643.28571428571433</v>
      </c>
      <c r="AD270" s="67">
        <f t="shared" si="189"/>
        <v>2233.3942857142861</v>
      </c>
      <c r="AE270" s="41">
        <f t="shared" si="190"/>
        <v>0.28803051857006884</v>
      </c>
    </row>
    <row r="271" spans="1:31" ht="13.8" x14ac:dyDescent="0.25">
      <c r="A271" s="95">
        <v>44129</v>
      </c>
      <c r="B271" s="81">
        <v>7909959</v>
      </c>
      <c r="C271" s="81">
        <v>119014</v>
      </c>
      <c r="D271" s="81">
        <v>7137228</v>
      </c>
      <c r="E271" s="81"/>
      <c r="F271" s="81">
        <f t="shared" ref="F271:F284" si="191">B271-B270</f>
        <v>45148</v>
      </c>
      <c r="G271" s="81">
        <f t="shared" ref="G271:G284" si="192">C271-C270</f>
        <v>480</v>
      </c>
      <c r="H271" s="81">
        <f t="shared" ref="H271:H284" si="193">D271-D270</f>
        <v>59105</v>
      </c>
      <c r="I271" s="81">
        <f t="shared" ref="I271:I284" si="194">B271-D271-C271</f>
        <v>653717</v>
      </c>
      <c r="J271" s="82">
        <f t="shared" ref="J271:J284" si="195">F271/I270*$B$2/($B$2-B270)</f>
        <v>6.795855251043946E-2</v>
      </c>
      <c r="K271" s="82">
        <f t="shared" ref="K271:K284" si="196">G271/I270</f>
        <v>7.1839725572248319E-4</v>
      </c>
      <c r="L271" s="82">
        <f t="shared" ref="L271:L284" si="197">H271/I270</f>
        <v>8.846014541557784E-2</v>
      </c>
      <c r="M271" s="81">
        <f t="shared" ref="M271:M284" si="198">J271/(K271+L271)</f>
        <v>0.76205049415222237</v>
      </c>
      <c r="N271" s="84">
        <f t="shared" ref="N271:N284" si="199">C271/B271</f>
        <v>1.5046095687727332E-2</v>
      </c>
      <c r="O271" s="84"/>
      <c r="P271" s="85">
        <f t="shared" ref="P271:P284" si="200">D271/B271</f>
        <v>0.90230910172859302</v>
      </c>
      <c r="Q271" s="87">
        <f t="shared" ref="Q271:Q284" si="201">N271</f>
        <v>1.5046095687727332E-2</v>
      </c>
      <c r="R271" s="96">
        <f t="shared" ref="R271:R284" si="202">IF(P271="","",1-SUM(P271:Q271))</f>
        <v>8.2644802583679677E-2</v>
      </c>
      <c r="AB271" s="119">
        <f t="shared" ref="AB271:AB284" si="203">AVERAGE(F265:F271)</f>
        <v>51383.714285714283</v>
      </c>
      <c r="AC271" s="120">
        <f t="shared" ref="AC271:AC284" si="204">AVERAGE(G265:G271)</f>
        <v>629.14285714285711</v>
      </c>
      <c r="AD271" s="67">
        <f t="shared" ref="AD271:AD284" si="205">INDEX(AB250:AB271,$AE$3)*$AD$2</f>
        <v>2182.8685714285712</v>
      </c>
      <c r="AE271" s="41">
        <f t="shared" ref="AE271:AE284" si="206">AC271/AD271</f>
        <v>0.28821838629117125</v>
      </c>
    </row>
    <row r="272" spans="1:31" ht="13.8" x14ac:dyDescent="0.25">
      <c r="A272" s="95">
        <v>44130</v>
      </c>
      <c r="B272" s="81">
        <v>7946429</v>
      </c>
      <c r="C272" s="81">
        <v>119502</v>
      </c>
      <c r="D272" s="81">
        <v>7201070</v>
      </c>
      <c r="E272" s="81"/>
      <c r="F272" s="81">
        <f t="shared" si="191"/>
        <v>36470</v>
      </c>
      <c r="G272" s="81">
        <f t="shared" si="192"/>
        <v>488</v>
      </c>
      <c r="H272" s="81">
        <f t="shared" si="193"/>
        <v>63842</v>
      </c>
      <c r="I272" s="81">
        <f t="shared" si="194"/>
        <v>625857</v>
      </c>
      <c r="J272" s="82">
        <f t="shared" si="195"/>
        <v>5.6110281902730333E-2</v>
      </c>
      <c r="K272" s="82">
        <f t="shared" si="196"/>
        <v>7.4650039696076437E-4</v>
      </c>
      <c r="L272" s="82">
        <f t="shared" si="197"/>
        <v>9.7659996604035085E-2</v>
      </c>
      <c r="M272" s="81">
        <f t="shared" si="198"/>
        <v>0.57018879456874183</v>
      </c>
      <c r="N272" s="84">
        <f t="shared" si="199"/>
        <v>1.503845312152163E-2</v>
      </c>
      <c r="O272" s="84"/>
      <c r="P272" s="85">
        <f t="shared" si="200"/>
        <v>0.90620201854191362</v>
      </c>
      <c r="Q272" s="87">
        <f t="shared" si="201"/>
        <v>1.503845312152163E-2</v>
      </c>
      <c r="R272" s="96">
        <f t="shared" si="202"/>
        <v>7.8759528336564744E-2</v>
      </c>
      <c r="AB272" s="119">
        <f t="shared" si="203"/>
        <v>49909.428571428572</v>
      </c>
      <c r="AC272" s="120">
        <f t="shared" si="204"/>
        <v>615</v>
      </c>
      <c r="AD272" s="67">
        <f t="shared" si="205"/>
        <v>2115.7714285714287</v>
      </c>
      <c r="AE272" s="41">
        <f t="shared" si="206"/>
        <v>0.29067412088802463</v>
      </c>
    </row>
    <row r="273" spans="1:31" ht="13.8" x14ac:dyDescent="0.25">
      <c r="A273" s="95">
        <v>44131</v>
      </c>
      <c r="B273" s="81">
        <v>7990322</v>
      </c>
      <c r="C273" s="81">
        <v>120010</v>
      </c>
      <c r="D273" s="81">
        <v>7259509</v>
      </c>
      <c r="E273" s="81"/>
      <c r="F273" s="81">
        <f t="shared" si="191"/>
        <v>43893</v>
      </c>
      <c r="G273" s="81">
        <f t="shared" si="192"/>
        <v>508</v>
      </c>
      <c r="H273" s="81">
        <f t="shared" si="193"/>
        <v>58439</v>
      </c>
      <c r="I273" s="81">
        <f t="shared" si="194"/>
        <v>610803</v>
      </c>
      <c r="J273" s="82">
        <f t="shared" si="195"/>
        <v>7.0538815223245885E-2</v>
      </c>
      <c r="K273" s="82">
        <f t="shared" si="196"/>
        <v>8.1168701476535372E-4</v>
      </c>
      <c r="L273" s="82">
        <f t="shared" si="197"/>
        <v>9.3374365070615167E-2</v>
      </c>
      <c r="M273" s="81">
        <f t="shared" si="198"/>
        <v>0.74893058644502697</v>
      </c>
      <c r="N273" s="84">
        <f t="shared" si="199"/>
        <v>1.5019419743034135E-2</v>
      </c>
      <c r="O273" s="84"/>
      <c r="P273" s="85">
        <f t="shared" si="200"/>
        <v>0.90853772851707348</v>
      </c>
      <c r="Q273" s="87">
        <f t="shared" si="201"/>
        <v>1.5019419743034135E-2</v>
      </c>
      <c r="R273" s="96">
        <f t="shared" si="202"/>
        <v>7.6442851739892403E-2</v>
      </c>
      <c r="AB273" s="119">
        <f t="shared" si="203"/>
        <v>48459.285714285717</v>
      </c>
      <c r="AC273" s="120">
        <f t="shared" si="204"/>
        <v>585.14285714285711</v>
      </c>
      <c r="AD273" s="67">
        <f t="shared" si="205"/>
        <v>2055.3485714285712</v>
      </c>
      <c r="AE273" s="41">
        <f t="shared" si="206"/>
        <v>0.28469275979604436</v>
      </c>
    </row>
    <row r="274" spans="1:31" ht="13.8" x14ac:dyDescent="0.25">
      <c r="A274" s="95">
        <v>44132</v>
      </c>
      <c r="B274" s="81">
        <v>8040203</v>
      </c>
      <c r="C274" s="81">
        <v>120527</v>
      </c>
      <c r="D274" s="81">
        <v>7315989</v>
      </c>
      <c r="E274" s="81"/>
      <c r="F274" s="81">
        <f t="shared" si="191"/>
        <v>49881</v>
      </c>
      <c r="G274" s="81">
        <f t="shared" si="192"/>
        <v>517</v>
      </c>
      <c r="H274" s="81">
        <f t="shared" si="193"/>
        <v>56480</v>
      </c>
      <c r="I274" s="81">
        <f t="shared" si="194"/>
        <v>603687</v>
      </c>
      <c r="J274" s="82">
        <f t="shared" si="195"/>
        <v>8.2140226025395807E-2</v>
      </c>
      <c r="K274" s="82">
        <f t="shared" si="196"/>
        <v>8.464267529792748E-4</v>
      </c>
      <c r="L274" s="82">
        <f t="shared" si="197"/>
        <v>9.2468439087561777E-2</v>
      </c>
      <c r="M274" s="81">
        <f t="shared" si="198"/>
        <v>0.88024802142200187</v>
      </c>
      <c r="N274" s="84">
        <f t="shared" si="199"/>
        <v>1.4990541905471789E-2</v>
      </c>
      <c r="O274" s="84"/>
      <c r="P274" s="85">
        <f t="shared" si="200"/>
        <v>0.90992590609963453</v>
      </c>
      <c r="Q274" s="87">
        <f t="shared" si="201"/>
        <v>1.4990541905471789E-2</v>
      </c>
      <c r="R274" s="96">
        <f t="shared" si="202"/>
        <v>7.5083551994893694E-2</v>
      </c>
      <c r="AB274" s="119">
        <f t="shared" si="203"/>
        <v>47608.142857142855</v>
      </c>
      <c r="AC274" s="120">
        <f t="shared" si="204"/>
        <v>558.71428571428567</v>
      </c>
      <c r="AD274" s="67">
        <f t="shared" si="205"/>
        <v>1996.3771428571429</v>
      </c>
      <c r="AE274" s="41">
        <f t="shared" si="206"/>
        <v>0.2798640966779824</v>
      </c>
    </row>
    <row r="275" spans="1:31" ht="13.8" x14ac:dyDescent="0.25">
      <c r="A275" s="95">
        <v>44133</v>
      </c>
      <c r="B275" s="81">
        <v>8088851</v>
      </c>
      <c r="C275" s="81">
        <v>121090</v>
      </c>
      <c r="D275" s="81">
        <v>7373375</v>
      </c>
      <c r="E275" s="81"/>
      <c r="F275" s="81">
        <f t="shared" si="191"/>
        <v>48648</v>
      </c>
      <c r="G275" s="81">
        <f t="shared" si="192"/>
        <v>563</v>
      </c>
      <c r="H275" s="81">
        <f t="shared" si="193"/>
        <v>57386</v>
      </c>
      <c r="I275" s="81">
        <f t="shared" si="194"/>
        <v>594386</v>
      </c>
      <c r="J275" s="82">
        <f t="shared" si="195"/>
        <v>8.1057062281179162E-2</v>
      </c>
      <c r="K275" s="82">
        <f t="shared" si="196"/>
        <v>9.3260249102597871E-4</v>
      </c>
      <c r="L275" s="82">
        <f t="shared" si="197"/>
        <v>9.5059194582623116E-2</v>
      </c>
      <c r="M275" s="81">
        <f t="shared" si="198"/>
        <v>0.84441655174961094</v>
      </c>
      <c r="N275" s="84">
        <f t="shared" si="199"/>
        <v>1.4969987702827014E-2</v>
      </c>
      <c r="O275" s="84"/>
      <c r="P275" s="85">
        <f t="shared" si="200"/>
        <v>0.91154788238774576</v>
      </c>
      <c r="Q275" s="87">
        <f t="shared" si="201"/>
        <v>1.4969987702827014E-2</v>
      </c>
      <c r="R275" s="96">
        <f t="shared" si="202"/>
        <v>7.3482129909427263E-2</v>
      </c>
      <c r="AB275" s="119">
        <f t="shared" si="203"/>
        <v>46791.285714285717</v>
      </c>
      <c r="AC275" s="120">
        <f t="shared" si="204"/>
        <v>540.57142857142856</v>
      </c>
      <c r="AD275" s="67">
        <f t="shared" si="205"/>
        <v>1938.3714285714286</v>
      </c>
      <c r="AE275" s="41">
        <f t="shared" si="206"/>
        <v>0.27887917692319031</v>
      </c>
    </row>
    <row r="276" spans="1:31" ht="13.8" x14ac:dyDescent="0.25">
      <c r="A276" s="95">
        <v>44134</v>
      </c>
      <c r="B276" s="81">
        <v>8137119</v>
      </c>
      <c r="C276" s="81">
        <v>121641</v>
      </c>
      <c r="D276" s="81">
        <v>7432829</v>
      </c>
      <c r="E276" s="81"/>
      <c r="F276" s="81">
        <f t="shared" si="191"/>
        <v>48268</v>
      </c>
      <c r="G276" s="81">
        <f t="shared" si="192"/>
        <v>551</v>
      </c>
      <c r="H276" s="81">
        <f t="shared" si="193"/>
        <v>59454</v>
      </c>
      <c r="I276" s="81">
        <f t="shared" si="194"/>
        <v>582649</v>
      </c>
      <c r="J276" s="82">
        <f t="shared" si="195"/>
        <v>8.1685284360960828E-2</v>
      </c>
      <c r="K276" s="82">
        <f t="shared" si="196"/>
        <v>9.2700702910230052E-4</v>
      </c>
      <c r="L276" s="82">
        <f t="shared" si="197"/>
        <v>0.10002590908937962</v>
      </c>
      <c r="M276" s="81">
        <f t="shared" si="198"/>
        <v>0.80914239530329246</v>
      </c>
      <c r="N276" s="84">
        <f t="shared" si="199"/>
        <v>1.4948902676733621E-2</v>
      </c>
      <c r="O276" s="84"/>
      <c r="P276" s="85">
        <f t="shared" si="200"/>
        <v>0.91344725326002973</v>
      </c>
      <c r="Q276" s="87">
        <f t="shared" si="201"/>
        <v>1.4948902676733621E-2</v>
      </c>
      <c r="R276" s="96">
        <f t="shared" si="202"/>
        <v>7.160384406323661E-2</v>
      </c>
      <c r="AB276" s="119">
        <f t="shared" si="203"/>
        <v>46062.428571428572</v>
      </c>
      <c r="AC276" s="120">
        <f t="shared" si="204"/>
        <v>526.42857142857144</v>
      </c>
      <c r="AD276" s="67">
        <f t="shared" si="205"/>
        <v>1904.3257142857142</v>
      </c>
      <c r="AE276" s="41">
        <f t="shared" si="206"/>
        <v>0.27643830437170114</v>
      </c>
    </row>
    <row r="277" spans="1:31" ht="13.8" x14ac:dyDescent="0.25">
      <c r="A277" s="95">
        <v>44135</v>
      </c>
      <c r="B277" s="81">
        <v>8184082</v>
      </c>
      <c r="C277" s="81">
        <v>122111</v>
      </c>
      <c r="D277" s="81">
        <v>7491513</v>
      </c>
      <c r="E277" s="81"/>
      <c r="F277" s="81">
        <f t="shared" si="191"/>
        <v>46963</v>
      </c>
      <c r="G277" s="81">
        <f t="shared" si="192"/>
        <v>470</v>
      </c>
      <c r="H277" s="81">
        <f t="shared" si="193"/>
        <v>58684</v>
      </c>
      <c r="I277" s="81">
        <f t="shared" si="194"/>
        <v>570458</v>
      </c>
      <c r="J277" s="82">
        <f t="shared" si="195"/>
        <v>8.1080645828081582E-2</v>
      </c>
      <c r="K277" s="82">
        <f t="shared" si="196"/>
        <v>8.0666061385156415E-4</v>
      </c>
      <c r="L277" s="82">
        <f t="shared" si="197"/>
        <v>0.10071930098567061</v>
      </c>
      <c r="M277" s="81">
        <f t="shared" si="198"/>
        <v>0.79861982640372431</v>
      </c>
      <c r="N277" s="84">
        <f t="shared" si="199"/>
        <v>1.4920549427535061E-2</v>
      </c>
      <c r="O277" s="84"/>
      <c r="P277" s="85">
        <f t="shared" si="200"/>
        <v>0.91537609227278027</v>
      </c>
      <c r="Q277" s="87">
        <f t="shared" si="201"/>
        <v>1.4920549427535061E-2</v>
      </c>
      <c r="R277" s="96">
        <f t="shared" si="202"/>
        <v>6.9703358299684659E-2</v>
      </c>
      <c r="AB277" s="119">
        <f t="shared" si="203"/>
        <v>45610.142857142855</v>
      </c>
      <c r="AC277" s="120">
        <f t="shared" si="204"/>
        <v>511</v>
      </c>
      <c r="AD277" s="67">
        <f t="shared" si="205"/>
        <v>1871.6514285714288</v>
      </c>
      <c r="AE277" s="41">
        <f t="shared" si="206"/>
        <v>0.27302092269928158</v>
      </c>
    </row>
    <row r="278" spans="1:31" ht="13.8" x14ac:dyDescent="0.25">
      <c r="A278" s="95">
        <v>44136</v>
      </c>
      <c r="B278" s="81">
        <v>8229313</v>
      </c>
      <c r="C278" s="81">
        <v>122607</v>
      </c>
      <c r="D278" s="81">
        <v>7544798</v>
      </c>
      <c r="E278" s="81"/>
      <c r="F278" s="81">
        <f t="shared" si="191"/>
        <v>45231</v>
      </c>
      <c r="G278" s="81">
        <f t="shared" si="192"/>
        <v>496</v>
      </c>
      <c r="H278" s="81">
        <f t="shared" si="193"/>
        <v>53285</v>
      </c>
      <c r="I278" s="81">
        <f t="shared" si="194"/>
        <v>561908</v>
      </c>
      <c r="J278" s="82">
        <f t="shared" si="195"/>
        <v>7.9761948504575325E-2</v>
      </c>
      <c r="K278" s="82">
        <f t="shared" si="196"/>
        <v>8.6947680635559503E-4</v>
      </c>
      <c r="L278" s="82">
        <f t="shared" si="197"/>
        <v>9.3407402473100559E-2</v>
      </c>
      <c r="M278" s="81">
        <f t="shared" si="198"/>
        <v>0.84603933768474049</v>
      </c>
      <c r="N278" s="84">
        <f t="shared" si="199"/>
        <v>1.4898813546161144E-2</v>
      </c>
      <c r="O278" s="84"/>
      <c r="P278" s="85">
        <f t="shared" si="200"/>
        <v>0.91681990951128001</v>
      </c>
      <c r="Q278" s="87">
        <f t="shared" si="201"/>
        <v>1.4898813546161144E-2</v>
      </c>
      <c r="R278" s="96">
        <f t="shared" si="202"/>
        <v>6.8281276942558811E-2</v>
      </c>
      <c r="AB278" s="119">
        <f t="shared" si="203"/>
        <v>45622</v>
      </c>
      <c r="AC278" s="120">
        <f t="shared" si="204"/>
        <v>513.28571428571433</v>
      </c>
      <c r="AD278" s="67">
        <f t="shared" si="205"/>
        <v>1842.497142857143</v>
      </c>
      <c r="AE278" s="41">
        <f t="shared" si="206"/>
        <v>0.27858155236526827</v>
      </c>
    </row>
    <row r="279" spans="1:31" ht="13.8" x14ac:dyDescent="0.25">
      <c r="A279" s="95">
        <v>44137</v>
      </c>
      <c r="B279" s="81">
        <v>8267623</v>
      </c>
      <c r="C279" s="81">
        <v>123097</v>
      </c>
      <c r="D279" s="81">
        <v>7603121</v>
      </c>
      <c r="E279" s="81"/>
      <c r="F279" s="81">
        <f t="shared" si="191"/>
        <v>38310</v>
      </c>
      <c r="G279" s="81">
        <f t="shared" si="192"/>
        <v>490</v>
      </c>
      <c r="H279" s="81">
        <f t="shared" si="193"/>
        <v>58323</v>
      </c>
      <c r="I279" s="81">
        <f t="shared" si="194"/>
        <v>541405</v>
      </c>
      <c r="J279" s="82">
        <f t="shared" si="195"/>
        <v>6.8587424719188772E-2</v>
      </c>
      <c r="K279" s="82">
        <f t="shared" si="196"/>
        <v>8.7202887305395189E-4</v>
      </c>
      <c r="L279" s="82">
        <f t="shared" si="197"/>
        <v>0.10379457135331763</v>
      </c>
      <c r="M279" s="81">
        <f t="shared" si="198"/>
        <v>0.65529428271147405</v>
      </c>
      <c r="N279" s="84">
        <f t="shared" si="199"/>
        <v>1.4889043682809437E-2</v>
      </c>
      <c r="O279" s="84"/>
      <c r="P279" s="85">
        <f t="shared" si="200"/>
        <v>0.91962599165443315</v>
      </c>
      <c r="Q279" s="87">
        <f t="shared" si="201"/>
        <v>1.4889043682809437E-2</v>
      </c>
      <c r="R279" s="96">
        <f t="shared" si="202"/>
        <v>6.5484964662757439E-2</v>
      </c>
      <c r="AB279" s="119">
        <f t="shared" si="203"/>
        <v>45884.857142857145</v>
      </c>
      <c r="AC279" s="120">
        <f t="shared" si="204"/>
        <v>513.57142857142856</v>
      </c>
      <c r="AD279" s="67">
        <f t="shared" si="205"/>
        <v>1824.4057142857143</v>
      </c>
      <c r="AE279" s="41">
        <f t="shared" si="206"/>
        <v>0.28150066871090701</v>
      </c>
    </row>
    <row r="280" spans="1:31" ht="13.8" x14ac:dyDescent="0.25">
      <c r="A280" s="95">
        <v>44138</v>
      </c>
      <c r="B280" s="81">
        <v>8313876</v>
      </c>
      <c r="C280" s="81">
        <v>123611</v>
      </c>
      <c r="D280" s="81">
        <v>7656478</v>
      </c>
      <c r="E280" s="81"/>
      <c r="F280" s="81">
        <f t="shared" si="191"/>
        <v>46253</v>
      </c>
      <c r="G280" s="81">
        <f t="shared" si="192"/>
        <v>514</v>
      </c>
      <c r="H280" s="81">
        <f t="shared" si="193"/>
        <v>53357</v>
      </c>
      <c r="I280" s="81">
        <f t="shared" si="194"/>
        <v>533787</v>
      </c>
      <c r="J280" s="82">
        <f t="shared" si="195"/>
        <v>8.5946329296215582E-2</v>
      </c>
      <c r="K280" s="82">
        <f t="shared" si="196"/>
        <v>9.493817013141733E-4</v>
      </c>
      <c r="L280" s="82">
        <f t="shared" si="197"/>
        <v>9.8552839371634907E-2</v>
      </c>
      <c r="M280" s="81">
        <f t="shared" si="198"/>
        <v>0.86376292277139088</v>
      </c>
      <c r="N280" s="84">
        <f t="shared" si="199"/>
        <v>1.4868035077742319E-2</v>
      </c>
      <c r="O280" s="84"/>
      <c r="P280" s="85">
        <f t="shared" si="200"/>
        <v>0.92092761547081048</v>
      </c>
      <c r="Q280" s="87">
        <f t="shared" si="201"/>
        <v>1.4868035077742319E-2</v>
      </c>
      <c r="R280" s="96">
        <f t="shared" si="202"/>
        <v>6.4204349451447151E-2</v>
      </c>
      <c r="AB280" s="119">
        <f t="shared" si="203"/>
        <v>46222</v>
      </c>
      <c r="AC280" s="120">
        <f t="shared" si="204"/>
        <v>514.42857142857144</v>
      </c>
      <c r="AD280" s="67">
        <f t="shared" si="205"/>
        <v>1824.88</v>
      </c>
      <c r="AE280" s="41">
        <f t="shared" si="206"/>
        <v>0.28189720498255855</v>
      </c>
    </row>
    <row r="281" spans="1:31" ht="13.8" x14ac:dyDescent="0.25">
      <c r="A281" s="95">
        <v>44139</v>
      </c>
      <c r="B281" s="81">
        <v>8364086</v>
      </c>
      <c r="C281" s="81">
        <v>124315</v>
      </c>
      <c r="D281" s="81">
        <v>7711809</v>
      </c>
      <c r="E281" s="81"/>
      <c r="F281" s="81">
        <f t="shared" si="191"/>
        <v>50210</v>
      </c>
      <c r="G281" s="81">
        <f t="shared" si="192"/>
        <v>704</v>
      </c>
      <c r="H281" s="81">
        <f t="shared" si="193"/>
        <v>55331</v>
      </c>
      <c r="I281" s="81">
        <f t="shared" si="194"/>
        <v>527962</v>
      </c>
      <c r="J281" s="82">
        <f t="shared" si="195"/>
        <v>9.463386144634553E-2</v>
      </c>
      <c r="K281" s="82">
        <f t="shared" si="196"/>
        <v>1.3188781292912716E-3</v>
      </c>
      <c r="L281" s="82">
        <f t="shared" si="197"/>
        <v>0.10365745138041953</v>
      </c>
      <c r="M281" s="81">
        <f t="shared" si="198"/>
        <v>0.90147809404587209</v>
      </c>
      <c r="N281" s="84">
        <f t="shared" si="199"/>
        <v>1.4862950954832362E-2</v>
      </c>
      <c r="O281" s="84"/>
      <c r="P281" s="85">
        <f t="shared" si="200"/>
        <v>0.92201455126118981</v>
      </c>
      <c r="Q281" s="87">
        <f t="shared" si="201"/>
        <v>1.4862950954832362E-2</v>
      </c>
      <c r="R281" s="96">
        <f t="shared" si="202"/>
        <v>6.3122497783977827E-2</v>
      </c>
      <c r="AB281" s="119">
        <f t="shared" si="203"/>
        <v>46269</v>
      </c>
      <c r="AC281" s="120">
        <f t="shared" si="204"/>
        <v>541.14285714285711</v>
      </c>
      <c r="AD281" s="67">
        <f t="shared" si="205"/>
        <v>1835.3942857142858</v>
      </c>
      <c r="AE281" s="41">
        <f t="shared" si="206"/>
        <v>0.29483738799603976</v>
      </c>
    </row>
    <row r="282" spans="1:31" ht="13.8" x14ac:dyDescent="0.25">
      <c r="A282" s="95">
        <v>44140</v>
      </c>
      <c r="B282" s="81">
        <v>8411724</v>
      </c>
      <c r="C282" s="81">
        <v>124985</v>
      </c>
      <c r="D282" s="81">
        <v>7765966</v>
      </c>
      <c r="E282" s="81"/>
      <c r="F282" s="81">
        <f t="shared" si="191"/>
        <v>47638</v>
      </c>
      <c r="G282" s="81">
        <f t="shared" si="192"/>
        <v>670</v>
      </c>
      <c r="H282" s="81">
        <f t="shared" si="193"/>
        <v>54157</v>
      </c>
      <c r="I282" s="81">
        <f t="shared" si="194"/>
        <v>520773</v>
      </c>
      <c r="J282" s="82">
        <f t="shared" si="195"/>
        <v>9.0780189469187381E-2</v>
      </c>
      <c r="K282" s="82">
        <f t="shared" si="196"/>
        <v>1.2690307256961674E-3</v>
      </c>
      <c r="L282" s="82">
        <f t="shared" si="197"/>
        <v>0.10257745822616021</v>
      </c>
      <c r="M282" s="81">
        <f t="shared" si="198"/>
        <v>0.87417678137653176</v>
      </c>
      <c r="N282" s="84">
        <f t="shared" si="199"/>
        <v>1.4858428545682194E-2</v>
      </c>
      <c r="O282" s="84"/>
      <c r="P282" s="85">
        <f t="shared" si="200"/>
        <v>0.92323119493697126</v>
      </c>
      <c r="Q282" s="87">
        <f t="shared" si="201"/>
        <v>1.4858428545682194E-2</v>
      </c>
      <c r="R282" s="96">
        <f t="shared" si="202"/>
        <v>6.1910376517346544E-2</v>
      </c>
      <c r="AB282" s="119">
        <f t="shared" si="203"/>
        <v>46124.714285714283</v>
      </c>
      <c r="AC282" s="120">
        <f t="shared" si="204"/>
        <v>556.42857142857144</v>
      </c>
      <c r="AD282" s="67">
        <f t="shared" si="205"/>
        <v>1848.88</v>
      </c>
      <c r="AE282" s="41">
        <f t="shared" si="206"/>
        <v>0.30095440019285807</v>
      </c>
    </row>
    <row r="283" spans="1:31" ht="13.8" x14ac:dyDescent="0.25">
      <c r="A283" s="95">
        <v>44141</v>
      </c>
      <c r="B283" s="81">
        <v>8462080</v>
      </c>
      <c r="C283" s="81">
        <v>125562</v>
      </c>
      <c r="D283" s="81">
        <v>7819886</v>
      </c>
      <c r="E283" s="81"/>
      <c r="F283" s="81">
        <f t="shared" si="191"/>
        <v>50356</v>
      </c>
      <c r="G283" s="81">
        <f t="shared" si="192"/>
        <v>577</v>
      </c>
      <c r="H283" s="81">
        <f t="shared" si="193"/>
        <v>53920</v>
      </c>
      <c r="I283" s="81">
        <f t="shared" si="194"/>
        <v>516632</v>
      </c>
      <c r="J283" s="82">
        <f t="shared" si="195"/>
        <v>9.7287731949386683E-2</v>
      </c>
      <c r="K283" s="82">
        <f t="shared" si="196"/>
        <v>1.1079683470533227E-3</v>
      </c>
      <c r="L283" s="82">
        <f t="shared" si="197"/>
        <v>0.10353839388754793</v>
      </c>
      <c r="M283" s="81">
        <f t="shared" si="198"/>
        <v>0.92968097382384274</v>
      </c>
      <c r="N283" s="84">
        <f t="shared" si="199"/>
        <v>1.4838195810013614E-2</v>
      </c>
      <c r="O283" s="84"/>
      <c r="P283" s="85">
        <f t="shared" si="200"/>
        <v>0.9241092024655877</v>
      </c>
      <c r="Q283" s="87">
        <f t="shared" si="201"/>
        <v>1.4838195810013614E-2</v>
      </c>
      <c r="R283" s="96">
        <f t="shared" si="202"/>
        <v>6.1052601724398636E-2</v>
      </c>
      <c r="AB283" s="119">
        <f t="shared" si="203"/>
        <v>46423</v>
      </c>
      <c r="AC283" s="120">
        <f t="shared" si="204"/>
        <v>560.14285714285711</v>
      </c>
      <c r="AD283" s="67">
        <f t="shared" si="205"/>
        <v>1850.76</v>
      </c>
      <c r="AE283" s="41">
        <f t="shared" si="206"/>
        <v>0.30265558859217678</v>
      </c>
    </row>
    <row r="284" spans="1:31" ht="14.4" thickBot="1" x14ac:dyDescent="0.3">
      <c r="A284" s="99">
        <v>44142</v>
      </c>
      <c r="B284" s="100">
        <v>8507754</v>
      </c>
      <c r="C284" s="100">
        <v>126121</v>
      </c>
      <c r="D284" s="100">
        <v>7868968</v>
      </c>
      <c r="E284" s="100"/>
      <c r="F284" s="100">
        <f t="shared" si="191"/>
        <v>45674</v>
      </c>
      <c r="G284" s="100">
        <f t="shared" si="192"/>
        <v>559</v>
      </c>
      <c r="H284" s="100">
        <f t="shared" si="193"/>
        <v>49082</v>
      </c>
      <c r="I284" s="100">
        <f t="shared" si="194"/>
        <v>512665</v>
      </c>
      <c r="J284" s="101">
        <f t="shared" si="195"/>
        <v>8.8952673063360951E-2</v>
      </c>
      <c r="K284" s="101">
        <f t="shared" si="196"/>
        <v>1.0820080831229967E-3</v>
      </c>
      <c r="L284" s="101">
        <f t="shared" si="197"/>
        <v>9.5003793802939038E-2</v>
      </c>
      <c r="M284" s="100">
        <f t="shared" si="198"/>
        <v>0.92576292560726614</v>
      </c>
      <c r="N284" s="102">
        <f t="shared" si="199"/>
        <v>1.4824241509568801E-2</v>
      </c>
      <c r="O284" s="102"/>
      <c r="P284" s="103">
        <f t="shared" si="200"/>
        <v>0.92491719906334857</v>
      </c>
      <c r="Q284" s="104">
        <f t="shared" si="201"/>
        <v>1.4824241509568801E-2</v>
      </c>
      <c r="R284" s="105">
        <f t="shared" si="202"/>
        <v>6.0258559427082581E-2</v>
      </c>
      <c r="AB284" s="121">
        <f t="shared" si="203"/>
        <v>46238.857142857145</v>
      </c>
      <c r="AC284" s="122">
        <f t="shared" si="204"/>
        <v>572.85714285714289</v>
      </c>
      <c r="AD284" s="67">
        <f t="shared" si="205"/>
        <v>1844.9885714285713</v>
      </c>
      <c r="AE284" s="41">
        <f t="shared" si="206"/>
        <v>0.31049359965063666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"/>
  <sheetViews>
    <sheetView workbookViewId="0">
      <pane xSplit="1" ySplit="3" topLeftCell="B123" activePane="bottomRight" state="frozen"/>
      <selection pane="topRight" activeCell="B1" sqref="B1"/>
      <selection pane="bottomLeft" activeCell="A4" sqref="A4"/>
      <selection pane="bottomRight" activeCell="A141" sqref="A141"/>
    </sheetView>
  </sheetViews>
  <sheetFormatPr defaultColWidth="10.6640625" defaultRowHeight="13.2" x14ac:dyDescent="0.25"/>
  <sheetData>
    <row r="1" spans="1:14" x14ac:dyDescent="0.25">
      <c r="A1" s="2" t="s">
        <v>31</v>
      </c>
      <c r="D1" t="s">
        <v>175</v>
      </c>
    </row>
    <row r="2" spans="1:14" x14ac:dyDescent="0.25">
      <c r="N2" s="41">
        <f>N134/$N$13</f>
        <v>2.1571610534647889</v>
      </c>
    </row>
    <row r="3" spans="1:14" s="2" customFormat="1" x14ac:dyDescent="0.25">
      <c r="A3" s="2" t="s">
        <v>20</v>
      </c>
      <c r="B3" s="2" t="s">
        <v>21</v>
      </c>
      <c r="C3" s="2" t="s">
        <v>22</v>
      </c>
      <c r="D3" s="2" t="s">
        <v>8</v>
      </c>
      <c r="F3" s="2" t="s">
        <v>23</v>
      </c>
      <c r="G3" s="2" t="s">
        <v>24</v>
      </c>
      <c r="H3" s="2" t="s">
        <v>25</v>
      </c>
      <c r="I3" s="2" t="s">
        <v>53</v>
      </c>
      <c r="J3" s="2" t="s">
        <v>26</v>
      </c>
      <c r="K3" s="2" t="s">
        <v>27</v>
      </c>
      <c r="L3" s="2" t="s">
        <v>28</v>
      </c>
      <c r="M3" s="2" t="s">
        <v>69</v>
      </c>
      <c r="N3" s="2" t="s">
        <v>66</v>
      </c>
    </row>
    <row r="4" spans="1:14" x14ac:dyDescent="0.25">
      <c r="A4" s="4">
        <v>43862</v>
      </c>
      <c r="B4">
        <v>7153</v>
      </c>
      <c r="C4">
        <v>249</v>
      </c>
      <c r="D4">
        <v>295</v>
      </c>
      <c r="I4">
        <f>B4-C4-D4</f>
        <v>6609</v>
      </c>
    </row>
    <row r="5" spans="1:14" x14ac:dyDescent="0.25">
      <c r="A5" s="4">
        <v>43863</v>
      </c>
      <c r="B5">
        <v>11177</v>
      </c>
      <c r="C5">
        <v>350</v>
      </c>
      <c r="D5">
        <v>386</v>
      </c>
      <c r="F5">
        <f t="shared" ref="F5:F14" si="0">B5-B4</f>
        <v>4024</v>
      </c>
      <c r="G5">
        <f t="shared" ref="G5:G14" si="1">C5-C4</f>
        <v>101</v>
      </c>
      <c r="H5">
        <f t="shared" ref="H5:H14" si="2">D5-D4</f>
        <v>91</v>
      </c>
      <c r="I5">
        <f t="shared" ref="I5:I55" si="3">B5-C5-D5</f>
        <v>10441</v>
      </c>
      <c r="J5">
        <f>F5/I4</f>
        <v>0.60886669692843087</v>
      </c>
      <c r="K5">
        <f>G5/I4</f>
        <v>1.5282190951732486E-2</v>
      </c>
      <c r="L5">
        <f>H5/I4</f>
        <v>1.3769102738689665E-2</v>
      </c>
      <c r="M5">
        <f t="shared" ref="M5:M32" si="4">J5/(K5+L5)</f>
        <v>20.958333333333332</v>
      </c>
      <c r="N5" s="31">
        <f>C5/B5</f>
        <v>3.131430616444484E-2</v>
      </c>
    </row>
    <row r="6" spans="1:14" x14ac:dyDescent="0.25">
      <c r="A6" s="4">
        <v>43864</v>
      </c>
      <c r="B6">
        <v>13522</v>
      </c>
      <c r="C6">
        <v>414</v>
      </c>
      <c r="D6">
        <v>522</v>
      </c>
      <c r="F6">
        <f t="shared" si="0"/>
        <v>2345</v>
      </c>
      <c r="G6">
        <f t="shared" si="1"/>
        <v>64</v>
      </c>
      <c r="H6">
        <f t="shared" si="2"/>
        <v>136</v>
      </c>
      <c r="I6">
        <f t="shared" si="3"/>
        <v>12586</v>
      </c>
      <c r="J6">
        <f t="shared" ref="J6:J69" si="5">F6/I5</f>
        <v>0.22459534527344124</v>
      </c>
      <c r="K6">
        <f t="shared" ref="K6:K69" si="6">G6/I5</f>
        <v>6.1296810650320853E-3</v>
      </c>
      <c r="L6">
        <f t="shared" ref="L6:L69" si="7">H6/I5</f>
        <v>1.302557226319318E-2</v>
      </c>
      <c r="M6">
        <f t="shared" si="4"/>
        <v>11.725000000000001</v>
      </c>
      <c r="N6" s="31">
        <f t="shared" ref="N6:N69" si="8">C6/B6</f>
        <v>3.0616772666765272E-2</v>
      </c>
    </row>
    <row r="7" spans="1:14" x14ac:dyDescent="0.25">
      <c r="A7" s="4">
        <v>43865</v>
      </c>
      <c r="B7">
        <v>16678</v>
      </c>
      <c r="C7">
        <v>479</v>
      </c>
      <c r="D7">
        <v>633</v>
      </c>
      <c r="F7">
        <f t="shared" si="0"/>
        <v>3156</v>
      </c>
      <c r="G7">
        <f t="shared" si="1"/>
        <v>65</v>
      </c>
      <c r="H7">
        <f t="shared" si="2"/>
        <v>111</v>
      </c>
      <c r="I7">
        <f t="shared" si="3"/>
        <v>15566</v>
      </c>
      <c r="J7">
        <f t="shared" si="5"/>
        <v>0.25075480692833307</v>
      </c>
      <c r="K7">
        <f t="shared" si="6"/>
        <v>5.1644684570157319E-3</v>
      </c>
      <c r="L7">
        <f t="shared" si="7"/>
        <v>8.8193230573653265E-3</v>
      </c>
      <c r="M7">
        <f t="shared" si="4"/>
        <v>17.931818181818183</v>
      </c>
      <c r="N7" s="31">
        <f t="shared" si="8"/>
        <v>2.8720470080345364E-2</v>
      </c>
    </row>
    <row r="8" spans="1:14" x14ac:dyDescent="0.25">
      <c r="A8" s="4">
        <v>43866</v>
      </c>
      <c r="B8">
        <v>19665</v>
      </c>
      <c r="C8">
        <v>549</v>
      </c>
      <c r="D8">
        <v>817</v>
      </c>
      <c r="F8">
        <f t="shared" si="0"/>
        <v>2987</v>
      </c>
      <c r="G8">
        <f t="shared" si="1"/>
        <v>70</v>
      </c>
      <c r="H8">
        <f t="shared" si="2"/>
        <v>184</v>
      </c>
      <c r="I8">
        <f t="shared" si="3"/>
        <v>18299</v>
      </c>
      <c r="J8">
        <f t="shared" si="5"/>
        <v>0.19189258640627008</v>
      </c>
      <c r="K8">
        <f t="shared" si="6"/>
        <v>4.4969805987408453E-3</v>
      </c>
      <c r="L8">
        <f t="shared" si="7"/>
        <v>1.1820634716690223E-2</v>
      </c>
      <c r="M8">
        <f t="shared" si="4"/>
        <v>11.759842519685039</v>
      </c>
      <c r="N8" s="31">
        <f t="shared" si="8"/>
        <v>2.7917620137299773E-2</v>
      </c>
    </row>
    <row r="9" spans="1:14" x14ac:dyDescent="0.25">
      <c r="A9" s="4">
        <v>43867</v>
      </c>
      <c r="B9">
        <v>22112</v>
      </c>
      <c r="C9">
        <v>618</v>
      </c>
      <c r="D9">
        <v>1115</v>
      </c>
      <c r="F9">
        <f t="shared" si="0"/>
        <v>2447</v>
      </c>
      <c r="G9">
        <f t="shared" si="1"/>
        <v>69</v>
      </c>
      <c r="H9">
        <f t="shared" si="2"/>
        <v>298</v>
      </c>
      <c r="I9">
        <f t="shared" si="3"/>
        <v>20379</v>
      </c>
      <c r="J9">
        <f t="shared" si="5"/>
        <v>0.13372315427072518</v>
      </c>
      <c r="K9">
        <f t="shared" si="6"/>
        <v>3.7706978523416581E-3</v>
      </c>
      <c r="L9">
        <f t="shared" si="7"/>
        <v>1.6285042898519043E-2</v>
      </c>
      <c r="M9">
        <f t="shared" si="4"/>
        <v>6.6675749318801092</v>
      </c>
      <c r="N9" s="31">
        <f t="shared" si="8"/>
        <v>2.794862518089725E-2</v>
      </c>
    </row>
    <row r="10" spans="1:14" x14ac:dyDescent="0.25">
      <c r="A10" s="4">
        <v>43868</v>
      </c>
      <c r="B10">
        <v>24953</v>
      </c>
      <c r="C10">
        <v>699</v>
      </c>
      <c r="D10">
        <v>1439</v>
      </c>
      <c r="F10">
        <f t="shared" si="0"/>
        <v>2841</v>
      </c>
      <c r="G10">
        <f t="shared" si="1"/>
        <v>81</v>
      </c>
      <c r="H10">
        <f t="shared" si="2"/>
        <v>324</v>
      </c>
      <c r="I10">
        <f t="shared" si="3"/>
        <v>22815</v>
      </c>
      <c r="J10">
        <f t="shared" si="5"/>
        <v>0.13940821433828943</v>
      </c>
      <c r="K10">
        <f t="shared" si="6"/>
        <v>3.974679817459149E-3</v>
      </c>
      <c r="L10">
        <f t="shared" si="7"/>
        <v>1.5898719269836596E-2</v>
      </c>
      <c r="M10">
        <f t="shared" si="4"/>
        <v>7.0148148148148151</v>
      </c>
      <c r="N10" s="31">
        <f t="shared" si="8"/>
        <v>2.8012663807958964E-2</v>
      </c>
    </row>
    <row r="11" spans="1:14" x14ac:dyDescent="0.25">
      <c r="A11" s="4">
        <v>43869</v>
      </c>
      <c r="B11">
        <v>27100</v>
      </c>
      <c r="C11">
        <v>780</v>
      </c>
      <c r="D11">
        <v>1795</v>
      </c>
      <c r="F11">
        <f t="shared" si="0"/>
        <v>2147</v>
      </c>
      <c r="G11">
        <f t="shared" si="1"/>
        <v>81</v>
      </c>
      <c r="H11">
        <f t="shared" si="2"/>
        <v>356</v>
      </c>
      <c r="I11">
        <f t="shared" si="3"/>
        <v>24525</v>
      </c>
      <c r="J11">
        <f t="shared" si="5"/>
        <v>9.4104755643217186E-2</v>
      </c>
      <c r="K11">
        <f t="shared" si="6"/>
        <v>3.5502958579881655E-3</v>
      </c>
      <c r="L11">
        <f t="shared" si="7"/>
        <v>1.5603769449923297E-2</v>
      </c>
      <c r="M11">
        <f t="shared" si="4"/>
        <v>4.9130434782608701</v>
      </c>
      <c r="N11" s="31">
        <f t="shared" si="8"/>
        <v>2.8782287822878228E-2</v>
      </c>
    </row>
    <row r="12" spans="1:14" x14ac:dyDescent="0.25">
      <c r="A12" s="4">
        <v>43870</v>
      </c>
      <c r="B12">
        <v>29631</v>
      </c>
      <c r="C12">
        <v>871</v>
      </c>
      <c r="D12">
        <v>2222</v>
      </c>
      <c r="F12">
        <f t="shared" si="0"/>
        <v>2531</v>
      </c>
      <c r="G12">
        <f t="shared" si="1"/>
        <v>91</v>
      </c>
      <c r="H12">
        <f t="shared" si="2"/>
        <v>427</v>
      </c>
      <c r="I12">
        <f t="shared" si="3"/>
        <v>26538</v>
      </c>
      <c r="J12">
        <f t="shared" si="5"/>
        <v>0.10320081549439347</v>
      </c>
      <c r="K12">
        <f t="shared" si="6"/>
        <v>3.7104994903160043E-3</v>
      </c>
      <c r="L12">
        <f t="shared" si="7"/>
        <v>1.7410805300713556E-2</v>
      </c>
      <c r="M12">
        <f t="shared" si="4"/>
        <v>4.8861003861003862</v>
      </c>
      <c r="N12" s="31">
        <f t="shared" si="8"/>
        <v>2.9394890486315009E-2</v>
      </c>
    </row>
    <row r="13" spans="1:14" x14ac:dyDescent="0.25">
      <c r="A13" s="4">
        <v>43871</v>
      </c>
      <c r="B13">
        <v>31728</v>
      </c>
      <c r="C13">
        <v>974</v>
      </c>
      <c r="D13">
        <v>2639</v>
      </c>
      <c r="F13">
        <f t="shared" si="0"/>
        <v>2097</v>
      </c>
      <c r="G13">
        <f t="shared" si="1"/>
        <v>103</v>
      </c>
      <c r="H13">
        <f t="shared" si="2"/>
        <v>417</v>
      </c>
      <c r="I13">
        <f t="shared" si="3"/>
        <v>28115</v>
      </c>
      <c r="J13">
        <f t="shared" si="5"/>
        <v>7.9018765543748593E-2</v>
      </c>
      <c r="K13">
        <f t="shared" si="6"/>
        <v>3.8812269198884616E-3</v>
      </c>
      <c r="L13">
        <f t="shared" si="7"/>
        <v>1.571331675333484E-2</v>
      </c>
      <c r="M13">
        <f t="shared" si="4"/>
        <v>4.032692307692308</v>
      </c>
      <c r="N13" s="31">
        <f t="shared" si="8"/>
        <v>3.0698436712052447E-2</v>
      </c>
    </row>
    <row r="14" spans="1:14" x14ac:dyDescent="0.25">
      <c r="A14" s="4">
        <v>43872</v>
      </c>
      <c r="B14" s="43">
        <v>33366</v>
      </c>
      <c r="C14" s="43">
        <v>1068</v>
      </c>
      <c r="D14">
        <v>2686</v>
      </c>
      <c r="F14">
        <f t="shared" si="0"/>
        <v>1638</v>
      </c>
      <c r="G14">
        <f t="shared" si="1"/>
        <v>94</v>
      </c>
      <c r="H14">
        <f t="shared" si="2"/>
        <v>47</v>
      </c>
      <c r="I14">
        <f t="shared" si="3"/>
        <v>29612</v>
      </c>
      <c r="J14">
        <f t="shared" si="5"/>
        <v>5.8260714920860754E-2</v>
      </c>
      <c r="K14">
        <f t="shared" si="6"/>
        <v>3.3434109905744265E-3</v>
      </c>
      <c r="L14">
        <f t="shared" si="7"/>
        <v>1.6717054952872133E-3</v>
      </c>
      <c r="M14">
        <f t="shared" si="4"/>
        <v>11.617021276595745</v>
      </c>
      <c r="N14" s="31">
        <f t="shared" si="8"/>
        <v>3.2008631541089731E-2</v>
      </c>
    </row>
    <row r="15" spans="1:14" x14ac:dyDescent="0.25">
      <c r="A15" s="4">
        <v>43873</v>
      </c>
      <c r="B15" s="19">
        <f>B14+F15</f>
        <v>40786</v>
      </c>
      <c r="C15" s="19">
        <f>C14+G15</f>
        <v>1189</v>
      </c>
      <c r="D15">
        <v>3459</v>
      </c>
      <c r="F15" s="19">
        <f>14840/2</f>
        <v>7420</v>
      </c>
      <c r="G15" s="19">
        <f>242/2</f>
        <v>121</v>
      </c>
      <c r="H15">
        <f t="shared" ref="H15:H55" si="9">D15-D14</f>
        <v>773</v>
      </c>
      <c r="I15">
        <f t="shared" si="3"/>
        <v>36138</v>
      </c>
      <c r="J15">
        <f t="shared" si="5"/>
        <v>0.25057409158449279</v>
      </c>
      <c r="K15">
        <f t="shared" si="6"/>
        <v>4.0861812778603271E-3</v>
      </c>
      <c r="L15">
        <f t="shared" si="7"/>
        <v>2.6104282047818454E-2</v>
      </c>
      <c r="M15">
        <f t="shared" si="4"/>
        <v>8.2997762863534685</v>
      </c>
      <c r="N15" s="31">
        <f t="shared" si="8"/>
        <v>2.9152160054920807E-2</v>
      </c>
    </row>
    <row r="16" spans="1:14" x14ac:dyDescent="0.25">
      <c r="A16" s="4">
        <v>43874</v>
      </c>
      <c r="B16">
        <v>48206</v>
      </c>
      <c r="C16">
        <v>1310</v>
      </c>
      <c r="D16">
        <v>4774</v>
      </c>
      <c r="F16" s="19">
        <f>14840/2</f>
        <v>7420</v>
      </c>
      <c r="G16" s="19">
        <f>242/2</f>
        <v>121</v>
      </c>
      <c r="H16">
        <f t="shared" si="9"/>
        <v>1315</v>
      </c>
      <c r="I16">
        <f t="shared" si="3"/>
        <v>42122</v>
      </c>
      <c r="J16">
        <f t="shared" si="5"/>
        <v>0.20532403564115337</v>
      </c>
      <c r="K16">
        <f t="shared" si="6"/>
        <v>3.3482760529082961E-3</v>
      </c>
      <c r="L16">
        <f t="shared" si="7"/>
        <v>3.6388289335325695E-2</v>
      </c>
      <c r="M16">
        <f t="shared" si="4"/>
        <v>5.1671309192200567</v>
      </c>
      <c r="N16" s="31">
        <f t="shared" si="8"/>
        <v>2.7175040451396092E-2</v>
      </c>
    </row>
    <row r="17" spans="1:14" x14ac:dyDescent="0.25">
      <c r="A17" s="4">
        <v>43875</v>
      </c>
      <c r="B17">
        <v>54406</v>
      </c>
      <c r="C17">
        <v>1457</v>
      </c>
      <c r="D17">
        <v>5623</v>
      </c>
      <c r="F17">
        <f t="shared" ref="F17:F55" si="10">B17-B16</f>
        <v>6200</v>
      </c>
      <c r="G17">
        <f t="shared" ref="G17:G55" si="11">C17-C16</f>
        <v>147</v>
      </c>
      <c r="H17">
        <f t="shared" si="9"/>
        <v>849</v>
      </c>
      <c r="I17">
        <f t="shared" si="3"/>
        <v>47326</v>
      </c>
      <c r="J17">
        <f t="shared" si="5"/>
        <v>0.14719149138217558</v>
      </c>
      <c r="K17">
        <f t="shared" si="6"/>
        <v>3.489862779545131E-3</v>
      </c>
      <c r="L17">
        <f t="shared" si="7"/>
        <v>2.0155738094107593E-2</v>
      </c>
      <c r="M17">
        <f t="shared" si="4"/>
        <v>6.2248995983935744</v>
      </c>
      <c r="N17" s="31">
        <f t="shared" si="8"/>
        <v>2.6780134543984119E-2</v>
      </c>
    </row>
    <row r="18" spans="1:14" x14ac:dyDescent="0.25">
      <c r="A18" s="4">
        <v>43876</v>
      </c>
      <c r="B18">
        <v>56249</v>
      </c>
      <c r="C18">
        <v>1596</v>
      </c>
      <c r="D18">
        <v>6639</v>
      </c>
      <c r="F18">
        <f t="shared" si="10"/>
        <v>1843</v>
      </c>
      <c r="G18">
        <f t="shared" si="11"/>
        <v>139</v>
      </c>
      <c r="H18">
        <f t="shared" si="9"/>
        <v>1016</v>
      </c>
      <c r="I18">
        <f t="shared" si="3"/>
        <v>48014</v>
      </c>
      <c r="J18">
        <f t="shared" si="5"/>
        <v>3.8942653087098003E-2</v>
      </c>
      <c r="K18">
        <f t="shared" si="6"/>
        <v>2.9370747580611083E-3</v>
      </c>
      <c r="L18">
        <f t="shared" si="7"/>
        <v>2.146811477834594E-2</v>
      </c>
      <c r="M18">
        <f t="shared" si="4"/>
        <v>1.5956709956709958</v>
      </c>
      <c r="N18" s="31">
        <f t="shared" si="8"/>
        <v>2.8373837757115682E-2</v>
      </c>
    </row>
    <row r="19" spans="1:14" x14ac:dyDescent="0.25">
      <c r="A19" s="4">
        <v>43877</v>
      </c>
      <c r="B19">
        <v>58182</v>
      </c>
      <c r="C19">
        <v>1696</v>
      </c>
      <c r="D19">
        <v>7862</v>
      </c>
      <c r="F19">
        <f t="shared" si="10"/>
        <v>1933</v>
      </c>
      <c r="G19">
        <f t="shared" si="11"/>
        <v>100</v>
      </c>
      <c r="H19">
        <f t="shared" si="9"/>
        <v>1223</v>
      </c>
      <c r="I19">
        <f t="shared" si="3"/>
        <v>48624</v>
      </c>
      <c r="J19">
        <f t="shared" si="5"/>
        <v>4.0259091098429622E-2</v>
      </c>
      <c r="K19">
        <f t="shared" si="6"/>
        <v>2.0827258716207774E-3</v>
      </c>
      <c r="L19">
        <f t="shared" si="7"/>
        <v>2.5471737409922104E-2</v>
      </c>
      <c r="M19">
        <f t="shared" si="4"/>
        <v>1.4610733182161755</v>
      </c>
      <c r="N19" s="31">
        <f t="shared" si="8"/>
        <v>2.9149908906534665E-2</v>
      </c>
    </row>
    <row r="20" spans="1:14" x14ac:dyDescent="0.25">
      <c r="A20" s="22">
        <v>43878</v>
      </c>
      <c r="B20" s="6">
        <v>59989</v>
      </c>
      <c r="C20" s="6">
        <v>1789</v>
      </c>
      <c r="D20" s="6">
        <v>9128</v>
      </c>
      <c r="E20" s="6"/>
      <c r="F20" s="6">
        <f t="shared" si="10"/>
        <v>1807</v>
      </c>
      <c r="G20" s="6">
        <f t="shared" si="11"/>
        <v>93</v>
      </c>
      <c r="H20" s="6">
        <f t="shared" si="9"/>
        <v>1266</v>
      </c>
      <c r="I20" s="6">
        <f t="shared" si="3"/>
        <v>49072</v>
      </c>
      <c r="J20" s="6">
        <f t="shared" si="5"/>
        <v>3.7162717999341892E-2</v>
      </c>
      <c r="K20" s="6">
        <f t="shared" si="6"/>
        <v>1.9126357354392893E-3</v>
      </c>
      <c r="L20" s="6">
        <f t="shared" si="7"/>
        <v>2.6036525172754194E-2</v>
      </c>
      <c r="M20" s="6">
        <f t="shared" si="4"/>
        <v>1.3296541574687273</v>
      </c>
      <c r="N20" s="31">
        <f t="shared" si="8"/>
        <v>2.9822134057910617E-2</v>
      </c>
    </row>
    <row r="21" spans="1:14" x14ac:dyDescent="0.25">
      <c r="A21" s="20">
        <v>43879</v>
      </c>
      <c r="B21" s="21">
        <v>61682</v>
      </c>
      <c r="C21" s="21">
        <v>1921</v>
      </c>
      <c r="D21" s="21">
        <v>10337</v>
      </c>
      <c r="E21" s="21"/>
      <c r="F21" s="21">
        <f t="shared" si="10"/>
        <v>1693</v>
      </c>
      <c r="G21" s="21">
        <f t="shared" si="11"/>
        <v>132</v>
      </c>
      <c r="H21" s="21">
        <f t="shared" si="9"/>
        <v>1209</v>
      </c>
      <c r="I21" s="21">
        <f t="shared" si="3"/>
        <v>49424</v>
      </c>
      <c r="J21" s="21">
        <f t="shared" si="5"/>
        <v>3.4500326051516136E-2</v>
      </c>
      <c r="K21" s="21">
        <f t="shared" si="6"/>
        <v>2.6899250081512879E-3</v>
      </c>
      <c r="L21" s="21">
        <f t="shared" si="7"/>
        <v>2.4637267688294752E-2</v>
      </c>
      <c r="M21" s="21">
        <f t="shared" si="4"/>
        <v>1.262490678598061</v>
      </c>
      <c r="N21" s="42">
        <f t="shared" si="8"/>
        <v>3.1143607535423626E-2</v>
      </c>
    </row>
    <row r="22" spans="1:14" x14ac:dyDescent="0.25">
      <c r="A22" s="4">
        <v>43880</v>
      </c>
      <c r="B22">
        <v>62031</v>
      </c>
      <c r="C22">
        <v>2029</v>
      </c>
      <c r="D22">
        <v>11788</v>
      </c>
      <c r="F22">
        <f t="shared" si="10"/>
        <v>349</v>
      </c>
      <c r="G22">
        <f t="shared" si="11"/>
        <v>108</v>
      </c>
      <c r="H22">
        <f t="shared" si="9"/>
        <v>1451</v>
      </c>
      <c r="I22">
        <f t="shared" si="3"/>
        <v>48214</v>
      </c>
      <c r="J22">
        <f t="shared" si="5"/>
        <v>7.0613467141469729E-3</v>
      </c>
      <c r="K22">
        <f t="shared" si="6"/>
        <v>2.1851731952088056E-3</v>
      </c>
      <c r="L22">
        <f t="shared" si="7"/>
        <v>2.9358206539333118E-2</v>
      </c>
      <c r="M22">
        <f t="shared" si="4"/>
        <v>0.22386144964720975</v>
      </c>
      <c r="N22" s="31">
        <f t="shared" si="8"/>
        <v>3.270945172575003E-2</v>
      </c>
    </row>
    <row r="23" spans="1:14" x14ac:dyDescent="0.25">
      <c r="A23" s="4">
        <v>43881</v>
      </c>
      <c r="B23">
        <v>62442</v>
      </c>
      <c r="C23">
        <v>2144</v>
      </c>
      <c r="D23">
        <v>11881</v>
      </c>
      <c r="F23">
        <f t="shared" si="10"/>
        <v>411</v>
      </c>
      <c r="G23">
        <f t="shared" si="11"/>
        <v>115</v>
      </c>
      <c r="H23">
        <f t="shared" si="9"/>
        <v>93</v>
      </c>
      <c r="I23">
        <f t="shared" si="3"/>
        <v>48417</v>
      </c>
      <c r="J23">
        <f t="shared" si="5"/>
        <v>8.5244949599701334E-3</v>
      </c>
      <c r="K23">
        <f t="shared" si="6"/>
        <v>2.3851993196996723E-3</v>
      </c>
      <c r="L23">
        <f t="shared" si="7"/>
        <v>1.9289003194093001E-3</v>
      </c>
      <c r="M23">
        <f t="shared" si="4"/>
        <v>1.9759615384615385</v>
      </c>
      <c r="N23" s="31">
        <f t="shared" si="8"/>
        <v>3.433586368149643E-2</v>
      </c>
    </row>
    <row r="24" spans="1:14" x14ac:dyDescent="0.25">
      <c r="A24" s="4">
        <v>43882</v>
      </c>
      <c r="B24">
        <v>62662</v>
      </c>
      <c r="C24">
        <v>2144</v>
      </c>
      <c r="D24">
        <v>15299</v>
      </c>
      <c r="F24">
        <f t="shared" si="10"/>
        <v>220</v>
      </c>
      <c r="G24">
        <f t="shared" si="11"/>
        <v>0</v>
      </c>
      <c r="H24">
        <f t="shared" si="9"/>
        <v>3418</v>
      </c>
      <c r="I24">
        <f t="shared" si="3"/>
        <v>45219</v>
      </c>
      <c r="J24">
        <f t="shared" si="5"/>
        <v>4.5438585620753043E-3</v>
      </c>
      <c r="K24">
        <f t="shared" si="6"/>
        <v>0</v>
      </c>
      <c r="L24">
        <f t="shared" si="7"/>
        <v>7.059503893260631E-2</v>
      </c>
      <c r="M24">
        <f t="shared" si="4"/>
        <v>6.4365125804564077E-2</v>
      </c>
      <c r="N24" s="31">
        <f t="shared" si="8"/>
        <v>3.4215313906354732E-2</v>
      </c>
    </row>
    <row r="25" spans="1:14" x14ac:dyDescent="0.25">
      <c r="A25" s="4">
        <v>43883</v>
      </c>
      <c r="B25">
        <v>64084</v>
      </c>
      <c r="C25">
        <v>2346</v>
      </c>
      <c r="D25">
        <v>15343</v>
      </c>
      <c r="F25">
        <f t="shared" si="10"/>
        <v>1422</v>
      </c>
      <c r="G25">
        <f t="shared" si="11"/>
        <v>202</v>
      </c>
      <c r="H25">
        <f t="shared" si="9"/>
        <v>44</v>
      </c>
      <c r="I25">
        <f t="shared" si="3"/>
        <v>46395</v>
      </c>
      <c r="J25">
        <f t="shared" si="5"/>
        <v>3.1446958137066279E-2</v>
      </c>
      <c r="K25">
        <f t="shared" si="6"/>
        <v>4.4671487648997102E-3</v>
      </c>
      <c r="L25">
        <f t="shared" si="7"/>
        <v>9.730423052256795E-4</v>
      </c>
      <c r="M25">
        <f t="shared" si="4"/>
        <v>5.7804878048780495</v>
      </c>
      <c r="N25" s="31">
        <f t="shared" si="8"/>
        <v>3.6608201735222522E-2</v>
      </c>
    </row>
    <row r="26" spans="1:14" x14ac:dyDescent="0.25">
      <c r="A26" s="4">
        <v>43884</v>
      </c>
      <c r="B26">
        <v>64084</v>
      </c>
      <c r="C26">
        <v>2346</v>
      </c>
      <c r="D26">
        <v>16748</v>
      </c>
      <c r="F26">
        <f t="shared" si="10"/>
        <v>0</v>
      </c>
      <c r="G26">
        <f t="shared" si="11"/>
        <v>0</v>
      </c>
      <c r="H26">
        <f t="shared" si="9"/>
        <v>1405</v>
      </c>
      <c r="I26">
        <f t="shared" si="3"/>
        <v>44990</v>
      </c>
      <c r="J26">
        <f t="shared" si="5"/>
        <v>0</v>
      </c>
      <c r="K26">
        <f t="shared" si="6"/>
        <v>0</v>
      </c>
      <c r="L26">
        <f t="shared" si="7"/>
        <v>3.0283435715055502E-2</v>
      </c>
      <c r="M26">
        <f t="shared" si="4"/>
        <v>0</v>
      </c>
      <c r="N26" s="31">
        <f t="shared" si="8"/>
        <v>3.6608201735222522E-2</v>
      </c>
    </row>
    <row r="27" spans="1:14" x14ac:dyDescent="0.25">
      <c r="A27" s="4">
        <v>43885</v>
      </c>
      <c r="B27">
        <v>64287</v>
      </c>
      <c r="C27">
        <v>2495</v>
      </c>
      <c r="D27">
        <v>18971</v>
      </c>
      <c r="F27">
        <f t="shared" si="10"/>
        <v>203</v>
      </c>
      <c r="G27">
        <f t="shared" si="11"/>
        <v>149</v>
      </c>
      <c r="H27">
        <f t="shared" si="9"/>
        <v>2223</v>
      </c>
      <c r="I27">
        <f t="shared" si="3"/>
        <v>42821</v>
      </c>
      <c r="J27">
        <f t="shared" si="5"/>
        <v>4.5121138030673486E-3</v>
      </c>
      <c r="K27">
        <f t="shared" si="6"/>
        <v>3.3118470771282505E-3</v>
      </c>
      <c r="L27">
        <f t="shared" si="7"/>
        <v>4.9410980217826181E-2</v>
      </c>
      <c r="M27">
        <f t="shared" si="4"/>
        <v>8.5581787521079269E-2</v>
      </c>
      <c r="N27" s="31">
        <f t="shared" si="8"/>
        <v>3.8810334904413026E-2</v>
      </c>
    </row>
    <row r="28" spans="1:14" x14ac:dyDescent="0.25">
      <c r="A28" s="4">
        <v>43886</v>
      </c>
      <c r="B28">
        <v>64786</v>
      </c>
      <c r="C28">
        <v>2563</v>
      </c>
      <c r="D28">
        <v>20969</v>
      </c>
      <c r="F28">
        <f t="shared" si="10"/>
        <v>499</v>
      </c>
      <c r="G28">
        <f t="shared" si="11"/>
        <v>68</v>
      </c>
      <c r="H28">
        <f t="shared" si="9"/>
        <v>1998</v>
      </c>
      <c r="I28">
        <f t="shared" si="3"/>
        <v>41254</v>
      </c>
      <c r="J28">
        <f t="shared" si="5"/>
        <v>1.1653160832301907E-2</v>
      </c>
      <c r="K28">
        <f t="shared" si="6"/>
        <v>1.5880058849629855E-3</v>
      </c>
      <c r="L28">
        <f t="shared" si="7"/>
        <v>4.6659349384647719E-2</v>
      </c>
      <c r="M28">
        <f t="shared" si="4"/>
        <v>0.24152952565343658</v>
      </c>
      <c r="N28" s="31">
        <f t="shared" si="8"/>
        <v>3.9561016268946994E-2</v>
      </c>
    </row>
    <row r="29" spans="1:14" x14ac:dyDescent="0.25">
      <c r="A29" s="4">
        <v>43887</v>
      </c>
      <c r="B29">
        <v>65187</v>
      </c>
      <c r="C29">
        <v>2615</v>
      </c>
      <c r="D29">
        <v>23383</v>
      </c>
      <c r="F29">
        <f t="shared" si="10"/>
        <v>401</v>
      </c>
      <c r="G29">
        <f t="shared" si="11"/>
        <v>52</v>
      </c>
      <c r="H29">
        <f t="shared" si="9"/>
        <v>2414</v>
      </c>
      <c r="I29">
        <f t="shared" si="3"/>
        <v>39189</v>
      </c>
      <c r="J29">
        <f t="shared" si="5"/>
        <v>9.7202695496194317E-3</v>
      </c>
      <c r="K29">
        <f t="shared" si="6"/>
        <v>1.2604838318708489E-3</v>
      </c>
      <c r="L29">
        <f t="shared" si="7"/>
        <v>5.8515537887235181E-2</v>
      </c>
      <c r="M29">
        <f t="shared" si="4"/>
        <v>0.16261151662611517</v>
      </c>
      <c r="N29" s="31">
        <f t="shared" si="8"/>
        <v>4.011536042462454E-2</v>
      </c>
    </row>
    <row r="30" spans="1:14" x14ac:dyDescent="0.25">
      <c r="A30" s="4">
        <v>43888</v>
      </c>
      <c r="B30">
        <v>65596</v>
      </c>
      <c r="C30">
        <v>2641</v>
      </c>
      <c r="D30">
        <v>26403</v>
      </c>
      <c r="F30">
        <f t="shared" si="10"/>
        <v>409</v>
      </c>
      <c r="G30">
        <f t="shared" si="11"/>
        <v>26</v>
      </c>
      <c r="H30">
        <f t="shared" si="9"/>
        <v>3020</v>
      </c>
      <c r="I30">
        <f t="shared" si="3"/>
        <v>36552</v>
      </c>
      <c r="J30">
        <f t="shared" si="5"/>
        <v>1.0436602107734312E-2</v>
      </c>
      <c r="K30">
        <f t="shared" si="6"/>
        <v>6.6345147873127664E-4</v>
      </c>
      <c r="L30">
        <f t="shared" si="7"/>
        <v>7.7062440991094439E-2</v>
      </c>
      <c r="M30">
        <f t="shared" si="4"/>
        <v>0.13427445830597504</v>
      </c>
      <c r="N30" s="31">
        <f t="shared" si="8"/>
        <v>4.0261601317153485E-2</v>
      </c>
    </row>
    <row r="31" spans="1:14" x14ac:dyDescent="0.25">
      <c r="A31" s="4">
        <v>43889</v>
      </c>
      <c r="B31">
        <v>65914</v>
      </c>
      <c r="C31">
        <v>2682</v>
      </c>
      <c r="D31">
        <v>28993</v>
      </c>
      <c r="F31">
        <f t="shared" si="10"/>
        <v>318</v>
      </c>
      <c r="G31">
        <f t="shared" si="11"/>
        <v>41</v>
      </c>
      <c r="H31">
        <f t="shared" si="9"/>
        <v>2590</v>
      </c>
      <c r="I31">
        <f t="shared" si="3"/>
        <v>34239</v>
      </c>
      <c r="J31">
        <f t="shared" si="5"/>
        <v>8.6999343401181883E-3</v>
      </c>
      <c r="K31">
        <f t="shared" si="6"/>
        <v>1.121689647625301E-3</v>
      </c>
      <c r="L31">
        <f t="shared" si="7"/>
        <v>7.0857955789012911E-2</v>
      </c>
      <c r="M31">
        <f t="shared" si="4"/>
        <v>0.12086659064994301</v>
      </c>
      <c r="N31" s="31">
        <f t="shared" si="8"/>
        <v>4.0689383135600936E-2</v>
      </c>
    </row>
    <row r="32" spans="1:14" x14ac:dyDescent="0.25">
      <c r="A32" s="4">
        <v>43890</v>
      </c>
      <c r="B32">
        <v>66337</v>
      </c>
      <c r="C32">
        <v>2727</v>
      </c>
      <c r="D32">
        <v>31536</v>
      </c>
      <c r="F32">
        <f t="shared" si="10"/>
        <v>423</v>
      </c>
      <c r="G32">
        <f t="shared" si="11"/>
        <v>45</v>
      </c>
      <c r="H32">
        <f t="shared" si="9"/>
        <v>2543</v>
      </c>
      <c r="I32">
        <f t="shared" si="3"/>
        <v>32074</v>
      </c>
      <c r="J32">
        <f t="shared" si="5"/>
        <v>1.2354332778410585E-2</v>
      </c>
      <c r="K32">
        <f t="shared" si="6"/>
        <v>1.3142907211075091E-3</v>
      </c>
      <c r="L32">
        <f t="shared" si="7"/>
        <v>7.4272028972808782E-2</v>
      </c>
      <c r="M32">
        <f t="shared" si="4"/>
        <v>0.16344667697063373</v>
      </c>
      <c r="N32" s="31">
        <f t="shared" si="8"/>
        <v>4.1108280446809475E-2</v>
      </c>
    </row>
    <row r="33" spans="1:14" x14ac:dyDescent="0.25">
      <c r="A33" s="4">
        <v>43891</v>
      </c>
      <c r="B33">
        <v>66907</v>
      </c>
      <c r="C33">
        <v>2761</v>
      </c>
      <c r="D33">
        <v>33934</v>
      </c>
      <c r="F33">
        <f t="shared" si="10"/>
        <v>570</v>
      </c>
      <c r="G33">
        <f t="shared" si="11"/>
        <v>34</v>
      </c>
      <c r="H33">
        <f t="shared" si="9"/>
        <v>2398</v>
      </c>
      <c r="I33">
        <f t="shared" si="3"/>
        <v>30212</v>
      </c>
      <c r="J33">
        <f t="shared" si="5"/>
        <v>1.7771403629107688E-2</v>
      </c>
      <c r="K33">
        <f t="shared" si="6"/>
        <v>1.0600486375257217E-3</v>
      </c>
      <c r="L33">
        <f t="shared" si="7"/>
        <v>7.4764606846667081E-2</v>
      </c>
      <c r="M33">
        <f>J33/(K33+L33)</f>
        <v>0.234375</v>
      </c>
      <c r="N33" s="31">
        <f t="shared" si="8"/>
        <v>4.1266235222024598E-2</v>
      </c>
    </row>
    <row r="34" spans="1:14" x14ac:dyDescent="0.25">
      <c r="A34" s="4">
        <v>43892</v>
      </c>
      <c r="B34">
        <v>67103</v>
      </c>
      <c r="C34">
        <v>2803</v>
      </c>
      <c r="D34">
        <v>36208</v>
      </c>
      <c r="F34">
        <f t="shared" si="10"/>
        <v>196</v>
      </c>
      <c r="G34">
        <f t="shared" si="11"/>
        <v>42</v>
      </c>
      <c r="H34">
        <f t="shared" si="9"/>
        <v>2274</v>
      </c>
      <c r="I34">
        <f t="shared" si="3"/>
        <v>28092</v>
      </c>
      <c r="J34">
        <f t="shared" si="5"/>
        <v>6.4874884151992582E-3</v>
      </c>
      <c r="K34">
        <f t="shared" si="6"/>
        <v>1.3901760889712697E-3</v>
      </c>
      <c r="L34">
        <f t="shared" si="7"/>
        <v>7.5268105388587317E-2</v>
      </c>
      <c r="M34">
        <f t="shared" ref="M34:M65" si="12">J34/(K34+L34)</f>
        <v>8.46286701208981E-2</v>
      </c>
      <c r="N34" s="31">
        <f t="shared" si="8"/>
        <v>4.1771604846281091E-2</v>
      </c>
    </row>
    <row r="35" spans="1:14" x14ac:dyDescent="0.25">
      <c r="A35" s="4">
        <v>43893</v>
      </c>
      <c r="B35">
        <v>67217</v>
      </c>
      <c r="C35">
        <v>2835</v>
      </c>
      <c r="D35">
        <v>38557</v>
      </c>
      <c r="F35">
        <f t="shared" si="10"/>
        <v>114</v>
      </c>
      <c r="G35">
        <f t="shared" si="11"/>
        <v>32</v>
      </c>
      <c r="H35">
        <f t="shared" si="9"/>
        <v>2349</v>
      </c>
      <c r="I35">
        <f t="shared" si="3"/>
        <v>25825</v>
      </c>
      <c r="J35">
        <f t="shared" si="5"/>
        <v>4.0580948312686884E-3</v>
      </c>
      <c r="K35">
        <f t="shared" si="6"/>
        <v>1.1391143386017372E-3</v>
      </c>
      <c r="L35">
        <f t="shared" si="7"/>
        <v>8.3618111917983767E-2</v>
      </c>
      <c r="M35">
        <f t="shared" si="12"/>
        <v>4.7879042419151613E-2</v>
      </c>
      <c r="N35" s="31">
        <f t="shared" si="8"/>
        <v>4.2176830266152911E-2</v>
      </c>
    </row>
    <row r="36" spans="1:14" x14ac:dyDescent="0.25">
      <c r="A36" s="4">
        <v>43894</v>
      </c>
      <c r="B36">
        <v>67332</v>
      </c>
      <c r="C36">
        <v>2871</v>
      </c>
      <c r="D36">
        <v>40592</v>
      </c>
      <c r="F36">
        <f t="shared" si="10"/>
        <v>115</v>
      </c>
      <c r="G36">
        <f t="shared" si="11"/>
        <v>36</v>
      </c>
      <c r="H36">
        <f t="shared" si="9"/>
        <v>2035</v>
      </c>
      <c r="I36">
        <f t="shared" si="3"/>
        <v>23869</v>
      </c>
      <c r="J36">
        <f t="shared" si="5"/>
        <v>4.4530493707647632E-3</v>
      </c>
      <c r="K36">
        <f t="shared" si="6"/>
        <v>1.393998063891578E-3</v>
      </c>
      <c r="L36">
        <f t="shared" si="7"/>
        <v>7.8799612778315584E-2</v>
      </c>
      <c r="M36">
        <f t="shared" si="12"/>
        <v>5.5528730082085954E-2</v>
      </c>
      <c r="N36" s="31">
        <f t="shared" si="8"/>
        <v>4.2639458207093209E-2</v>
      </c>
    </row>
    <row r="37" spans="1:14" x14ac:dyDescent="0.25">
      <c r="A37" s="4">
        <v>43895</v>
      </c>
      <c r="B37">
        <v>67466</v>
      </c>
      <c r="C37">
        <v>2902</v>
      </c>
      <c r="D37">
        <v>42033</v>
      </c>
      <c r="F37">
        <f t="shared" si="10"/>
        <v>134</v>
      </c>
      <c r="G37">
        <f t="shared" si="11"/>
        <v>31</v>
      </c>
      <c r="H37">
        <f t="shared" si="9"/>
        <v>1441</v>
      </c>
      <c r="I37">
        <f t="shared" si="3"/>
        <v>22531</v>
      </c>
      <c r="J37">
        <f t="shared" si="5"/>
        <v>5.6139762872344885E-3</v>
      </c>
      <c r="K37">
        <f t="shared" si="6"/>
        <v>1.2987557082408145E-3</v>
      </c>
      <c r="L37">
        <f t="shared" si="7"/>
        <v>6.0371192760484312E-2</v>
      </c>
      <c r="M37">
        <f t="shared" si="12"/>
        <v>9.1032608695652176E-2</v>
      </c>
      <c r="N37" s="31">
        <f t="shared" si="8"/>
        <v>4.3014259034180179E-2</v>
      </c>
    </row>
    <row r="38" spans="1:14" x14ac:dyDescent="0.25">
      <c r="A38" s="4">
        <v>43896</v>
      </c>
      <c r="B38">
        <v>67592</v>
      </c>
      <c r="C38">
        <v>2931</v>
      </c>
      <c r="D38">
        <v>43500</v>
      </c>
      <c r="F38">
        <f t="shared" si="10"/>
        <v>126</v>
      </c>
      <c r="G38">
        <f t="shared" si="11"/>
        <v>29</v>
      </c>
      <c r="H38">
        <f t="shared" si="9"/>
        <v>1467</v>
      </c>
      <c r="I38">
        <f t="shared" si="3"/>
        <v>21161</v>
      </c>
      <c r="J38">
        <f t="shared" si="5"/>
        <v>5.5922950601393637E-3</v>
      </c>
      <c r="K38">
        <f t="shared" si="6"/>
        <v>1.2871155297146154E-3</v>
      </c>
      <c r="L38">
        <f t="shared" si="7"/>
        <v>6.51102924859083E-2</v>
      </c>
      <c r="M38">
        <f t="shared" si="12"/>
        <v>8.4224598930481301E-2</v>
      </c>
      <c r="N38" s="31">
        <f t="shared" si="8"/>
        <v>4.336311989584566E-2</v>
      </c>
    </row>
    <row r="39" spans="1:14" x14ac:dyDescent="0.25">
      <c r="A39" s="4">
        <v>43897</v>
      </c>
      <c r="B39">
        <v>67666</v>
      </c>
      <c r="C39">
        <v>2959</v>
      </c>
      <c r="D39">
        <v>45235</v>
      </c>
      <c r="F39">
        <f t="shared" si="10"/>
        <v>74</v>
      </c>
      <c r="G39">
        <f t="shared" si="11"/>
        <v>28</v>
      </c>
      <c r="H39">
        <f t="shared" si="9"/>
        <v>1735</v>
      </c>
      <c r="I39">
        <f t="shared" si="3"/>
        <v>19472</v>
      </c>
      <c r="J39">
        <f t="shared" si="5"/>
        <v>3.4969991966353198E-3</v>
      </c>
      <c r="K39">
        <f t="shared" si="6"/>
        <v>1.3231888852133643E-3</v>
      </c>
      <c r="L39">
        <f t="shared" si="7"/>
        <v>8.1990454137328098E-2</v>
      </c>
      <c r="M39">
        <f t="shared" si="12"/>
        <v>4.1973908111174137E-2</v>
      </c>
      <c r="N39" s="31">
        <f t="shared" si="8"/>
        <v>4.372949487187066E-2</v>
      </c>
    </row>
    <row r="40" spans="1:14" x14ac:dyDescent="0.25">
      <c r="A40" s="4">
        <v>43898</v>
      </c>
      <c r="B40">
        <v>67707</v>
      </c>
      <c r="C40">
        <v>2986</v>
      </c>
      <c r="D40">
        <v>46488</v>
      </c>
      <c r="F40">
        <f t="shared" si="10"/>
        <v>41</v>
      </c>
      <c r="G40">
        <f t="shared" si="11"/>
        <v>27</v>
      </c>
      <c r="H40">
        <f t="shared" si="9"/>
        <v>1253</v>
      </c>
      <c r="I40">
        <f t="shared" si="3"/>
        <v>18233</v>
      </c>
      <c r="J40">
        <f t="shared" si="5"/>
        <v>2.1055875102711586E-3</v>
      </c>
      <c r="K40">
        <f t="shared" si="6"/>
        <v>1.3866064092029581E-3</v>
      </c>
      <c r="L40">
        <f t="shared" si="7"/>
        <v>6.4348808545603944E-2</v>
      </c>
      <c r="M40">
        <f t="shared" si="12"/>
        <v>3.2031249999999997E-2</v>
      </c>
      <c r="N40" s="31">
        <f t="shared" si="8"/>
        <v>4.4101791542971926E-2</v>
      </c>
    </row>
    <row r="41" spans="1:14" x14ac:dyDescent="0.25">
      <c r="A41" s="4">
        <v>43899</v>
      </c>
      <c r="B41">
        <v>67743</v>
      </c>
      <c r="C41">
        <v>3008</v>
      </c>
      <c r="D41">
        <v>47743</v>
      </c>
      <c r="F41">
        <f t="shared" si="10"/>
        <v>36</v>
      </c>
      <c r="G41">
        <f t="shared" si="11"/>
        <v>22</v>
      </c>
      <c r="H41">
        <f t="shared" si="9"/>
        <v>1255</v>
      </c>
      <c r="I41">
        <f t="shared" si="3"/>
        <v>16992</v>
      </c>
      <c r="J41">
        <f t="shared" si="5"/>
        <v>1.974441945922229E-3</v>
      </c>
      <c r="K41">
        <f t="shared" si="6"/>
        <v>1.2066034113969177E-3</v>
      </c>
      <c r="L41">
        <f t="shared" si="7"/>
        <v>6.8831240059233259E-2</v>
      </c>
      <c r="M41">
        <f t="shared" si="12"/>
        <v>2.8191072826938137E-2</v>
      </c>
      <c r="N41" s="31">
        <f t="shared" si="8"/>
        <v>4.4403111760624711E-2</v>
      </c>
    </row>
    <row r="42" spans="1:14" x14ac:dyDescent="0.25">
      <c r="A42" s="4">
        <v>43900</v>
      </c>
      <c r="B42">
        <v>67760</v>
      </c>
      <c r="C42">
        <v>3024</v>
      </c>
      <c r="D42">
        <v>49134</v>
      </c>
      <c r="F42">
        <f t="shared" si="10"/>
        <v>17</v>
      </c>
      <c r="G42">
        <f t="shared" si="11"/>
        <v>16</v>
      </c>
      <c r="H42">
        <f t="shared" si="9"/>
        <v>1391</v>
      </c>
      <c r="I42">
        <f t="shared" si="3"/>
        <v>15602</v>
      </c>
      <c r="J42">
        <f t="shared" si="5"/>
        <v>1.0004708097928437E-3</v>
      </c>
      <c r="K42">
        <f t="shared" si="6"/>
        <v>9.4161958568738226E-4</v>
      </c>
      <c r="L42">
        <f t="shared" si="7"/>
        <v>8.1862052730696799E-2</v>
      </c>
      <c r="M42">
        <f t="shared" si="12"/>
        <v>1.2082444918265815E-2</v>
      </c>
      <c r="N42" s="31">
        <f t="shared" si="8"/>
        <v>4.4628099173553717E-2</v>
      </c>
    </row>
    <row r="43" spans="1:14" x14ac:dyDescent="0.25">
      <c r="A43" s="4">
        <v>43901</v>
      </c>
      <c r="B43">
        <v>67773</v>
      </c>
      <c r="C43">
        <v>3046</v>
      </c>
      <c r="D43">
        <v>50318</v>
      </c>
      <c r="F43">
        <f t="shared" si="10"/>
        <v>13</v>
      </c>
      <c r="G43">
        <f t="shared" si="11"/>
        <v>22</v>
      </c>
      <c r="H43">
        <f t="shared" si="9"/>
        <v>1184</v>
      </c>
      <c r="I43">
        <f t="shared" si="3"/>
        <v>14409</v>
      </c>
      <c r="J43">
        <f t="shared" si="5"/>
        <v>8.3322650942186901E-4</v>
      </c>
      <c r="K43">
        <f t="shared" si="6"/>
        <v>1.4100756313293167E-3</v>
      </c>
      <c r="L43">
        <f t="shared" si="7"/>
        <v>7.5887706704268684E-2</v>
      </c>
      <c r="M43">
        <f t="shared" si="12"/>
        <v>1.077943615257048E-2</v>
      </c>
      <c r="N43" s="31">
        <f t="shared" si="8"/>
        <v>4.4944151800864654E-2</v>
      </c>
    </row>
    <row r="44" spans="1:14" x14ac:dyDescent="0.25">
      <c r="A44" s="4">
        <v>43902</v>
      </c>
      <c r="B44">
        <v>67781</v>
      </c>
      <c r="C44">
        <v>3056</v>
      </c>
      <c r="D44">
        <v>51553</v>
      </c>
      <c r="F44">
        <f t="shared" si="10"/>
        <v>8</v>
      </c>
      <c r="G44">
        <f t="shared" si="11"/>
        <v>10</v>
      </c>
      <c r="H44">
        <f t="shared" si="9"/>
        <v>1235</v>
      </c>
      <c r="I44">
        <f t="shared" si="3"/>
        <v>13172</v>
      </c>
      <c r="J44">
        <f t="shared" si="5"/>
        <v>5.5520855021167327E-4</v>
      </c>
      <c r="K44">
        <f t="shared" si="6"/>
        <v>6.9401068776459159E-4</v>
      </c>
      <c r="L44">
        <f t="shared" si="7"/>
        <v>8.5710319938927054E-2</v>
      </c>
      <c r="M44">
        <f t="shared" si="12"/>
        <v>6.4257028112449802E-3</v>
      </c>
      <c r="N44" s="31">
        <f t="shared" si="8"/>
        <v>4.5086381139257316E-2</v>
      </c>
    </row>
    <row r="45" spans="1:14" x14ac:dyDescent="0.25">
      <c r="A45" s="4">
        <v>43903</v>
      </c>
      <c r="B45">
        <v>67786</v>
      </c>
      <c r="C45">
        <v>3062</v>
      </c>
      <c r="D45">
        <v>52960</v>
      </c>
      <c r="F45">
        <f t="shared" si="10"/>
        <v>5</v>
      </c>
      <c r="G45">
        <f t="shared" si="11"/>
        <v>6</v>
      </c>
      <c r="H45">
        <f t="shared" si="9"/>
        <v>1407</v>
      </c>
      <c r="I45">
        <f t="shared" si="3"/>
        <v>11764</v>
      </c>
      <c r="J45">
        <f t="shared" si="5"/>
        <v>3.7959307622228972E-4</v>
      </c>
      <c r="K45">
        <f t="shared" si="6"/>
        <v>4.5551169146674765E-4</v>
      </c>
      <c r="L45">
        <f t="shared" si="7"/>
        <v>0.10681749164895232</v>
      </c>
      <c r="M45">
        <f t="shared" si="12"/>
        <v>3.5385704175513095E-3</v>
      </c>
      <c r="N45" s="31">
        <f t="shared" si="8"/>
        <v>4.5171569350603367E-2</v>
      </c>
    </row>
    <row r="46" spans="1:14" x14ac:dyDescent="0.25">
      <c r="A46" s="4">
        <v>43904</v>
      </c>
      <c r="B46">
        <v>67790</v>
      </c>
      <c r="C46">
        <v>3075</v>
      </c>
      <c r="D46">
        <v>54288</v>
      </c>
      <c r="F46">
        <f t="shared" si="10"/>
        <v>4</v>
      </c>
      <c r="G46">
        <f t="shared" si="11"/>
        <v>13</v>
      </c>
      <c r="H46">
        <f t="shared" si="9"/>
        <v>1328</v>
      </c>
      <c r="I46">
        <f t="shared" si="3"/>
        <v>10427</v>
      </c>
      <c r="J46">
        <f t="shared" si="5"/>
        <v>3.4002040122407346E-4</v>
      </c>
      <c r="K46">
        <f t="shared" si="6"/>
        <v>1.1050663039782387E-3</v>
      </c>
      <c r="L46">
        <f t="shared" si="7"/>
        <v>0.11288677320639239</v>
      </c>
      <c r="M46">
        <f t="shared" si="12"/>
        <v>2.9828486204325133E-3</v>
      </c>
      <c r="N46" s="31">
        <f t="shared" si="8"/>
        <v>4.5360672665584897E-2</v>
      </c>
    </row>
    <row r="47" spans="1:14" x14ac:dyDescent="0.25">
      <c r="A47" s="4">
        <v>43905</v>
      </c>
      <c r="B47">
        <v>67794</v>
      </c>
      <c r="C47">
        <v>3085</v>
      </c>
      <c r="D47">
        <v>55142</v>
      </c>
      <c r="F47">
        <f t="shared" si="10"/>
        <v>4</v>
      </c>
      <c r="G47">
        <f t="shared" si="11"/>
        <v>10</v>
      </c>
      <c r="H47">
        <f t="shared" si="9"/>
        <v>854</v>
      </c>
      <c r="I47">
        <f t="shared" si="3"/>
        <v>9567</v>
      </c>
      <c r="J47">
        <f t="shared" si="5"/>
        <v>3.8361944950608998E-4</v>
      </c>
      <c r="K47">
        <f t="shared" si="6"/>
        <v>9.5904862376522491E-4</v>
      </c>
      <c r="L47">
        <f t="shared" si="7"/>
        <v>8.19027524695502E-2</v>
      </c>
      <c r="M47">
        <f t="shared" si="12"/>
        <v>4.6296296296296302E-3</v>
      </c>
      <c r="N47" s="31">
        <f t="shared" si="8"/>
        <v>4.5505501961825533E-2</v>
      </c>
    </row>
    <row r="48" spans="1:14" x14ac:dyDescent="0.25">
      <c r="A48" s="4">
        <v>43906</v>
      </c>
      <c r="B48">
        <v>67798</v>
      </c>
      <c r="C48">
        <v>3099</v>
      </c>
      <c r="D48">
        <v>56003</v>
      </c>
      <c r="F48">
        <f t="shared" si="10"/>
        <v>4</v>
      </c>
      <c r="G48">
        <f t="shared" si="11"/>
        <v>14</v>
      </c>
      <c r="H48">
        <f t="shared" si="9"/>
        <v>861</v>
      </c>
      <c r="I48">
        <f t="shared" si="3"/>
        <v>8696</v>
      </c>
      <c r="J48">
        <f t="shared" si="5"/>
        <v>4.1810389881885649E-4</v>
      </c>
      <c r="K48">
        <f t="shared" si="6"/>
        <v>1.4633636458659977E-3</v>
      </c>
      <c r="L48">
        <f t="shared" si="7"/>
        <v>8.9996864220758865E-2</v>
      </c>
      <c r="M48">
        <f t="shared" si="12"/>
        <v>4.5714285714285709E-3</v>
      </c>
      <c r="N48" s="31">
        <f t="shared" si="8"/>
        <v>4.5709312959084342E-2</v>
      </c>
    </row>
    <row r="49" spans="1:14" x14ac:dyDescent="0.25">
      <c r="A49" s="4">
        <v>43907</v>
      </c>
      <c r="B49">
        <v>67799</v>
      </c>
      <c r="C49">
        <v>3111</v>
      </c>
      <c r="D49">
        <v>56927</v>
      </c>
      <c r="F49">
        <f t="shared" si="10"/>
        <v>1</v>
      </c>
      <c r="G49">
        <f t="shared" si="11"/>
        <v>12</v>
      </c>
      <c r="H49">
        <f t="shared" si="9"/>
        <v>924</v>
      </c>
      <c r="I49">
        <f t="shared" si="3"/>
        <v>7761</v>
      </c>
      <c r="J49">
        <f t="shared" si="5"/>
        <v>1.1499540018399264E-4</v>
      </c>
      <c r="K49">
        <f t="shared" si="6"/>
        <v>1.3799448022079118E-3</v>
      </c>
      <c r="L49">
        <f t="shared" si="7"/>
        <v>0.10625574977000921</v>
      </c>
      <c r="M49">
        <f t="shared" si="12"/>
        <v>1.0683760683760683E-3</v>
      </c>
      <c r="N49" s="31">
        <f t="shared" si="8"/>
        <v>4.5885632531453266E-2</v>
      </c>
    </row>
    <row r="50" spans="1:14" x14ac:dyDescent="0.25">
      <c r="A50" s="4">
        <v>43908</v>
      </c>
      <c r="B50">
        <v>67800</v>
      </c>
      <c r="C50">
        <v>3122</v>
      </c>
      <c r="D50">
        <v>57682</v>
      </c>
      <c r="F50">
        <f t="shared" si="10"/>
        <v>1</v>
      </c>
      <c r="G50">
        <f t="shared" si="11"/>
        <v>11</v>
      </c>
      <c r="H50">
        <f t="shared" si="9"/>
        <v>755</v>
      </c>
      <c r="I50">
        <f t="shared" si="3"/>
        <v>6996</v>
      </c>
      <c r="J50">
        <f t="shared" si="5"/>
        <v>1.2884937508053087E-4</v>
      </c>
      <c r="K50">
        <f t="shared" si="6"/>
        <v>1.4173431258858395E-3</v>
      </c>
      <c r="L50">
        <f t="shared" si="7"/>
        <v>9.7281278185800804E-2</v>
      </c>
      <c r="M50">
        <f t="shared" si="12"/>
        <v>1.3054830287206266E-3</v>
      </c>
      <c r="N50" s="31">
        <f t="shared" si="8"/>
        <v>4.6047197640117991E-2</v>
      </c>
    </row>
    <row r="51" spans="1:14" x14ac:dyDescent="0.25">
      <c r="A51" s="4">
        <v>43909</v>
      </c>
      <c r="B51">
        <v>67800</v>
      </c>
      <c r="C51">
        <v>3130</v>
      </c>
      <c r="D51">
        <v>58382</v>
      </c>
      <c r="F51">
        <f t="shared" si="10"/>
        <v>0</v>
      </c>
      <c r="G51">
        <f t="shared" si="11"/>
        <v>8</v>
      </c>
      <c r="H51">
        <f t="shared" si="9"/>
        <v>700</v>
      </c>
      <c r="I51">
        <f t="shared" si="3"/>
        <v>6288</v>
      </c>
      <c r="J51">
        <f t="shared" si="5"/>
        <v>0</v>
      </c>
      <c r="K51">
        <f t="shared" si="6"/>
        <v>1.1435105774728416E-3</v>
      </c>
      <c r="L51">
        <f t="shared" si="7"/>
        <v>0.10005717552887364</v>
      </c>
      <c r="M51">
        <f t="shared" si="12"/>
        <v>0</v>
      </c>
      <c r="N51" s="31">
        <f t="shared" si="8"/>
        <v>4.6165191740412982E-2</v>
      </c>
    </row>
    <row r="52" spans="1:14" x14ac:dyDescent="0.25">
      <c r="A52" s="4">
        <v>43910</v>
      </c>
      <c r="B52">
        <v>67800</v>
      </c>
      <c r="C52">
        <v>3133</v>
      </c>
      <c r="D52">
        <v>58946</v>
      </c>
      <c r="F52">
        <f t="shared" si="10"/>
        <v>0</v>
      </c>
      <c r="G52">
        <f t="shared" si="11"/>
        <v>3</v>
      </c>
      <c r="H52">
        <f t="shared" si="9"/>
        <v>564</v>
      </c>
      <c r="I52">
        <f t="shared" si="3"/>
        <v>5721</v>
      </c>
      <c r="J52">
        <f t="shared" si="5"/>
        <v>0</v>
      </c>
      <c r="K52">
        <f t="shared" si="6"/>
        <v>4.7709923664122136E-4</v>
      </c>
      <c r="L52">
        <f t="shared" si="7"/>
        <v>8.9694656488549615E-2</v>
      </c>
      <c r="M52">
        <f t="shared" si="12"/>
        <v>0</v>
      </c>
      <c r="N52" s="31">
        <f t="shared" si="8"/>
        <v>4.6209439528023602E-2</v>
      </c>
    </row>
    <row r="53" spans="1:14" x14ac:dyDescent="0.25">
      <c r="A53" s="4">
        <v>43911</v>
      </c>
      <c r="B53">
        <v>67800</v>
      </c>
      <c r="C53">
        <v>3139</v>
      </c>
      <c r="D53">
        <v>59433</v>
      </c>
      <c r="F53">
        <f t="shared" si="10"/>
        <v>0</v>
      </c>
      <c r="G53">
        <f t="shared" si="11"/>
        <v>6</v>
      </c>
      <c r="H53">
        <f t="shared" si="9"/>
        <v>487</v>
      </c>
      <c r="I53">
        <f t="shared" si="3"/>
        <v>5228</v>
      </c>
      <c r="J53">
        <f t="shared" si="5"/>
        <v>0</v>
      </c>
      <c r="K53">
        <f t="shared" si="6"/>
        <v>1.048767697954903E-3</v>
      </c>
      <c r="L53">
        <f t="shared" si="7"/>
        <v>8.5124978150672964E-2</v>
      </c>
      <c r="M53">
        <f t="shared" si="12"/>
        <v>0</v>
      </c>
      <c r="N53" s="31">
        <f t="shared" si="8"/>
        <v>4.6297935103244835E-2</v>
      </c>
    </row>
    <row r="54" spans="1:14" x14ac:dyDescent="0.25">
      <c r="A54" s="4">
        <v>43912</v>
      </c>
      <c r="B54">
        <v>67800</v>
      </c>
      <c r="C54">
        <v>3153</v>
      </c>
      <c r="D54">
        <v>59882</v>
      </c>
      <c r="F54">
        <f t="shared" si="10"/>
        <v>0</v>
      </c>
      <c r="G54">
        <f t="shared" si="11"/>
        <v>14</v>
      </c>
      <c r="H54">
        <f t="shared" si="9"/>
        <v>449</v>
      </c>
      <c r="I54">
        <f t="shared" si="3"/>
        <v>4765</v>
      </c>
      <c r="J54">
        <f t="shared" si="5"/>
        <v>0</v>
      </c>
      <c r="K54">
        <f t="shared" si="6"/>
        <v>2.6778882938026014E-3</v>
      </c>
      <c r="L54">
        <f t="shared" si="7"/>
        <v>8.5883703136954856E-2</v>
      </c>
      <c r="M54">
        <f t="shared" si="12"/>
        <v>0</v>
      </c>
      <c r="N54" s="31">
        <f t="shared" si="8"/>
        <v>4.6504424778761065E-2</v>
      </c>
    </row>
    <row r="55" spans="1:14" x14ac:dyDescent="0.25">
      <c r="A55" s="4">
        <v>43913</v>
      </c>
      <c r="B55">
        <v>67800</v>
      </c>
      <c r="C55">
        <v>3153</v>
      </c>
      <c r="D55">
        <v>60324</v>
      </c>
      <c r="F55">
        <f t="shared" si="10"/>
        <v>0</v>
      </c>
      <c r="G55">
        <f t="shared" si="11"/>
        <v>0</v>
      </c>
      <c r="H55">
        <f t="shared" si="9"/>
        <v>442</v>
      </c>
      <c r="I55">
        <f t="shared" si="3"/>
        <v>4323</v>
      </c>
      <c r="J55">
        <f t="shared" si="5"/>
        <v>0</v>
      </c>
      <c r="K55">
        <f t="shared" si="6"/>
        <v>0</v>
      </c>
      <c r="L55">
        <f t="shared" si="7"/>
        <v>9.2759706190975871E-2</v>
      </c>
      <c r="M55">
        <f t="shared" si="12"/>
        <v>0</v>
      </c>
      <c r="N55" s="31">
        <f t="shared" si="8"/>
        <v>4.6504424778761065E-2</v>
      </c>
    </row>
    <row r="56" spans="1:14" x14ac:dyDescent="0.25">
      <c r="A56" s="4">
        <v>43914</v>
      </c>
      <c r="B56">
        <v>67801</v>
      </c>
      <c r="C56">
        <v>3160</v>
      </c>
      <c r="D56">
        <v>60811</v>
      </c>
      <c r="F56">
        <f t="shared" ref="F56:F61" si="13">B56-B55</f>
        <v>1</v>
      </c>
      <c r="G56">
        <f t="shared" ref="G56:G61" si="14">C56-C55</f>
        <v>7</v>
      </c>
      <c r="H56">
        <f t="shared" ref="H56:H61" si="15">D56-D55</f>
        <v>487</v>
      </c>
      <c r="I56">
        <f t="shared" ref="I56:I61" si="16">B56-C56-D56</f>
        <v>3830</v>
      </c>
      <c r="J56">
        <f t="shared" si="5"/>
        <v>2.3132084200786491E-4</v>
      </c>
      <c r="K56">
        <f t="shared" si="6"/>
        <v>1.6192458940550544E-3</v>
      </c>
      <c r="L56">
        <f t="shared" si="7"/>
        <v>0.11265325005783021</v>
      </c>
      <c r="M56">
        <f t="shared" si="12"/>
        <v>2.0242914979757085E-3</v>
      </c>
      <c r="N56" s="31">
        <f t="shared" si="8"/>
        <v>4.6606982197902685E-2</v>
      </c>
    </row>
    <row r="57" spans="1:14" x14ac:dyDescent="0.25">
      <c r="A57" s="4">
        <v>43915</v>
      </c>
      <c r="B57">
        <v>67801</v>
      </c>
      <c r="C57">
        <v>3163</v>
      </c>
      <c r="D57">
        <v>61201</v>
      </c>
      <c r="F57">
        <f t="shared" si="13"/>
        <v>0</v>
      </c>
      <c r="G57">
        <f t="shared" si="14"/>
        <v>3</v>
      </c>
      <c r="H57">
        <f t="shared" si="15"/>
        <v>390</v>
      </c>
      <c r="I57">
        <f t="shared" si="16"/>
        <v>3437</v>
      </c>
      <c r="J57">
        <f t="shared" si="5"/>
        <v>0</v>
      </c>
      <c r="K57">
        <f t="shared" si="6"/>
        <v>7.8328981723237601E-4</v>
      </c>
      <c r="L57">
        <f t="shared" si="7"/>
        <v>0.10182767624020887</v>
      </c>
      <c r="M57">
        <f t="shared" si="12"/>
        <v>0</v>
      </c>
      <c r="N57" s="31">
        <f t="shared" si="8"/>
        <v>4.6651229332900696E-2</v>
      </c>
    </row>
    <row r="58" spans="1:14" x14ac:dyDescent="0.25">
      <c r="A58" s="4">
        <v>43916</v>
      </c>
      <c r="B58">
        <v>67801</v>
      </c>
      <c r="C58">
        <v>3169</v>
      </c>
      <c r="D58">
        <v>61732</v>
      </c>
      <c r="F58">
        <f t="shared" si="13"/>
        <v>0</v>
      </c>
      <c r="G58">
        <f t="shared" si="14"/>
        <v>6</v>
      </c>
      <c r="H58">
        <f t="shared" si="15"/>
        <v>531</v>
      </c>
      <c r="I58">
        <f t="shared" si="16"/>
        <v>2900</v>
      </c>
      <c r="J58">
        <f t="shared" si="5"/>
        <v>0</v>
      </c>
      <c r="K58">
        <f t="shared" si="6"/>
        <v>1.7457084666860634E-3</v>
      </c>
      <c r="L58">
        <f t="shared" si="7"/>
        <v>0.15449519930171662</v>
      </c>
      <c r="M58">
        <f t="shared" si="12"/>
        <v>0</v>
      </c>
      <c r="N58" s="31">
        <f t="shared" si="8"/>
        <v>4.6739723602896716E-2</v>
      </c>
    </row>
    <row r="59" spans="1:14" x14ac:dyDescent="0.25">
      <c r="A59" s="4">
        <v>43917</v>
      </c>
      <c r="B59">
        <v>67801</v>
      </c>
      <c r="C59">
        <v>3174</v>
      </c>
      <c r="D59">
        <v>62098</v>
      </c>
      <c r="F59">
        <f t="shared" si="13"/>
        <v>0</v>
      </c>
      <c r="G59">
        <f t="shared" si="14"/>
        <v>5</v>
      </c>
      <c r="H59">
        <f t="shared" si="15"/>
        <v>366</v>
      </c>
      <c r="I59">
        <f t="shared" si="16"/>
        <v>2529</v>
      </c>
      <c r="J59">
        <f t="shared" si="5"/>
        <v>0</v>
      </c>
      <c r="K59">
        <f t="shared" si="6"/>
        <v>1.7241379310344827E-3</v>
      </c>
      <c r="L59">
        <f t="shared" si="7"/>
        <v>0.12620689655172415</v>
      </c>
      <c r="M59">
        <f t="shared" si="12"/>
        <v>0</v>
      </c>
      <c r="N59" s="31">
        <f t="shared" si="8"/>
        <v>4.6813468827893397E-2</v>
      </c>
    </row>
    <row r="60" spans="1:14" x14ac:dyDescent="0.25">
      <c r="A60" s="4">
        <v>43918</v>
      </c>
      <c r="B60">
        <v>67801</v>
      </c>
      <c r="C60">
        <v>3177</v>
      </c>
      <c r="D60">
        <v>62570</v>
      </c>
      <c r="F60">
        <f t="shared" si="13"/>
        <v>0</v>
      </c>
      <c r="G60">
        <f t="shared" si="14"/>
        <v>3</v>
      </c>
      <c r="H60">
        <f t="shared" si="15"/>
        <v>472</v>
      </c>
      <c r="I60">
        <f t="shared" si="16"/>
        <v>2054</v>
      </c>
      <c r="J60">
        <f t="shared" si="5"/>
        <v>0</v>
      </c>
      <c r="K60">
        <f t="shared" si="6"/>
        <v>1.1862396204033216E-3</v>
      </c>
      <c r="L60">
        <f t="shared" si="7"/>
        <v>0.18663503361012257</v>
      </c>
      <c r="M60">
        <f t="shared" si="12"/>
        <v>0</v>
      </c>
      <c r="N60" s="31">
        <f t="shared" si="8"/>
        <v>4.68577159628914E-2</v>
      </c>
    </row>
    <row r="61" spans="1:14" x14ac:dyDescent="0.25">
      <c r="A61" s="4">
        <v>43919</v>
      </c>
      <c r="B61">
        <v>67801</v>
      </c>
      <c r="C61">
        <v>3182</v>
      </c>
      <c r="D61">
        <v>62882</v>
      </c>
      <c r="F61">
        <f t="shared" si="13"/>
        <v>0</v>
      </c>
      <c r="G61">
        <f t="shared" si="14"/>
        <v>5</v>
      </c>
      <c r="H61">
        <f t="shared" si="15"/>
        <v>312</v>
      </c>
      <c r="I61">
        <f t="shared" si="16"/>
        <v>1737</v>
      </c>
      <c r="J61">
        <f t="shared" si="5"/>
        <v>0</v>
      </c>
      <c r="K61">
        <f t="shared" si="6"/>
        <v>2.4342745861733205E-3</v>
      </c>
      <c r="L61">
        <f t="shared" si="7"/>
        <v>0.15189873417721519</v>
      </c>
      <c r="M61">
        <f t="shared" si="12"/>
        <v>0</v>
      </c>
      <c r="N61" s="31">
        <f t="shared" si="8"/>
        <v>4.6931461187888081E-2</v>
      </c>
    </row>
    <row r="62" spans="1:14" x14ac:dyDescent="0.25">
      <c r="A62" s="4">
        <v>43920</v>
      </c>
      <c r="B62">
        <v>67801</v>
      </c>
      <c r="C62">
        <v>3186</v>
      </c>
      <c r="D62">
        <v>63153</v>
      </c>
      <c r="F62">
        <f t="shared" ref="F62:F63" si="17">B62-B61</f>
        <v>0</v>
      </c>
      <c r="G62">
        <f t="shared" ref="G62:G66" si="18">C62-C61</f>
        <v>4</v>
      </c>
      <c r="H62">
        <f t="shared" ref="H62:H63" si="19">D62-D61</f>
        <v>271</v>
      </c>
      <c r="I62">
        <f t="shared" ref="I62:I63" si="20">B62-C62-D62</f>
        <v>1462</v>
      </c>
      <c r="J62">
        <f t="shared" si="5"/>
        <v>0</v>
      </c>
      <c r="K62">
        <f t="shared" si="6"/>
        <v>2.3028209556706968E-3</v>
      </c>
      <c r="L62">
        <f t="shared" si="7"/>
        <v>0.15601611974668969</v>
      </c>
      <c r="M62">
        <f t="shared" si="12"/>
        <v>0</v>
      </c>
      <c r="N62" s="31">
        <f t="shared" si="8"/>
        <v>4.699045736788543E-2</v>
      </c>
    </row>
    <row r="63" spans="1:14" x14ac:dyDescent="0.25">
      <c r="A63" s="4">
        <v>43921</v>
      </c>
      <c r="B63">
        <v>67801</v>
      </c>
      <c r="C63">
        <v>3187</v>
      </c>
      <c r="D63">
        <v>63326</v>
      </c>
      <c r="F63">
        <f t="shared" si="17"/>
        <v>0</v>
      </c>
      <c r="G63">
        <f t="shared" si="18"/>
        <v>1</v>
      </c>
      <c r="H63">
        <f t="shared" si="19"/>
        <v>173</v>
      </c>
      <c r="I63">
        <f t="shared" si="20"/>
        <v>1288</v>
      </c>
      <c r="J63">
        <f t="shared" si="5"/>
        <v>0</v>
      </c>
      <c r="K63">
        <f t="shared" si="6"/>
        <v>6.8399452804377564E-4</v>
      </c>
      <c r="L63">
        <f t="shared" si="7"/>
        <v>0.11833105335157319</v>
      </c>
      <c r="M63">
        <f t="shared" si="12"/>
        <v>0</v>
      </c>
      <c r="N63" s="31">
        <f t="shared" si="8"/>
        <v>4.7005206412884769E-2</v>
      </c>
    </row>
    <row r="64" spans="1:14" x14ac:dyDescent="0.25">
      <c r="A64" s="4">
        <v>43922</v>
      </c>
      <c r="B64">
        <v>67802</v>
      </c>
      <c r="C64" s="43">
        <v>3193</v>
      </c>
      <c r="D64" s="19">
        <f>D63+H64</f>
        <v>63469</v>
      </c>
      <c r="E64" s="19"/>
      <c r="F64">
        <f t="shared" ref="F64" si="21">B64-B63</f>
        <v>1</v>
      </c>
      <c r="G64">
        <f t="shared" si="18"/>
        <v>6</v>
      </c>
      <c r="H64" s="19">
        <f>286/2</f>
        <v>143</v>
      </c>
      <c r="I64">
        <f t="shared" ref="I64" si="22">B64-C64-D64</f>
        <v>1140</v>
      </c>
      <c r="J64">
        <f t="shared" si="5"/>
        <v>7.7639751552795026E-4</v>
      </c>
      <c r="K64">
        <f t="shared" si="6"/>
        <v>4.658385093167702E-3</v>
      </c>
      <c r="L64">
        <f t="shared" si="7"/>
        <v>0.1110248447204969</v>
      </c>
      <c r="M64">
        <f t="shared" si="12"/>
        <v>6.7114093959731542E-3</v>
      </c>
      <c r="N64" s="31">
        <f t="shared" si="8"/>
        <v>4.7093006106014572E-2</v>
      </c>
    </row>
    <row r="65" spans="1:14" x14ac:dyDescent="0.25">
      <c r="A65" s="4">
        <v>43923</v>
      </c>
      <c r="B65">
        <v>67802</v>
      </c>
      <c r="C65">
        <v>3199</v>
      </c>
      <c r="D65">
        <v>63612</v>
      </c>
      <c r="F65">
        <f t="shared" ref="F65" si="23">B65-B64</f>
        <v>0</v>
      </c>
      <c r="G65">
        <f t="shared" si="18"/>
        <v>6</v>
      </c>
      <c r="H65" s="19">
        <f>286/2</f>
        <v>143</v>
      </c>
      <c r="I65">
        <f t="shared" ref="I65" si="24">B65-C65-D65</f>
        <v>991</v>
      </c>
      <c r="J65">
        <f t="shared" si="5"/>
        <v>0</v>
      </c>
      <c r="K65">
        <f t="shared" si="6"/>
        <v>5.263157894736842E-3</v>
      </c>
      <c r="L65">
        <f t="shared" si="7"/>
        <v>0.12543859649122807</v>
      </c>
      <c r="M65">
        <f t="shared" si="12"/>
        <v>0</v>
      </c>
      <c r="N65" s="31">
        <f t="shared" si="8"/>
        <v>4.7181499070823869E-2</v>
      </c>
    </row>
    <row r="66" spans="1:14" x14ac:dyDescent="0.25">
      <c r="A66" s="4">
        <v>43924</v>
      </c>
      <c r="B66">
        <v>67802</v>
      </c>
      <c r="C66">
        <v>3203</v>
      </c>
      <c r="D66">
        <v>63762</v>
      </c>
      <c r="F66">
        <f t="shared" ref="F66:F67" si="25">B66-B65</f>
        <v>0</v>
      </c>
      <c r="G66">
        <f t="shared" si="18"/>
        <v>4</v>
      </c>
      <c r="H66">
        <f t="shared" ref="H66:H67" si="26">D66-D65</f>
        <v>150</v>
      </c>
      <c r="I66">
        <f t="shared" ref="I66:I67" si="27">B66-C66-D66</f>
        <v>837</v>
      </c>
      <c r="J66">
        <f t="shared" si="5"/>
        <v>0</v>
      </c>
      <c r="K66">
        <f t="shared" si="6"/>
        <v>4.0363269424823411E-3</v>
      </c>
      <c r="L66">
        <f t="shared" si="7"/>
        <v>0.15136226034308778</v>
      </c>
      <c r="M66">
        <f t="shared" ref="M66:M67" si="28">J66/(K66+L66)</f>
        <v>0</v>
      </c>
      <c r="N66" s="31">
        <f t="shared" si="8"/>
        <v>4.7240494380696732E-2</v>
      </c>
    </row>
    <row r="67" spans="1:14" x14ac:dyDescent="0.25">
      <c r="A67" s="4">
        <v>43925</v>
      </c>
      <c r="B67">
        <v>67803</v>
      </c>
      <c r="C67">
        <v>3207</v>
      </c>
      <c r="D67">
        <v>63945</v>
      </c>
      <c r="F67">
        <f t="shared" si="25"/>
        <v>1</v>
      </c>
      <c r="G67">
        <f t="shared" ref="G67" si="29">C67-C66</f>
        <v>4</v>
      </c>
      <c r="H67">
        <f t="shared" si="26"/>
        <v>183</v>
      </c>
      <c r="I67">
        <f t="shared" si="27"/>
        <v>651</v>
      </c>
      <c r="J67">
        <f t="shared" si="5"/>
        <v>1.1947431302270011E-3</v>
      </c>
      <c r="K67">
        <f t="shared" si="6"/>
        <v>4.7789725209080045E-3</v>
      </c>
      <c r="L67">
        <f t="shared" si="7"/>
        <v>0.21863799283154123</v>
      </c>
      <c r="M67">
        <f t="shared" si="28"/>
        <v>5.3475935828877002E-3</v>
      </c>
      <c r="N67" s="31">
        <f t="shared" si="8"/>
        <v>4.7298792088845625E-2</v>
      </c>
    </row>
    <row r="68" spans="1:14" x14ac:dyDescent="0.25">
      <c r="A68" s="4">
        <v>43926</v>
      </c>
      <c r="B68">
        <v>67803</v>
      </c>
      <c r="C68">
        <v>3210</v>
      </c>
      <c r="D68">
        <v>64014</v>
      </c>
      <c r="F68">
        <f t="shared" ref="F68" si="30">B68-B67</f>
        <v>0</v>
      </c>
      <c r="G68">
        <f t="shared" ref="G68" si="31">C68-C67</f>
        <v>3</v>
      </c>
      <c r="H68">
        <f t="shared" ref="H68" si="32">D68-D67</f>
        <v>69</v>
      </c>
      <c r="I68">
        <f t="shared" ref="I68" si="33">B68-C68-D68</f>
        <v>579</v>
      </c>
      <c r="J68">
        <f t="shared" si="5"/>
        <v>0</v>
      </c>
      <c r="K68">
        <f t="shared" si="6"/>
        <v>4.608294930875576E-3</v>
      </c>
      <c r="L68">
        <f t="shared" si="7"/>
        <v>0.10599078341013825</v>
      </c>
      <c r="M68">
        <f t="shared" ref="M68" si="34">J68/(K68+L68)</f>
        <v>0</v>
      </c>
      <c r="N68" s="31">
        <f t="shared" si="8"/>
        <v>4.7343037918676167E-2</v>
      </c>
    </row>
    <row r="69" spans="1:14" x14ac:dyDescent="0.25">
      <c r="A69" s="4">
        <v>43927</v>
      </c>
      <c r="B69">
        <v>67803</v>
      </c>
      <c r="C69">
        <v>3212</v>
      </c>
      <c r="D69">
        <v>64073</v>
      </c>
      <c r="F69">
        <f t="shared" ref="F69" si="35">B69-B68</f>
        <v>0</v>
      </c>
      <c r="G69">
        <f t="shared" ref="G69" si="36">C69-C68</f>
        <v>2</v>
      </c>
      <c r="H69">
        <f t="shared" ref="H69" si="37">D69-D68</f>
        <v>59</v>
      </c>
      <c r="I69">
        <f t="shared" ref="I69" si="38">B69-C69-D69</f>
        <v>518</v>
      </c>
      <c r="J69">
        <f t="shared" si="5"/>
        <v>0</v>
      </c>
      <c r="K69">
        <f t="shared" si="6"/>
        <v>3.4542314335060447E-3</v>
      </c>
      <c r="L69">
        <f t="shared" si="7"/>
        <v>0.10189982728842832</v>
      </c>
      <c r="M69">
        <f t="shared" ref="M69" si="39">J69/(K69+L69)</f>
        <v>0</v>
      </c>
      <c r="N69" s="31">
        <f t="shared" si="8"/>
        <v>4.7372535138563189E-2</v>
      </c>
    </row>
    <row r="70" spans="1:14" x14ac:dyDescent="0.25">
      <c r="A70" s="4">
        <v>43928</v>
      </c>
      <c r="B70">
        <v>67803</v>
      </c>
      <c r="C70">
        <v>3212</v>
      </c>
      <c r="D70">
        <v>64142</v>
      </c>
      <c r="F70">
        <f t="shared" ref="F70" si="40">B70-B69</f>
        <v>0</v>
      </c>
      <c r="G70">
        <f t="shared" ref="G70" si="41">C70-C69</f>
        <v>0</v>
      </c>
      <c r="H70">
        <f t="shared" ref="H70" si="42">D70-D69</f>
        <v>69</v>
      </c>
      <c r="I70">
        <f t="shared" ref="I70" si="43">B70-C70-D70</f>
        <v>449</v>
      </c>
      <c r="J70">
        <f t="shared" ref="J70" si="44">F70/I69</f>
        <v>0</v>
      </c>
      <c r="K70">
        <f t="shared" ref="K70" si="45">G70/I69</f>
        <v>0</v>
      </c>
      <c r="L70">
        <f t="shared" ref="L70" si="46">H70/I69</f>
        <v>0.13320463320463322</v>
      </c>
      <c r="M70">
        <f t="shared" ref="M70" si="47">J70/(K70+L70)</f>
        <v>0</v>
      </c>
      <c r="N70" s="31">
        <f t="shared" ref="N70:N82" si="48">C70/B70</f>
        <v>4.7372535138563189E-2</v>
      </c>
    </row>
    <row r="71" spans="1:14" x14ac:dyDescent="0.25">
      <c r="A71" s="4">
        <v>43929</v>
      </c>
      <c r="B71">
        <v>67803</v>
      </c>
      <c r="C71">
        <v>3213</v>
      </c>
      <c r="D71">
        <v>64187</v>
      </c>
      <c r="F71">
        <f t="shared" ref="F71" si="49">B71-B70</f>
        <v>0</v>
      </c>
      <c r="G71">
        <f t="shared" ref="G71" si="50">C71-C70</f>
        <v>1</v>
      </c>
      <c r="H71">
        <f t="shared" ref="H71" si="51">D71-D70</f>
        <v>45</v>
      </c>
      <c r="I71">
        <f t="shared" ref="I71" si="52">B71-C71-D71</f>
        <v>403</v>
      </c>
      <c r="J71">
        <f t="shared" ref="J71" si="53">F71/I70</f>
        <v>0</v>
      </c>
      <c r="K71">
        <f t="shared" ref="K71" si="54">G71/I70</f>
        <v>2.2271714922048997E-3</v>
      </c>
      <c r="L71">
        <f t="shared" ref="L71" si="55">H71/I70</f>
        <v>0.10022271714922049</v>
      </c>
      <c r="M71">
        <f t="shared" ref="M71" si="56">J71/(K71+L71)</f>
        <v>0</v>
      </c>
      <c r="N71" s="31">
        <f t="shared" si="48"/>
        <v>4.7387283748506703E-2</v>
      </c>
    </row>
    <row r="72" spans="1:14" x14ac:dyDescent="0.25">
      <c r="A72" s="4">
        <v>43930</v>
      </c>
      <c r="B72">
        <v>67803</v>
      </c>
      <c r="C72">
        <v>3215</v>
      </c>
      <c r="D72">
        <v>64236</v>
      </c>
      <c r="F72">
        <f t="shared" ref="F72" si="57">B72-B71</f>
        <v>0</v>
      </c>
      <c r="G72">
        <f t="shared" ref="G72" si="58">C72-C71</f>
        <v>2</v>
      </c>
      <c r="H72">
        <f t="shared" ref="H72" si="59">D72-D71</f>
        <v>49</v>
      </c>
      <c r="I72">
        <f t="shared" ref="I72" si="60">B72-C72-D72</f>
        <v>352</v>
      </c>
      <c r="J72">
        <f t="shared" ref="J72" si="61">F72/I71</f>
        <v>0</v>
      </c>
      <c r="K72">
        <f t="shared" ref="K72" si="62">G72/I71</f>
        <v>4.9627791563275434E-3</v>
      </c>
      <c r="L72">
        <f t="shared" ref="L72" si="63">H72/I71</f>
        <v>0.12158808933002481</v>
      </c>
      <c r="M72">
        <f t="shared" ref="M72" si="64">J72/(K72+L72)</f>
        <v>0</v>
      </c>
      <c r="N72" s="31">
        <f t="shared" si="48"/>
        <v>4.7416780968393732E-2</v>
      </c>
    </row>
    <row r="73" spans="1:14" x14ac:dyDescent="0.25">
      <c r="A73" s="4">
        <v>43931</v>
      </c>
      <c r="B73">
        <v>67803</v>
      </c>
      <c r="C73">
        <v>3216</v>
      </c>
      <c r="D73">
        <v>64264</v>
      </c>
      <c r="F73">
        <f t="shared" ref="F73" si="65">B73-B72</f>
        <v>0</v>
      </c>
      <c r="G73">
        <f t="shared" ref="G73" si="66">C73-C72</f>
        <v>1</v>
      </c>
      <c r="H73">
        <f t="shared" ref="H73" si="67">D73-D72</f>
        <v>28</v>
      </c>
      <c r="I73">
        <f t="shared" ref="I73" si="68">B73-C73-D73</f>
        <v>323</v>
      </c>
      <c r="J73">
        <f t="shared" ref="J73" si="69">F73/I72</f>
        <v>0</v>
      </c>
      <c r="K73">
        <f t="shared" ref="K73" si="70">G73/I72</f>
        <v>2.840909090909091E-3</v>
      </c>
      <c r="L73">
        <f t="shared" ref="L73" si="71">H73/I72</f>
        <v>7.9545454545454544E-2</v>
      </c>
      <c r="M73">
        <f t="shared" ref="M73" si="72">J73/(K73+L73)</f>
        <v>0</v>
      </c>
      <c r="N73" s="31">
        <f t="shared" si="48"/>
        <v>4.7431529578337239E-2</v>
      </c>
    </row>
    <row r="74" spans="1:14" x14ac:dyDescent="0.25">
      <c r="A74" s="4">
        <v>43932</v>
      </c>
      <c r="B74">
        <v>67803</v>
      </c>
      <c r="C74">
        <v>3219</v>
      </c>
      <c r="D74">
        <v>64281</v>
      </c>
      <c r="F74">
        <f t="shared" ref="F74" si="73">B74-B73</f>
        <v>0</v>
      </c>
      <c r="G74">
        <f t="shared" ref="G74" si="74">C74-C73</f>
        <v>3</v>
      </c>
      <c r="H74">
        <f t="shared" ref="H74" si="75">D74-D73</f>
        <v>17</v>
      </c>
      <c r="I74">
        <f t="shared" ref="I74" si="76">B74-C74-D74</f>
        <v>303</v>
      </c>
      <c r="J74">
        <f t="shared" ref="J74" si="77">F74/I73</f>
        <v>0</v>
      </c>
      <c r="K74">
        <f t="shared" ref="K74" si="78">G74/I73</f>
        <v>9.2879256965944269E-3</v>
      </c>
      <c r="L74">
        <f t="shared" ref="L74" si="79">H74/I73</f>
        <v>5.2631578947368418E-2</v>
      </c>
      <c r="M74">
        <f t="shared" ref="M74" si="80">J74/(K74+L74)</f>
        <v>0</v>
      </c>
      <c r="N74" s="31">
        <f t="shared" si="48"/>
        <v>4.7475775408167782E-2</v>
      </c>
    </row>
    <row r="75" spans="1:14" x14ac:dyDescent="0.25">
      <c r="A75" s="4">
        <v>43933</v>
      </c>
      <c r="B75">
        <v>67803</v>
      </c>
      <c r="C75">
        <v>3219</v>
      </c>
      <c r="D75">
        <v>64338</v>
      </c>
      <c r="F75">
        <f t="shared" ref="F75" si="81">B75-B74</f>
        <v>0</v>
      </c>
      <c r="G75">
        <f t="shared" ref="G75" si="82">C75-C74</f>
        <v>0</v>
      </c>
      <c r="H75">
        <f t="shared" ref="H75" si="83">D75-D74</f>
        <v>57</v>
      </c>
      <c r="I75">
        <f t="shared" ref="I75" si="84">B75-C75-D75</f>
        <v>246</v>
      </c>
      <c r="J75">
        <f t="shared" ref="J75" si="85">F75/I74</f>
        <v>0</v>
      </c>
      <c r="K75">
        <f t="shared" ref="K75" si="86">G75/I74</f>
        <v>0</v>
      </c>
      <c r="L75">
        <f t="shared" ref="L75" si="87">H75/I74</f>
        <v>0.18811881188118812</v>
      </c>
      <c r="M75">
        <f t="shared" ref="M75" si="88">J75/(K75+L75)</f>
        <v>0</v>
      </c>
      <c r="N75" s="31">
        <f t="shared" si="48"/>
        <v>4.7475775408167782E-2</v>
      </c>
    </row>
    <row r="76" spans="1:14" x14ac:dyDescent="0.25">
      <c r="A76" s="4">
        <v>43934</v>
      </c>
      <c r="B76">
        <v>67803</v>
      </c>
      <c r="C76">
        <v>3221</v>
      </c>
      <c r="D76">
        <v>64363</v>
      </c>
      <c r="F76">
        <f t="shared" ref="F76" si="89">B76-B75</f>
        <v>0</v>
      </c>
      <c r="G76">
        <f t="shared" ref="G76" si="90">C76-C75</f>
        <v>2</v>
      </c>
      <c r="H76">
        <f t="shared" ref="H76" si="91">D76-D75</f>
        <v>25</v>
      </c>
      <c r="I76">
        <f t="shared" ref="I76" si="92">B76-C76-D76</f>
        <v>219</v>
      </c>
      <c r="J76">
        <f t="shared" ref="J76" si="93">F76/I75</f>
        <v>0</v>
      </c>
      <c r="K76">
        <f t="shared" ref="K76" si="94">G76/I75</f>
        <v>8.130081300813009E-3</v>
      </c>
      <c r="L76">
        <f t="shared" ref="L76" si="95">H76/I75</f>
        <v>0.1016260162601626</v>
      </c>
      <c r="M76">
        <f t="shared" ref="M76" si="96">J76/(K76+L76)</f>
        <v>0</v>
      </c>
      <c r="N76" s="31">
        <f t="shared" si="48"/>
        <v>4.7505272628054804E-2</v>
      </c>
    </row>
    <row r="77" spans="1:14" x14ac:dyDescent="0.25">
      <c r="A77" s="4">
        <v>43935</v>
      </c>
      <c r="B77">
        <v>67803</v>
      </c>
      <c r="C77">
        <v>3221</v>
      </c>
      <c r="D77">
        <v>64402</v>
      </c>
      <c r="F77">
        <f t="shared" ref="F77" si="97">B77-B76</f>
        <v>0</v>
      </c>
      <c r="G77">
        <f t="shared" ref="G77" si="98">C77-C76</f>
        <v>0</v>
      </c>
      <c r="H77">
        <f t="shared" ref="H77" si="99">D77-D76</f>
        <v>39</v>
      </c>
      <c r="I77">
        <f t="shared" ref="I77" si="100">B77-C77-D77</f>
        <v>180</v>
      </c>
      <c r="J77">
        <f t="shared" ref="J77" si="101">F77/I76</f>
        <v>0</v>
      </c>
      <c r="K77">
        <f t="shared" ref="K77" si="102">G77/I76</f>
        <v>0</v>
      </c>
      <c r="L77">
        <f t="shared" ref="L77" si="103">H77/I76</f>
        <v>0.17808219178082191</v>
      </c>
      <c r="M77">
        <f t="shared" ref="M77" si="104">J77/(K77+L77)</f>
        <v>0</v>
      </c>
      <c r="N77" s="31">
        <f t="shared" si="48"/>
        <v>4.7505272628054804E-2</v>
      </c>
    </row>
    <row r="78" spans="1:14" x14ac:dyDescent="0.25">
      <c r="A78" s="4">
        <v>43936</v>
      </c>
      <c r="B78">
        <v>67803</v>
      </c>
      <c r="C78">
        <v>3222</v>
      </c>
      <c r="D78">
        <v>64435</v>
      </c>
      <c r="F78">
        <f t="shared" ref="F78" si="105">B78-B77</f>
        <v>0</v>
      </c>
      <c r="G78">
        <f t="shared" ref="G78" si="106">C78-C77</f>
        <v>1</v>
      </c>
      <c r="H78">
        <f t="shared" ref="H78" si="107">D78-D77</f>
        <v>33</v>
      </c>
      <c r="I78">
        <f t="shared" ref="I78" si="108">B78-C78-D78</f>
        <v>146</v>
      </c>
      <c r="J78">
        <f t="shared" ref="J78" si="109">F78/I77</f>
        <v>0</v>
      </c>
      <c r="K78">
        <f t="shared" ref="K78" si="110">G78/I77</f>
        <v>5.5555555555555558E-3</v>
      </c>
      <c r="L78">
        <f t="shared" ref="L78" si="111">H78/I77</f>
        <v>0.18333333333333332</v>
      </c>
      <c r="M78">
        <f t="shared" ref="M78" si="112">J78/(K78+L78)</f>
        <v>0</v>
      </c>
      <c r="N78" s="31">
        <f t="shared" si="48"/>
        <v>4.7520021237998318E-2</v>
      </c>
    </row>
    <row r="79" spans="1:14" x14ac:dyDescent="0.25">
      <c r="A79" s="4">
        <v>43937</v>
      </c>
      <c r="B79">
        <v>67803</v>
      </c>
      <c r="C79">
        <v>3222</v>
      </c>
      <c r="D79">
        <v>64452</v>
      </c>
      <c r="F79">
        <f t="shared" ref="F79" si="113">B79-B78</f>
        <v>0</v>
      </c>
      <c r="G79">
        <f t="shared" ref="G79" si="114">C79-C78</f>
        <v>0</v>
      </c>
      <c r="H79">
        <f t="shared" ref="H79" si="115">D79-D78</f>
        <v>17</v>
      </c>
      <c r="I79">
        <f t="shared" ref="I79" si="116">B79-C79-D79</f>
        <v>129</v>
      </c>
      <c r="J79">
        <f t="shared" ref="J79" si="117">F79/I78</f>
        <v>0</v>
      </c>
      <c r="K79">
        <f t="shared" ref="K79" si="118">G79/I78</f>
        <v>0</v>
      </c>
      <c r="L79">
        <f t="shared" ref="L79" si="119">H79/I78</f>
        <v>0.11643835616438356</v>
      </c>
      <c r="M79">
        <f t="shared" ref="M79" si="120">J79/(K79+L79)</f>
        <v>0</v>
      </c>
      <c r="N79" s="31">
        <f t="shared" si="48"/>
        <v>4.7520021237998318E-2</v>
      </c>
    </row>
    <row r="80" spans="1:14" x14ac:dyDescent="0.25">
      <c r="A80" s="4">
        <v>43938</v>
      </c>
      <c r="B80">
        <v>68128</v>
      </c>
      <c r="C80">
        <v>4512</v>
      </c>
      <c r="D80">
        <v>63494</v>
      </c>
      <c r="F80">
        <f t="shared" ref="F80" si="121">B80-B79</f>
        <v>325</v>
      </c>
      <c r="G80">
        <f t="shared" ref="G80" si="122">C80-C79</f>
        <v>1290</v>
      </c>
      <c r="H80">
        <f t="shared" ref="H80" si="123">D80-D79</f>
        <v>-958</v>
      </c>
      <c r="I80">
        <f t="shared" ref="I80" si="124">B80-C80-D80</f>
        <v>122</v>
      </c>
      <c r="J80">
        <f t="shared" ref="J80" si="125">F80/I79</f>
        <v>2.5193798449612403</v>
      </c>
      <c r="K80">
        <f t="shared" ref="K80" si="126">G80/I79</f>
        <v>10</v>
      </c>
      <c r="L80">
        <f t="shared" ref="L80" si="127">H80/I79</f>
        <v>-7.4263565891472867</v>
      </c>
      <c r="M80">
        <f t="shared" ref="M80" si="128">J80/(K80+L80)</f>
        <v>0.97891566265060237</v>
      </c>
      <c r="N80" s="31">
        <f t="shared" si="48"/>
        <v>6.6228276186002813E-2</v>
      </c>
    </row>
    <row r="81" spans="1:14" x14ac:dyDescent="0.25">
      <c r="A81" s="4">
        <v>43939</v>
      </c>
      <c r="B81">
        <v>68128</v>
      </c>
      <c r="C81">
        <v>4512</v>
      </c>
      <c r="D81">
        <v>63507</v>
      </c>
      <c r="F81">
        <f t="shared" ref="F81" si="129">B81-B80</f>
        <v>0</v>
      </c>
      <c r="G81">
        <f t="shared" ref="G81" si="130">C81-C80</f>
        <v>0</v>
      </c>
      <c r="H81">
        <f t="shared" ref="H81" si="131">D81-D80</f>
        <v>13</v>
      </c>
      <c r="I81">
        <f t="shared" ref="I81" si="132">B81-C81-D81</f>
        <v>109</v>
      </c>
      <c r="J81">
        <f t="shared" ref="J81" si="133">F81/I80</f>
        <v>0</v>
      </c>
      <c r="K81">
        <f t="shared" ref="K81" si="134">G81/I80</f>
        <v>0</v>
      </c>
      <c r="L81">
        <f t="shared" ref="L81" si="135">H81/I80</f>
        <v>0.10655737704918032</v>
      </c>
      <c r="M81">
        <f t="shared" ref="M81" si="136">J81/(K81+L81)</f>
        <v>0</v>
      </c>
      <c r="N81" s="31">
        <f t="shared" si="48"/>
        <v>6.6228276186002813E-2</v>
      </c>
    </row>
    <row r="82" spans="1:14" x14ac:dyDescent="0.25">
      <c r="A82" s="4">
        <v>43940</v>
      </c>
      <c r="B82">
        <v>68128</v>
      </c>
      <c r="C82">
        <v>4512</v>
      </c>
      <c r="D82">
        <v>63511</v>
      </c>
      <c r="F82">
        <f t="shared" ref="F82" si="137">B82-B81</f>
        <v>0</v>
      </c>
      <c r="G82">
        <f t="shared" ref="G82" si="138">C82-C81</f>
        <v>0</v>
      </c>
      <c r="H82">
        <f t="shared" ref="H82" si="139">D82-D81</f>
        <v>4</v>
      </c>
      <c r="I82">
        <f t="shared" ref="I82" si="140">B82-C82-D82</f>
        <v>105</v>
      </c>
      <c r="J82">
        <f t="shared" ref="J82" si="141">F82/I81</f>
        <v>0</v>
      </c>
      <c r="K82">
        <f t="shared" ref="K82" si="142">G82/I81</f>
        <v>0</v>
      </c>
      <c r="L82">
        <f t="shared" ref="L82" si="143">H82/I81</f>
        <v>3.669724770642202E-2</v>
      </c>
      <c r="M82">
        <f t="shared" ref="M82" si="144">J82/(K82+L82)</f>
        <v>0</v>
      </c>
      <c r="N82" s="31">
        <f t="shared" si="48"/>
        <v>6.6228276186002813E-2</v>
      </c>
    </row>
    <row r="83" spans="1:14" x14ac:dyDescent="0.25">
      <c r="A83" s="4">
        <v>43941</v>
      </c>
      <c r="B83">
        <v>68128</v>
      </c>
      <c r="C83">
        <v>4512</v>
      </c>
      <c r="D83">
        <v>63514</v>
      </c>
      <c r="F83">
        <f t="shared" ref="F83:F84" si="145">B83-B82</f>
        <v>0</v>
      </c>
      <c r="G83">
        <f t="shared" ref="G83:G84" si="146">C83-C82</f>
        <v>0</v>
      </c>
      <c r="H83">
        <f t="shared" ref="H83:H84" si="147">D83-D82</f>
        <v>3</v>
      </c>
      <c r="I83">
        <f t="shared" ref="I83:I84" si="148">B83-C83-D83</f>
        <v>102</v>
      </c>
      <c r="J83">
        <f t="shared" ref="J83" si="149">F83/I82</f>
        <v>0</v>
      </c>
      <c r="K83">
        <f t="shared" ref="K83:K84" si="150">G83/I82</f>
        <v>0</v>
      </c>
      <c r="L83">
        <f t="shared" ref="L83:L84" si="151">H83/I82</f>
        <v>2.8571428571428571E-2</v>
      </c>
      <c r="M83">
        <f t="shared" ref="M83:M84" si="152">J83/(K83+L83)</f>
        <v>0</v>
      </c>
      <c r="N83" s="31">
        <f t="shared" ref="N83:N84" si="153">C83/B83</f>
        <v>6.6228276186002813E-2</v>
      </c>
    </row>
    <row r="84" spans="1:14" x14ac:dyDescent="0.25">
      <c r="A84" s="4">
        <v>43942</v>
      </c>
      <c r="B84">
        <v>68128</v>
      </c>
      <c r="C84">
        <v>4512</v>
      </c>
      <c r="D84">
        <v>63519</v>
      </c>
      <c r="F84">
        <f t="shared" si="145"/>
        <v>0</v>
      </c>
      <c r="G84">
        <f t="shared" si="146"/>
        <v>0</v>
      </c>
      <c r="H84">
        <f t="shared" si="147"/>
        <v>5</v>
      </c>
      <c r="I84">
        <f t="shared" si="148"/>
        <v>97</v>
      </c>
      <c r="J84">
        <f>F84/I83</f>
        <v>0</v>
      </c>
      <c r="K84">
        <f t="shared" si="150"/>
        <v>0</v>
      </c>
      <c r="L84">
        <f t="shared" si="151"/>
        <v>4.9019607843137254E-2</v>
      </c>
      <c r="M84">
        <f t="shared" si="152"/>
        <v>0</v>
      </c>
      <c r="N84" s="31">
        <f t="shared" si="153"/>
        <v>6.6228276186002813E-2</v>
      </c>
    </row>
    <row r="85" spans="1:14" x14ac:dyDescent="0.25">
      <c r="A85" s="4">
        <v>43943</v>
      </c>
      <c r="B85">
        <v>68128</v>
      </c>
      <c r="C85">
        <v>4512</v>
      </c>
      <c r="D85">
        <v>63547</v>
      </c>
      <c r="F85">
        <f t="shared" ref="F85" si="154">B85-B84</f>
        <v>0</v>
      </c>
      <c r="G85">
        <f t="shared" ref="G85" si="155">C85-C84</f>
        <v>0</v>
      </c>
      <c r="H85">
        <f t="shared" ref="H85" si="156">D85-D84</f>
        <v>28</v>
      </c>
      <c r="I85">
        <f t="shared" ref="I85" si="157">B85-C85-D85</f>
        <v>69</v>
      </c>
      <c r="J85">
        <f t="shared" ref="J85" si="158">F85/I84</f>
        <v>0</v>
      </c>
      <c r="K85">
        <f t="shared" ref="K85" si="159">G85/I84</f>
        <v>0</v>
      </c>
      <c r="L85">
        <f t="shared" ref="L85" si="160">H85/I84</f>
        <v>0.28865979381443296</v>
      </c>
      <c r="M85">
        <f>J85/(K85+L85)</f>
        <v>0</v>
      </c>
      <c r="N85" s="31">
        <f t="shared" ref="N85:N86" si="161">C85/B85</f>
        <v>6.6228276186002813E-2</v>
      </c>
    </row>
    <row r="86" spans="1:14" x14ac:dyDescent="0.25">
      <c r="A86" s="4">
        <v>43944</v>
      </c>
      <c r="B86">
        <v>68128</v>
      </c>
      <c r="C86">
        <v>4512</v>
      </c>
      <c r="D86">
        <v>63569</v>
      </c>
      <c r="F86">
        <f t="shared" ref="F86" si="162">B86-B85</f>
        <v>0</v>
      </c>
      <c r="G86">
        <f t="shared" ref="G86" si="163">C86-C85</f>
        <v>0</v>
      </c>
      <c r="H86">
        <f t="shared" ref="H86" si="164">D86-D85</f>
        <v>22</v>
      </c>
      <c r="I86">
        <f t="shared" ref="I86" si="165">B86-C86-D86</f>
        <v>47</v>
      </c>
      <c r="J86">
        <f t="shared" ref="J86" si="166">F86/I85</f>
        <v>0</v>
      </c>
      <c r="K86">
        <f t="shared" ref="K86" si="167">G86/I85</f>
        <v>0</v>
      </c>
      <c r="L86">
        <f t="shared" ref="L86" si="168">H86/I85</f>
        <v>0.3188405797101449</v>
      </c>
      <c r="M86">
        <f t="shared" ref="M86" si="169">J86/(K86+L86)</f>
        <v>0</v>
      </c>
      <c r="N86" s="31">
        <f t="shared" si="161"/>
        <v>6.6228276186002813E-2</v>
      </c>
    </row>
    <row r="87" spans="1:14" x14ac:dyDescent="0.25">
      <c r="A87" s="4">
        <v>43945</v>
      </c>
      <c r="B87">
        <v>68128</v>
      </c>
      <c r="C87">
        <v>4512</v>
      </c>
      <c r="D87">
        <v>63593</v>
      </c>
      <c r="F87">
        <f t="shared" ref="F87:F134" si="170">B87-B86</f>
        <v>0</v>
      </c>
      <c r="G87">
        <f t="shared" ref="G87:G134" si="171">C87-C86</f>
        <v>0</v>
      </c>
      <c r="H87">
        <f t="shared" ref="H87:H134" si="172">D87-D86</f>
        <v>24</v>
      </c>
      <c r="I87">
        <f t="shared" ref="I87:I134" si="173">B87-C87-D87</f>
        <v>23</v>
      </c>
      <c r="J87">
        <f t="shared" ref="J87:J134" si="174">F87/I86</f>
        <v>0</v>
      </c>
      <c r="K87">
        <f t="shared" ref="K87:K134" si="175">G87/I86</f>
        <v>0</v>
      </c>
      <c r="L87">
        <f t="shared" ref="L87:L134" si="176">H87/I86</f>
        <v>0.51063829787234039</v>
      </c>
      <c r="M87">
        <f t="shared" ref="M87:M134" si="177">J87/(K87+L87)</f>
        <v>0</v>
      </c>
      <c r="N87" s="31">
        <f t="shared" ref="N87:N134" si="178">C87/B87</f>
        <v>6.6228276186002813E-2</v>
      </c>
    </row>
    <row r="88" spans="1:14" x14ac:dyDescent="0.25">
      <c r="A88" s="4">
        <v>43946</v>
      </c>
      <c r="B88">
        <v>68128</v>
      </c>
      <c r="C88">
        <v>4512</v>
      </c>
      <c r="D88">
        <v>63604</v>
      </c>
      <c r="F88">
        <f t="shared" si="170"/>
        <v>0</v>
      </c>
      <c r="G88">
        <f t="shared" si="171"/>
        <v>0</v>
      </c>
      <c r="H88">
        <f t="shared" si="172"/>
        <v>11</v>
      </c>
      <c r="I88">
        <f t="shared" si="173"/>
        <v>12</v>
      </c>
      <c r="J88">
        <f t="shared" si="174"/>
        <v>0</v>
      </c>
      <c r="K88">
        <f t="shared" si="175"/>
        <v>0</v>
      </c>
      <c r="L88">
        <f t="shared" si="176"/>
        <v>0.47826086956521741</v>
      </c>
      <c r="M88">
        <f t="shared" si="177"/>
        <v>0</v>
      </c>
      <c r="N88" s="31">
        <f t="shared" si="178"/>
        <v>6.6228276186002813E-2</v>
      </c>
    </row>
    <row r="89" spans="1:14" x14ac:dyDescent="0.25">
      <c r="A89" s="44">
        <v>43947</v>
      </c>
      <c r="B89" s="45">
        <v>68128</v>
      </c>
      <c r="C89" s="45">
        <v>4512</v>
      </c>
      <c r="D89" s="45">
        <v>63616</v>
      </c>
      <c r="E89" s="45"/>
      <c r="F89" s="45">
        <f t="shared" si="170"/>
        <v>0</v>
      </c>
      <c r="G89" s="45">
        <f t="shared" si="171"/>
        <v>0</v>
      </c>
      <c r="H89" s="45">
        <f t="shared" si="172"/>
        <v>12</v>
      </c>
      <c r="I89" s="45">
        <f t="shared" si="173"/>
        <v>0</v>
      </c>
      <c r="J89" s="45">
        <f t="shared" si="174"/>
        <v>0</v>
      </c>
      <c r="K89" s="45">
        <f t="shared" si="175"/>
        <v>0</v>
      </c>
      <c r="L89" s="45">
        <f t="shared" si="176"/>
        <v>1</v>
      </c>
      <c r="M89" s="45">
        <f t="shared" si="177"/>
        <v>0</v>
      </c>
      <c r="N89" s="46">
        <f t="shared" si="178"/>
        <v>6.6228276186002813E-2</v>
      </c>
    </row>
    <row r="90" spans="1:14" x14ac:dyDescent="0.25">
      <c r="A90" s="4">
        <v>43948</v>
      </c>
      <c r="B90">
        <v>68128</v>
      </c>
      <c r="C90">
        <v>4512</v>
      </c>
      <c r="D90">
        <v>63616</v>
      </c>
      <c r="F90">
        <f t="shared" si="170"/>
        <v>0</v>
      </c>
      <c r="G90">
        <f t="shared" si="171"/>
        <v>0</v>
      </c>
      <c r="H90">
        <f t="shared" si="172"/>
        <v>0</v>
      </c>
      <c r="I90">
        <f t="shared" si="173"/>
        <v>0</v>
      </c>
      <c r="J90" t="e">
        <f t="shared" si="174"/>
        <v>#DIV/0!</v>
      </c>
      <c r="K90" t="e">
        <f t="shared" si="175"/>
        <v>#DIV/0!</v>
      </c>
      <c r="L90" t="e">
        <f t="shared" si="176"/>
        <v>#DIV/0!</v>
      </c>
      <c r="M90" t="e">
        <f t="shared" si="177"/>
        <v>#DIV/0!</v>
      </c>
      <c r="N90" s="31">
        <f t="shared" si="178"/>
        <v>6.6228276186002813E-2</v>
      </c>
    </row>
    <row r="91" spans="1:14" x14ac:dyDescent="0.25">
      <c r="A91" s="4">
        <v>43949</v>
      </c>
      <c r="B91">
        <v>68128</v>
      </c>
      <c r="C91">
        <v>4512</v>
      </c>
      <c r="D91">
        <v>63616</v>
      </c>
      <c r="F91">
        <f t="shared" si="170"/>
        <v>0</v>
      </c>
      <c r="G91">
        <f t="shared" si="171"/>
        <v>0</v>
      </c>
      <c r="H91">
        <f t="shared" si="172"/>
        <v>0</v>
      </c>
      <c r="I91">
        <f t="shared" si="173"/>
        <v>0</v>
      </c>
      <c r="J91" t="e">
        <f t="shared" si="174"/>
        <v>#DIV/0!</v>
      </c>
      <c r="K91" t="e">
        <f t="shared" si="175"/>
        <v>#DIV/0!</v>
      </c>
      <c r="L91" t="e">
        <f t="shared" si="176"/>
        <v>#DIV/0!</v>
      </c>
      <c r="M91" t="e">
        <f t="shared" si="177"/>
        <v>#DIV/0!</v>
      </c>
      <c r="N91">
        <f t="shared" si="178"/>
        <v>6.6228276186002813E-2</v>
      </c>
    </row>
    <row r="92" spans="1:14" x14ac:dyDescent="0.25">
      <c r="A92" s="4">
        <v>43950</v>
      </c>
      <c r="B92">
        <v>68128</v>
      </c>
      <c r="C92">
        <v>4512</v>
      </c>
      <c r="D92">
        <v>63616</v>
      </c>
      <c r="F92">
        <f t="shared" si="170"/>
        <v>0</v>
      </c>
      <c r="G92">
        <f t="shared" si="171"/>
        <v>0</v>
      </c>
      <c r="H92">
        <f t="shared" si="172"/>
        <v>0</v>
      </c>
      <c r="I92">
        <f t="shared" si="173"/>
        <v>0</v>
      </c>
      <c r="J92" t="e">
        <f t="shared" si="174"/>
        <v>#DIV/0!</v>
      </c>
      <c r="K92" t="e">
        <f t="shared" si="175"/>
        <v>#DIV/0!</v>
      </c>
      <c r="L92" t="e">
        <f t="shared" si="176"/>
        <v>#DIV/0!</v>
      </c>
      <c r="M92" t="e">
        <f t="shared" si="177"/>
        <v>#DIV/0!</v>
      </c>
      <c r="N92">
        <f t="shared" si="178"/>
        <v>6.6228276186002813E-2</v>
      </c>
    </row>
    <row r="93" spans="1:14" x14ac:dyDescent="0.25">
      <c r="A93" s="4">
        <v>43951</v>
      </c>
      <c r="B93">
        <v>68128</v>
      </c>
      <c r="C93">
        <v>4512</v>
      </c>
      <c r="D93">
        <v>63616</v>
      </c>
      <c r="F93">
        <f t="shared" si="170"/>
        <v>0</v>
      </c>
      <c r="G93">
        <f t="shared" si="171"/>
        <v>0</v>
      </c>
      <c r="H93">
        <f t="shared" si="172"/>
        <v>0</v>
      </c>
      <c r="I93">
        <f t="shared" si="173"/>
        <v>0</v>
      </c>
      <c r="J93" t="e">
        <f t="shared" si="174"/>
        <v>#DIV/0!</v>
      </c>
      <c r="K93" t="e">
        <f t="shared" si="175"/>
        <v>#DIV/0!</v>
      </c>
      <c r="L93" t="e">
        <f t="shared" si="176"/>
        <v>#DIV/0!</v>
      </c>
      <c r="M93" t="e">
        <f t="shared" si="177"/>
        <v>#DIV/0!</v>
      </c>
      <c r="N93">
        <f t="shared" si="178"/>
        <v>6.6228276186002813E-2</v>
      </c>
    </row>
    <row r="94" spans="1:14" x14ac:dyDescent="0.25">
      <c r="A94" s="4">
        <v>43952</v>
      </c>
      <c r="B94">
        <v>68128</v>
      </c>
      <c r="C94">
        <v>4512</v>
      </c>
      <c r="D94">
        <v>63616</v>
      </c>
      <c r="F94">
        <f t="shared" si="170"/>
        <v>0</v>
      </c>
      <c r="G94">
        <f t="shared" si="171"/>
        <v>0</v>
      </c>
      <c r="H94">
        <f t="shared" si="172"/>
        <v>0</v>
      </c>
      <c r="I94">
        <f t="shared" si="173"/>
        <v>0</v>
      </c>
      <c r="J94" t="e">
        <f t="shared" si="174"/>
        <v>#DIV/0!</v>
      </c>
      <c r="K94" t="e">
        <f t="shared" si="175"/>
        <v>#DIV/0!</v>
      </c>
      <c r="L94" t="e">
        <f t="shared" si="176"/>
        <v>#DIV/0!</v>
      </c>
      <c r="M94" t="e">
        <f t="shared" si="177"/>
        <v>#DIV/0!</v>
      </c>
      <c r="N94">
        <f t="shared" si="178"/>
        <v>6.6228276186002813E-2</v>
      </c>
    </row>
    <row r="95" spans="1:14" x14ac:dyDescent="0.25">
      <c r="A95" s="4">
        <v>43953</v>
      </c>
      <c r="B95">
        <v>68128</v>
      </c>
      <c r="C95">
        <v>4512</v>
      </c>
      <c r="D95">
        <v>63616</v>
      </c>
      <c r="F95">
        <f t="shared" si="170"/>
        <v>0</v>
      </c>
      <c r="G95">
        <f t="shared" si="171"/>
        <v>0</v>
      </c>
      <c r="H95">
        <f t="shared" si="172"/>
        <v>0</v>
      </c>
      <c r="I95">
        <f t="shared" si="173"/>
        <v>0</v>
      </c>
      <c r="J95" t="e">
        <f t="shared" si="174"/>
        <v>#DIV/0!</v>
      </c>
      <c r="K95" t="e">
        <f t="shared" si="175"/>
        <v>#DIV/0!</v>
      </c>
      <c r="L95" t="e">
        <f t="shared" si="176"/>
        <v>#DIV/0!</v>
      </c>
      <c r="M95" t="e">
        <f t="shared" si="177"/>
        <v>#DIV/0!</v>
      </c>
      <c r="N95">
        <f t="shared" si="178"/>
        <v>6.6228276186002813E-2</v>
      </c>
    </row>
    <row r="96" spans="1:14" x14ac:dyDescent="0.25">
      <c r="A96" s="4">
        <v>43954</v>
      </c>
      <c r="B96">
        <v>68128</v>
      </c>
      <c r="C96">
        <v>4512</v>
      </c>
      <c r="D96">
        <v>63616</v>
      </c>
      <c r="F96">
        <f t="shared" si="170"/>
        <v>0</v>
      </c>
      <c r="G96">
        <f t="shared" si="171"/>
        <v>0</v>
      </c>
      <c r="H96">
        <f t="shared" si="172"/>
        <v>0</v>
      </c>
      <c r="I96">
        <f t="shared" si="173"/>
        <v>0</v>
      </c>
      <c r="J96" t="e">
        <f t="shared" si="174"/>
        <v>#DIV/0!</v>
      </c>
      <c r="K96" t="e">
        <f t="shared" si="175"/>
        <v>#DIV/0!</v>
      </c>
      <c r="L96" t="e">
        <f t="shared" si="176"/>
        <v>#DIV/0!</v>
      </c>
      <c r="M96" t="e">
        <f t="shared" si="177"/>
        <v>#DIV/0!</v>
      </c>
      <c r="N96">
        <f t="shared" si="178"/>
        <v>6.6228276186002813E-2</v>
      </c>
    </row>
    <row r="97" spans="1:14" x14ac:dyDescent="0.25">
      <c r="A97" s="4">
        <v>43955</v>
      </c>
      <c r="B97">
        <v>68128</v>
      </c>
      <c r="C97">
        <v>4512</v>
      </c>
      <c r="D97">
        <v>63616</v>
      </c>
      <c r="F97">
        <f t="shared" si="170"/>
        <v>0</v>
      </c>
      <c r="G97">
        <f t="shared" si="171"/>
        <v>0</v>
      </c>
      <c r="H97">
        <f t="shared" si="172"/>
        <v>0</v>
      </c>
      <c r="I97">
        <f t="shared" si="173"/>
        <v>0</v>
      </c>
      <c r="J97" t="e">
        <f t="shared" si="174"/>
        <v>#DIV/0!</v>
      </c>
      <c r="K97" t="e">
        <f t="shared" si="175"/>
        <v>#DIV/0!</v>
      </c>
      <c r="L97" t="e">
        <f t="shared" si="176"/>
        <v>#DIV/0!</v>
      </c>
      <c r="M97" t="e">
        <f t="shared" si="177"/>
        <v>#DIV/0!</v>
      </c>
      <c r="N97">
        <f t="shared" si="178"/>
        <v>6.6228276186002813E-2</v>
      </c>
    </row>
    <row r="98" spans="1:14" x14ac:dyDescent="0.25">
      <c r="A98" s="4">
        <v>43956</v>
      </c>
      <c r="B98">
        <v>68128</v>
      </c>
      <c r="C98">
        <v>4512</v>
      </c>
      <c r="D98">
        <v>63616</v>
      </c>
      <c r="F98">
        <f t="shared" si="170"/>
        <v>0</v>
      </c>
      <c r="G98">
        <f t="shared" si="171"/>
        <v>0</v>
      </c>
      <c r="H98">
        <f t="shared" si="172"/>
        <v>0</v>
      </c>
      <c r="I98">
        <f t="shared" si="173"/>
        <v>0</v>
      </c>
      <c r="J98" t="e">
        <f t="shared" si="174"/>
        <v>#DIV/0!</v>
      </c>
      <c r="K98" t="e">
        <f t="shared" si="175"/>
        <v>#DIV/0!</v>
      </c>
      <c r="L98" t="e">
        <f t="shared" si="176"/>
        <v>#DIV/0!</v>
      </c>
      <c r="M98" t="e">
        <f t="shared" si="177"/>
        <v>#DIV/0!</v>
      </c>
      <c r="N98">
        <f t="shared" si="178"/>
        <v>6.6228276186002813E-2</v>
      </c>
    </row>
    <row r="99" spans="1:14" x14ac:dyDescent="0.25">
      <c r="A99" s="4">
        <v>43957</v>
      </c>
      <c r="B99">
        <v>68128</v>
      </c>
      <c r="C99">
        <v>4512</v>
      </c>
      <c r="D99">
        <v>63616</v>
      </c>
      <c r="F99">
        <f t="shared" si="170"/>
        <v>0</v>
      </c>
      <c r="G99">
        <f t="shared" si="171"/>
        <v>0</v>
      </c>
      <c r="H99">
        <f t="shared" si="172"/>
        <v>0</v>
      </c>
      <c r="I99">
        <f t="shared" si="173"/>
        <v>0</v>
      </c>
      <c r="J99" t="e">
        <f t="shared" si="174"/>
        <v>#DIV/0!</v>
      </c>
      <c r="K99" t="e">
        <f t="shared" si="175"/>
        <v>#DIV/0!</v>
      </c>
      <c r="L99" t="e">
        <f t="shared" si="176"/>
        <v>#DIV/0!</v>
      </c>
      <c r="M99" t="e">
        <f t="shared" si="177"/>
        <v>#DIV/0!</v>
      </c>
      <c r="N99">
        <f t="shared" si="178"/>
        <v>6.6228276186002813E-2</v>
      </c>
    </row>
    <row r="100" spans="1:14" x14ac:dyDescent="0.25">
      <c r="A100" s="4">
        <v>43958</v>
      </c>
      <c r="B100">
        <v>68128</v>
      </c>
      <c r="C100">
        <v>4512</v>
      </c>
      <c r="D100">
        <v>63616</v>
      </c>
      <c r="F100">
        <f t="shared" si="170"/>
        <v>0</v>
      </c>
      <c r="G100">
        <f t="shared" si="171"/>
        <v>0</v>
      </c>
      <c r="H100">
        <f t="shared" si="172"/>
        <v>0</v>
      </c>
      <c r="I100">
        <f t="shared" si="173"/>
        <v>0</v>
      </c>
      <c r="J100" t="e">
        <f t="shared" si="174"/>
        <v>#DIV/0!</v>
      </c>
      <c r="K100" t="e">
        <f t="shared" si="175"/>
        <v>#DIV/0!</v>
      </c>
      <c r="L100" t="e">
        <f t="shared" si="176"/>
        <v>#DIV/0!</v>
      </c>
      <c r="M100" t="e">
        <f t="shared" si="177"/>
        <v>#DIV/0!</v>
      </c>
      <c r="N100">
        <f t="shared" si="178"/>
        <v>6.6228276186002813E-2</v>
      </c>
    </row>
    <row r="101" spans="1:14" x14ac:dyDescent="0.25">
      <c r="A101" s="4">
        <v>43959</v>
      </c>
      <c r="B101">
        <v>68128</v>
      </c>
      <c r="C101">
        <v>4512</v>
      </c>
      <c r="D101">
        <v>63616</v>
      </c>
      <c r="F101">
        <f t="shared" si="170"/>
        <v>0</v>
      </c>
      <c r="G101">
        <f t="shared" si="171"/>
        <v>0</v>
      </c>
      <c r="H101">
        <f t="shared" si="172"/>
        <v>0</v>
      </c>
      <c r="I101">
        <f t="shared" si="173"/>
        <v>0</v>
      </c>
      <c r="J101" t="e">
        <f t="shared" si="174"/>
        <v>#DIV/0!</v>
      </c>
      <c r="K101" t="e">
        <f t="shared" si="175"/>
        <v>#DIV/0!</v>
      </c>
      <c r="L101" t="e">
        <f t="shared" si="176"/>
        <v>#DIV/0!</v>
      </c>
      <c r="M101" t="e">
        <f>J101/(K101+L101)</f>
        <v>#DIV/0!</v>
      </c>
      <c r="N101">
        <f t="shared" si="178"/>
        <v>6.6228276186002813E-2</v>
      </c>
    </row>
    <row r="102" spans="1:14" x14ac:dyDescent="0.25">
      <c r="A102" s="4">
        <v>43960</v>
      </c>
      <c r="B102">
        <v>68129</v>
      </c>
      <c r="C102">
        <v>4512</v>
      </c>
      <c r="D102">
        <v>63616</v>
      </c>
      <c r="F102">
        <f t="shared" si="170"/>
        <v>1</v>
      </c>
      <c r="G102">
        <f t="shared" si="171"/>
        <v>0</v>
      </c>
      <c r="H102">
        <f t="shared" si="172"/>
        <v>0</v>
      </c>
      <c r="I102">
        <f t="shared" si="173"/>
        <v>1</v>
      </c>
      <c r="J102" t="e">
        <f t="shared" si="174"/>
        <v>#DIV/0!</v>
      </c>
      <c r="K102" t="e">
        <f t="shared" si="175"/>
        <v>#DIV/0!</v>
      </c>
      <c r="L102" t="e">
        <f t="shared" si="176"/>
        <v>#DIV/0!</v>
      </c>
      <c r="M102" t="e">
        <f t="shared" si="177"/>
        <v>#DIV/0!</v>
      </c>
      <c r="N102">
        <f t="shared" si="178"/>
        <v>6.622730408489777E-2</v>
      </c>
    </row>
    <row r="103" spans="1:14" x14ac:dyDescent="0.25">
      <c r="A103" s="4">
        <v>43961</v>
      </c>
      <c r="B103">
        <v>68134</v>
      </c>
      <c r="C103">
        <v>4512</v>
      </c>
      <c r="D103">
        <v>63616</v>
      </c>
      <c r="F103">
        <f t="shared" si="170"/>
        <v>5</v>
      </c>
      <c r="G103">
        <f t="shared" si="171"/>
        <v>0</v>
      </c>
      <c r="H103">
        <f t="shared" si="172"/>
        <v>0</v>
      </c>
      <c r="I103">
        <f t="shared" si="173"/>
        <v>6</v>
      </c>
      <c r="J103">
        <f t="shared" si="174"/>
        <v>5</v>
      </c>
      <c r="K103">
        <f t="shared" si="175"/>
        <v>0</v>
      </c>
      <c r="L103">
        <f t="shared" si="176"/>
        <v>0</v>
      </c>
      <c r="M103" t="e">
        <f t="shared" si="177"/>
        <v>#DIV/0!</v>
      </c>
      <c r="N103">
        <f t="shared" si="178"/>
        <v>6.6222444007397185E-2</v>
      </c>
    </row>
    <row r="104" spans="1:14" x14ac:dyDescent="0.25">
      <c r="A104" s="4">
        <v>43962</v>
      </c>
      <c r="B104">
        <v>68134</v>
      </c>
      <c r="C104">
        <v>4512</v>
      </c>
      <c r="D104">
        <v>63616</v>
      </c>
      <c r="F104">
        <f t="shared" si="170"/>
        <v>0</v>
      </c>
      <c r="G104">
        <f t="shared" si="171"/>
        <v>0</v>
      </c>
      <c r="H104">
        <f t="shared" si="172"/>
        <v>0</v>
      </c>
      <c r="I104">
        <f t="shared" si="173"/>
        <v>6</v>
      </c>
      <c r="J104">
        <f t="shared" si="174"/>
        <v>0</v>
      </c>
      <c r="K104">
        <f t="shared" si="175"/>
        <v>0</v>
      </c>
      <c r="L104">
        <f t="shared" si="176"/>
        <v>0</v>
      </c>
      <c r="M104" t="e">
        <f t="shared" si="177"/>
        <v>#DIV/0!</v>
      </c>
      <c r="N104">
        <f t="shared" si="178"/>
        <v>6.6222444007397185E-2</v>
      </c>
    </row>
    <row r="105" spans="1:14" x14ac:dyDescent="0.25">
      <c r="A105" s="4">
        <v>43963</v>
      </c>
      <c r="B105">
        <v>68134</v>
      </c>
      <c r="C105">
        <v>4512</v>
      </c>
      <c r="D105">
        <v>63616</v>
      </c>
      <c r="F105">
        <f t="shared" si="170"/>
        <v>0</v>
      </c>
      <c r="G105">
        <f t="shared" si="171"/>
        <v>0</v>
      </c>
      <c r="H105">
        <f t="shared" si="172"/>
        <v>0</v>
      </c>
      <c r="I105">
        <f t="shared" si="173"/>
        <v>6</v>
      </c>
      <c r="J105">
        <f t="shared" si="174"/>
        <v>0</v>
      </c>
      <c r="K105">
        <f t="shared" si="175"/>
        <v>0</v>
      </c>
      <c r="L105">
        <f t="shared" si="176"/>
        <v>0</v>
      </c>
      <c r="M105" t="e">
        <f t="shared" si="177"/>
        <v>#DIV/0!</v>
      </c>
      <c r="N105">
        <f t="shared" si="178"/>
        <v>6.6222444007397185E-2</v>
      </c>
    </row>
    <row r="106" spans="1:14" x14ac:dyDescent="0.25">
      <c r="A106" s="4">
        <v>43964</v>
      </c>
      <c r="B106">
        <v>68134</v>
      </c>
      <c r="C106">
        <v>4512</v>
      </c>
      <c r="D106">
        <v>63616</v>
      </c>
      <c r="F106">
        <f t="shared" si="170"/>
        <v>0</v>
      </c>
      <c r="G106">
        <f t="shared" si="171"/>
        <v>0</v>
      </c>
      <c r="H106">
        <f t="shared" si="172"/>
        <v>0</v>
      </c>
      <c r="I106">
        <f t="shared" si="173"/>
        <v>6</v>
      </c>
      <c r="J106">
        <f t="shared" si="174"/>
        <v>0</v>
      </c>
      <c r="K106">
        <f t="shared" si="175"/>
        <v>0</v>
      </c>
      <c r="L106">
        <f t="shared" si="176"/>
        <v>0</v>
      </c>
      <c r="M106" t="e">
        <f t="shared" si="177"/>
        <v>#DIV/0!</v>
      </c>
      <c r="N106">
        <f t="shared" si="178"/>
        <v>6.6222444007397185E-2</v>
      </c>
    </row>
    <row r="107" spans="1:14" x14ac:dyDescent="0.25">
      <c r="A107" s="4">
        <v>43965</v>
      </c>
      <c r="B107">
        <v>68134</v>
      </c>
      <c r="C107">
        <v>4512</v>
      </c>
      <c r="D107">
        <v>63616</v>
      </c>
      <c r="F107">
        <f t="shared" si="170"/>
        <v>0</v>
      </c>
      <c r="G107">
        <f t="shared" si="171"/>
        <v>0</v>
      </c>
      <c r="H107">
        <f t="shared" si="172"/>
        <v>0</v>
      </c>
      <c r="I107">
        <f t="shared" si="173"/>
        <v>6</v>
      </c>
      <c r="J107">
        <f t="shared" si="174"/>
        <v>0</v>
      </c>
      <c r="K107">
        <f t="shared" si="175"/>
        <v>0</v>
      </c>
      <c r="L107">
        <f t="shared" si="176"/>
        <v>0</v>
      </c>
      <c r="M107" t="e">
        <f t="shared" si="177"/>
        <v>#DIV/0!</v>
      </c>
      <c r="N107">
        <f t="shared" si="178"/>
        <v>6.6222444007397185E-2</v>
      </c>
    </row>
    <row r="108" spans="1:14" x14ac:dyDescent="0.25">
      <c r="A108" s="4">
        <v>43966</v>
      </c>
      <c r="B108">
        <v>68134</v>
      </c>
      <c r="C108">
        <v>4512</v>
      </c>
      <c r="D108">
        <v>63616</v>
      </c>
      <c r="F108">
        <f t="shared" si="170"/>
        <v>0</v>
      </c>
      <c r="G108">
        <f t="shared" si="171"/>
        <v>0</v>
      </c>
      <c r="H108">
        <f t="shared" si="172"/>
        <v>0</v>
      </c>
      <c r="I108">
        <f t="shared" si="173"/>
        <v>6</v>
      </c>
      <c r="J108">
        <f t="shared" si="174"/>
        <v>0</v>
      </c>
      <c r="K108">
        <f t="shared" si="175"/>
        <v>0</v>
      </c>
      <c r="L108">
        <f t="shared" si="176"/>
        <v>0</v>
      </c>
      <c r="M108" t="e">
        <f t="shared" si="177"/>
        <v>#DIV/0!</v>
      </c>
      <c r="N108">
        <f t="shared" si="178"/>
        <v>6.6222444007397185E-2</v>
      </c>
    </row>
    <row r="109" spans="1:14" x14ac:dyDescent="0.25">
      <c r="A109" s="4">
        <v>43967</v>
      </c>
      <c r="B109">
        <v>68134</v>
      </c>
      <c r="C109">
        <v>4512</v>
      </c>
      <c r="D109">
        <v>63616</v>
      </c>
      <c r="F109">
        <f t="shared" si="170"/>
        <v>0</v>
      </c>
      <c r="G109">
        <f t="shared" si="171"/>
        <v>0</v>
      </c>
      <c r="H109">
        <f t="shared" si="172"/>
        <v>0</v>
      </c>
      <c r="I109">
        <f t="shared" si="173"/>
        <v>6</v>
      </c>
      <c r="J109">
        <f t="shared" si="174"/>
        <v>0</v>
      </c>
      <c r="K109">
        <f t="shared" si="175"/>
        <v>0</v>
      </c>
      <c r="L109">
        <f t="shared" si="176"/>
        <v>0</v>
      </c>
      <c r="M109" t="e">
        <f t="shared" si="177"/>
        <v>#DIV/0!</v>
      </c>
      <c r="N109">
        <f t="shared" si="178"/>
        <v>6.6222444007397185E-2</v>
      </c>
    </row>
    <row r="110" spans="1:14" x14ac:dyDescent="0.25">
      <c r="A110" s="4">
        <v>43968</v>
      </c>
      <c r="B110">
        <v>68134</v>
      </c>
      <c r="C110">
        <v>4512</v>
      </c>
      <c r="D110">
        <v>63616</v>
      </c>
      <c r="F110">
        <f t="shared" si="170"/>
        <v>0</v>
      </c>
      <c r="G110">
        <f t="shared" si="171"/>
        <v>0</v>
      </c>
      <c r="H110">
        <f t="shared" si="172"/>
        <v>0</v>
      </c>
      <c r="I110">
        <f t="shared" si="173"/>
        <v>6</v>
      </c>
      <c r="J110">
        <f t="shared" si="174"/>
        <v>0</v>
      </c>
      <c r="K110">
        <f t="shared" si="175"/>
        <v>0</v>
      </c>
      <c r="L110">
        <f t="shared" si="176"/>
        <v>0</v>
      </c>
      <c r="M110" t="e">
        <f t="shared" si="177"/>
        <v>#DIV/0!</v>
      </c>
      <c r="N110">
        <f t="shared" si="178"/>
        <v>6.6222444007397185E-2</v>
      </c>
    </row>
    <row r="111" spans="1:14" x14ac:dyDescent="0.25">
      <c r="A111" s="4">
        <v>43969</v>
      </c>
      <c r="B111">
        <v>68135</v>
      </c>
      <c r="C111">
        <v>4512</v>
      </c>
      <c r="D111">
        <v>63616</v>
      </c>
      <c r="F111">
        <f t="shared" si="170"/>
        <v>1</v>
      </c>
      <c r="G111">
        <f t="shared" si="171"/>
        <v>0</v>
      </c>
      <c r="H111">
        <f t="shared" si="172"/>
        <v>0</v>
      </c>
      <c r="I111">
        <f t="shared" si="173"/>
        <v>7</v>
      </c>
      <c r="J111">
        <f t="shared" si="174"/>
        <v>0.16666666666666666</v>
      </c>
      <c r="K111">
        <f t="shared" si="175"/>
        <v>0</v>
      </c>
      <c r="L111">
        <f t="shared" si="176"/>
        <v>0</v>
      </c>
      <c r="M111" t="e">
        <f t="shared" si="177"/>
        <v>#DIV/0!</v>
      </c>
      <c r="N111">
        <f t="shared" si="178"/>
        <v>6.622147207749321E-2</v>
      </c>
    </row>
    <row r="112" spans="1:14" x14ac:dyDescent="0.25">
      <c r="A112" s="4">
        <v>43970</v>
      </c>
      <c r="B112">
        <v>68135</v>
      </c>
      <c r="C112">
        <v>4512</v>
      </c>
      <c r="D112">
        <v>63616</v>
      </c>
      <c r="F112">
        <f t="shared" si="170"/>
        <v>0</v>
      </c>
      <c r="G112">
        <f t="shared" si="171"/>
        <v>0</v>
      </c>
      <c r="H112">
        <f t="shared" si="172"/>
        <v>0</v>
      </c>
      <c r="I112">
        <f t="shared" si="173"/>
        <v>7</v>
      </c>
      <c r="J112">
        <f t="shared" si="174"/>
        <v>0</v>
      </c>
      <c r="K112">
        <f t="shared" si="175"/>
        <v>0</v>
      </c>
      <c r="L112">
        <f t="shared" si="176"/>
        <v>0</v>
      </c>
      <c r="M112" t="e">
        <f t="shared" si="177"/>
        <v>#DIV/0!</v>
      </c>
      <c r="N112">
        <f t="shared" si="178"/>
        <v>6.622147207749321E-2</v>
      </c>
    </row>
    <row r="113" spans="1:14" x14ac:dyDescent="0.25">
      <c r="A113" s="4">
        <v>43971</v>
      </c>
      <c r="B113">
        <v>68135</v>
      </c>
      <c r="C113">
        <v>4512</v>
      </c>
      <c r="D113">
        <v>63616</v>
      </c>
      <c r="F113">
        <f t="shared" si="170"/>
        <v>0</v>
      </c>
      <c r="G113">
        <f t="shared" si="171"/>
        <v>0</v>
      </c>
      <c r="H113">
        <f t="shared" si="172"/>
        <v>0</v>
      </c>
      <c r="I113">
        <f t="shared" si="173"/>
        <v>7</v>
      </c>
      <c r="J113">
        <f t="shared" si="174"/>
        <v>0</v>
      </c>
      <c r="K113">
        <f t="shared" si="175"/>
        <v>0</v>
      </c>
      <c r="L113">
        <f t="shared" si="176"/>
        <v>0</v>
      </c>
      <c r="M113" t="e">
        <f t="shared" si="177"/>
        <v>#DIV/0!</v>
      </c>
      <c r="N113">
        <f t="shared" si="178"/>
        <v>6.622147207749321E-2</v>
      </c>
    </row>
    <row r="114" spans="1:14" x14ac:dyDescent="0.25">
      <c r="A114" s="4">
        <v>43972</v>
      </c>
      <c r="B114">
        <v>68135</v>
      </c>
      <c r="C114">
        <v>4512</v>
      </c>
      <c r="D114">
        <v>63616</v>
      </c>
      <c r="F114">
        <f t="shared" si="170"/>
        <v>0</v>
      </c>
      <c r="G114">
        <f t="shared" si="171"/>
        <v>0</v>
      </c>
      <c r="H114">
        <f t="shared" si="172"/>
        <v>0</v>
      </c>
      <c r="I114">
        <f t="shared" si="173"/>
        <v>7</v>
      </c>
      <c r="J114">
        <f t="shared" si="174"/>
        <v>0</v>
      </c>
      <c r="K114">
        <f t="shared" si="175"/>
        <v>0</v>
      </c>
      <c r="L114">
        <f t="shared" si="176"/>
        <v>0</v>
      </c>
      <c r="M114" t="e">
        <f t="shared" si="177"/>
        <v>#DIV/0!</v>
      </c>
      <c r="N114">
        <f t="shared" si="178"/>
        <v>6.622147207749321E-2</v>
      </c>
    </row>
    <row r="115" spans="1:14" x14ac:dyDescent="0.25">
      <c r="A115" s="4">
        <v>43973</v>
      </c>
      <c r="B115">
        <v>68135</v>
      </c>
      <c r="C115">
        <v>4512</v>
      </c>
      <c r="D115">
        <v>63616</v>
      </c>
      <c r="F115">
        <f t="shared" si="170"/>
        <v>0</v>
      </c>
      <c r="G115">
        <f t="shared" si="171"/>
        <v>0</v>
      </c>
      <c r="H115">
        <f t="shared" si="172"/>
        <v>0</v>
      </c>
      <c r="I115">
        <f t="shared" si="173"/>
        <v>7</v>
      </c>
      <c r="J115">
        <f t="shared" si="174"/>
        <v>0</v>
      </c>
      <c r="K115">
        <f t="shared" si="175"/>
        <v>0</v>
      </c>
      <c r="L115">
        <f t="shared" si="176"/>
        <v>0</v>
      </c>
      <c r="M115" t="e">
        <f t="shared" si="177"/>
        <v>#DIV/0!</v>
      </c>
      <c r="N115">
        <f t="shared" si="178"/>
        <v>6.622147207749321E-2</v>
      </c>
    </row>
    <row r="116" spans="1:14" x14ac:dyDescent="0.25">
      <c r="A116" s="4">
        <v>43974</v>
      </c>
      <c r="B116">
        <v>68135</v>
      </c>
      <c r="C116">
        <v>4512</v>
      </c>
      <c r="D116">
        <v>63616</v>
      </c>
      <c r="F116">
        <f t="shared" si="170"/>
        <v>0</v>
      </c>
      <c r="G116">
        <f t="shared" si="171"/>
        <v>0</v>
      </c>
      <c r="H116">
        <f t="shared" si="172"/>
        <v>0</v>
      </c>
      <c r="I116">
        <f t="shared" si="173"/>
        <v>7</v>
      </c>
      <c r="J116">
        <f t="shared" si="174"/>
        <v>0</v>
      </c>
      <c r="K116">
        <f t="shared" si="175"/>
        <v>0</v>
      </c>
      <c r="L116">
        <f t="shared" si="176"/>
        <v>0</v>
      </c>
      <c r="M116" t="e">
        <f t="shared" si="177"/>
        <v>#DIV/0!</v>
      </c>
      <c r="N116">
        <f t="shared" si="178"/>
        <v>6.622147207749321E-2</v>
      </c>
    </row>
    <row r="117" spans="1:14" x14ac:dyDescent="0.25">
      <c r="A117" s="4">
        <v>43975</v>
      </c>
      <c r="B117">
        <v>68135</v>
      </c>
      <c r="C117">
        <v>4512</v>
      </c>
      <c r="D117">
        <v>63617</v>
      </c>
      <c r="F117">
        <f t="shared" si="170"/>
        <v>0</v>
      </c>
      <c r="G117">
        <f t="shared" si="171"/>
        <v>0</v>
      </c>
      <c r="H117">
        <f t="shared" si="172"/>
        <v>1</v>
      </c>
      <c r="I117">
        <f t="shared" si="173"/>
        <v>6</v>
      </c>
      <c r="J117">
        <f t="shared" si="174"/>
        <v>0</v>
      </c>
      <c r="K117">
        <f t="shared" si="175"/>
        <v>0</v>
      </c>
      <c r="L117">
        <f t="shared" si="176"/>
        <v>0.14285714285714285</v>
      </c>
      <c r="M117">
        <f t="shared" si="177"/>
        <v>0</v>
      </c>
      <c r="N117">
        <f t="shared" si="178"/>
        <v>6.622147207749321E-2</v>
      </c>
    </row>
    <row r="118" spans="1:14" x14ac:dyDescent="0.25">
      <c r="A118" s="4">
        <v>43976</v>
      </c>
      <c r="B118">
        <v>68135</v>
      </c>
      <c r="C118">
        <v>4512</v>
      </c>
      <c r="D118">
        <v>63617</v>
      </c>
      <c r="F118">
        <f t="shared" si="170"/>
        <v>0</v>
      </c>
      <c r="G118">
        <f t="shared" si="171"/>
        <v>0</v>
      </c>
      <c r="H118">
        <f t="shared" si="172"/>
        <v>0</v>
      </c>
      <c r="I118">
        <f t="shared" si="173"/>
        <v>6</v>
      </c>
      <c r="J118">
        <f t="shared" si="174"/>
        <v>0</v>
      </c>
      <c r="K118">
        <f t="shared" si="175"/>
        <v>0</v>
      </c>
      <c r="L118">
        <f t="shared" si="176"/>
        <v>0</v>
      </c>
      <c r="M118" t="e">
        <f t="shared" si="177"/>
        <v>#DIV/0!</v>
      </c>
      <c r="N118">
        <f t="shared" si="178"/>
        <v>6.622147207749321E-2</v>
      </c>
    </row>
    <row r="119" spans="1:14" x14ac:dyDescent="0.25">
      <c r="A119" s="4">
        <v>43977</v>
      </c>
      <c r="B119">
        <v>68135</v>
      </c>
      <c r="C119">
        <v>4512</v>
      </c>
      <c r="D119">
        <v>63618</v>
      </c>
      <c r="F119">
        <f t="shared" si="170"/>
        <v>0</v>
      </c>
      <c r="G119">
        <f t="shared" si="171"/>
        <v>0</v>
      </c>
      <c r="H119">
        <f t="shared" si="172"/>
        <v>1</v>
      </c>
      <c r="I119">
        <f t="shared" si="173"/>
        <v>5</v>
      </c>
      <c r="J119">
        <f t="shared" si="174"/>
        <v>0</v>
      </c>
      <c r="K119">
        <f t="shared" si="175"/>
        <v>0</v>
      </c>
      <c r="L119">
        <f t="shared" si="176"/>
        <v>0.16666666666666666</v>
      </c>
      <c r="M119">
        <f t="shared" si="177"/>
        <v>0</v>
      </c>
      <c r="N119">
        <f t="shared" si="178"/>
        <v>6.622147207749321E-2</v>
      </c>
    </row>
    <row r="120" spans="1:14" x14ac:dyDescent="0.25">
      <c r="A120" s="4">
        <v>43978</v>
      </c>
      <c r="B120">
        <v>68135</v>
      </c>
      <c r="C120">
        <v>4512</v>
      </c>
      <c r="D120">
        <v>63618</v>
      </c>
      <c r="F120">
        <f t="shared" si="170"/>
        <v>0</v>
      </c>
      <c r="G120">
        <f t="shared" si="171"/>
        <v>0</v>
      </c>
      <c r="H120">
        <f t="shared" si="172"/>
        <v>0</v>
      </c>
      <c r="I120">
        <f t="shared" si="173"/>
        <v>5</v>
      </c>
      <c r="J120">
        <f t="shared" si="174"/>
        <v>0</v>
      </c>
      <c r="K120">
        <f t="shared" si="175"/>
        <v>0</v>
      </c>
      <c r="L120">
        <f t="shared" si="176"/>
        <v>0</v>
      </c>
      <c r="M120" t="e">
        <f t="shared" si="177"/>
        <v>#DIV/0!</v>
      </c>
      <c r="N120">
        <f t="shared" si="178"/>
        <v>6.622147207749321E-2</v>
      </c>
    </row>
    <row r="121" spans="1:14" x14ac:dyDescent="0.25">
      <c r="A121" s="4">
        <v>43979</v>
      </c>
      <c r="B121">
        <v>68135</v>
      </c>
      <c r="C121">
        <v>4512</v>
      </c>
      <c r="D121">
        <v>63618</v>
      </c>
      <c r="F121">
        <f t="shared" si="170"/>
        <v>0</v>
      </c>
      <c r="G121">
        <f t="shared" si="171"/>
        <v>0</v>
      </c>
      <c r="H121">
        <f t="shared" si="172"/>
        <v>0</v>
      </c>
      <c r="I121">
        <f t="shared" si="173"/>
        <v>5</v>
      </c>
      <c r="J121">
        <f t="shared" si="174"/>
        <v>0</v>
      </c>
      <c r="K121">
        <f t="shared" si="175"/>
        <v>0</v>
      </c>
      <c r="L121">
        <f t="shared" si="176"/>
        <v>0</v>
      </c>
      <c r="M121" t="e">
        <f t="shared" si="177"/>
        <v>#DIV/0!</v>
      </c>
      <c r="N121">
        <f t="shared" si="178"/>
        <v>6.622147207749321E-2</v>
      </c>
    </row>
    <row r="122" spans="1:14" x14ac:dyDescent="0.25">
      <c r="A122" s="4">
        <v>43980</v>
      </c>
      <c r="B122">
        <v>68135</v>
      </c>
      <c r="C122">
        <v>4512</v>
      </c>
      <c r="D122">
        <v>63619</v>
      </c>
      <c r="F122">
        <f t="shared" si="170"/>
        <v>0</v>
      </c>
      <c r="G122">
        <f t="shared" si="171"/>
        <v>0</v>
      </c>
      <c r="H122">
        <f t="shared" si="172"/>
        <v>1</v>
      </c>
      <c r="I122">
        <f t="shared" si="173"/>
        <v>4</v>
      </c>
      <c r="J122">
        <f t="shared" si="174"/>
        <v>0</v>
      </c>
      <c r="K122">
        <f t="shared" si="175"/>
        <v>0</v>
      </c>
      <c r="L122">
        <f t="shared" si="176"/>
        <v>0.2</v>
      </c>
      <c r="M122">
        <f t="shared" si="177"/>
        <v>0</v>
      </c>
      <c r="N122">
        <f t="shared" si="178"/>
        <v>6.622147207749321E-2</v>
      </c>
    </row>
    <row r="123" spans="1:14" x14ac:dyDescent="0.25">
      <c r="A123" s="4">
        <v>43981</v>
      </c>
      <c r="B123">
        <v>68135</v>
      </c>
      <c r="C123">
        <v>4512</v>
      </c>
      <c r="D123">
        <v>63619</v>
      </c>
      <c r="F123">
        <f t="shared" si="170"/>
        <v>0</v>
      </c>
      <c r="G123">
        <f t="shared" si="171"/>
        <v>0</v>
      </c>
      <c r="H123">
        <f t="shared" si="172"/>
        <v>0</v>
      </c>
      <c r="I123">
        <f t="shared" si="173"/>
        <v>4</v>
      </c>
      <c r="J123">
        <f t="shared" si="174"/>
        <v>0</v>
      </c>
      <c r="K123">
        <f t="shared" si="175"/>
        <v>0</v>
      </c>
      <c r="L123">
        <f t="shared" si="176"/>
        <v>0</v>
      </c>
      <c r="M123" t="e">
        <f t="shared" si="177"/>
        <v>#DIV/0!</v>
      </c>
      <c r="N123">
        <f t="shared" si="178"/>
        <v>6.622147207749321E-2</v>
      </c>
    </row>
    <row r="124" spans="1:14" x14ac:dyDescent="0.25">
      <c r="A124" s="4">
        <v>43982</v>
      </c>
      <c r="B124">
        <v>68135</v>
      </c>
      <c r="C124">
        <v>4512</v>
      </c>
      <c r="D124">
        <v>63620</v>
      </c>
      <c r="F124">
        <f t="shared" si="170"/>
        <v>0</v>
      </c>
      <c r="G124">
        <f t="shared" si="171"/>
        <v>0</v>
      </c>
      <c r="H124">
        <f t="shared" si="172"/>
        <v>1</v>
      </c>
      <c r="I124">
        <f t="shared" si="173"/>
        <v>3</v>
      </c>
      <c r="J124">
        <f t="shared" si="174"/>
        <v>0</v>
      </c>
      <c r="K124">
        <f t="shared" si="175"/>
        <v>0</v>
      </c>
      <c r="L124">
        <f t="shared" si="176"/>
        <v>0.25</v>
      </c>
      <c r="M124">
        <f t="shared" si="177"/>
        <v>0</v>
      </c>
      <c r="N124">
        <f t="shared" si="178"/>
        <v>6.622147207749321E-2</v>
      </c>
    </row>
    <row r="125" spans="1:14" x14ac:dyDescent="0.25">
      <c r="A125" s="4">
        <v>43983</v>
      </c>
      <c r="B125">
        <v>68135</v>
      </c>
      <c r="C125">
        <v>4512</v>
      </c>
      <c r="D125">
        <v>63620</v>
      </c>
      <c r="F125">
        <f t="shared" si="170"/>
        <v>0</v>
      </c>
      <c r="G125">
        <f t="shared" si="171"/>
        <v>0</v>
      </c>
      <c r="H125">
        <f t="shared" si="172"/>
        <v>0</v>
      </c>
      <c r="I125">
        <f t="shared" si="173"/>
        <v>3</v>
      </c>
      <c r="J125">
        <f t="shared" si="174"/>
        <v>0</v>
      </c>
      <c r="K125">
        <f t="shared" si="175"/>
        <v>0</v>
      </c>
      <c r="L125">
        <f t="shared" si="176"/>
        <v>0</v>
      </c>
      <c r="M125" t="e">
        <f t="shared" si="177"/>
        <v>#DIV/0!</v>
      </c>
      <c r="N125">
        <f t="shared" si="178"/>
        <v>6.622147207749321E-2</v>
      </c>
    </row>
    <row r="126" spans="1:14" x14ac:dyDescent="0.25">
      <c r="A126" s="4">
        <v>43984</v>
      </c>
      <c r="B126">
        <v>68135</v>
      </c>
      <c r="C126">
        <v>4512</v>
      </c>
      <c r="D126">
        <v>63620</v>
      </c>
      <c r="F126">
        <f t="shared" si="170"/>
        <v>0</v>
      </c>
      <c r="G126">
        <f t="shared" si="171"/>
        <v>0</v>
      </c>
      <c r="H126">
        <f t="shared" si="172"/>
        <v>0</v>
      </c>
      <c r="I126">
        <f t="shared" si="173"/>
        <v>3</v>
      </c>
      <c r="J126">
        <f t="shared" si="174"/>
        <v>0</v>
      </c>
      <c r="K126">
        <f t="shared" si="175"/>
        <v>0</v>
      </c>
      <c r="L126">
        <f t="shared" si="176"/>
        <v>0</v>
      </c>
      <c r="M126" t="e">
        <f t="shared" si="177"/>
        <v>#DIV/0!</v>
      </c>
      <c r="N126">
        <f t="shared" si="178"/>
        <v>6.622147207749321E-2</v>
      </c>
    </row>
    <row r="127" spans="1:14" x14ac:dyDescent="0.25">
      <c r="A127" s="4">
        <v>43985</v>
      </c>
      <c r="B127">
        <v>68135</v>
      </c>
      <c r="C127">
        <v>4512</v>
      </c>
      <c r="D127">
        <v>63620</v>
      </c>
      <c r="F127">
        <f t="shared" si="170"/>
        <v>0</v>
      </c>
      <c r="G127">
        <f t="shared" si="171"/>
        <v>0</v>
      </c>
      <c r="H127">
        <f t="shared" si="172"/>
        <v>0</v>
      </c>
      <c r="I127">
        <f t="shared" si="173"/>
        <v>3</v>
      </c>
      <c r="J127">
        <f t="shared" si="174"/>
        <v>0</v>
      </c>
      <c r="K127">
        <f t="shared" si="175"/>
        <v>0</v>
      </c>
      <c r="L127">
        <f t="shared" si="176"/>
        <v>0</v>
      </c>
      <c r="M127" t="e">
        <f t="shared" si="177"/>
        <v>#DIV/0!</v>
      </c>
      <c r="N127">
        <f t="shared" si="178"/>
        <v>6.622147207749321E-2</v>
      </c>
    </row>
    <row r="128" spans="1:14" x14ac:dyDescent="0.25">
      <c r="A128" s="4">
        <v>43986</v>
      </c>
      <c r="B128">
        <v>68135</v>
      </c>
      <c r="C128">
        <v>4512</v>
      </c>
      <c r="D128">
        <v>63623</v>
      </c>
      <c r="F128">
        <f t="shared" si="170"/>
        <v>0</v>
      </c>
      <c r="G128">
        <f t="shared" si="171"/>
        <v>0</v>
      </c>
      <c r="H128">
        <f t="shared" si="172"/>
        <v>3</v>
      </c>
      <c r="I128">
        <f t="shared" si="173"/>
        <v>0</v>
      </c>
      <c r="J128">
        <f t="shared" si="174"/>
        <v>0</v>
      </c>
      <c r="K128">
        <f t="shared" si="175"/>
        <v>0</v>
      </c>
      <c r="L128">
        <f t="shared" si="176"/>
        <v>1</v>
      </c>
      <c r="M128">
        <f t="shared" si="177"/>
        <v>0</v>
      </c>
      <c r="N128">
        <f t="shared" si="178"/>
        <v>6.622147207749321E-2</v>
      </c>
    </row>
    <row r="129" spans="1:14" x14ac:dyDescent="0.25">
      <c r="A129" s="4">
        <v>43987</v>
      </c>
      <c r="B129">
        <v>68135</v>
      </c>
      <c r="C129">
        <v>4512</v>
      </c>
      <c r="D129">
        <v>63623</v>
      </c>
      <c r="F129">
        <f t="shared" si="170"/>
        <v>0</v>
      </c>
      <c r="G129">
        <f t="shared" si="171"/>
        <v>0</v>
      </c>
      <c r="H129">
        <f t="shared" si="172"/>
        <v>0</v>
      </c>
      <c r="I129">
        <f t="shared" si="173"/>
        <v>0</v>
      </c>
      <c r="J129" t="e">
        <f t="shared" si="174"/>
        <v>#DIV/0!</v>
      </c>
      <c r="K129" t="e">
        <f t="shared" si="175"/>
        <v>#DIV/0!</v>
      </c>
      <c r="L129" t="e">
        <f t="shared" si="176"/>
        <v>#DIV/0!</v>
      </c>
      <c r="M129" t="e">
        <f t="shared" si="177"/>
        <v>#DIV/0!</v>
      </c>
      <c r="N129">
        <f t="shared" si="178"/>
        <v>6.622147207749321E-2</v>
      </c>
    </row>
    <row r="130" spans="1:14" x14ac:dyDescent="0.25">
      <c r="A130" s="4">
        <v>43988</v>
      </c>
      <c r="B130">
        <v>68135</v>
      </c>
      <c r="C130">
        <v>4512</v>
      </c>
      <c r="D130">
        <v>63623</v>
      </c>
      <c r="F130">
        <f t="shared" si="170"/>
        <v>0</v>
      </c>
      <c r="G130">
        <f t="shared" si="171"/>
        <v>0</v>
      </c>
      <c r="H130">
        <f t="shared" si="172"/>
        <v>0</v>
      </c>
      <c r="I130">
        <f t="shared" si="173"/>
        <v>0</v>
      </c>
      <c r="J130" t="e">
        <f t="shared" si="174"/>
        <v>#DIV/0!</v>
      </c>
      <c r="K130" t="e">
        <f t="shared" si="175"/>
        <v>#DIV/0!</v>
      </c>
      <c r="L130" t="e">
        <f t="shared" si="176"/>
        <v>#DIV/0!</v>
      </c>
      <c r="M130" t="e">
        <f t="shared" si="177"/>
        <v>#DIV/0!</v>
      </c>
      <c r="N130">
        <f t="shared" si="178"/>
        <v>6.622147207749321E-2</v>
      </c>
    </row>
    <row r="131" spans="1:14" x14ac:dyDescent="0.25">
      <c r="A131" s="4">
        <v>43989</v>
      </c>
      <c r="B131">
        <v>68135</v>
      </c>
      <c r="C131">
        <v>4512</v>
      </c>
      <c r="D131">
        <v>63623</v>
      </c>
      <c r="F131">
        <f t="shared" si="170"/>
        <v>0</v>
      </c>
      <c r="G131">
        <f t="shared" si="171"/>
        <v>0</v>
      </c>
      <c r="H131">
        <f t="shared" si="172"/>
        <v>0</v>
      </c>
      <c r="I131">
        <f t="shared" si="173"/>
        <v>0</v>
      </c>
      <c r="J131" t="e">
        <f t="shared" si="174"/>
        <v>#DIV/0!</v>
      </c>
      <c r="K131" t="e">
        <f t="shared" si="175"/>
        <v>#DIV/0!</v>
      </c>
      <c r="L131" t="e">
        <f t="shared" si="176"/>
        <v>#DIV/0!</v>
      </c>
      <c r="M131" t="e">
        <f t="shared" si="177"/>
        <v>#DIV/0!</v>
      </c>
      <c r="N131">
        <f t="shared" si="178"/>
        <v>6.622147207749321E-2</v>
      </c>
    </row>
    <row r="132" spans="1:14" x14ac:dyDescent="0.25">
      <c r="A132" s="4">
        <v>43990</v>
      </c>
      <c r="B132">
        <v>68135</v>
      </c>
      <c r="C132">
        <v>4512</v>
      </c>
      <c r="D132">
        <v>63623</v>
      </c>
      <c r="F132">
        <f t="shared" si="170"/>
        <v>0</v>
      </c>
      <c r="G132">
        <f t="shared" si="171"/>
        <v>0</v>
      </c>
      <c r="H132">
        <f t="shared" si="172"/>
        <v>0</v>
      </c>
      <c r="I132">
        <f t="shared" si="173"/>
        <v>0</v>
      </c>
      <c r="J132" t="e">
        <f t="shared" si="174"/>
        <v>#DIV/0!</v>
      </c>
      <c r="K132" t="e">
        <f t="shared" si="175"/>
        <v>#DIV/0!</v>
      </c>
      <c r="L132" t="e">
        <f t="shared" si="176"/>
        <v>#DIV/0!</v>
      </c>
      <c r="M132" t="e">
        <f t="shared" si="177"/>
        <v>#DIV/0!</v>
      </c>
      <c r="N132">
        <f t="shared" si="178"/>
        <v>6.622147207749321E-2</v>
      </c>
    </row>
    <row r="133" spans="1:14" x14ac:dyDescent="0.25">
      <c r="A133" s="4">
        <v>43991</v>
      </c>
      <c r="B133">
        <v>68135</v>
      </c>
      <c r="C133">
        <v>4512</v>
      </c>
      <c r="D133">
        <v>63623</v>
      </c>
      <c r="F133">
        <f t="shared" si="170"/>
        <v>0</v>
      </c>
      <c r="G133">
        <f t="shared" si="171"/>
        <v>0</v>
      </c>
      <c r="H133">
        <f t="shared" si="172"/>
        <v>0</v>
      </c>
      <c r="I133">
        <f t="shared" si="173"/>
        <v>0</v>
      </c>
      <c r="J133" t="e">
        <f t="shared" si="174"/>
        <v>#DIV/0!</v>
      </c>
      <c r="K133" t="e">
        <f t="shared" si="175"/>
        <v>#DIV/0!</v>
      </c>
      <c r="L133" t="e">
        <f t="shared" si="176"/>
        <v>#DIV/0!</v>
      </c>
      <c r="M133" t="e">
        <f t="shared" si="177"/>
        <v>#DIV/0!</v>
      </c>
      <c r="N133">
        <f t="shared" si="178"/>
        <v>6.622147207749321E-2</v>
      </c>
    </row>
    <row r="134" spans="1:14" x14ac:dyDescent="0.25">
      <c r="A134" s="4">
        <v>43992</v>
      </c>
      <c r="B134">
        <v>68135</v>
      </c>
      <c r="C134">
        <v>4512</v>
      </c>
      <c r="D134">
        <v>63623</v>
      </c>
      <c r="F134">
        <f t="shared" si="170"/>
        <v>0</v>
      </c>
      <c r="G134">
        <f t="shared" si="171"/>
        <v>0</v>
      </c>
      <c r="H134">
        <f t="shared" si="172"/>
        <v>0</v>
      </c>
      <c r="I134">
        <f t="shared" si="173"/>
        <v>0</v>
      </c>
      <c r="J134" t="e">
        <f t="shared" si="174"/>
        <v>#DIV/0!</v>
      </c>
      <c r="K134" t="e">
        <f t="shared" si="175"/>
        <v>#DIV/0!</v>
      </c>
      <c r="L134" t="e">
        <f t="shared" si="176"/>
        <v>#DIV/0!</v>
      </c>
      <c r="M134" t="e">
        <f t="shared" si="177"/>
        <v>#DIV/0!</v>
      </c>
      <c r="N134">
        <f t="shared" si="178"/>
        <v>6.622147207749321E-2</v>
      </c>
    </row>
    <row r="135" spans="1:14" x14ac:dyDescent="0.25">
      <c r="A135" s="4">
        <v>43993</v>
      </c>
    </row>
    <row r="136" spans="1:14" x14ac:dyDescent="0.25">
      <c r="A136" s="4">
        <v>43994</v>
      </c>
    </row>
    <row r="137" spans="1:14" x14ac:dyDescent="0.25">
      <c r="A137" s="4">
        <v>43995</v>
      </c>
    </row>
    <row r="138" spans="1:14" x14ac:dyDescent="0.25">
      <c r="A138" s="4">
        <v>43996</v>
      </c>
    </row>
    <row r="139" spans="1:14" x14ac:dyDescent="0.25">
      <c r="A139" s="4">
        <v>43997</v>
      </c>
    </row>
    <row r="140" spans="1:14" x14ac:dyDescent="0.25">
      <c r="A140" s="4">
        <v>43998</v>
      </c>
    </row>
    <row r="141" spans="1:14" x14ac:dyDescent="0.25">
      <c r="A141" s="4">
        <v>43999</v>
      </c>
    </row>
  </sheetData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284"/>
  <sheetViews>
    <sheetView workbookViewId="0">
      <pane xSplit="1" ySplit="3" topLeftCell="AD115" activePane="bottomRight" state="frozen"/>
      <selection pane="topRight" activeCell="B1" sqref="B1"/>
      <selection pane="bottomLeft" activeCell="A4" sqref="A4"/>
      <selection pane="bottomRight" activeCell="AG4" sqref="AG4"/>
    </sheetView>
  </sheetViews>
  <sheetFormatPr defaultColWidth="10.6640625" defaultRowHeight="13.2" x14ac:dyDescent="0.25"/>
  <cols>
    <col min="2" max="2" width="11.109375" bestFit="1" customWidth="1"/>
  </cols>
  <sheetData>
    <row r="1" spans="1:31" ht="27.6" x14ac:dyDescent="0.25">
      <c r="A1" s="2" t="s">
        <v>200</v>
      </c>
      <c r="B1" s="49">
        <f>B105/B2</f>
        <v>7.268184659509426E-4</v>
      </c>
      <c r="C1" s="49">
        <f>C105/B2</f>
        <v>3.45074151453103E-5</v>
      </c>
      <c r="D1" t="s">
        <v>175</v>
      </c>
      <c r="AC1" s="36">
        <f>SUM(AC4:AC182)</f>
        <v>4363.8571428571422</v>
      </c>
      <c r="AD1" s="36">
        <f>SUM(AD4:AD182)</f>
        <v>5655.4300000000021</v>
      </c>
      <c r="AE1" s="71" t="s">
        <v>195</v>
      </c>
    </row>
    <row r="2" spans="1:31" ht="14.4" thickBot="1" x14ac:dyDescent="0.3">
      <c r="A2" t="s">
        <v>70</v>
      </c>
      <c r="B2" s="35">
        <v>51785971</v>
      </c>
      <c r="D2" s="23" t="s">
        <v>71</v>
      </c>
      <c r="E2" s="23"/>
      <c r="N2" s="41">
        <f>N134/'Country Statistics'!$M$30</f>
        <v>2.6909409464599663</v>
      </c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AB2" s="67"/>
      <c r="AC2" s="67" t="s">
        <v>202</v>
      </c>
      <c r="AD2" s="72">
        <v>5.5E-2</v>
      </c>
      <c r="AE2" s="67"/>
    </row>
    <row r="3" spans="1:31" s="2" customFormat="1" ht="14.4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203</v>
      </c>
      <c r="AC3" s="126" t="s">
        <v>204</v>
      </c>
      <c r="AD3" s="70">
        <v>6</v>
      </c>
      <c r="AE3" s="68">
        <f>COUNT(AB11:AB32)-AD3</f>
        <v>16</v>
      </c>
    </row>
    <row r="4" spans="1:31" ht="13.8" x14ac:dyDescent="0.25">
      <c r="A4" s="106">
        <v>43862</v>
      </c>
      <c r="B4" s="107">
        <v>0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31" ht="13.8" x14ac:dyDescent="0.25">
      <c r="A5" s="95">
        <v>43863</v>
      </c>
      <c r="B5" s="81">
        <v>0</v>
      </c>
      <c r="C5" s="81">
        <v>0</v>
      </c>
      <c r="D5" s="81">
        <v>0</v>
      </c>
      <c r="E5" s="81"/>
      <c r="F5" s="81">
        <f t="shared" ref="F5:H36" si="0">B5-B4</f>
        <v>0</v>
      </c>
      <c r="G5" s="81">
        <f t="shared" si="0"/>
        <v>0</v>
      </c>
      <c r="H5" s="81">
        <f t="shared" si="0"/>
        <v>0</v>
      </c>
      <c r="I5" s="81">
        <f t="shared" ref="I5:I63" si="1">B5-C5-D5</f>
        <v>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68" si="2">IF(P5="","",1-SUM(P5:Q5))</f>
        <v/>
      </c>
      <c r="AB5" s="117"/>
      <c r="AC5" s="118"/>
    </row>
    <row r="6" spans="1:31" ht="13.8" x14ac:dyDescent="0.25">
      <c r="A6" s="95">
        <v>43864</v>
      </c>
      <c r="B6" s="81">
        <v>0</v>
      </c>
      <c r="C6" s="81">
        <v>0</v>
      </c>
      <c r="D6" s="81">
        <v>0</v>
      </c>
      <c r="E6" s="81"/>
      <c r="F6" s="81">
        <f t="shared" si="0"/>
        <v>0</v>
      </c>
      <c r="G6" s="81">
        <f t="shared" si="0"/>
        <v>0</v>
      </c>
      <c r="H6" s="81">
        <f t="shared" si="0"/>
        <v>0</v>
      </c>
      <c r="I6" s="81">
        <f t="shared" si="1"/>
        <v>0</v>
      </c>
      <c r="J6" s="82"/>
      <c r="K6" s="82"/>
      <c r="L6" s="82"/>
      <c r="M6" s="83"/>
      <c r="N6" s="84"/>
      <c r="O6" s="84"/>
      <c r="P6" s="85"/>
      <c r="Q6" s="86"/>
      <c r="R6" s="96" t="str">
        <f t="shared" si="2"/>
        <v/>
      </c>
      <c r="AB6" s="117"/>
      <c r="AC6" s="118"/>
    </row>
    <row r="7" spans="1:31" ht="13.8" x14ac:dyDescent="0.25">
      <c r="A7" s="95">
        <v>43865</v>
      </c>
      <c r="B7" s="81">
        <v>0</v>
      </c>
      <c r="C7" s="81">
        <v>0</v>
      </c>
      <c r="D7" s="81">
        <v>0</v>
      </c>
      <c r="E7" s="81"/>
      <c r="F7" s="81">
        <f t="shared" si="0"/>
        <v>0</v>
      </c>
      <c r="G7" s="81">
        <f t="shared" si="0"/>
        <v>0</v>
      </c>
      <c r="H7" s="81">
        <f t="shared" si="0"/>
        <v>0</v>
      </c>
      <c r="I7" s="81">
        <f t="shared" si="1"/>
        <v>0</v>
      </c>
      <c r="J7" s="82"/>
      <c r="K7" s="82"/>
      <c r="L7" s="82"/>
      <c r="M7" s="83"/>
      <c r="N7" s="84"/>
      <c r="O7" s="84"/>
      <c r="P7" s="85"/>
      <c r="Q7" s="86"/>
      <c r="R7" s="96" t="str">
        <f t="shared" si="2"/>
        <v/>
      </c>
      <c r="AB7" s="117"/>
      <c r="AC7" s="118"/>
    </row>
    <row r="8" spans="1:31" ht="13.8" x14ac:dyDescent="0.25">
      <c r="A8" s="95">
        <v>43866</v>
      </c>
      <c r="B8" s="81">
        <v>0</v>
      </c>
      <c r="C8" s="81">
        <v>0</v>
      </c>
      <c r="D8" s="81">
        <v>0</v>
      </c>
      <c r="E8" s="81"/>
      <c r="F8" s="81">
        <f t="shared" si="0"/>
        <v>0</v>
      </c>
      <c r="G8" s="81">
        <f t="shared" si="0"/>
        <v>0</v>
      </c>
      <c r="H8" s="81">
        <f t="shared" si="0"/>
        <v>0</v>
      </c>
      <c r="I8" s="81">
        <f t="shared" si="1"/>
        <v>0</v>
      </c>
      <c r="J8" s="82"/>
      <c r="K8" s="82"/>
      <c r="L8" s="82"/>
      <c r="M8" s="83"/>
      <c r="N8" s="84"/>
      <c r="O8" s="84"/>
      <c r="P8" s="85"/>
      <c r="Q8" s="86"/>
      <c r="R8" s="96" t="str">
        <f t="shared" si="2"/>
        <v/>
      </c>
      <c r="AB8" s="117"/>
      <c r="AC8" s="118"/>
    </row>
    <row r="9" spans="1:31" ht="13.8" x14ac:dyDescent="0.25">
      <c r="A9" s="95">
        <v>43867</v>
      </c>
      <c r="B9" s="81">
        <v>0</v>
      </c>
      <c r="C9" s="81">
        <v>0</v>
      </c>
      <c r="D9" s="81">
        <v>0</v>
      </c>
      <c r="E9" s="81"/>
      <c r="F9" s="81">
        <f t="shared" si="0"/>
        <v>0</v>
      </c>
      <c r="G9" s="81">
        <f t="shared" si="0"/>
        <v>0</v>
      </c>
      <c r="H9" s="81">
        <f t="shared" si="0"/>
        <v>0</v>
      </c>
      <c r="I9" s="81">
        <f t="shared" si="1"/>
        <v>0</v>
      </c>
      <c r="J9" s="82"/>
      <c r="K9" s="82"/>
      <c r="L9" s="82"/>
      <c r="M9" s="83"/>
      <c r="N9" s="84"/>
      <c r="O9" s="84"/>
      <c r="P9" s="85"/>
      <c r="Q9" s="86"/>
      <c r="R9" s="96" t="str">
        <f t="shared" si="2"/>
        <v/>
      </c>
      <c r="AB9" s="117"/>
      <c r="AC9" s="118"/>
    </row>
    <row r="10" spans="1:31" ht="13.8" x14ac:dyDescent="0.25">
      <c r="A10" s="95">
        <v>43868</v>
      </c>
      <c r="B10" s="81">
        <v>0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0"/>
        <v>0</v>
      </c>
      <c r="H10" s="81">
        <f t="shared" si="0"/>
        <v>0</v>
      </c>
      <c r="I10" s="81">
        <f t="shared" si="1"/>
        <v>0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2"/>
        <v/>
      </c>
      <c r="AB10" s="117"/>
      <c r="AC10" s="118"/>
    </row>
    <row r="11" spans="1:31" ht="13.8" x14ac:dyDescent="0.25">
      <c r="A11" s="95">
        <v>43869</v>
      </c>
      <c r="B11" s="81">
        <v>0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0"/>
        <v>0</v>
      </c>
      <c r="H11" s="81">
        <f t="shared" si="0"/>
        <v>0</v>
      </c>
      <c r="I11" s="81">
        <f t="shared" si="1"/>
        <v>0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2"/>
        <v/>
      </c>
      <c r="AB11" s="119">
        <f>AVERAGE(F5:F11)</f>
        <v>0</v>
      </c>
      <c r="AC11" s="120">
        <f>AVERAGE(G5:G11)</f>
        <v>0</v>
      </c>
      <c r="AD11" s="67"/>
      <c r="AE11" s="67"/>
    </row>
    <row r="12" spans="1:31" ht="13.8" x14ac:dyDescent="0.25">
      <c r="A12" s="95">
        <v>43870</v>
      </c>
      <c r="B12" s="81">
        <v>0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0"/>
        <v>0</v>
      </c>
      <c r="H12" s="81">
        <f t="shared" si="0"/>
        <v>0</v>
      </c>
      <c r="I12" s="81">
        <f t="shared" si="1"/>
        <v>0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2"/>
        <v/>
      </c>
      <c r="AB12" s="119">
        <f t="shared" ref="AB12:AC27" si="3">AVERAGE(F6:F12)</f>
        <v>0</v>
      </c>
      <c r="AC12" s="120">
        <f t="shared" si="3"/>
        <v>0</v>
      </c>
      <c r="AD12" s="67"/>
      <c r="AE12" s="67"/>
    </row>
    <row r="13" spans="1:31" ht="13.8" x14ac:dyDescent="0.25">
      <c r="A13" s="95">
        <v>43871</v>
      </c>
      <c r="B13" s="81">
        <v>0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0"/>
        <v>0</v>
      </c>
      <c r="H13" s="81">
        <f t="shared" si="0"/>
        <v>0</v>
      </c>
      <c r="I13" s="81">
        <f t="shared" si="1"/>
        <v>0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2"/>
        <v/>
      </c>
      <c r="AB13" s="119">
        <f t="shared" si="3"/>
        <v>0</v>
      </c>
      <c r="AC13" s="120">
        <f t="shared" si="3"/>
        <v>0</v>
      </c>
      <c r="AD13" s="67"/>
      <c r="AE13" s="67"/>
    </row>
    <row r="14" spans="1:31" ht="13.8" x14ac:dyDescent="0.25">
      <c r="A14" s="95">
        <v>43872</v>
      </c>
      <c r="B14" s="81">
        <v>0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0"/>
        <v>0</v>
      </c>
      <c r="H14" s="81">
        <f t="shared" si="0"/>
        <v>0</v>
      </c>
      <c r="I14" s="81">
        <f t="shared" si="1"/>
        <v>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2"/>
        <v/>
      </c>
      <c r="AB14" s="119">
        <f t="shared" si="3"/>
        <v>0</v>
      </c>
      <c r="AC14" s="120">
        <f t="shared" si="3"/>
        <v>0</v>
      </c>
      <c r="AD14" s="67"/>
      <c r="AE14" s="67"/>
    </row>
    <row r="15" spans="1:31" ht="13.8" x14ac:dyDescent="0.25">
      <c r="A15" s="95">
        <v>43873</v>
      </c>
      <c r="B15" s="81">
        <v>0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0"/>
        <v>0</v>
      </c>
      <c r="H15" s="81">
        <f t="shared" si="0"/>
        <v>0</v>
      </c>
      <c r="I15" s="81">
        <f t="shared" si="1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2"/>
        <v/>
      </c>
      <c r="AB15" s="119">
        <f t="shared" si="3"/>
        <v>0</v>
      </c>
      <c r="AC15" s="120">
        <f t="shared" si="3"/>
        <v>0</v>
      </c>
      <c r="AD15" s="67"/>
      <c r="AE15" s="67"/>
    </row>
    <row r="16" spans="1:31" ht="13.8" x14ac:dyDescent="0.25">
      <c r="A16" s="95">
        <v>43874</v>
      </c>
      <c r="B16" s="81">
        <v>0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0"/>
        <v>0</v>
      </c>
      <c r="H16" s="81">
        <f t="shared" si="0"/>
        <v>0</v>
      </c>
      <c r="I16" s="81">
        <f t="shared" si="1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2"/>
        <v/>
      </c>
      <c r="AB16" s="119">
        <f t="shared" si="3"/>
        <v>0</v>
      </c>
      <c r="AC16" s="120">
        <f t="shared" si="3"/>
        <v>0</v>
      </c>
      <c r="AD16" s="67"/>
      <c r="AE16" s="67"/>
    </row>
    <row r="17" spans="1:31" ht="13.8" x14ac:dyDescent="0.25">
      <c r="A17" s="95">
        <v>43875</v>
      </c>
      <c r="B17" s="81">
        <v>0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0"/>
        <v>0</v>
      </c>
      <c r="H17" s="81">
        <f t="shared" si="0"/>
        <v>0</v>
      </c>
      <c r="I17" s="81">
        <f t="shared" si="1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2"/>
        <v/>
      </c>
      <c r="AB17" s="119">
        <f t="shared" si="3"/>
        <v>0</v>
      </c>
      <c r="AC17" s="120">
        <f t="shared" si="3"/>
        <v>0</v>
      </c>
      <c r="AD17" s="67"/>
      <c r="AE17" s="67"/>
    </row>
    <row r="18" spans="1:31" ht="13.8" x14ac:dyDescent="0.25">
      <c r="A18" s="95">
        <v>43876</v>
      </c>
      <c r="B18" s="81">
        <v>0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0"/>
        <v>0</v>
      </c>
      <c r="H18" s="81">
        <f t="shared" si="0"/>
        <v>0</v>
      </c>
      <c r="I18" s="81">
        <f t="shared" si="1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2"/>
        <v/>
      </c>
      <c r="AB18" s="119">
        <f t="shared" si="3"/>
        <v>0</v>
      </c>
      <c r="AC18" s="120">
        <f t="shared" si="3"/>
        <v>0</v>
      </c>
      <c r="AD18" s="67"/>
      <c r="AE18" s="67"/>
    </row>
    <row r="19" spans="1:31" ht="13.8" x14ac:dyDescent="0.25">
      <c r="A19" s="95">
        <v>43877</v>
      </c>
      <c r="B19" s="81">
        <v>0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0"/>
        <v>0</v>
      </c>
      <c r="H19" s="81">
        <f t="shared" si="0"/>
        <v>0</v>
      </c>
      <c r="I19" s="81">
        <f t="shared" si="1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2"/>
        <v/>
      </c>
      <c r="AB19" s="119">
        <f t="shared" si="3"/>
        <v>0</v>
      </c>
      <c r="AC19" s="120">
        <f t="shared" si="3"/>
        <v>0</v>
      </c>
      <c r="AD19" s="67"/>
      <c r="AE19" s="67"/>
    </row>
    <row r="20" spans="1:31" ht="13.8" x14ac:dyDescent="0.25">
      <c r="A20" s="95">
        <v>43878</v>
      </c>
      <c r="B20" s="81">
        <v>0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0"/>
        <v>0</v>
      </c>
      <c r="H20" s="81">
        <f t="shared" si="0"/>
        <v>0</v>
      </c>
      <c r="I20" s="81">
        <f t="shared" si="1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2"/>
        <v/>
      </c>
      <c r="AB20" s="119">
        <f t="shared" si="3"/>
        <v>0</v>
      </c>
      <c r="AC20" s="120">
        <f t="shared" si="3"/>
        <v>0</v>
      </c>
      <c r="AD20" s="67"/>
      <c r="AE20" s="67"/>
    </row>
    <row r="21" spans="1:31" ht="13.8" x14ac:dyDescent="0.25">
      <c r="A21" s="95">
        <v>43879</v>
      </c>
      <c r="B21" s="81">
        <v>0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0"/>
        <v>0</v>
      </c>
      <c r="H21" s="81">
        <f t="shared" si="0"/>
        <v>0</v>
      </c>
      <c r="I21" s="81">
        <f t="shared" si="1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2"/>
        <v/>
      </c>
      <c r="AB21" s="119">
        <f t="shared" si="3"/>
        <v>0</v>
      </c>
      <c r="AC21" s="120">
        <f t="shared" si="3"/>
        <v>0</v>
      </c>
      <c r="AD21" s="67"/>
    </row>
    <row r="22" spans="1:31" ht="13.8" x14ac:dyDescent="0.25">
      <c r="A22" s="95">
        <v>43880</v>
      </c>
      <c r="B22" s="81">
        <v>0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0"/>
        <v>0</v>
      </c>
      <c r="H22" s="81">
        <f t="shared" si="0"/>
        <v>0</v>
      </c>
      <c r="I22" s="81">
        <f t="shared" si="1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2"/>
        <v/>
      </c>
      <c r="AB22" s="119">
        <f t="shared" si="3"/>
        <v>0</v>
      </c>
      <c r="AC22" s="120">
        <f t="shared" si="3"/>
        <v>0</v>
      </c>
      <c r="AD22" s="67"/>
    </row>
    <row r="23" spans="1:31" ht="13.8" x14ac:dyDescent="0.25">
      <c r="A23" s="95">
        <v>43881</v>
      </c>
      <c r="B23" s="81">
        <v>0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0"/>
        <v>0</v>
      </c>
      <c r="H23" s="81">
        <f t="shared" si="0"/>
        <v>0</v>
      </c>
      <c r="I23" s="81">
        <f t="shared" si="1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2"/>
        <v/>
      </c>
      <c r="AB23" s="119">
        <f t="shared" si="3"/>
        <v>0</v>
      </c>
      <c r="AC23" s="120">
        <f t="shared" si="3"/>
        <v>0</v>
      </c>
      <c r="AD23" s="67"/>
    </row>
    <row r="24" spans="1:31" ht="13.8" x14ac:dyDescent="0.25">
      <c r="A24" s="95">
        <v>43882</v>
      </c>
      <c r="B24" s="81">
        <v>0</v>
      </c>
      <c r="C24" s="81">
        <v>0</v>
      </c>
      <c r="D24" s="81">
        <v>0</v>
      </c>
      <c r="E24" s="81"/>
      <c r="F24" s="81">
        <f t="shared" si="0"/>
        <v>0</v>
      </c>
      <c r="G24" s="81">
        <f t="shared" si="0"/>
        <v>0</v>
      </c>
      <c r="H24" s="81">
        <f t="shared" si="0"/>
        <v>0</v>
      </c>
      <c r="I24" s="81">
        <f t="shared" si="1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2"/>
        <v/>
      </c>
      <c r="AB24" s="119">
        <f t="shared" si="3"/>
        <v>0</v>
      </c>
      <c r="AC24" s="120">
        <f t="shared" si="3"/>
        <v>0</v>
      </c>
      <c r="AD24" s="67"/>
    </row>
    <row r="25" spans="1:31" ht="13.8" x14ac:dyDescent="0.25">
      <c r="A25" s="95">
        <v>43883</v>
      </c>
      <c r="B25" s="81">
        <v>0</v>
      </c>
      <c r="C25" s="81">
        <v>0</v>
      </c>
      <c r="D25" s="81">
        <v>0</v>
      </c>
      <c r="E25" s="81"/>
      <c r="F25" s="81">
        <f t="shared" si="0"/>
        <v>0</v>
      </c>
      <c r="G25" s="81">
        <f t="shared" si="0"/>
        <v>0</v>
      </c>
      <c r="H25" s="81">
        <f t="shared" si="0"/>
        <v>0</v>
      </c>
      <c r="I25" s="81">
        <f t="shared" si="1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2"/>
        <v/>
      </c>
      <c r="AB25" s="119">
        <f t="shared" si="3"/>
        <v>0</v>
      </c>
      <c r="AC25" s="120">
        <f t="shared" si="3"/>
        <v>0</v>
      </c>
      <c r="AD25" s="67"/>
    </row>
    <row r="26" spans="1:31" ht="13.8" x14ac:dyDescent="0.25">
      <c r="A26" s="95">
        <v>43884</v>
      </c>
      <c r="B26" s="81">
        <v>0</v>
      </c>
      <c r="C26" s="81">
        <v>0</v>
      </c>
      <c r="D26" s="81">
        <v>0</v>
      </c>
      <c r="E26" s="81"/>
      <c r="F26" s="81">
        <f t="shared" si="0"/>
        <v>0</v>
      </c>
      <c r="G26" s="81">
        <f t="shared" si="0"/>
        <v>0</v>
      </c>
      <c r="H26" s="81">
        <f t="shared" si="0"/>
        <v>0</v>
      </c>
      <c r="I26" s="81">
        <f t="shared" si="1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2"/>
        <v/>
      </c>
      <c r="AB26" s="119">
        <f t="shared" si="3"/>
        <v>0</v>
      </c>
      <c r="AC26" s="120">
        <f t="shared" si="3"/>
        <v>0</v>
      </c>
      <c r="AD26" s="67"/>
    </row>
    <row r="27" spans="1:31" ht="13.8" x14ac:dyDescent="0.25">
      <c r="A27" s="95">
        <v>43885</v>
      </c>
      <c r="B27" s="81">
        <v>0</v>
      </c>
      <c r="C27" s="81">
        <v>0</v>
      </c>
      <c r="D27" s="81">
        <v>0</v>
      </c>
      <c r="E27" s="81"/>
      <c r="F27" s="81">
        <f t="shared" si="0"/>
        <v>0</v>
      </c>
      <c r="G27" s="81">
        <f t="shared" si="0"/>
        <v>0</v>
      </c>
      <c r="H27" s="81">
        <f t="shared" si="0"/>
        <v>0</v>
      </c>
      <c r="I27" s="81">
        <f t="shared" si="1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2"/>
        <v/>
      </c>
      <c r="AB27" s="119">
        <f t="shared" si="3"/>
        <v>0</v>
      </c>
      <c r="AC27" s="120">
        <f t="shared" si="3"/>
        <v>0</v>
      </c>
      <c r="AD27" s="67"/>
    </row>
    <row r="28" spans="1:31" ht="13.8" x14ac:dyDescent="0.25">
      <c r="A28" s="95">
        <v>43886</v>
      </c>
      <c r="B28" s="81">
        <v>1</v>
      </c>
      <c r="C28" s="81">
        <v>0</v>
      </c>
      <c r="D28" s="81">
        <v>0</v>
      </c>
      <c r="E28" s="81"/>
      <c r="F28" s="81">
        <f t="shared" si="0"/>
        <v>1</v>
      </c>
      <c r="G28" s="81">
        <f t="shared" si="0"/>
        <v>0</v>
      </c>
      <c r="H28" s="81">
        <f t="shared" si="0"/>
        <v>0</v>
      </c>
      <c r="I28" s="81">
        <f t="shared" si="1"/>
        <v>1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2"/>
        <v/>
      </c>
      <c r="AB28" s="119">
        <f t="shared" ref="AB28:AC43" si="4">AVERAGE(F22:F28)</f>
        <v>0.14285714285714285</v>
      </c>
      <c r="AC28" s="120">
        <f t="shared" si="4"/>
        <v>0</v>
      </c>
      <c r="AD28" s="67"/>
    </row>
    <row r="29" spans="1:31" ht="13.8" x14ac:dyDescent="0.25">
      <c r="A29" s="95">
        <v>43887</v>
      </c>
      <c r="B29" s="81">
        <v>5</v>
      </c>
      <c r="C29" s="81">
        <v>0</v>
      </c>
      <c r="D29" s="81">
        <v>0</v>
      </c>
      <c r="E29" s="81"/>
      <c r="F29" s="81">
        <f t="shared" si="0"/>
        <v>4</v>
      </c>
      <c r="G29" s="81">
        <f t="shared" si="0"/>
        <v>0</v>
      </c>
      <c r="H29" s="81">
        <f t="shared" si="0"/>
        <v>0</v>
      </c>
      <c r="I29" s="81">
        <f t="shared" si="1"/>
        <v>5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2"/>
        <v/>
      </c>
      <c r="AB29" s="119">
        <f t="shared" si="4"/>
        <v>0.7142857142857143</v>
      </c>
      <c r="AC29" s="120">
        <f t="shared" si="4"/>
        <v>0</v>
      </c>
      <c r="AD29" s="67"/>
    </row>
    <row r="30" spans="1:31" ht="13.8" x14ac:dyDescent="0.25">
      <c r="A30" s="95">
        <v>43888</v>
      </c>
      <c r="B30" s="81">
        <v>5</v>
      </c>
      <c r="C30" s="81">
        <v>0</v>
      </c>
      <c r="D30" s="81">
        <v>0</v>
      </c>
      <c r="E30" s="81"/>
      <c r="F30" s="81">
        <f t="shared" si="0"/>
        <v>0</v>
      </c>
      <c r="G30" s="81">
        <f t="shared" si="0"/>
        <v>0</v>
      </c>
      <c r="H30" s="81">
        <f t="shared" si="0"/>
        <v>0</v>
      </c>
      <c r="I30" s="81">
        <f t="shared" si="1"/>
        <v>5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2"/>
        <v/>
      </c>
      <c r="AB30" s="119">
        <f t="shared" si="4"/>
        <v>0.7142857142857143</v>
      </c>
      <c r="AC30" s="120">
        <f t="shared" si="4"/>
        <v>0</v>
      </c>
      <c r="AD30" s="67"/>
    </row>
    <row r="31" spans="1:31" ht="13.8" x14ac:dyDescent="0.25">
      <c r="A31" s="95">
        <v>43889</v>
      </c>
      <c r="B31" s="81">
        <v>9</v>
      </c>
      <c r="C31" s="81">
        <v>0</v>
      </c>
      <c r="D31" s="81">
        <v>0</v>
      </c>
      <c r="E31" s="81"/>
      <c r="F31" s="81">
        <f t="shared" si="0"/>
        <v>4</v>
      </c>
      <c r="G31" s="81">
        <f t="shared" si="0"/>
        <v>0</v>
      </c>
      <c r="H31" s="81">
        <f t="shared" si="0"/>
        <v>0</v>
      </c>
      <c r="I31" s="81">
        <f t="shared" si="1"/>
        <v>9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2"/>
        <v/>
      </c>
      <c r="AB31" s="119">
        <f t="shared" si="4"/>
        <v>1.2857142857142858</v>
      </c>
      <c r="AC31" s="120">
        <f t="shared" si="4"/>
        <v>0</v>
      </c>
      <c r="AD31" s="67"/>
    </row>
    <row r="32" spans="1:31" ht="13.8" x14ac:dyDescent="0.25">
      <c r="A32" s="95">
        <v>43890</v>
      </c>
      <c r="B32" s="81">
        <v>10</v>
      </c>
      <c r="C32" s="81">
        <v>0</v>
      </c>
      <c r="D32" s="81">
        <v>0</v>
      </c>
      <c r="E32" s="81"/>
      <c r="F32" s="81">
        <f t="shared" si="0"/>
        <v>1</v>
      </c>
      <c r="G32" s="81">
        <f t="shared" si="0"/>
        <v>0</v>
      </c>
      <c r="H32" s="81">
        <f t="shared" si="0"/>
        <v>0</v>
      </c>
      <c r="I32" s="81">
        <f t="shared" si="1"/>
        <v>10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2"/>
        <v/>
      </c>
      <c r="AB32" s="119">
        <f t="shared" si="4"/>
        <v>1.4285714285714286</v>
      </c>
      <c r="AC32" s="120">
        <f t="shared" si="4"/>
        <v>0</v>
      </c>
      <c r="AD32" s="67"/>
      <c r="AE32" s="41"/>
    </row>
    <row r="33" spans="1:31" ht="13.8" x14ac:dyDescent="0.25">
      <c r="A33" s="95">
        <v>43891</v>
      </c>
      <c r="B33" s="81">
        <v>11</v>
      </c>
      <c r="C33" s="81">
        <v>0</v>
      </c>
      <c r="D33" s="81">
        <v>0</v>
      </c>
      <c r="E33" s="81"/>
      <c r="F33" s="81">
        <f t="shared" si="0"/>
        <v>1</v>
      </c>
      <c r="G33" s="81">
        <f t="shared" si="0"/>
        <v>0</v>
      </c>
      <c r="H33" s="81">
        <f t="shared" si="0"/>
        <v>0</v>
      </c>
      <c r="I33" s="81">
        <f t="shared" si="1"/>
        <v>11</v>
      </c>
      <c r="J33" s="82">
        <f t="shared" ref="J33:J96" si="5">F33/I32*$B$2/($B$2-B32)</f>
        <v>0.10000001931025285</v>
      </c>
      <c r="K33" s="82">
        <f t="shared" ref="K33:K96" si="6">G33/I32</f>
        <v>0</v>
      </c>
      <c r="L33" s="82">
        <f t="shared" ref="L33:L96" si="7">H33/I32</f>
        <v>0</v>
      </c>
      <c r="M33" s="81">
        <v>0</v>
      </c>
      <c r="N33" s="84">
        <f t="shared" ref="N33:N96" si="8">C33/B33</f>
        <v>0</v>
      </c>
      <c r="O33" s="84"/>
      <c r="P33" s="85">
        <f>D33/B33</f>
        <v>0</v>
      </c>
      <c r="Q33" s="87">
        <f>N33</f>
        <v>0</v>
      </c>
      <c r="R33" s="96">
        <f t="shared" si="2"/>
        <v>1</v>
      </c>
      <c r="AB33" s="119">
        <f t="shared" si="4"/>
        <v>1.5714285714285714</v>
      </c>
      <c r="AC33" s="120">
        <f t="shared" si="4"/>
        <v>0</v>
      </c>
      <c r="AD33" s="67"/>
      <c r="AE33" s="41"/>
    </row>
    <row r="34" spans="1:31" ht="13.8" x14ac:dyDescent="0.25">
      <c r="A34" s="95">
        <v>43892</v>
      </c>
      <c r="B34" s="81">
        <v>11</v>
      </c>
      <c r="C34" s="81">
        <v>0</v>
      </c>
      <c r="D34" s="81">
        <v>0</v>
      </c>
      <c r="E34" s="81"/>
      <c r="F34" s="81">
        <f t="shared" si="0"/>
        <v>0</v>
      </c>
      <c r="G34" s="81">
        <f t="shared" si="0"/>
        <v>0</v>
      </c>
      <c r="H34" s="81">
        <f t="shared" si="0"/>
        <v>0</v>
      </c>
      <c r="I34" s="81">
        <f t="shared" si="1"/>
        <v>11</v>
      </c>
      <c r="J34" s="82">
        <f t="shared" si="5"/>
        <v>0</v>
      </c>
      <c r="K34" s="82">
        <f t="shared" si="6"/>
        <v>0</v>
      </c>
      <c r="L34" s="82">
        <f t="shared" si="7"/>
        <v>0</v>
      </c>
      <c r="M34" s="81" t="e">
        <f t="shared" ref="M34:M97" si="9">J34/(K34+L34)</f>
        <v>#DIV/0!</v>
      </c>
      <c r="N34" s="84">
        <f t="shared" si="8"/>
        <v>0</v>
      </c>
      <c r="O34" s="84"/>
      <c r="P34" s="85">
        <f t="shared" ref="P34:P97" si="10">D34/B34</f>
        <v>0</v>
      </c>
      <c r="Q34" s="87">
        <f t="shared" ref="Q34:Q97" si="11">N34</f>
        <v>0</v>
      </c>
      <c r="R34" s="96">
        <f t="shared" si="2"/>
        <v>1</v>
      </c>
      <c r="AB34" s="119">
        <f t="shared" si="4"/>
        <v>1.5714285714285714</v>
      </c>
      <c r="AC34" s="120">
        <f t="shared" si="4"/>
        <v>0</v>
      </c>
      <c r="AD34" s="67"/>
      <c r="AE34" s="41"/>
    </row>
    <row r="35" spans="1:31" ht="13.8" x14ac:dyDescent="0.25">
      <c r="A35" s="95">
        <v>43893</v>
      </c>
      <c r="B35" s="81">
        <v>13</v>
      </c>
      <c r="C35" s="81">
        <v>0</v>
      </c>
      <c r="D35" s="81">
        <v>0</v>
      </c>
      <c r="E35" s="81"/>
      <c r="F35" s="81">
        <f t="shared" si="0"/>
        <v>2</v>
      </c>
      <c r="G35" s="81">
        <f t="shared" si="0"/>
        <v>0</v>
      </c>
      <c r="H35" s="81">
        <f t="shared" si="0"/>
        <v>0</v>
      </c>
      <c r="I35" s="81">
        <f t="shared" si="1"/>
        <v>13</v>
      </c>
      <c r="J35" s="82">
        <f t="shared" si="5"/>
        <v>0.18181822043868826</v>
      </c>
      <c r="K35" s="82">
        <f t="shared" si="6"/>
        <v>0</v>
      </c>
      <c r="L35" s="82">
        <f t="shared" si="7"/>
        <v>0</v>
      </c>
      <c r="M35" s="83" t="e">
        <f t="shared" si="9"/>
        <v>#DIV/0!</v>
      </c>
      <c r="N35" s="84">
        <f t="shared" si="8"/>
        <v>0</v>
      </c>
      <c r="O35" s="84"/>
      <c r="P35" s="85">
        <f t="shared" si="10"/>
        <v>0</v>
      </c>
      <c r="Q35" s="87">
        <f t="shared" si="11"/>
        <v>0</v>
      </c>
      <c r="R35" s="96">
        <f t="shared" si="2"/>
        <v>1</v>
      </c>
      <c r="AB35" s="119">
        <f t="shared" si="4"/>
        <v>1.7142857142857142</v>
      </c>
      <c r="AC35" s="120">
        <f t="shared" si="4"/>
        <v>0</v>
      </c>
      <c r="AD35" s="67"/>
      <c r="AE35" s="41"/>
    </row>
    <row r="36" spans="1:31" ht="13.8" x14ac:dyDescent="0.25">
      <c r="A36" s="95">
        <v>43894</v>
      </c>
      <c r="B36" s="81">
        <v>15</v>
      </c>
      <c r="C36" s="81">
        <v>0</v>
      </c>
      <c r="D36" s="81">
        <v>1</v>
      </c>
      <c r="E36" s="81"/>
      <c r="F36" s="81">
        <f t="shared" si="0"/>
        <v>2</v>
      </c>
      <c r="G36" s="81">
        <f t="shared" si="0"/>
        <v>0</v>
      </c>
      <c r="H36" s="81">
        <f t="shared" si="0"/>
        <v>1</v>
      </c>
      <c r="I36" s="81">
        <f t="shared" si="1"/>
        <v>14</v>
      </c>
      <c r="J36" s="82">
        <f t="shared" si="5"/>
        <v>0.15384619246666176</v>
      </c>
      <c r="K36" s="82">
        <f t="shared" si="6"/>
        <v>0</v>
      </c>
      <c r="L36" s="82">
        <f t="shared" si="7"/>
        <v>7.6923076923076927E-2</v>
      </c>
      <c r="M36" s="81">
        <f t="shared" si="9"/>
        <v>2.0000005020666025</v>
      </c>
      <c r="N36" s="84">
        <f t="shared" si="8"/>
        <v>0</v>
      </c>
      <c r="O36" s="84"/>
      <c r="P36" s="85">
        <f t="shared" si="10"/>
        <v>6.6666666666666666E-2</v>
      </c>
      <c r="Q36" s="87">
        <f t="shared" si="11"/>
        <v>0</v>
      </c>
      <c r="R36" s="96">
        <f t="shared" si="2"/>
        <v>0.93333333333333335</v>
      </c>
      <c r="AB36" s="119">
        <f t="shared" si="4"/>
        <v>1.4285714285714286</v>
      </c>
      <c r="AC36" s="120">
        <f t="shared" si="4"/>
        <v>0</v>
      </c>
      <c r="AD36" s="67"/>
      <c r="AE36" s="41"/>
    </row>
    <row r="37" spans="1:31" ht="13.8" x14ac:dyDescent="0.25">
      <c r="A37" s="95">
        <v>43895</v>
      </c>
      <c r="B37" s="81">
        <v>21</v>
      </c>
      <c r="C37" s="81">
        <v>0</v>
      </c>
      <c r="D37" s="81">
        <v>1</v>
      </c>
      <c r="E37" s="81"/>
      <c r="F37" s="81">
        <f t="shared" ref="F37:H61" si="12">B37-B36</f>
        <v>6</v>
      </c>
      <c r="G37" s="81">
        <f t="shared" si="12"/>
        <v>0</v>
      </c>
      <c r="H37" s="81">
        <f t="shared" si="12"/>
        <v>0</v>
      </c>
      <c r="I37" s="81">
        <f t="shared" si="1"/>
        <v>20</v>
      </c>
      <c r="J37" s="82">
        <f t="shared" si="5"/>
        <v>0.42857155270878017</v>
      </c>
      <c r="K37" s="82">
        <f t="shared" si="6"/>
        <v>0</v>
      </c>
      <c r="L37" s="82">
        <f t="shared" si="7"/>
        <v>0</v>
      </c>
      <c r="M37" s="83" t="e">
        <f t="shared" si="9"/>
        <v>#DIV/0!</v>
      </c>
      <c r="N37" s="84">
        <f t="shared" si="8"/>
        <v>0</v>
      </c>
      <c r="O37" s="84"/>
      <c r="P37" s="85">
        <f t="shared" si="10"/>
        <v>4.7619047619047616E-2</v>
      </c>
      <c r="Q37" s="87">
        <f t="shared" si="11"/>
        <v>0</v>
      </c>
      <c r="R37" s="96">
        <f t="shared" si="2"/>
        <v>0.95238095238095233</v>
      </c>
      <c r="AB37" s="119">
        <f t="shared" si="4"/>
        <v>2.2857142857142856</v>
      </c>
      <c r="AC37" s="120">
        <f t="shared" si="4"/>
        <v>0</v>
      </c>
      <c r="AD37" s="67"/>
      <c r="AE37" s="41"/>
    </row>
    <row r="38" spans="1:31" ht="13.8" x14ac:dyDescent="0.25">
      <c r="A38" s="95">
        <v>43896</v>
      </c>
      <c r="B38" s="81">
        <v>33</v>
      </c>
      <c r="C38" s="81">
        <v>0</v>
      </c>
      <c r="D38" s="81">
        <v>1</v>
      </c>
      <c r="E38" s="81"/>
      <c r="F38" s="81">
        <f t="shared" si="12"/>
        <v>12</v>
      </c>
      <c r="G38" s="81">
        <f t="shared" si="12"/>
        <v>0</v>
      </c>
      <c r="H38" s="81">
        <f t="shared" si="12"/>
        <v>0</v>
      </c>
      <c r="I38" s="81">
        <f t="shared" si="1"/>
        <v>32</v>
      </c>
      <c r="J38" s="82">
        <f t="shared" si="5"/>
        <v>0.60000024330923729</v>
      </c>
      <c r="K38" s="82">
        <f t="shared" si="6"/>
        <v>0</v>
      </c>
      <c r="L38" s="82">
        <f t="shared" si="7"/>
        <v>0</v>
      </c>
      <c r="M38" s="81" t="e">
        <f t="shared" si="9"/>
        <v>#DIV/0!</v>
      </c>
      <c r="N38" s="84">
        <f t="shared" si="8"/>
        <v>0</v>
      </c>
      <c r="O38" s="84"/>
      <c r="P38" s="85">
        <f t="shared" si="10"/>
        <v>3.0303030303030304E-2</v>
      </c>
      <c r="Q38" s="87">
        <f t="shared" si="11"/>
        <v>0</v>
      </c>
      <c r="R38" s="96">
        <f t="shared" si="2"/>
        <v>0.96969696969696972</v>
      </c>
      <c r="AB38" s="119">
        <f t="shared" si="4"/>
        <v>3.4285714285714284</v>
      </c>
      <c r="AC38" s="120">
        <f t="shared" si="4"/>
        <v>0</v>
      </c>
      <c r="AD38" s="67"/>
      <c r="AE38" s="41"/>
    </row>
    <row r="39" spans="1:31" ht="13.8" x14ac:dyDescent="0.25">
      <c r="A39" s="95">
        <v>43897</v>
      </c>
      <c r="B39" s="81">
        <v>35</v>
      </c>
      <c r="C39" s="81">
        <v>0</v>
      </c>
      <c r="D39" s="81">
        <v>3</v>
      </c>
      <c r="E39" s="81"/>
      <c r="F39" s="81">
        <f t="shared" si="12"/>
        <v>2</v>
      </c>
      <c r="G39" s="81">
        <f t="shared" si="12"/>
        <v>0</v>
      </c>
      <c r="H39" s="81">
        <f t="shared" si="12"/>
        <v>2</v>
      </c>
      <c r="I39" s="81">
        <f t="shared" si="1"/>
        <v>32</v>
      </c>
      <c r="J39" s="82">
        <f t="shared" si="5"/>
        <v>6.2500039827414158E-2</v>
      </c>
      <c r="K39" s="82">
        <f t="shared" si="6"/>
        <v>0</v>
      </c>
      <c r="L39" s="82">
        <f t="shared" si="7"/>
        <v>6.25E-2</v>
      </c>
      <c r="M39" s="81">
        <f t="shared" si="9"/>
        <v>1.0000006372386265</v>
      </c>
      <c r="N39" s="84">
        <f t="shared" si="8"/>
        <v>0</v>
      </c>
      <c r="O39" s="84"/>
      <c r="P39" s="85">
        <f t="shared" si="10"/>
        <v>8.5714285714285715E-2</v>
      </c>
      <c r="Q39" s="87">
        <f t="shared" si="11"/>
        <v>0</v>
      </c>
      <c r="R39" s="96">
        <f t="shared" si="2"/>
        <v>0.91428571428571426</v>
      </c>
      <c r="AB39" s="119">
        <f t="shared" si="4"/>
        <v>3.5714285714285716</v>
      </c>
      <c r="AC39" s="120">
        <f t="shared" si="4"/>
        <v>0</v>
      </c>
      <c r="AD39" s="67"/>
      <c r="AE39" s="41"/>
    </row>
    <row r="40" spans="1:31" ht="13.8" x14ac:dyDescent="0.25">
      <c r="A40" s="95">
        <v>43898</v>
      </c>
      <c r="B40" s="81">
        <v>54</v>
      </c>
      <c r="C40" s="81">
        <v>0</v>
      </c>
      <c r="D40" s="81">
        <v>3</v>
      </c>
      <c r="E40" s="81"/>
      <c r="F40" s="81">
        <f t="shared" si="12"/>
        <v>19</v>
      </c>
      <c r="G40" s="81">
        <f t="shared" si="12"/>
        <v>0</v>
      </c>
      <c r="H40" s="81">
        <f t="shared" si="12"/>
        <v>0</v>
      </c>
      <c r="I40" s="81">
        <f t="shared" si="1"/>
        <v>51</v>
      </c>
      <c r="J40" s="82">
        <f t="shared" si="5"/>
        <v>0.59375040129138534</v>
      </c>
      <c r="K40" s="82">
        <f t="shared" si="6"/>
        <v>0</v>
      </c>
      <c r="L40" s="82">
        <f t="shared" si="7"/>
        <v>0</v>
      </c>
      <c r="M40" s="81" t="e">
        <f t="shared" si="9"/>
        <v>#DIV/0!</v>
      </c>
      <c r="N40" s="84">
        <f t="shared" si="8"/>
        <v>0</v>
      </c>
      <c r="O40" s="84"/>
      <c r="P40" s="85">
        <f t="shared" si="10"/>
        <v>5.5555555555555552E-2</v>
      </c>
      <c r="Q40" s="87">
        <f t="shared" si="11"/>
        <v>0</v>
      </c>
      <c r="R40" s="96">
        <f t="shared" si="2"/>
        <v>0.94444444444444442</v>
      </c>
      <c r="AB40" s="119">
        <f t="shared" si="4"/>
        <v>6.1428571428571432</v>
      </c>
      <c r="AC40" s="120">
        <f t="shared" si="4"/>
        <v>0</v>
      </c>
      <c r="AD40" s="67"/>
      <c r="AE40" s="41"/>
    </row>
    <row r="41" spans="1:31" ht="13.8" x14ac:dyDescent="0.25">
      <c r="A41" s="95">
        <v>43899</v>
      </c>
      <c r="B41" s="81">
        <v>56</v>
      </c>
      <c r="C41" s="81">
        <v>0</v>
      </c>
      <c r="D41" s="81">
        <v>3</v>
      </c>
      <c r="E41" s="81"/>
      <c r="F41" s="81">
        <f t="shared" si="12"/>
        <v>2</v>
      </c>
      <c r="G41" s="81">
        <f t="shared" si="12"/>
        <v>0</v>
      </c>
      <c r="H41" s="81">
        <f t="shared" si="12"/>
        <v>0</v>
      </c>
      <c r="I41" s="81">
        <f t="shared" si="1"/>
        <v>53</v>
      </c>
      <c r="J41" s="82">
        <f t="shared" si="5"/>
        <v>3.9215727166844662E-2</v>
      </c>
      <c r="K41" s="82">
        <f t="shared" si="6"/>
        <v>0</v>
      </c>
      <c r="L41" s="82">
        <f t="shared" si="7"/>
        <v>0</v>
      </c>
      <c r="M41" s="81" t="e">
        <f t="shared" si="9"/>
        <v>#DIV/0!</v>
      </c>
      <c r="N41" s="84">
        <f t="shared" si="8"/>
        <v>0</v>
      </c>
      <c r="O41" s="84"/>
      <c r="P41" s="85">
        <f t="shared" si="10"/>
        <v>5.3571428571428568E-2</v>
      </c>
      <c r="Q41" s="87">
        <f t="shared" si="11"/>
        <v>0</v>
      </c>
      <c r="R41" s="96">
        <f t="shared" si="2"/>
        <v>0.9464285714285714</v>
      </c>
      <c r="AB41" s="119">
        <f t="shared" si="4"/>
        <v>6.4285714285714288</v>
      </c>
      <c r="AC41" s="120">
        <f t="shared" si="4"/>
        <v>0</v>
      </c>
      <c r="AD41" s="67"/>
      <c r="AE41" s="41"/>
    </row>
    <row r="42" spans="1:31" ht="13.8" x14ac:dyDescent="0.25">
      <c r="A42" s="95">
        <v>43900</v>
      </c>
      <c r="B42" s="81">
        <v>101</v>
      </c>
      <c r="C42" s="81">
        <v>0</v>
      </c>
      <c r="D42" s="81">
        <v>3</v>
      </c>
      <c r="E42" s="81"/>
      <c r="F42" s="81">
        <f t="shared" si="12"/>
        <v>45</v>
      </c>
      <c r="G42" s="81">
        <f t="shared" si="12"/>
        <v>0</v>
      </c>
      <c r="H42" s="81">
        <f t="shared" si="12"/>
        <v>0</v>
      </c>
      <c r="I42" s="81">
        <f t="shared" si="1"/>
        <v>98</v>
      </c>
      <c r="J42" s="82">
        <f t="shared" si="5"/>
        <v>0.84905752192227102</v>
      </c>
      <c r="K42" s="82">
        <f t="shared" si="6"/>
        <v>0</v>
      </c>
      <c r="L42" s="82">
        <f t="shared" si="7"/>
        <v>0</v>
      </c>
      <c r="M42" s="81" t="e">
        <f t="shared" si="9"/>
        <v>#DIV/0!</v>
      </c>
      <c r="N42" s="84">
        <f t="shared" si="8"/>
        <v>0</v>
      </c>
      <c r="O42" s="84"/>
      <c r="P42" s="85">
        <f t="shared" si="10"/>
        <v>2.9702970297029702E-2</v>
      </c>
      <c r="Q42" s="87">
        <f t="shared" si="11"/>
        <v>0</v>
      </c>
      <c r="R42" s="96">
        <f t="shared" si="2"/>
        <v>0.97029702970297027</v>
      </c>
      <c r="AB42" s="119">
        <f t="shared" si="4"/>
        <v>12.571428571428571</v>
      </c>
      <c r="AC42" s="120">
        <f t="shared" si="4"/>
        <v>0</v>
      </c>
      <c r="AD42" s="67">
        <f t="shared" ref="AD42:AD105" si="13">INDEX(AB21:AB42,$AE$3)*$AD$2</f>
        <v>7.857142857142857E-2</v>
      </c>
      <c r="AE42" s="41">
        <f t="shared" ref="AE42:AE105" si="14">AC42/AD42</f>
        <v>0</v>
      </c>
    </row>
    <row r="43" spans="1:31" ht="13.8" x14ac:dyDescent="0.25">
      <c r="A43" s="95">
        <v>43901</v>
      </c>
      <c r="B43" s="81">
        <v>166</v>
      </c>
      <c r="C43" s="81">
        <v>2</v>
      </c>
      <c r="D43" s="81">
        <v>6</v>
      </c>
      <c r="E43" s="81"/>
      <c r="F43" s="81">
        <f t="shared" si="12"/>
        <v>65</v>
      </c>
      <c r="G43" s="81">
        <f t="shared" si="12"/>
        <v>2</v>
      </c>
      <c r="H43" s="81">
        <f t="shared" si="12"/>
        <v>3</v>
      </c>
      <c r="I43" s="81">
        <f t="shared" si="1"/>
        <v>158</v>
      </c>
      <c r="J43" s="82">
        <f t="shared" si="5"/>
        <v>0.66326659971461843</v>
      </c>
      <c r="K43" s="82">
        <f t="shared" si="6"/>
        <v>2.0408163265306121E-2</v>
      </c>
      <c r="L43" s="82">
        <f t="shared" si="7"/>
        <v>3.0612244897959183E-2</v>
      </c>
      <c r="M43" s="81">
        <f t="shared" si="9"/>
        <v>13.000025354406521</v>
      </c>
      <c r="N43" s="84">
        <f t="shared" si="8"/>
        <v>1.2048192771084338E-2</v>
      </c>
      <c r="O43" s="84"/>
      <c r="P43" s="85">
        <f t="shared" si="10"/>
        <v>3.614457831325301E-2</v>
      </c>
      <c r="Q43" s="87">
        <f t="shared" si="11"/>
        <v>1.2048192771084338E-2</v>
      </c>
      <c r="R43" s="96">
        <f t="shared" si="2"/>
        <v>0.95180722891566261</v>
      </c>
      <c r="AB43" s="119">
        <f t="shared" si="4"/>
        <v>21.571428571428573</v>
      </c>
      <c r="AC43" s="120">
        <f t="shared" si="4"/>
        <v>0.2857142857142857</v>
      </c>
      <c r="AD43" s="67">
        <f t="shared" si="13"/>
        <v>0.1257142857142857</v>
      </c>
      <c r="AE43" s="41">
        <f t="shared" si="14"/>
        <v>2.2727272727272729</v>
      </c>
    </row>
    <row r="44" spans="1:31" ht="13.8" x14ac:dyDescent="0.25">
      <c r="A44" s="95">
        <v>43902</v>
      </c>
      <c r="B44" s="81">
        <v>224</v>
      </c>
      <c r="C44" s="81">
        <v>2</v>
      </c>
      <c r="D44" s="81">
        <v>6</v>
      </c>
      <c r="E44" s="81"/>
      <c r="F44" s="81">
        <f t="shared" si="12"/>
        <v>58</v>
      </c>
      <c r="G44" s="81">
        <f t="shared" si="12"/>
        <v>0</v>
      </c>
      <c r="H44" s="81">
        <f t="shared" si="12"/>
        <v>0</v>
      </c>
      <c r="I44" s="81">
        <f t="shared" si="1"/>
        <v>216</v>
      </c>
      <c r="J44" s="82">
        <f t="shared" si="5"/>
        <v>0.36708978430173622</v>
      </c>
      <c r="K44" s="82">
        <f t="shared" si="6"/>
        <v>0</v>
      </c>
      <c r="L44" s="82">
        <f t="shared" si="7"/>
        <v>0</v>
      </c>
      <c r="M44" s="81" t="e">
        <f t="shared" si="9"/>
        <v>#DIV/0!</v>
      </c>
      <c r="N44" s="84">
        <f t="shared" si="8"/>
        <v>8.9285714285714281E-3</v>
      </c>
      <c r="O44" s="84"/>
      <c r="P44" s="85">
        <f t="shared" si="10"/>
        <v>2.6785714285714284E-2</v>
      </c>
      <c r="Q44" s="87">
        <f t="shared" si="11"/>
        <v>8.9285714285714281E-3</v>
      </c>
      <c r="R44" s="96">
        <f t="shared" si="2"/>
        <v>0.9642857142857143</v>
      </c>
      <c r="AB44" s="119">
        <f t="shared" ref="AB44:AC59" si="15">AVERAGE(F38:F44)</f>
        <v>29</v>
      </c>
      <c r="AC44" s="120">
        <f t="shared" si="15"/>
        <v>0.2857142857142857</v>
      </c>
      <c r="AD44" s="67">
        <f t="shared" si="13"/>
        <v>0.18857142857142856</v>
      </c>
      <c r="AE44" s="41">
        <f t="shared" si="14"/>
        <v>1.5151515151515151</v>
      </c>
    </row>
    <row r="45" spans="1:31" ht="13.8" x14ac:dyDescent="0.25">
      <c r="A45" s="95">
        <v>43903</v>
      </c>
      <c r="B45" s="81">
        <v>380</v>
      </c>
      <c r="C45" s="81">
        <v>2</v>
      </c>
      <c r="D45" s="81">
        <v>9</v>
      </c>
      <c r="E45" s="81"/>
      <c r="F45" s="81">
        <f t="shared" si="12"/>
        <v>156</v>
      </c>
      <c r="G45" s="81">
        <f t="shared" si="12"/>
        <v>0</v>
      </c>
      <c r="H45" s="81">
        <f t="shared" si="12"/>
        <v>3</v>
      </c>
      <c r="I45" s="81">
        <f t="shared" si="1"/>
        <v>369</v>
      </c>
      <c r="J45" s="82">
        <f t="shared" si="5"/>
        <v>0.72222534620492296</v>
      </c>
      <c r="K45" s="82">
        <f t="shared" si="6"/>
        <v>0</v>
      </c>
      <c r="L45" s="82">
        <f t="shared" si="7"/>
        <v>1.3888888888888888E-2</v>
      </c>
      <c r="M45" s="81">
        <f t="shared" si="9"/>
        <v>52.000224926754456</v>
      </c>
      <c r="N45" s="84">
        <f t="shared" si="8"/>
        <v>5.263157894736842E-3</v>
      </c>
      <c r="O45" s="84"/>
      <c r="P45" s="85">
        <f t="shared" si="10"/>
        <v>2.368421052631579E-2</v>
      </c>
      <c r="Q45" s="87">
        <f t="shared" si="11"/>
        <v>5.263157894736842E-3</v>
      </c>
      <c r="R45" s="96">
        <f t="shared" si="2"/>
        <v>0.97105263157894739</v>
      </c>
      <c r="AB45" s="119">
        <f t="shared" si="15"/>
        <v>49.571428571428569</v>
      </c>
      <c r="AC45" s="120">
        <f t="shared" si="15"/>
        <v>0.2857142857142857</v>
      </c>
      <c r="AD45" s="67">
        <f t="shared" si="13"/>
        <v>0.19642857142857145</v>
      </c>
      <c r="AE45" s="41">
        <f t="shared" si="14"/>
        <v>1.4545454545454544</v>
      </c>
    </row>
    <row r="46" spans="1:31" ht="13.8" x14ac:dyDescent="0.25">
      <c r="A46" s="97">
        <v>43904</v>
      </c>
      <c r="B46" s="88">
        <v>501</v>
      </c>
      <c r="C46" s="88">
        <v>4</v>
      </c>
      <c r="D46" s="88">
        <v>11</v>
      </c>
      <c r="E46" s="88"/>
      <c r="F46" s="88">
        <f t="shared" si="12"/>
        <v>121</v>
      </c>
      <c r="G46" s="88">
        <f t="shared" si="12"/>
        <v>2</v>
      </c>
      <c r="H46" s="88">
        <f t="shared" si="12"/>
        <v>2</v>
      </c>
      <c r="I46" s="88">
        <f t="shared" si="1"/>
        <v>486</v>
      </c>
      <c r="J46" s="82">
        <f t="shared" si="5"/>
        <v>0.32791568534354731</v>
      </c>
      <c r="K46" s="89">
        <f t="shared" si="6"/>
        <v>5.4200542005420054E-3</v>
      </c>
      <c r="L46" s="89">
        <f t="shared" si="7"/>
        <v>5.4200542005420054E-3</v>
      </c>
      <c r="M46" s="88">
        <f t="shared" si="9"/>
        <v>30.250221972942239</v>
      </c>
      <c r="N46" s="84">
        <f t="shared" si="8"/>
        <v>7.9840319361277438E-3</v>
      </c>
      <c r="O46" s="84"/>
      <c r="P46" s="85">
        <f t="shared" si="10"/>
        <v>2.1956087824351298E-2</v>
      </c>
      <c r="Q46" s="87">
        <f t="shared" si="11"/>
        <v>7.9840319361277438E-3</v>
      </c>
      <c r="R46" s="96">
        <f t="shared" si="2"/>
        <v>0.97005988023952094</v>
      </c>
      <c r="AB46" s="119">
        <f t="shared" si="15"/>
        <v>66.571428571428569</v>
      </c>
      <c r="AC46" s="120">
        <f t="shared" si="15"/>
        <v>0.5714285714285714</v>
      </c>
      <c r="AD46" s="67">
        <f t="shared" si="13"/>
        <v>0.33785714285714286</v>
      </c>
      <c r="AE46" s="41">
        <f t="shared" si="14"/>
        <v>1.6913319238900633</v>
      </c>
    </row>
    <row r="47" spans="1:31" ht="13.8" x14ac:dyDescent="0.25">
      <c r="A47" s="98">
        <v>43905</v>
      </c>
      <c r="B47" s="90">
        <v>583</v>
      </c>
      <c r="C47" s="90">
        <v>4</v>
      </c>
      <c r="D47" s="90">
        <v>11</v>
      </c>
      <c r="E47" s="90"/>
      <c r="F47" s="90">
        <f t="shared" si="12"/>
        <v>82</v>
      </c>
      <c r="G47" s="90">
        <f t="shared" si="12"/>
        <v>0</v>
      </c>
      <c r="H47" s="90">
        <f t="shared" si="12"/>
        <v>0</v>
      </c>
      <c r="I47" s="90">
        <f t="shared" si="1"/>
        <v>568</v>
      </c>
      <c r="J47" s="91">
        <f t="shared" si="5"/>
        <v>0.16872591216322727</v>
      </c>
      <c r="K47" s="91">
        <f t="shared" si="6"/>
        <v>0</v>
      </c>
      <c r="L47" s="91">
        <f t="shared" si="7"/>
        <v>0</v>
      </c>
      <c r="M47" s="90" t="e">
        <f t="shared" si="9"/>
        <v>#DIV/0!</v>
      </c>
      <c r="N47" s="92">
        <f t="shared" si="8"/>
        <v>6.8610634648370496E-3</v>
      </c>
      <c r="O47" s="92"/>
      <c r="P47" s="85">
        <f t="shared" si="10"/>
        <v>1.8867924528301886E-2</v>
      </c>
      <c r="Q47" s="87">
        <f t="shared" si="11"/>
        <v>6.8610634648370496E-3</v>
      </c>
      <c r="R47" s="96">
        <f t="shared" si="2"/>
        <v>0.97427101200686106</v>
      </c>
      <c r="AB47" s="119">
        <f t="shared" si="15"/>
        <v>75.571428571428569</v>
      </c>
      <c r="AC47" s="120">
        <f t="shared" si="15"/>
        <v>0.5714285714285714</v>
      </c>
      <c r="AD47" s="67">
        <f t="shared" si="13"/>
        <v>0.35357142857142859</v>
      </c>
      <c r="AE47" s="41">
        <f t="shared" si="14"/>
        <v>1.6161616161616159</v>
      </c>
    </row>
    <row r="48" spans="1:31" ht="13.8" x14ac:dyDescent="0.25">
      <c r="A48" s="97">
        <v>43906</v>
      </c>
      <c r="B48" s="88">
        <v>682</v>
      </c>
      <c r="C48" s="88">
        <v>4</v>
      </c>
      <c r="D48" s="88">
        <v>13</v>
      </c>
      <c r="E48" s="88"/>
      <c r="F48" s="88">
        <f t="shared" si="12"/>
        <v>99</v>
      </c>
      <c r="G48" s="88">
        <f t="shared" si="12"/>
        <v>0</v>
      </c>
      <c r="H48" s="88">
        <f t="shared" si="12"/>
        <v>2</v>
      </c>
      <c r="I48" s="88">
        <f t="shared" si="1"/>
        <v>665</v>
      </c>
      <c r="J48" s="82">
        <f t="shared" si="5"/>
        <v>0.17429773687006125</v>
      </c>
      <c r="K48" s="89">
        <f t="shared" si="6"/>
        <v>0</v>
      </c>
      <c r="L48" s="89">
        <f t="shared" si="7"/>
        <v>3.5211267605633804E-3</v>
      </c>
      <c r="M48" s="88">
        <f t="shared" si="9"/>
        <v>49.500557271097392</v>
      </c>
      <c r="N48" s="84">
        <f t="shared" si="8"/>
        <v>5.8651026392961877E-3</v>
      </c>
      <c r="O48" s="84"/>
      <c r="P48" s="85">
        <f t="shared" si="10"/>
        <v>1.906158357771261E-2</v>
      </c>
      <c r="Q48" s="87">
        <f t="shared" si="11"/>
        <v>5.8651026392961877E-3</v>
      </c>
      <c r="R48" s="96">
        <f t="shared" si="2"/>
        <v>0.97507331378299122</v>
      </c>
      <c r="AB48" s="119">
        <f t="shared" si="15"/>
        <v>89.428571428571431</v>
      </c>
      <c r="AC48" s="120">
        <f t="shared" si="15"/>
        <v>0.5714285714285714</v>
      </c>
      <c r="AD48" s="67">
        <f t="shared" si="13"/>
        <v>0.69142857142857139</v>
      </c>
      <c r="AE48" s="41">
        <f t="shared" si="14"/>
        <v>0.82644628099173556</v>
      </c>
    </row>
    <row r="49" spans="1:31" ht="13.8" x14ac:dyDescent="0.25">
      <c r="A49" s="97">
        <v>43907</v>
      </c>
      <c r="B49" s="88">
        <v>781</v>
      </c>
      <c r="C49" s="88">
        <v>4</v>
      </c>
      <c r="D49" s="88">
        <v>24</v>
      </c>
      <c r="E49" s="88"/>
      <c r="F49" s="88">
        <f t="shared" si="12"/>
        <v>99</v>
      </c>
      <c r="G49" s="88">
        <f t="shared" si="12"/>
        <v>0</v>
      </c>
      <c r="H49" s="88">
        <f t="shared" si="12"/>
        <v>11</v>
      </c>
      <c r="I49" s="88">
        <f t="shared" si="1"/>
        <v>753</v>
      </c>
      <c r="J49" s="82">
        <f t="shared" si="5"/>
        <v>0.14887414106251048</v>
      </c>
      <c r="K49" s="89">
        <f t="shared" si="6"/>
        <v>0</v>
      </c>
      <c r="L49" s="89">
        <f t="shared" si="7"/>
        <v>1.6541353383458645E-2</v>
      </c>
      <c r="M49" s="88">
        <f t="shared" si="9"/>
        <v>9.0001185278699527</v>
      </c>
      <c r="N49" s="84">
        <f t="shared" si="8"/>
        <v>5.1216389244558257E-3</v>
      </c>
      <c r="O49" s="84"/>
      <c r="P49" s="85">
        <f t="shared" si="10"/>
        <v>3.0729833546734954E-2</v>
      </c>
      <c r="Q49" s="87">
        <f t="shared" si="11"/>
        <v>5.1216389244558257E-3</v>
      </c>
      <c r="R49" s="96">
        <f t="shared" si="2"/>
        <v>0.9641485275288092</v>
      </c>
      <c r="AB49" s="119">
        <f t="shared" si="15"/>
        <v>97.142857142857139</v>
      </c>
      <c r="AC49" s="120">
        <f t="shared" si="15"/>
        <v>0.5714285714285714</v>
      </c>
      <c r="AD49" s="67">
        <f t="shared" si="13"/>
        <v>1.1864285714285716</v>
      </c>
      <c r="AE49" s="41">
        <f t="shared" si="14"/>
        <v>0.48163756773028288</v>
      </c>
    </row>
    <row r="50" spans="1:31" ht="13.8" x14ac:dyDescent="0.25">
      <c r="A50" s="97">
        <v>43908</v>
      </c>
      <c r="B50" s="88">
        <v>944</v>
      </c>
      <c r="C50" s="88">
        <v>5</v>
      </c>
      <c r="D50" s="93">
        <v>27</v>
      </c>
      <c r="E50" s="93"/>
      <c r="F50" s="88">
        <f t="shared" si="12"/>
        <v>163</v>
      </c>
      <c r="G50" s="88">
        <f t="shared" si="12"/>
        <v>1</v>
      </c>
      <c r="H50" s="88">
        <f t="shared" si="12"/>
        <v>3</v>
      </c>
      <c r="I50" s="88">
        <f t="shared" si="1"/>
        <v>912</v>
      </c>
      <c r="J50" s="82">
        <f t="shared" si="5"/>
        <v>0.21647072814039262</v>
      </c>
      <c r="K50" s="89">
        <f t="shared" si="6"/>
        <v>1.3280212483399733E-3</v>
      </c>
      <c r="L50" s="89">
        <f t="shared" si="7"/>
        <v>3.9840637450199202E-3</v>
      </c>
      <c r="M50" s="88">
        <f t="shared" si="9"/>
        <v>40.750614572428915</v>
      </c>
      <c r="N50" s="84">
        <f t="shared" si="8"/>
        <v>5.2966101694915252E-3</v>
      </c>
      <c r="O50" s="84"/>
      <c r="P50" s="85">
        <f t="shared" si="10"/>
        <v>2.8601694915254237E-2</v>
      </c>
      <c r="Q50" s="87">
        <f t="shared" si="11"/>
        <v>5.2966101694915252E-3</v>
      </c>
      <c r="R50" s="96">
        <f t="shared" si="2"/>
        <v>0.96610169491525422</v>
      </c>
      <c r="AB50" s="119">
        <f t="shared" si="15"/>
        <v>111.14285714285714</v>
      </c>
      <c r="AC50" s="120">
        <f t="shared" si="15"/>
        <v>0.42857142857142855</v>
      </c>
      <c r="AD50" s="67">
        <f t="shared" si="13"/>
        <v>1.595</v>
      </c>
      <c r="AE50" s="41">
        <f t="shared" si="14"/>
        <v>0.26869682042095833</v>
      </c>
    </row>
    <row r="51" spans="1:31" ht="13.8" x14ac:dyDescent="0.25">
      <c r="A51" s="97">
        <v>43909</v>
      </c>
      <c r="B51" s="88">
        <v>1063</v>
      </c>
      <c r="C51" s="88">
        <v>7</v>
      </c>
      <c r="D51" s="93">
        <v>34</v>
      </c>
      <c r="E51" s="93"/>
      <c r="F51" s="88">
        <f t="shared" si="12"/>
        <v>119</v>
      </c>
      <c r="G51" s="88">
        <f t="shared" si="12"/>
        <v>2</v>
      </c>
      <c r="H51" s="88">
        <f t="shared" si="12"/>
        <v>7</v>
      </c>
      <c r="I51" s="88">
        <f t="shared" si="1"/>
        <v>1022</v>
      </c>
      <c r="J51" s="82">
        <f t="shared" si="5"/>
        <v>0.13048483473211245</v>
      </c>
      <c r="K51" s="89">
        <f t="shared" si="6"/>
        <v>2.1929824561403508E-3</v>
      </c>
      <c r="L51" s="89">
        <f t="shared" si="7"/>
        <v>7.6754385964912276E-3</v>
      </c>
      <c r="M51" s="88">
        <f t="shared" si="9"/>
        <v>13.222463252854062</v>
      </c>
      <c r="N51" s="84">
        <f t="shared" si="8"/>
        <v>6.58513640639699E-3</v>
      </c>
      <c r="O51" s="84"/>
      <c r="P51" s="85">
        <f t="shared" si="10"/>
        <v>3.1984948259642522E-2</v>
      </c>
      <c r="Q51" s="87">
        <f t="shared" si="11"/>
        <v>6.58513640639699E-3</v>
      </c>
      <c r="R51" s="96">
        <f t="shared" si="2"/>
        <v>0.96142991533396049</v>
      </c>
      <c r="AB51" s="119">
        <f t="shared" si="15"/>
        <v>119.85714285714286</v>
      </c>
      <c r="AC51" s="120">
        <f t="shared" si="15"/>
        <v>0.7142857142857143</v>
      </c>
      <c r="AD51" s="67">
        <f t="shared" si="13"/>
        <v>2.7264285714285714</v>
      </c>
      <c r="AE51" s="41">
        <f t="shared" si="14"/>
        <v>0.26198585276395076</v>
      </c>
    </row>
    <row r="52" spans="1:31" ht="13.8" x14ac:dyDescent="0.25">
      <c r="A52" s="97">
        <v>43910</v>
      </c>
      <c r="B52" s="88">
        <v>1300</v>
      </c>
      <c r="C52" s="88">
        <v>8</v>
      </c>
      <c r="D52" s="93">
        <v>34</v>
      </c>
      <c r="E52" s="93"/>
      <c r="F52" s="88">
        <f t="shared" si="12"/>
        <v>237</v>
      </c>
      <c r="G52" s="88">
        <f t="shared" si="12"/>
        <v>1</v>
      </c>
      <c r="H52" s="88">
        <f t="shared" si="12"/>
        <v>0</v>
      </c>
      <c r="I52" s="88">
        <f t="shared" si="1"/>
        <v>1258</v>
      </c>
      <c r="J52" s="82">
        <f t="shared" si="5"/>
        <v>0.23190299897282618</v>
      </c>
      <c r="K52" s="89">
        <f>G52/I51</f>
        <v>9.7847358121330719E-4</v>
      </c>
      <c r="L52" s="89">
        <f t="shared" si="7"/>
        <v>0</v>
      </c>
      <c r="M52" s="88">
        <f t="shared" si="9"/>
        <v>237.00486495022838</v>
      </c>
      <c r="N52" s="84">
        <f t="shared" si="8"/>
        <v>6.1538461538461538E-3</v>
      </c>
      <c r="O52" s="84"/>
      <c r="P52" s="85">
        <f t="shared" si="10"/>
        <v>2.6153846153846153E-2</v>
      </c>
      <c r="Q52" s="87">
        <f t="shared" si="11"/>
        <v>6.1538461538461538E-3</v>
      </c>
      <c r="R52" s="96">
        <f t="shared" si="2"/>
        <v>0.96769230769230774</v>
      </c>
      <c r="AB52" s="119">
        <f t="shared" si="15"/>
        <v>131.42857142857142</v>
      </c>
      <c r="AC52" s="120">
        <f t="shared" si="15"/>
        <v>0.8571428571428571</v>
      </c>
      <c r="AD52" s="67">
        <f t="shared" si="13"/>
        <v>3.6614285714285715</v>
      </c>
      <c r="AE52" s="41">
        <f t="shared" si="14"/>
        <v>0.23410066328521262</v>
      </c>
    </row>
    <row r="53" spans="1:31" ht="13.8" x14ac:dyDescent="0.25">
      <c r="A53" s="97">
        <v>43911</v>
      </c>
      <c r="B53" s="88">
        <v>1582</v>
      </c>
      <c r="C53" s="88">
        <v>9</v>
      </c>
      <c r="D53" s="93">
        <v>66</v>
      </c>
      <c r="E53" s="93"/>
      <c r="F53" s="88">
        <f t="shared" si="12"/>
        <v>282</v>
      </c>
      <c r="G53" s="88">
        <f t="shared" si="12"/>
        <v>1</v>
      </c>
      <c r="H53" s="88">
        <f t="shared" si="12"/>
        <v>32</v>
      </c>
      <c r="I53" s="88">
        <f t="shared" si="1"/>
        <v>1507</v>
      </c>
      <c r="J53" s="82">
        <f t="shared" si="5"/>
        <v>0.22417096924883559</v>
      </c>
      <c r="K53" s="89">
        <f t="shared" si="6"/>
        <v>7.9491255961844202E-4</v>
      </c>
      <c r="L53" s="89">
        <f t="shared" si="7"/>
        <v>2.5437201907790145E-2</v>
      </c>
      <c r="M53" s="88">
        <f t="shared" si="9"/>
        <v>8.545669070152579</v>
      </c>
      <c r="N53" s="84">
        <f t="shared" si="8"/>
        <v>5.6890012642225032E-3</v>
      </c>
      <c r="O53" s="84"/>
      <c r="P53" s="85">
        <f t="shared" si="10"/>
        <v>4.1719342604298354E-2</v>
      </c>
      <c r="Q53" s="87">
        <f t="shared" si="11"/>
        <v>5.6890012642225032E-3</v>
      </c>
      <c r="R53" s="96">
        <f t="shared" si="2"/>
        <v>0.95259165613147911</v>
      </c>
      <c r="AB53" s="119">
        <f t="shared" si="15"/>
        <v>154.42857142857142</v>
      </c>
      <c r="AC53" s="120">
        <f t="shared" si="15"/>
        <v>0.7142857142857143</v>
      </c>
      <c r="AD53" s="67">
        <f t="shared" si="13"/>
        <v>4.1564285714285711</v>
      </c>
      <c r="AE53" s="41">
        <f t="shared" si="14"/>
        <v>0.17185083347654237</v>
      </c>
    </row>
    <row r="54" spans="1:31" ht="13.8" x14ac:dyDescent="0.25">
      <c r="A54" s="95">
        <v>43912</v>
      </c>
      <c r="B54" s="81">
        <v>1892</v>
      </c>
      <c r="C54" s="81">
        <v>15</v>
      </c>
      <c r="D54" s="81">
        <v>78</v>
      </c>
      <c r="E54" s="81"/>
      <c r="F54" s="81">
        <f t="shared" si="12"/>
        <v>310</v>
      </c>
      <c r="G54" s="81">
        <f t="shared" si="12"/>
        <v>6</v>
      </c>
      <c r="H54" s="88">
        <f t="shared" si="12"/>
        <v>12</v>
      </c>
      <c r="I54" s="81">
        <f t="shared" si="1"/>
        <v>1799</v>
      </c>
      <c r="J54" s="82">
        <f t="shared" si="5"/>
        <v>0.20571298634484059</v>
      </c>
      <c r="K54" s="82">
        <f t="shared" si="6"/>
        <v>3.9814200398142008E-3</v>
      </c>
      <c r="L54" s="82">
        <f t="shared" si="7"/>
        <v>7.9628400796284016E-3</v>
      </c>
      <c r="M54" s="81">
        <f t="shared" si="9"/>
        <v>17.222748356759706</v>
      </c>
      <c r="N54" s="84">
        <f t="shared" si="8"/>
        <v>7.9281183932346719E-3</v>
      </c>
      <c r="O54" s="84"/>
      <c r="P54" s="85">
        <f t="shared" si="10"/>
        <v>4.1226215644820298E-2</v>
      </c>
      <c r="Q54" s="87">
        <f t="shared" si="11"/>
        <v>7.9281183932346719E-3</v>
      </c>
      <c r="R54" s="96">
        <f t="shared" si="2"/>
        <v>0.95084566596194509</v>
      </c>
      <c r="AB54" s="119">
        <f t="shared" si="15"/>
        <v>187</v>
      </c>
      <c r="AC54" s="120">
        <f t="shared" si="15"/>
        <v>1.5714285714285714</v>
      </c>
      <c r="AD54" s="67">
        <f t="shared" si="13"/>
        <v>4.918571428571429</v>
      </c>
      <c r="AE54" s="41">
        <f t="shared" si="14"/>
        <v>0.31948881789137379</v>
      </c>
    </row>
    <row r="55" spans="1:31" ht="13.8" x14ac:dyDescent="0.25">
      <c r="A55" s="95">
        <v>43913</v>
      </c>
      <c r="B55" s="81">
        <v>2219</v>
      </c>
      <c r="C55" s="81">
        <v>26</v>
      </c>
      <c r="D55" s="81">
        <v>78</v>
      </c>
      <c r="E55" s="81"/>
      <c r="F55" s="81">
        <f t="shared" si="12"/>
        <v>327</v>
      </c>
      <c r="G55" s="81">
        <f t="shared" si="12"/>
        <v>11</v>
      </c>
      <c r="H55" s="88">
        <f t="shared" si="12"/>
        <v>0</v>
      </c>
      <c r="I55" s="81">
        <f t="shared" si="1"/>
        <v>2115</v>
      </c>
      <c r="J55" s="82">
        <f t="shared" si="5"/>
        <v>0.18177428981581589</v>
      </c>
      <c r="K55" s="82">
        <f t="shared" si="6"/>
        <v>6.1145080600333518E-3</v>
      </c>
      <c r="L55" s="82">
        <f t="shared" si="7"/>
        <v>0</v>
      </c>
      <c r="M55" s="83">
        <f t="shared" si="9"/>
        <v>29.728358852604799</v>
      </c>
      <c r="N55" s="84">
        <f t="shared" si="8"/>
        <v>1.1716989634970707E-2</v>
      </c>
      <c r="O55" s="84"/>
      <c r="P55" s="85">
        <f t="shared" si="10"/>
        <v>3.5150968904912122E-2</v>
      </c>
      <c r="Q55" s="87">
        <f t="shared" si="11"/>
        <v>1.1716989634970707E-2</v>
      </c>
      <c r="R55" s="96">
        <f t="shared" si="2"/>
        <v>0.95313204146011721</v>
      </c>
      <c r="AB55" s="119">
        <f t="shared" si="15"/>
        <v>219.57142857142858</v>
      </c>
      <c r="AC55" s="120">
        <f t="shared" si="15"/>
        <v>3.1428571428571428</v>
      </c>
      <c r="AD55" s="67">
        <f t="shared" si="13"/>
        <v>5.3428571428571425</v>
      </c>
      <c r="AE55" s="41">
        <f t="shared" si="14"/>
        <v>0.58823529411764708</v>
      </c>
    </row>
    <row r="56" spans="1:31" ht="13.8" x14ac:dyDescent="0.25">
      <c r="A56" s="95">
        <v>43914</v>
      </c>
      <c r="B56" s="81">
        <v>2722</v>
      </c>
      <c r="C56" s="81">
        <v>34</v>
      </c>
      <c r="D56" s="81">
        <v>115</v>
      </c>
      <c r="E56" s="81"/>
      <c r="F56" s="81">
        <f t="shared" si="12"/>
        <v>503</v>
      </c>
      <c r="G56" s="81">
        <f t="shared" si="12"/>
        <v>8</v>
      </c>
      <c r="H56" s="88">
        <f t="shared" si="12"/>
        <v>37</v>
      </c>
      <c r="I56" s="81">
        <f t="shared" si="1"/>
        <v>2573</v>
      </c>
      <c r="J56" s="82">
        <f t="shared" si="5"/>
        <v>0.2378352502095944</v>
      </c>
      <c r="K56" s="82">
        <f t="shared" si="6"/>
        <v>3.7825059101654845E-3</v>
      </c>
      <c r="L56" s="82">
        <f t="shared" si="7"/>
        <v>1.7494089834515367E-2</v>
      </c>
      <c r="M56" s="81">
        <f t="shared" si="9"/>
        <v>11.178256759850937</v>
      </c>
      <c r="N56" s="84">
        <f t="shared" si="8"/>
        <v>1.2490815576781777E-2</v>
      </c>
      <c r="O56" s="84"/>
      <c r="P56" s="85">
        <f t="shared" si="10"/>
        <v>4.2248346803820717E-2</v>
      </c>
      <c r="Q56" s="87">
        <f t="shared" si="11"/>
        <v>1.2490815576781777E-2</v>
      </c>
      <c r="R56" s="96">
        <f t="shared" si="2"/>
        <v>0.9452608376193975</v>
      </c>
      <c r="AB56" s="119">
        <f t="shared" si="15"/>
        <v>277.28571428571428</v>
      </c>
      <c r="AC56" s="120">
        <f t="shared" si="15"/>
        <v>4.2857142857142856</v>
      </c>
      <c r="AD56" s="67">
        <f t="shared" si="13"/>
        <v>6.112857142857143</v>
      </c>
      <c r="AE56" s="41">
        <f t="shared" si="14"/>
        <v>0.70109838747370878</v>
      </c>
    </row>
    <row r="57" spans="1:31" ht="13.8" x14ac:dyDescent="0.25">
      <c r="A57" s="95">
        <v>43915</v>
      </c>
      <c r="B57" s="81">
        <v>3116</v>
      </c>
      <c r="C57" s="81">
        <v>43</v>
      </c>
      <c r="D57" s="81">
        <v>157</v>
      </c>
      <c r="E57" s="81"/>
      <c r="F57" s="81">
        <f t="shared" si="12"/>
        <v>394</v>
      </c>
      <c r="G57" s="81">
        <f t="shared" si="12"/>
        <v>9</v>
      </c>
      <c r="H57" s="81">
        <f t="shared" si="12"/>
        <v>42</v>
      </c>
      <c r="I57" s="81">
        <f t="shared" si="1"/>
        <v>2916</v>
      </c>
      <c r="J57" s="82">
        <f t="shared" si="5"/>
        <v>0.15313669285380518</v>
      </c>
      <c r="K57" s="82">
        <f t="shared" si="6"/>
        <v>3.4978624174115819E-3</v>
      </c>
      <c r="L57" s="82">
        <f t="shared" si="7"/>
        <v>1.6323357947920714E-2</v>
      </c>
      <c r="M57" s="81">
        <f t="shared" si="9"/>
        <v>7.7258962884870739</v>
      </c>
      <c r="N57" s="84">
        <f t="shared" si="8"/>
        <v>1.37997432605905E-2</v>
      </c>
      <c r="O57" s="84"/>
      <c r="P57" s="85">
        <f t="shared" si="10"/>
        <v>5.0385109114249038E-2</v>
      </c>
      <c r="Q57" s="87">
        <f t="shared" si="11"/>
        <v>1.37997432605905E-2</v>
      </c>
      <c r="R57" s="96">
        <f t="shared" si="2"/>
        <v>0.93581514762516049</v>
      </c>
      <c r="AB57" s="119">
        <f t="shared" si="15"/>
        <v>310.28571428571428</v>
      </c>
      <c r="AC57" s="120">
        <f t="shared" si="15"/>
        <v>5.4285714285714288</v>
      </c>
      <c r="AD57" s="67">
        <f t="shared" si="13"/>
        <v>6.5921428571428571</v>
      </c>
      <c r="AE57" s="41">
        <f t="shared" si="14"/>
        <v>0.82349116914075204</v>
      </c>
    </row>
    <row r="58" spans="1:31" ht="13.8" x14ac:dyDescent="0.25">
      <c r="A58" s="95">
        <v>43916</v>
      </c>
      <c r="B58" s="81">
        <v>3440</v>
      </c>
      <c r="C58" s="81">
        <v>50</v>
      </c>
      <c r="D58" s="81">
        <v>156</v>
      </c>
      <c r="E58" s="81"/>
      <c r="F58" s="81">
        <f t="shared" si="12"/>
        <v>324</v>
      </c>
      <c r="G58" s="81">
        <f t="shared" si="12"/>
        <v>7</v>
      </c>
      <c r="H58" s="81">
        <f t="shared" si="12"/>
        <v>-1</v>
      </c>
      <c r="I58" s="81">
        <f t="shared" si="1"/>
        <v>3234</v>
      </c>
      <c r="J58" s="82">
        <f t="shared" si="5"/>
        <v>0.11111779715077079</v>
      </c>
      <c r="K58" s="82">
        <f t="shared" si="6"/>
        <v>2.4005486968449933E-3</v>
      </c>
      <c r="L58" s="82">
        <f t="shared" si="7"/>
        <v>-3.4293552812071328E-4</v>
      </c>
      <c r="M58" s="81">
        <f t="shared" si="9"/>
        <v>54.003249415274595</v>
      </c>
      <c r="N58" s="84">
        <f t="shared" si="8"/>
        <v>1.4534883720930232E-2</v>
      </c>
      <c r="O58" s="84"/>
      <c r="P58" s="85">
        <f t="shared" si="10"/>
        <v>4.5348837209302328E-2</v>
      </c>
      <c r="Q58" s="87">
        <f t="shared" si="11"/>
        <v>1.4534883720930232E-2</v>
      </c>
      <c r="R58" s="96">
        <f t="shared" si="2"/>
        <v>0.94011627906976747</v>
      </c>
      <c r="AB58" s="119">
        <f t="shared" si="15"/>
        <v>339.57142857142856</v>
      </c>
      <c r="AC58" s="120">
        <f t="shared" si="15"/>
        <v>6.1428571428571432</v>
      </c>
      <c r="AD58" s="67">
        <f t="shared" si="13"/>
        <v>7.2285714285714278</v>
      </c>
      <c r="AE58" s="41">
        <f t="shared" si="14"/>
        <v>0.84980237154150218</v>
      </c>
    </row>
    <row r="59" spans="1:31" ht="13.8" x14ac:dyDescent="0.25">
      <c r="A59" s="95">
        <v>43917</v>
      </c>
      <c r="B59" s="81">
        <v>4070</v>
      </c>
      <c r="C59" s="81">
        <v>59</v>
      </c>
      <c r="D59" s="81">
        <v>210</v>
      </c>
      <c r="E59" s="81"/>
      <c r="F59" s="81">
        <f t="shared" si="12"/>
        <v>630</v>
      </c>
      <c r="G59" s="81">
        <f t="shared" si="12"/>
        <v>9</v>
      </c>
      <c r="H59" s="81">
        <f t="shared" si="12"/>
        <v>54</v>
      </c>
      <c r="I59" s="81">
        <f t="shared" si="1"/>
        <v>3801</v>
      </c>
      <c r="J59" s="82">
        <f t="shared" si="5"/>
        <v>0.19481813603956843</v>
      </c>
      <c r="K59" s="82">
        <f t="shared" si="6"/>
        <v>2.7829313543599257E-3</v>
      </c>
      <c r="L59" s="82">
        <f t="shared" si="7"/>
        <v>1.6697588126159554E-2</v>
      </c>
      <c r="M59" s="81">
        <f t="shared" si="9"/>
        <v>10.000664316697847</v>
      </c>
      <c r="N59" s="84">
        <f t="shared" si="8"/>
        <v>1.4496314496314496E-2</v>
      </c>
      <c r="O59" s="84"/>
      <c r="P59" s="85">
        <f t="shared" si="10"/>
        <v>5.1597051597051594E-2</v>
      </c>
      <c r="Q59" s="87">
        <f t="shared" si="11"/>
        <v>1.4496314496314496E-2</v>
      </c>
      <c r="R59" s="96">
        <f t="shared" si="2"/>
        <v>0.93390663390663387</v>
      </c>
      <c r="AB59" s="119">
        <f t="shared" si="15"/>
        <v>395.71428571428572</v>
      </c>
      <c r="AC59" s="120">
        <f t="shared" si="15"/>
        <v>7.2857142857142856</v>
      </c>
      <c r="AD59" s="67">
        <f t="shared" si="13"/>
        <v>8.4935714285714283</v>
      </c>
      <c r="AE59" s="41">
        <f t="shared" si="14"/>
        <v>0.85779160709780511</v>
      </c>
    </row>
    <row r="60" spans="1:31" ht="13.8" x14ac:dyDescent="0.25">
      <c r="A60" s="95">
        <v>43918</v>
      </c>
      <c r="B60" s="81">
        <v>4651</v>
      </c>
      <c r="C60" s="81">
        <v>89</v>
      </c>
      <c r="D60" s="81">
        <v>244</v>
      </c>
      <c r="E60" s="81"/>
      <c r="F60" s="81">
        <f t="shared" si="12"/>
        <v>581</v>
      </c>
      <c r="G60" s="81">
        <f t="shared" si="12"/>
        <v>30</v>
      </c>
      <c r="H60" s="81">
        <f t="shared" si="12"/>
        <v>34</v>
      </c>
      <c r="I60" s="81">
        <f t="shared" si="1"/>
        <v>4318</v>
      </c>
      <c r="J60" s="82">
        <f t="shared" si="5"/>
        <v>0.15286652616568153</v>
      </c>
      <c r="K60" s="82">
        <f t="shared" si="6"/>
        <v>7.8926598263614842E-3</v>
      </c>
      <c r="L60" s="82">
        <f t="shared" si="7"/>
        <v>8.945014469876349E-3</v>
      </c>
      <c r="M60" s="81">
        <f t="shared" si="9"/>
        <v>9.078838530558679</v>
      </c>
      <c r="N60" s="84">
        <f t="shared" si="8"/>
        <v>1.9135669748441195E-2</v>
      </c>
      <c r="O60" s="84"/>
      <c r="P60" s="85">
        <f t="shared" si="10"/>
        <v>5.2461836164265752E-2</v>
      </c>
      <c r="Q60" s="87">
        <f t="shared" si="11"/>
        <v>1.9135669748441195E-2</v>
      </c>
      <c r="R60" s="96">
        <f t="shared" si="2"/>
        <v>0.92840249408729303</v>
      </c>
      <c r="AB60" s="119">
        <f t="shared" ref="AB60:AC75" si="16">AVERAGE(F54:F60)</f>
        <v>438.42857142857144</v>
      </c>
      <c r="AC60" s="120">
        <f t="shared" si="16"/>
        <v>11.428571428571429</v>
      </c>
      <c r="AD60" s="67">
        <f t="shared" si="13"/>
        <v>10.285</v>
      </c>
      <c r="AE60" s="41">
        <f t="shared" si="14"/>
        <v>1.1111882769636781</v>
      </c>
    </row>
    <row r="61" spans="1:31" ht="13.8" x14ac:dyDescent="0.25">
      <c r="A61" s="95">
        <v>43919</v>
      </c>
      <c r="B61" s="81">
        <v>5315</v>
      </c>
      <c r="C61" s="81">
        <v>105</v>
      </c>
      <c r="D61" s="81">
        <v>326</v>
      </c>
      <c r="E61" s="81"/>
      <c r="F61" s="81">
        <f t="shared" si="12"/>
        <v>664</v>
      </c>
      <c r="G61" s="81">
        <f t="shared" si="12"/>
        <v>16</v>
      </c>
      <c r="H61" s="81">
        <f t="shared" si="12"/>
        <v>82</v>
      </c>
      <c r="I61" s="81">
        <f t="shared" si="1"/>
        <v>4884</v>
      </c>
      <c r="J61" s="82">
        <f t="shared" si="5"/>
        <v>0.15378870785168222</v>
      </c>
      <c r="K61" s="82">
        <f t="shared" si="6"/>
        <v>3.7054191755442334E-3</v>
      </c>
      <c r="L61" s="82">
        <f t="shared" si="7"/>
        <v>1.8990273274664196E-2</v>
      </c>
      <c r="M61" s="81">
        <f t="shared" si="9"/>
        <v>6.776118780648611</v>
      </c>
      <c r="N61" s="84">
        <f t="shared" si="8"/>
        <v>1.9755409219190969E-2</v>
      </c>
      <c r="O61" s="84"/>
      <c r="P61" s="85">
        <f t="shared" si="10"/>
        <v>6.1335841956726249E-2</v>
      </c>
      <c r="Q61" s="87">
        <f t="shared" si="11"/>
        <v>1.9755409219190969E-2</v>
      </c>
      <c r="R61" s="96">
        <f t="shared" si="2"/>
        <v>0.9189087488240828</v>
      </c>
      <c r="AB61" s="119">
        <f t="shared" si="16"/>
        <v>489</v>
      </c>
      <c r="AC61" s="120">
        <f t="shared" si="16"/>
        <v>12.857142857142858</v>
      </c>
      <c r="AD61" s="67">
        <f t="shared" si="13"/>
        <v>12.076428571428572</v>
      </c>
      <c r="AE61" s="41">
        <f t="shared" si="14"/>
        <v>1.0646477790264388</v>
      </c>
    </row>
    <row r="62" spans="1:31" ht="13.8" x14ac:dyDescent="0.25">
      <c r="A62" s="95">
        <v>43920</v>
      </c>
      <c r="B62" s="81">
        <v>5860</v>
      </c>
      <c r="C62" s="81">
        <v>136</v>
      </c>
      <c r="D62" s="81">
        <v>376</v>
      </c>
      <c r="E62" s="81"/>
      <c r="F62" s="81">
        <f t="shared" ref="F62:H77" si="17">B62-B61</f>
        <v>545</v>
      </c>
      <c r="G62" s="81">
        <f t="shared" si="17"/>
        <v>31</v>
      </c>
      <c r="H62" s="81">
        <f t="shared" si="17"/>
        <v>50</v>
      </c>
      <c r="I62" s="81">
        <f t="shared" si="1"/>
        <v>5348</v>
      </c>
      <c r="J62" s="82">
        <f t="shared" si="5"/>
        <v>0.11160031557274593</v>
      </c>
      <c r="K62" s="82">
        <f t="shared" si="6"/>
        <v>6.3472563472563468E-3</v>
      </c>
      <c r="L62" s="82">
        <f t="shared" si="7"/>
        <v>1.0237510237510237E-2</v>
      </c>
      <c r="M62" s="81">
        <f t="shared" si="9"/>
        <v>6.7290856945344588</v>
      </c>
      <c r="N62" s="84">
        <f t="shared" si="8"/>
        <v>2.3208191126279865E-2</v>
      </c>
      <c r="O62" s="84"/>
      <c r="P62" s="85">
        <f t="shared" si="10"/>
        <v>6.4163822525597269E-2</v>
      </c>
      <c r="Q62" s="87">
        <f t="shared" si="11"/>
        <v>2.3208191126279865E-2</v>
      </c>
      <c r="R62" s="96">
        <f t="shared" si="2"/>
        <v>0.91262798634812281</v>
      </c>
      <c r="AB62" s="119">
        <f t="shared" si="16"/>
        <v>520.14285714285711</v>
      </c>
      <c r="AC62" s="120">
        <f t="shared" si="16"/>
        <v>15.714285714285714</v>
      </c>
      <c r="AD62" s="67">
        <f t="shared" si="13"/>
        <v>15.250714285714285</v>
      </c>
      <c r="AE62" s="41">
        <f t="shared" si="14"/>
        <v>1.0303967027305514</v>
      </c>
    </row>
    <row r="63" spans="1:31" ht="13.8" x14ac:dyDescent="0.25">
      <c r="A63" s="95">
        <v>43921</v>
      </c>
      <c r="B63" s="81">
        <v>6420</v>
      </c>
      <c r="C63" s="81">
        <v>167</v>
      </c>
      <c r="D63" s="81">
        <v>395</v>
      </c>
      <c r="E63" s="81"/>
      <c r="F63" s="81">
        <f t="shared" si="17"/>
        <v>560</v>
      </c>
      <c r="G63" s="81">
        <f t="shared" si="17"/>
        <v>31</v>
      </c>
      <c r="H63" s="81">
        <f t="shared" si="17"/>
        <v>19</v>
      </c>
      <c r="I63" s="81">
        <f t="shared" si="1"/>
        <v>5858</v>
      </c>
      <c r="J63" s="82">
        <f t="shared" si="5"/>
        <v>0.10472389223727052</v>
      </c>
      <c r="K63" s="82">
        <f t="shared" si="6"/>
        <v>5.7965594614809279E-3</v>
      </c>
      <c r="L63" s="82">
        <f t="shared" si="7"/>
        <v>3.5527299925205685E-3</v>
      </c>
      <c r="M63" s="81">
        <f t="shared" si="9"/>
        <v>11.201267513698454</v>
      </c>
      <c r="N63" s="84">
        <f t="shared" si="8"/>
        <v>2.6012461059190032E-2</v>
      </c>
      <c r="O63" s="84"/>
      <c r="P63" s="85">
        <f t="shared" si="10"/>
        <v>6.1526479750778816E-2</v>
      </c>
      <c r="Q63" s="87">
        <f t="shared" si="11"/>
        <v>2.6012461059190032E-2</v>
      </c>
      <c r="R63" s="96">
        <f t="shared" si="2"/>
        <v>0.91246105919003118</v>
      </c>
      <c r="AB63" s="119">
        <f t="shared" si="16"/>
        <v>528.28571428571433</v>
      </c>
      <c r="AC63" s="120">
        <f t="shared" si="16"/>
        <v>19</v>
      </c>
      <c r="AD63" s="67">
        <f t="shared" si="13"/>
        <v>17.065714285714286</v>
      </c>
      <c r="AE63" s="41">
        <f t="shared" si="14"/>
        <v>1.1133433785367486</v>
      </c>
    </row>
    <row r="64" spans="1:31" ht="13.8" x14ac:dyDescent="0.25">
      <c r="A64" s="95">
        <v>43922</v>
      </c>
      <c r="B64" s="81">
        <v>7053</v>
      </c>
      <c r="C64" s="81">
        <v>193</v>
      </c>
      <c r="D64" s="94">
        <v>458</v>
      </c>
      <c r="E64" s="94"/>
      <c r="F64" s="81">
        <f t="shared" si="17"/>
        <v>633</v>
      </c>
      <c r="G64" s="81">
        <f t="shared" si="17"/>
        <v>26</v>
      </c>
      <c r="H64" s="81">
        <f t="shared" si="17"/>
        <v>63</v>
      </c>
      <c r="I64" s="81">
        <f>B64-D64-C64</f>
        <v>6402</v>
      </c>
      <c r="J64" s="82">
        <f t="shared" si="5"/>
        <v>0.10807075518584898</v>
      </c>
      <c r="K64" s="82">
        <f t="shared" si="6"/>
        <v>4.4383748719699556E-3</v>
      </c>
      <c r="L64" s="82">
        <f t="shared" si="7"/>
        <v>1.0754523728234893E-2</v>
      </c>
      <c r="M64" s="81">
        <f t="shared" si="9"/>
        <v>7.1132413918955431</v>
      </c>
      <c r="N64" s="84">
        <f t="shared" si="8"/>
        <v>2.736424216645399E-2</v>
      </c>
      <c r="O64" s="84"/>
      <c r="P64" s="85">
        <f t="shared" si="10"/>
        <v>6.4936906281015172E-2</v>
      </c>
      <c r="Q64" s="87">
        <f t="shared" si="11"/>
        <v>2.736424216645399E-2</v>
      </c>
      <c r="R64" s="96">
        <f t="shared" si="2"/>
        <v>0.90769885155253083</v>
      </c>
      <c r="AB64" s="119">
        <f t="shared" si="16"/>
        <v>562.42857142857144</v>
      </c>
      <c r="AC64" s="120">
        <f t="shared" si="16"/>
        <v>21.428571428571427</v>
      </c>
      <c r="AD64" s="67">
        <f t="shared" si="13"/>
        <v>18.67642857142857</v>
      </c>
      <c r="AE64" s="41">
        <f t="shared" si="14"/>
        <v>1.147359161662906</v>
      </c>
    </row>
    <row r="65" spans="1:31" ht="13.8" x14ac:dyDescent="0.25">
      <c r="A65" s="95">
        <v>43923</v>
      </c>
      <c r="B65" s="81">
        <v>7737</v>
      </c>
      <c r="C65" s="81">
        <v>226</v>
      </c>
      <c r="D65" s="94">
        <v>563</v>
      </c>
      <c r="E65" s="94"/>
      <c r="F65" s="81">
        <f t="shared" si="17"/>
        <v>684</v>
      </c>
      <c r="G65" s="81">
        <f t="shared" si="17"/>
        <v>33</v>
      </c>
      <c r="H65" s="81">
        <f t="shared" si="17"/>
        <v>105</v>
      </c>
      <c r="I65" s="81">
        <f>B65-D65-C65</f>
        <v>6948</v>
      </c>
      <c r="J65" s="82">
        <f t="shared" si="5"/>
        <v>0.10685616529165624</v>
      </c>
      <c r="K65" s="82">
        <f t="shared" si="6"/>
        <v>5.1546391752577319E-3</v>
      </c>
      <c r="L65" s="82">
        <f t="shared" si="7"/>
        <v>1.640112464854733E-2</v>
      </c>
      <c r="M65" s="81">
        <f t="shared" si="9"/>
        <v>4.9571968854868356</v>
      </c>
      <c r="N65" s="84">
        <f t="shared" si="8"/>
        <v>2.9210288225410365E-2</v>
      </c>
      <c r="O65" s="84"/>
      <c r="P65" s="85">
        <f t="shared" si="10"/>
        <v>7.2767222437637322E-2</v>
      </c>
      <c r="Q65" s="87">
        <f t="shared" si="11"/>
        <v>2.9210288225410365E-2</v>
      </c>
      <c r="R65" s="96">
        <f t="shared" si="2"/>
        <v>0.89802248933695228</v>
      </c>
      <c r="AB65" s="119">
        <f t="shared" si="16"/>
        <v>613.85714285714289</v>
      </c>
      <c r="AC65" s="120">
        <f t="shared" si="16"/>
        <v>25.142857142857142</v>
      </c>
      <c r="AD65" s="67">
        <f t="shared" si="13"/>
        <v>21.764285714285716</v>
      </c>
      <c r="AE65" s="41">
        <f t="shared" si="14"/>
        <v>1.1552346570397112</v>
      </c>
    </row>
    <row r="66" spans="1:31" ht="13.8" x14ac:dyDescent="0.25">
      <c r="A66" s="95">
        <v>43924</v>
      </c>
      <c r="B66" s="81">
        <v>8770</v>
      </c>
      <c r="C66" s="81">
        <v>263</v>
      </c>
      <c r="D66" s="94">
        <v>612</v>
      </c>
      <c r="E66" s="94"/>
      <c r="F66" s="81">
        <f t="shared" si="17"/>
        <v>1033</v>
      </c>
      <c r="G66" s="81">
        <f t="shared" si="17"/>
        <v>37</v>
      </c>
      <c r="H66" s="81">
        <f t="shared" si="17"/>
        <v>49</v>
      </c>
      <c r="I66" s="81">
        <f t="shared" ref="I66:I129" si="18">B66-D66-C66</f>
        <v>7895</v>
      </c>
      <c r="J66" s="82">
        <f t="shared" si="5"/>
        <v>0.14869809395089797</v>
      </c>
      <c r="K66" s="82">
        <f t="shared" si="6"/>
        <v>5.3252734599884858E-3</v>
      </c>
      <c r="L66" s="82">
        <f t="shared" si="7"/>
        <v>7.0523891767415086E-3</v>
      </c>
      <c r="M66" s="81">
        <f t="shared" si="9"/>
        <v>12.013422753149293</v>
      </c>
      <c r="N66" s="84">
        <f t="shared" si="8"/>
        <v>2.9988597491448117E-2</v>
      </c>
      <c r="O66" s="84"/>
      <c r="P66" s="85">
        <f t="shared" si="10"/>
        <v>6.9783352337514259E-2</v>
      </c>
      <c r="Q66" s="87">
        <f t="shared" si="11"/>
        <v>2.9988597491448117E-2</v>
      </c>
      <c r="R66" s="96">
        <f t="shared" si="2"/>
        <v>0.90022805017103757</v>
      </c>
      <c r="AB66" s="119">
        <f t="shared" si="16"/>
        <v>671.42857142857144</v>
      </c>
      <c r="AC66" s="120">
        <f t="shared" si="16"/>
        <v>29.142857142857142</v>
      </c>
      <c r="AD66" s="67">
        <f t="shared" si="13"/>
        <v>24.113571428571429</v>
      </c>
      <c r="AE66" s="41">
        <f t="shared" si="14"/>
        <v>1.2085666044610326</v>
      </c>
    </row>
    <row r="67" spans="1:31" ht="13.8" x14ac:dyDescent="0.25">
      <c r="A67" s="95">
        <v>43925</v>
      </c>
      <c r="B67" s="81">
        <v>9619</v>
      </c>
      <c r="C67" s="81">
        <v>302</v>
      </c>
      <c r="D67" s="94">
        <v>711</v>
      </c>
      <c r="E67" s="94"/>
      <c r="F67" s="81">
        <f t="shared" si="17"/>
        <v>849</v>
      </c>
      <c r="G67" s="81">
        <f t="shared" si="17"/>
        <v>39</v>
      </c>
      <c r="H67" s="81">
        <f t="shared" si="17"/>
        <v>99</v>
      </c>
      <c r="I67" s="81">
        <f t="shared" si="18"/>
        <v>8606</v>
      </c>
      <c r="J67" s="82">
        <f t="shared" si="5"/>
        <v>0.10755462992454144</v>
      </c>
      <c r="K67" s="82">
        <f t="shared" si="6"/>
        <v>4.9398353388220391E-3</v>
      </c>
      <c r="L67" s="82">
        <f t="shared" si="7"/>
        <v>1.2539582013932869E-2</v>
      </c>
      <c r="M67" s="81">
        <f t="shared" si="9"/>
        <v>6.1532159656105412</v>
      </c>
      <c r="N67" s="84">
        <f t="shared" si="8"/>
        <v>3.139619503066847E-2</v>
      </c>
      <c r="O67" s="84"/>
      <c r="P67" s="85">
        <f t="shared" si="10"/>
        <v>7.3916207505977757E-2</v>
      </c>
      <c r="Q67" s="87">
        <f t="shared" si="11"/>
        <v>3.139619503066847E-2</v>
      </c>
      <c r="R67" s="96">
        <f t="shared" si="2"/>
        <v>0.8946875974633538</v>
      </c>
      <c r="AB67" s="119">
        <f t="shared" si="16"/>
        <v>709.71428571428567</v>
      </c>
      <c r="AC67" s="120">
        <f t="shared" si="16"/>
        <v>30.428571428571427</v>
      </c>
      <c r="AD67" s="67">
        <f t="shared" si="13"/>
        <v>26.895</v>
      </c>
      <c r="AE67" s="41">
        <f t="shared" si="14"/>
        <v>1.1313839534698431</v>
      </c>
    </row>
    <row r="68" spans="1:31" ht="13.8" x14ac:dyDescent="0.25">
      <c r="A68" s="95">
        <v>43926</v>
      </c>
      <c r="B68" s="81">
        <v>10406</v>
      </c>
      <c r="C68" s="81">
        <v>329</v>
      </c>
      <c r="D68" s="94">
        <v>773</v>
      </c>
      <c r="E68" s="94"/>
      <c r="F68" s="81">
        <f t="shared" si="17"/>
        <v>787</v>
      </c>
      <c r="G68" s="81">
        <f t="shared" si="17"/>
        <v>27</v>
      </c>
      <c r="H68" s="81">
        <f t="shared" si="17"/>
        <v>62</v>
      </c>
      <c r="I68" s="81">
        <f t="shared" si="18"/>
        <v>9304</v>
      </c>
      <c r="J68" s="82">
        <f t="shared" si="5"/>
        <v>9.1464816255838577E-2</v>
      </c>
      <c r="K68" s="82">
        <f t="shared" si="6"/>
        <v>3.1373460376481524E-3</v>
      </c>
      <c r="L68" s="82">
        <f t="shared" si="7"/>
        <v>7.204276086451313E-3</v>
      </c>
      <c r="M68" s="81">
        <f t="shared" si="9"/>
        <v>8.8443394235701884</v>
      </c>
      <c r="N68" s="84">
        <f t="shared" si="8"/>
        <v>3.1616375168172207E-2</v>
      </c>
      <c r="O68" s="84"/>
      <c r="P68" s="85">
        <f t="shared" si="10"/>
        <v>7.4284066884489713E-2</v>
      </c>
      <c r="Q68" s="87">
        <f t="shared" si="11"/>
        <v>3.1616375168172207E-2</v>
      </c>
      <c r="R68" s="96">
        <f t="shared" si="2"/>
        <v>0.89409955794733809</v>
      </c>
      <c r="AB68" s="119">
        <f t="shared" si="16"/>
        <v>727.28571428571433</v>
      </c>
      <c r="AC68" s="120">
        <f t="shared" si="16"/>
        <v>32</v>
      </c>
      <c r="AD68" s="67">
        <f t="shared" si="13"/>
        <v>28.607857142857142</v>
      </c>
      <c r="AE68" s="41">
        <f t="shared" si="14"/>
        <v>1.1185738183815634</v>
      </c>
    </row>
    <row r="69" spans="1:31" ht="13.8" x14ac:dyDescent="0.25">
      <c r="A69" s="95">
        <v>43927</v>
      </c>
      <c r="B69" s="81">
        <v>11048</v>
      </c>
      <c r="C69" s="81">
        <v>378</v>
      </c>
      <c r="D69" s="81">
        <v>871</v>
      </c>
      <c r="E69" s="81"/>
      <c r="F69" s="81">
        <f t="shared" si="17"/>
        <v>642</v>
      </c>
      <c r="G69" s="81">
        <f t="shared" si="17"/>
        <v>49</v>
      </c>
      <c r="H69" s="81">
        <f t="shared" si="17"/>
        <v>98</v>
      </c>
      <c r="I69" s="81">
        <f t="shared" si="18"/>
        <v>9799</v>
      </c>
      <c r="J69" s="82">
        <f t="shared" si="5"/>
        <v>6.9016447869957628E-2</v>
      </c>
      <c r="K69" s="82">
        <f t="shared" si="6"/>
        <v>5.2665520206362851E-3</v>
      </c>
      <c r="L69" s="82">
        <f t="shared" si="7"/>
        <v>1.053310404127257E-2</v>
      </c>
      <c r="M69" s="81">
        <f t="shared" si="9"/>
        <v>4.3682247005584074</v>
      </c>
      <c r="N69" s="84">
        <f t="shared" si="8"/>
        <v>3.4214337436640117E-2</v>
      </c>
      <c r="O69" s="84"/>
      <c r="P69" s="85">
        <f t="shared" si="10"/>
        <v>7.883779869659667E-2</v>
      </c>
      <c r="Q69" s="87">
        <f t="shared" si="11"/>
        <v>3.4214337436640117E-2</v>
      </c>
      <c r="R69" s="96">
        <f t="shared" ref="R69:R132" si="19">IF(P69="","",1-SUM(P69:Q69))</f>
        <v>0.88694786386676316</v>
      </c>
      <c r="AB69" s="119">
        <f t="shared" si="16"/>
        <v>741.14285714285711</v>
      </c>
      <c r="AC69" s="120">
        <f t="shared" si="16"/>
        <v>34.571428571428569</v>
      </c>
      <c r="AD69" s="67">
        <f t="shared" si="13"/>
        <v>29.055714285714288</v>
      </c>
      <c r="AE69" s="41">
        <f t="shared" si="14"/>
        <v>1.1898323418063816</v>
      </c>
    </row>
    <row r="70" spans="1:31" ht="13.8" x14ac:dyDescent="0.25">
      <c r="A70" s="95">
        <v>43928</v>
      </c>
      <c r="B70" s="81">
        <v>11934</v>
      </c>
      <c r="C70" s="81">
        <v>421</v>
      </c>
      <c r="D70" s="81">
        <v>1004</v>
      </c>
      <c r="E70" s="81"/>
      <c r="F70" s="81">
        <f t="shared" si="17"/>
        <v>886</v>
      </c>
      <c r="G70" s="81">
        <f t="shared" si="17"/>
        <v>43</v>
      </c>
      <c r="H70" s="81">
        <f t="shared" si="17"/>
        <v>133</v>
      </c>
      <c r="I70" s="81">
        <f t="shared" si="18"/>
        <v>10509</v>
      </c>
      <c r="J70" s="82">
        <f t="shared" si="5"/>
        <v>9.0436683258276598E-2</v>
      </c>
      <c r="K70" s="82">
        <f t="shared" si="6"/>
        <v>4.3882028778446779E-3</v>
      </c>
      <c r="L70" s="82">
        <f t="shared" si="7"/>
        <v>1.3572813552403307E-2</v>
      </c>
      <c r="M70" s="81">
        <f t="shared" si="9"/>
        <v>5.0351651093627972</v>
      </c>
      <c r="N70" s="84">
        <f t="shared" si="8"/>
        <v>3.5277358806770569E-2</v>
      </c>
      <c r="O70" s="84"/>
      <c r="P70" s="85">
        <f t="shared" si="10"/>
        <v>8.4129378247025308E-2</v>
      </c>
      <c r="Q70" s="87">
        <f t="shared" si="11"/>
        <v>3.5277358806770569E-2</v>
      </c>
      <c r="R70" s="96">
        <f t="shared" si="19"/>
        <v>0.8805932629462041</v>
      </c>
      <c r="AB70" s="119">
        <f t="shared" si="16"/>
        <v>787.71428571428567</v>
      </c>
      <c r="AC70" s="120">
        <f t="shared" si="16"/>
        <v>36.285714285714285</v>
      </c>
      <c r="AD70" s="67">
        <f t="shared" si="13"/>
        <v>30.93357142857143</v>
      </c>
      <c r="AE70" s="41">
        <f t="shared" si="14"/>
        <v>1.1730205278592374</v>
      </c>
    </row>
    <row r="71" spans="1:31" ht="13.8" x14ac:dyDescent="0.25">
      <c r="A71" s="95">
        <v>43929</v>
      </c>
      <c r="B71" s="81">
        <v>12707</v>
      </c>
      <c r="C71" s="81">
        <v>460</v>
      </c>
      <c r="D71" s="81">
        <v>1141</v>
      </c>
      <c r="E71" s="81"/>
      <c r="F71" s="81">
        <f t="shared" si="17"/>
        <v>773</v>
      </c>
      <c r="G71" s="81">
        <f t="shared" si="17"/>
        <v>39</v>
      </c>
      <c r="H71" s="81">
        <f t="shared" si="17"/>
        <v>137</v>
      </c>
      <c r="I71" s="81">
        <f t="shared" si="18"/>
        <v>11106</v>
      </c>
      <c r="J71" s="82">
        <f t="shared" si="5"/>
        <v>7.3572954397295817E-2</v>
      </c>
      <c r="K71" s="82">
        <f t="shared" si="6"/>
        <v>3.7111047673422781E-3</v>
      </c>
      <c r="L71" s="82">
        <f t="shared" si="7"/>
        <v>1.303644495194595E-2</v>
      </c>
      <c r="M71" s="81">
        <f t="shared" si="9"/>
        <v>4.3930578281885335</v>
      </c>
      <c r="N71" s="84">
        <f t="shared" si="8"/>
        <v>3.6200519398756591E-2</v>
      </c>
      <c r="O71" s="84"/>
      <c r="P71" s="85">
        <f t="shared" si="10"/>
        <v>8.9793027465176672E-2</v>
      </c>
      <c r="Q71" s="87">
        <f t="shared" si="11"/>
        <v>3.6200519398756591E-2</v>
      </c>
      <c r="R71" s="96">
        <f t="shared" si="19"/>
        <v>0.87400645313606673</v>
      </c>
      <c r="AB71" s="119">
        <f t="shared" si="16"/>
        <v>807.71428571428567</v>
      </c>
      <c r="AC71" s="120">
        <f t="shared" si="16"/>
        <v>38.142857142857146</v>
      </c>
      <c r="AD71" s="67">
        <f t="shared" si="13"/>
        <v>33.762142857142862</v>
      </c>
      <c r="AE71" s="41">
        <f t="shared" si="14"/>
        <v>1.1297522584466964</v>
      </c>
    </row>
    <row r="72" spans="1:31" ht="13.8" x14ac:dyDescent="0.25">
      <c r="A72" s="95">
        <v>43930</v>
      </c>
      <c r="B72" s="81">
        <v>13624</v>
      </c>
      <c r="C72" s="81">
        <v>497</v>
      </c>
      <c r="D72" s="81">
        <v>1349</v>
      </c>
      <c r="E72" s="81"/>
      <c r="F72" s="81">
        <f t="shared" si="17"/>
        <v>917</v>
      </c>
      <c r="G72" s="81">
        <f t="shared" si="17"/>
        <v>37</v>
      </c>
      <c r="H72" s="81">
        <f t="shared" si="17"/>
        <v>208</v>
      </c>
      <c r="I72" s="81">
        <f t="shared" si="18"/>
        <v>11778</v>
      </c>
      <c r="J72" s="82">
        <f t="shared" si="5"/>
        <v>8.2588246390037895E-2</v>
      </c>
      <c r="K72" s="82">
        <f t="shared" si="6"/>
        <v>3.3315325049522782E-3</v>
      </c>
      <c r="L72" s="82">
        <f t="shared" si="7"/>
        <v>1.8728615162974967E-2</v>
      </c>
      <c r="M72" s="81">
        <f t="shared" si="9"/>
        <v>3.7437757730929015</v>
      </c>
      <c r="N72" s="84">
        <f t="shared" si="8"/>
        <v>3.6479741632413389E-2</v>
      </c>
      <c r="O72" s="84"/>
      <c r="P72" s="85">
        <f t="shared" si="10"/>
        <v>9.9016441573693478E-2</v>
      </c>
      <c r="Q72" s="87">
        <f t="shared" si="11"/>
        <v>3.6479741632413389E-2</v>
      </c>
      <c r="R72" s="96">
        <f t="shared" si="19"/>
        <v>0.8645038167938931</v>
      </c>
      <c r="AB72" s="119">
        <f t="shared" si="16"/>
        <v>841</v>
      </c>
      <c r="AC72" s="120">
        <f t="shared" si="16"/>
        <v>38.714285714285715</v>
      </c>
      <c r="AD72" s="67">
        <f t="shared" si="13"/>
        <v>36.928571428571431</v>
      </c>
      <c r="AE72" s="41">
        <f t="shared" si="14"/>
        <v>1.0483558994197293</v>
      </c>
    </row>
    <row r="73" spans="1:31" ht="13.8" x14ac:dyDescent="0.25">
      <c r="A73" s="95">
        <v>43931</v>
      </c>
      <c r="B73" s="81">
        <v>14372</v>
      </c>
      <c r="C73" s="81">
        <v>532</v>
      </c>
      <c r="D73" s="81">
        <v>1507</v>
      </c>
      <c r="E73" s="81"/>
      <c r="F73" s="81">
        <f t="shared" si="17"/>
        <v>748</v>
      </c>
      <c r="G73" s="81">
        <f t="shared" si="17"/>
        <v>35</v>
      </c>
      <c r="H73" s="81">
        <f t="shared" si="17"/>
        <v>158</v>
      </c>
      <c r="I73" s="81">
        <f t="shared" si="18"/>
        <v>12333</v>
      </c>
      <c r="J73" s="82">
        <f t="shared" si="5"/>
        <v>6.3524948017005312E-2</v>
      </c>
      <c r="K73" s="82">
        <f t="shared" si="6"/>
        <v>2.9716420444897266E-3</v>
      </c>
      <c r="L73" s="82">
        <f t="shared" si="7"/>
        <v>1.3414841229410767E-2</v>
      </c>
      <c r="M73" s="81">
        <f t="shared" si="9"/>
        <v>3.8766675530792152</v>
      </c>
      <c r="N73" s="84">
        <f t="shared" si="8"/>
        <v>3.7016420818257727E-2</v>
      </c>
      <c r="O73" s="84"/>
      <c r="P73" s="85">
        <f t="shared" si="10"/>
        <v>0.10485666573893682</v>
      </c>
      <c r="Q73" s="87">
        <f t="shared" si="11"/>
        <v>3.7016420818257727E-2</v>
      </c>
      <c r="R73" s="96">
        <f t="shared" si="19"/>
        <v>0.85812691344280545</v>
      </c>
      <c r="AB73" s="119">
        <f t="shared" si="16"/>
        <v>800.28571428571433</v>
      </c>
      <c r="AC73" s="120">
        <f t="shared" si="16"/>
        <v>38.428571428571431</v>
      </c>
      <c r="AD73" s="67">
        <f t="shared" si="13"/>
        <v>39.034285714285708</v>
      </c>
      <c r="AE73" s="41">
        <f t="shared" si="14"/>
        <v>0.9844825062216368</v>
      </c>
    </row>
    <row r="74" spans="1:31" ht="13.8" x14ac:dyDescent="0.25">
      <c r="A74" s="95">
        <v>43932</v>
      </c>
      <c r="B74" s="81">
        <v>15405</v>
      </c>
      <c r="C74" s="81">
        <v>567</v>
      </c>
      <c r="D74" s="81">
        <v>1673</v>
      </c>
      <c r="E74" s="81"/>
      <c r="F74" s="81">
        <f t="shared" si="17"/>
        <v>1033</v>
      </c>
      <c r="G74" s="81">
        <f t="shared" si="17"/>
        <v>35</v>
      </c>
      <c r="H74" s="81">
        <f t="shared" si="17"/>
        <v>166</v>
      </c>
      <c r="I74" s="81">
        <f t="shared" si="18"/>
        <v>13165</v>
      </c>
      <c r="J74" s="82">
        <f t="shared" si="5"/>
        <v>8.3782272348395651E-2</v>
      </c>
      <c r="K74" s="82">
        <f t="shared" si="6"/>
        <v>2.8379145382307629E-3</v>
      </c>
      <c r="L74" s="82">
        <f t="shared" si="7"/>
        <v>1.3459823238465904E-2</v>
      </c>
      <c r="M74" s="81">
        <f t="shared" si="9"/>
        <v>5.140730173496336</v>
      </c>
      <c r="N74" s="84">
        <f t="shared" si="8"/>
        <v>3.6806231742940607E-2</v>
      </c>
      <c r="O74" s="84"/>
      <c r="P74" s="85">
        <f t="shared" si="10"/>
        <v>0.1086011035378124</v>
      </c>
      <c r="Q74" s="87">
        <f t="shared" si="11"/>
        <v>3.6806231742940607E-2</v>
      </c>
      <c r="R74" s="96">
        <f t="shared" si="19"/>
        <v>0.854592664719247</v>
      </c>
      <c r="AB74" s="119">
        <f t="shared" si="16"/>
        <v>826.57142857142856</v>
      </c>
      <c r="AC74" s="120">
        <f t="shared" si="16"/>
        <v>37.857142857142854</v>
      </c>
      <c r="AD74" s="67">
        <f t="shared" si="13"/>
        <v>40.000714285714288</v>
      </c>
      <c r="AE74" s="41">
        <f t="shared" si="14"/>
        <v>0.94641167122015668</v>
      </c>
    </row>
    <row r="75" spans="1:31" ht="13.8" x14ac:dyDescent="0.25">
      <c r="A75" s="95">
        <v>43933</v>
      </c>
      <c r="B75" s="81">
        <v>16248</v>
      </c>
      <c r="C75" s="81">
        <v>607</v>
      </c>
      <c r="D75" s="81">
        <v>1899</v>
      </c>
      <c r="E75" s="81"/>
      <c r="F75" s="81">
        <f t="shared" si="17"/>
        <v>843</v>
      </c>
      <c r="G75" s="81">
        <f t="shared" si="17"/>
        <v>40</v>
      </c>
      <c r="H75" s="81">
        <f t="shared" si="17"/>
        <v>226</v>
      </c>
      <c r="I75" s="81">
        <f t="shared" si="18"/>
        <v>13742</v>
      </c>
      <c r="J75" s="82">
        <f t="shared" si="5"/>
        <v>6.405247592318361E-2</v>
      </c>
      <c r="K75" s="82">
        <f t="shared" si="6"/>
        <v>3.0383592859855677E-3</v>
      </c>
      <c r="L75" s="82">
        <f t="shared" si="7"/>
        <v>1.7166729965818459E-2</v>
      </c>
      <c r="M75" s="81">
        <f t="shared" si="9"/>
        <v>3.1701159606342566</v>
      </c>
      <c r="N75" s="84">
        <f t="shared" si="8"/>
        <v>3.7358444116198916E-2</v>
      </c>
      <c r="O75" s="84"/>
      <c r="P75" s="85">
        <f t="shared" si="10"/>
        <v>0.11687592319054653</v>
      </c>
      <c r="Q75" s="87">
        <f t="shared" si="11"/>
        <v>3.7358444116198916E-2</v>
      </c>
      <c r="R75" s="96">
        <f t="shared" si="19"/>
        <v>0.84576563269325455</v>
      </c>
      <c r="AB75" s="119">
        <f t="shared" si="16"/>
        <v>834.57142857142856</v>
      </c>
      <c r="AC75" s="120">
        <f t="shared" si="16"/>
        <v>39.714285714285715</v>
      </c>
      <c r="AD75" s="67">
        <f t="shared" si="13"/>
        <v>40.762857142857143</v>
      </c>
      <c r="AE75" s="41">
        <f t="shared" si="14"/>
        <v>0.97427630195556181</v>
      </c>
    </row>
    <row r="76" spans="1:31" ht="13.8" x14ac:dyDescent="0.25">
      <c r="A76" s="95">
        <v>43934</v>
      </c>
      <c r="B76" s="81">
        <v>17228</v>
      </c>
      <c r="C76" s="81">
        <v>638</v>
      </c>
      <c r="D76" s="81">
        <v>2024</v>
      </c>
      <c r="E76" s="81"/>
      <c r="F76" s="81">
        <f t="shared" si="17"/>
        <v>980</v>
      </c>
      <c r="G76" s="81">
        <f t="shared" si="17"/>
        <v>31</v>
      </c>
      <c r="H76" s="81">
        <f t="shared" si="17"/>
        <v>125</v>
      </c>
      <c r="I76" s="81">
        <f t="shared" si="18"/>
        <v>14566</v>
      </c>
      <c r="J76" s="82">
        <f t="shared" si="5"/>
        <v>7.1336601249543066E-2</v>
      </c>
      <c r="K76" s="82">
        <f t="shared" si="6"/>
        <v>2.2558579537185273E-3</v>
      </c>
      <c r="L76" s="82">
        <f t="shared" si="7"/>
        <v>9.0962014262843845E-3</v>
      </c>
      <c r="M76" s="81">
        <f t="shared" si="9"/>
        <v>6.2840229126360301</v>
      </c>
      <c r="N76" s="84">
        <f t="shared" si="8"/>
        <v>3.7032737404225677E-2</v>
      </c>
      <c r="O76" s="84"/>
      <c r="P76" s="85">
        <f t="shared" si="10"/>
        <v>0.11748316693754353</v>
      </c>
      <c r="Q76" s="87">
        <f t="shared" si="11"/>
        <v>3.7032737404225677E-2</v>
      </c>
      <c r="R76" s="96">
        <f t="shared" si="19"/>
        <v>0.84548409565823079</v>
      </c>
      <c r="AB76" s="119">
        <f t="shared" ref="AB76:AC91" si="20">AVERAGE(F70:F76)</f>
        <v>882.85714285714289</v>
      </c>
      <c r="AC76" s="120">
        <f t="shared" si="20"/>
        <v>37.142857142857146</v>
      </c>
      <c r="AD76" s="67">
        <f t="shared" si="13"/>
        <v>43.324285714285715</v>
      </c>
      <c r="AE76" s="41">
        <f t="shared" si="14"/>
        <v>0.85732185840999775</v>
      </c>
    </row>
    <row r="77" spans="1:31" ht="13.8" x14ac:dyDescent="0.25">
      <c r="A77" s="95">
        <v>43935</v>
      </c>
      <c r="B77" s="81">
        <v>18107</v>
      </c>
      <c r="C77" s="81">
        <v>687</v>
      </c>
      <c r="D77" s="81">
        <v>2315</v>
      </c>
      <c r="E77" s="81"/>
      <c r="F77" s="81">
        <f t="shared" si="17"/>
        <v>879</v>
      </c>
      <c r="G77" s="81">
        <f t="shared" si="17"/>
        <v>49</v>
      </c>
      <c r="H77" s="81">
        <f t="shared" si="17"/>
        <v>291</v>
      </c>
      <c r="I77" s="81">
        <f t="shared" si="18"/>
        <v>15105</v>
      </c>
      <c r="J77" s="82">
        <f t="shared" si="5"/>
        <v>6.0366093668321179E-2</v>
      </c>
      <c r="K77" s="82">
        <f t="shared" si="6"/>
        <v>3.3639983523273374E-3</v>
      </c>
      <c r="L77" s="82">
        <f t="shared" si="7"/>
        <v>1.9978031031168474E-2</v>
      </c>
      <c r="M77" s="81">
        <f t="shared" si="9"/>
        <v>2.586154471684607</v>
      </c>
      <c r="N77" s="84">
        <f t="shared" si="8"/>
        <v>3.7941127740652787E-2</v>
      </c>
      <c r="O77" s="84"/>
      <c r="P77" s="85">
        <f t="shared" si="10"/>
        <v>0.12785110730656651</v>
      </c>
      <c r="Q77" s="87">
        <f t="shared" si="11"/>
        <v>3.7941127740652787E-2</v>
      </c>
      <c r="R77" s="96">
        <f t="shared" si="19"/>
        <v>0.83420776495278071</v>
      </c>
      <c r="AB77" s="119">
        <f t="shared" si="20"/>
        <v>881.85714285714289</v>
      </c>
      <c r="AC77" s="120">
        <f t="shared" si="20"/>
        <v>38</v>
      </c>
      <c r="AD77" s="67">
        <f t="shared" si="13"/>
        <v>44.424285714285709</v>
      </c>
      <c r="AE77" s="41">
        <f t="shared" si="14"/>
        <v>0.85538797954786649</v>
      </c>
    </row>
    <row r="78" spans="1:31" ht="13.8" x14ac:dyDescent="0.25">
      <c r="A78" s="95">
        <v>43936</v>
      </c>
      <c r="B78" s="81">
        <v>19078</v>
      </c>
      <c r="C78" s="81">
        <v>724</v>
      </c>
      <c r="D78" s="81">
        <v>2617</v>
      </c>
      <c r="E78" s="81"/>
      <c r="F78" s="81">
        <f t="shared" ref="F78:H93" si="21">B78-B77</f>
        <v>971</v>
      </c>
      <c r="G78" s="81">
        <f t="shared" si="21"/>
        <v>37</v>
      </c>
      <c r="H78" s="81">
        <f t="shared" si="21"/>
        <v>302</v>
      </c>
      <c r="I78" s="81">
        <f t="shared" si="18"/>
        <v>15737</v>
      </c>
      <c r="J78" s="82">
        <f t="shared" si="5"/>
        <v>6.4305834462923775E-2</v>
      </c>
      <c r="K78" s="82">
        <f t="shared" si="6"/>
        <v>2.4495200264812978E-3</v>
      </c>
      <c r="L78" s="82">
        <f t="shared" si="7"/>
        <v>1.9993379675604106E-2</v>
      </c>
      <c r="M78" s="81">
        <f t="shared" si="9"/>
        <v>2.8653086417771787</v>
      </c>
      <c r="N78" s="84">
        <f t="shared" si="8"/>
        <v>3.7949470594401929E-2</v>
      </c>
      <c r="O78" s="84"/>
      <c r="P78" s="85">
        <f t="shared" si="10"/>
        <v>0.13717370793584233</v>
      </c>
      <c r="Q78" s="87">
        <f t="shared" si="11"/>
        <v>3.7949470594401929E-2</v>
      </c>
      <c r="R78" s="96">
        <f t="shared" si="19"/>
        <v>0.82487682146975572</v>
      </c>
      <c r="AB78" s="119">
        <f t="shared" si="20"/>
        <v>910.14285714285711</v>
      </c>
      <c r="AC78" s="120">
        <f t="shared" si="20"/>
        <v>37.714285714285715</v>
      </c>
      <c r="AD78" s="67">
        <f t="shared" si="13"/>
        <v>46.255000000000003</v>
      </c>
      <c r="AE78" s="41">
        <f t="shared" si="14"/>
        <v>0.81535586886359779</v>
      </c>
    </row>
    <row r="79" spans="1:31" ht="13.8" x14ac:dyDescent="0.25">
      <c r="A79" s="95">
        <v>43937</v>
      </c>
      <c r="B79" s="81">
        <v>20376</v>
      </c>
      <c r="C79" s="81">
        <v>757</v>
      </c>
      <c r="D79" s="81">
        <v>2912</v>
      </c>
      <c r="E79" s="81"/>
      <c r="F79" s="81">
        <f t="shared" si="21"/>
        <v>1298</v>
      </c>
      <c r="G79" s="81">
        <f t="shared" si="21"/>
        <v>33</v>
      </c>
      <c r="H79" s="81">
        <f t="shared" si="21"/>
        <v>295</v>
      </c>
      <c r="I79" s="81">
        <f t="shared" si="18"/>
        <v>16707</v>
      </c>
      <c r="J79" s="82">
        <f t="shared" si="5"/>
        <v>8.2511174978631224E-2</v>
      </c>
      <c r="K79" s="82">
        <f t="shared" si="6"/>
        <v>2.0969689267331766E-3</v>
      </c>
      <c r="L79" s="82">
        <f t="shared" si="7"/>
        <v>1.8745631314735972E-2</v>
      </c>
      <c r="M79" s="81">
        <f t="shared" si="9"/>
        <v>3.9587754897521936</v>
      </c>
      <c r="N79" s="84">
        <f t="shared" si="8"/>
        <v>3.7151550844130347E-2</v>
      </c>
      <c r="O79" s="84"/>
      <c r="P79" s="85">
        <f t="shared" si="10"/>
        <v>0.14291323125245387</v>
      </c>
      <c r="Q79" s="87">
        <f t="shared" si="11"/>
        <v>3.7151550844130347E-2</v>
      </c>
      <c r="R79" s="96">
        <f t="shared" si="19"/>
        <v>0.81993521790341584</v>
      </c>
      <c r="AB79" s="119">
        <f t="shared" si="20"/>
        <v>964.57142857142856</v>
      </c>
      <c r="AC79" s="120">
        <f t="shared" si="20"/>
        <v>37.142857142857146</v>
      </c>
      <c r="AD79" s="67">
        <f t="shared" si="13"/>
        <v>44.015714285714289</v>
      </c>
      <c r="AE79" s="41">
        <f t="shared" si="14"/>
        <v>0.84385446756028692</v>
      </c>
    </row>
    <row r="80" spans="1:31" ht="13.8" x14ac:dyDescent="0.25">
      <c r="A80" s="95">
        <v>43938</v>
      </c>
      <c r="B80" s="94">
        <v>21343</v>
      </c>
      <c r="C80" s="94">
        <v>801</v>
      </c>
      <c r="D80" s="94">
        <v>3754</v>
      </c>
      <c r="E80" s="94"/>
      <c r="F80" s="81">
        <f t="shared" si="21"/>
        <v>967</v>
      </c>
      <c r="G80" s="81">
        <f t="shared" si="21"/>
        <v>44</v>
      </c>
      <c r="H80" s="81">
        <f t="shared" si="21"/>
        <v>842</v>
      </c>
      <c r="I80" s="81">
        <f t="shared" si="18"/>
        <v>16788</v>
      </c>
      <c r="J80" s="82">
        <f t="shared" si="5"/>
        <v>5.7902713295921275E-2</v>
      </c>
      <c r="K80" s="82">
        <f t="shared" si="6"/>
        <v>2.6336266235709583E-3</v>
      </c>
      <c r="L80" s="82">
        <f t="shared" si="7"/>
        <v>5.0398036751062428E-2</v>
      </c>
      <c r="M80" s="81">
        <f t="shared" si="9"/>
        <v>1.0918517280304252</v>
      </c>
      <c r="N80" s="84">
        <f t="shared" si="8"/>
        <v>3.7529869277983414E-2</v>
      </c>
      <c r="O80" s="84"/>
      <c r="P80" s="85">
        <f t="shared" si="10"/>
        <v>0.17588905027409454</v>
      </c>
      <c r="Q80" s="87">
        <f t="shared" si="11"/>
        <v>3.7529869277983414E-2</v>
      </c>
      <c r="R80" s="96">
        <f t="shared" si="19"/>
        <v>0.78658108044792208</v>
      </c>
      <c r="AB80" s="119">
        <f t="shared" si="20"/>
        <v>995.85714285714289</v>
      </c>
      <c r="AC80" s="120">
        <f t="shared" si="20"/>
        <v>38.428571428571431</v>
      </c>
      <c r="AD80" s="67">
        <f t="shared" si="13"/>
        <v>45.46142857142857</v>
      </c>
      <c r="AE80" s="41">
        <f t="shared" si="14"/>
        <v>0.84530056877101478</v>
      </c>
    </row>
    <row r="81" spans="1:31" ht="13.8" x14ac:dyDescent="0.25">
      <c r="A81" s="95">
        <v>43939</v>
      </c>
      <c r="B81" s="81">
        <v>22212</v>
      </c>
      <c r="C81" s="81">
        <v>827</v>
      </c>
      <c r="D81" s="81">
        <v>4184</v>
      </c>
      <c r="E81" s="81"/>
      <c r="F81" s="81">
        <f t="shared" si="21"/>
        <v>869</v>
      </c>
      <c r="G81" s="81">
        <f t="shared" si="21"/>
        <v>26</v>
      </c>
      <c r="H81" s="81">
        <f t="shared" si="21"/>
        <v>430</v>
      </c>
      <c r="I81" s="81">
        <f t="shared" si="18"/>
        <v>17201</v>
      </c>
      <c r="J81" s="82">
        <f t="shared" si="5"/>
        <v>5.1784506561327902E-2</v>
      </c>
      <c r="K81" s="82">
        <f t="shared" si="6"/>
        <v>1.5487252799618776E-3</v>
      </c>
      <c r="L81" s="82">
        <f t="shared" si="7"/>
        <v>2.561353347629259E-2</v>
      </c>
      <c r="M81" s="81">
        <f t="shared" si="9"/>
        <v>1.9064874915604668</v>
      </c>
      <c r="N81" s="84">
        <f t="shared" si="8"/>
        <v>3.7232126778318025E-2</v>
      </c>
      <c r="O81" s="84"/>
      <c r="P81" s="85">
        <f t="shared" si="10"/>
        <v>0.18836664865838285</v>
      </c>
      <c r="Q81" s="87">
        <f t="shared" si="11"/>
        <v>3.7232126778318025E-2</v>
      </c>
      <c r="R81" s="96">
        <f t="shared" si="19"/>
        <v>0.77440122456329918</v>
      </c>
      <c r="AB81" s="119">
        <f t="shared" si="20"/>
        <v>972.42857142857144</v>
      </c>
      <c r="AC81" s="120">
        <f t="shared" si="20"/>
        <v>37.142857142857146</v>
      </c>
      <c r="AD81" s="67">
        <f t="shared" si="13"/>
        <v>45.901428571428568</v>
      </c>
      <c r="AE81" s="41">
        <f t="shared" si="14"/>
        <v>0.80918738912576649</v>
      </c>
    </row>
    <row r="82" spans="1:31" ht="13.8" x14ac:dyDescent="0.25">
      <c r="A82" s="95">
        <v>43940</v>
      </c>
      <c r="B82" s="81">
        <v>23031</v>
      </c>
      <c r="C82" s="81">
        <v>878</v>
      </c>
      <c r="D82" s="81">
        <v>4608</v>
      </c>
      <c r="E82" s="81"/>
      <c r="F82" s="81">
        <f t="shared" si="21"/>
        <v>819</v>
      </c>
      <c r="G82" s="81">
        <f t="shared" si="21"/>
        <v>51</v>
      </c>
      <c r="H82" s="81">
        <f t="shared" si="21"/>
        <v>424</v>
      </c>
      <c r="I82" s="81">
        <f t="shared" si="18"/>
        <v>17545</v>
      </c>
      <c r="J82" s="82">
        <f t="shared" si="5"/>
        <v>4.7633941957197182E-2</v>
      </c>
      <c r="K82" s="82">
        <f t="shared" si="6"/>
        <v>2.964943898610546E-3</v>
      </c>
      <c r="L82" s="82">
        <f t="shared" si="7"/>
        <v>2.4649729666879831E-2</v>
      </c>
      <c r="M82" s="81">
        <f t="shared" si="9"/>
        <v>1.7249503907489447</v>
      </c>
      <c r="N82" s="84">
        <f t="shared" si="8"/>
        <v>3.8122530502366372E-2</v>
      </c>
      <c r="O82" s="84"/>
      <c r="P82" s="85">
        <f t="shared" si="10"/>
        <v>0.20007815552950373</v>
      </c>
      <c r="Q82" s="87">
        <f t="shared" si="11"/>
        <v>3.8122530502366372E-2</v>
      </c>
      <c r="R82" s="96">
        <f t="shared" si="19"/>
        <v>0.76179931396812983</v>
      </c>
      <c r="AB82" s="119">
        <f t="shared" si="20"/>
        <v>969</v>
      </c>
      <c r="AC82" s="120">
        <f t="shared" si="20"/>
        <v>38.714285714285715</v>
      </c>
      <c r="AD82" s="67">
        <f t="shared" si="13"/>
        <v>48.557142857142857</v>
      </c>
      <c r="AE82" s="41">
        <f t="shared" si="14"/>
        <v>0.7972933215651663</v>
      </c>
    </row>
    <row r="83" spans="1:31" ht="13.8" x14ac:dyDescent="0.25">
      <c r="A83" s="95">
        <v>43941</v>
      </c>
      <c r="B83" s="81">
        <v>23702</v>
      </c>
      <c r="C83" s="81">
        <v>916</v>
      </c>
      <c r="D83" s="81">
        <v>5020</v>
      </c>
      <c r="E83" s="81"/>
      <c r="F83" s="81">
        <f t="shared" si="21"/>
        <v>671</v>
      </c>
      <c r="G83" s="81">
        <f t="shared" si="21"/>
        <v>38</v>
      </c>
      <c r="H83" s="81">
        <f t="shared" si="21"/>
        <v>412</v>
      </c>
      <c r="I83" s="81">
        <f t="shared" si="18"/>
        <v>17766</v>
      </c>
      <c r="J83" s="82">
        <f t="shared" si="5"/>
        <v>3.8261530323289245E-2</v>
      </c>
      <c r="K83" s="82">
        <f t="shared" si="6"/>
        <v>2.1658592191507553E-3</v>
      </c>
      <c r="L83" s="82">
        <f t="shared" si="7"/>
        <v>2.348247363921345E-2</v>
      </c>
      <c r="M83" s="81">
        <f t="shared" si="9"/>
        <v>1.4917745544935774</v>
      </c>
      <c r="N83" s="84">
        <f t="shared" si="8"/>
        <v>3.8646527719179813E-2</v>
      </c>
      <c r="O83" s="84"/>
      <c r="P83" s="85">
        <f t="shared" si="10"/>
        <v>0.21179647287148765</v>
      </c>
      <c r="Q83" s="87">
        <f t="shared" si="11"/>
        <v>3.8646527719179813E-2</v>
      </c>
      <c r="R83" s="96">
        <f t="shared" si="19"/>
        <v>0.74955699940933251</v>
      </c>
      <c r="AB83" s="119">
        <f t="shared" si="20"/>
        <v>924.85714285714289</v>
      </c>
      <c r="AC83" s="120">
        <f t="shared" si="20"/>
        <v>39.714285714285715</v>
      </c>
      <c r="AD83" s="67">
        <f t="shared" si="13"/>
        <v>48.502142857142857</v>
      </c>
      <c r="AE83" s="41">
        <f t="shared" si="14"/>
        <v>0.81881507444442814</v>
      </c>
    </row>
    <row r="84" spans="1:31" ht="13.8" x14ac:dyDescent="0.25">
      <c r="A84" s="95">
        <v>43942</v>
      </c>
      <c r="B84" s="81">
        <v>24452</v>
      </c>
      <c r="C84" s="81">
        <v>950</v>
      </c>
      <c r="D84" s="81">
        <v>5411</v>
      </c>
      <c r="E84" s="81"/>
      <c r="F84" s="81">
        <f t="shared" si="21"/>
        <v>750</v>
      </c>
      <c r="G84" s="81">
        <f t="shared" si="21"/>
        <v>34</v>
      </c>
      <c r="H84" s="81">
        <f t="shared" si="21"/>
        <v>391</v>
      </c>
      <c r="I84" s="81">
        <f t="shared" si="18"/>
        <v>18091</v>
      </c>
      <c r="J84" s="82">
        <f t="shared" si="5"/>
        <v>4.223479825657165E-2</v>
      </c>
      <c r="K84" s="82">
        <f t="shared" si="6"/>
        <v>1.9137678712146796E-3</v>
      </c>
      <c r="L84" s="82">
        <f t="shared" si="7"/>
        <v>2.2008330518968815E-2</v>
      </c>
      <c r="M84" s="81">
        <f t="shared" si="9"/>
        <v>1.7655139431205928</v>
      </c>
      <c r="N84" s="84">
        <f t="shared" si="8"/>
        <v>3.8851627678717485E-2</v>
      </c>
      <c r="O84" s="84"/>
      <c r="P84" s="85">
        <f t="shared" si="10"/>
        <v>0.22129069196793719</v>
      </c>
      <c r="Q84" s="87">
        <f t="shared" si="11"/>
        <v>3.8851627678717485E-2</v>
      </c>
      <c r="R84" s="96">
        <f t="shared" si="19"/>
        <v>0.73985768035334532</v>
      </c>
      <c r="AB84" s="119">
        <f t="shared" si="20"/>
        <v>906.42857142857144</v>
      </c>
      <c r="AC84" s="120">
        <f t="shared" si="20"/>
        <v>37.571428571428569</v>
      </c>
      <c r="AD84" s="67">
        <f t="shared" si="13"/>
        <v>50.057857142857138</v>
      </c>
      <c r="AE84" s="41">
        <f t="shared" si="14"/>
        <v>0.75056006620910098</v>
      </c>
    </row>
    <row r="85" spans="1:31" ht="13.8" x14ac:dyDescent="0.25">
      <c r="A85" s="95">
        <v>43943</v>
      </c>
      <c r="B85" s="81">
        <v>25361</v>
      </c>
      <c r="C85" s="81">
        <v>993</v>
      </c>
      <c r="D85" s="81">
        <v>5889</v>
      </c>
      <c r="E85" s="81"/>
      <c r="F85" s="81">
        <f t="shared" si="21"/>
        <v>909</v>
      </c>
      <c r="G85" s="81">
        <f t="shared" si="21"/>
        <v>43</v>
      </c>
      <c r="H85" s="81">
        <f t="shared" si="21"/>
        <v>478</v>
      </c>
      <c r="I85" s="81">
        <f t="shared" si="18"/>
        <v>18479</v>
      </c>
      <c r="J85" s="82">
        <f t="shared" si="5"/>
        <v>5.0269714726314037E-2</v>
      </c>
      <c r="K85" s="82">
        <f t="shared" si="6"/>
        <v>2.3768724780277488E-3</v>
      </c>
      <c r="L85" s="82">
        <f t="shared" si="7"/>
        <v>2.6421977779006137E-2</v>
      </c>
      <c r="M85" s="81">
        <f t="shared" si="9"/>
        <v>1.7455458908133343</v>
      </c>
      <c r="N85" s="84">
        <f t="shared" si="8"/>
        <v>3.9154607468159776E-2</v>
      </c>
      <c r="O85" s="84"/>
      <c r="P85" s="85">
        <f t="shared" si="10"/>
        <v>0.23220693190331612</v>
      </c>
      <c r="Q85" s="87">
        <f t="shared" si="11"/>
        <v>3.9154607468159776E-2</v>
      </c>
      <c r="R85" s="96">
        <f t="shared" si="19"/>
        <v>0.72863846062852411</v>
      </c>
      <c r="AB85" s="119">
        <f t="shared" si="20"/>
        <v>897.57142857142856</v>
      </c>
      <c r="AC85" s="120">
        <f t="shared" si="20"/>
        <v>38.428571428571431</v>
      </c>
      <c r="AD85" s="67">
        <f t="shared" si="13"/>
        <v>53.051428571428573</v>
      </c>
      <c r="AE85" s="41">
        <f t="shared" si="14"/>
        <v>0.72436449806118053</v>
      </c>
    </row>
    <row r="86" spans="1:31" ht="13.8" x14ac:dyDescent="0.25">
      <c r="A86" s="95">
        <v>43944</v>
      </c>
      <c r="B86" s="81">
        <v>26138</v>
      </c>
      <c r="C86" s="81">
        <v>1025</v>
      </c>
      <c r="D86" s="94">
        <v>6133</v>
      </c>
      <c r="E86" s="94"/>
      <c r="F86" s="81">
        <f t="shared" si="21"/>
        <v>777</v>
      </c>
      <c r="G86" s="81">
        <f t="shared" si="21"/>
        <v>32</v>
      </c>
      <c r="H86" s="81">
        <f t="shared" si="21"/>
        <v>244</v>
      </c>
      <c r="I86" s="81">
        <f t="shared" si="18"/>
        <v>18980</v>
      </c>
      <c r="J86" s="82">
        <f t="shared" si="5"/>
        <v>4.2068331863039508E-2</v>
      </c>
      <c r="K86" s="82">
        <f t="shared" si="6"/>
        <v>1.7316954380648304E-3</v>
      </c>
      <c r="L86" s="82">
        <f t="shared" si="7"/>
        <v>1.3204177715244332E-2</v>
      </c>
      <c r="M86" s="81">
        <f t="shared" si="9"/>
        <v>2.816596755424301</v>
      </c>
      <c r="N86" s="84">
        <f t="shared" si="8"/>
        <v>3.9214936108347996E-2</v>
      </c>
      <c r="O86" s="84"/>
      <c r="P86" s="85">
        <f t="shared" si="10"/>
        <v>0.2346392225878032</v>
      </c>
      <c r="Q86" s="87">
        <f t="shared" si="11"/>
        <v>3.9214936108347996E-2</v>
      </c>
      <c r="R86" s="96">
        <f t="shared" si="19"/>
        <v>0.72614584130384885</v>
      </c>
      <c r="AB86" s="119">
        <f t="shared" si="20"/>
        <v>823.14285714285711</v>
      </c>
      <c r="AC86" s="120">
        <f t="shared" si="20"/>
        <v>38.285714285714285</v>
      </c>
      <c r="AD86" s="67">
        <f t="shared" si="13"/>
        <v>54.77214285714286</v>
      </c>
      <c r="AE86" s="41">
        <f t="shared" si="14"/>
        <v>0.69899975222023703</v>
      </c>
    </row>
    <row r="87" spans="1:31" ht="13.8" x14ac:dyDescent="0.25">
      <c r="A87" s="95">
        <v>43945</v>
      </c>
      <c r="B87" s="81">
        <v>26929</v>
      </c>
      <c r="C87" s="81">
        <v>1060</v>
      </c>
      <c r="D87" s="81">
        <v>6703</v>
      </c>
      <c r="E87" s="81"/>
      <c r="F87" s="81">
        <f t="shared" si="21"/>
        <v>791</v>
      </c>
      <c r="G87" s="81">
        <f t="shared" si="21"/>
        <v>35</v>
      </c>
      <c r="H87" s="81">
        <f t="shared" si="21"/>
        <v>570</v>
      </c>
      <c r="I87" s="81">
        <f t="shared" si="18"/>
        <v>19166</v>
      </c>
      <c r="J87" s="82">
        <f t="shared" si="5"/>
        <v>4.1696493364758759E-2</v>
      </c>
      <c r="K87" s="82">
        <f t="shared" si="6"/>
        <v>1.8440463645943098E-3</v>
      </c>
      <c r="L87" s="82">
        <f t="shared" si="7"/>
        <v>3.0031612223393046E-2</v>
      </c>
      <c r="M87" s="81">
        <f t="shared" si="9"/>
        <v>1.3080982546497872</v>
      </c>
      <c r="N87" s="84">
        <f t="shared" si="8"/>
        <v>3.9362768762300868E-2</v>
      </c>
      <c r="O87" s="84"/>
      <c r="P87" s="85">
        <f t="shared" si="10"/>
        <v>0.24891381039028557</v>
      </c>
      <c r="Q87" s="87">
        <f t="shared" si="11"/>
        <v>3.9362768762300868E-2</v>
      </c>
      <c r="R87" s="96">
        <f t="shared" si="19"/>
        <v>0.71172342084741358</v>
      </c>
      <c r="AB87" s="119">
        <f t="shared" si="20"/>
        <v>798</v>
      </c>
      <c r="AC87" s="120">
        <f t="shared" si="20"/>
        <v>37</v>
      </c>
      <c r="AD87" s="67">
        <f t="shared" si="13"/>
        <v>53.48357142857143</v>
      </c>
      <c r="AE87" s="41">
        <f t="shared" si="14"/>
        <v>0.69180122066856309</v>
      </c>
    </row>
    <row r="88" spans="1:31" ht="13.8" x14ac:dyDescent="0.25">
      <c r="A88" s="95">
        <v>43946</v>
      </c>
      <c r="B88" s="81">
        <v>27653</v>
      </c>
      <c r="C88" s="81">
        <v>1110</v>
      </c>
      <c r="D88" s="81">
        <v>7024</v>
      </c>
      <c r="E88" s="81"/>
      <c r="F88" s="81">
        <f t="shared" si="21"/>
        <v>724</v>
      </c>
      <c r="G88" s="81">
        <f t="shared" si="21"/>
        <v>50</v>
      </c>
      <c r="H88" s="81">
        <f t="shared" si="21"/>
        <v>321</v>
      </c>
      <c r="I88" s="81">
        <f t="shared" si="18"/>
        <v>19519</v>
      </c>
      <c r="J88" s="82">
        <f t="shared" si="5"/>
        <v>3.779488051764314E-2</v>
      </c>
      <c r="K88" s="82">
        <f t="shared" si="6"/>
        <v>2.6087863925701765E-3</v>
      </c>
      <c r="L88" s="82">
        <f t="shared" si="7"/>
        <v>1.6748408640300531E-2</v>
      </c>
      <c r="M88" s="81">
        <f t="shared" si="9"/>
        <v>1.952497789760508</v>
      </c>
      <c r="N88" s="84">
        <f t="shared" si="8"/>
        <v>4.0140310273749681E-2</v>
      </c>
      <c r="O88" s="84"/>
      <c r="P88" s="85">
        <f t="shared" si="10"/>
        <v>0.25400499041695296</v>
      </c>
      <c r="Q88" s="87">
        <f t="shared" si="11"/>
        <v>4.0140310273749681E-2</v>
      </c>
      <c r="R88" s="96">
        <f t="shared" si="19"/>
        <v>0.70585469930929734</v>
      </c>
      <c r="AB88" s="119">
        <f t="shared" si="20"/>
        <v>777.28571428571433</v>
      </c>
      <c r="AC88" s="120">
        <f t="shared" si="20"/>
        <v>40.428571428571431</v>
      </c>
      <c r="AD88" s="67">
        <f t="shared" si="13"/>
        <v>53.295000000000002</v>
      </c>
      <c r="AE88" s="41">
        <f t="shared" si="14"/>
        <v>0.75858094433945833</v>
      </c>
    </row>
    <row r="89" spans="1:31" ht="13.8" x14ac:dyDescent="0.25">
      <c r="A89" s="95">
        <v>43947</v>
      </c>
      <c r="B89" s="81">
        <v>28484</v>
      </c>
      <c r="C89" s="81">
        <v>1143</v>
      </c>
      <c r="D89" s="81">
        <v>7462</v>
      </c>
      <c r="E89" s="81"/>
      <c r="F89" s="81">
        <f t="shared" si="21"/>
        <v>831</v>
      </c>
      <c r="G89" s="81">
        <f t="shared" si="21"/>
        <v>33</v>
      </c>
      <c r="H89" s="81">
        <f t="shared" si="21"/>
        <v>438</v>
      </c>
      <c r="I89" s="81">
        <f t="shared" si="18"/>
        <v>19879</v>
      </c>
      <c r="J89" s="82">
        <f t="shared" si="5"/>
        <v>4.2596648378999749E-2</v>
      </c>
      <c r="K89" s="82">
        <f t="shared" si="6"/>
        <v>1.6906603821917107E-3</v>
      </c>
      <c r="L89" s="82">
        <f t="shared" si="7"/>
        <v>2.2439674163635431E-2</v>
      </c>
      <c r="M89" s="81">
        <f t="shared" si="9"/>
        <v>1.7652738422711169</v>
      </c>
      <c r="N89" s="84">
        <f t="shared" si="8"/>
        <v>4.0127791040584185E-2</v>
      </c>
      <c r="O89" s="84"/>
      <c r="P89" s="85">
        <f t="shared" si="10"/>
        <v>0.2619716331975846</v>
      </c>
      <c r="Q89" s="87">
        <f t="shared" si="11"/>
        <v>4.0127791040584185E-2</v>
      </c>
      <c r="R89" s="96">
        <f t="shared" si="19"/>
        <v>0.69790057576183129</v>
      </c>
      <c r="AB89" s="119">
        <f t="shared" si="20"/>
        <v>779</v>
      </c>
      <c r="AC89" s="120">
        <f t="shared" si="20"/>
        <v>37.857142857142854</v>
      </c>
      <c r="AD89" s="67">
        <f t="shared" si="13"/>
        <v>50.867142857142859</v>
      </c>
      <c r="AE89" s="41">
        <f t="shared" si="14"/>
        <v>0.74423568399472007</v>
      </c>
    </row>
    <row r="90" spans="1:31" ht="13.8" x14ac:dyDescent="0.25">
      <c r="A90" s="95">
        <v>43948</v>
      </c>
      <c r="B90" s="81">
        <v>29202</v>
      </c>
      <c r="C90" s="81">
        <v>1184</v>
      </c>
      <c r="D90" s="81">
        <v>7776</v>
      </c>
      <c r="E90" s="81"/>
      <c r="F90" s="81">
        <f t="shared" si="21"/>
        <v>718</v>
      </c>
      <c r="G90" s="81">
        <f t="shared" si="21"/>
        <v>41</v>
      </c>
      <c r="H90" s="81">
        <f t="shared" si="21"/>
        <v>314</v>
      </c>
      <c r="I90" s="81">
        <f t="shared" si="18"/>
        <v>20242</v>
      </c>
      <c r="J90" s="82">
        <f t="shared" si="5"/>
        <v>3.613839434236877E-2</v>
      </c>
      <c r="K90" s="82">
        <f t="shared" si="6"/>
        <v>2.0624779918506967E-3</v>
      </c>
      <c r="L90" s="82">
        <f t="shared" si="7"/>
        <v>1.5795563157100456E-2</v>
      </c>
      <c r="M90" s="81">
        <f t="shared" si="9"/>
        <v>2.0236482848787292</v>
      </c>
      <c r="N90" s="84">
        <f t="shared" si="8"/>
        <v>4.0545168139168551E-2</v>
      </c>
      <c r="O90" s="84"/>
      <c r="P90" s="85">
        <f t="shared" si="10"/>
        <v>0.26628313129237724</v>
      </c>
      <c r="Q90" s="87">
        <f t="shared" si="11"/>
        <v>4.0545168139168551E-2</v>
      </c>
      <c r="R90" s="96">
        <f t="shared" si="19"/>
        <v>0.69317170056845423</v>
      </c>
      <c r="AB90" s="119">
        <f t="shared" si="20"/>
        <v>785.71428571428567</v>
      </c>
      <c r="AC90" s="120">
        <f t="shared" si="20"/>
        <v>38.285714285714285</v>
      </c>
      <c r="AD90" s="67">
        <f t="shared" si="13"/>
        <v>49.853571428571428</v>
      </c>
      <c r="AE90" s="41">
        <f t="shared" si="14"/>
        <v>0.76796332115481047</v>
      </c>
    </row>
    <row r="91" spans="1:31" ht="13.8" x14ac:dyDescent="0.25">
      <c r="A91" s="95">
        <v>43949</v>
      </c>
      <c r="B91" s="81">
        <v>29824</v>
      </c>
      <c r="C91" s="81">
        <v>1231</v>
      </c>
      <c r="D91" s="81">
        <v>8254</v>
      </c>
      <c r="E91" s="81"/>
      <c r="F91" s="81">
        <f t="shared" si="21"/>
        <v>622</v>
      </c>
      <c r="G91" s="81">
        <f t="shared" si="21"/>
        <v>47</v>
      </c>
      <c r="H91" s="81">
        <f t="shared" si="21"/>
        <v>478</v>
      </c>
      <c r="I91" s="81">
        <f t="shared" si="18"/>
        <v>20339</v>
      </c>
      <c r="J91" s="82">
        <f t="shared" si="5"/>
        <v>3.0745526251650668E-2</v>
      </c>
      <c r="K91" s="82">
        <f t="shared" si="6"/>
        <v>2.3219049501037449E-3</v>
      </c>
      <c r="L91" s="82">
        <f t="shared" si="7"/>
        <v>2.3614267364884894E-2</v>
      </c>
      <c r="M91" s="81">
        <f t="shared" si="9"/>
        <v>1.1854303664493577</v>
      </c>
      <c r="N91" s="84">
        <f t="shared" si="8"/>
        <v>4.1275482832618025E-2</v>
      </c>
      <c r="O91" s="84"/>
      <c r="P91" s="85">
        <f t="shared" si="10"/>
        <v>0.27675697424892703</v>
      </c>
      <c r="Q91" s="87">
        <f t="shared" si="11"/>
        <v>4.1275482832618025E-2</v>
      </c>
      <c r="R91" s="96">
        <f t="shared" si="19"/>
        <v>0.68196754291845496</v>
      </c>
      <c r="AB91" s="119">
        <f t="shared" si="20"/>
        <v>767.42857142857144</v>
      </c>
      <c r="AC91" s="120">
        <f t="shared" si="20"/>
        <v>40.142857142857146</v>
      </c>
      <c r="AD91" s="67">
        <f t="shared" si="13"/>
        <v>49.366428571428571</v>
      </c>
      <c r="AE91" s="41">
        <f t="shared" si="14"/>
        <v>0.81316105508370362</v>
      </c>
    </row>
    <row r="92" spans="1:31" ht="13.8" x14ac:dyDescent="0.25">
      <c r="A92" s="95">
        <v>43950</v>
      </c>
      <c r="B92" s="81">
        <v>30626</v>
      </c>
      <c r="C92" s="81">
        <v>1283</v>
      </c>
      <c r="D92" s="81">
        <v>8629</v>
      </c>
      <c r="E92" s="81"/>
      <c r="F92" s="81">
        <f t="shared" si="21"/>
        <v>802</v>
      </c>
      <c r="G92" s="81">
        <f t="shared" si="21"/>
        <v>52</v>
      </c>
      <c r="H92" s="81">
        <f t="shared" si="21"/>
        <v>375</v>
      </c>
      <c r="I92" s="81">
        <f t="shared" si="18"/>
        <v>20714</v>
      </c>
      <c r="J92" s="82">
        <f t="shared" si="5"/>
        <v>3.9454355920475741E-2</v>
      </c>
      <c r="K92" s="82">
        <f t="shared" si="6"/>
        <v>2.5566645361128864E-3</v>
      </c>
      <c r="L92" s="82">
        <f t="shared" si="7"/>
        <v>1.843748463542947E-2</v>
      </c>
      <c r="M92" s="81">
        <f t="shared" si="9"/>
        <v>1.8793024474626607</v>
      </c>
      <c r="N92" s="84">
        <f t="shared" si="8"/>
        <v>4.1892509632338537E-2</v>
      </c>
      <c r="O92" s="84"/>
      <c r="P92" s="85">
        <f t="shared" si="10"/>
        <v>0.28175406517338208</v>
      </c>
      <c r="Q92" s="87">
        <f t="shared" si="11"/>
        <v>4.1892509632338537E-2</v>
      </c>
      <c r="R92" s="96">
        <f t="shared" si="19"/>
        <v>0.67635342519427932</v>
      </c>
      <c r="AB92" s="119">
        <f t="shared" ref="AB92:AC107" si="22">AVERAGE(F86:F92)</f>
        <v>752.14285714285711</v>
      </c>
      <c r="AC92" s="120">
        <f t="shared" si="22"/>
        <v>41.428571428571431</v>
      </c>
      <c r="AD92" s="67">
        <f t="shared" si="13"/>
        <v>45.272857142857141</v>
      </c>
      <c r="AE92" s="41">
        <f t="shared" si="14"/>
        <v>0.91508630210469855</v>
      </c>
    </row>
    <row r="93" spans="1:31" ht="13.8" x14ac:dyDescent="0.25">
      <c r="A93" s="95">
        <v>43951</v>
      </c>
      <c r="B93" s="81">
        <v>31376</v>
      </c>
      <c r="C93" s="81">
        <v>1328</v>
      </c>
      <c r="D93" s="81">
        <v>9377</v>
      </c>
      <c r="E93" s="81"/>
      <c r="F93" s="81">
        <f t="shared" si="21"/>
        <v>750</v>
      </c>
      <c r="G93" s="81">
        <f t="shared" si="21"/>
        <v>45</v>
      </c>
      <c r="H93" s="81">
        <f t="shared" si="21"/>
        <v>748</v>
      </c>
      <c r="I93" s="81">
        <f t="shared" si="18"/>
        <v>20671</v>
      </c>
      <c r="J93" s="82">
        <f t="shared" si="5"/>
        <v>3.6228821532954349E-2</v>
      </c>
      <c r="K93" s="82">
        <f t="shared" si="6"/>
        <v>2.1724437578449357E-3</v>
      </c>
      <c r="L93" s="82">
        <f t="shared" si="7"/>
        <v>3.6110842908178044E-2</v>
      </c>
      <c r="M93" s="81">
        <f t="shared" si="9"/>
        <v>0.94633519449384162</v>
      </c>
      <c r="N93" s="84">
        <f t="shared" si="8"/>
        <v>4.2325344212136663E-2</v>
      </c>
      <c r="O93" s="84"/>
      <c r="P93" s="85">
        <f t="shared" si="10"/>
        <v>0.29885900050994391</v>
      </c>
      <c r="Q93" s="87">
        <f t="shared" si="11"/>
        <v>4.2325344212136663E-2</v>
      </c>
      <c r="R93" s="96">
        <f t="shared" si="19"/>
        <v>0.65881565527791941</v>
      </c>
      <c r="AB93" s="119">
        <f t="shared" si="22"/>
        <v>748.28571428571433</v>
      </c>
      <c r="AC93" s="120">
        <f t="shared" si="22"/>
        <v>43.285714285714285</v>
      </c>
      <c r="AD93" s="67">
        <f t="shared" si="13"/>
        <v>43.89</v>
      </c>
      <c r="AE93" s="41">
        <f t="shared" si="14"/>
        <v>0.9862318132994824</v>
      </c>
    </row>
    <row r="94" spans="1:31" ht="13.8" x14ac:dyDescent="0.25">
      <c r="A94" s="95">
        <v>43952</v>
      </c>
      <c r="B94" s="81">
        <v>31835</v>
      </c>
      <c r="C94" s="81">
        <v>1369</v>
      </c>
      <c r="D94" s="81">
        <v>9905</v>
      </c>
      <c r="E94" s="81"/>
      <c r="F94" s="81">
        <f t="shared" ref="F94:H109" si="23">B94-B93</f>
        <v>459</v>
      </c>
      <c r="G94" s="81">
        <f t="shared" si="23"/>
        <v>41</v>
      </c>
      <c r="H94" s="81">
        <f t="shared" si="23"/>
        <v>528</v>
      </c>
      <c r="I94" s="81">
        <f t="shared" si="18"/>
        <v>20561</v>
      </c>
      <c r="J94" s="82">
        <f t="shared" si="5"/>
        <v>2.2218483226274614E-2</v>
      </c>
      <c r="K94" s="82">
        <f t="shared" si="6"/>
        <v>1.9834550819989357E-3</v>
      </c>
      <c r="L94" s="82">
        <f t="shared" si="7"/>
        <v>2.5543031299888733E-2</v>
      </c>
      <c r="M94" s="81">
        <f t="shared" si="9"/>
        <v>0.80716742841884448</v>
      </c>
      <c r="N94" s="84">
        <f t="shared" si="8"/>
        <v>4.3002984136956184E-2</v>
      </c>
      <c r="O94" s="84"/>
      <c r="P94" s="85">
        <f t="shared" si="10"/>
        <v>0.31113554264174653</v>
      </c>
      <c r="Q94" s="87">
        <f t="shared" si="11"/>
        <v>4.3002984136956184E-2</v>
      </c>
      <c r="R94" s="96">
        <f t="shared" si="19"/>
        <v>0.64586147322129728</v>
      </c>
      <c r="AB94" s="119">
        <f t="shared" si="22"/>
        <v>700.85714285714289</v>
      </c>
      <c r="AC94" s="120">
        <f t="shared" si="22"/>
        <v>44.142857142857146</v>
      </c>
      <c r="AD94" s="67">
        <f t="shared" si="13"/>
        <v>42.750714285714288</v>
      </c>
      <c r="AE94" s="41">
        <f t="shared" si="14"/>
        <v>1.0325642010993969</v>
      </c>
    </row>
    <row r="95" spans="1:31" ht="13.8" x14ac:dyDescent="0.25">
      <c r="A95" s="95">
        <v>43953</v>
      </c>
      <c r="B95" s="81">
        <v>32484</v>
      </c>
      <c r="C95" s="81">
        <v>1418</v>
      </c>
      <c r="D95" s="81">
        <v>10378</v>
      </c>
      <c r="E95" s="81"/>
      <c r="F95" s="81">
        <f t="shared" si="23"/>
        <v>649</v>
      </c>
      <c r="G95" s="81">
        <f t="shared" si="23"/>
        <v>49</v>
      </c>
      <c r="H95" s="81">
        <f t="shared" si="23"/>
        <v>473</v>
      </c>
      <c r="I95" s="81">
        <f t="shared" si="18"/>
        <v>20688</v>
      </c>
      <c r="J95" s="82">
        <f t="shared" si="5"/>
        <v>3.1584028638107595E-2</v>
      </c>
      <c r="K95" s="82">
        <f t="shared" si="6"/>
        <v>2.3831525704002725E-3</v>
      </c>
      <c r="L95" s="82">
        <f t="shared" si="7"/>
        <v>2.3004717669374057E-2</v>
      </c>
      <c r="M95" s="81">
        <f t="shared" si="9"/>
        <v>1.2440597946899048</v>
      </c>
      <c r="N95" s="84">
        <f t="shared" si="8"/>
        <v>4.3652259573944092E-2</v>
      </c>
      <c r="O95" s="84"/>
      <c r="P95" s="85">
        <f t="shared" si="10"/>
        <v>0.31948035956163034</v>
      </c>
      <c r="Q95" s="87">
        <f t="shared" si="11"/>
        <v>4.3652259573944092E-2</v>
      </c>
      <c r="R95" s="96">
        <f t="shared" si="19"/>
        <v>0.63686738086442563</v>
      </c>
      <c r="AB95" s="119">
        <f t="shared" si="22"/>
        <v>690.14285714285711</v>
      </c>
      <c r="AC95" s="120">
        <f t="shared" si="22"/>
        <v>44</v>
      </c>
      <c r="AD95" s="67">
        <f t="shared" si="13"/>
        <v>42.844999999999999</v>
      </c>
      <c r="AE95" s="41">
        <f t="shared" si="14"/>
        <v>1.0269576379974326</v>
      </c>
    </row>
    <row r="96" spans="1:31" ht="13.8" x14ac:dyDescent="0.25">
      <c r="A96" s="95">
        <v>43954</v>
      </c>
      <c r="B96" s="81">
        <v>33088</v>
      </c>
      <c r="C96" s="81">
        <v>1453</v>
      </c>
      <c r="D96" s="81">
        <v>11037</v>
      </c>
      <c r="E96" s="81"/>
      <c r="F96" s="81">
        <f t="shared" si="23"/>
        <v>604</v>
      </c>
      <c r="G96" s="81">
        <f t="shared" si="23"/>
        <v>35</v>
      </c>
      <c r="H96" s="81">
        <f t="shared" si="23"/>
        <v>659</v>
      </c>
      <c r="I96" s="81">
        <f t="shared" si="18"/>
        <v>20598</v>
      </c>
      <c r="J96" s="82">
        <f t="shared" si="5"/>
        <v>2.9213994169682359E-2</v>
      </c>
      <c r="K96" s="82">
        <f t="shared" si="6"/>
        <v>1.6918020108275329E-3</v>
      </c>
      <c r="L96" s="82">
        <f t="shared" si="7"/>
        <v>3.1854215003866974E-2</v>
      </c>
      <c r="M96" s="81">
        <f t="shared" si="9"/>
        <v>0.87086327288528631</v>
      </c>
      <c r="N96" s="84">
        <f t="shared" si="8"/>
        <v>4.3913201160541586E-2</v>
      </c>
      <c r="O96" s="84"/>
      <c r="P96" s="85">
        <f t="shared" si="10"/>
        <v>0.33356503868471954</v>
      </c>
      <c r="Q96" s="87">
        <f t="shared" si="11"/>
        <v>4.3913201160541586E-2</v>
      </c>
      <c r="R96" s="96">
        <f t="shared" si="19"/>
        <v>0.62252176015473881</v>
      </c>
      <c r="AB96" s="119">
        <f t="shared" si="22"/>
        <v>657.71428571428567</v>
      </c>
      <c r="AC96" s="120">
        <f t="shared" si="22"/>
        <v>44.285714285714285</v>
      </c>
      <c r="AD96" s="67">
        <f t="shared" si="13"/>
        <v>43.214285714285715</v>
      </c>
      <c r="AE96" s="41">
        <f t="shared" si="14"/>
        <v>1.024793388429752</v>
      </c>
    </row>
    <row r="97" spans="1:31" ht="13.8" x14ac:dyDescent="0.25">
      <c r="A97" s="95">
        <v>43955</v>
      </c>
      <c r="B97" s="81">
        <v>33682</v>
      </c>
      <c r="C97" s="81">
        <v>1494</v>
      </c>
      <c r="D97" s="81">
        <v>11607</v>
      </c>
      <c r="E97" s="81"/>
      <c r="F97" s="81">
        <f t="shared" si="23"/>
        <v>594</v>
      </c>
      <c r="G97" s="81">
        <f t="shared" si="23"/>
        <v>41</v>
      </c>
      <c r="H97" s="81">
        <f t="shared" si="23"/>
        <v>570</v>
      </c>
      <c r="I97" s="81">
        <f t="shared" si="18"/>
        <v>20581</v>
      </c>
      <c r="J97" s="82">
        <f t="shared" ref="J97:J160" si="24">F97/I96*$B$2/($B$2-B96)</f>
        <v>2.8856188539592421E-2</v>
      </c>
      <c r="K97" s="82">
        <f t="shared" ref="K97:K160" si="25">G97/I96</f>
        <v>1.9904845130595205E-3</v>
      </c>
      <c r="L97" s="82">
        <f t="shared" ref="L97:L160" si="26">H97/I96</f>
        <v>2.7672589571803088E-2</v>
      </c>
      <c r="M97" s="81">
        <f t="shared" si="9"/>
        <v>0.97279831675699624</v>
      </c>
      <c r="N97" s="84">
        <f t="shared" ref="N97:N160" si="27">C97/B97</f>
        <v>4.4356035864853628E-2</v>
      </c>
      <c r="O97" s="84"/>
      <c r="P97" s="85">
        <f t="shared" si="10"/>
        <v>0.34460542723116205</v>
      </c>
      <c r="Q97" s="87">
        <f t="shared" si="11"/>
        <v>4.4356035864853628E-2</v>
      </c>
      <c r="R97" s="96">
        <f t="shared" si="19"/>
        <v>0.61103853690398435</v>
      </c>
      <c r="AB97" s="119">
        <f t="shared" si="22"/>
        <v>640</v>
      </c>
      <c r="AC97" s="120">
        <f t="shared" si="22"/>
        <v>44.285714285714285</v>
      </c>
      <c r="AD97" s="67">
        <f t="shared" si="13"/>
        <v>42.208571428571432</v>
      </c>
      <c r="AE97" s="41">
        <f t="shared" si="14"/>
        <v>1.0492113991741689</v>
      </c>
    </row>
    <row r="98" spans="1:31" ht="13.8" x14ac:dyDescent="0.25">
      <c r="A98" s="95">
        <v>43956</v>
      </c>
      <c r="B98" s="81">
        <v>34246</v>
      </c>
      <c r="C98" s="81">
        <v>1532</v>
      </c>
      <c r="D98" s="81">
        <v>12113</v>
      </c>
      <c r="E98" s="81"/>
      <c r="F98" s="81">
        <f t="shared" si="23"/>
        <v>564</v>
      </c>
      <c r="G98" s="81">
        <f t="shared" si="23"/>
        <v>38</v>
      </c>
      <c r="H98" s="81">
        <f t="shared" si="23"/>
        <v>506</v>
      </c>
      <c r="I98" s="81">
        <f t="shared" si="18"/>
        <v>20601</v>
      </c>
      <c r="J98" s="82">
        <f t="shared" si="24"/>
        <v>2.7421751554801265E-2</v>
      </c>
      <c r="K98" s="82">
        <f t="shared" si="25"/>
        <v>1.8463631504785968E-3</v>
      </c>
      <c r="L98" s="82">
        <f t="shared" si="26"/>
        <v>2.4585783003741316E-2</v>
      </c>
      <c r="M98" s="81">
        <f t="shared" ref="M98:M161" si="28">J98/(K98+L98)</f>
        <v>1.0374394646128031</v>
      </c>
      <c r="N98" s="84">
        <f t="shared" si="27"/>
        <v>4.4735151550546047E-2</v>
      </c>
      <c r="O98" s="84"/>
      <c r="P98" s="85">
        <f t="shared" ref="P98:P161" si="29">D98/B98</f>
        <v>0.35370554225310985</v>
      </c>
      <c r="Q98" s="87">
        <f t="shared" ref="Q98:Q161" si="30">N98</f>
        <v>4.4735151550546047E-2</v>
      </c>
      <c r="R98" s="96">
        <f t="shared" si="19"/>
        <v>0.60155930619634412</v>
      </c>
      <c r="AB98" s="119">
        <f t="shared" si="22"/>
        <v>631.71428571428567</v>
      </c>
      <c r="AC98" s="120">
        <f t="shared" si="22"/>
        <v>43</v>
      </c>
      <c r="AD98" s="67">
        <f t="shared" si="13"/>
        <v>41.36785714285714</v>
      </c>
      <c r="AE98" s="41">
        <f t="shared" si="14"/>
        <v>1.0394543727877061</v>
      </c>
    </row>
    <row r="99" spans="1:31" ht="13.8" x14ac:dyDescent="0.25">
      <c r="A99" s="95">
        <v>43957</v>
      </c>
      <c r="B99" s="81">
        <v>34781</v>
      </c>
      <c r="C99" s="81">
        <v>1574</v>
      </c>
      <c r="D99" s="81">
        <v>12861</v>
      </c>
      <c r="E99" s="81"/>
      <c r="F99" s="81">
        <f t="shared" si="23"/>
        <v>535</v>
      </c>
      <c r="G99" s="81">
        <f t="shared" si="23"/>
        <v>42</v>
      </c>
      <c r="H99" s="81">
        <f t="shared" si="23"/>
        <v>748</v>
      </c>
      <c r="I99" s="81">
        <f t="shared" si="18"/>
        <v>20346</v>
      </c>
      <c r="J99" s="82">
        <f t="shared" si="24"/>
        <v>2.5986798163777542E-2</v>
      </c>
      <c r="K99" s="82">
        <f t="shared" si="25"/>
        <v>2.0387359836901123E-3</v>
      </c>
      <c r="L99" s="82">
        <f t="shared" si="26"/>
        <v>3.6308917042861995E-2</v>
      </c>
      <c r="M99" s="81">
        <f t="shared" si="28"/>
        <v>0.67766332781263439</v>
      </c>
      <c r="N99" s="84">
        <f t="shared" si="27"/>
        <v>4.5254593024927403E-2</v>
      </c>
      <c r="O99" s="84"/>
      <c r="P99" s="85">
        <f t="shared" si="29"/>
        <v>0.36977085190190045</v>
      </c>
      <c r="Q99" s="87">
        <f t="shared" si="30"/>
        <v>4.5254593024927403E-2</v>
      </c>
      <c r="R99" s="96">
        <f t="shared" si="19"/>
        <v>0.5849745550731722</v>
      </c>
      <c r="AB99" s="119">
        <f t="shared" si="22"/>
        <v>593.57142857142856</v>
      </c>
      <c r="AC99" s="120">
        <f t="shared" si="22"/>
        <v>41.571428571428569</v>
      </c>
      <c r="AD99" s="67">
        <f t="shared" si="13"/>
        <v>41.155714285714289</v>
      </c>
      <c r="AE99" s="41">
        <f t="shared" si="14"/>
        <v>1.0101010101010099</v>
      </c>
    </row>
    <row r="100" spans="1:31" ht="13.8" x14ac:dyDescent="0.25">
      <c r="A100" s="95">
        <v>43958</v>
      </c>
      <c r="B100" s="81">
        <v>35375</v>
      </c>
      <c r="C100" s="81">
        <v>1607</v>
      </c>
      <c r="D100" s="81">
        <v>13533</v>
      </c>
      <c r="E100" s="81"/>
      <c r="F100" s="81">
        <f t="shared" si="23"/>
        <v>594</v>
      </c>
      <c r="G100" s="81">
        <f t="shared" si="23"/>
        <v>33</v>
      </c>
      <c r="H100" s="81">
        <f t="shared" si="23"/>
        <v>672</v>
      </c>
      <c r="I100" s="81">
        <f t="shared" si="18"/>
        <v>20235</v>
      </c>
      <c r="J100" s="82">
        <f t="shared" si="24"/>
        <v>2.9214549110943677E-2</v>
      </c>
      <c r="K100" s="82">
        <f t="shared" si="25"/>
        <v>1.6219404305514598E-3</v>
      </c>
      <c r="L100" s="82">
        <f t="shared" si="26"/>
        <v>3.3028605131229724E-2</v>
      </c>
      <c r="M100" s="81">
        <f t="shared" si="28"/>
        <v>0.84311945561880863</v>
      </c>
      <c r="N100" s="84">
        <f t="shared" si="27"/>
        <v>4.5427561837455832E-2</v>
      </c>
      <c r="O100" s="84"/>
      <c r="P100" s="85">
        <f t="shared" si="29"/>
        <v>0.3825583038869258</v>
      </c>
      <c r="Q100" s="87">
        <f t="shared" si="30"/>
        <v>4.5427561837455832E-2</v>
      </c>
      <c r="R100" s="96">
        <f t="shared" si="19"/>
        <v>0.57201413427561842</v>
      </c>
      <c r="AB100" s="119">
        <f t="shared" si="22"/>
        <v>571.28571428571433</v>
      </c>
      <c r="AC100" s="120">
        <f t="shared" si="22"/>
        <v>39.857142857142854</v>
      </c>
      <c r="AD100" s="67">
        <f t="shared" si="13"/>
        <v>38.547142857142859</v>
      </c>
      <c r="AE100" s="41">
        <f t="shared" si="14"/>
        <v>1.0339843605232923</v>
      </c>
    </row>
    <row r="101" spans="1:31" ht="13.8" x14ac:dyDescent="0.25">
      <c r="A101" s="95">
        <v>43959</v>
      </c>
      <c r="B101" s="81">
        <v>35928</v>
      </c>
      <c r="C101" s="81">
        <v>1658</v>
      </c>
      <c r="D101" s="81">
        <v>14218</v>
      </c>
      <c r="E101" s="81"/>
      <c r="F101" s="81">
        <f t="shared" si="23"/>
        <v>553</v>
      </c>
      <c r="G101" s="81">
        <f t="shared" si="23"/>
        <v>51</v>
      </c>
      <c r="H101" s="81">
        <f t="shared" si="23"/>
        <v>685</v>
      </c>
      <c r="I101" s="81">
        <f t="shared" si="18"/>
        <v>20052</v>
      </c>
      <c r="J101" s="82">
        <f t="shared" si="24"/>
        <v>2.7347566718788071E-2</v>
      </c>
      <c r="K101" s="82">
        <f t="shared" si="25"/>
        <v>2.520385470719051E-3</v>
      </c>
      <c r="L101" s="82">
        <f t="shared" si="26"/>
        <v>3.3852236224363723E-2</v>
      </c>
      <c r="M101" s="81">
        <f t="shared" si="28"/>
        <v>0.75187229966668023</v>
      </c>
      <c r="N101" s="84">
        <f t="shared" si="27"/>
        <v>4.61478512580717E-2</v>
      </c>
      <c r="O101" s="84"/>
      <c r="P101" s="85">
        <f t="shared" si="29"/>
        <v>0.39573591627699845</v>
      </c>
      <c r="Q101" s="87">
        <f t="shared" si="30"/>
        <v>4.61478512580717E-2</v>
      </c>
      <c r="R101" s="96">
        <f t="shared" si="19"/>
        <v>0.55811623246492981</v>
      </c>
      <c r="AB101" s="119">
        <f t="shared" si="22"/>
        <v>584.71428571428567</v>
      </c>
      <c r="AC101" s="120">
        <f>AVERAGE(G95:G101)</f>
        <v>41.285714285714285</v>
      </c>
      <c r="AD101" s="67">
        <f t="shared" si="13"/>
        <v>37.957857142857144</v>
      </c>
      <c r="AE101" s="41">
        <f t="shared" si="14"/>
        <v>1.0876724186597919</v>
      </c>
    </row>
    <row r="102" spans="1:31" ht="13.8" x14ac:dyDescent="0.25">
      <c r="A102" s="95">
        <v>43960</v>
      </c>
      <c r="B102" s="81">
        <v>36468</v>
      </c>
      <c r="C102" s="81">
        <v>1692</v>
      </c>
      <c r="D102" s="81">
        <v>15177</v>
      </c>
      <c r="E102" s="81"/>
      <c r="F102" s="81">
        <f t="shared" si="23"/>
        <v>540</v>
      </c>
      <c r="G102" s="81">
        <f t="shared" si="23"/>
        <v>34</v>
      </c>
      <c r="H102" s="81">
        <f t="shared" si="23"/>
        <v>959</v>
      </c>
      <c r="I102" s="81">
        <f t="shared" si="18"/>
        <v>19599</v>
      </c>
      <c r="J102" s="82">
        <f t="shared" si="24"/>
        <v>2.6948678463896553E-2</v>
      </c>
      <c r="K102" s="82">
        <f t="shared" si="25"/>
        <v>1.6955914621982844E-3</v>
      </c>
      <c r="L102" s="82">
        <f t="shared" si="26"/>
        <v>4.7825653301416318E-2</v>
      </c>
      <c r="M102" s="81">
        <f t="shared" si="28"/>
        <v>0.54418418988726458</v>
      </c>
      <c r="N102" s="84">
        <f t="shared" si="27"/>
        <v>4.6396841066140178E-2</v>
      </c>
      <c r="O102" s="84"/>
      <c r="P102" s="85">
        <f t="shared" si="29"/>
        <v>0.41617308325106944</v>
      </c>
      <c r="Q102" s="87">
        <f t="shared" si="30"/>
        <v>4.6396841066140178E-2</v>
      </c>
      <c r="R102" s="96">
        <f t="shared" si="19"/>
        <v>0.53743007568279033</v>
      </c>
      <c r="AB102" s="119">
        <f t="shared" si="22"/>
        <v>569.14285714285711</v>
      </c>
      <c r="AC102" s="120">
        <f t="shared" si="22"/>
        <v>39.142857142857146</v>
      </c>
      <c r="AD102" s="67">
        <f t="shared" si="13"/>
        <v>36.174285714285709</v>
      </c>
      <c r="AE102" s="41">
        <f t="shared" si="14"/>
        <v>1.0820630281968251</v>
      </c>
    </row>
    <row r="103" spans="1:31" ht="13.8" x14ac:dyDescent="0.25">
      <c r="A103" s="95">
        <v>43961</v>
      </c>
      <c r="B103" s="81">
        <v>36824</v>
      </c>
      <c r="C103" s="81">
        <v>1725</v>
      </c>
      <c r="D103" s="81">
        <v>15496</v>
      </c>
      <c r="E103" s="81"/>
      <c r="F103" s="81">
        <f t="shared" si="23"/>
        <v>356</v>
      </c>
      <c r="G103" s="81">
        <f t="shared" si="23"/>
        <v>33</v>
      </c>
      <c r="H103" s="81">
        <f t="shared" si="23"/>
        <v>319</v>
      </c>
      <c r="I103" s="81">
        <f t="shared" si="18"/>
        <v>19603</v>
      </c>
      <c r="J103" s="82">
        <f t="shared" si="24"/>
        <v>1.8176992400710978E-2</v>
      </c>
      <c r="K103" s="82">
        <f t="shared" si="25"/>
        <v>1.6837593754783406E-3</v>
      </c>
      <c r="L103" s="82">
        <f t="shared" si="26"/>
        <v>1.6276340629623961E-2</v>
      </c>
      <c r="M103" s="81">
        <f t="shared" si="28"/>
        <v>1.012076346765723</v>
      </c>
      <c r="N103" s="84">
        <f t="shared" si="27"/>
        <v>4.6844449272213776E-2</v>
      </c>
      <c r="O103" s="84"/>
      <c r="P103" s="85">
        <f t="shared" si="29"/>
        <v>0.42081251357810123</v>
      </c>
      <c r="Q103" s="87">
        <f t="shared" si="30"/>
        <v>4.6844449272213776E-2</v>
      </c>
      <c r="R103" s="96">
        <f t="shared" si="19"/>
        <v>0.53234303714968501</v>
      </c>
      <c r="AB103" s="119">
        <f t="shared" si="22"/>
        <v>533.71428571428567</v>
      </c>
      <c r="AC103" s="120">
        <f t="shared" si="22"/>
        <v>38.857142857142854</v>
      </c>
      <c r="AD103" s="67">
        <f t="shared" si="13"/>
        <v>35.200000000000003</v>
      </c>
      <c r="AE103" s="41">
        <f t="shared" si="14"/>
        <v>1.1038961038961037</v>
      </c>
    </row>
    <row r="104" spans="1:31" ht="13.8" x14ac:dyDescent="0.25">
      <c r="A104" s="95">
        <v>43962</v>
      </c>
      <c r="B104" s="81">
        <v>37295</v>
      </c>
      <c r="C104" s="81">
        <v>1758</v>
      </c>
      <c r="D104" s="81">
        <v>16370</v>
      </c>
      <c r="E104" s="81"/>
      <c r="F104" s="81">
        <f t="shared" si="23"/>
        <v>471</v>
      </c>
      <c r="G104" s="81">
        <f t="shared" si="23"/>
        <v>33</v>
      </c>
      <c r="H104" s="81">
        <f t="shared" si="23"/>
        <v>874</v>
      </c>
      <c r="I104" s="81">
        <f t="shared" si="18"/>
        <v>19167</v>
      </c>
      <c r="J104" s="82">
        <f t="shared" si="24"/>
        <v>2.404403189779852E-2</v>
      </c>
      <c r="K104" s="82">
        <f t="shared" si="25"/>
        <v>1.6834158037035147E-3</v>
      </c>
      <c r="L104" s="82">
        <f t="shared" si="26"/>
        <v>4.458501249808703E-2</v>
      </c>
      <c r="M104" s="81">
        <f t="shared" si="28"/>
        <v>0.51966389999177987</v>
      </c>
      <c r="N104" s="84">
        <f t="shared" si="27"/>
        <v>4.7137686016892347E-2</v>
      </c>
      <c r="O104" s="84"/>
      <c r="P104" s="85">
        <f t="shared" si="29"/>
        <v>0.43893283281941281</v>
      </c>
      <c r="Q104" s="87">
        <f t="shared" si="30"/>
        <v>4.7137686016892347E-2</v>
      </c>
      <c r="R104" s="96">
        <f t="shared" si="19"/>
        <v>0.51392948116369486</v>
      </c>
      <c r="AB104" s="119">
        <f t="shared" si="22"/>
        <v>516.14285714285711</v>
      </c>
      <c r="AC104" s="120">
        <f t="shared" si="22"/>
        <v>37.714285714285715</v>
      </c>
      <c r="AD104" s="67">
        <f t="shared" si="13"/>
        <v>34.744285714285709</v>
      </c>
      <c r="AE104" s="41">
        <f t="shared" si="14"/>
        <v>1.085481682496608</v>
      </c>
    </row>
    <row r="105" spans="1:31" ht="13.8" x14ac:dyDescent="0.25">
      <c r="A105" s="95">
        <v>43963</v>
      </c>
      <c r="B105" s="81">
        <v>37639</v>
      </c>
      <c r="C105" s="81">
        <v>1787</v>
      </c>
      <c r="D105" s="81">
        <v>17253</v>
      </c>
      <c r="E105" s="81"/>
      <c r="F105" s="81">
        <f t="shared" si="23"/>
        <v>344</v>
      </c>
      <c r="G105" s="81">
        <f t="shared" si="23"/>
        <v>29</v>
      </c>
      <c r="H105" s="81">
        <f t="shared" si="23"/>
        <v>883</v>
      </c>
      <c r="I105" s="81">
        <f t="shared" si="18"/>
        <v>18599</v>
      </c>
      <c r="J105" s="82">
        <f t="shared" si="24"/>
        <v>1.7960448635670614E-2</v>
      </c>
      <c r="K105" s="82">
        <f t="shared" si="25"/>
        <v>1.5130171649188711E-3</v>
      </c>
      <c r="L105" s="82">
        <f t="shared" si="26"/>
        <v>4.6068764021495276E-2</v>
      </c>
      <c r="M105" s="81">
        <f t="shared" si="28"/>
        <v>0.3774648234648012</v>
      </c>
      <c r="N105" s="84">
        <f t="shared" si="27"/>
        <v>4.7477350620367176E-2</v>
      </c>
      <c r="O105" s="84"/>
      <c r="P105" s="85">
        <f t="shared" si="29"/>
        <v>0.45838093466882757</v>
      </c>
      <c r="Q105" s="87">
        <f t="shared" si="30"/>
        <v>4.7477350620367176E-2</v>
      </c>
      <c r="R105" s="96">
        <f t="shared" si="19"/>
        <v>0.49414171471080526</v>
      </c>
      <c r="AB105" s="119">
        <f t="shared" si="22"/>
        <v>484.71428571428572</v>
      </c>
      <c r="AC105" s="120">
        <f t="shared" si="22"/>
        <v>36.428571428571431</v>
      </c>
      <c r="AD105" s="67">
        <f t="shared" si="13"/>
        <v>32.646428571428572</v>
      </c>
      <c r="AE105" s="41">
        <f t="shared" si="14"/>
        <v>1.1158516573679029</v>
      </c>
    </row>
    <row r="106" spans="1:31" ht="13.8" x14ac:dyDescent="0.25">
      <c r="A106" s="95">
        <v>43964</v>
      </c>
      <c r="B106" s="81">
        <v>38040</v>
      </c>
      <c r="C106" s="81">
        <v>1835</v>
      </c>
      <c r="D106" s="81">
        <v>17927</v>
      </c>
      <c r="E106" s="81"/>
      <c r="F106" s="81">
        <f t="shared" si="23"/>
        <v>401</v>
      </c>
      <c r="G106" s="81">
        <f t="shared" si="23"/>
        <v>48</v>
      </c>
      <c r="H106" s="81">
        <f t="shared" si="23"/>
        <v>674</v>
      </c>
      <c r="I106" s="81">
        <f t="shared" si="18"/>
        <v>18278</v>
      </c>
      <c r="J106" s="82">
        <f t="shared" si="24"/>
        <v>2.1575980762042125E-2</v>
      </c>
      <c r="K106" s="82">
        <f t="shared" si="25"/>
        <v>2.5807839131136083E-3</v>
      </c>
      <c r="L106" s="82">
        <f t="shared" si="26"/>
        <v>3.6238507446636918E-2</v>
      </c>
      <c r="M106" s="81">
        <f t="shared" si="28"/>
        <v>0.55580563184656717</v>
      </c>
      <c r="N106" s="84">
        <f t="shared" si="27"/>
        <v>4.8238696109358568E-2</v>
      </c>
      <c r="O106" s="84"/>
      <c r="P106" s="85">
        <f t="shared" si="29"/>
        <v>0.47126708727655098</v>
      </c>
      <c r="Q106" s="87">
        <f t="shared" si="30"/>
        <v>4.8238696109358568E-2</v>
      </c>
      <c r="R106" s="96">
        <f t="shared" si="19"/>
        <v>0.48049421661409042</v>
      </c>
      <c r="AB106" s="119">
        <f t="shared" si="22"/>
        <v>465.57142857142856</v>
      </c>
      <c r="AC106" s="120">
        <f t="shared" si="22"/>
        <v>37.285714285714285</v>
      </c>
      <c r="AD106" s="67">
        <f t="shared" ref="AD106:AD162" si="31">INDEX(AB85:AB106,$AE$3)*$AD$2</f>
        <v>31.42071428571429</v>
      </c>
      <c r="AE106" s="41">
        <f t="shared" ref="AE106:AE162" si="32">AC106/AD106</f>
        <v>1.186660301438996</v>
      </c>
    </row>
    <row r="107" spans="1:31" ht="13.8" x14ac:dyDescent="0.25">
      <c r="A107" s="95">
        <v>43965</v>
      </c>
      <c r="B107" s="81">
        <v>38496</v>
      </c>
      <c r="C107" s="81">
        <v>1859</v>
      </c>
      <c r="D107" s="81">
        <v>19392</v>
      </c>
      <c r="E107" s="81"/>
      <c r="F107" s="81">
        <f t="shared" si="23"/>
        <v>456</v>
      </c>
      <c r="G107" s="81">
        <f t="shared" si="23"/>
        <v>24</v>
      </c>
      <c r="H107" s="81">
        <f t="shared" si="23"/>
        <v>1465</v>
      </c>
      <c r="I107" s="81">
        <f t="shared" si="18"/>
        <v>17245</v>
      </c>
      <c r="J107" s="82">
        <f t="shared" si="24"/>
        <v>2.4966364287408834E-2</v>
      </c>
      <c r="K107" s="82">
        <f t="shared" si="25"/>
        <v>1.3130539446328921E-3</v>
      </c>
      <c r="L107" s="82">
        <f t="shared" si="26"/>
        <v>8.0151001203632777E-2</v>
      </c>
      <c r="M107" s="81">
        <f t="shared" si="28"/>
        <v>0.30647092440917306</v>
      </c>
      <c r="N107" s="84">
        <f t="shared" si="27"/>
        <v>4.8290731504571902E-2</v>
      </c>
      <c r="O107" s="84"/>
      <c r="P107" s="85">
        <f t="shared" si="29"/>
        <v>0.50374064837905241</v>
      </c>
      <c r="Q107" s="87">
        <f t="shared" si="30"/>
        <v>4.8290731504571902E-2</v>
      </c>
      <c r="R107" s="96">
        <f t="shared" si="19"/>
        <v>0.44796862011637573</v>
      </c>
      <c r="AB107" s="119">
        <f t="shared" si="22"/>
        <v>445.85714285714283</v>
      </c>
      <c r="AC107" s="120">
        <f t="shared" si="22"/>
        <v>36</v>
      </c>
      <c r="AD107" s="67">
        <f t="shared" si="31"/>
        <v>32.159285714285708</v>
      </c>
      <c r="AE107" s="41">
        <f t="shared" si="32"/>
        <v>1.119427847988806</v>
      </c>
    </row>
    <row r="108" spans="1:31" ht="13.8" x14ac:dyDescent="0.25">
      <c r="A108" s="95">
        <v>43966</v>
      </c>
      <c r="B108" s="81">
        <v>38861</v>
      </c>
      <c r="C108" s="81">
        <v>1889</v>
      </c>
      <c r="D108" s="81">
        <v>20055</v>
      </c>
      <c r="E108" s="81"/>
      <c r="F108" s="81">
        <f t="shared" si="23"/>
        <v>365</v>
      </c>
      <c r="G108" s="81">
        <f t="shared" si="23"/>
        <v>30</v>
      </c>
      <c r="H108" s="81">
        <f t="shared" si="23"/>
        <v>663</v>
      </c>
      <c r="I108" s="81">
        <f t="shared" si="18"/>
        <v>16917</v>
      </c>
      <c r="J108" s="82">
        <f t="shared" si="24"/>
        <v>2.1181300720775297E-2</v>
      </c>
      <c r="K108" s="82">
        <f t="shared" si="25"/>
        <v>1.7396346767178893E-3</v>
      </c>
      <c r="L108" s="82">
        <f t="shared" si="26"/>
        <v>3.844592635546535E-2</v>
      </c>
      <c r="M108" s="81">
        <f t="shared" si="28"/>
        <v>0.52708734621900444</v>
      </c>
      <c r="N108" s="84">
        <f t="shared" si="27"/>
        <v>4.8609145415712408E-2</v>
      </c>
      <c r="O108" s="84"/>
      <c r="P108" s="85">
        <f t="shared" si="29"/>
        <v>0.51607009598311937</v>
      </c>
      <c r="Q108" s="87">
        <f t="shared" si="30"/>
        <v>4.8609145415712408E-2</v>
      </c>
      <c r="R108" s="96">
        <f t="shared" si="19"/>
        <v>0.43532075860116826</v>
      </c>
      <c r="AB108" s="119">
        <f t="shared" ref="AB108:AC123" si="33">AVERAGE(F102:F108)</f>
        <v>419</v>
      </c>
      <c r="AC108" s="120">
        <f t="shared" si="33"/>
        <v>33</v>
      </c>
      <c r="AD108" s="67">
        <f t="shared" si="31"/>
        <v>31.302857142857142</v>
      </c>
      <c r="AE108" s="41">
        <f t="shared" si="32"/>
        <v>1.0542168674698795</v>
      </c>
    </row>
    <row r="109" spans="1:31" ht="13.8" x14ac:dyDescent="0.25">
      <c r="A109" s="95">
        <v>43967</v>
      </c>
      <c r="B109" s="81">
        <v>39305</v>
      </c>
      <c r="C109" s="81">
        <v>1921</v>
      </c>
      <c r="D109" s="81">
        <v>20564</v>
      </c>
      <c r="E109" s="81"/>
      <c r="F109" s="81">
        <f t="shared" si="23"/>
        <v>444</v>
      </c>
      <c r="G109" s="81">
        <f t="shared" si="23"/>
        <v>32</v>
      </c>
      <c r="H109" s="81">
        <f t="shared" si="23"/>
        <v>509</v>
      </c>
      <c r="I109" s="81">
        <f t="shared" si="18"/>
        <v>16820</v>
      </c>
      <c r="J109" s="82">
        <f t="shared" si="24"/>
        <v>2.6265498299742382E-2</v>
      </c>
      <c r="K109" s="82">
        <f t="shared" si="25"/>
        <v>1.8915883430868357E-3</v>
      </c>
      <c r="L109" s="82">
        <f t="shared" si="26"/>
        <v>3.0088077082224982E-2</v>
      </c>
      <c r="M109" s="81">
        <f t="shared" si="28"/>
        <v>0.82131873333963379</v>
      </c>
      <c r="N109" s="84">
        <f t="shared" si="27"/>
        <v>4.8874189034473985E-2</v>
      </c>
      <c r="O109" s="84"/>
      <c r="P109" s="85">
        <f t="shared" si="29"/>
        <v>0.52319043378704999</v>
      </c>
      <c r="Q109" s="87">
        <f t="shared" si="30"/>
        <v>4.8874189034473985E-2</v>
      </c>
      <c r="R109" s="96">
        <f t="shared" si="19"/>
        <v>0.42793537717847607</v>
      </c>
      <c r="AB109" s="119">
        <f t="shared" si="33"/>
        <v>405.28571428571428</v>
      </c>
      <c r="AC109" s="120">
        <f t="shared" si="33"/>
        <v>32.714285714285715</v>
      </c>
      <c r="AD109" s="67">
        <f t="shared" si="31"/>
        <v>29.354285714285712</v>
      </c>
      <c r="AE109" s="41">
        <f t="shared" si="32"/>
        <v>1.1144636947634807</v>
      </c>
    </row>
    <row r="110" spans="1:31" ht="13.8" x14ac:dyDescent="0.25">
      <c r="A110" s="95">
        <v>43968</v>
      </c>
      <c r="B110" s="81">
        <v>39714</v>
      </c>
      <c r="C110" s="81">
        <v>1947</v>
      </c>
      <c r="D110" s="81">
        <v>21306</v>
      </c>
      <c r="E110" s="81"/>
      <c r="F110" s="81">
        <f t="shared" ref="F110:H144" si="34">B110-B109</f>
        <v>409</v>
      </c>
      <c r="G110" s="81">
        <f t="shared" si="34"/>
        <v>26</v>
      </c>
      <c r="H110" s="81">
        <f t="shared" si="34"/>
        <v>742</v>
      </c>
      <c r="I110" s="81">
        <f t="shared" si="18"/>
        <v>16461</v>
      </c>
      <c r="J110" s="82">
        <f t="shared" si="24"/>
        <v>2.4334759954216616E-2</v>
      </c>
      <c r="K110" s="82">
        <f t="shared" si="25"/>
        <v>1.5457788347205707E-3</v>
      </c>
      <c r="L110" s="82">
        <f t="shared" si="26"/>
        <v>4.4114149821640906E-2</v>
      </c>
      <c r="M110" s="81">
        <f t="shared" si="28"/>
        <v>0.53295659170562959</v>
      </c>
      <c r="N110" s="84">
        <f t="shared" si="27"/>
        <v>4.9025532557788187E-2</v>
      </c>
      <c r="O110" s="84"/>
      <c r="P110" s="85">
        <f t="shared" si="29"/>
        <v>0.53648587399909353</v>
      </c>
      <c r="Q110" s="87">
        <f t="shared" si="30"/>
        <v>4.9025532557788187E-2</v>
      </c>
      <c r="R110" s="96">
        <f t="shared" si="19"/>
        <v>0.41448859344311828</v>
      </c>
      <c r="AB110" s="119">
        <f t="shared" si="33"/>
        <v>412.85714285714283</v>
      </c>
      <c r="AC110" s="120">
        <f t="shared" si="33"/>
        <v>31.714285714285715</v>
      </c>
      <c r="AD110" s="67">
        <f t="shared" si="31"/>
        <v>28.38785714285714</v>
      </c>
      <c r="AE110" s="41">
        <f t="shared" si="32"/>
        <v>1.1171778678006192</v>
      </c>
    </row>
    <row r="111" spans="1:31" ht="13.8" x14ac:dyDescent="0.25">
      <c r="A111" s="95">
        <v>43969</v>
      </c>
      <c r="B111" s="81">
        <v>40042</v>
      </c>
      <c r="C111" s="81">
        <v>1966</v>
      </c>
      <c r="D111" s="81">
        <v>22573</v>
      </c>
      <c r="E111" s="81"/>
      <c r="F111" s="81">
        <f t="shared" si="34"/>
        <v>328</v>
      </c>
      <c r="G111" s="81">
        <f t="shared" si="34"/>
        <v>19</v>
      </c>
      <c r="H111" s="81">
        <f t="shared" si="34"/>
        <v>1267</v>
      </c>
      <c r="I111" s="81">
        <f t="shared" si="18"/>
        <v>15503</v>
      </c>
      <c r="J111" s="82">
        <f t="shared" si="24"/>
        <v>1.9941178061021539E-2</v>
      </c>
      <c r="K111" s="82">
        <f t="shared" si="25"/>
        <v>1.1542433631006623E-3</v>
      </c>
      <c r="L111" s="82">
        <f t="shared" si="26"/>
        <v>7.6969807423607317E-2</v>
      </c>
      <c r="M111" s="81">
        <f t="shared" si="28"/>
        <v>0.2552501804529359</v>
      </c>
      <c r="N111" s="84">
        <f t="shared" si="27"/>
        <v>4.9098446631037414E-2</v>
      </c>
      <c r="O111" s="84"/>
      <c r="P111" s="85">
        <f t="shared" si="29"/>
        <v>0.563733080265721</v>
      </c>
      <c r="Q111" s="87">
        <f t="shared" si="30"/>
        <v>4.9098446631037414E-2</v>
      </c>
      <c r="R111" s="96">
        <f t="shared" si="19"/>
        <v>0.38716847310324154</v>
      </c>
      <c r="AB111" s="119">
        <f t="shared" si="33"/>
        <v>392.42857142857144</v>
      </c>
      <c r="AC111" s="120">
        <f t="shared" si="33"/>
        <v>29.714285714285715</v>
      </c>
      <c r="AD111" s="67">
        <f t="shared" si="31"/>
        <v>26.659285714285716</v>
      </c>
      <c r="AE111" s="41">
        <f t="shared" si="32"/>
        <v>1.1145942180424939</v>
      </c>
    </row>
    <row r="112" spans="1:31" ht="13.8" x14ac:dyDescent="0.25">
      <c r="A112" s="95">
        <v>43970</v>
      </c>
      <c r="B112" s="81">
        <v>40303</v>
      </c>
      <c r="C112" s="81">
        <v>1992</v>
      </c>
      <c r="D112" s="81">
        <v>23115</v>
      </c>
      <c r="E112" s="81"/>
      <c r="F112" s="81">
        <f t="shared" si="34"/>
        <v>261</v>
      </c>
      <c r="G112" s="81">
        <f t="shared" si="34"/>
        <v>26</v>
      </c>
      <c r="H112" s="81">
        <f t="shared" si="34"/>
        <v>542</v>
      </c>
      <c r="I112" s="81">
        <f t="shared" si="18"/>
        <v>15196</v>
      </c>
      <c r="J112" s="82">
        <f t="shared" si="24"/>
        <v>1.6848478800527651E-2</v>
      </c>
      <c r="K112" s="82">
        <f t="shared" si="25"/>
        <v>1.6770947558537056E-3</v>
      </c>
      <c r="L112" s="82">
        <f t="shared" si="26"/>
        <v>3.4960975295104176E-2</v>
      </c>
      <c r="M112" s="81">
        <f t="shared" si="28"/>
        <v>0.45986261768412001</v>
      </c>
      <c r="N112" s="84">
        <f t="shared" si="27"/>
        <v>4.9425601071880508E-2</v>
      </c>
      <c r="O112" s="84"/>
      <c r="P112" s="85">
        <f t="shared" si="29"/>
        <v>0.57353050641391456</v>
      </c>
      <c r="Q112" s="87">
        <f t="shared" si="30"/>
        <v>4.9425601071880508E-2</v>
      </c>
      <c r="R112" s="96">
        <f t="shared" si="19"/>
        <v>0.37704389251420489</v>
      </c>
      <c r="AB112" s="119">
        <f t="shared" si="33"/>
        <v>380.57142857142856</v>
      </c>
      <c r="AC112" s="120">
        <f t="shared" si="33"/>
        <v>29.285714285714285</v>
      </c>
      <c r="AD112" s="67">
        <f t="shared" si="31"/>
        <v>25.60642857142857</v>
      </c>
      <c r="AE112" s="41">
        <f t="shared" si="32"/>
        <v>1.1436860163463416</v>
      </c>
    </row>
    <row r="113" spans="1:31" ht="13.8" x14ac:dyDescent="0.25">
      <c r="A113" s="95">
        <v>43971</v>
      </c>
      <c r="B113" s="81">
        <v>40687</v>
      </c>
      <c r="C113" s="81">
        <v>2014</v>
      </c>
      <c r="D113" s="81">
        <v>23624</v>
      </c>
      <c r="E113" s="81"/>
      <c r="F113" s="81">
        <f t="shared" si="34"/>
        <v>384</v>
      </c>
      <c r="G113" s="81">
        <f t="shared" si="34"/>
        <v>22</v>
      </c>
      <c r="H113" s="81">
        <f t="shared" si="34"/>
        <v>509</v>
      </c>
      <c r="I113" s="81">
        <f t="shared" si="18"/>
        <v>15049</v>
      </c>
      <c r="J113" s="82">
        <f t="shared" si="24"/>
        <v>2.5289489666917339E-2</v>
      </c>
      <c r="K113" s="82">
        <f t="shared" si="25"/>
        <v>1.4477494077388786E-3</v>
      </c>
      <c r="L113" s="82">
        <f t="shared" si="26"/>
        <v>3.3495656751776785E-2</v>
      </c>
      <c r="M113" s="81">
        <f t="shared" si="28"/>
        <v>0.7237270903549452</v>
      </c>
      <c r="N113" s="84">
        <f t="shared" si="27"/>
        <v>4.9499840243812522E-2</v>
      </c>
      <c r="O113" s="84"/>
      <c r="P113" s="85">
        <f t="shared" si="29"/>
        <v>0.58062771892742149</v>
      </c>
      <c r="Q113" s="87">
        <f t="shared" si="30"/>
        <v>4.9499840243812522E-2</v>
      </c>
      <c r="R113" s="96">
        <f t="shared" si="19"/>
        <v>0.36987244082876602</v>
      </c>
      <c r="AB113" s="119">
        <f t="shared" si="33"/>
        <v>378.14285714285717</v>
      </c>
      <c r="AC113" s="120">
        <f t="shared" si="33"/>
        <v>25.571428571428573</v>
      </c>
      <c r="AD113" s="67">
        <f t="shared" si="31"/>
        <v>24.522142857142857</v>
      </c>
      <c r="AE113" s="41">
        <f t="shared" si="32"/>
        <v>1.0427893157787422</v>
      </c>
    </row>
    <row r="114" spans="1:31" ht="13.8" x14ac:dyDescent="0.25">
      <c r="A114" s="95">
        <v>43972</v>
      </c>
      <c r="B114" s="81">
        <v>41084</v>
      </c>
      <c r="C114" s="81">
        <v>2036</v>
      </c>
      <c r="D114" s="81">
        <v>24260</v>
      </c>
      <c r="E114" s="81"/>
      <c r="F114" s="81">
        <f t="shared" si="34"/>
        <v>397</v>
      </c>
      <c r="G114" s="81">
        <f t="shared" si="34"/>
        <v>22</v>
      </c>
      <c r="H114" s="81">
        <f t="shared" si="34"/>
        <v>636</v>
      </c>
      <c r="I114" s="81">
        <f t="shared" si="18"/>
        <v>14788</v>
      </c>
      <c r="J114" s="82">
        <f t="shared" si="24"/>
        <v>2.6401233216119174E-2</v>
      </c>
      <c r="K114" s="82">
        <f t="shared" si="25"/>
        <v>1.4618911555585089E-3</v>
      </c>
      <c r="L114" s="82">
        <f t="shared" si="26"/>
        <v>4.2261944315236895E-2</v>
      </c>
      <c r="M114" s="81">
        <f t="shared" si="28"/>
        <v>0.60381787031820278</v>
      </c>
      <c r="N114" s="84">
        <f t="shared" si="27"/>
        <v>4.9557005160159671E-2</v>
      </c>
      <c r="O114" s="84"/>
      <c r="P114" s="85">
        <f t="shared" si="29"/>
        <v>0.59049751728166688</v>
      </c>
      <c r="Q114" s="87">
        <f t="shared" si="30"/>
        <v>4.9557005160159671E-2</v>
      </c>
      <c r="R114" s="96">
        <f t="shared" si="19"/>
        <v>0.35994547755817341</v>
      </c>
      <c r="AB114" s="119">
        <f t="shared" si="33"/>
        <v>369.71428571428572</v>
      </c>
      <c r="AC114" s="120">
        <f t="shared" si="33"/>
        <v>25.285714285714285</v>
      </c>
      <c r="AD114" s="67">
        <f t="shared" si="31"/>
        <v>23.045000000000002</v>
      </c>
      <c r="AE114" s="41">
        <f t="shared" si="32"/>
        <v>1.0972321234851066</v>
      </c>
    </row>
    <row r="115" spans="1:31" ht="13.8" x14ac:dyDescent="0.25">
      <c r="A115" s="95">
        <v>43973</v>
      </c>
      <c r="B115" s="81">
        <v>41421</v>
      </c>
      <c r="C115" s="81">
        <v>2055</v>
      </c>
      <c r="D115" s="81">
        <v>24760</v>
      </c>
      <c r="E115" s="81"/>
      <c r="F115" s="81">
        <f t="shared" si="34"/>
        <v>337</v>
      </c>
      <c r="G115" s="81">
        <f t="shared" si="34"/>
        <v>19</v>
      </c>
      <c r="H115" s="81">
        <f t="shared" si="34"/>
        <v>500</v>
      </c>
      <c r="I115" s="81">
        <f t="shared" si="18"/>
        <v>14606</v>
      </c>
      <c r="J115" s="82">
        <f t="shared" si="24"/>
        <v>2.2806841264530128E-2</v>
      </c>
      <c r="K115" s="82">
        <f t="shared" si="25"/>
        <v>1.2848255342169327E-3</v>
      </c>
      <c r="L115" s="82">
        <f t="shared" si="26"/>
        <v>3.3811198268866652E-2</v>
      </c>
      <c r="M115" s="81">
        <f t="shared" si="28"/>
        <v>0.64984117267797981</v>
      </c>
      <c r="N115" s="84">
        <f t="shared" si="27"/>
        <v>4.9612515390743829E-2</v>
      </c>
      <c r="O115" s="84"/>
      <c r="P115" s="85">
        <f t="shared" si="29"/>
        <v>0.5977644190145095</v>
      </c>
      <c r="Q115" s="87">
        <f t="shared" si="30"/>
        <v>4.9612515390743829E-2</v>
      </c>
      <c r="R115" s="96">
        <f t="shared" si="19"/>
        <v>0.35262306559474665</v>
      </c>
      <c r="AB115" s="119">
        <f t="shared" si="33"/>
        <v>365.71428571428572</v>
      </c>
      <c r="AC115" s="120">
        <f t="shared" si="33"/>
        <v>23.714285714285715</v>
      </c>
      <c r="AD115" s="67">
        <f t="shared" si="31"/>
        <v>22.290714285714284</v>
      </c>
      <c r="AE115" s="41">
        <f t="shared" si="32"/>
        <v>1.0638638766943316</v>
      </c>
    </row>
    <row r="116" spans="1:31" ht="13.8" x14ac:dyDescent="0.25">
      <c r="A116" s="95">
        <v>43974</v>
      </c>
      <c r="B116" s="81">
        <v>41738</v>
      </c>
      <c r="C116" s="81">
        <v>2068</v>
      </c>
      <c r="D116" s="81">
        <v>25468</v>
      </c>
      <c r="E116" s="81"/>
      <c r="F116" s="81">
        <f t="shared" si="34"/>
        <v>317</v>
      </c>
      <c r="G116" s="81">
        <f t="shared" si="34"/>
        <v>13</v>
      </c>
      <c r="H116" s="81">
        <f t="shared" si="34"/>
        <v>708</v>
      </c>
      <c r="I116" s="81">
        <f t="shared" si="18"/>
        <v>14202</v>
      </c>
      <c r="J116" s="82">
        <f t="shared" si="24"/>
        <v>2.1720782922201549E-2</v>
      </c>
      <c r="K116" s="82">
        <f t="shared" si="25"/>
        <v>8.900451869094893E-4</v>
      </c>
      <c r="L116" s="82">
        <f t="shared" si="26"/>
        <v>4.8473230179378338E-2</v>
      </c>
      <c r="M116" s="81">
        <f t="shared" si="28"/>
        <v>0.44001907817153374</v>
      </c>
      <c r="N116" s="84">
        <f t="shared" si="27"/>
        <v>4.9547175235995972E-2</v>
      </c>
      <c r="O116" s="84"/>
      <c r="P116" s="85">
        <f t="shared" si="29"/>
        <v>0.61018735924097944</v>
      </c>
      <c r="Q116" s="87">
        <f t="shared" si="30"/>
        <v>4.9547175235995972E-2</v>
      </c>
      <c r="R116" s="96">
        <f t="shared" si="19"/>
        <v>0.34026546552302461</v>
      </c>
      <c r="AB116" s="119">
        <f t="shared" si="33"/>
        <v>347.57142857142856</v>
      </c>
      <c r="AC116" s="120">
        <f t="shared" si="33"/>
        <v>21</v>
      </c>
      <c r="AD116" s="67">
        <f t="shared" si="31"/>
        <v>22.707142857142856</v>
      </c>
      <c r="AE116" s="41">
        <f t="shared" si="32"/>
        <v>0.92481912551116707</v>
      </c>
    </row>
    <row r="117" spans="1:31" ht="13.8" x14ac:dyDescent="0.25">
      <c r="A117" s="95">
        <v>43975</v>
      </c>
      <c r="B117" s="81">
        <v>42101</v>
      </c>
      <c r="C117" s="81">
        <v>2086</v>
      </c>
      <c r="D117" s="81">
        <v>25910</v>
      </c>
      <c r="E117" s="81"/>
      <c r="F117" s="81">
        <f t="shared" si="34"/>
        <v>363</v>
      </c>
      <c r="G117" s="81">
        <f t="shared" si="34"/>
        <v>18</v>
      </c>
      <c r="H117" s="81">
        <f t="shared" si="34"/>
        <v>442</v>
      </c>
      <c r="I117" s="81">
        <f t="shared" si="18"/>
        <v>14105</v>
      </c>
      <c r="J117" s="82">
        <f t="shared" si="24"/>
        <v>2.5580397375613489E-2</v>
      </c>
      <c r="K117" s="82">
        <f t="shared" si="25"/>
        <v>1.2674271229404308E-3</v>
      </c>
      <c r="L117" s="82">
        <f t="shared" si="26"/>
        <v>3.1122377129981692E-2</v>
      </c>
      <c r="M117" s="81">
        <f t="shared" si="28"/>
        <v>0.78976696419231041</v>
      </c>
      <c r="N117" s="84">
        <f t="shared" si="27"/>
        <v>4.9547516686064462E-2</v>
      </c>
      <c r="O117" s="84"/>
      <c r="P117" s="85">
        <f t="shared" si="29"/>
        <v>0.61542481176219088</v>
      </c>
      <c r="Q117" s="87">
        <f t="shared" si="30"/>
        <v>4.9547516686064462E-2</v>
      </c>
      <c r="R117" s="96">
        <f t="shared" si="19"/>
        <v>0.33502767155174462</v>
      </c>
      <c r="AB117" s="119">
        <f t="shared" si="33"/>
        <v>341</v>
      </c>
      <c r="AC117" s="120">
        <f t="shared" si="33"/>
        <v>19.857142857142858</v>
      </c>
      <c r="AD117" s="67">
        <f t="shared" si="31"/>
        <v>21.583571428571428</v>
      </c>
      <c r="AE117" s="41">
        <f t="shared" si="32"/>
        <v>0.92001191382334446</v>
      </c>
    </row>
    <row r="118" spans="1:31" ht="13.8" x14ac:dyDescent="0.25">
      <c r="A118" s="95">
        <v>43976</v>
      </c>
      <c r="B118" s="81">
        <v>42393</v>
      </c>
      <c r="C118" s="81">
        <v>2111</v>
      </c>
      <c r="D118" s="81">
        <v>26331</v>
      </c>
      <c r="E118" s="81"/>
      <c r="F118" s="81">
        <f t="shared" si="34"/>
        <v>292</v>
      </c>
      <c r="G118" s="81">
        <f t="shared" si="34"/>
        <v>25</v>
      </c>
      <c r="H118" s="81">
        <f t="shared" si="34"/>
        <v>421</v>
      </c>
      <c r="I118" s="81">
        <f t="shared" si="18"/>
        <v>13951</v>
      </c>
      <c r="J118" s="82">
        <f t="shared" si="24"/>
        <v>2.0718722690089512E-2</v>
      </c>
      <c r="K118" s="82">
        <f t="shared" si="25"/>
        <v>1.7724211272598369E-3</v>
      </c>
      <c r="L118" s="82">
        <f t="shared" si="26"/>
        <v>2.9847571783055655E-2</v>
      </c>
      <c r="M118" s="81">
        <f t="shared" si="28"/>
        <v>0.65524121870787577</v>
      </c>
      <c r="N118" s="84">
        <f t="shared" si="27"/>
        <v>4.9795956879673531E-2</v>
      </c>
      <c r="O118" s="84"/>
      <c r="P118" s="85">
        <f t="shared" si="29"/>
        <v>0.62111669379378676</v>
      </c>
      <c r="Q118" s="87">
        <f t="shared" si="30"/>
        <v>4.9795956879673531E-2</v>
      </c>
      <c r="R118" s="96">
        <f t="shared" si="19"/>
        <v>0.32908734932653971</v>
      </c>
      <c r="AB118" s="119">
        <f t="shared" si="33"/>
        <v>335.85714285714283</v>
      </c>
      <c r="AC118" s="120">
        <f t="shared" si="33"/>
        <v>20.714285714285715</v>
      </c>
      <c r="AD118" s="67">
        <f t="shared" si="31"/>
        <v>20.931428571428572</v>
      </c>
      <c r="AE118" s="41">
        <f t="shared" si="32"/>
        <v>0.98962598962598958</v>
      </c>
    </row>
    <row r="119" spans="1:31" ht="13.8" x14ac:dyDescent="0.25">
      <c r="A119" s="95">
        <v>43977</v>
      </c>
      <c r="B119" s="81">
        <v>42633</v>
      </c>
      <c r="C119" s="81">
        <v>2131</v>
      </c>
      <c r="D119" s="81">
        <v>26802</v>
      </c>
      <c r="E119" s="81"/>
      <c r="F119" s="81">
        <f t="shared" si="34"/>
        <v>240</v>
      </c>
      <c r="G119" s="81">
        <f t="shared" si="34"/>
        <v>20</v>
      </c>
      <c r="H119" s="81">
        <f t="shared" si="34"/>
        <v>471</v>
      </c>
      <c r="I119" s="81">
        <f t="shared" si="18"/>
        <v>13700</v>
      </c>
      <c r="J119" s="82">
        <f t="shared" si="24"/>
        <v>1.7217162183245791E-2</v>
      </c>
      <c r="K119" s="82">
        <f t="shared" si="25"/>
        <v>1.4335889900365566E-3</v>
      </c>
      <c r="L119" s="82">
        <f t="shared" si="26"/>
        <v>3.3761020715360905E-2</v>
      </c>
      <c r="M119" s="81">
        <f t="shared" si="28"/>
        <v>0.48919883832680655</v>
      </c>
      <c r="N119" s="84">
        <f t="shared" si="27"/>
        <v>4.9984753594633266E-2</v>
      </c>
      <c r="O119" s="84"/>
      <c r="P119" s="85">
        <f t="shared" si="29"/>
        <v>0.62866793329111248</v>
      </c>
      <c r="Q119" s="87">
        <f t="shared" si="30"/>
        <v>4.9984753594633266E-2</v>
      </c>
      <c r="R119" s="96">
        <f t="shared" si="19"/>
        <v>0.32134731311425424</v>
      </c>
      <c r="AB119" s="119">
        <f t="shared" si="33"/>
        <v>332.85714285714283</v>
      </c>
      <c r="AC119" s="120">
        <f t="shared" si="33"/>
        <v>19.857142857142858</v>
      </c>
      <c r="AD119" s="67">
        <f t="shared" si="31"/>
        <v>20.797857142857143</v>
      </c>
      <c r="AE119" s="41">
        <f t="shared" si="32"/>
        <v>0.9547686918295154</v>
      </c>
    </row>
    <row r="120" spans="1:31" ht="13.8" x14ac:dyDescent="0.25">
      <c r="A120" s="95">
        <v>43978</v>
      </c>
      <c r="B120" s="81">
        <v>42939</v>
      </c>
      <c r="C120" s="81">
        <v>2151</v>
      </c>
      <c r="D120" s="81">
        <v>27390</v>
      </c>
      <c r="E120" s="81"/>
      <c r="F120" s="81">
        <f t="shared" si="34"/>
        <v>306</v>
      </c>
      <c r="G120" s="81">
        <f t="shared" si="34"/>
        <v>20</v>
      </c>
      <c r="H120" s="81">
        <f t="shared" si="34"/>
        <v>588</v>
      </c>
      <c r="I120" s="81">
        <f t="shared" si="18"/>
        <v>13398</v>
      </c>
      <c r="J120" s="82">
        <f t="shared" si="24"/>
        <v>2.2354169579526812E-2</v>
      </c>
      <c r="K120" s="82">
        <f t="shared" si="25"/>
        <v>1.4598540145985401E-3</v>
      </c>
      <c r="L120" s="82">
        <f t="shared" si="26"/>
        <v>4.2919708029197083E-2</v>
      </c>
      <c r="M120" s="81">
        <f t="shared" si="28"/>
        <v>0.50370415006499558</v>
      </c>
      <c r="N120" s="84">
        <f t="shared" si="27"/>
        <v>5.0094319849088242E-2</v>
      </c>
      <c r="O120" s="84"/>
      <c r="P120" s="85">
        <f t="shared" si="29"/>
        <v>0.63788164605603292</v>
      </c>
      <c r="Q120" s="87">
        <f t="shared" si="30"/>
        <v>5.0094319849088242E-2</v>
      </c>
      <c r="R120" s="96">
        <f t="shared" si="19"/>
        <v>0.31202403409487878</v>
      </c>
      <c r="AB120" s="119">
        <f>AVERAGE(F114:F120)</f>
        <v>321.71428571428572</v>
      </c>
      <c r="AC120" s="120">
        <f t="shared" si="33"/>
        <v>19.571428571428573</v>
      </c>
      <c r="AD120" s="67">
        <f t="shared" si="31"/>
        <v>20.334285714285716</v>
      </c>
      <c r="AE120" s="41">
        <f t="shared" si="32"/>
        <v>0.9624841927778558</v>
      </c>
    </row>
    <row r="121" spans="1:31" ht="13.8" x14ac:dyDescent="0.25">
      <c r="A121" s="95">
        <v>43979</v>
      </c>
      <c r="B121" s="81">
        <v>43273</v>
      </c>
      <c r="C121" s="81">
        <v>2166</v>
      </c>
      <c r="D121" s="81">
        <v>28205</v>
      </c>
      <c r="E121" s="81"/>
      <c r="F121" s="81">
        <f t="shared" si="34"/>
        <v>334</v>
      </c>
      <c r="G121" s="81">
        <f t="shared" si="34"/>
        <v>15</v>
      </c>
      <c r="H121" s="81">
        <f t="shared" si="34"/>
        <v>815</v>
      </c>
      <c r="I121" s="81">
        <f t="shared" si="18"/>
        <v>12902</v>
      </c>
      <c r="J121" s="82">
        <f t="shared" si="24"/>
        <v>2.4949781324809288E-2</v>
      </c>
      <c r="K121" s="82">
        <f t="shared" si="25"/>
        <v>1.1195700850873264E-3</v>
      </c>
      <c r="L121" s="82">
        <f t="shared" si="26"/>
        <v>6.082997462307807E-2</v>
      </c>
      <c r="M121" s="81">
        <f t="shared" si="28"/>
        <v>0.4027435785419215</v>
      </c>
      <c r="N121" s="84">
        <f t="shared" si="27"/>
        <v>5.0054306380421972E-2</v>
      </c>
      <c r="O121" s="84"/>
      <c r="P121" s="85">
        <f t="shared" si="29"/>
        <v>0.65179211055392505</v>
      </c>
      <c r="Q121" s="87">
        <f t="shared" si="30"/>
        <v>5.0054306380421972E-2</v>
      </c>
      <c r="R121" s="96">
        <f t="shared" si="19"/>
        <v>0.29815358306565298</v>
      </c>
      <c r="AB121" s="119">
        <f t="shared" si="33"/>
        <v>312.71428571428572</v>
      </c>
      <c r="AC121" s="120">
        <f t="shared" si="33"/>
        <v>18.571428571428573</v>
      </c>
      <c r="AD121" s="67">
        <f t="shared" si="31"/>
        <v>20.114285714285714</v>
      </c>
      <c r="AE121" s="41">
        <f t="shared" si="32"/>
        <v>0.92329545454545459</v>
      </c>
    </row>
    <row r="122" spans="1:31" ht="13.8" x14ac:dyDescent="0.25">
      <c r="A122" s="95">
        <v>43980</v>
      </c>
      <c r="B122" s="81">
        <v>43628</v>
      </c>
      <c r="C122" s="81">
        <v>2188</v>
      </c>
      <c r="D122" s="81">
        <v>28656</v>
      </c>
      <c r="E122" s="81"/>
      <c r="F122" s="81">
        <f t="shared" si="34"/>
        <v>355</v>
      </c>
      <c r="G122" s="81">
        <f t="shared" si="34"/>
        <v>22</v>
      </c>
      <c r="H122" s="81">
        <f t="shared" si="34"/>
        <v>451</v>
      </c>
      <c r="I122" s="81">
        <f t="shared" si="18"/>
        <v>12784</v>
      </c>
      <c r="J122" s="82">
        <f t="shared" si="24"/>
        <v>2.7538125134918021E-2</v>
      </c>
      <c r="K122" s="82">
        <f t="shared" si="25"/>
        <v>1.7051619903890869E-3</v>
      </c>
      <c r="L122" s="82">
        <f t="shared" si="26"/>
        <v>3.4955820802976281E-2</v>
      </c>
      <c r="M122" s="81">
        <f t="shared" si="28"/>
        <v>0.75115621668226706</v>
      </c>
      <c r="N122" s="84">
        <f t="shared" si="27"/>
        <v>5.0151278995140734E-2</v>
      </c>
      <c r="O122" s="84"/>
      <c r="P122" s="85">
        <f t="shared" si="29"/>
        <v>0.65682589162922889</v>
      </c>
      <c r="Q122" s="87">
        <f t="shared" si="30"/>
        <v>5.0151278995140734E-2</v>
      </c>
      <c r="R122" s="96">
        <f t="shared" si="19"/>
        <v>0.2930228293756304</v>
      </c>
      <c r="AB122" s="119">
        <f t="shared" si="33"/>
        <v>315.28571428571428</v>
      </c>
      <c r="AC122" s="120">
        <f t="shared" si="33"/>
        <v>19</v>
      </c>
      <c r="AD122" s="67">
        <f t="shared" si="31"/>
        <v>19.116428571428571</v>
      </c>
      <c r="AE122" s="41">
        <f t="shared" si="32"/>
        <v>0.9939095019242985</v>
      </c>
    </row>
    <row r="123" spans="1:31" ht="13.8" x14ac:dyDescent="0.25">
      <c r="A123" s="95">
        <v>43981</v>
      </c>
      <c r="B123" s="81">
        <v>43900</v>
      </c>
      <c r="C123" s="81">
        <v>2207</v>
      </c>
      <c r="D123" s="81">
        <v>29089</v>
      </c>
      <c r="E123" s="81"/>
      <c r="F123" s="81">
        <f t="shared" si="34"/>
        <v>272</v>
      </c>
      <c r="G123" s="81">
        <f t="shared" si="34"/>
        <v>19</v>
      </c>
      <c r="H123" s="81">
        <f t="shared" si="34"/>
        <v>433</v>
      </c>
      <c r="I123" s="81">
        <f t="shared" si="18"/>
        <v>12604</v>
      </c>
      <c r="J123" s="82">
        <f t="shared" si="24"/>
        <v>2.1294535699954018E-2</v>
      </c>
      <c r="K123" s="82">
        <f t="shared" si="25"/>
        <v>1.486232790988736E-3</v>
      </c>
      <c r="L123" s="82">
        <f t="shared" si="26"/>
        <v>3.3870463078848563E-2</v>
      </c>
      <c r="M123" s="81">
        <f t="shared" si="28"/>
        <v>0.60227731059338974</v>
      </c>
      <c r="N123" s="84">
        <f t="shared" si="27"/>
        <v>5.0273348519362188E-2</v>
      </c>
      <c r="O123" s="84"/>
      <c r="P123" s="85">
        <f t="shared" si="29"/>
        <v>0.66261958997722092</v>
      </c>
      <c r="Q123" s="87">
        <f t="shared" si="30"/>
        <v>5.0273348519362188E-2</v>
      </c>
      <c r="R123" s="96">
        <f t="shared" si="19"/>
        <v>0.28710706150341692</v>
      </c>
      <c r="AB123" s="119">
        <f t="shared" si="33"/>
        <v>308.85714285714283</v>
      </c>
      <c r="AC123" s="120">
        <f t="shared" si="33"/>
        <v>19.857142857142858</v>
      </c>
      <c r="AD123" s="67">
        <f t="shared" si="31"/>
        <v>18.754999999999999</v>
      </c>
      <c r="AE123" s="41">
        <f t="shared" si="32"/>
        <v>1.0587652816391819</v>
      </c>
    </row>
    <row r="124" spans="1:31" ht="13.8" x14ac:dyDescent="0.25">
      <c r="A124" s="95">
        <v>43982</v>
      </c>
      <c r="B124" s="81">
        <v>44168</v>
      </c>
      <c r="C124" s="81">
        <v>2218</v>
      </c>
      <c r="D124" s="81">
        <v>29513</v>
      </c>
      <c r="E124" s="81"/>
      <c r="F124" s="81">
        <f t="shared" si="34"/>
        <v>268</v>
      </c>
      <c r="G124" s="81">
        <f t="shared" si="34"/>
        <v>11</v>
      </c>
      <c r="H124" s="81">
        <f t="shared" si="34"/>
        <v>424</v>
      </c>
      <c r="I124" s="81">
        <f t="shared" si="18"/>
        <v>12437</v>
      </c>
      <c r="J124" s="82">
        <f t="shared" si="24"/>
        <v>2.1281131521638696E-2</v>
      </c>
      <c r="K124" s="82">
        <f t="shared" si="25"/>
        <v>8.7273881307521422E-4</v>
      </c>
      <c r="L124" s="82">
        <f t="shared" si="26"/>
        <v>3.3640114249444623E-2</v>
      </c>
      <c r="M124" s="81">
        <f t="shared" si="28"/>
        <v>0.61661467057180253</v>
      </c>
      <c r="N124" s="84">
        <f t="shared" si="27"/>
        <v>5.0217351928998372E-2</v>
      </c>
      <c r="O124" s="84"/>
      <c r="P124" s="85">
        <f t="shared" si="29"/>
        <v>0.66819869588842606</v>
      </c>
      <c r="Q124" s="87">
        <f t="shared" si="30"/>
        <v>5.0217351928998372E-2</v>
      </c>
      <c r="R124" s="96">
        <f t="shared" si="19"/>
        <v>0.28158395218257559</v>
      </c>
      <c r="AB124" s="119">
        <f t="shared" ref="AB124:AC139" si="35">AVERAGE(F118:F124)</f>
        <v>295.28571428571428</v>
      </c>
      <c r="AC124" s="120">
        <f t="shared" si="35"/>
        <v>18.857142857142858</v>
      </c>
      <c r="AD124" s="67">
        <f t="shared" si="31"/>
        <v>18.472142857142856</v>
      </c>
      <c r="AE124" s="41">
        <f t="shared" si="32"/>
        <v>1.0208421948107189</v>
      </c>
    </row>
    <row r="125" spans="1:31" ht="13.8" x14ac:dyDescent="0.25">
      <c r="A125" s="95">
        <v>43983</v>
      </c>
      <c r="B125" s="81">
        <v>44455</v>
      </c>
      <c r="C125" s="81">
        <v>2238</v>
      </c>
      <c r="D125" s="81">
        <v>29801</v>
      </c>
      <c r="E125" s="81"/>
      <c r="F125" s="81">
        <f t="shared" si="34"/>
        <v>287</v>
      </c>
      <c r="G125" s="81">
        <f t="shared" si="34"/>
        <v>20</v>
      </c>
      <c r="H125" s="81">
        <f t="shared" si="34"/>
        <v>288</v>
      </c>
      <c r="I125" s="81">
        <f t="shared" si="18"/>
        <v>12416</v>
      </c>
      <c r="J125" s="82">
        <f t="shared" si="24"/>
        <v>2.3096003042474889E-2</v>
      </c>
      <c r="K125" s="82">
        <f t="shared" si="25"/>
        <v>1.608104848436118E-3</v>
      </c>
      <c r="L125" s="82">
        <f t="shared" si="26"/>
        <v>2.3156709817480099E-2</v>
      </c>
      <c r="M125" s="81">
        <f t="shared" si="28"/>
        <v>0.93261360337422139</v>
      </c>
      <c r="N125" s="84">
        <f t="shared" si="27"/>
        <v>5.0343043527162297E-2</v>
      </c>
      <c r="O125" s="84"/>
      <c r="P125" s="85">
        <f t="shared" si="29"/>
        <v>0.67036328871892925</v>
      </c>
      <c r="Q125" s="87">
        <f t="shared" si="30"/>
        <v>5.0343043527162297E-2</v>
      </c>
      <c r="R125" s="96">
        <f t="shared" si="19"/>
        <v>0.2792936677539084</v>
      </c>
      <c r="AB125" s="119">
        <f t="shared" si="35"/>
        <v>294.57142857142856</v>
      </c>
      <c r="AC125" s="120">
        <f t="shared" si="35"/>
        <v>18.142857142857142</v>
      </c>
      <c r="AD125" s="67">
        <f t="shared" si="31"/>
        <v>18.307142857142857</v>
      </c>
      <c r="AE125" s="41">
        <f t="shared" si="32"/>
        <v>0.99102614124073352</v>
      </c>
    </row>
    <row r="126" spans="1:31" ht="13.8" x14ac:dyDescent="0.25">
      <c r="A126" s="95">
        <v>43984</v>
      </c>
      <c r="B126" s="81">
        <v>44754</v>
      </c>
      <c r="C126" s="81">
        <v>2259</v>
      </c>
      <c r="D126" s="81">
        <v>30052</v>
      </c>
      <c r="E126" s="81"/>
      <c r="F126" s="81">
        <f t="shared" si="34"/>
        <v>299</v>
      </c>
      <c r="G126" s="81">
        <f t="shared" si="34"/>
        <v>21</v>
      </c>
      <c r="H126" s="81">
        <f t="shared" si="34"/>
        <v>251</v>
      </c>
      <c r="I126" s="81">
        <f t="shared" si="18"/>
        <v>12443</v>
      </c>
      <c r="J126" s="82">
        <f t="shared" si="24"/>
        <v>2.4102520395192326E-2</v>
      </c>
      <c r="K126" s="82">
        <f t="shared" si="25"/>
        <v>1.6913659793814434E-3</v>
      </c>
      <c r="L126" s="82">
        <f t="shared" si="26"/>
        <v>2.0215850515463919E-2</v>
      </c>
      <c r="M126" s="81">
        <f t="shared" si="28"/>
        <v>1.1002091662746614</v>
      </c>
      <c r="N126" s="84">
        <f t="shared" si="27"/>
        <v>5.04759351119453E-2</v>
      </c>
      <c r="O126" s="84"/>
      <c r="P126" s="85">
        <f t="shared" si="29"/>
        <v>0.67149305090047817</v>
      </c>
      <c r="Q126" s="87">
        <f t="shared" si="30"/>
        <v>5.04759351119453E-2</v>
      </c>
      <c r="R126" s="96">
        <f t="shared" si="19"/>
        <v>0.27803101398757657</v>
      </c>
      <c r="AB126" s="119">
        <f t="shared" si="35"/>
        <v>303</v>
      </c>
      <c r="AC126" s="120">
        <f t="shared" si="35"/>
        <v>18.285714285714285</v>
      </c>
      <c r="AD126" s="67">
        <f t="shared" si="31"/>
        <v>17.694285714285716</v>
      </c>
      <c r="AE126" s="41">
        <f t="shared" si="32"/>
        <v>1.0334248344905537</v>
      </c>
    </row>
    <row r="127" spans="1:31" ht="13.8" x14ac:dyDescent="0.25">
      <c r="A127" s="95">
        <v>43985</v>
      </c>
      <c r="B127" s="81">
        <v>45149</v>
      </c>
      <c r="C127" s="81">
        <v>2273</v>
      </c>
      <c r="D127" s="81">
        <v>30559</v>
      </c>
      <c r="E127" s="81"/>
      <c r="F127" s="81">
        <f t="shared" si="34"/>
        <v>395</v>
      </c>
      <c r="G127" s="81">
        <f t="shared" si="34"/>
        <v>14</v>
      </c>
      <c r="H127" s="81">
        <f t="shared" si="34"/>
        <v>507</v>
      </c>
      <c r="I127" s="81">
        <f t="shared" si="18"/>
        <v>12317</v>
      </c>
      <c r="J127" s="82">
        <f t="shared" si="24"/>
        <v>3.1772213981028363E-2</v>
      </c>
      <c r="K127" s="82">
        <f t="shared" si="25"/>
        <v>1.1251305955155509E-3</v>
      </c>
      <c r="L127" s="82">
        <f t="shared" si="26"/>
        <v>4.0745800851884596E-2</v>
      </c>
      <c r="M127" s="81">
        <f t="shared" si="28"/>
        <v>0.7588131642340421</v>
      </c>
      <c r="N127" s="84">
        <f t="shared" si="27"/>
        <v>5.0344415158696761E-2</v>
      </c>
      <c r="O127" s="84"/>
      <c r="P127" s="85">
        <f t="shared" si="29"/>
        <v>0.67684777071474456</v>
      </c>
      <c r="Q127" s="87">
        <f t="shared" si="30"/>
        <v>5.0344415158696761E-2</v>
      </c>
      <c r="R127" s="96">
        <f t="shared" si="19"/>
        <v>0.27280781412655863</v>
      </c>
      <c r="AB127" s="119">
        <f t="shared" si="35"/>
        <v>315.71428571428572</v>
      </c>
      <c r="AC127" s="120">
        <f t="shared" si="35"/>
        <v>17.428571428571427</v>
      </c>
      <c r="AD127" s="67">
        <f t="shared" si="31"/>
        <v>17.199285714285715</v>
      </c>
      <c r="AE127" s="41">
        <f t="shared" si="32"/>
        <v>1.0133311184019269</v>
      </c>
    </row>
    <row r="128" spans="1:31" ht="13.8" x14ac:dyDescent="0.25">
      <c r="A128" s="95">
        <v>43986</v>
      </c>
      <c r="B128" s="81">
        <v>45655</v>
      </c>
      <c r="C128" s="81">
        <v>2288</v>
      </c>
      <c r="D128" s="81">
        <v>30891</v>
      </c>
      <c r="E128" s="81"/>
      <c r="F128" s="81">
        <f t="shared" si="34"/>
        <v>506</v>
      </c>
      <c r="G128" s="81">
        <f t="shared" si="34"/>
        <v>15</v>
      </c>
      <c r="H128" s="81">
        <f t="shared" si="34"/>
        <v>332</v>
      </c>
      <c r="I128" s="81">
        <f t="shared" si="18"/>
        <v>12476</v>
      </c>
      <c r="J128" s="82">
        <f t="shared" si="24"/>
        <v>4.1117279791859147E-2</v>
      </c>
      <c r="K128" s="82">
        <f t="shared" si="25"/>
        <v>1.2178290168060404E-3</v>
      </c>
      <c r="L128" s="82">
        <f t="shared" si="26"/>
        <v>2.6954615571973695E-2</v>
      </c>
      <c r="M128" s="81">
        <f t="shared" si="28"/>
        <v>1.4594856922084414</v>
      </c>
      <c r="N128" s="84">
        <f t="shared" si="27"/>
        <v>5.011499288139306E-2</v>
      </c>
      <c r="O128" s="84"/>
      <c r="P128" s="85">
        <f t="shared" si="29"/>
        <v>0.67661811411674511</v>
      </c>
      <c r="Q128" s="87">
        <f t="shared" si="30"/>
        <v>5.011499288139306E-2</v>
      </c>
      <c r="R128" s="96">
        <f t="shared" si="19"/>
        <v>0.2732668930018618</v>
      </c>
      <c r="AB128" s="119">
        <f t="shared" si="35"/>
        <v>340.28571428571428</v>
      </c>
      <c r="AC128" s="120">
        <f t="shared" si="35"/>
        <v>17.428571428571427</v>
      </c>
      <c r="AD128" s="67">
        <f t="shared" si="31"/>
        <v>17.340714285714284</v>
      </c>
      <c r="AE128" s="41">
        <f t="shared" si="32"/>
        <v>1.00506652387033</v>
      </c>
    </row>
    <row r="129" spans="1:31" ht="13.8" x14ac:dyDescent="0.25">
      <c r="A129" s="95">
        <v>43987</v>
      </c>
      <c r="B129" s="81">
        <v>46202</v>
      </c>
      <c r="C129" s="81">
        <v>2314</v>
      </c>
      <c r="D129" s="81">
        <v>31343</v>
      </c>
      <c r="E129" s="81"/>
      <c r="F129" s="81">
        <f t="shared" si="34"/>
        <v>547</v>
      </c>
      <c r="G129" s="81">
        <f t="shared" si="34"/>
        <v>26</v>
      </c>
      <c r="H129" s="81">
        <f t="shared" si="34"/>
        <v>452</v>
      </c>
      <c r="I129" s="81">
        <f t="shared" si="18"/>
        <v>12545</v>
      </c>
      <c r="J129" s="82">
        <f t="shared" si="24"/>
        <v>4.3882868377447176E-2</v>
      </c>
      <c r="K129" s="82">
        <f t="shared" si="25"/>
        <v>2.0840012824623277E-3</v>
      </c>
      <c r="L129" s="82">
        <f t="shared" si="26"/>
        <v>3.6229560756652776E-2</v>
      </c>
      <c r="M129" s="81">
        <f t="shared" si="28"/>
        <v>1.1453612256841652</v>
      </c>
      <c r="N129" s="84">
        <f t="shared" si="27"/>
        <v>5.0084411930219473E-2</v>
      </c>
      <c r="O129" s="84"/>
      <c r="P129" s="85">
        <f t="shared" si="29"/>
        <v>0.67839054586381542</v>
      </c>
      <c r="Q129" s="87">
        <f t="shared" si="30"/>
        <v>5.0084411930219473E-2</v>
      </c>
      <c r="R129" s="96">
        <f t="shared" si="19"/>
        <v>0.27152504220596507</v>
      </c>
      <c r="AB129" s="119">
        <f t="shared" si="35"/>
        <v>367.71428571428572</v>
      </c>
      <c r="AC129" s="120">
        <f t="shared" si="35"/>
        <v>18</v>
      </c>
      <c r="AD129" s="67">
        <f t="shared" si="31"/>
        <v>16.987142857142857</v>
      </c>
      <c r="AE129" s="41">
        <f t="shared" si="32"/>
        <v>1.0596249264149358</v>
      </c>
    </row>
    <row r="130" spans="1:31" ht="13.8" x14ac:dyDescent="0.25">
      <c r="A130" s="95">
        <v>43988</v>
      </c>
      <c r="B130" s="81">
        <v>46708</v>
      </c>
      <c r="C130" s="81">
        <v>2326</v>
      </c>
      <c r="D130" s="81">
        <v>35948</v>
      </c>
      <c r="E130" s="81"/>
      <c r="F130" s="81">
        <f t="shared" si="34"/>
        <v>506</v>
      </c>
      <c r="G130" s="81">
        <f t="shared" si="34"/>
        <v>12</v>
      </c>
      <c r="H130" s="81">
        <f t="shared" si="34"/>
        <v>4605</v>
      </c>
      <c r="I130" s="81">
        <f t="shared" ref="I130:I162" si="36">B130-D130-C130</f>
        <v>8434</v>
      </c>
      <c r="J130" s="82">
        <f t="shared" si="24"/>
        <v>4.0370812452635615E-2</v>
      </c>
      <c r="K130" s="82">
        <f t="shared" si="25"/>
        <v>9.5655639697090472E-4</v>
      </c>
      <c r="L130" s="82">
        <f t="shared" si="26"/>
        <v>0.36707851733758468</v>
      </c>
      <c r="M130" s="81">
        <f t="shared" si="28"/>
        <v>0.10969283998663934</v>
      </c>
      <c r="N130" s="84">
        <f t="shared" si="27"/>
        <v>4.9798749678855871E-2</v>
      </c>
      <c r="O130" s="84"/>
      <c r="P130" s="85">
        <f t="shared" si="29"/>
        <v>0.76963261111586878</v>
      </c>
      <c r="Q130" s="87">
        <f t="shared" si="30"/>
        <v>4.9798749678855871E-2</v>
      </c>
      <c r="R130" s="96">
        <f t="shared" si="19"/>
        <v>0.18056863920527533</v>
      </c>
      <c r="AB130" s="119">
        <f t="shared" si="35"/>
        <v>401.14285714285717</v>
      </c>
      <c r="AC130" s="120">
        <f t="shared" si="35"/>
        <v>17</v>
      </c>
      <c r="AD130" s="67">
        <f t="shared" si="31"/>
        <v>16.240714285714287</v>
      </c>
      <c r="AE130" s="41">
        <f t="shared" si="32"/>
        <v>1.0467519901482165</v>
      </c>
    </row>
    <row r="131" spans="1:31" ht="13.8" x14ac:dyDescent="0.25">
      <c r="A131" s="95">
        <v>43989</v>
      </c>
      <c r="B131" s="81">
        <v>47156</v>
      </c>
      <c r="C131" s="81">
        <v>2340</v>
      </c>
      <c r="D131" s="81">
        <v>36494</v>
      </c>
      <c r="E131" s="81"/>
      <c r="F131" s="81">
        <f t="shared" si="34"/>
        <v>448</v>
      </c>
      <c r="G131" s="81">
        <f t="shared" si="34"/>
        <v>14</v>
      </c>
      <c r="H131" s="81">
        <f t="shared" si="34"/>
        <v>546</v>
      </c>
      <c r="I131" s="81">
        <f t="shared" si="36"/>
        <v>8322</v>
      </c>
      <c r="J131" s="82">
        <f t="shared" si="24"/>
        <v>5.3166283530136804E-2</v>
      </c>
      <c r="K131" s="82">
        <f t="shared" si="25"/>
        <v>1.6599478302110505E-3</v>
      </c>
      <c r="L131" s="82">
        <f t="shared" si="26"/>
        <v>6.4737965378230969E-2</v>
      </c>
      <c r="M131" s="81">
        <f t="shared" si="28"/>
        <v>0.80072220588066756</v>
      </c>
      <c r="N131" s="84">
        <f t="shared" si="27"/>
        <v>4.9622529476630754E-2</v>
      </c>
      <c r="O131" s="84"/>
      <c r="P131" s="85">
        <f t="shared" si="29"/>
        <v>0.77389939774365935</v>
      </c>
      <c r="Q131" s="87">
        <f t="shared" si="30"/>
        <v>4.9622529476630754E-2</v>
      </c>
      <c r="R131" s="96">
        <f t="shared" si="19"/>
        <v>0.17647807277970995</v>
      </c>
      <c r="AB131" s="119">
        <f t="shared" si="35"/>
        <v>426.85714285714283</v>
      </c>
      <c r="AC131" s="120">
        <f t="shared" si="35"/>
        <v>17.428571428571427</v>
      </c>
      <c r="AD131" s="67">
        <f t="shared" si="31"/>
        <v>16.201428571428572</v>
      </c>
      <c r="AE131" s="41">
        <f t="shared" si="32"/>
        <v>1.0757428798165944</v>
      </c>
    </row>
    <row r="132" spans="1:31" ht="13.8" x14ac:dyDescent="0.25">
      <c r="A132" s="95">
        <v>43990</v>
      </c>
      <c r="B132" s="81">
        <v>47719</v>
      </c>
      <c r="C132" s="81">
        <v>2356</v>
      </c>
      <c r="D132" s="81">
        <v>36636</v>
      </c>
      <c r="E132" s="81"/>
      <c r="F132" s="81">
        <f t="shared" si="34"/>
        <v>563</v>
      </c>
      <c r="G132" s="81">
        <f t="shared" si="34"/>
        <v>16</v>
      </c>
      <c r="H132" s="81">
        <f t="shared" si="34"/>
        <v>142</v>
      </c>
      <c r="I132" s="81">
        <f t="shared" si="36"/>
        <v>8727</v>
      </c>
      <c r="J132" s="82">
        <f t="shared" si="24"/>
        <v>6.7713666394710659E-2</v>
      </c>
      <c r="K132" s="82">
        <f t="shared" si="25"/>
        <v>1.9226147560682527E-3</v>
      </c>
      <c r="L132" s="82">
        <f t="shared" si="26"/>
        <v>1.7063205960105743E-2</v>
      </c>
      <c r="M132" s="81">
        <f t="shared" si="28"/>
        <v>3.5665388084606464</v>
      </c>
      <c r="N132" s="84">
        <f t="shared" si="27"/>
        <v>4.9372367400825665E-2</v>
      </c>
      <c r="O132" s="84"/>
      <c r="P132" s="85">
        <f t="shared" si="29"/>
        <v>0.76774450428550478</v>
      </c>
      <c r="Q132" s="87">
        <f t="shared" si="30"/>
        <v>4.9372367400825665E-2</v>
      </c>
      <c r="R132" s="96">
        <f t="shared" si="19"/>
        <v>0.1828831283136696</v>
      </c>
      <c r="AB132" s="119">
        <f t="shared" si="35"/>
        <v>466.28571428571428</v>
      </c>
      <c r="AC132" s="120">
        <f t="shared" si="35"/>
        <v>16.857142857142858</v>
      </c>
      <c r="AD132" s="67">
        <f t="shared" si="31"/>
        <v>16.664999999999999</v>
      </c>
      <c r="AE132" s="41">
        <f t="shared" si="32"/>
        <v>1.0115297244010115</v>
      </c>
    </row>
    <row r="133" spans="1:31" ht="13.8" x14ac:dyDescent="0.25">
      <c r="A133" s="95">
        <v>43991</v>
      </c>
      <c r="B133" s="81">
        <v>48189</v>
      </c>
      <c r="C133" s="81">
        <v>2377</v>
      </c>
      <c r="D133" s="81">
        <v>36893</v>
      </c>
      <c r="E133" s="81"/>
      <c r="F133" s="81">
        <f t="shared" si="34"/>
        <v>470</v>
      </c>
      <c r="G133" s="81">
        <f t="shared" si="34"/>
        <v>21</v>
      </c>
      <c r="H133" s="81">
        <f t="shared" si="34"/>
        <v>257</v>
      </c>
      <c r="I133" s="81">
        <f t="shared" si="36"/>
        <v>8919</v>
      </c>
      <c r="J133" s="82">
        <f t="shared" si="24"/>
        <v>5.390552175545215E-2</v>
      </c>
      <c r="K133" s="82">
        <f t="shared" si="25"/>
        <v>2.4063251976624267E-3</v>
      </c>
      <c r="L133" s="82">
        <f t="shared" si="26"/>
        <v>2.9448836942821129E-2</v>
      </c>
      <c r="M133" s="81">
        <f t="shared" si="28"/>
        <v>1.6922067926612623</v>
      </c>
      <c r="N133" s="84">
        <f t="shared" si="27"/>
        <v>4.9326609807217411E-2</v>
      </c>
      <c r="O133" s="84"/>
      <c r="P133" s="85">
        <f t="shared" si="29"/>
        <v>0.76558965739069085</v>
      </c>
      <c r="Q133" s="87">
        <f t="shared" si="30"/>
        <v>4.9326609807217411E-2</v>
      </c>
      <c r="R133" s="96">
        <f t="shared" ref="R133:R162" si="37">IF(P133="","",1-SUM(P133:Q133))</f>
        <v>0.18508373280209178</v>
      </c>
      <c r="AB133" s="119">
        <f t="shared" si="35"/>
        <v>490.71428571428572</v>
      </c>
      <c r="AC133" s="120">
        <f t="shared" si="35"/>
        <v>16.857142857142858</v>
      </c>
      <c r="AD133" s="67">
        <f t="shared" si="31"/>
        <v>17.364285714285714</v>
      </c>
      <c r="AE133" s="41">
        <f t="shared" si="32"/>
        <v>0.97079391197038256</v>
      </c>
    </row>
    <row r="134" spans="1:31" ht="13.8" x14ac:dyDescent="0.25">
      <c r="A134" s="95">
        <v>43992</v>
      </c>
      <c r="B134" s="81">
        <v>48779</v>
      </c>
      <c r="C134" s="81">
        <v>2392</v>
      </c>
      <c r="D134" s="81">
        <v>37263</v>
      </c>
      <c r="E134" s="81"/>
      <c r="F134" s="81">
        <f t="shared" si="34"/>
        <v>590</v>
      </c>
      <c r="G134" s="81">
        <f t="shared" si="34"/>
        <v>15</v>
      </c>
      <c r="H134" s="81">
        <f t="shared" si="34"/>
        <v>370</v>
      </c>
      <c r="I134" s="81">
        <f t="shared" si="36"/>
        <v>9124</v>
      </c>
      <c r="J134" s="82">
        <f t="shared" si="24"/>
        <v>6.6212527290257644E-2</v>
      </c>
      <c r="K134" s="82">
        <f t="shared" si="25"/>
        <v>1.6818028927009755E-3</v>
      </c>
      <c r="L134" s="82">
        <f t="shared" si="26"/>
        <v>4.1484471353290725E-2</v>
      </c>
      <c r="M134" s="81">
        <f t="shared" si="28"/>
        <v>1.5338948854592414</v>
      </c>
      <c r="N134" s="84">
        <f t="shared" si="27"/>
        <v>4.9037495643617132E-2</v>
      </c>
      <c r="O134" s="84"/>
      <c r="P134" s="85">
        <f t="shared" si="29"/>
        <v>0.76391479940138174</v>
      </c>
      <c r="Q134" s="87">
        <f t="shared" si="30"/>
        <v>4.9037495643617132E-2</v>
      </c>
      <c r="R134" s="96">
        <f t="shared" si="37"/>
        <v>0.18704770495500112</v>
      </c>
      <c r="AB134" s="119">
        <f t="shared" si="35"/>
        <v>518.57142857142856</v>
      </c>
      <c r="AC134" s="120">
        <f t="shared" si="35"/>
        <v>17</v>
      </c>
      <c r="AD134" s="67">
        <f t="shared" si="31"/>
        <v>18.715714285714284</v>
      </c>
      <c r="AE134" s="41">
        <f t="shared" si="32"/>
        <v>0.90832760857949779</v>
      </c>
    </row>
    <row r="135" spans="1:31" ht="13.8" x14ac:dyDescent="0.25">
      <c r="A135" s="95">
        <v>43993</v>
      </c>
      <c r="B135" s="81">
        <v>49484</v>
      </c>
      <c r="C135" s="81">
        <v>2409</v>
      </c>
      <c r="D135" s="81">
        <v>37564</v>
      </c>
      <c r="E135" s="81"/>
      <c r="F135" s="81">
        <f t="shared" si="34"/>
        <v>705</v>
      </c>
      <c r="G135" s="81">
        <f t="shared" si="34"/>
        <v>17</v>
      </c>
      <c r="H135" s="81">
        <f t="shared" si="34"/>
        <v>301</v>
      </c>
      <c r="I135" s="81">
        <f t="shared" si="36"/>
        <v>9511</v>
      </c>
      <c r="J135" s="82">
        <f t="shared" si="24"/>
        <v>7.7341592505087667E-2</v>
      </c>
      <c r="K135" s="82">
        <f t="shared" si="25"/>
        <v>1.8632178868917141E-3</v>
      </c>
      <c r="L135" s="82">
        <f t="shared" si="26"/>
        <v>3.2989916703200353E-2</v>
      </c>
      <c r="M135" s="81">
        <f t="shared" si="28"/>
        <v>2.2190713522528926</v>
      </c>
      <c r="N135" s="84">
        <f t="shared" si="27"/>
        <v>4.8682402392692586E-2</v>
      </c>
      <c r="O135" s="84"/>
      <c r="P135" s="85">
        <f t="shared" si="29"/>
        <v>0.75911405706895163</v>
      </c>
      <c r="Q135" s="87">
        <f t="shared" si="30"/>
        <v>4.8682402392692586E-2</v>
      </c>
      <c r="R135" s="96">
        <f t="shared" si="37"/>
        <v>0.19220354053835575</v>
      </c>
      <c r="AB135" s="119">
        <f t="shared" si="35"/>
        <v>547</v>
      </c>
      <c r="AC135" s="120">
        <f t="shared" si="35"/>
        <v>17.285714285714285</v>
      </c>
      <c r="AD135" s="67">
        <f t="shared" si="31"/>
        <v>20.224285714285713</v>
      </c>
      <c r="AE135" s="41">
        <f t="shared" si="32"/>
        <v>0.85470085470085466</v>
      </c>
    </row>
    <row r="136" spans="1:31" ht="13.8" x14ac:dyDescent="0.25">
      <c r="A136" s="95">
        <v>43994</v>
      </c>
      <c r="B136" s="81">
        <v>50169</v>
      </c>
      <c r="C136" s="81">
        <v>2430</v>
      </c>
      <c r="D136" s="81">
        <v>37874</v>
      </c>
      <c r="E136" s="81"/>
      <c r="F136" s="81">
        <f t="shared" si="34"/>
        <v>685</v>
      </c>
      <c r="G136" s="81">
        <f t="shared" si="34"/>
        <v>21</v>
      </c>
      <c r="H136" s="81">
        <f t="shared" si="34"/>
        <v>310</v>
      </c>
      <c r="I136" s="81">
        <f t="shared" si="36"/>
        <v>9865</v>
      </c>
      <c r="J136" s="82">
        <f t="shared" si="24"/>
        <v>7.2090755618137603E-2</v>
      </c>
      <c r="K136" s="82">
        <f t="shared" si="25"/>
        <v>2.2079697192724213E-3</v>
      </c>
      <c r="L136" s="82">
        <f t="shared" si="26"/>
        <v>3.2593838713069076E-2</v>
      </c>
      <c r="M136" s="81">
        <f t="shared" si="28"/>
        <v>2.0714657905864251</v>
      </c>
      <c r="N136" s="84">
        <f t="shared" si="27"/>
        <v>4.8436285355498418E-2</v>
      </c>
      <c r="O136" s="84"/>
      <c r="P136" s="85">
        <f t="shared" si="29"/>
        <v>0.7549283422033527</v>
      </c>
      <c r="Q136" s="87">
        <f t="shared" si="30"/>
        <v>4.8436285355498418E-2</v>
      </c>
      <c r="R136" s="96">
        <f t="shared" si="37"/>
        <v>0.19663537244114893</v>
      </c>
      <c r="AB136" s="119">
        <f t="shared" si="35"/>
        <v>566.71428571428567</v>
      </c>
      <c r="AC136" s="120">
        <f t="shared" si="35"/>
        <v>16.571428571428573</v>
      </c>
      <c r="AD136" s="67">
        <f t="shared" si="31"/>
        <v>22.062857142857144</v>
      </c>
      <c r="AE136" s="41">
        <f t="shared" si="32"/>
        <v>0.75110075110075114</v>
      </c>
    </row>
    <row r="137" spans="1:31" ht="13.8" x14ac:dyDescent="0.25">
      <c r="A137" s="95">
        <v>43995</v>
      </c>
      <c r="B137" s="81">
        <v>50899</v>
      </c>
      <c r="C137" s="81">
        <v>2453</v>
      </c>
      <c r="D137" s="81">
        <v>38164</v>
      </c>
      <c r="E137" s="81"/>
      <c r="F137" s="81">
        <f t="shared" si="34"/>
        <v>730</v>
      </c>
      <c r="G137" s="81">
        <f t="shared" si="34"/>
        <v>23</v>
      </c>
      <c r="H137" s="81">
        <f t="shared" si="34"/>
        <v>290</v>
      </c>
      <c r="I137" s="81">
        <f t="shared" si="36"/>
        <v>10282</v>
      </c>
      <c r="J137" s="82">
        <f t="shared" si="24"/>
        <v>7.407074426624799E-2</v>
      </c>
      <c r="K137" s="82">
        <f t="shared" si="25"/>
        <v>2.3314749113025851E-3</v>
      </c>
      <c r="L137" s="82">
        <f t="shared" si="26"/>
        <v>2.9396857577293461E-2</v>
      </c>
      <c r="M137" s="81">
        <f t="shared" si="28"/>
        <v>2.3345300069857395</v>
      </c>
      <c r="N137" s="84">
        <f t="shared" si="27"/>
        <v>4.8193481207882277E-2</v>
      </c>
      <c r="O137" s="84"/>
      <c r="P137" s="85">
        <f t="shared" si="29"/>
        <v>0.74979862079805104</v>
      </c>
      <c r="Q137" s="87">
        <f t="shared" si="30"/>
        <v>4.8193481207882277E-2</v>
      </c>
      <c r="R137" s="96">
        <f t="shared" si="37"/>
        <v>0.20200789799406671</v>
      </c>
      <c r="AB137" s="119">
        <f t="shared" si="35"/>
        <v>598.71428571428567</v>
      </c>
      <c r="AC137" s="120">
        <f t="shared" si="35"/>
        <v>18.142857142857142</v>
      </c>
      <c r="AD137" s="67">
        <f t="shared" si="31"/>
        <v>23.477142857142855</v>
      </c>
      <c r="AE137" s="41">
        <f t="shared" si="32"/>
        <v>0.77278812218571258</v>
      </c>
    </row>
    <row r="138" spans="1:31" ht="13.8" x14ac:dyDescent="0.25">
      <c r="A138" s="95">
        <v>43996</v>
      </c>
      <c r="B138" s="81">
        <v>51579</v>
      </c>
      <c r="C138" s="81">
        <v>2482</v>
      </c>
      <c r="D138" s="81">
        <v>38321</v>
      </c>
      <c r="E138" s="81"/>
      <c r="F138" s="81">
        <f t="shared" si="34"/>
        <v>680</v>
      </c>
      <c r="G138" s="81">
        <f t="shared" si="34"/>
        <v>29</v>
      </c>
      <c r="H138" s="81">
        <f t="shared" si="34"/>
        <v>157</v>
      </c>
      <c r="I138" s="81">
        <f t="shared" si="36"/>
        <v>10776</v>
      </c>
      <c r="J138" s="82">
        <f t="shared" si="24"/>
        <v>6.6200059401200495E-2</v>
      </c>
      <c r="K138" s="82">
        <f t="shared" si="25"/>
        <v>2.8204629449523439E-3</v>
      </c>
      <c r="L138" s="82">
        <f t="shared" si="26"/>
        <v>1.5269402839914414E-2</v>
      </c>
      <c r="M138" s="81">
        <f t="shared" si="28"/>
        <v>3.6595108105545346</v>
      </c>
      <c r="N138" s="84">
        <f t="shared" si="27"/>
        <v>4.8120359060858098E-2</v>
      </c>
      <c r="O138" s="84"/>
      <c r="P138" s="85">
        <f t="shared" si="29"/>
        <v>0.7429574051455049</v>
      </c>
      <c r="Q138" s="87">
        <f t="shared" si="30"/>
        <v>4.8120359060858098E-2</v>
      </c>
      <c r="R138" s="96">
        <f t="shared" si="37"/>
        <v>0.208922235793637</v>
      </c>
      <c r="AB138" s="119">
        <f t="shared" si="35"/>
        <v>631.85714285714289</v>
      </c>
      <c r="AC138" s="120">
        <f t="shared" si="35"/>
        <v>20.285714285714285</v>
      </c>
      <c r="AD138" s="67">
        <f t="shared" si="31"/>
        <v>25.645714285714284</v>
      </c>
      <c r="AE138" s="41">
        <f t="shared" si="32"/>
        <v>0.79099821746880572</v>
      </c>
    </row>
    <row r="139" spans="1:31" ht="13.8" x14ac:dyDescent="0.25">
      <c r="A139" s="95">
        <v>43997</v>
      </c>
      <c r="B139" s="81">
        <v>52222</v>
      </c>
      <c r="C139" s="81">
        <v>2510</v>
      </c>
      <c r="D139" s="81">
        <v>38599</v>
      </c>
      <c r="E139" s="81"/>
      <c r="F139" s="81">
        <f t="shared" si="34"/>
        <v>643</v>
      </c>
      <c r="G139" s="81">
        <f t="shared" si="34"/>
        <v>28</v>
      </c>
      <c r="H139" s="81">
        <f t="shared" si="34"/>
        <v>278</v>
      </c>
      <c r="I139" s="81">
        <f t="shared" si="36"/>
        <v>11113</v>
      </c>
      <c r="J139" s="82">
        <f t="shared" si="24"/>
        <v>5.9729126638189599E-2</v>
      </c>
      <c r="K139" s="82">
        <f t="shared" si="25"/>
        <v>2.5983667409057165E-3</v>
      </c>
      <c r="L139" s="82">
        <f t="shared" si="26"/>
        <v>2.5798069784706754E-2</v>
      </c>
      <c r="M139" s="81">
        <f t="shared" si="28"/>
        <v>2.1034021851409515</v>
      </c>
      <c r="N139" s="84">
        <f t="shared" si="27"/>
        <v>4.8064034315039639E-2</v>
      </c>
      <c r="O139" s="84"/>
      <c r="P139" s="85">
        <f t="shared" si="29"/>
        <v>0.73913293248056378</v>
      </c>
      <c r="Q139" s="87">
        <f t="shared" si="30"/>
        <v>4.8064034315039639E-2</v>
      </c>
      <c r="R139" s="96">
        <f t="shared" si="37"/>
        <v>0.21280303320439664</v>
      </c>
      <c r="AB139" s="119">
        <f t="shared" si="35"/>
        <v>643.28571428571433</v>
      </c>
      <c r="AC139" s="120">
        <f t="shared" si="35"/>
        <v>22</v>
      </c>
      <c r="AD139" s="67">
        <f t="shared" si="31"/>
        <v>26.989285714285714</v>
      </c>
      <c r="AE139" s="41">
        <f t="shared" si="32"/>
        <v>0.81513828238719066</v>
      </c>
    </row>
    <row r="140" spans="1:31" ht="13.8" x14ac:dyDescent="0.25">
      <c r="A140" s="95">
        <v>43998</v>
      </c>
      <c r="B140" s="81">
        <v>53045</v>
      </c>
      <c r="C140" s="81">
        <v>2538</v>
      </c>
      <c r="D140" s="81">
        <v>39011</v>
      </c>
      <c r="E140" s="81"/>
      <c r="F140" s="81">
        <f t="shared" si="34"/>
        <v>823</v>
      </c>
      <c r="G140" s="81">
        <f t="shared" si="34"/>
        <v>28</v>
      </c>
      <c r="H140" s="81">
        <f t="shared" si="34"/>
        <v>412</v>
      </c>
      <c r="I140" s="81">
        <f t="shared" si="36"/>
        <v>11496</v>
      </c>
      <c r="J140" s="82">
        <f t="shared" si="24"/>
        <v>7.4132166586982962E-2</v>
      </c>
      <c r="K140" s="82">
        <f t="shared" si="25"/>
        <v>2.5195716728156213E-3</v>
      </c>
      <c r="L140" s="82">
        <f t="shared" si="26"/>
        <v>3.7073697471429856E-2</v>
      </c>
      <c r="M140" s="81">
        <f t="shared" si="28"/>
        <v>1.8723426529116856</v>
      </c>
      <c r="N140" s="84">
        <f t="shared" si="27"/>
        <v>4.7846168347629371E-2</v>
      </c>
      <c r="O140" s="84"/>
      <c r="P140" s="85">
        <f t="shared" si="29"/>
        <v>0.73543218022433787</v>
      </c>
      <c r="Q140" s="87">
        <f t="shared" si="30"/>
        <v>4.7846168347629371E-2</v>
      </c>
      <c r="R140" s="96">
        <f t="shared" si="37"/>
        <v>0.21672165142803279</v>
      </c>
      <c r="AB140" s="119">
        <f t="shared" ref="AB140:AC162" si="38">AVERAGE(F134:F140)</f>
        <v>693.71428571428567</v>
      </c>
      <c r="AC140" s="120">
        <f t="shared" si="38"/>
        <v>23</v>
      </c>
      <c r="AD140" s="67">
        <f t="shared" si="31"/>
        <v>28.521428571428572</v>
      </c>
      <c r="AE140" s="41">
        <f t="shared" si="32"/>
        <v>0.80641121963436013</v>
      </c>
    </row>
    <row r="141" spans="1:31" ht="13.8" x14ac:dyDescent="0.25">
      <c r="A141" s="95">
        <v>43999</v>
      </c>
      <c r="B141" s="81">
        <v>54019</v>
      </c>
      <c r="C141" s="81">
        <v>2567</v>
      </c>
      <c r="D141" s="81">
        <v>39293</v>
      </c>
      <c r="E141" s="81"/>
      <c r="F141" s="81">
        <f t="shared" si="34"/>
        <v>974</v>
      </c>
      <c r="G141" s="81">
        <f t="shared" si="34"/>
        <v>29</v>
      </c>
      <c r="H141" s="81">
        <f t="shared" si="34"/>
        <v>282</v>
      </c>
      <c r="I141" s="81">
        <f t="shared" si="36"/>
        <v>12159</v>
      </c>
      <c r="J141" s="82">
        <f t="shared" si="24"/>
        <v>8.4811995740346646E-2</v>
      </c>
      <c r="K141" s="82">
        <f t="shared" si="25"/>
        <v>2.5226165622825331E-3</v>
      </c>
      <c r="L141" s="82">
        <f t="shared" si="26"/>
        <v>2.4530271398747392E-2</v>
      </c>
      <c r="M141" s="81">
        <f t="shared" si="28"/>
        <v>3.1350440611930064</v>
      </c>
      <c r="N141" s="84">
        <f t="shared" si="27"/>
        <v>4.7520316925526204E-2</v>
      </c>
      <c r="O141" s="84"/>
      <c r="P141" s="85">
        <f t="shared" si="29"/>
        <v>0.7273922138506822</v>
      </c>
      <c r="Q141" s="87">
        <f t="shared" si="30"/>
        <v>4.7520316925526204E-2</v>
      </c>
      <c r="R141" s="96">
        <f t="shared" si="37"/>
        <v>0.22508746922379164</v>
      </c>
      <c r="AB141" s="119">
        <f t="shared" si="38"/>
        <v>748.57142857142856</v>
      </c>
      <c r="AC141" s="120">
        <f t="shared" si="38"/>
        <v>25</v>
      </c>
      <c r="AD141" s="67">
        <f t="shared" si="31"/>
        <v>30.085000000000001</v>
      </c>
      <c r="AE141" s="41">
        <f t="shared" si="32"/>
        <v>0.83097889313611428</v>
      </c>
    </row>
    <row r="142" spans="1:31" ht="13.8" x14ac:dyDescent="0.25">
      <c r="A142" s="95">
        <v>44000</v>
      </c>
      <c r="B142" s="81">
        <v>54946</v>
      </c>
      <c r="C142" s="81">
        <v>2603</v>
      </c>
      <c r="D142" s="81">
        <v>39685</v>
      </c>
      <c r="E142" s="81"/>
      <c r="F142" s="81">
        <f t="shared" si="34"/>
        <v>927</v>
      </c>
      <c r="G142" s="81">
        <f t="shared" si="34"/>
        <v>36</v>
      </c>
      <c r="H142" s="81">
        <f t="shared" si="34"/>
        <v>392</v>
      </c>
      <c r="I142" s="81">
        <f t="shared" si="36"/>
        <v>12658</v>
      </c>
      <c r="J142" s="82">
        <f t="shared" si="24"/>
        <v>7.6319432706882198E-2</v>
      </c>
      <c r="K142" s="82">
        <f t="shared" si="25"/>
        <v>2.9607698001480384E-3</v>
      </c>
      <c r="L142" s="82">
        <f t="shared" si="26"/>
        <v>3.223949337938975E-2</v>
      </c>
      <c r="M142" s="81">
        <f t="shared" si="28"/>
        <v>2.1681494913153756</v>
      </c>
      <c r="N142" s="84">
        <f t="shared" si="27"/>
        <v>4.7373785170895064E-2</v>
      </c>
      <c r="O142" s="84"/>
      <c r="P142" s="85">
        <f t="shared" si="29"/>
        <v>0.72225457722127184</v>
      </c>
      <c r="Q142" s="87">
        <f t="shared" si="30"/>
        <v>4.7373785170895064E-2</v>
      </c>
      <c r="R142" s="96">
        <f t="shared" si="37"/>
        <v>0.23037163760783308</v>
      </c>
      <c r="AB142" s="119">
        <f t="shared" si="38"/>
        <v>780.28571428571433</v>
      </c>
      <c r="AC142" s="120">
        <f t="shared" si="38"/>
        <v>27.714285714285715</v>
      </c>
      <c r="AD142" s="67">
        <f t="shared" si="31"/>
        <v>31.16928571428571</v>
      </c>
      <c r="AE142" s="41">
        <f t="shared" si="32"/>
        <v>0.88915369984187742</v>
      </c>
    </row>
    <row r="143" spans="1:31" ht="13.8" x14ac:dyDescent="0.25">
      <c r="A143" s="95">
        <v>44001</v>
      </c>
      <c r="B143" s="81">
        <v>55859</v>
      </c>
      <c r="C143" s="81">
        <v>2628</v>
      </c>
      <c r="D143" s="81">
        <v>40151</v>
      </c>
      <c r="E143" s="81"/>
      <c r="F143" s="81">
        <f t="shared" si="34"/>
        <v>913</v>
      </c>
      <c r="G143" s="81">
        <f t="shared" si="34"/>
        <v>25</v>
      </c>
      <c r="H143" s="81">
        <f t="shared" si="34"/>
        <v>466</v>
      </c>
      <c r="I143" s="81">
        <f t="shared" si="36"/>
        <v>13080</v>
      </c>
      <c r="J143" s="82">
        <f t="shared" si="24"/>
        <v>7.2204909230550937E-2</v>
      </c>
      <c r="K143" s="82">
        <f t="shared" si="25"/>
        <v>1.9750355506399117E-3</v>
      </c>
      <c r="L143" s="82">
        <f t="shared" si="26"/>
        <v>3.6814662663927952E-2</v>
      </c>
      <c r="M143" s="81">
        <f t="shared" si="28"/>
        <v>1.8614455011004354</v>
      </c>
      <c r="N143" s="84">
        <f t="shared" si="27"/>
        <v>4.7047029126908821E-2</v>
      </c>
      <c r="O143" s="84"/>
      <c r="P143" s="85">
        <f t="shared" si="29"/>
        <v>0.71879195832363629</v>
      </c>
      <c r="Q143" s="87">
        <f t="shared" si="30"/>
        <v>4.7047029126908821E-2</v>
      </c>
      <c r="R143" s="96">
        <f t="shared" si="37"/>
        <v>0.23416101254945487</v>
      </c>
      <c r="AB143" s="119">
        <f t="shared" si="38"/>
        <v>812.85714285714289</v>
      </c>
      <c r="AC143" s="120">
        <f t="shared" si="38"/>
        <v>28.285714285714285</v>
      </c>
      <c r="AD143" s="67">
        <f t="shared" si="31"/>
        <v>32.929285714285712</v>
      </c>
      <c r="AE143" s="41">
        <f t="shared" si="32"/>
        <v>0.85898353614889056</v>
      </c>
    </row>
    <row r="144" spans="1:31" ht="13.8" x14ac:dyDescent="0.25">
      <c r="A144" s="95">
        <v>44002</v>
      </c>
      <c r="B144" s="81">
        <v>56749</v>
      </c>
      <c r="C144" s="81">
        <v>2663</v>
      </c>
      <c r="D144" s="81">
        <v>40484</v>
      </c>
      <c r="E144" s="81"/>
      <c r="F144" s="81">
        <f t="shared" si="34"/>
        <v>890</v>
      </c>
      <c r="G144" s="81">
        <f t="shared" si="34"/>
        <v>35</v>
      </c>
      <c r="H144" s="81">
        <f t="shared" si="34"/>
        <v>333</v>
      </c>
      <c r="I144" s="81">
        <f t="shared" si="36"/>
        <v>13602</v>
      </c>
      <c r="J144" s="82">
        <f t="shared" si="24"/>
        <v>6.8116287170866527E-2</v>
      </c>
      <c r="K144" s="82">
        <f t="shared" si="25"/>
        <v>2.675840978593272E-3</v>
      </c>
      <c r="L144" s="82">
        <f t="shared" si="26"/>
        <v>2.5458715596330277E-2</v>
      </c>
      <c r="M144" s="81">
        <f t="shared" si="28"/>
        <v>2.4210897722688429</v>
      </c>
      <c r="N144" s="84">
        <f t="shared" si="27"/>
        <v>4.6925937020916665E-2</v>
      </c>
      <c r="O144" s="84"/>
      <c r="P144" s="85">
        <f t="shared" si="29"/>
        <v>0.71338702003559529</v>
      </c>
      <c r="Q144" s="87">
        <f t="shared" si="30"/>
        <v>4.6925937020916665E-2</v>
      </c>
      <c r="R144" s="96">
        <f t="shared" si="37"/>
        <v>0.23968704294348808</v>
      </c>
      <c r="AB144" s="119">
        <f t="shared" si="38"/>
        <v>835.71428571428567</v>
      </c>
      <c r="AC144" s="120">
        <f t="shared" si="38"/>
        <v>30</v>
      </c>
      <c r="AD144" s="67">
        <f t="shared" si="31"/>
        <v>34.752142857142857</v>
      </c>
      <c r="AE144" s="41">
        <f t="shared" si="32"/>
        <v>0.8632561198692783</v>
      </c>
    </row>
    <row r="145" spans="1:31" ht="13.8" x14ac:dyDescent="0.25">
      <c r="A145" s="95">
        <v>44003</v>
      </c>
      <c r="B145" s="81">
        <v>57457</v>
      </c>
      <c r="C145" s="81">
        <v>2683</v>
      </c>
      <c r="D145" s="81">
        <v>40854</v>
      </c>
      <c r="E145" s="81"/>
      <c r="F145" s="81">
        <f t="shared" ref="F145:H160" si="39">B145-B144</f>
        <v>708</v>
      </c>
      <c r="G145" s="81">
        <f t="shared" si="39"/>
        <v>20</v>
      </c>
      <c r="H145" s="81">
        <f t="shared" si="39"/>
        <v>370</v>
      </c>
      <c r="I145" s="81">
        <f t="shared" si="36"/>
        <v>13920</v>
      </c>
      <c r="J145" s="82">
        <f t="shared" si="24"/>
        <v>5.2108271134260663E-2</v>
      </c>
      <c r="K145" s="82">
        <f t="shared" si="25"/>
        <v>1.4703720041170415E-3</v>
      </c>
      <c r="L145" s="82">
        <f t="shared" si="26"/>
        <v>2.7201882076165269E-2</v>
      </c>
      <c r="M145" s="81">
        <f t="shared" si="28"/>
        <v>1.8173761640210604</v>
      </c>
      <c r="N145" s="84">
        <f t="shared" si="27"/>
        <v>4.6695789895051951E-2</v>
      </c>
      <c r="O145" s="84"/>
      <c r="P145" s="85">
        <f t="shared" si="29"/>
        <v>0.71103607915484623</v>
      </c>
      <c r="Q145" s="87">
        <f t="shared" si="30"/>
        <v>4.6695789895051951E-2</v>
      </c>
      <c r="R145" s="96">
        <f t="shared" si="37"/>
        <v>0.2422681309501018</v>
      </c>
      <c r="AB145" s="119">
        <f t="shared" si="38"/>
        <v>839.71428571428567</v>
      </c>
      <c r="AC145" s="120">
        <f t="shared" si="38"/>
        <v>28.714285714285715</v>
      </c>
      <c r="AD145" s="67">
        <f t="shared" si="31"/>
        <v>35.380714285714291</v>
      </c>
      <c r="AE145" s="41">
        <f t="shared" si="32"/>
        <v>0.81158015868209066</v>
      </c>
    </row>
    <row r="146" spans="1:31" ht="13.8" x14ac:dyDescent="0.25">
      <c r="A146" s="95">
        <v>44004</v>
      </c>
      <c r="B146" s="81">
        <v>58374</v>
      </c>
      <c r="C146" s="81">
        <v>2715</v>
      </c>
      <c r="D146" s="81">
        <v>41223</v>
      </c>
      <c r="E146" s="81"/>
      <c r="F146" s="81">
        <f t="shared" si="39"/>
        <v>917</v>
      </c>
      <c r="G146" s="81">
        <f t="shared" si="39"/>
        <v>32</v>
      </c>
      <c r="H146" s="81">
        <f t="shared" si="39"/>
        <v>369</v>
      </c>
      <c r="I146" s="81">
        <f t="shared" si="36"/>
        <v>14436</v>
      </c>
      <c r="J146" s="82">
        <f t="shared" si="24"/>
        <v>6.5949608464603238E-2</v>
      </c>
      <c r="K146" s="82">
        <f t="shared" si="25"/>
        <v>2.2988505747126436E-3</v>
      </c>
      <c r="L146" s="82">
        <f t="shared" si="26"/>
        <v>2.6508620689655173E-2</v>
      </c>
      <c r="M146" s="81">
        <f t="shared" si="28"/>
        <v>2.2893230669009403</v>
      </c>
      <c r="N146" s="84">
        <f t="shared" si="27"/>
        <v>4.6510432726898962E-2</v>
      </c>
      <c r="O146" s="84"/>
      <c r="P146" s="85">
        <f t="shared" si="29"/>
        <v>0.70618768629869466</v>
      </c>
      <c r="Q146" s="87">
        <f t="shared" si="30"/>
        <v>4.6510432726898962E-2</v>
      </c>
      <c r="R146" s="96">
        <f t="shared" si="37"/>
        <v>0.24730188097440642</v>
      </c>
      <c r="AB146" s="119">
        <f t="shared" si="38"/>
        <v>878.85714285714289</v>
      </c>
      <c r="AC146" s="120">
        <f t="shared" si="38"/>
        <v>29.285714285714285</v>
      </c>
      <c r="AD146" s="67">
        <f t="shared" si="31"/>
        <v>38.154285714285713</v>
      </c>
      <c r="AE146" s="41">
        <f t="shared" si="32"/>
        <v>0.76756028156357647</v>
      </c>
    </row>
    <row r="147" spans="1:31" ht="13.8" x14ac:dyDescent="0.25">
      <c r="A147" s="95">
        <v>44005</v>
      </c>
      <c r="B147" s="81">
        <v>59151</v>
      </c>
      <c r="C147" s="81">
        <v>2740</v>
      </c>
      <c r="D147" s="81">
        <v>41672</v>
      </c>
      <c r="E147" s="81"/>
      <c r="F147" s="81">
        <f t="shared" si="39"/>
        <v>777</v>
      </c>
      <c r="G147" s="81">
        <f t="shared" si="39"/>
        <v>25</v>
      </c>
      <c r="H147" s="81">
        <f t="shared" si="39"/>
        <v>449</v>
      </c>
      <c r="I147" s="81">
        <f t="shared" si="36"/>
        <v>14739</v>
      </c>
      <c r="J147" s="82">
        <f t="shared" si="24"/>
        <v>5.3884513410177866E-2</v>
      </c>
      <c r="K147" s="82">
        <f t="shared" si="25"/>
        <v>1.7317816569686895E-3</v>
      </c>
      <c r="L147" s="82">
        <f t="shared" si="26"/>
        <v>3.1102798559157662E-2</v>
      </c>
      <c r="M147" s="81">
        <f t="shared" si="28"/>
        <v>1.6410903704416193</v>
      </c>
      <c r="N147" s="84">
        <f t="shared" si="27"/>
        <v>4.6322124731619077E-2</v>
      </c>
      <c r="O147" s="84"/>
      <c r="P147" s="85">
        <f t="shared" si="29"/>
        <v>0.70450203715913506</v>
      </c>
      <c r="Q147" s="87">
        <f t="shared" si="30"/>
        <v>4.6322124731619077E-2</v>
      </c>
      <c r="R147" s="96">
        <f t="shared" si="37"/>
        <v>0.24917583810924582</v>
      </c>
      <c r="AB147" s="119">
        <f t="shared" si="38"/>
        <v>872.28571428571433</v>
      </c>
      <c r="AC147" s="120">
        <f t="shared" si="38"/>
        <v>28.857142857142858</v>
      </c>
      <c r="AD147" s="67">
        <f t="shared" si="31"/>
        <v>41.171428571428571</v>
      </c>
      <c r="AE147" s="41">
        <f t="shared" si="32"/>
        <v>0.70090215128383071</v>
      </c>
    </row>
    <row r="148" spans="1:31" ht="13.8" x14ac:dyDescent="0.25">
      <c r="A148" s="95">
        <v>44006</v>
      </c>
      <c r="B148" s="81">
        <v>60124</v>
      </c>
      <c r="C148" s="81">
        <v>2769</v>
      </c>
      <c r="D148" s="81">
        <v>42075</v>
      </c>
      <c r="E148" s="81"/>
      <c r="F148" s="81">
        <f t="shared" si="39"/>
        <v>973</v>
      </c>
      <c r="G148" s="81">
        <f t="shared" si="39"/>
        <v>29</v>
      </c>
      <c r="H148" s="81">
        <f t="shared" si="39"/>
        <v>403</v>
      </c>
      <c r="I148" s="81">
        <f t="shared" si="36"/>
        <v>15280</v>
      </c>
      <c r="J148" s="82">
        <f t="shared" si="24"/>
        <v>6.6090823765744738E-2</v>
      </c>
      <c r="K148" s="82">
        <f t="shared" si="25"/>
        <v>1.967569034534229E-3</v>
      </c>
      <c r="L148" s="82">
        <f t="shared" si="26"/>
        <v>2.7342424859217042E-2</v>
      </c>
      <c r="M148" s="81">
        <f t="shared" si="28"/>
        <v>2.2548903969521104</v>
      </c>
      <c r="N148" s="84">
        <f t="shared" si="27"/>
        <v>4.6054820038586922E-2</v>
      </c>
      <c r="O148" s="84"/>
      <c r="P148" s="85">
        <f t="shared" si="29"/>
        <v>0.69980373893952497</v>
      </c>
      <c r="Q148" s="87">
        <f t="shared" si="30"/>
        <v>4.6054820038586922E-2</v>
      </c>
      <c r="R148" s="96">
        <f t="shared" si="37"/>
        <v>0.25414144102188807</v>
      </c>
      <c r="AB148" s="119">
        <f t="shared" si="38"/>
        <v>872.14285714285711</v>
      </c>
      <c r="AC148" s="120">
        <f t="shared" si="38"/>
        <v>28.857142857142858</v>
      </c>
      <c r="AD148" s="67">
        <f t="shared" si="31"/>
        <v>42.915714285714287</v>
      </c>
      <c r="AE148" s="41">
        <f t="shared" si="32"/>
        <v>0.6724143670317233</v>
      </c>
    </row>
    <row r="149" spans="1:31" ht="13.8" x14ac:dyDescent="0.25">
      <c r="A149" s="95">
        <v>44007</v>
      </c>
      <c r="B149" s="81">
        <v>61456</v>
      </c>
      <c r="C149" s="81">
        <v>2794</v>
      </c>
      <c r="D149" s="81">
        <v>42877</v>
      </c>
      <c r="E149" s="81"/>
      <c r="F149" s="81">
        <f t="shared" si="39"/>
        <v>1332</v>
      </c>
      <c r="G149" s="81">
        <f t="shared" si="39"/>
        <v>25</v>
      </c>
      <c r="H149" s="81">
        <f t="shared" si="39"/>
        <v>802</v>
      </c>
      <c r="I149" s="81">
        <f t="shared" si="36"/>
        <v>15785</v>
      </c>
      <c r="J149" s="82">
        <f t="shared" si="24"/>
        <v>8.727410092214162E-2</v>
      </c>
      <c r="K149" s="82">
        <f t="shared" si="25"/>
        <v>1.6361256544502618E-3</v>
      </c>
      <c r="L149" s="82">
        <f t="shared" si="26"/>
        <v>5.2486910994764401E-2</v>
      </c>
      <c r="M149" s="81">
        <f t="shared" si="28"/>
        <v>1.612513013410307</v>
      </c>
      <c r="N149" s="84">
        <f t="shared" si="27"/>
        <v>4.5463420984118721E-2</v>
      </c>
      <c r="O149" s="84"/>
      <c r="P149" s="85">
        <f t="shared" si="29"/>
        <v>0.69768614944024998</v>
      </c>
      <c r="Q149" s="87">
        <f t="shared" si="30"/>
        <v>4.5463420984118721E-2</v>
      </c>
      <c r="R149" s="96">
        <f t="shared" si="37"/>
        <v>0.25685042957563131</v>
      </c>
      <c r="AB149" s="119">
        <f t="shared" si="38"/>
        <v>930</v>
      </c>
      <c r="AC149" s="120">
        <f t="shared" si="38"/>
        <v>27.285714285714285</v>
      </c>
      <c r="AD149" s="67">
        <f t="shared" si="31"/>
        <v>44.707142857142863</v>
      </c>
      <c r="AE149" s="41">
        <f t="shared" si="32"/>
        <v>0.61032113756191075</v>
      </c>
    </row>
    <row r="150" spans="1:31" ht="13.8" x14ac:dyDescent="0.25">
      <c r="A150" s="95">
        <v>44008</v>
      </c>
      <c r="B150" s="81">
        <v>62705</v>
      </c>
      <c r="C150" s="81">
        <v>2823</v>
      </c>
      <c r="D150" s="81">
        <v>43467</v>
      </c>
      <c r="E150" s="81"/>
      <c r="F150" s="81">
        <f t="shared" si="39"/>
        <v>1249</v>
      </c>
      <c r="G150" s="81">
        <f t="shared" si="39"/>
        <v>29</v>
      </c>
      <c r="H150" s="81">
        <f t="shared" si="39"/>
        <v>590</v>
      </c>
      <c r="I150" s="81">
        <f t="shared" si="36"/>
        <v>16415</v>
      </c>
      <c r="J150" s="82">
        <f t="shared" si="24"/>
        <v>7.921976482097326E-2</v>
      </c>
      <c r="K150" s="82">
        <f t="shared" si="25"/>
        <v>1.8371872030408616E-3</v>
      </c>
      <c r="L150" s="82">
        <f t="shared" si="26"/>
        <v>3.737725688945201E-2</v>
      </c>
      <c r="M150" s="81">
        <f t="shared" si="28"/>
        <v>2.0201679930517979</v>
      </c>
      <c r="N150" s="84">
        <f t="shared" si="27"/>
        <v>4.5020333306753847E-2</v>
      </c>
      <c r="O150" s="84"/>
      <c r="P150" s="85">
        <f t="shared" si="29"/>
        <v>0.69319830954469341</v>
      </c>
      <c r="Q150" s="87">
        <f t="shared" si="30"/>
        <v>4.5020333306753847E-2</v>
      </c>
      <c r="R150" s="96">
        <f t="shared" si="37"/>
        <v>0.26178135714855277</v>
      </c>
      <c r="AB150" s="119">
        <f t="shared" si="38"/>
        <v>978</v>
      </c>
      <c r="AC150" s="120">
        <f t="shared" si="38"/>
        <v>27.857142857142858</v>
      </c>
      <c r="AD150" s="67">
        <f t="shared" si="31"/>
        <v>45.964285714285715</v>
      </c>
      <c r="AE150" s="41">
        <f t="shared" si="32"/>
        <v>0.60606060606060608</v>
      </c>
    </row>
    <row r="151" spans="1:31" ht="13.8" x14ac:dyDescent="0.25">
      <c r="A151" s="95">
        <v>44009</v>
      </c>
      <c r="B151" s="81">
        <v>63769</v>
      </c>
      <c r="C151" s="81">
        <v>2849</v>
      </c>
      <c r="D151" s="81">
        <v>44043</v>
      </c>
      <c r="E151" s="81"/>
      <c r="F151" s="81">
        <f t="shared" si="39"/>
        <v>1064</v>
      </c>
      <c r="G151" s="81">
        <f t="shared" si="39"/>
        <v>26</v>
      </c>
      <c r="H151" s="81">
        <f t="shared" si="39"/>
        <v>576</v>
      </c>
      <c r="I151" s="81">
        <f t="shared" si="36"/>
        <v>16877</v>
      </c>
      <c r="J151" s="82">
        <f t="shared" si="24"/>
        <v>6.48973442216082E-2</v>
      </c>
      <c r="K151" s="82">
        <f t="shared" si="25"/>
        <v>1.5839171489491319E-3</v>
      </c>
      <c r="L151" s="82">
        <f t="shared" si="26"/>
        <v>3.5089856838257688E-2</v>
      </c>
      <c r="M151" s="81">
        <f t="shared" si="28"/>
        <v>1.7695845604612934</v>
      </c>
      <c r="N151" s="84">
        <f t="shared" si="27"/>
        <v>4.4676880615973281E-2</v>
      </c>
      <c r="O151" s="84"/>
      <c r="P151" s="85">
        <f t="shared" si="29"/>
        <v>0.69066474305697123</v>
      </c>
      <c r="Q151" s="87">
        <f t="shared" si="30"/>
        <v>4.4676880615973281E-2</v>
      </c>
      <c r="R151" s="96">
        <f t="shared" si="37"/>
        <v>0.26465837632705547</v>
      </c>
      <c r="AB151" s="119">
        <f t="shared" si="38"/>
        <v>1002.8571428571429</v>
      </c>
      <c r="AC151" s="120">
        <f t="shared" si="38"/>
        <v>26.571428571428573</v>
      </c>
      <c r="AD151" s="67">
        <f t="shared" si="31"/>
        <v>46.184285714285714</v>
      </c>
      <c r="AE151" s="41">
        <f t="shared" si="32"/>
        <v>0.57533483868972135</v>
      </c>
    </row>
    <row r="152" spans="1:31" ht="13.8" x14ac:dyDescent="0.25">
      <c r="A152" s="95">
        <v>44010</v>
      </c>
      <c r="B152" s="81">
        <v>64810</v>
      </c>
      <c r="C152" s="81">
        <v>2897</v>
      </c>
      <c r="D152" s="81">
        <v>44617</v>
      </c>
      <c r="E152" s="81"/>
      <c r="F152" s="81">
        <f t="shared" si="39"/>
        <v>1041</v>
      </c>
      <c r="G152" s="81">
        <f t="shared" si="39"/>
        <v>48</v>
      </c>
      <c r="H152" s="81">
        <f t="shared" si="39"/>
        <v>574</v>
      </c>
      <c r="I152" s="81">
        <f t="shared" si="36"/>
        <v>17296</v>
      </c>
      <c r="J152" s="82">
        <f t="shared" si="24"/>
        <v>6.1757626529089928E-2</v>
      </c>
      <c r="K152" s="82">
        <f t="shared" si="25"/>
        <v>2.8441073650530306E-3</v>
      </c>
      <c r="L152" s="82">
        <f t="shared" si="26"/>
        <v>3.4010783907092494E-2</v>
      </c>
      <c r="M152" s="81">
        <f t="shared" si="28"/>
        <v>1.6756968857418821</v>
      </c>
      <c r="N152" s="84">
        <f t="shared" si="27"/>
        <v>4.4699891991976548E-2</v>
      </c>
      <c r="O152" s="84"/>
      <c r="P152" s="85">
        <f t="shared" si="29"/>
        <v>0.68842771177287454</v>
      </c>
      <c r="Q152" s="87">
        <f t="shared" si="30"/>
        <v>4.4699891991976548E-2</v>
      </c>
      <c r="R152" s="96">
        <f t="shared" si="37"/>
        <v>0.26687239623514891</v>
      </c>
      <c r="AB152" s="119">
        <f t="shared" si="38"/>
        <v>1050.4285714285713</v>
      </c>
      <c r="AC152" s="120">
        <f t="shared" si="38"/>
        <v>30.571428571428573</v>
      </c>
      <c r="AD152" s="67">
        <f t="shared" si="31"/>
        <v>48.337142857142858</v>
      </c>
      <c r="AE152" s="41">
        <f t="shared" si="32"/>
        <v>0.63246246601253109</v>
      </c>
    </row>
    <row r="153" spans="1:31" ht="13.8" x14ac:dyDescent="0.25">
      <c r="A153" s="95">
        <v>44011</v>
      </c>
      <c r="B153" s="81">
        <v>66189</v>
      </c>
      <c r="C153" s="81">
        <v>2949</v>
      </c>
      <c r="D153" s="81">
        <v>45121</v>
      </c>
      <c r="E153" s="81"/>
      <c r="F153" s="81">
        <f t="shared" si="39"/>
        <v>1379</v>
      </c>
      <c r="G153" s="81">
        <f t="shared" si="39"/>
        <v>52</v>
      </c>
      <c r="H153" s="81">
        <f t="shared" si="39"/>
        <v>504</v>
      </c>
      <c r="I153" s="81">
        <f t="shared" si="36"/>
        <v>18119</v>
      </c>
      <c r="J153" s="82">
        <f t="shared" si="24"/>
        <v>7.9829323384520687E-2</v>
      </c>
      <c r="K153" s="82">
        <f t="shared" si="25"/>
        <v>3.0064754856614245E-3</v>
      </c>
      <c r="L153" s="82">
        <f t="shared" si="26"/>
        <v>2.9139685476410732E-2</v>
      </c>
      <c r="M153" s="81">
        <f t="shared" si="28"/>
        <v>2.4833237001055211</v>
      </c>
      <c r="N153" s="84">
        <f t="shared" si="27"/>
        <v>4.4554231065584919E-2</v>
      </c>
      <c r="O153" s="84"/>
      <c r="P153" s="85">
        <f t="shared" si="29"/>
        <v>0.68169937602924957</v>
      </c>
      <c r="Q153" s="87">
        <f t="shared" si="30"/>
        <v>4.4554231065584919E-2</v>
      </c>
      <c r="R153" s="96">
        <f t="shared" si="37"/>
        <v>0.27374639290516556</v>
      </c>
      <c r="AB153" s="119">
        <f t="shared" si="38"/>
        <v>1116.4285714285713</v>
      </c>
      <c r="AC153" s="120">
        <f t="shared" si="38"/>
        <v>33.428571428571431</v>
      </c>
      <c r="AD153" s="67">
        <f t="shared" si="31"/>
        <v>47.97571428571429</v>
      </c>
      <c r="AE153" s="41">
        <f t="shared" si="32"/>
        <v>0.69678110948992045</v>
      </c>
    </row>
    <row r="154" spans="1:31" ht="13.8" x14ac:dyDescent="0.25">
      <c r="A154" s="95">
        <v>44012</v>
      </c>
      <c r="B154" s="81">
        <v>67569</v>
      </c>
      <c r="C154" s="81">
        <v>2987</v>
      </c>
      <c r="D154" s="81">
        <v>45552</v>
      </c>
      <c r="E154" s="81"/>
      <c r="F154" s="81">
        <f t="shared" si="39"/>
        <v>1380</v>
      </c>
      <c r="G154" s="81">
        <f t="shared" si="39"/>
        <v>38</v>
      </c>
      <c r="H154" s="81">
        <f t="shared" si="39"/>
        <v>431</v>
      </c>
      <c r="I154" s="81">
        <f t="shared" si="36"/>
        <v>19030</v>
      </c>
      <c r="J154" s="82">
        <f t="shared" si="24"/>
        <v>7.6260614341249602E-2</v>
      </c>
      <c r="K154" s="82">
        <f t="shared" si="25"/>
        <v>2.0972459848777525E-3</v>
      </c>
      <c r="L154" s="82">
        <f t="shared" si="26"/>
        <v>2.378718472321872E-2</v>
      </c>
      <c r="M154" s="81">
        <f t="shared" si="28"/>
        <v>2.9461963139639691</v>
      </c>
      <c r="N154" s="84">
        <f t="shared" si="27"/>
        <v>4.4206662818748244E-2</v>
      </c>
      <c r="O154" s="84"/>
      <c r="P154" s="85">
        <f t="shared" si="29"/>
        <v>0.67415530790747236</v>
      </c>
      <c r="Q154" s="87">
        <f t="shared" si="30"/>
        <v>4.4206662818748244E-2</v>
      </c>
      <c r="R154" s="96">
        <f t="shared" si="37"/>
        <v>0.28163802927377946</v>
      </c>
      <c r="AB154" s="119">
        <f t="shared" si="38"/>
        <v>1202.5714285714287</v>
      </c>
      <c r="AC154" s="120">
        <f t="shared" si="38"/>
        <v>35.285714285714285</v>
      </c>
      <c r="AD154" s="67">
        <f t="shared" si="31"/>
        <v>47.967857142857142</v>
      </c>
      <c r="AE154" s="41">
        <f t="shared" si="32"/>
        <v>0.7356116447025538</v>
      </c>
    </row>
    <row r="155" spans="1:31" ht="13.8" x14ac:dyDescent="0.25">
      <c r="A155" s="95">
        <v>44013</v>
      </c>
      <c r="B155" s="81">
        <v>68824</v>
      </c>
      <c r="C155" s="81">
        <v>3021</v>
      </c>
      <c r="D155" s="81">
        <v>46207</v>
      </c>
      <c r="E155" s="81"/>
      <c r="F155" s="81">
        <f t="shared" si="39"/>
        <v>1255</v>
      </c>
      <c r="G155" s="81">
        <f t="shared" si="39"/>
        <v>34</v>
      </c>
      <c r="H155" s="81">
        <f t="shared" si="39"/>
        <v>655</v>
      </c>
      <c r="I155" s="81">
        <f t="shared" si="36"/>
        <v>19596</v>
      </c>
      <c r="J155" s="82">
        <f t="shared" si="24"/>
        <v>6.6034662690295995E-2</v>
      </c>
      <c r="K155" s="82">
        <f t="shared" si="25"/>
        <v>1.7866526537046769E-3</v>
      </c>
      <c r="L155" s="82">
        <f t="shared" si="26"/>
        <v>3.4419337887545982E-2</v>
      </c>
      <c r="M155" s="81">
        <f t="shared" si="28"/>
        <v>1.8238601320701489</v>
      </c>
      <c r="N155" s="84">
        <f t="shared" si="27"/>
        <v>4.3894571661048473E-2</v>
      </c>
      <c r="O155" s="84"/>
      <c r="P155" s="85">
        <f t="shared" si="29"/>
        <v>0.67137917005695691</v>
      </c>
      <c r="Q155" s="87">
        <f t="shared" si="30"/>
        <v>4.3894571661048473E-2</v>
      </c>
      <c r="R155" s="96">
        <f t="shared" si="37"/>
        <v>0.2847262582819946</v>
      </c>
      <c r="AB155" s="119">
        <f t="shared" si="38"/>
        <v>1242.8571428571429</v>
      </c>
      <c r="AC155" s="120">
        <f t="shared" si="38"/>
        <v>36</v>
      </c>
      <c r="AD155" s="67">
        <f t="shared" si="31"/>
        <v>51.15</v>
      </c>
      <c r="AE155" s="41">
        <f t="shared" si="32"/>
        <v>0.70381231671554256</v>
      </c>
    </row>
    <row r="156" spans="1:31" ht="13.8" x14ac:dyDescent="0.25">
      <c r="A156" s="95">
        <v>44014</v>
      </c>
      <c r="B156" s="81">
        <v>70484</v>
      </c>
      <c r="C156" s="81">
        <v>3072</v>
      </c>
      <c r="D156" s="81">
        <v>46760</v>
      </c>
      <c r="E156" s="81"/>
      <c r="F156" s="81">
        <f t="shared" si="39"/>
        <v>1660</v>
      </c>
      <c r="G156" s="81">
        <f t="shared" si="39"/>
        <v>51</v>
      </c>
      <c r="H156" s="81">
        <f t="shared" si="39"/>
        <v>553</v>
      </c>
      <c r="I156" s="81">
        <f t="shared" si="36"/>
        <v>20652</v>
      </c>
      <c r="J156" s="82">
        <f t="shared" si="24"/>
        <v>8.4823897231554396E-2</v>
      </c>
      <c r="K156" s="82">
        <f t="shared" si="25"/>
        <v>2.6025719534598897E-3</v>
      </c>
      <c r="L156" s="82">
        <f t="shared" si="26"/>
        <v>2.8220044907123903E-2</v>
      </c>
      <c r="M156" s="81">
        <f t="shared" si="28"/>
        <v>2.7520018048833443</v>
      </c>
      <c r="N156" s="84">
        <f t="shared" si="27"/>
        <v>4.3584359570966458E-2</v>
      </c>
      <c r="O156" s="84"/>
      <c r="P156" s="85">
        <f t="shared" si="29"/>
        <v>0.66341297315702852</v>
      </c>
      <c r="Q156" s="87">
        <f t="shared" si="30"/>
        <v>4.3584359570966458E-2</v>
      </c>
      <c r="R156" s="96">
        <f t="shared" si="37"/>
        <v>0.29300266727200497</v>
      </c>
      <c r="AB156" s="119">
        <f t="shared" si="38"/>
        <v>1289.7142857142858</v>
      </c>
      <c r="AC156" s="120">
        <f t="shared" si="38"/>
        <v>39.714285714285715</v>
      </c>
      <c r="AD156" s="67">
        <f t="shared" si="31"/>
        <v>53.79</v>
      </c>
      <c r="AE156" s="41">
        <f t="shared" si="32"/>
        <v>0.73832098371975674</v>
      </c>
    </row>
    <row r="157" spans="1:31" ht="13.8" x14ac:dyDescent="0.25">
      <c r="A157" s="95">
        <v>44015</v>
      </c>
      <c r="B157" s="81">
        <v>72053</v>
      </c>
      <c r="C157" s="81">
        <v>3127</v>
      </c>
      <c r="D157" s="81">
        <v>47428</v>
      </c>
      <c r="E157" s="81"/>
      <c r="F157" s="81">
        <f t="shared" si="39"/>
        <v>1569</v>
      </c>
      <c r="G157" s="81">
        <f t="shared" si="39"/>
        <v>55</v>
      </c>
      <c r="H157" s="81">
        <f t="shared" si="39"/>
        <v>668</v>
      </c>
      <c r="I157" s="81">
        <f t="shared" si="36"/>
        <v>21498</v>
      </c>
      <c r="J157" s="82">
        <f t="shared" si="24"/>
        <v>7.6076816739757927E-2</v>
      </c>
      <c r="K157" s="82">
        <f t="shared" si="25"/>
        <v>2.663180321518497E-3</v>
      </c>
      <c r="L157" s="82">
        <f t="shared" si="26"/>
        <v>3.234553554135193E-2</v>
      </c>
      <c r="M157" s="81">
        <f t="shared" si="28"/>
        <v>2.1730821843837909</v>
      </c>
      <c r="N157" s="84">
        <f t="shared" si="27"/>
        <v>4.3398609357001093E-2</v>
      </c>
      <c r="O157" s="84"/>
      <c r="P157" s="85">
        <f t="shared" si="29"/>
        <v>0.65823768614769684</v>
      </c>
      <c r="Q157" s="87">
        <f t="shared" si="30"/>
        <v>4.3398609357001093E-2</v>
      </c>
      <c r="R157" s="96">
        <f t="shared" si="37"/>
        <v>0.29836370449530203</v>
      </c>
      <c r="AB157" s="119">
        <f t="shared" si="38"/>
        <v>1335.4285714285713</v>
      </c>
      <c r="AC157" s="120">
        <f t="shared" si="38"/>
        <v>43.428571428571431</v>
      </c>
      <c r="AD157" s="67">
        <f t="shared" si="31"/>
        <v>55.157142857142858</v>
      </c>
      <c r="AE157" s="41">
        <f t="shared" si="32"/>
        <v>0.78736078736078741</v>
      </c>
    </row>
    <row r="158" spans="1:31" ht="13.8" x14ac:dyDescent="0.25">
      <c r="A158" s="95">
        <v>44016</v>
      </c>
      <c r="B158" s="81">
        <v>73472</v>
      </c>
      <c r="C158" s="81">
        <v>3173</v>
      </c>
      <c r="D158" s="81">
        <v>48035</v>
      </c>
      <c r="E158" s="81"/>
      <c r="F158" s="81">
        <f t="shared" si="39"/>
        <v>1419</v>
      </c>
      <c r="G158" s="81">
        <f t="shared" si="39"/>
        <v>46</v>
      </c>
      <c r="H158" s="81">
        <f t="shared" si="39"/>
        <v>607</v>
      </c>
      <c r="I158" s="81">
        <f t="shared" si="36"/>
        <v>22264</v>
      </c>
      <c r="J158" s="82">
        <f t="shared" si="24"/>
        <v>6.6098106458577985E-2</v>
      </c>
      <c r="K158" s="82">
        <f t="shared" si="25"/>
        <v>2.1397339287375569E-3</v>
      </c>
      <c r="L158" s="82">
        <f t="shared" si="26"/>
        <v>2.823518466834124E-2</v>
      </c>
      <c r="M158" s="81">
        <f t="shared" si="28"/>
        <v>2.176075180163108</v>
      </c>
      <c r="N158" s="84">
        <f t="shared" si="27"/>
        <v>4.3186520034843204E-2</v>
      </c>
      <c r="O158" s="84"/>
      <c r="P158" s="85">
        <f t="shared" si="29"/>
        <v>0.65378647648083621</v>
      </c>
      <c r="Q158" s="87">
        <f t="shared" si="30"/>
        <v>4.3186520034843204E-2</v>
      </c>
      <c r="R158" s="96">
        <f t="shared" si="37"/>
        <v>0.30302700348432055</v>
      </c>
      <c r="AB158" s="119">
        <f t="shared" si="38"/>
        <v>1386.1428571428571</v>
      </c>
      <c r="AC158" s="120">
        <f t="shared" si="38"/>
        <v>46.285714285714285</v>
      </c>
      <c r="AD158" s="67">
        <f t="shared" si="31"/>
        <v>57.773571428571422</v>
      </c>
      <c r="AE158" s="41">
        <f t="shared" si="32"/>
        <v>0.8011572271058196</v>
      </c>
    </row>
    <row r="159" spans="1:31" ht="13.8" x14ac:dyDescent="0.25">
      <c r="A159" s="95">
        <v>44017</v>
      </c>
      <c r="B159" s="81">
        <v>74733</v>
      </c>
      <c r="C159" s="81">
        <v>3219</v>
      </c>
      <c r="D159" s="81">
        <v>48399</v>
      </c>
      <c r="E159" s="81"/>
      <c r="F159" s="81">
        <f t="shared" si="39"/>
        <v>1261</v>
      </c>
      <c r="G159" s="81">
        <f t="shared" si="39"/>
        <v>46</v>
      </c>
      <c r="H159" s="81">
        <f t="shared" si="39"/>
        <v>364</v>
      </c>
      <c r="I159" s="81">
        <f t="shared" si="36"/>
        <v>23115</v>
      </c>
      <c r="J159" s="82">
        <f t="shared" si="24"/>
        <v>5.6718990366674778E-2</v>
      </c>
      <c r="K159" s="82">
        <f t="shared" si="25"/>
        <v>2.0661157024793389E-3</v>
      </c>
      <c r="L159" s="82">
        <f t="shared" si="26"/>
        <v>1.6349263384836506E-2</v>
      </c>
      <c r="M159" s="81">
        <f t="shared" si="28"/>
        <v>3.0799795159113352</v>
      </c>
      <c r="N159" s="84">
        <f t="shared" si="27"/>
        <v>4.307334109429569E-2</v>
      </c>
      <c r="O159" s="84"/>
      <c r="P159" s="85">
        <f t="shared" si="29"/>
        <v>0.64762554694713181</v>
      </c>
      <c r="Q159" s="87">
        <f t="shared" si="30"/>
        <v>4.307334109429569E-2</v>
      </c>
      <c r="R159" s="96">
        <f t="shared" si="37"/>
        <v>0.30930111195857246</v>
      </c>
      <c r="AB159" s="119">
        <f t="shared" si="38"/>
        <v>1417.5714285714287</v>
      </c>
      <c r="AC159" s="120">
        <f t="shared" si="38"/>
        <v>46</v>
      </c>
      <c r="AD159" s="67">
        <f t="shared" si="31"/>
        <v>61.403571428571425</v>
      </c>
      <c r="AE159" s="41">
        <f t="shared" si="32"/>
        <v>0.74914209271215038</v>
      </c>
    </row>
    <row r="160" spans="1:31" ht="13.8" x14ac:dyDescent="0.25">
      <c r="A160" s="95">
        <v>44018</v>
      </c>
      <c r="B160" s="81">
        <v>76388</v>
      </c>
      <c r="C160" s="81">
        <v>3272</v>
      </c>
      <c r="D160" s="81">
        <v>49073</v>
      </c>
      <c r="E160" s="81"/>
      <c r="F160" s="81">
        <f t="shared" si="39"/>
        <v>1655</v>
      </c>
      <c r="G160" s="81">
        <f t="shared" si="39"/>
        <v>53</v>
      </c>
      <c r="H160" s="81">
        <f t="shared" si="39"/>
        <v>674</v>
      </c>
      <c r="I160" s="81">
        <f t="shared" si="36"/>
        <v>24043</v>
      </c>
      <c r="J160" s="82">
        <f t="shared" si="24"/>
        <v>7.1702003175538806E-2</v>
      </c>
      <c r="K160" s="82">
        <f t="shared" si="25"/>
        <v>2.2928834090417479E-3</v>
      </c>
      <c r="L160" s="82">
        <f t="shared" si="26"/>
        <v>2.9158555050832792E-2</v>
      </c>
      <c r="M160" s="81">
        <f t="shared" si="28"/>
        <v>2.2797686429196418</v>
      </c>
      <c r="N160" s="84">
        <f t="shared" si="27"/>
        <v>4.2833952976907369E-2</v>
      </c>
      <c r="O160" s="84"/>
      <c r="P160" s="85">
        <f t="shared" si="29"/>
        <v>0.64241765722364774</v>
      </c>
      <c r="Q160" s="87">
        <f t="shared" si="30"/>
        <v>4.2833952976907369E-2</v>
      </c>
      <c r="R160" s="96">
        <f t="shared" si="37"/>
        <v>0.31474838979944486</v>
      </c>
      <c r="AB160" s="119">
        <f t="shared" si="38"/>
        <v>1457</v>
      </c>
      <c r="AC160" s="120">
        <f t="shared" si="38"/>
        <v>46.142857142857146</v>
      </c>
      <c r="AD160" s="67">
        <f t="shared" si="31"/>
        <v>66.141428571428577</v>
      </c>
      <c r="AE160" s="41">
        <f t="shared" si="32"/>
        <v>0.69763925786734049</v>
      </c>
    </row>
    <row r="161" spans="1:31" ht="13.8" x14ac:dyDescent="0.25">
      <c r="A161" s="95">
        <v>44019</v>
      </c>
      <c r="B161" s="81">
        <v>77965</v>
      </c>
      <c r="C161" s="81">
        <v>3342</v>
      </c>
      <c r="D161" s="81">
        <v>49839</v>
      </c>
      <c r="E161" s="81"/>
      <c r="F161" s="81">
        <f t="shared" ref="F161:H162" si="40">B161-B160</f>
        <v>1577</v>
      </c>
      <c r="G161" s="81">
        <f t="shared" si="40"/>
        <v>70</v>
      </c>
      <c r="H161" s="81">
        <f t="shared" si="40"/>
        <v>766</v>
      </c>
      <c r="I161" s="81">
        <f t="shared" si="36"/>
        <v>24784</v>
      </c>
      <c r="J161" s="82">
        <f t="shared" ref="J161:J162" si="41">F161/I160*$B$2/($B$2-B160)</f>
        <v>6.568771051094302E-2</v>
      </c>
      <c r="K161" s="82">
        <f t="shared" ref="K161:K162" si="42">G161/I160</f>
        <v>2.9114503181799276E-3</v>
      </c>
      <c r="L161" s="82">
        <f t="shared" ref="L161:L162" si="43">H161/I160</f>
        <v>3.1859584910368922E-2</v>
      </c>
      <c r="M161" s="81">
        <f t="shared" si="28"/>
        <v>1.889150267720817</v>
      </c>
      <c r="N161" s="84">
        <f t="shared" ref="N161:N162" si="44">C161/B161</f>
        <v>4.2865388315269676E-2</v>
      </c>
      <c r="O161" s="84"/>
      <c r="P161" s="85">
        <f t="shared" si="29"/>
        <v>0.63924838068364009</v>
      </c>
      <c r="Q161" s="87">
        <f t="shared" si="30"/>
        <v>4.2865388315269676E-2</v>
      </c>
      <c r="R161" s="96">
        <f t="shared" si="37"/>
        <v>0.31788623100109026</v>
      </c>
      <c r="AB161" s="119">
        <f t="shared" si="38"/>
        <v>1485.1428571428571</v>
      </c>
      <c r="AC161" s="120">
        <f t="shared" si="38"/>
        <v>50.714285714285715</v>
      </c>
      <c r="AD161" s="67">
        <f t="shared" si="31"/>
        <v>68.357142857142861</v>
      </c>
      <c r="AE161" s="41">
        <f t="shared" si="32"/>
        <v>0.74190177638453503</v>
      </c>
    </row>
    <row r="162" spans="1:31" ht="13.8" x14ac:dyDescent="0.25">
      <c r="A162" s="95">
        <v>44020</v>
      </c>
      <c r="B162" s="81">
        <v>79908</v>
      </c>
      <c r="C162" s="81">
        <v>3392</v>
      </c>
      <c r="D162" s="81">
        <v>50789</v>
      </c>
      <c r="E162" s="81"/>
      <c r="F162" s="81">
        <f t="shared" si="40"/>
        <v>1943</v>
      </c>
      <c r="G162" s="81">
        <f t="shared" si="40"/>
        <v>50</v>
      </c>
      <c r="H162" s="81">
        <f t="shared" si="40"/>
        <v>950</v>
      </c>
      <c r="I162" s="81">
        <f t="shared" si="36"/>
        <v>25727</v>
      </c>
      <c r="J162" s="82">
        <f t="shared" si="41"/>
        <v>7.8515560157578559E-2</v>
      </c>
      <c r="K162" s="82">
        <f t="shared" si="42"/>
        <v>2.0174306003873468E-3</v>
      </c>
      <c r="L162" s="82">
        <f t="shared" si="43"/>
        <v>3.8331181407359589E-2</v>
      </c>
      <c r="M162" s="81">
        <f t="shared" ref="M162" si="45">J162/(K162+L162)</f>
        <v>1.9459296429454269</v>
      </c>
      <c r="N162" s="84">
        <f t="shared" si="44"/>
        <v>4.2448816138559345E-2</v>
      </c>
      <c r="O162" s="84"/>
      <c r="P162" s="85">
        <f t="shared" ref="P162" si="46">D162/B162</f>
        <v>0.63559343244731437</v>
      </c>
      <c r="Q162" s="87">
        <f t="shared" ref="Q162" si="47">N162</f>
        <v>4.2448816138559345E-2</v>
      </c>
      <c r="R162" s="96">
        <f t="shared" si="37"/>
        <v>0.3219577514141263</v>
      </c>
      <c r="AB162" s="119">
        <f t="shared" si="38"/>
        <v>1583.4285714285713</v>
      </c>
      <c r="AC162" s="120">
        <f t="shared" si="38"/>
        <v>53</v>
      </c>
      <c r="AD162" s="67">
        <f t="shared" si="31"/>
        <v>70.934285714285721</v>
      </c>
      <c r="AE162" s="41">
        <f t="shared" si="32"/>
        <v>0.7471704193015668</v>
      </c>
    </row>
    <row r="163" spans="1:31" ht="13.8" x14ac:dyDescent="0.25">
      <c r="A163" s="95">
        <v>44021</v>
      </c>
      <c r="B163" s="81">
        <v>81960</v>
      </c>
      <c r="C163" s="81">
        <v>3438</v>
      </c>
      <c r="D163" s="81">
        <v>51315</v>
      </c>
      <c r="E163" s="81"/>
      <c r="F163" s="81">
        <f t="shared" ref="F163:F169" si="48">B163-B162</f>
        <v>2052</v>
      </c>
      <c r="G163" s="81">
        <f t="shared" ref="G163:G169" si="49">C163-C162</f>
        <v>46</v>
      </c>
      <c r="H163" s="81">
        <f t="shared" ref="H163:H169" si="50">D163-D162</f>
        <v>526</v>
      </c>
      <c r="I163" s="81">
        <f t="shared" ref="I163:I169" si="51">B163-D163-C163</f>
        <v>27207</v>
      </c>
      <c r="J163" s="82">
        <f t="shared" ref="J163:J169" si="52">F163/I162*$B$2/($B$2-B162)</f>
        <v>7.9883827043729372E-2</v>
      </c>
      <c r="K163" s="82">
        <f t="shared" ref="K163:K169" si="53">G163/I162</f>
        <v>1.7880048198390796E-3</v>
      </c>
      <c r="L163" s="82">
        <f t="shared" ref="L163:L169" si="54">H163/I162</f>
        <v>2.0445446418159909E-2</v>
      </c>
      <c r="M163" s="81">
        <f t="shared" ref="M163:M169" si="55">J163/(K163+L163)</f>
        <v>3.5929566754441007</v>
      </c>
      <c r="N163" s="84">
        <f t="shared" ref="N163:N169" si="56">C163/B163</f>
        <v>4.1947291361639827E-2</v>
      </c>
      <c r="O163" s="84"/>
      <c r="P163" s="85">
        <f t="shared" ref="P163:P169" si="57">D163/B163</f>
        <v>0.62609809663250371</v>
      </c>
      <c r="Q163" s="87">
        <f t="shared" ref="Q163:Q169" si="58">N163</f>
        <v>4.1947291361639827E-2</v>
      </c>
      <c r="R163" s="96">
        <f t="shared" ref="R163:R169" si="59">IF(P163="","",1-SUM(P163:Q163))</f>
        <v>0.33195461200585652</v>
      </c>
      <c r="AB163" s="119">
        <f t="shared" ref="AB163:AB169" si="60">AVERAGE(F157:F163)</f>
        <v>1639.4285714285713</v>
      </c>
      <c r="AC163" s="120">
        <f t="shared" ref="AC163:AC169" si="61">AVERAGE(G157:G163)</f>
        <v>52.285714285714285</v>
      </c>
      <c r="AD163" s="67">
        <f t="shared" ref="AD163:AD169" si="62">INDEX(AB142:AB163,$AE$3)*$AD$2</f>
        <v>73.448571428571427</v>
      </c>
      <c r="AE163" s="41">
        <f t="shared" ref="AE163:AE169" si="63">AC163/AD163</f>
        <v>0.71186836270276577</v>
      </c>
    </row>
    <row r="164" spans="1:31" ht="13.8" x14ac:dyDescent="0.25">
      <c r="A164" s="95">
        <v>44022</v>
      </c>
      <c r="B164" s="81">
        <v>84181</v>
      </c>
      <c r="C164" s="81">
        <v>3494</v>
      </c>
      <c r="D164" s="81">
        <v>52287</v>
      </c>
      <c r="E164" s="81"/>
      <c r="F164" s="81">
        <f t="shared" si="48"/>
        <v>2221</v>
      </c>
      <c r="G164" s="81">
        <f t="shared" si="49"/>
        <v>56</v>
      </c>
      <c r="H164" s="81">
        <f t="shared" si="50"/>
        <v>972</v>
      </c>
      <c r="I164" s="81">
        <f t="shared" si="51"/>
        <v>28400</v>
      </c>
      <c r="J164" s="82">
        <f t="shared" si="52"/>
        <v>8.1762806547155689E-2</v>
      </c>
      <c r="K164" s="82">
        <f t="shared" si="53"/>
        <v>2.0582938214430109E-3</v>
      </c>
      <c r="L164" s="82">
        <f t="shared" si="54"/>
        <v>3.5726099900760831E-2</v>
      </c>
      <c r="M164" s="81">
        <f t="shared" si="55"/>
        <v>2.1639306203584288</v>
      </c>
      <c r="N164" s="84">
        <f t="shared" si="56"/>
        <v>4.1505802972167119E-2</v>
      </c>
      <c r="O164" s="84"/>
      <c r="P164" s="85">
        <f t="shared" si="57"/>
        <v>0.62112590727123695</v>
      </c>
      <c r="Q164" s="87">
        <f t="shared" si="58"/>
        <v>4.1505802972167119E-2</v>
      </c>
      <c r="R164" s="96">
        <f t="shared" si="59"/>
        <v>0.33736828975659594</v>
      </c>
      <c r="AB164" s="119">
        <f t="shared" si="60"/>
        <v>1732.5714285714287</v>
      </c>
      <c r="AC164" s="120">
        <f t="shared" si="61"/>
        <v>52.428571428571431</v>
      </c>
      <c r="AD164" s="67">
        <f t="shared" si="62"/>
        <v>76.237857142857138</v>
      </c>
      <c r="AE164" s="41">
        <f t="shared" si="63"/>
        <v>0.68769733821779588</v>
      </c>
    </row>
    <row r="165" spans="1:31" ht="13.8" x14ac:dyDescent="0.25">
      <c r="A165" s="95">
        <v>44023</v>
      </c>
      <c r="B165" s="81">
        <v>86567</v>
      </c>
      <c r="C165" s="81">
        <v>3553</v>
      </c>
      <c r="D165" s="81">
        <v>52905</v>
      </c>
      <c r="E165" s="81"/>
      <c r="F165" s="81">
        <f t="shared" si="48"/>
        <v>2386</v>
      </c>
      <c r="G165" s="81">
        <f t="shared" si="49"/>
        <v>59</v>
      </c>
      <c r="H165" s="81">
        <f t="shared" si="50"/>
        <v>618</v>
      </c>
      <c r="I165" s="81">
        <f t="shared" si="51"/>
        <v>30109</v>
      </c>
      <c r="J165" s="82">
        <f t="shared" si="52"/>
        <v>8.4150876475906147E-2</v>
      </c>
      <c r="K165" s="82">
        <f t="shared" si="53"/>
        <v>2.0774647887323943E-3</v>
      </c>
      <c r="L165" s="82">
        <f t="shared" si="54"/>
        <v>2.1760563380281692E-2</v>
      </c>
      <c r="M165" s="81">
        <f t="shared" si="55"/>
        <v>3.5301106232137882</v>
      </c>
      <c r="N165" s="84">
        <f t="shared" si="56"/>
        <v>4.1043353702912198E-2</v>
      </c>
      <c r="O165" s="84"/>
      <c r="P165" s="85">
        <f t="shared" si="57"/>
        <v>0.61114512458558112</v>
      </c>
      <c r="Q165" s="87">
        <f t="shared" si="58"/>
        <v>4.1043353702912198E-2</v>
      </c>
      <c r="R165" s="96">
        <f t="shared" si="59"/>
        <v>0.34781152171150664</v>
      </c>
      <c r="AB165" s="119">
        <f t="shared" si="60"/>
        <v>1870.7142857142858</v>
      </c>
      <c r="AC165" s="120">
        <f t="shared" si="61"/>
        <v>54.285714285714285</v>
      </c>
      <c r="AD165" s="67">
        <f t="shared" si="62"/>
        <v>77.96642857142858</v>
      </c>
      <c r="AE165" s="41">
        <f t="shared" si="63"/>
        <v>0.69627037277949289</v>
      </c>
    </row>
    <row r="166" spans="1:31" ht="13.8" x14ac:dyDescent="0.25">
      <c r="A166" s="95">
        <v>44024</v>
      </c>
      <c r="B166" s="81">
        <v>88088</v>
      </c>
      <c r="C166" s="81">
        <v>3595</v>
      </c>
      <c r="D166" s="81">
        <v>53438</v>
      </c>
      <c r="E166" s="81"/>
      <c r="F166" s="81">
        <f t="shared" si="48"/>
        <v>1521</v>
      </c>
      <c r="G166" s="81">
        <f t="shared" si="49"/>
        <v>42</v>
      </c>
      <c r="H166" s="81">
        <f t="shared" si="50"/>
        <v>533</v>
      </c>
      <c r="I166" s="81">
        <f t="shared" si="51"/>
        <v>31055</v>
      </c>
      <c r="J166" s="82">
        <f t="shared" si="52"/>
        <v>5.060104311195885E-2</v>
      </c>
      <c r="K166" s="82">
        <f t="shared" si="53"/>
        <v>1.3949317479823309E-3</v>
      </c>
      <c r="L166" s="82">
        <f t="shared" si="54"/>
        <v>1.7702348135109104E-2</v>
      </c>
      <c r="M166" s="81">
        <f t="shared" si="55"/>
        <v>2.6496466209703806</v>
      </c>
      <c r="N166" s="84">
        <f t="shared" si="56"/>
        <v>4.0811461266006724E-2</v>
      </c>
      <c r="O166" s="84"/>
      <c r="P166" s="85">
        <f t="shared" si="57"/>
        <v>0.60664335664335667</v>
      </c>
      <c r="Q166" s="87">
        <f t="shared" si="58"/>
        <v>4.0811461266006724E-2</v>
      </c>
      <c r="R166" s="96">
        <f t="shared" si="59"/>
        <v>0.35254518209063657</v>
      </c>
      <c r="AB166" s="119">
        <f t="shared" si="60"/>
        <v>1907.8571428571429</v>
      </c>
      <c r="AC166" s="120">
        <f t="shared" si="61"/>
        <v>53.714285714285715</v>
      </c>
      <c r="AD166" s="67">
        <f t="shared" si="62"/>
        <v>80.135000000000005</v>
      </c>
      <c r="AE166" s="41">
        <f t="shared" si="63"/>
        <v>0.67029744449099282</v>
      </c>
    </row>
    <row r="167" spans="1:31" ht="13.8" x14ac:dyDescent="0.25">
      <c r="A167" s="95">
        <v>44025</v>
      </c>
      <c r="B167" s="81">
        <v>89589</v>
      </c>
      <c r="C167" s="81">
        <v>3644</v>
      </c>
      <c r="D167" s="81">
        <v>54160</v>
      </c>
      <c r="E167" s="81"/>
      <c r="F167" s="81">
        <f t="shared" si="48"/>
        <v>1501</v>
      </c>
      <c r="G167" s="81">
        <f t="shared" si="49"/>
        <v>49</v>
      </c>
      <c r="H167" s="81">
        <f t="shared" si="50"/>
        <v>722</v>
      </c>
      <c r="I167" s="81">
        <f t="shared" si="51"/>
        <v>31785</v>
      </c>
      <c r="J167" s="82">
        <f t="shared" si="52"/>
        <v>4.8415957276984521E-2</v>
      </c>
      <c r="K167" s="82">
        <f t="shared" si="53"/>
        <v>1.5778457575269683E-3</v>
      </c>
      <c r="L167" s="82">
        <f t="shared" si="54"/>
        <v>2.324907422315247E-2</v>
      </c>
      <c r="M167" s="81">
        <f t="shared" si="55"/>
        <v>1.950139498361549</v>
      </c>
      <c r="N167" s="84">
        <f t="shared" si="56"/>
        <v>4.0674636395093146E-2</v>
      </c>
      <c r="O167" s="84"/>
      <c r="P167" s="85">
        <f t="shared" si="57"/>
        <v>0.60453850361093442</v>
      </c>
      <c r="Q167" s="87">
        <f t="shared" si="58"/>
        <v>4.0674636395093146E-2</v>
      </c>
      <c r="R167" s="96">
        <f t="shared" si="59"/>
        <v>0.35478685999397241</v>
      </c>
      <c r="AB167" s="119">
        <f t="shared" si="60"/>
        <v>1885.8571428571429</v>
      </c>
      <c r="AC167" s="120">
        <f t="shared" si="61"/>
        <v>53.142857142857146</v>
      </c>
      <c r="AD167" s="67">
        <f t="shared" si="62"/>
        <v>81.682857142857145</v>
      </c>
      <c r="AE167" s="41">
        <f t="shared" si="63"/>
        <v>0.65059988107314004</v>
      </c>
    </row>
    <row r="168" spans="1:31" ht="13.8" x14ac:dyDescent="0.25">
      <c r="A168" s="95">
        <v>44026</v>
      </c>
      <c r="B168" s="81">
        <v>91284</v>
      </c>
      <c r="C168" s="81">
        <v>3707</v>
      </c>
      <c r="D168" s="81">
        <v>54732</v>
      </c>
      <c r="E168" s="81"/>
      <c r="F168" s="81">
        <f t="shared" si="48"/>
        <v>1695</v>
      </c>
      <c r="G168" s="81">
        <f t="shared" si="49"/>
        <v>63</v>
      </c>
      <c r="H168" s="81">
        <f t="shared" si="50"/>
        <v>572</v>
      </c>
      <c r="I168" s="81">
        <f t="shared" si="51"/>
        <v>32845</v>
      </c>
      <c r="J168" s="82">
        <f t="shared" si="52"/>
        <v>5.3419455963067485E-2</v>
      </c>
      <c r="K168" s="82">
        <f t="shared" si="53"/>
        <v>1.9820670127418593E-3</v>
      </c>
      <c r="L168" s="82">
        <f t="shared" si="54"/>
        <v>1.7995910020449899E-2</v>
      </c>
      <c r="M168" s="81">
        <f t="shared" si="55"/>
        <v>2.6739171776159054</v>
      </c>
      <c r="N168" s="84">
        <f t="shared" si="56"/>
        <v>4.0609526313483198E-2</v>
      </c>
      <c r="O168" s="84"/>
      <c r="P168" s="85">
        <f t="shared" si="57"/>
        <v>0.59957933482318915</v>
      </c>
      <c r="Q168" s="87">
        <f t="shared" si="58"/>
        <v>4.0609526313483198E-2</v>
      </c>
      <c r="R168" s="96">
        <f t="shared" si="59"/>
        <v>0.35981113886332761</v>
      </c>
      <c r="AB168" s="119">
        <f t="shared" si="60"/>
        <v>1902.7142857142858</v>
      </c>
      <c r="AC168" s="120">
        <f t="shared" si="61"/>
        <v>52.142857142857146</v>
      </c>
      <c r="AD168" s="67">
        <f t="shared" si="62"/>
        <v>87.088571428571427</v>
      </c>
      <c r="AE168" s="41">
        <f t="shared" si="63"/>
        <v>0.59873363734785612</v>
      </c>
    </row>
    <row r="169" spans="1:31" ht="13.8" x14ac:dyDescent="0.25">
      <c r="A169" s="95">
        <v>44027</v>
      </c>
      <c r="B169" s="81">
        <v>93485</v>
      </c>
      <c r="C169" s="81">
        <v>3766</v>
      </c>
      <c r="D169" s="81">
        <v>55588</v>
      </c>
      <c r="E169" s="81"/>
      <c r="F169" s="81">
        <f t="shared" si="48"/>
        <v>2201</v>
      </c>
      <c r="G169" s="81">
        <f t="shared" si="49"/>
        <v>59</v>
      </c>
      <c r="H169" s="81">
        <f t="shared" si="50"/>
        <v>856</v>
      </c>
      <c r="I169" s="81">
        <f t="shared" si="51"/>
        <v>34131</v>
      </c>
      <c r="J169" s="82">
        <f t="shared" si="52"/>
        <v>6.7130052994035225E-2</v>
      </c>
      <c r="K169" s="82">
        <f t="shared" si="53"/>
        <v>1.7963160298371137E-3</v>
      </c>
      <c r="L169" s="82">
        <f t="shared" si="54"/>
        <v>2.6061805449840159E-2</v>
      </c>
      <c r="M169" s="81">
        <f t="shared" si="55"/>
        <v>2.4097121208623902</v>
      </c>
      <c r="N169" s="84">
        <f t="shared" si="56"/>
        <v>4.028453762635717E-2</v>
      </c>
      <c r="O169" s="84"/>
      <c r="P169" s="85">
        <f t="shared" si="57"/>
        <v>0.59461945766700541</v>
      </c>
      <c r="Q169" s="87">
        <f t="shared" si="58"/>
        <v>4.028453762635717E-2</v>
      </c>
      <c r="R169" s="96">
        <f t="shared" si="59"/>
        <v>0.36509600470663739</v>
      </c>
      <c r="AB169" s="119">
        <f t="shared" si="60"/>
        <v>1939.5714285714287</v>
      </c>
      <c r="AC169" s="120">
        <f t="shared" si="61"/>
        <v>53.428571428571431</v>
      </c>
      <c r="AD169" s="67">
        <f t="shared" si="62"/>
        <v>90.168571428571425</v>
      </c>
      <c r="AE169" s="41">
        <f t="shared" si="63"/>
        <v>0.5925409550365982</v>
      </c>
    </row>
    <row r="170" spans="1:31" ht="13.8" x14ac:dyDescent="0.25">
      <c r="A170" s="95">
        <v>44028</v>
      </c>
      <c r="B170" s="81">
        <v>95611</v>
      </c>
      <c r="C170" s="81">
        <v>3824</v>
      </c>
      <c r="D170" s="81">
        <v>56563</v>
      </c>
      <c r="E170" s="81"/>
      <c r="F170" s="81">
        <f t="shared" ref="F170:F180" si="64">B170-B169</f>
        <v>2126</v>
      </c>
      <c r="G170" s="81">
        <f t="shared" ref="G170:G180" si="65">C170-C169</f>
        <v>58</v>
      </c>
      <c r="H170" s="81">
        <f t="shared" ref="H170:H180" si="66">D170-D169</f>
        <v>975</v>
      </c>
      <c r="I170" s="81">
        <f t="shared" ref="I170:I180" si="67">B170-D170-C170</f>
        <v>35224</v>
      </c>
      <c r="J170" s="82">
        <f t="shared" ref="J170:J180" si="68">F170/I169*$B$2/($B$2-B169)</f>
        <v>6.2402063683799844E-2</v>
      </c>
      <c r="K170" s="82">
        <f t="shared" ref="K170:K180" si="69">G170/I169</f>
        <v>1.6993349154727374E-3</v>
      </c>
      <c r="L170" s="82">
        <f t="shared" ref="L170:L180" si="70">H170/I169</f>
        <v>2.8566405906653776E-2</v>
      </c>
      <c r="M170" s="81">
        <f t="shared" ref="M170:M180" si="71">J170/(K170+L170)</f>
        <v>2.0618052619475047</v>
      </c>
      <c r="N170" s="84">
        <f t="shared" ref="N170:N180" si="72">C170/B170</f>
        <v>3.9995398019056383E-2</v>
      </c>
      <c r="O170" s="84"/>
      <c r="P170" s="85">
        <f t="shared" ref="P170:P180" si="73">D170/B170</f>
        <v>0.59159510934934267</v>
      </c>
      <c r="Q170" s="87">
        <f t="shared" ref="Q170:Q180" si="74">N170</f>
        <v>3.9995398019056383E-2</v>
      </c>
      <c r="R170" s="96">
        <f t="shared" ref="R170:R180" si="75">IF(P170="","",1-SUM(P170:Q170))</f>
        <v>0.36840949263160094</v>
      </c>
      <c r="AB170" s="119">
        <f t="shared" ref="AB170:AB180" si="76">AVERAGE(F164:F170)</f>
        <v>1950.1428571428571</v>
      </c>
      <c r="AC170" s="120">
        <f t="shared" ref="AC170:AC180" si="77">AVERAGE(G164:G170)</f>
        <v>55.142857142857146</v>
      </c>
      <c r="AD170" s="67">
        <f t="shared" ref="AD170:AD180" si="78">INDEX(AB149:AB170,$AE$3)*$AD$2</f>
        <v>95.291428571428582</v>
      </c>
      <c r="AE170" s="41">
        <f t="shared" ref="AE170:AE180" si="79">AC170/AD170</f>
        <v>0.57867594147277523</v>
      </c>
    </row>
    <row r="171" spans="1:31" ht="13.8" x14ac:dyDescent="0.25">
      <c r="A171" s="95">
        <v>44029</v>
      </c>
      <c r="B171" s="81">
        <v>98443</v>
      </c>
      <c r="C171" s="81">
        <v>3876</v>
      </c>
      <c r="D171" s="81">
        <v>57569</v>
      </c>
      <c r="E171" s="81"/>
      <c r="F171" s="81">
        <f t="shared" si="64"/>
        <v>2832</v>
      </c>
      <c r="G171" s="81">
        <f t="shared" si="65"/>
        <v>52</v>
      </c>
      <c r="H171" s="81">
        <f t="shared" si="66"/>
        <v>1006</v>
      </c>
      <c r="I171" s="81">
        <f t="shared" si="67"/>
        <v>36998</v>
      </c>
      <c r="J171" s="82">
        <f t="shared" si="68"/>
        <v>8.0548441809583551E-2</v>
      </c>
      <c r="K171" s="82">
        <f t="shared" si="69"/>
        <v>1.4762661821485351E-3</v>
      </c>
      <c r="L171" s="82">
        <f t="shared" si="70"/>
        <v>2.8560072677719737E-2</v>
      </c>
      <c r="M171" s="81">
        <f t="shared" si="71"/>
        <v>2.6816997299629213</v>
      </c>
      <c r="N171" s="84">
        <f t="shared" si="72"/>
        <v>3.9373038204849505E-2</v>
      </c>
      <c r="O171" s="84"/>
      <c r="P171" s="85">
        <f t="shared" si="73"/>
        <v>0.58479526223296729</v>
      </c>
      <c r="Q171" s="87">
        <f t="shared" si="74"/>
        <v>3.9373038204849505E-2</v>
      </c>
      <c r="R171" s="96">
        <f t="shared" si="75"/>
        <v>0.37583169956218321</v>
      </c>
      <c r="AB171" s="119">
        <f t="shared" si="76"/>
        <v>2037.4285714285713</v>
      </c>
      <c r="AC171" s="120">
        <f t="shared" si="77"/>
        <v>54.571428571428569</v>
      </c>
      <c r="AD171" s="67">
        <f t="shared" si="78"/>
        <v>102.88928571428572</v>
      </c>
      <c r="AE171" s="41">
        <f t="shared" si="79"/>
        <v>0.53038980874032415</v>
      </c>
    </row>
    <row r="172" spans="1:31" ht="13.8" x14ac:dyDescent="0.25">
      <c r="A172" s="95">
        <v>44030</v>
      </c>
      <c r="B172" s="81">
        <v>100904</v>
      </c>
      <c r="C172" s="81">
        <v>3931</v>
      </c>
      <c r="D172" s="81">
        <v>58499</v>
      </c>
      <c r="E172" s="81"/>
      <c r="F172" s="81">
        <f t="shared" si="64"/>
        <v>2461</v>
      </c>
      <c r="G172" s="81">
        <f t="shared" si="65"/>
        <v>55</v>
      </c>
      <c r="H172" s="81">
        <f t="shared" si="66"/>
        <v>930</v>
      </c>
      <c r="I172" s="81">
        <f t="shared" si="67"/>
        <v>38474</v>
      </c>
      <c r="J172" s="82">
        <f t="shared" si="68"/>
        <v>6.6643796147160858E-2</v>
      </c>
      <c r="K172" s="82">
        <f t="shared" si="69"/>
        <v>1.4865668414508891E-3</v>
      </c>
      <c r="L172" s="82">
        <f t="shared" si="70"/>
        <v>2.5136493864533219E-2</v>
      </c>
      <c r="M172" s="81">
        <f t="shared" si="71"/>
        <v>2.5032357054341698</v>
      </c>
      <c r="N172" s="84">
        <f t="shared" si="72"/>
        <v>3.8957821295488783E-2</v>
      </c>
      <c r="O172" s="84"/>
      <c r="P172" s="85">
        <f t="shared" si="73"/>
        <v>0.57974906842146989</v>
      </c>
      <c r="Q172" s="87">
        <f t="shared" si="74"/>
        <v>3.8957821295488783E-2</v>
      </c>
      <c r="R172" s="96">
        <f t="shared" si="75"/>
        <v>0.38129311028304136</v>
      </c>
      <c r="AB172" s="119">
        <f t="shared" si="76"/>
        <v>2048.1428571428573</v>
      </c>
      <c r="AC172" s="120">
        <f t="shared" si="77"/>
        <v>54</v>
      </c>
      <c r="AD172" s="67">
        <f t="shared" si="78"/>
        <v>104.93214285714286</v>
      </c>
      <c r="AE172" s="41">
        <f t="shared" si="79"/>
        <v>0.51461829073210574</v>
      </c>
    </row>
    <row r="173" spans="1:31" ht="13.8" x14ac:dyDescent="0.25">
      <c r="A173" s="95">
        <v>44031</v>
      </c>
      <c r="B173" s="81">
        <v>102882</v>
      </c>
      <c r="C173" s="81">
        <v>3980</v>
      </c>
      <c r="D173" s="81">
        <v>59285</v>
      </c>
      <c r="E173" s="81"/>
      <c r="F173" s="81">
        <f t="shared" si="64"/>
        <v>1978</v>
      </c>
      <c r="G173" s="81">
        <f t="shared" si="65"/>
        <v>49</v>
      </c>
      <c r="H173" s="81">
        <f t="shared" si="66"/>
        <v>786</v>
      </c>
      <c r="I173" s="81">
        <f t="shared" si="67"/>
        <v>39617</v>
      </c>
      <c r="J173" s="82">
        <f t="shared" si="68"/>
        <v>5.1511712337060339E-2</v>
      </c>
      <c r="K173" s="82">
        <f t="shared" si="69"/>
        <v>1.2735873576961065E-3</v>
      </c>
      <c r="L173" s="82">
        <f t="shared" si="70"/>
        <v>2.0429380880594688E-2</v>
      </c>
      <c r="M173" s="81">
        <f t="shared" si="71"/>
        <v>2.3734869706060593</v>
      </c>
      <c r="N173" s="84">
        <f t="shared" si="72"/>
        <v>3.8685095546354076E-2</v>
      </c>
      <c r="O173" s="84"/>
      <c r="P173" s="85">
        <f t="shared" si="73"/>
        <v>0.57624268579537719</v>
      </c>
      <c r="Q173" s="87">
        <f t="shared" si="74"/>
        <v>3.8685095546354076E-2</v>
      </c>
      <c r="R173" s="96">
        <f t="shared" si="75"/>
        <v>0.38507221865826868</v>
      </c>
      <c r="AB173" s="119">
        <f t="shared" si="76"/>
        <v>2113.4285714285716</v>
      </c>
      <c r="AC173" s="120">
        <f t="shared" si="77"/>
        <v>55</v>
      </c>
      <c r="AD173" s="67">
        <f t="shared" si="78"/>
        <v>103.72214285714286</v>
      </c>
      <c r="AE173" s="41">
        <f t="shared" si="79"/>
        <v>0.53026285887432767</v>
      </c>
    </row>
    <row r="174" spans="1:31" ht="13.8" x14ac:dyDescent="0.25">
      <c r="A174" s="95">
        <v>44032</v>
      </c>
      <c r="B174" s="81">
        <v>104608</v>
      </c>
      <c r="C174" s="81">
        <v>4034</v>
      </c>
      <c r="D174" s="81">
        <v>44280</v>
      </c>
      <c r="E174" s="81"/>
      <c r="F174" s="81">
        <f t="shared" si="64"/>
        <v>1726</v>
      </c>
      <c r="G174" s="81">
        <f t="shared" si="65"/>
        <v>54</v>
      </c>
      <c r="H174" s="81">
        <f t="shared" si="66"/>
        <v>-15005</v>
      </c>
      <c r="I174" s="81">
        <f t="shared" si="67"/>
        <v>56294</v>
      </c>
      <c r="J174" s="82">
        <f t="shared" si="68"/>
        <v>4.3653881678839442E-2</v>
      </c>
      <c r="K174" s="82">
        <f t="shared" si="69"/>
        <v>1.3630512153873337E-3</v>
      </c>
      <c r="L174" s="82">
        <f t="shared" si="70"/>
        <v>-0.3787515460534619</v>
      </c>
      <c r="M174" s="81">
        <f t="shared" si="71"/>
        <v>-0.11567358908906308</v>
      </c>
      <c r="N174" s="84">
        <f t="shared" si="72"/>
        <v>3.8563016212909147E-2</v>
      </c>
      <c r="O174" s="84"/>
      <c r="P174" s="85">
        <f t="shared" si="73"/>
        <v>0.42329458550015298</v>
      </c>
      <c r="Q174" s="87">
        <f t="shared" si="74"/>
        <v>3.8563016212909147E-2</v>
      </c>
      <c r="R174" s="96">
        <f t="shared" si="75"/>
        <v>0.53814239828693788</v>
      </c>
      <c r="AB174" s="119">
        <f t="shared" si="76"/>
        <v>2145.5714285714284</v>
      </c>
      <c r="AC174" s="120">
        <f t="shared" si="77"/>
        <v>55.714285714285715</v>
      </c>
      <c r="AD174" s="67">
        <f t="shared" si="78"/>
        <v>104.64928571428572</v>
      </c>
      <c r="AE174" s="41">
        <f t="shared" si="79"/>
        <v>0.53239050160740975</v>
      </c>
    </row>
    <row r="175" spans="1:31" ht="13.8" x14ac:dyDescent="0.25">
      <c r="A175" s="95">
        <v>44033</v>
      </c>
      <c r="B175" s="81">
        <v>107306</v>
      </c>
      <c r="C175" s="81">
        <v>4107</v>
      </c>
      <c r="D175" s="81">
        <v>46822</v>
      </c>
      <c r="E175" s="81"/>
      <c r="F175" s="81">
        <f t="shared" si="64"/>
        <v>2698</v>
      </c>
      <c r="G175" s="81">
        <f t="shared" si="65"/>
        <v>73</v>
      </c>
      <c r="H175" s="81">
        <f t="shared" si="66"/>
        <v>2542</v>
      </c>
      <c r="I175" s="81">
        <f t="shared" si="67"/>
        <v>56377</v>
      </c>
      <c r="J175" s="82">
        <f t="shared" si="68"/>
        <v>4.8023963635794344E-2</v>
      </c>
      <c r="K175" s="82">
        <f t="shared" si="69"/>
        <v>1.2967634206132092E-3</v>
      </c>
      <c r="L175" s="82">
        <f t="shared" si="70"/>
        <v>4.5155789249298327E-2</v>
      </c>
      <c r="M175" s="81">
        <f t="shared" si="71"/>
        <v>1.0338283016877272</v>
      </c>
      <c r="N175" s="84">
        <f t="shared" si="72"/>
        <v>3.8273721879484836E-2</v>
      </c>
      <c r="O175" s="84"/>
      <c r="P175" s="85">
        <f t="shared" si="73"/>
        <v>0.43634093154157272</v>
      </c>
      <c r="Q175" s="87">
        <f t="shared" si="74"/>
        <v>3.8273721879484836E-2</v>
      </c>
      <c r="R175" s="96">
        <f t="shared" si="75"/>
        <v>0.52538534657894242</v>
      </c>
      <c r="AB175" s="119">
        <f t="shared" si="76"/>
        <v>2288.8571428571427</v>
      </c>
      <c r="AC175" s="120">
        <f t="shared" si="77"/>
        <v>57.142857142857146</v>
      </c>
      <c r="AD175" s="67">
        <f t="shared" si="78"/>
        <v>106.67642857142857</v>
      </c>
      <c r="AE175" s="41">
        <f t="shared" si="79"/>
        <v>0.53566526277729054</v>
      </c>
    </row>
    <row r="176" spans="1:31" ht="13.8" x14ac:dyDescent="0.25">
      <c r="A176" s="95">
        <v>44034</v>
      </c>
      <c r="B176" s="81">
        <v>110092</v>
      </c>
      <c r="C176" s="81">
        <v>4180</v>
      </c>
      <c r="D176" s="81">
        <v>47639</v>
      </c>
      <c r="E176" s="81"/>
      <c r="F176" s="81">
        <f t="shared" si="64"/>
        <v>2786</v>
      </c>
      <c r="G176" s="81">
        <f t="shared" si="65"/>
        <v>73</v>
      </c>
      <c r="H176" s="81">
        <f t="shared" si="66"/>
        <v>817</v>
      </c>
      <c r="I176" s="81">
        <f t="shared" si="67"/>
        <v>58273</v>
      </c>
      <c r="J176" s="82">
        <f t="shared" si="68"/>
        <v>4.9519926087622658E-2</v>
      </c>
      <c r="K176" s="82">
        <f t="shared" si="69"/>
        <v>1.2948542845486635E-3</v>
      </c>
      <c r="L176" s="82">
        <f t="shared" si="70"/>
        <v>1.4491725348989836E-2</v>
      </c>
      <c r="M176" s="81">
        <f t="shared" si="71"/>
        <v>3.1368369360021382</v>
      </c>
      <c r="N176" s="84">
        <f t="shared" si="72"/>
        <v>3.7968244740762269E-2</v>
      </c>
      <c r="O176" s="84"/>
      <c r="P176" s="85">
        <f t="shared" si="73"/>
        <v>0.43271990698688367</v>
      </c>
      <c r="Q176" s="87">
        <f t="shared" si="74"/>
        <v>3.7968244740762269E-2</v>
      </c>
      <c r="R176" s="96">
        <f t="shared" si="75"/>
        <v>0.529311848272354</v>
      </c>
      <c r="AB176" s="119">
        <f t="shared" si="76"/>
        <v>2372.4285714285716</v>
      </c>
      <c r="AC176" s="120">
        <f t="shared" si="77"/>
        <v>59.142857142857146</v>
      </c>
      <c r="AD176" s="67">
        <f t="shared" si="78"/>
        <v>107.25785714285715</v>
      </c>
      <c r="AE176" s="41">
        <f t="shared" si="79"/>
        <v>0.55140815524670184</v>
      </c>
    </row>
    <row r="177" spans="1:31" ht="13.8" x14ac:dyDescent="0.25">
      <c r="A177" s="95">
        <v>44035</v>
      </c>
      <c r="B177" s="81">
        <v>112871</v>
      </c>
      <c r="C177" s="81">
        <v>4246</v>
      </c>
      <c r="D177" s="81">
        <v>48739</v>
      </c>
      <c r="E177" s="81"/>
      <c r="F177" s="81">
        <f t="shared" si="64"/>
        <v>2779</v>
      </c>
      <c r="G177" s="81">
        <f t="shared" si="65"/>
        <v>66</v>
      </c>
      <c r="H177" s="81">
        <f t="shared" si="66"/>
        <v>1100</v>
      </c>
      <c r="I177" s="81">
        <f t="shared" si="67"/>
        <v>59886</v>
      </c>
      <c r="J177" s="82">
        <f t="shared" si="68"/>
        <v>4.7790923299273348E-2</v>
      </c>
      <c r="K177" s="82">
        <f t="shared" si="69"/>
        <v>1.1326000034321212E-3</v>
      </c>
      <c r="L177" s="82">
        <f t="shared" si="70"/>
        <v>1.8876666723868687E-2</v>
      </c>
      <c r="M177" s="81">
        <f t="shared" si="71"/>
        <v>2.3884395140810941</v>
      </c>
      <c r="N177" s="84">
        <f t="shared" si="72"/>
        <v>3.7618165870772831E-2</v>
      </c>
      <c r="O177" s="84"/>
      <c r="P177" s="85">
        <f t="shared" si="73"/>
        <v>0.43181153706443637</v>
      </c>
      <c r="Q177" s="87">
        <f t="shared" si="74"/>
        <v>3.7618165870772831E-2</v>
      </c>
      <c r="R177" s="96">
        <f t="shared" si="75"/>
        <v>0.53057029706479075</v>
      </c>
      <c r="AB177" s="119">
        <f t="shared" si="76"/>
        <v>2465.7142857142858</v>
      </c>
      <c r="AC177" s="120">
        <f t="shared" si="77"/>
        <v>60.285714285714285</v>
      </c>
      <c r="AD177" s="67">
        <f t="shared" si="78"/>
        <v>112.05857142857143</v>
      </c>
      <c r="AE177" s="41">
        <f t="shared" si="79"/>
        <v>0.53798396246860702</v>
      </c>
    </row>
    <row r="178" spans="1:31" ht="13.8" x14ac:dyDescent="0.25">
      <c r="A178" s="95">
        <v>44036</v>
      </c>
      <c r="B178" s="81">
        <v>115615</v>
      </c>
      <c r="C178" s="81">
        <v>4314</v>
      </c>
      <c r="D178" s="81">
        <v>50191</v>
      </c>
      <c r="E178" s="81"/>
      <c r="F178" s="81">
        <f t="shared" si="64"/>
        <v>2744</v>
      </c>
      <c r="G178" s="81">
        <f t="shared" si="65"/>
        <v>68</v>
      </c>
      <c r="H178" s="81">
        <f t="shared" si="66"/>
        <v>1452</v>
      </c>
      <c r="I178" s="81">
        <f t="shared" si="67"/>
        <v>61110</v>
      </c>
      <c r="J178" s="82">
        <f t="shared" si="68"/>
        <v>4.59204788443996E-2</v>
      </c>
      <c r="K178" s="82">
        <f t="shared" si="69"/>
        <v>1.1354907657883313E-3</v>
      </c>
      <c r="L178" s="82">
        <f t="shared" si="70"/>
        <v>2.4246067528303779E-2</v>
      </c>
      <c r="M178" s="81">
        <f t="shared" si="71"/>
        <v>1.809206444786654</v>
      </c>
      <c r="N178" s="84">
        <f t="shared" si="72"/>
        <v>3.7313497383557499E-2</v>
      </c>
      <c r="O178" s="84"/>
      <c r="P178" s="85">
        <f t="shared" si="73"/>
        <v>0.43412186999956753</v>
      </c>
      <c r="Q178" s="87">
        <f t="shared" si="74"/>
        <v>3.7313497383557499E-2</v>
      </c>
      <c r="R178" s="96">
        <f t="shared" si="75"/>
        <v>0.52856463261687492</v>
      </c>
      <c r="AB178" s="119">
        <f t="shared" si="76"/>
        <v>2453.1428571428573</v>
      </c>
      <c r="AC178" s="120">
        <f t="shared" si="77"/>
        <v>62.571428571428569</v>
      </c>
      <c r="AD178" s="67">
        <f t="shared" si="78"/>
        <v>112.64785714285715</v>
      </c>
      <c r="AE178" s="41">
        <f t="shared" si="79"/>
        <v>0.55546044246609216</v>
      </c>
    </row>
    <row r="179" spans="1:31" ht="13.8" x14ac:dyDescent="0.25">
      <c r="A179" s="95">
        <v>44037</v>
      </c>
      <c r="B179" s="81">
        <v>117702</v>
      </c>
      <c r="C179" s="81">
        <v>4356</v>
      </c>
      <c r="D179" s="81">
        <v>50645</v>
      </c>
      <c r="E179" s="81"/>
      <c r="F179" s="81">
        <f t="shared" si="64"/>
        <v>2087</v>
      </c>
      <c r="G179" s="81">
        <f t="shared" si="65"/>
        <v>42</v>
      </c>
      <c r="H179" s="81">
        <f t="shared" si="66"/>
        <v>454</v>
      </c>
      <c r="I179" s="81">
        <f t="shared" si="67"/>
        <v>62701</v>
      </c>
      <c r="J179" s="82">
        <f t="shared" si="68"/>
        <v>3.4227945780482869E-2</v>
      </c>
      <c r="K179" s="82">
        <f t="shared" si="69"/>
        <v>6.8728522336769765E-4</v>
      </c>
      <c r="L179" s="82">
        <f t="shared" si="70"/>
        <v>7.4292259859270165E-3</v>
      </c>
      <c r="M179" s="81">
        <f t="shared" si="71"/>
        <v>4.2170761424300576</v>
      </c>
      <c r="N179" s="84">
        <f t="shared" si="72"/>
        <v>3.7008716929194066E-2</v>
      </c>
      <c r="O179" s="84"/>
      <c r="P179" s="85">
        <f t="shared" si="73"/>
        <v>0.43028155851217481</v>
      </c>
      <c r="Q179" s="87">
        <f t="shared" si="74"/>
        <v>3.7008716929194066E-2</v>
      </c>
      <c r="R179" s="96">
        <f t="shared" si="75"/>
        <v>0.53270972455863119</v>
      </c>
      <c r="AB179" s="119">
        <f t="shared" si="76"/>
        <v>2399.7142857142858</v>
      </c>
      <c r="AC179" s="120">
        <f t="shared" si="77"/>
        <v>60.714285714285715</v>
      </c>
      <c r="AD179" s="67">
        <f t="shared" si="78"/>
        <v>116.23857142857143</v>
      </c>
      <c r="AE179" s="41">
        <f t="shared" si="79"/>
        <v>0.52232477540034661</v>
      </c>
    </row>
    <row r="180" spans="1:31" ht="13.8" x14ac:dyDescent="0.25">
      <c r="A180" s="95">
        <v>44038</v>
      </c>
      <c r="B180" s="81">
        <v>120446</v>
      </c>
      <c r="C180" s="81">
        <v>4411</v>
      </c>
      <c r="D180" s="81">
        <v>51258</v>
      </c>
      <c r="E180" s="81"/>
      <c r="F180" s="81">
        <f t="shared" si="64"/>
        <v>2744</v>
      </c>
      <c r="G180" s="81">
        <f t="shared" si="65"/>
        <v>55</v>
      </c>
      <c r="H180" s="81">
        <f t="shared" si="66"/>
        <v>613</v>
      </c>
      <c r="I180" s="81">
        <f t="shared" si="67"/>
        <v>64777</v>
      </c>
      <c r="J180" s="82">
        <f t="shared" si="68"/>
        <v>4.3862951490285525E-2</v>
      </c>
      <c r="K180" s="82">
        <f t="shared" si="69"/>
        <v>8.7717899236056844E-4</v>
      </c>
      <c r="L180" s="82">
        <f t="shared" si="70"/>
        <v>9.7765585875823346E-3</v>
      </c>
      <c r="M180" s="81">
        <f t="shared" si="71"/>
        <v>4.1171420978928035</v>
      </c>
      <c r="N180" s="84">
        <f t="shared" si="72"/>
        <v>3.6622220746226522E-2</v>
      </c>
      <c r="O180" s="84"/>
      <c r="P180" s="85">
        <f t="shared" si="73"/>
        <v>0.4255683044683925</v>
      </c>
      <c r="Q180" s="87">
        <f t="shared" si="74"/>
        <v>3.6622220746226522E-2</v>
      </c>
      <c r="R180" s="96">
        <f t="shared" si="75"/>
        <v>0.53780947478538099</v>
      </c>
      <c r="AB180" s="119">
        <f t="shared" si="76"/>
        <v>2509.1428571428573</v>
      </c>
      <c r="AC180" s="120">
        <f t="shared" si="77"/>
        <v>61.571428571428569</v>
      </c>
      <c r="AD180" s="67">
        <f t="shared" si="78"/>
        <v>118.00642857142857</v>
      </c>
      <c r="AE180" s="41">
        <f t="shared" si="79"/>
        <v>0.52176334219080067</v>
      </c>
    </row>
    <row r="181" spans="1:31" ht="13.8" x14ac:dyDescent="0.25">
      <c r="A181" s="95">
        <v>44039</v>
      </c>
      <c r="B181" s="81">
        <v>123529</v>
      </c>
      <c r="C181" s="81">
        <v>4485</v>
      </c>
      <c r="D181" s="81">
        <v>52413</v>
      </c>
      <c r="E181" s="81"/>
      <c r="F181" s="81">
        <f t="shared" ref="F181:F197" si="80">B181-B180</f>
        <v>3083</v>
      </c>
      <c r="G181" s="81">
        <f t="shared" ref="G181:G197" si="81">C181-C180</f>
        <v>74</v>
      </c>
      <c r="H181" s="81">
        <f t="shared" ref="H181:H197" si="82">D181-D180</f>
        <v>1155</v>
      </c>
      <c r="I181" s="81">
        <f t="shared" ref="I181:I197" si="83">B181-D181-C181</f>
        <v>66631</v>
      </c>
      <c r="J181" s="82">
        <f t="shared" ref="J181:J197" si="84">F181/I180*$B$2/($B$2-B180)</f>
        <v>4.770500776813575E-2</v>
      </c>
      <c r="K181" s="82">
        <f t="shared" ref="K181:K197" si="85">G181/I180</f>
        <v>1.1423807833027156E-3</v>
      </c>
      <c r="L181" s="82">
        <f t="shared" ref="L181:L197" si="86">H181/I180</f>
        <v>1.7830402766414004E-2</v>
      </c>
      <c r="M181" s="81">
        <f t="shared" ref="M181:M197" si="87">J181/(K181+L181)</f>
        <v>2.5143916095984782</v>
      </c>
      <c r="N181" s="84">
        <f t="shared" ref="N181:N197" si="88">C181/B181</f>
        <v>3.6307263881355793E-2</v>
      </c>
      <c r="O181" s="84"/>
      <c r="P181" s="85">
        <f t="shared" ref="P181:P197" si="89">D181/B181</f>
        <v>0.42429712860947633</v>
      </c>
      <c r="Q181" s="87">
        <f t="shared" ref="Q181:Q197" si="90">N181</f>
        <v>3.6307263881355793E-2</v>
      </c>
      <c r="R181" s="96">
        <f t="shared" ref="R181:R197" si="91">IF(P181="","",1-SUM(P181:Q181))</f>
        <v>0.53939560750916793</v>
      </c>
      <c r="AB181" s="119">
        <f t="shared" ref="AB181:AB197" si="92">AVERAGE(F175:F181)</f>
        <v>2703</v>
      </c>
      <c r="AC181" s="120">
        <f t="shared" ref="AC181:AC197" si="93">AVERAGE(G175:G181)</f>
        <v>64.428571428571431</v>
      </c>
      <c r="AD181" s="67">
        <f t="shared" ref="AD181:AD197" si="94">INDEX(AB160:AB181,$AE$3)*$AD$2</f>
        <v>125.88714285714285</v>
      </c>
      <c r="AE181" s="41">
        <f t="shared" ref="AE181:AE197" si="95">AC181/AD181</f>
        <v>0.51179628011484213</v>
      </c>
    </row>
    <row r="182" spans="1:31" ht="13.8" x14ac:dyDescent="0.25">
      <c r="A182" s="95">
        <v>44040</v>
      </c>
      <c r="B182" s="81">
        <v>126147</v>
      </c>
      <c r="C182" s="81">
        <v>4555</v>
      </c>
      <c r="D182" s="81">
        <v>53517</v>
      </c>
      <c r="E182" s="81"/>
      <c r="F182" s="81">
        <f t="shared" si="80"/>
        <v>2618</v>
      </c>
      <c r="G182" s="81">
        <f t="shared" si="81"/>
        <v>70</v>
      </c>
      <c r="H182" s="81">
        <f t="shared" si="82"/>
        <v>1104</v>
      </c>
      <c r="I182" s="81">
        <f t="shared" si="83"/>
        <v>68075</v>
      </c>
      <c r="J182" s="82">
        <f t="shared" si="84"/>
        <v>3.9384968645640193E-2</v>
      </c>
      <c r="K182" s="82">
        <f t="shared" si="85"/>
        <v>1.050562050697123E-3</v>
      </c>
      <c r="L182" s="82">
        <f t="shared" si="86"/>
        <v>1.6568864342423197E-2</v>
      </c>
      <c r="M182" s="81">
        <f t="shared" si="87"/>
        <v>2.2353150305175911</v>
      </c>
      <c r="N182" s="84">
        <f t="shared" si="88"/>
        <v>3.6108666872775412E-2</v>
      </c>
      <c r="O182" s="84"/>
      <c r="P182" s="85">
        <f t="shared" si="89"/>
        <v>0.4242431449023758</v>
      </c>
      <c r="Q182" s="87">
        <f t="shared" si="90"/>
        <v>3.6108666872775412E-2</v>
      </c>
      <c r="R182" s="96">
        <f t="shared" si="91"/>
        <v>0.53964818822484872</v>
      </c>
      <c r="AB182" s="119">
        <f t="shared" si="92"/>
        <v>2691.5714285714284</v>
      </c>
      <c r="AC182" s="120">
        <f t="shared" si="93"/>
        <v>64</v>
      </c>
      <c r="AD182" s="67">
        <f t="shared" si="94"/>
        <v>130.48357142857142</v>
      </c>
      <c r="AE182" s="41">
        <f t="shared" si="95"/>
        <v>0.49048320259255407</v>
      </c>
    </row>
    <row r="183" spans="1:31" ht="13.8" x14ac:dyDescent="0.25">
      <c r="A183" s="95">
        <v>44041</v>
      </c>
      <c r="B183" s="81">
        <v>128987</v>
      </c>
      <c r="C183" s="81">
        <v>4638</v>
      </c>
      <c r="D183" s="81">
        <v>54765</v>
      </c>
      <c r="E183" s="81"/>
      <c r="F183" s="81">
        <f t="shared" si="80"/>
        <v>2840</v>
      </c>
      <c r="G183" s="81">
        <f t="shared" si="81"/>
        <v>83</v>
      </c>
      <c r="H183" s="81">
        <f t="shared" si="82"/>
        <v>1248</v>
      </c>
      <c r="I183" s="81">
        <f t="shared" si="83"/>
        <v>69584</v>
      </c>
      <c r="J183" s="82">
        <f t="shared" si="84"/>
        <v>4.1820564586054675E-2</v>
      </c>
      <c r="K183" s="82">
        <f t="shared" si="85"/>
        <v>1.2192434814542784E-3</v>
      </c>
      <c r="L183" s="82">
        <f t="shared" si="86"/>
        <v>1.8332721263312524E-2</v>
      </c>
      <c r="M183" s="81">
        <f t="shared" si="87"/>
        <v>2.1389443532649675</v>
      </c>
      <c r="N183" s="84">
        <f t="shared" si="88"/>
        <v>3.5957111957018922E-2</v>
      </c>
      <c r="O183" s="84"/>
      <c r="P183" s="85">
        <f t="shared" si="89"/>
        <v>0.42457767061796925</v>
      </c>
      <c r="Q183" s="87">
        <f t="shared" si="90"/>
        <v>3.5957111957018922E-2</v>
      </c>
      <c r="R183" s="96">
        <f t="shared" si="91"/>
        <v>0.53946521742501186</v>
      </c>
      <c r="AB183" s="119">
        <f t="shared" si="92"/>
        <v>2699.2857142857142</v>
      </c>
      <c r="AC183" s="120">
        <f t="shared" si="93"/>
        <v>65.428571428571431</v>
      </c>
      <c r="AD183" s="67">
        <f t="shared" si="94"/>
        <v>135.61428571428573</v>
      </c>
      <c r="AE183" s="41">
        <f t="shared" si="95"/>
        <v>0.48246076056041293</v>
      </c>
    </row>
    <row r="184" spans="1:31" ht="13.8" x14ac:dyDescent="0.25">
      <c r="A184" s="95">
        <v>44042</v>
      </c>
      <c r="B184" s="81">
        <v>131812</v>
      </c>
      <c r="C184" s="81">
        <v>4725</v>
      </c>
      <c r="D184" s="81">
        <v>55522</v>
      </c>
      <c r="E184" s="81"/>
      <c r="F184" s="81">
        <f t="shared" si="80"/>
        <v>2825</v>
      </c>
      <c r="G184" s="81">
        <f t="shared" si="81"/>
        <v>87</v>
      </c>
      <c r="H184" s="81">
        <f t="shared" si="82"/>
        <v>757</v>
      </c>
      <c r="I184" s="81">
        <f t="shared" si="83"/>
        <v>71565</v>
      </c>
      <c r="J184" s="82">
        <f t="shared" si="84"/>
        <v>4.0699787282350901E-2</v>
      </c>
      <c r="K184" s="82">
        <f t="shared" si="85"/>
        <v>1.2502874223959532E-3</v>
      </c>
      <c r="L184" s="82">
        <f t="shared" si="86"/>
        <v>1.0878937686824557E-2</v>
      </c>
      <c r="M184" s="81">
        <f t="shared" si="87"/>
        <v>3.3555142159420677</v>
      </c>
      <c r="N184" s="84">
        <f t="shared" si="88"/>
        <v>3.5846508663854582E-2</v>
      </c>
      <c r="O184" s="84"/>
      <c r="P184" s="85">
        <f t="shared" si="89"/>
        <v>0.42122113312900189</v>
      </c>
      <c r="Q184" s="87">
        <f t="shared" si="90"/>
        <v>3.5846508663854582E-2</v>
      </c>
      <c r="R184" s="96">
        <f t="shared" si="91"/>
        <v>0.54293235820714347</v>
      </c>
      <c r="AB184" s="119">
        <f t="shared" si="92"/>
        <v>2705.8571428571427</v>
      </c>
      <c r="AC184" s="120">
        <f t="shared" si="93"/>
        <v>68.428571428571431</v>
      </c>
      <c r="AD184" s="67">
        <f t="shared" si="94"/>
        <v>134.92285714285717</v>
      </c>
      <c r="AE184" s="41">
        <f t="shared" si="95"/>
        <v>0.50716811723101018</v>
      </c>
    </row>
    <row r="185" spans="1:31" ht="13.8" x14ac:dyDescent="0.25">
      <c r="A185" s="95">
        <v>44043</v>
      </c>
      <c r="B185" s="81">
        <v>134732</v>
      </c>
      <c r="C185" s="81">
        <v>4820</v>
      </c>
      <c r="D185" s="81">
        <v>57222</v>
      </c>
      <c r="E185" s="81"/>
      <c r="F185" s="81">
        <f t="shared" si="80"/>
        <v>2920</v>
      </c>
      <c r="G185" s="81">
        <f t="shared" si="81"/>
        <v>95</v>
      </c>
      <c r="H185" s="81">
        <f t="shared" si="82"/>
        <v>1700</v>
      </c>
      <c r="I185" s="81">
        <f t="shared" si="83"/>
        <v>72690</v>
      </c>
      <c r="J185" s="82">
        <f t="shared" si="84"/>
        <v>4.0906187491671152E-2</v>
      </c>
      <c r="K185" s="82">
        <f t="shared" si="85"/>
        <v>1.3274645427233983E-3</v>
      </c>
      <c r="L185" s="82">
        <f t="shared" si="86"/>
        <v>2.3754628659260812E-2</v>
      </c>
      <c r="M185" s="81">
        <f t="shared" si="87"/>
        <v>1.6308920935049838</v>
      </c>
      <c r="N185" s="84">
        <f t="shared" si="88"/>
        <v>3.5774723154113348E-2</v>
      </c>
      <c r="O185" s="84"/>
      <c r="P185" s="85">
        <f t="shared" si="89"/>
        <v>0.42470979425823113</v>
      </c>
      <c r="Q185" s="87">
        <f t="shared" si="90"/>
        <v>3.5774723154113348E-2</v>
      </c>
      <c r="R185" s="96">
        <f t="shared" si="91"/>
        <v>0.53951548258765558</v>
      </c>
      <c r="AB185" s="119">
        <f t="shared" si="92"/>
        <v>2731</v>
      </c>
      <c r="AC185" s="120">
        <f t="shared" si="93"/>
        <v>72.285714285714292</v>
      </c>
      <c r="AD185" s="67">
        <f t="shared" si="94"/>
        <v>131.98428571428573</v>
      </c>
      <c r="AE185" s="41">
        <f t="shared" si="95"/>
        <v>0.54768424812477678</v>
      </c>
    </row>
    <row r="186" spans="1:31" ht="13.8" x14ac:dyDescent="0.25">
      <c r="A186" s="95">
        <v>44044</v>
      </c>
      <c r="B186" s="81">
        <v>137139</v>
      </c>
      <c r="C186" s="81">
        <v>4889</v>
      </c>
      <c r="D186" s="81">
        <v>58177</v>
      </c>
      <c r="E186" s="81"/>
      <c r="F186" s="81">
        <f t="shared" si="80"/>
        <v>2407</v>
      </c>
      <c r="G186" s="81">
        <f t="shared" si="81"/>
        <v>69</v>
      </c>
      <c r="H186" s="81">
        <f t="shared" si="82"/>
        <v>955</v>
      </c>
      <c r="I186" s="81">
        <f t="shared" si="83"/>
        <v>74073</v>
      </c>
      <c r="J186" s="82">
        <f t="shared" si="84"/>
        <v>3.3199596196543293E-2</v>
      </c>
      <c r="K186" s="82">
        <f t="shared" si="85"/>
        <v>9.4923648369789522E-4</v>
      </c>
      <c r="L186" s="82">
        <f t="shared" si="86"/>
        <v>1.3137983216398403E-2</v>
      </c>
      <c r="M186" s="81">
        <f t="shared" si="87"/>
        <v>2.3567174292253243</v>
      </c>
      <c r="N186" s="84">
        <f t="shared" si="88"/>
        <v>3.5649960988486135E-2</v>
      </c>
      <c r="O186" s="84"/>
      <c r="P186" s="85">
        <f t="shared" si="89"/>
        <v>0.42421922283230884</v>
      </c>
      <c r="Q186" s="87">
        <f t="shared" si="90"/>
        <v>3.5649960988486135E-2</v>
      </c>
      <c r="R186" s="96">
        <f t="shared" si="91"/>
        <v>0.540130816179205</v>
      </c>
      <c r="AB186" s="119">
        <f t="shared" si="92"/>
        <v>2776.7142857142858</v>
      </c>
      <c r="AC186" s="120">
        <f t="shared" si="93"/>
        <v>76.142857142857139</v>
      </c>
      <c r="AD186" s="67">
        <f t="shared" si="94"/>
        <v>138.00285714285715</v>
      </c>
      <c r="AE186" s="41">
        <f t="shared" si="95"/>
        <v>0.55174841100598326</v>
      </c>
    </row>
    <row r="187" spans="1:31" ht="13.8" x14ac:dyDescent="0.25">
      <c r="A187" s="95">
        <v>44045</v>
      </c>
      <c r="B187" s="81">
        <v>139700</v>
      </c>
      <c r="C187" s="81">
        <v>4975</v>
      </c>
      <c r="D187" s="81">
        <v>59243</v>
      </c>
      <c r="E187" s="81"/>
      <c r="F187" s="81">
        <f t="shared" si="80"/>
        <v>2561</v>
      </c>
      <c r="G187" s="81">
        <f t="shared" si="81"/>
        <v>86</v>
      </c>
      <c r="H187" s="81">
        <f t="shared" si="82"/>
        <v>1066</v>
      </c>
      <c r="I187" s="81">
        <f t="shared" si="83"/>
        <v>75482</v>
      </c>
      <c r="J187" s="82">
        <f t="shared" si="84"/>
        <v>3.4665802894978011E-2</v>
      </c>
      <c r="K187" s="82">
        <f t="shared" si="85"/>
        <v>1.1610168347441039E-3</v>
      </c>
      <c r="L187" s="82">
        <f t="shared" si="86"/>
        <v>1.4391208672525751E-2</v>
      </c>
      <c r="M187" s="81">
        <f t="shared" si="87"/>
        <v>2.2289930710414114</v>
      </c>
      <c r="N187" s="84">
        <f t="shared" si="88"/>
        <v>3.5612025769506082E-2</v>
      </c>
      <c r="O187" s="84"/>
      <c r="P187" s="85">
        <f t="shared" si="89"/>
        <v>0.42407301360057265</v>
      </c>
      <c r="Q187" s="87">
        <f t="shared" si="90"/>
        <v>3.5612025769506082E-2</v>
      </c>
      <c r="R187" s="96">
        <f t="shared" si="91"/>
        <v>0.54031496062992135</v>
      </c>
      <c r="AB187" s="119">
        <f t="shared" si="92"/>
        <v>2750.5714285714284</v>
      </c>
      <c r="AC187" s="120">
        <f t="shared" si="93"/>
        <v>80.571428571428569</v>
      </c>
      <c r="AD187" s="67">
        <f t="shared" si="94"/>
        <v>148.66499999999999</v>
      </c>
      <c r="AE187" s="41">
        <f t="shared" si="95"/>
        <v>0.54196635772662416</v>
      </c>
    </row>
    <row r="188" spans="1:31" ht="13.8" x14ac:dyDescent="0.25">
      <c r="A188" s="95">
        <v>44046</v>
      </c>
      <c r="B188" s="81">
        <v>141654</v>
      </c>
      <c r="C188" s="81">
        <v>5051</v>
      </c>
      <c r="D188" s="81">
        <v>59885</v>
      </c>
      <c r="E188" s="81"/>
      <c r="F188" s="81">
        <f t="shared" si="80"/>
        <v>1954</v>
      </c>
      <c r="G188" s="81">
        <f t="shared" si="81"/>
        <v>76</v>
      </c>
      <c r="H188" s="81">
        <f t="shared" si="82"/>
        <v>642</v>
      </c>
      <c r="I188" s="81">
        <f t="shared" si="83"/>
        <v>76718</v>
      </c>
      <c r="J188" s="82">
        <f t="shared" si="84"/>
        <v>2.5956989087836297E-2</v>
      </c>
      <c r="K188" s="82">
        <f t="shared" si="85"/>
        <v>1.0068625632601151E-3</v>
      </c>
      <c r="L188" s="82">
        <f t="shared" si="86"/>
        <v>8.5053390212236034E-3</v>
      </c>
      <c r="M188" s="81">
        <f t="shared" si="87"/>
        <v>2.7288098193984114</v>
      </c>
      <c r="N188" s="84">
        <f t="shared" si="88"/>
        <v>3.5657305829697714E-2</v>
      </c>
      <c r="O188" s="84"/>
      <c r="P188" s="85">
        <f t="shared" si="89"/>
        <v>0.42275544636932244</v>
      </c>
      <c r="Q188" s="87">
        <f t="shared" si="90"/>
        <v>3.5657305829697714E-2</v>
      </c>
      <c r="R188" s="96">
        <f t="shared" si="91"/>
        <v>0.54158724780097978</v>
      </c>
      <c r="AB188" s="119">
        <f t="shared" si="92"/>
        <v>2589.2857142857142</v>
      </c>
      <c r="AC188" s="120">
        <f t="shared" si="93"/>
        <v>80.857142857142861</v>
      </c>
      <c r="AD188" s="67">
        <f t="shared" si="94"/>
        <v>148.03642857142856</v>
      </c>
      <c r="AE188" s="41">
        <f t="shared" si="95"/>
        <v>0.54619760580166088</v>
      </c>
    </row>
    <row r="189" spans="1:31" ht="13.8" x14ac:dyDescent="0.25">
      <c r="A189" s="95">
        <v>44047</v>
      </c>
      <c r="B189" s="81">
        <v>144344</v>
      </c>
      <c r="C189" s="81">
        <v>5153</v>
      </c>
      <c r="D189" s="81">
        <v>61338</v>
      </c>
      <c r="E189" s="81"/>
      <c r="F189" s="81">
        <f t="shared" si="80"/>
        <v>2690</v>
      </c>
      <c r="G189" s="81">
        <f t="shared" si="81"/>
        <v>102</v>
      </c>
      <c r="H189" s="81">
        <f t="shared" si="82"/>
        <v>1453</v>
      </c>
      <c r="I189" s="81">
        <f t="shared" si="83"/>
        <v>77853</v>
      </c>
      <c r="J189" s="82">
        <f t="shared" si="84"/>
        <v>3.5159654040077058E-2</v>
      </c>
      <c r="K189" s="82">
        <f t="shared" si="85"/>
        <v>1.3295445658124559E-3</v>
      </c>
      <c r="L189" s="82">
        <f t="shared" si="86"/>
        <v>1.8939492687504889E-2</v>
      </c>
      <c r="M189" s="81">
        <f t="shared" si="87"/>
        <v>1.7346484492904386</v>
      </c>
      <c r="N189" s="84">
        <f t="shared" si="88"/>
        <v>3.5699440226126478E-2</v>
      </c>
      <c r="O189" s="84"/>
      <c r="P189" s="85">
        <f t="shared" si="89"/>
        <v>0.42494319126531066</v>
      </c>
      <c r="Q189" s="87">
        <f t="shared" si="90"/>
        <v>3.5699440226126478E-2</v>
      </c>
      <c r="R189" s="96">
        <f t="shared" si="91"/>
        <v>0.53935736850856286</v>
      </c>
      <c r="AB189" s="119">
        <f t="shared" si="92"/>
        <v>2599.5714285714284</v>
      </c>
      <c r="AC189" s="120">
        <f t="shared" si="93"/>
        <v>85.428571428571431</v>
      </c>
      <c r="AD189" s="67">
        <f t="shared" si="94"/>
        <v>148.46071428571429</v>
      </c>
      <c r="AE189" s="41">
        <f t="shared" si="95"/>
        <v>0.57542880511919936</v>
      </c>
    </row>
    <row r="190" spans="1:31" ht="13.8" x14ac:dyDescent="0.25">
      <c r="A190" s="95">
        <v>44048</v>
      </c>
      <c r="B190" s="81">
        <v>147103</v>
      </c>
      <c r="C190" s="81">
        <v>5250</v>
      </c>
      <c r="D190" s="81">
        <v>62827</v>
      </c>
      <c r="E190" s="81"/>
      <c r="F190" s="81">
        <f t="shared" si="80"/>
        <v>2759</v>
      </c>
      <c r="G190" s="81">
        <f t="shared" si="81"/>
        <v>97</v>
      </c>
      <c r="H190" s="81">
        <f t="shared" si="82"/>
        <v>1489</v>
      </c>
      <c r="I190" s="81">
        <f t="shared" si="83"/>
        <v>79026</v>
      </c>
      <c r="J190" s="82">
        <f t="shared" si="84"/>
        <v>3.5537637688871665E-2</v>
      </c>
      <c r="K190" s="82">
        <f t="shared" si="85"/>
        <v>1.24593785724378E-3</v>
      </c>
      <c r="L190" s="82">
        <f t="shared" si="86"/>
        <v>1.9125788344700911E-2</v>
      </c>
      <c r="M190" s="81">
        <f t="shared" si="87"/>
        <v>1.7444588316467375</v>
      </c>
      <c r="N190" s="84">
        <f t="shared" si="88"/>
        <v>3.5689278940606244E-2</v>
      </c>
      <c r="O190" s="84"/>
      <c r="P190" s="85">
        <f t="shared" si="89"/>
        <v>0.42709530057170825</v>
      </c>
      <c r="Q190" s="87">
        <f t="shared" si="90"/>
        <v>3.5689278940606244E-2</v>
      </c>
      <c r="R190" s="96">
        <f t="shared" si="91"/>
        <v>0.53721542048768556</v>
      </c>
      <c r="AB190" s="119">
        <f t="shared" si="92"/>
        <v>2588</v>
      </c>
      <c r="AC190" s="120">
        <f t="shared" si="93"/>
        <v>87.428571428571431</v>
      </c>
      <c r="AD190" s="67">
        <f t="shared" si="94"/>
        <v>148.82214285714284</v>
      </c>
      <c r="AE190" s="41">
        <f t="shared" si="95"/>
        <v>0.58747018252852168</v>
      </c>
    </row>
    <row r="191" spans="1:31" ht="13.8" x14ac:dyDescent="0.25">
      <c r="A191" s="95">
        <v>44049</v>
      </c>
      <c r="B191" s="81">
        <v>149847</v>
      </c>
      <c r="C191" s="81">
        <v>5351</v>
      </c>
      <c r="D191" s="81">
        <v>64245</v>
      </c>
      <c r="E191" s="81"/>
      <c r="F191" s="81">
        <f t="shared" si="80"/>
        <v>2744</v>
      </c>
      <c r="G191" s="81">
        <f t="shared" si="81"/>
        <v>101</v>
      </c>
      <c r="H191" s="81">
        <f t="shared" si="82"/>
        <v>1418</v>
      </c>
      <c r="I191" s="81">
        <f t="shared" si="83"/>
        <v>80251</v>
      </c>
      <c r="J191" s="82">
        <f t="shared" si="84"/>
        <v>3.4821663738739926E-2</v>
      </c>
      <c r="K191" s="82">
        <f t="shared" si="85"/>
        <v>1.2780603851896843E-3</v>
      </c>
      <c r="L191" s="82">
        <f t="shared" si="86"/>
        <v>1.794346164553438E-2</v>
      </c>
      <c r="M191" s="81">
        <f t="shared" si="87"/>
        <v>1.811597629109718</v>
      </c>
      <c r="N191" s="84">
        <f t="shared" si="88"/>
        <v>3.5709757285764816E-2</v>
      </c>
      <c r="O191" s="84"/>
      <c r="P191" s="85">
        <f t="shared" si="89"/>
        <v>0.42873731205829946</v>
      </c>
      <c r="Q191" s="87">
        <f t="shared" si="90"/>
        <v>3.5709757285764816E-2</v>
      </c>
      <c r="R191" s="96">
        <f t="shared" si="91"/>
        <v>0.53555293065593568</v>
      </c>
      <c r="AB191" s="119">
        <f t="shared" si="92"/>
        <v>2576.4285714285716</v>
      </c>
      <c r="AC191" s="120">
        <f t="shared" si="93"/>
        <v>89.428571428571431</v>
      </c>
      <c r="AD191" s="67">
        <f t="shared" si="94"/>
        <v>150.20500000000001</v>
      </c>
      <c r="AE191" s="41">
        <f t="shared" si="95"/>
        <v>0.59537679457122883</v>
      </c>
    </row>
    <row r="192" spans="1:31" ht="13.8" x14ac:dyDescent="0.25">
      <c r="A192" s="95">
        <v>44050</v>
      </c>
      <c r="B192" s="81">
        <v>152599</v>
      </c>
      <c r="C192" s="81">
        <v>5430</v>
      </c>
      <c r="D192" s="81">
        <v>65534</v>
      </c>
      <c r="E192" s="81"/>
      <c r="F192" s="81">
        <f t="shared" si="80"/>
        <v>2752</v>
      </c>
      <c r="G192" s="81">
        <f t="shared" si="81"/>
        <v>79</v>
      </c>
      <c r="H192" s="81">
        <f t="shared" si="82"/>
        <v>1289</v>
      </c>
      <c r="I192" s="81">
        <f t="shared" si="83"/>
        <v>81635</v>
      </c>
      <c r="J192" s="82">
        <f t="shared" si="84"/>
        <v>3.4391923452749572E-2</v>
      </c>
      <c r="K192" s="82">
        <f t="shared" si="85"/>
        <v>9.844114092036236E-4</v>
      </c>
      <c r="L192" s="82">
        <f t="shared" si="86"/>
        <v>1.6062105145107225E-2</v>
      </c>
      <c r="M192" s="81">
        <f t="shared" si="87"/>
        <v>2.0175338077533671</v>
      </c>
      <c r="N192" s="84">
        <f t="shared" si="88"/>
        <v>3.558345729657468E-2</v>
      </c>
      <c r="O192" s="84"/>
      <c r="P192" s="85">
        <f t="shared" si="89"/>
        <v>0.42945235552002309</v>
      </c>
      <c r="Q192" s="87">
        <f t="shared" si="90"/>
        <v>3.558345729657468E-2</v>
      </c>
      <c r="R192" s="96">
        <f t="shared" si="91"/>
        <v>0.53496418718340222</v>
      </c>
      <c r="AB192" s="119">
        <f t="shared" si="92"/>
        <v>2552.4285714285716</v>
      </c>
      <c r="AC192" s="120">
        <f t="shared" si="93"/>
        <v>87.142857142857139</v>
      </c>
      <c r="AD192" s="67">
        <f t="shared" si="94"/>
        <v>152.71928571428572</v>
      </c>
      <c r="AE192" s="41">
        <f t="shared" si="95"/>
        <v>0.57060807176565775</v>
      </c>
    </row>
    <row r="193" spans="1:31" ht="13.8" x14ac:dyDescent="0.25">
      <c r="A193" s="95">
        <v>44051</v>
      </c>
      <c r="B193" s="81">
        <v>154982</v>
      </c>
      <c r="C193" s="81">
        <v>5507</v>
      </c>
      <c r="D193" s="81">
        <v>66446</v>
      </c>
      <c r="E193" s="81"/>
      <c r="F193" s="81">
        <f t="shared" si="80"/>
        <v>2383</v>
      </c>
      <c r="G193" s="81">
        <f t="shared" si="81"/>
        <v>77</v>
      </c>
      <c r="H193" s="81">
        <f t="shared" si="82"/>
        <v>912</v>
      </c>
      <c r="I193" s="81">
        <f t="shared" si="83"/>
        <v>83029</v>
      </c>
      <c r="J193" s="82">
        <f t="shared" si="84"/>
        <v>2.927718255838643E-2</v>
      </c>
      <c r="K193" s="82">
        <f t="shared" si="85"/>
        <v>9.432228823421327E-4</v>
      </c>
      <c r="L193" s="82">
        <f t="shared" si="86"/>
        <v>1.1171678814234091E-2</v>
      </c>
      <c r="M193" s="81">
        <f t="shared" si="87"/>
        <v>2.4166256806409265</v>
      </c>
      <c r="N193" s="84">
        <f t="shared" si="88"/>
        <v>3.5533158689396188E-2</v>
      </c>
      <c r="O193" s="84"/>
      <c r="P193" s="85">
        <f t="shared" si="89"/>
        <v>0.42873365939270369</v>
      </c>
      <c r="Q193" s="87">
        <f t="shared" si="90"/>
        <v>3.5533158689396188E-2</v>
      </c>
      <c r="R193" s="96">
        <f t="shared" si="91"/>
        <v>0.53573318191790009</v>
      </c>
      <c r="AB193" s="119">
        <f t="shared" si="92"/>
        <v>2549</v>
      </c>
      <c r="AC193" s="120">
        <f t="shared" si="93"/>
        <v>88.285714285714292</v>
      </c>
      <c r="AD193" s="67">
        <f t="shared" si="94"/>
        <v>151.28142857142856</v>
      </c>
      <c r="AE193" s="41">
        <f t="shared" si="95"/>
        <v>0.58358593727867647</v>
      </c>
    </row>
    <row r="194" spans="1:31" ht="13.8" x14ac:dyDescent="0.25">
      <c r="A194" s="95">
        <v>44052</v>
      </c>
      <c r="B194" s="81">
        <v>156918</v>
      </c>
      <c r="C194" s="81">
        <v>5584</v>
      </c>
      <c r="D194" s="81">
        <v>66955</v>
      </c>
      <c r="E194" s="81"/>
      <c r="F194" s="81">
        <f t="shared" si="80"/>
        <v>1936</v>
      </c>
      <c r="G194" s="81">
        <f t="shared" si="81"/>
        <v>77</v>
      </c>
      <c r="H194" s="81">
        <f t="shared" si="82"/>
        <v>509</v>
      </c>
      <c r="I194" s="81">
        <f t="shared" si="83"/>
        <v>84379</v>
      </c>
      <c r="J194" s="82">
        <f t="shared" si="84"/>
        <v>2.33871459183899E-2</v>
      </c>
      <c r="K194" s="82">
        <f t="shared" si="85"/>
        <v>9.2738681665442192E-4</v>
      </c>
      <c r="L194" s="82">
        <f t="shared" si="86"/>
        <v>6.1303881776246854E-3</v>
      </c>
      <c r="M194" s="81">
        <f t="shared" si="87"/>
        <v>3.3136712260375343</v>
      </c>
      <c r="N194" s="84">
        <f t="shared" si="88"/>
        <v>3.5585465019946722E-2</v>
      </c>
      <c r="O194" s="84"/>
      <c r="P194" s="85">
        <f t="shared" si="89"/>
        <v>0.42668782421392065</v>
      </c>
      <c r="Q194" s="87">
        <f t="shared" si="90"/>
        <v>3.5585465019946722E-2</v>
      </c>
      <c r="R194" s="96">
        <f t="shared" si="91"/>
        <v>0.53772671076613265</v>
      </c>
      <c r="AB194" s="119">
        <f t="shared" si="92"/>
        <v>2459.7142857142858</v>
      </c>
      <c r="AC194" s="120">
        <f t="shared" si="93"/>
        <v>87</v>
      </c>
      <c r="AD194" s="67">
        <f t="shared" si="94"/>
        <v>142.41071428571428</v>
      </c>
      <c r="AE194" s="41">
        <f t="shared" si="95"/>
        <v>0.61090909090909096</v>
      </c>
    </row>
    <row r="195" spans="1:31" ht="13.8" x14ac:dyDescent="0.25">
      <c r="A195" s="95">
        <v>44053</v>
      </c>
      <c r="B195" s="81">
        <v>159316</v>
      </c>
      <c r="C195" s="81">
        <v>5682</v>
      </c>
      <c r="D195" s="81">
        <v>68750</v>
      </c>
      <c r="E195" s="81"/>
      <c r="F195" s="81">
        <f t="shared" si="80"/>
        <v>2398</v>
      </c>
      <c r="G195" s="81">
        <f t="shared" si="81"/>
        <v>98</v>
      </c>
      <c r="H195" s="81">
        <f t="shared" si="82"/>
        <v>1795</v>
      </c>
      <c r="I195" s="81">
        <f t="shared" si="83"/>
        <v>84884</v>
      </c>
      <c r="J195" s="82">
        <f t="shared" si="84"/>
        <v>2.850576951488713E-2</v>
      </c>
      <c r="K195" s="82">
        <f t="shared" si="85"/>
        <v>1.1614264212659548E-3</v>
      </c>
      <c r="L195" s="82">
        <f t="shared" si="86"/>
        <v>2.127306557318764E-2</v>
      </c>
      <c r="M195" s="81">
        <f t="shared" si="87"/>
        <v>1.2706224648159858</v>
      </c>
      <c r="N195" s="84">
        <f t="shared" si="88"/>
        <v>3.5664967737076003E-2</v>
      </c>
      <c r="O195" s="84"/>
      <c r="P195" s="85">
        <f t="shared" si="89"/>
        <v>0.43153230058500086</v>
      </c>
      <c r="Q195" s="87">
        <f t="shared" si="90"/>
        <v>3.5664967737076003E-2</v>
      </c>
      <c r="R195" s="96">
        <f t="shared" si="91"/>
        <v>0.53280273167792314</v>
      </c>
      <c r="AB195" s="119">
        <f t="shared" si="92"/>
        <v>2523.1428571428573</v>
      </c>
      <c r="AC195" s="120">
        <f t="shared" si="93"/>
        <v>90.142857142857139</v>
      </c>
      <c r="AD195" s="67">
        <f t="shared" si="94"/>
        <v>142.97642857142856</v>
      </c>
      <c r="AE195" s="41">
        <f t="shared" si="95"/>
        <v>0.63047355458192411</v>
      </c>
    </row>
    <row r="196" spans="1:31" ht="13.8" x14ac:dyDescent="0.25">
      <c r="A196" s="95">
        <v>44054</v>
      </c>
      <c r="B196" s="81">
        <v>161798</v>
      </c>
      <c r="C196" s="81">
        <v>5782</v>
      </c>
      <c r="D196" s="81">
        <v>69836</v>
      </c>
      <c r="E196" s="81"/>
      <c r="F196" s="81">
        <f t="shared" si="80"/>
        <v>2482</v>
      </c>
      <c r="G196" s="81">
        <f t="shared" si="81"/>
        <v>100</v>
      </c>
      <c r="H196" s="81">
        <f t="shared" si="82"/>
        <v>1086</v>
      </c>
      <c r="I196" s="81">
        <f t="shared" si="83"/>
        <v>86180</v>
      </c>
      <c r="J196" s="82">
        <f t="shared" si="84"/>
        <v>2.9330136027463739E-2</v>
      </c>
      <c r="K196" s="82">
        <f t="shared" si="85"/>
        <v>1.1780783186466236E-3</v>
      </c>
      <c r="L196" s="82">
        <f t="shared" si="86"/>
        <v>1.2793930540502332E-2</v>
      </c>
      <c r="M196" s="81">
        <f t="shared" si="87"/>
        <v>2.0992068014799594</v>
      </c>
      <c r="N196" s="84">
        <f t="shared" si="88"/>
        <v>3.5735917625681408E-2</v>
      </c>
      <c r="O196" s="84"/>
      <c r="P196" s="85">
        <f t="shared" si="89"/>
        <v>0.43162461835127752</v>
      </c>
      <c r="Q196" s="87">
        <f t="shared" si="90"/>
        <v>3.5735917625681408E-2</v>
      </c>
      <c r="R196" s="96">
        <f t="shared" si="91"/>
        <v>0.53263946402304108</v>
      </c>
      <c r="AB196" s="119">
        <f t="shared" si="92"/>
        <v>2493.4285714285716</v>
      </c>
      <c r="AC196" s="120">
        <f t="shared" si="93"/>
        <v>89.857142857142861</v>
      </c>
      <c r="AD196" s="67">
        <f t="shared" si="94"/>
        <v>142.34</v>
      </c>
      <c r="AE196" s="41">
        <f t="shared" si="95"/>
        <v>0.63128525261446433</v>
      </c>
    </row>
    <row r="197" spans="1:31" ht="13.8" x14ac:dyDescent="0.25">
      <c r="A197" s="95">
        <v>44055</v>
      </c>
      <c r="B197" s="81">
        <v>164597</v>
      </c>
      <c r="C197" s="81">
        <v>5865</v>
      </c>
      <c r="D197" s="81">
        <v>71498</v>
      </c>
      <c r="E197" s="81"/>
      <c r="F197" s="81">
        <f t="shared" si="80"/>
        <v>2799</v>
      </c>
      <c r="G197" s="81">
        <f t="shared" si="81"/>
        <v>83</v>
      </c>
      <c r="H197" s="81">
        <f t="shared" si="82"/>
        <v>1662</v>
      </c>
      <c r="I197" s="81">
        <f t="shared" si="83"/>
        <v>87234</v>
      </c>
      <c r="J197" s="82">
        <f t="shared" si="84"/>
        <v>3.2580325959316009E-2</v>
      </c>
      <c r="K197" s="82">
        <f t="shared" si="85"/>
        <v>9.6310048735205383E-4</v>
      </c>
      <c r="L197" s="82">
        <f t="shared" si="86"/>
        <v>1.9285216987700162E-2</v>
      </c>
      <c r="M197" s="81">
        <f t="shared" si="87"/>
        <v>1.6090386768904608</v>
      </c>
      <c r="N197" s="84">
        <f t="shared" si="88"/>
        <v>3.5632484188654716E-2</v>
      </c>
      <c r="O197" s="84"/>
      <c r="P197" s="85">
        <f t="shared" si="89"/>
        <v>0.43438215763349269</v>
      </c>
      <c r="Q197" s="87">
        <f t="shared" si="90"/>
        <v>3.5632484188654716E-2</v>
      </c>
      <c r="R197" s="96">
        <f t="shared" si="91"/>
        <v>0.52998535817785264</v>
      </c>
      <c r="AB197" s="119">
        <f t="shared" si="92"/>
        <v>2499.1428571428573</v>
      </c>
      <c r="AC197" s="120">
        <f t="shared" si="93"/>
        <v>87.857142857142861</v>
      </c>
      <c r="AD197" s="67">
        <f t="shared" si="94"/>
        <v>141.70357142857145</v>
      </c>
      <c r="AE197" s="41">
        <f t="shared" si="95"/>
        <v>0.62000655291478679</v>
      </c>
    </row>
    <row r="198" spans="1:31" ht="13.8" x14ac:dyDescent="0.25">
      <c r="A198" s="95">
        <v>44056</v>
      </c>
      <c r="B198" s="81">
        <v>167261</v>
      </c>
      <c r="C198" s="81">
        <v>5942</v>
      </c>
      <c r="D198" s="81">
        <v>72674</v>
      </c>
      <c r="E198" s="81"/>
      <c r="F198" s="81">
        <f t="shared" ref="F198:F207" si="96">B198-B197</f>
        <v>2664</v>
      </c>
      <c r="G198" s="81">
        <f t="shared" ref="G198:G207" si="97">C198-C197</f>
        <v>77</v>
      </c>
      <c r="H198" s="81">
        <f t="shared" ref="H198:H207" si="98">D198-D197</f>
        <v>1176</v>
      </c>
      <c r="I198" s="81">
        <f t="shared" ref="I198:I207" si="99">B198-D198-C198</f>
        <v>88645</v>
      </c>
      <c r="J198" s="82">
        <f t="shared" ref="J198:J207" si="100">F198/I197*$B$2/($B$2-B197)</f>
        <v>3.0635924984101819E-2</v>
      </c>
      <c r="K198" s="82">
        <f t="shared" ref="K198:K207" si="101">G198/I197</f>
        <v>8.8268335740651583E-4</v>
      </c>
      <c r="L198" s="82">
        <f t="shared" ref="L198:L207" si="102">H198/I197</f>
        <v>1.3480982185844969E-2</v>
      </c>
      <c r="M198" s="81">
        <f t="shared" ref="M198:M207" si="103">J198/(K198+L198)</f>
        <v>2.1328765204015467</v>
      </c>
      <c r="N198" s="84">
        <f t="shared" ref="N198:N207" si="104">C198/B198</f>
        <v>3.5525316720574435E-2</v>
      </c>
      <c r="O198" s="84"/>
      <c r="P198" s="85">
        <f t="shared" ref="P198:P207" si="105">D198/B198</f>
        <v>0.43449459228391557</v>
      </c>
      <c r="Q198" s="87">
        <f t="shared" ref="Q198:Q207" si="106">N198</f>
        <v>3.5525316720574435E-2</v>
      </c>
      <c r="R198" s="96">
        <f t="shared" ref="R198:R207" si="107">IF(P198="","",1-SUM(P198:Q198))</f>
        <v>0.52998009099551002</v>
      </c>
      <c r="AB198" s="119">
        <f t="shared" ref="AB198:AB207" si="108">AVERAGE(F192:F198)</f>
        <v>2487.7142857142858</v>
      </c>
      <c r="AC198" s="120">
        <f t="shared" ref="AC198:AC207" si="109">AVERAGE(G192:G198)</f>
        <v>84.428571428571431</v>
      </c>
      <c r="AD198" s="67">
        <f t="shared" ref="AD198:AD207" si="110">INDEX(AB177:AB198,$AE$3)*$AD$2</f>
        <v>140.38357142857143</v>
      </c>
      <c r="AE198" s="41">
        <f t="shared" ref="AE198:AE207" si="111">AC198/AD198</f>
        <v>0.6014134743076367</v>
      </c>
    </row>
    <row r="199" spans="1:31" ht="13.8" x14ac:dyDescent="0.25">
      <c r="A199" s="95">
        <v>44057</v>
      </c>
      <c r="B199" s="81">
        <v>170376</v>
      </c>
      <c r="C199" s="81">
        <v>6030</v>
      </c>
      <c r="D199" s="81">
        <v>74518</v>
      </c>
      <c r="E199" s="81"/>
      <c r="F199" s="81">
        <f t="shared" si="96"/>
        <v>3115</v>
      </c>
      <c r="G199" s="81">
        <f t="shared" si="97"/>
        <v>88</v>
      </c>
      <c r="H199" s="81">
        <f t="shared" si="98"/>
        <v>1844</v>
      </c>
      <c r="I199" s="81">
        <f t="shared" si="99"/>
        <v>89828</v>
      </c>
      <c r="J199" s="82">
        <f t="shared" si="100"/>
        <v>3.5254031117929262E-2</v>
      </c>
      <c r="K199" s="82">
        <f t="shared" si="101"/>
        <v>9.9272378588752892E-4</v>
      </c>
      <c r="L199" s="82">
        <f t="shared" si="102"/>
        <v>2.0802075695188674E-2</v>
      </c>
      <c r="M199" s="81">
        <f t="shared" si="103"/>
        <v>1.6175432652426704</v>
      </c>
      <c r="N199" s="84">
        <f t="shared" si="104"/>
        <v>3.5392308775883924E-2</v>
      </c>
      <c r="O199" s="84"/>
      <c r="P199" s="85">
        <f t="shared" si="105"/>
        <v>0.43737380851763158</v>
      </c>
      <c r="Q199" s="87">
        <f t="shared" si="106"/>
        <v>3.5392308775883924E-2</v>
      </c>
      <c r="R199" s="96">
        <f t="shared" si="107"/>
        <v>0.52723388270648452</v>
      </c>
      <c r="AB199" s="119">
        <f t="shared" si="108"/>
        <v>2539.5714285714284</v>
      </c>
      <c r="AC199" s="120">
        <f t="shared" si="109"/>
        <v>85.714285714285708</v>
      </c>
      <c r="AD199" s="67">
        <f t="shared" si="110"/>
        <v>140.19499999999999</v>
      </c>
      <c r="AE199" s="41">
        <f t="shared" si="111"/>
        <v>0.61139331441410683</v>
      </c>
    </row>
    <row r="200" spans="1:31" ht="13.8" x14ac:dyDescent="0.25">
      <c r="A200" s="95">
        <v>44058</v>
      </c>
      <c r="B200" s="81">
        <v>172948</v>
      </c>
      <c r="C200" s="81">
        <v>6113</v>
      </c>
      <c r="D200" s="81">
        <v>75553</v>
      </c>
      <c r="E200" s="81"/>
      <c r="F200" s="81">
        <f t="shared" si="96"/>
        <v>2572</v>
      </c>
      <c r="G200" s="81">
        <f t="shared" si="97"/>
        <v>83</v>
      </c>
      <c r="H200" s="81">
        <f t="shared" si="98"/>
        <v>1035</v>
      </c>
      <c r="I200" s="81">
        <f t="shared" si="99"/>
        <v>91282</v>
      </c>
      <c r="J200" s="82">
        <f t="shared" si="100"/>
        <v>2.8727009610025778E-2</v>
      </c>
      <c r="K200" s="82">
        <f t="shared" si="101"/>
        <v>9.2398806608184534E-4</v>
      </c>
      <c r="L200" s="82">
        <f t="shared" si="102"/>
        <v>1.1522019860177228E-2</v>
      </c>
      <c r="M200" s="81">
        <f t="shared" si="103"/>
        <v>2.3081304286667224</v>
      </c>
      <c r="N200" s="84">
        <f t="shared" si="104"/>
        <v>3.5345884312047549E-2</v>
      </c>
      <c r="O200" s="84"/>
      <c r="P200" s="85">
        <f t="shared" si="105"/>
        <v>0.43685385202488608</v>
      </c>
      <c r="Q200" s="87">
        <f t="shared" si="106"/>
        <v>3.5345884312047549E-2</v>
      </c>
      <c r="R200" s="96">
        <f t="shared" si="107"/>
        <v>0.52780026366306632</v>
      </c>
      <c r="AB200" s="119">
        <f t="shared" si="108"/>
        <v>2566.5714285714284</v>
      </c>
      <c r="AC200" s="120">
        <f t="shared" si="109"/>
        <v>86.571428571428569</v>
      </c>
      <c r="AD200" s="67">
        <f t="shared" si="110"/>
        <v>135.28428571428572</v>
      </c>
      <c r="AE200" s="41">
        <f t="shared" si="111"/>
        <v>0.63992228006631535</v>
      </c>
    </row>
    <row r="201" spans="1:31" ht="13.8" x14ac:dyDescent="0.25">
      <c r="A201" s="95">
        <v>44059</v>
      </c>
      <c r="B201" s="81">
        <v>174866</v>
      </c>
      <c r="C201" s="81">
        <v>6179</v>
      </c>
      <c r="D201" s="81">
        <v>76047</v>
      </c>
      <c r="E201" s="81"/>
      <c r="F201" s="81">
        <f t="shared" si="96"/>
        <v>1918</v>
      </c>
      <c r="G201" s="81">
        <f t="shared" si="97"/>
        <v>66</v>
      </c>
      <c r="H201" s="81">
        <f t="shared" si="98"/>
        <v>494</v>
      </c>
      <c r="I201" s="81">
        <f t="shared" si="99"/>
        <v>92640</v>
      </c>
      <c r="J201" s="82">
        <f t="shared" si="100"/>
        <v>2.1082217183568081E-2</v>
      </c>
      <c r="K201" s="82">
        <f t="shared" si="101"/>
        <v>7.2303411406410907E-4</v>
      </c>
      <c r="L201" s="82">
        <f t="shared" si="102"/>
        <v>5.4118007931465133E-3</v>
      </c>
      <c r="M201" s="81">
        <f t="shared" si="103"/>
        <v>3.4364766945543956</v>
      </c>
      <c r="N201" s="84">
        <f t="shared" si="104"/>
        <v>3.5335628424050414E-2</v>
      </c>
      <c r="O201" s="84"/>
      <c r="P201" s="85">
        <f t="shared" si="105"/>
        <v>0.43488728512117852</v>
      </c>
      <c r="Q201" s="87">
        <f t="shared" si="106"/>
        <v>3.5335628424050414E-2</v>
      </c>
      <c r="R201" s="96">
        <f t="shared" si="107"/>
        <v>0.52977708645477106</v>
      </c>
      <c r="AB201" s="119">
        <f t="shared" si="108"/>
        <v>2564</v>
      </c>
      <c r="AC201" s="120">
        <f t="shared" si="109"/>
        <v>85</v>
      </c>
      <c r="AD201" s="67">
        <f t="shared" si="110"/>
        <v>138.77285714285716</v>
      </c>
      <c r="AE201" s="41">
        <f t="shared" si="111"/>
        <v>0.61251170978268699</v>
      </c>
    </row>
    <row r="202" spans="1:31" ht="13.8" x14ac:dyDescent="0.25">
      <c r="A202" s="95">
        <v>44060</v>
      </c>
      <c r="B202" s="81">
        <v>176641</v>
      </c>
      <c r="C202" s="81">
        <v>6266</v>
      </c>
      <c r="D202" s="81">
        <v>76845</v>
      </c>
      <c r="E202" s="81"/>
      <c r="F202" s="81">
        <f t="shared" si="96"/>
        <v>1775</v>
      </c>
      <c r="G202" s="81">
        <f t="shared" si="97"/>
        <v>87</v>
      </c>
      <c r="H202" s="81">
        <f t="shared" si="98"/>
        <v>798</v>
      </c>
      <c r="I202" s="81">
        <f t="shared" si="99"/>
        <v>93530</v>
      </c>
      <c r="J202" s="82">
        <f t="shared" si="100"/>
        <v>1.9225107519013331E-2</v>
      </c>
      <c r="K202" s="82">
        <f t="shared" si="101"/>
        <v>9.3911917098445596E-4</v>
      </c>
      <c r="L202" s="82">
        <f t="shared" si="102"/>
        <v>8.6139896373057002E-3</v>
      </c>
      <c r="M202" s="81">
        <f t="shared" si="103"/>
        <v>2.0124451531767171</v>
      </c>
      <c r="N202" s="84">
        <f t="shared" si="104"/>
        <v>3.5473078164186114E-2</v>
      </c>
      <c r="O202" s="84"/>
      <c r="P202" s="85">
        <f t="shared" si="105"/>
        <v>0.43503490129698086</v>
      </c>
      <c r="Q202" s="87">
        <f t="shared" si="106"/>
        <v>3.5473078164186114E-2</v>
      </c>
      <c r="R202" s="96">
        <f t="shared" si="107"/>
        <v>0.52949202053883304</v>
      </c>
      <c r="AB202" s="119">
        <f t="shared" si="108"/>
        <v>2475</v>
      </c>
      <c r="AC202" s="120">
        <f t="shared" si="109"/>
        <v>83.428571428571431</v>
      </c>
      <c r="AD202" s="67">
        <f t="shared" si="110"/>
        <v>137.13857142857142</v>
      </c>
      <c r="AE202" s="41">
        <f t="shared" si="111"/>
        <v>0.60835234434409413</v>
      </c>
    </row>
    <row r="203" spans="1:31" ht="13.8" x14ac:dyDescent="0.25">
      <c r="A203" s="95">
        <v>44061</v>
      </c>
      <c r="B203" s="81">
        <v>178871</v>
      </c>
      <c r="C203" s="81">
        <v>6341</v>
      </c>
      <c r="D203" s="81">
        <v>78431</v>
      </c>
      <c r="E203" s="81"/>
      <c r="F203" s="81">
        <f t="shared" si="96"/>
        <v>2230</v>
      </c>
      <c r="G203" s="81">
        <f t="shared" si="97"/>
        <v>75</v>
      </c>
      <c r="H203" s="81">
        <f t="shared" si="98"/>
        <v>1586</v>
      </c>
      <c r="I203" s="81">
        <f t="shared" si="99"/>
        <v>94099</v>
      </c>
      <c r="J203" s="82">
        <f t="shared" si="100"/>
        <v>2.3924222427193418E-2</v>
      </c>
      <c r="K203" s="82">
        <f t="shared" si="101"/>
        <v>8.0188174917138883E-4</v>
      </c>
      <c r="L203" s="82">
        <f t="shared" si="102"/>
        <v>1.695712605581097E-2</v>
      </c>
      <c r="M203" s="81">
        <f t="shared" si="103"/>
        <v>1.3471598576853705</v>
      </c>
      <c r="N203" s="84">
        <f t="shared" si="104"/>
        <v>3.5450128863818056E-2</v>
      </c>
      <c r="O203" s="84"/>
      <c r="P203" s="85">
        <f t="shared" si="105"/>
        <v>0.4384780092916124</v>
      </c>
      <c r="Q203" s="87">
        <f t="shared" si="106"/>
        <v>3.5450128863818056E-2</v>
      </c>
      <c r="R203" s="96">
        <f t="shared" si="107"/>
        <v>0.52607186184456955</v>
      </c>
      <c r="AB203" s="119">
        <f t="shared" si="108"/>
        <v>2439</v>
      </c>
      <c r="AC203" s="120">
        <f t="shared" si="109"/>
        <v>79.857142857142861</v>
      </c>
      <c r="AD203" s="67">
        <f t="shared" si="110"/>
        <v>137.45285714285714</v>
      </c>
      <c r="AE203" s="41">
        <f t="shared" si="111"/>
        <v>0.58097841337809331</v>
      </c>
    </row>
    <row r="204" spans="1:31" ht="13.8" x14ac:dyDescent="0.25">
      <c r="A204" s="95">
        <v>44062</v>
      </c>
      <c r="B204" s="81">
        <v>181653</v>
      </c>
      <c r="C204" s="81">
        <v>6411</v>
      </c>
      <c r="D204" s="81">
        <v>79884</v>
      </c>
      <c r="E204" s="81"/>
      <c r="F204" s="81">
        <f t="shared" si="96"/>
        <v>2782</v>
      </c>
      <c r="G204" s="81">
        <f t="shared" si="97"/>
        <v>70</v>
      </c>
      <c r="H204" s="81">
        <f t="shared" si="98"/>
        <v>1453</v>
      </c>
      <c r="I204" s="81">
        <f t="shared" si="99"/>
        <v>95358</v>
      </c>
      <c r="J204" s="82">
        <f t="shared" si="100"/>
        <v>2.9667078870787639E-2</v>
      </c>
      <c r="K204" s="82">
        <f t="shared" si="101"/>
        <v>7.438973846693376E-4</v>
      </c>
      <c r="L204" s="82">
        <f t="shared" si="102"/>
        <v>1.5441184284636393E-2</v>
      </c>
      <c r="M204" s="81">
        <f t="shared" si="103"/>
        <v>1.8329891363507855</v>
      </c>
      <c r="N204" s="84">
        <f t="shared" si="104"/>
        <v>3.5292563293752376E-2</v>
      </c>
      <c r="O204" s="84"/>
      <c r="P204" s="85">
        <f t="shared" si="105"/>
        <v>0.43976152334395796</v>
      </c>
      <c r="Q204" s="87">
        <f t="shared" si="106"/>
        <v>3.5292563293752376E-2</v>
      </c>
      <c r="R204" s="96">
        <f t="shared" si="107"/>
        <v>0.52494591336228968</v>
      </c>
      <c r="AB204" s="119">
        <f t="shared" si="108"/>
        <v>2436.5714285714284</v>
      </c>
      <c r="AC204" s="120">
        <f t="shared" si="109"/>
        <v>78</v>
      </c>
      <c r="AD204" s="67">
        <f t="shared" si="110"/>
        <v>136.82428571428571</v>
      </c>
      <c r="AE204" s="41">
        <f t="shared" si="111"/>
        <v>0.57007423494158305</v>
      </c>
    </row>
    <row r="205" spans="1:31" ht="13.8" x14ac:dyDescent="0.25">
      <c r="A205" s="95">
        <v>44063</v>
      </c>
      <c r="B205" s="81">
        <v>184424</v>
      </c>
      <c r="C205" s="81">
        <v>6498</v>
      </c>
      <c r="D205" s="81">
        <v>81175</v>
      </c>
      <c r="E205" s="81"/>
      <c r="F205" s="81">
        <f t="shared" si="96"/>
        <v>2771</v>
      </c>
      <c r="G205" s="81">
        <f t="shared" si="97"/>
        <v>87</v>
      </c>
      <c r="H205" s="81">
        <f t="shared" si="98"/>
        <v>1291</v>
      </c>
      <c r="I205" s="81">
        <f t="shared" si="99"/>
        <v>96751</v>
      </c>
      <c r="J205" s="82">
        <f t="shared" si="100"/>
        <v>2.916120547282133E-2</v>
      </c>
      <c r="K205" s="82">
        <f t="shared" si="101"/>
        <v>9.1235134965078971E-4</v>
      </c>
      <c r="L205" s="82">
        <f t="shared" si="102"/>
        <v>1.3538455085047925E-2</v>
      </c>
      <c r="M205" s="81">
        <f t="shared" si="103"/>
        <v>2.0179638835103746</v>
      </c>
      <c r="N205" s="84">
        <f t="shared" si="104"/>
        <v>3.5234025940224699E-2</v>
      </c>
      <c r="O205" s="84"/>
      <c r="P205" s="85">
        <f t="shared" si="105"/>
        <v>0.44015420986422593</v>
      </c>
      <c r="Q205" s="87">
        <f t="shared" si="106"/>
        <v>3.5234025940224699E-2</v>
      </c>
      <c r="R205" s="96">
        <f t="shared" si="107"/>
        <v>0.52461176419554945</v>
      </c>
      <c r="AB205" s="119">
        <f t="shared" si="108"/>
        <v>2451.8571428571427</v>
      </c>
      <c r="AC205" s="120">
        <f t="shared" si="109"/>
        <v>79.428571428571431</v>
      </c>
      <c r="AD205" s="67">
        <f t="shared" si="110"/>
        <v>139.67642857142857</v>
      </c>
      <c r="AE205" s="41">
        <f t="shared" si="111"/>
        <v>0.56866124256572592</v>
      </c>
    </row>
    <row r="206" spans="1:31" ht="13.8" x14ac:dyDescent="0.25">
      <c r="A206" s="95">
        <v>44064</v>
      </c>
      <c r="B206" s="81">
        <v>187300</v>
      </c>
      <c r="C206" s="81">
        <v>6579</v>
      </c>
      <c r="D206" s="81">
        <v>82521</v>
      </c>
      <c r="E206" s="81"/>
      <c r="F206" s="81">
        <f t="shared" si="96"/>
        <v>2876</v>
      </c>
      <c r="G206" s="81">
        <f t="shared" si="97"/>
        <v>81</v>
      </c>
      <c r="H206" s="81">
        <f t="shared" si="98"/>
        <v>1346</v>
      </c>
      <c r="I206" s="81">
        <f t="shared" si="99"/>
        <v>98200</v>
      </c>
      <c r="J206" s="82">
        <f t="shared" si="100"/>
        <v>2.9832030965658177E-2</v>
      </c>
      <c r="K206" s="82">
        <f t="shared" si="101"/>
        <v>8.3720064908889827E-4</v>
      </c>
      <c r="L206" s="82">
        <f t="shared" si="102"/>
        <v>1.3912000909551322E-2</v>
      </c>
      <c r="M206" s="81">
        <f t="shared" si="103"/>
        <v>2.0226200616386785</v>
      </c>
      <c r="N206" s="84">
        <f t="shared" si="104"/>
        <v>3.5125467164975978E-2</v>
      </c>
      <c r="O206" s="84"/>
      <c r="P206" s="85">
        <f t="shared" si="105"/>
        <v>0.44058195408435663</v>
      </c>
      <c r="Q206" s="87">
        <f t="shared" si="106"/>
        <v>3.5125467164975978E-2</v>
      </c>
      <c r="R206" s="96">
        <f t="shared" si="107"/>
        <v>0.52429257875066737</v>
      </c>
      <c r="AB206" s="119">
        <f t="shared" si="108"/>
        <v>2417.7142857142858</v>
      </c>
      <c r="AC206" s="120">
        <f t="shared" si="109"/>
        <v>78.428571428571431</v>
      </c>
      <c r="AD206" s="67">
        <f t="shared" si="110"/>
        <v>141.16142857142856</v>
      </c>
      <c r="AE206" s="41">
        <f t="shared" si="111"/>
        <v>0.5555949116007004</v>
      </c>
    </row>
    <row r="207" spans="1:31" ht="13.8" x14ac:dyDescent="0.25">
      <c r="A207" s="95">
        <v>44065</v>
      </c>
      <c r="B207" s="81">
        <v>189838</v>
      </c>
      <c r="C207" s="81">
        <v>6649</v>
      </c>
      <c r="D207" s="81">
        <v>83561</v>
      </c>
      <c r="E207" s="81"/>
      <c r="F207" s="81">
        <f t="shared" si="96"/>
        <v>2538</v>
      </c>
      <c r="G207" s="81">
        <f t="shared" si="97"/>
        <v>70</v>
      </c>
      <c r="H207" s="81">
        <f t="shared" si="98"/>
        <v>1040</v>
      </c>
      <c r="I207" s="81">
        <f t="shared" si="99"/>
        <v>99628</v>
      </c>
      <c r="J207" s="82">
        <f t="shared" si="100"/>
        <v>2.5939030384871421E-2</v>
      </c>
      <c r="K207" s="82">
        <f t="shared" si="101"/>
        <v>7.1283095723014261E-4</v>
      </c>
      <c r="L207" s="82">
        <f t="shared" si="102"/>
        <v>1.0590631364562118E-2</v>
      </c>
      <c r="M207" s="81">
        <f t="shared" si="103"/>
        <v>2.2947862917066431</v>
      </c>
      <c r="N207" s="84">
        <f t="shared" si="104"/>
        <v>3.5024599922038789E-2</v>
      </c>
      <c r="O207" s="84"/>
      <c r="P207" s="85">
        <f t="shared" si="105"/>
        <v>0.44017003971807539</v>
      </c>
      <c r="Q207" s="87">
        <f t="shared" si="106"/>
        <v>3.5024599922038789E-2</v>
      </c>
      <c r="R207" s="96">
        <f t="shared" si="107"/>
        <v>0.5248053603598859</v>
      </c>
      <c r="AB207" s="119">
        <f t="shared" si="108"/>
        <v>2412.8571428571427</v>
      </c>
      <c r="AC207" s="120">
        <f t="shared" si="109"/>
        <v>76.571428571428569</v>
      </c>
      <c r="AD207" s="67">
        <f t="shared" si="110"/>
        <v>141.02000000000001</v>
      </c>
      <c r="AE207" s="41">
        <f t="shared" si="111"/>
        <v>0.54298275827136977</v>
      </c>
    </row>
    <row r="208" spans="1:31" ht="13.8" x14ac:dyDescent="0.25">
      <c r="A208" s="95">
        <v>44066</v>
      </c>
      <c r="B208" s="81">
        <v>191803</v>
      </c>
      <c r="C208" s="81">
        <v>6714</v>
      </c>
      <c r="D208" s="81">
        <v>84182</v>
      </c>
      <c r="E208" s="81"/>
      <c r="F208" s="81">
        <f t="shared" ref="F208:F214" si="112">B208-B207</f>
        <v>1965</v>
      </c>
      <c r="G208" s="81">
        <f t="shared" ref="G208:G214" si="113">C208-C207</f>
        <v>65</v>
      </c>
      <c r="H208" s="81">
        <f t="shared" ref="H208:H214" si="114">D208-D207</f>
        <v>621</v>
      </c>
      <c r="I208" s="81">
        <f t="shared" ref="I208:I214" si="115">B208-D208-C208</f>
        <v>100907</v>
      </c>
      <c r="J208" s="82">
        <f t="shared" ref="J208:J214" si="116">F208/I207*$B$2/($B$2-B207)</f>
        <v>1.9795939271567475E-2</v>
      </c>
      <c r="K208" s="82">
        <f t="shared" ref="K208:K214" si="117">G208/I207</f>
        <v>6.524270285461918E-4</v>
      </c>
      <c r="L208" s="82">
        <f t="shared" ref="L208:L214" si="118">H208/I207</f>
        <v>6.2331874573413101E-3</v>
      </c>
      <c r="M208" s="81">
        <f t="shared" ref="M208:M214" si="119">J208/(K208+L208)</f>
        <v>2.8749706089616973</v>
      </c>
      <c r="N208" s="84">
        <f t="shared" ref="N208:N214" si="120">C208/B208</f>
        <v>3.5004666246096258E-2</v>
      </c>
      <c r="O208" s="84"/>
      <c r="P208" s="85">
        <f t="shared" ref="P208:P214" si="121">D208/B208</f>
        <v>0.43889824455300491</v>
      </c>
      <c r="Q208" s="87">
        <f t="shared" ref="Q208:Q214" si="122">N208</f>
        <v>3.5004666246096258E-2</v>
      </c>
      <c r="R208" s="96">
        <f t="shared" ref="R208:R214" si="123">IF(P208="","",1-SUM(P208:Q208))</f>
        <v>0.52609708920089882</v>
      </c>
      <c r="AB208" s="119">
        <f t="shared" ref="AB208:AB221" si="124">AVERAGE(F202:F208)</f>
        <v>2419.5714285714284</v>
      </c>
      <c r="AC208" s="120">
        <f t="shared" ref="AC208:AC221" si="125">AVERAGE(G202:G208)</f>
        <v>76.428571428571431</v>
      </c>
      <c r="AD208" s="67">
        <f t="shared" ref="AD208:AD221" si="126">INDEX(AB187:AB208,$AE$3)*$AD$2</f>
        <v>136.125</v>
      </c>
      <c r="AE208" s="41">
        <f t="shared" ref="AE208:AE221" si="127">AC208/AD208</f>
        <v>0.56145874327692513</v>
      </c>
    </row>
    <row r="209" spans="1:31" ht="13.8" x14ac:dyDescent="0.25">
      <c r="A209" s="95">
        <v>44067</v>
      </c>
      <c r="B209" s="81">
        <v>193638</v>
      </c>
      <c r="C209" s="81">
        <v>6812</v>
      </c>
      <c r="D209" s="81">
        <v>85463</v>
      </c>
      <c r="E209" s="81"/>
      <c r="F209" s="81">
        <f t="shared" si="112"/>
        <v>1835</v>
      </c>
      <c r="G209" s="81">
        <f t="shared" si="113"/>
        <v>98</v>
      </c>
      <c r="H209" s="81">
        <f t="shared" si="114"/>
        <v>1281</v>
      </c>
      <c r="I209" s="81">
        <f t="shared" si="115"/>
        <v>101363</v>
      </c>
      <c r="J209" s="82">
        <f t="shared" si="116"/>
        <v>1.8252665050663478E-2</v>
      </c>
      <c r="K209" s="82">
        <f t="shared" si="117"/>
        <v>9.7119129495476032E-4</v>
      </c>
      <c r="L209" s="82">
        <f t="shared" si="118"/>
        <v>1.2694857641194367E-2</v>
      </c>
      <c r="M209" s="81">
        <f t="shared" si="119"/>
        <v>1.3356212271699055</v>
      </c>
      <c r="N209" s="84">
        <f t="shared" si="120"/>
        <v>3.5179045435296791E-2</v>
      </c>
      <c r="O209" s="84"/>
      <c r="P209" s="85">
        <f t="shared" si="121"/>
        <v>0.44135448620621986</v>
      </c>
      <c r="Q209" s="87">
        <f t="shared" si="122"/>
        <v>3.5179045435296791E-2</v>
      </c>
      <c r="R209" s="96">
        <f t="shared" si="123"/>
        <v>0.52346646835848332</v>
      </c>
      <c r="AB209" s="119">
        <f t="shared" si="124"/>
        <v>2428.1428571428573</v>
      </c>
      <c r="AC209" s="120">
        <f t="shared" si="125"/>
        <v>78</v>
      </c>
      <c r="AD209" s="67">
        <f t="shared" si="126"/>
        <v>134.14500000000001</v>
      </c>
      <c r="AE209" s="41">
        <f t="shared" si="127"/>
        <v>0.58146036005814594</v>
      </c>
    </row>
    <row r="210" spans="1:31" ht="13.8" x14ac:dyDescent="0.25">
      <c r="A210" s="95">
        <v>44068</v>
      </c>
      <c r="B210" s="81">
        <v>196026</v>
      </c>
      <c r="C210" s="81">
        <v>6919</v>
      </c>
      <c r="D210" s="81">
        <v>86550</v>
      </c>
      <c r="E210" s="81"/>
      <c r="F210" s="81">
        <f t="shared" si="112"/>
        <v>2388</v>
      </c>
      <c r="G210" s="81">
        <f t="shared" si="113"/>
        <v>107</v>
      </c>
      <c r="H210" s="81">
        <f t="shared" si="114"/>
        <v>1087</v>
      </c>
      <c r="I210" s="81">
        <f t="shared" si="115"/>
        <v>102557</v>
      </c>
      <c r="J210" s="82">
        <f t="shared" si="116"/>
        <v>2.3647314288641311E-2</v>
      </c>
      <c r="K210" s="82">
        <f t="shared" si="117"/>
        <v>1.0556120083265097E-3</v>
      </c>
      <c r="L210" s="82">
        <f t="shared" si="118"/>
        <v>1.0723834140662766E-2</v>
      </c>
      <c r="M210" s="81">
        <f t="shared" si="119"/>
        <v>2.0075064641872276</v>
      </c>
      <c r="N210" s="84">
        <f t="shared" si="120"/>
        <v>3.5296338240845604E-2</v>
      </c>
      <c r="O210" s="84"/>
      <c r="P210" s="85">
        <f t="shared" si="121"/>
        <v>0.44152306326711765</v>
      </c>
      <c r="Q210" s="87">
        <f t="shared" si="122"/>
        <v>3.5296338240845604E-2</v>
      </c>
      <c r="R210" s="96">
        <f t="shared" si="123"/>
        <v>0.5231805984920368</v>
      </c>
      <c r="AB210" s="119">
        <f t="shared" si="124"/>
        <v>2450.7142857142858</v>
      </c>
      <c r="AC210" s="120">
        <f t="shared" si="125"/>
        <v>82.571428571428569</v>
      </c>
      <c r="AD210" s="67">
        <f t="shared" si="126"/>
        <v>134.01142857142855</v>
      </c>
      <c r="AE210" s="41">
        <f t="shared" si="127"/>
        <v>0.61615214054238454</v>
      </c>
    </row>
    <row r="211" spans="1:31" ht="13.8" x14ac:dyDescent="0.25">
      <c r="A211" s="95">
        <v>44069</v>
      </c>
      <c r="B211" s="81">
        <v>198770</v>
      </c>
      <c r="C211" s="81">
        <v>7014</v>
      </c>
      <c r="D211" s="81">
        <v>88179</v>
      </c>
      <c r="E211" s="81"/>
      <c r="F211" s="81">
        <f t="shared" si="112"/>
        <v>2744</v>
      </c>
      <c r="G211" s="81">
        <f t="shared" si="113"/>
        <v>95</v>
      </c>
      <c r="H211" s="81">
        <f t="shared" si="114"/>
        <v>1629</v>
      </c>
      <c r="I211" s="81">
        <f t="shared" si="115"/>
        <v>103577</v>
      </c>
      <c r="J211" s="82">
        <f t="shared" si="116"/>
        <v>2.6857516893999275E-2</v>
      </c>
      <c r="K211" s="82">
        <f t="shared" si="117"/>
        <v>9.2631414725469739E-4</v>
      </c>
      <c r="L211" s="82">
        <f t="shared" si="118"/>
        <v>1.5883849956609495E-2</v>
      </c>
      <c r="M211" s="81">
        <f t="shared" si="119"/>
        <v>1.5976951044651295</v>
      </c>
      <c r="N211" s="84">
        <f t="shared" si="120"/>
        <v>3.5287015143130249E-2</v>
      </c>
      <c r="O211" s="84"/>
      <c r="P211" s="85">
        <f t="shared" si="121"/>
        <v>0.44362328319162853</v>
      </c>
      <c r="Q211" s="87">
        <f t="shared" si="122"/>
        <v>3.5287015143130249E-2</v>
      </c>
      <c r="R211" s="96">
        <f t="shared" si="123"/>
        <v>0.52108970166524116</v>
      </c>
      <c r="AB211" s="119">
        <f t="shared" si="124"/>
        <v>2445.2857142857142</v>
      </c>
      <c r="AC211" s="120">
        <f t="shared" si="125"/>
        <v>86.142857142857139</v>
      </c>
      <c r="AD211" s="67">
        <f t="shared" si="126"/>
        <v>134.85214285714284</v>
      </c>
      <c r="AE211" s="41">
        <f t="shared" si="127"/>
        <v>0.63879487057253193</v>
      </c>
    </row>
    <row r="212" spans="1:31" ht="13.8" x14ac:dyDescent="0.25">
      <c r="A212" s="95">
        <v>44070</v>
      </c>
      <c r="B212" s="81">
        <v>201650</v>
      </c>
      <c r="C212" s="81">
        <v>7090</v>
      </c>
      <c r="D212" s="81">
        <v>89695</v>
      </c>
      <c r="E212" s="81"/>
      <c r="F212" s="81">
        <f t="shared" si="112"/>
        <v>2880</v>
      </c>
      <c r="G212" s="81">
        <f t="shared" si="113"/>
        <v>76</v>
      </c>
      <c r="H212" s="81">
        <f t="shared" si="114"/>
        <v>1516</v>
      </c>
      <c r="I212" s="81">
        <f t="shared" si="115"/>
        <v>104865</v>
      </c>
      <c r="J212" s="82">
        <f t="shared" si="116"/>
        <v>2.7912537455586008E-2</v>
      </c>
      <c r="K212" s="82">
        <f t="shared" si="117"/>
        <v>7.337536325632138E-4</v>
      </c>
      <c r="L212" s="82">
        <f t="shared" si="118"/>
        <v>1.4636454039024107E-2</v>
      </c>
      <c r="M212" s="81">
        <f t="shared" si="119"/>
        <v>1.8160156357017789</v>
      </c>
      <c r="N212" s="84">
        <f t="shared" si="120"/>
        <v>3.5159930572774611E-2</v>
      </c>
      <c r="O212" s="84"/>
      <c r="P212" s="85">
        <f t="shared" si="121"/>
        <v>0.44480535581453012</v>
      </c>
      <c r="Q212" s="87">
        <f t="shared" si="122"/>
        <v>3.5159930572774611E-2</v>
      </c>
      <c r="R212" s="96">
        <f t="shared" si="123"/>
        <v>0.52003471361269527</v>
      </c>
      <c r="AB212" s="119">
        <f t="shared" si="124"/>
        <v>2460.8571428571427</v>
      </c>
      <c r="AC212" s="120">
        <f t="shared" si="125"/>
        <v>84.571428571428569</v>
      </c>
      <c r="AD212" s="67">
        <f t="shared" si="126"/>
        <v>132.97428571428571</v>
      </c>
      <c r="AE212" s="41">
        <f t="shared" si="127"/>
        <v>0.63599836703121981</v>
      </c>
    </row>
    <row r="213" spans="1:31" ht="13.8" x14ac:dyDescent="0.25">
      <c r="A213" s="95">
        <v>44071</v>
      </c>
      <c r="B213" s="81">
        <v>204421</v>
      </c>
      <c r="C213" s="81">
        <v>7175</v>
      </c>
      <c r="D213" s="81">
        <v>91233</v>
      </c>
      <c r="E213" s="81"/>
      <c r="F213" s="81">
        <f t="shared" si="112"/>
        <v>2771</v>
      </c>
      <c r="G213" s="81">
        <f t="shared" si="113"/>
        <v>85</v>
      </c>
      <c r="H213" s="81">
        <f t="shared" si="114"/>
        <v>1538</v>
      </c>
      <c r="I213" s="81">
        <f t="shared" si="115"/>
        <v>106013</v>
      </c>
      <c r="J213" s="82">
        <f t="shared" si="116"/>
        <v>2.6527747189946705E-2</v>
      </c>
      <c r="K213" s="82">
        <f t="shared" si="117"/>
        <v>8.10565965765508E-4</v>
      </c>
      <c r="L213" s="82">
        <f t="shared" si="118"/>
        <v>1.4666475945262956E-2</v>
      </c>
      <c r="M213" s="81">
        <f t="shared" si="119"/>
        <v>1.7140062902487747</v>
      </c>
      <c r="N213" s="84">
        <f t="shared" si="120"/>
        <v>3.5099133650652328E-2</v>
      </c>
      <c r="O213" s="84"/>
      <c r="P213" s="85">
        <f t="shared" si="121"/>
        <v>0.4462995484808312</v>
      </c>
      <c r="Q213" s="87">
        <f t="shared" si="122"/>
        <v>3.5099133650652328E-2</v>
      </c>
      <c r="R213" s="96">
        <f t="shared" si="123"/>
        <v>0.51860131786851649</v>
      </c>
      <c r="AB213" s="119">
        <f t="shared" si="124"/>
        <v>2445.8571428571427</v>
      </c>
      <c r="AC213" s="120">
        <f t="shared" si="125"/>
        <v>85.142857142857139</v>
      </c>
      <c r="AD213" s="67">
        <f t="shared" si="126"/>
        <v>132.70714285714286</v>
      </c>
      <c r="AE213" s="41">
        <f t="shared" si="127"/>
        <v>0.64158458474621882</v>
      </c>
    </row>
    <row r="214" spans="1:31" ht="13.8" x14ac:dyDescent="0.25">
      <c r="A214" s="95">
        <v>44072</v>
      </c>
      <c r="B214" s="81">
        <v>207038</v>
      </c>
      <c r="C214" s="81">
        <v>7236</v>
      </c>
      <c r="D214" s="81">
        <v>92255</v>
      </c>
      <c r="E214" s="81"/>
      <c r="F214" s="81">
        <f t="shared" si="112"/>
        <v>2617</v>
      </c>
      <c r="G214" s="81">
        <f t="shared" si="113"/>
        <v>61</v>
      </c>
      <c r="H214" s="81">
        <f t="shared" si="114"/>
        <v>1022</v>
      </c>
      <c r="I214" s="81">
        <f t="shared" si="115"/>
        <v>107547</v>
      </c>
      <c r="J214" s="82">
        <f t="shared" si="116"/>
        <v>2.4783482585215011E-2</v>
      </c>
      <c r="K214" s="82">
        <f t="shared" si="117"/>
        <v>5.7540113005008823E-4</v>
      </c>
      <c r="L214" s="82">
        <f t="shared" si="118"/>
        <v>9.6403271296916417E-3</v>
      </c>
      <c r="M214" s="81">
        <f t="shared" si="119"/>
        <v>2.4260123169957515</v>
      </c>
      <c r="N214" s="84">
        <f t="shared" si="120"/>
        <v>3.4950105777683323E-2</v>
      </c>
      <c r="O214" s="84"/>
      <c r="P214" s="85">
        <f t="shared" si="121"/>
        <v>0.4455945285406544</v>
      </c>
      <c r="Q214" s="87">
        <f t="shared" si="122"/>
        <v>3.4950105777683323E-2</v>
      </c>
      <c r="R214" s="96">
        <f t="shared" si="123"/>
        <v>0.51945536568166228</v>
      </c>
      <c r="AB214" s="119">
        <f t="shared" si="124"/>
        <v>2457.1428571428573</v>
      </c>
      <c r="AC214" s="120">
        <f t="shared" si="125"/>
        <v>83.857142857142861</v>
      </c>
      <c r="AD214" s="67">
        <f t="shared" si="126"/>
        <v>133.07642857142858</v>
      </c>
      <c r="AE214" s="41">
        <f t="shared" si="127"/>
        <v>0.63014272142216876</v>
      </c>
    </row>
    <row r="215" spans="1:31" ht="13.8" x14ac:dyDescent="0.25">
      <c r="A215" s="95">
        <v>44073</v>
      </c>
      <c r="B215" s="81">
        <v>208955</v>
      </c>
      <c r="C215" s="81">
        <v>7311</v>
      </c>
      <c r="D215" s="81">
        <v>93192</v>
      </c>
      <c r="E215" s="81"/>
      <c r="F215" s="81">
        <f t="shared" ref="F215:F221" si="128">B215-B214</f>
        <v>1917</v>
      </c>
      <c r="G215" s="81">
        <f t="shared" ref="G215:G221" si="129">C215-C214</f>
        <v>75</v>
      </c>
      <c r="H215" s="81">
        <f t="shared" ref="H215:H221" si="130">D215-D214</f>
        <v>937</v>
      </c>
      <c r="I215" s="81">
        <f t="shared" ref="I215:I221" si="131">B215-D215-C215</f>
        <v>108452</v>
      </c>
      <c r="J215" s="82">
        <f t="shared" ref="J215:J221" si="132">F215/I214*$B$2/($B$2-B214)</f>
        <v>1.7896313649435211E-2</v>
      </c>
      <c r="K215" s="82">
        <f t="shared" ref="K215:K221" si="133">G215/I214</f>
        <v>6.9736952216240336E-4</v>
      </c>
      <c r="L215" s="82">
        <f t="shared" ref="L215:L221" si="134">H215/I214</f>
        <v>8.7124698968822929E-3</v>
      </c>
      <c r="M215" s="81">
        <f t="shared" ref="M215:M221" si="135">J215/(K215+L215)</f>
        <v>1.9018723755492182</v>
      </c>
      <c r="N215" s="84">
        <f t="shared" ref="N215:N221" si="136">C215/B215</f>
        <v>3.4988394630422817E-2</v>
      </c>
      <c r="O215" s="84"/>
      <c r="P215" s="85">
        <f t="shared" ref="P215:P221" si="137">D215/B215</f>
        <v>0.44599076356153239</v>
      </c>
      <c r="Q215" s="87">
        <f t="shared" ref="Q215:Q221" si="138">N215</f>
        <v>3.4988394630422817E-2</v>
      </c>
      <c r="R215" s="96">
        <f t="shared" ref="R215:R221" si="139">IF(P215="","",1-SUM(P215:Q215))</f>
        <v>0.51902084180804486</v>
      </c>
      <c r="AB215" s="119">
        <f t="shared" si="124"/>
        <v>2450.2857142857142</v>
      </c>
      <c r="AC215" s="120">
        <f t="shared" si="125"/>
        <v>85.285714285714292</v>
      </c>
      <c r="AD215" s="67">
        <f t="shared" si="126"/>
        <v>133.54785714285717</v>
      </c>
      <c r="AE215" s="41">
        <f t="shared" si="127"/>
        <v>0.63861537062690199</v>
      </c>
    </row>
    <row r="216" spans="1:31" ht="13.8" x14ac:dyDescent="0.25">
      <c r="A216" s="95">
        <v>44074</v>
      </c>
      <c r="B216" s="81">
        <v>210471</v>
      </c>
      <c r="C216" s="81">
        <v>7403</v>
      </c>
      <c r="D216" s="81">
        <v>94163</v>
      </c>
      <c r="E216" s="81"/>
      <c r="F216" s="81">
        <f t="shared" si="128"/>
        <v>1516</v>
      </c>
      <c r="G216" s="81">
        <f t="shared" si="129"/>
        <v>92</v>
      </c>
      <c r="H216" s="81">
        <f t="shared" si="130"/>
        <v>971</v>
      </c>
      <c r="I216" s="81">
        <f t="shared" si="131"/>
        <v>108905</v>
      </c>
      <c r="J216" s="82">
        <f t="shared" si="132"/>
        <v>1.4035165798915816E-2</v>
      </c>
      <c r="K216" s="82">
        <f t="shared" si="133"/>
        <v>8.4830155276066827E-4</v>
      </c>
      <c r="L216" s="82">
        <f t="shared" si="134"/>
        <v>8.953269649245749E-3</v>
      </c>
      <c r="M216" s="81">
        <f t="shared" si="135"/>
        <v>1.4319301987055675</v>
      </c>
      <c r="N216" s="84">
        <f t="shared" si="136"/>
        <v>3.5173491834979642E-2</v>
      </c>
      <c r="O216" s="84"/>
      <c r="P216" s="85">
        <f t="shared" si="137"/>
        <v>0.44739180219602703</v>
      </c>
      <c r="Q216" s="87">
        <f t="shared" si="138"/>
        <v>3.5173491834979642E-2</v>
      </c>
      <c r="R216" s="96">
        <f t="shared" si="139"/>
        <v>0.51743470596899332</v>
      </c>
      <c r="AB216" s="119">
        <f t="shared" si="124"/>
        <v>2404.7142857142858</v>
      </c>
      <c r="AC216" s="120">
        <f t="shared" si="125"/>
        <v>84.428571428571431</v>
      </c>
      <c r="AD216" s="67">
        <f t="shared" si="126"/>
        <v>134.78928571428571</v>
      </c>
      <c r="AE216" s="41">
        <f t="shared" si="127"/>
        <v>0.62637449988076632</v>
      </c>
    </row>
    <row r="217" spans="1:31" ht="13.8" x14ac:dyDescent="0.25">
      <c r="A217" s="95">
        <v>44075</v>
      </c>
      <c r="B217" s="81">
        <v>212680</v>
      </c>
      <c r="C217" s="81">
        <v>7507</v>
      </c>
      <c r="D217" s="81">
        <v>96180</v>
      </c>
      <c r="E217" s="81"/>
      <c r="F217" s="81">
        <f t="shared" si="128"/>
        <v>2209</v>
      </c>
      <c r="G217" s="81">
        <f t="shared" si="129"/>
        <v>104</v>
      </c>
      <c r="H217" s="81">
        <f t="shared" si="130"/>
        <v>2017</v>
      </c>
      <c r="I217" s="81">
        <f t="shared" si="131"/>
        <v>108993</v>
      </c>
      <c r="J217" s="82">
        <f t="shared" si="132"/>
        <v>2.036650805743144E-2</v>
      </c>
      <c r="K217" s="82">
        <f t="shared" si="133"/>
        <v>9.5496074560396673E-4</v>
      </c>
      <c r="L217" s="82">
        <f t="shared" si="134"/>
        <v>1.8520729075800008E-2</v>
      </c>
      <c r="M217" s="81">
        <f t="shared" si="135"/>
        <v>1.0457400094269549</v>
      </c>
      <c r="N217" s="84">
        <f t="shared" si="136"/>
        <v>3.5297160052661272E-2</v>
      </c>
      <c r="O217" s="84"/>
      <c r="P217" s="85">
        <f t="shared" si="137"/>
        <v>0.45222870039495955</v>
      </c>
      <c r="Q217" s="87">
        <f t="shared" si="138"/>
        <v>3.5297160052661272E-2</v>
      </c>
      <c r="R217" s="96">
        <f t="shared" si="139"/>
        <v>0.51247413955237919</v>
      </c>
      <c r="AB217" s="119">
        <f t="shared" si="124"/>
        <v>2379.1428571428573</v>
      </c>
      <c r="AC217" s="120">
        <f t="shared" si="125"/>
        <v>84</v>
      </c>
      <c r="AD217" s="67">
        <f t="shared" si="126"/>
        <v>134.49071428571429</v>
      </c>
      <c r="AE217" s="41">
        <f t="shared" si="127"/>
        <v>0.62457843611083075</v>
      </c>
    </row>
    <row r="218" spans="1:31" ht="13.8" x14ac:dyDescent="0.25">
      <c r="A218" s="95">
        <v>44076</v>
      </c>
      <c r="B218" s="81">
        <v>215370</v>
      </c>
      <c r="C218" s="81">
        <v>7582</v>
      </c>
      <c r="D218" s="81">
        <v>97441</v>
      </c>
      <c r="E218" s="81"/>
      <c r="F218" s="81">
        <f t="shared" si="128"/>
        <v>2690</v>
      </c>
      <c r="G218" s="81">
        <f t="shared" si="129"/>
        <v>75</v>
      </c>
      <c r="H218" s="81">
        <f t="shared" si="130"/>
        <v>1261</v>
      </c>
      <c r="I218" s="81">
        <f t="shared" si="131"/>
        <v>110347</v>
      </c>
      <c r="J218" s="82">
        <f t="shared" si="132"/>
        <v>2.4782262435031208E-2</v>
      </c>
      <c r="K218" s="82">
        <f t="shared" si="133"/>
        <v>6.8811758553301587E-4</v>
      </c>
      <c r="L218" s="82">
        <f t="shared" si="134"/>
        <v>1.1569550338095107E-2</v>
      </c>
      <c r="M218" s="81">
        <f t="shared" si="135"/>
        <v>2.0217762945968238</v>
      </c>
      <c r="N218" s="84">
        <f t="shared" si="136"/>
        <v>3.5204531736082088E-2</v>
      </c>
      <c r="O218" s="84"/>
      <c r="P218" s="85">
        <f t="shared" si="137"/>
        <v>0.45243534382690254</v>
      </c>
      <c r="Q218" s="87">
        <f t="shared" si="138"/>
        <v>3.5204531736082088E-2</v>
      </c>
      <c r="R218" s="96">
        <f t="shared" si="139"/>
        <v>0.5123601244370154</v>
      </c>
      <c r="AB218" s="119">
        <f t="shared" si="124"/>
        <v>2371.4285714285716</v>
      </c>
      <c r="AC218" s="120">
        <f t="shared" si="125"/>
        <v>81.142857142857139</v>
      </c>
      <c r="AD218" s="67">
        <f t="shared" si="126"/>
        <v>135.34714285714284</v>
      </c>
      <c r="AE218" s="41">
        <f t="shared" si="127"/>
        <v>0.59951658697740207</v>
      </c>
    </row>
    <row r="219" spans="1:31" ht="13.8" x14ac:dyDescent="0.25">
      <c r="A219" s="95">
        <v>44077</v>
      </c>
      <c r="B219" s="81">
        <v>218199</v>
      </c>
      <c r="C219" s="81">
        <v>7664</v>
      </c>
      <c r="D219" s="81">
        <v>99459</v>
      </c>
      <c r="E219" s="81"/>
      <c r="F219" s="81">
        <f t="shared" si="128"/>
        <v>2829</v>
      </c>
      <c r="G219" s="81">
        <f t="shared" si="129"/>
        <v>82</v>
      </c>
      <c r="H219" s="81">
        <f t="shared" si="130"/>
        <v>2018</v>
      </c>
      <c r="I219" s="81">
        <f t="shared" si="131"/>
        <v>111076</v>
      </c>
      <c r="J219" s="82">
        <f t="shared" si="132"/>
        <v>2.574437471578879E-2</v>
      </c>
      <c r="K219" s="82">
        <f t="shared" si="133"/>
        <v>7.4311037001459032E-4</v>
      </c>
      <c r="L219" s="82">
        <f t="shared" si="134"/>
        <v>1.8287764959627358E-2</v>
      </c>
      <c r="M219" s="81">
        <f t="shared" si="135"/>
        <v>1.3527688175062598</v>
      </c>
      <c r="N219" s="84">
        <f t="shared" si="136"/>
        <v>3.5123900659489733E-2</v>
      </c>
      <c r="O219" s="84"/>
      <c r="P219" s="85">
        <f t="shared" si="137"/>
        <v>0.45581785434397043</v>
      </c>
      <c r="Q219" s="87">
        <f t="shared" si="138"/>
        <v>3.5123900659489733E-2</v>
      </c>
      <c r="R219" s="96">
        <f t="shared" si="139"/>
        <v>0.50905824499653984</v>
      </c>
      <c r="AB219" s="119">
        <f t="shared" si="124"/>
        <v>2364.1428571428573</v>
      </c>
      <c r="AC219" s="120">
        <f t="shared" si="125"/>
        <v>82</v>
      </c>
      <c r="AD219" s="67">
        <f t="shared" si="126"/>
        <v>134.52214285714285</v>
      </c>
      <c r="AE219" s="41">
        <f t="shared" si="127"/>
        <v>0.60956507425755724</v>
      </c>
    </row>
    <row r="220" spans="1:31" ht="13.8" x14ac:dyDescent="0.25">
      <c r="A220" s="95">
        <v>44078</v>
      </c>
      <c r="B220" s="81">
        <v>220993</v>
      </c>
      <c r="C220" s="81">
        <v>7738</v>
      </c>
      <c r="D220" s="81">
        <v>100859</v>
      </c>
      <c r="E220" s="81"/>
      <c r="F220" s="81">
        <f t="shared" si="128"/>
        <v>2794</v>
      </c>
      <c r="G220" s="81">
        <f t="shared" si="129"/>
        <v>74</v>
      </c>
      <c r="H220" s="81">
        <f t="shared" si="130"/>
        <v>1400</v>
      </c>
      <c r="I220" s="81">
        <f t="shared" si="131"/>
        <v>112396</v>
      </c>
      <c r="J220" s="82">
        <f t="shared" si="132"/>
        <v>2.5260382690356412E-2</v>
      </c>
      <c r="K220" s="82">
        <f t="shared" si="133"/>
        <v>6.6621052252511799E-4</v>
      </c>
      <c r="L220" s="82">
        <f t="shared" si="134"/>
        <v>1.2603982858583312E-2</v>
      </c>
      <c r="M220" s="81">
        <f t="shared" si="135"/>
        <v>1.9035429224654201</v>
      </c>
      <c r="N220" s="84">
        <f t="shared" si="136"/>
        <v>3.5014683723013848E-2</v>
      </c>
      <c r="O220" s="84"/>
      <c r="P220" s="85">
        <f t="shared" si="137"/>
        <v>0.45639002140339285</v>
      </c>
      <c r="Q220" s="87">
        <f t="shared" si="138"/>
        <v>3.5014683723013848E-2</v>
      </c>
      <c r="R220" s="96">
        <f t="shared" si="139"/>
        <v>0.50859529487359323</v>
      </c>
      <c r="AB220" s="119">
        <f t="shared" si="124"/>
        <v>2367.4285714285716</v>
      </c>
      <c r="AC220" s="120">
        <f t="shared" si="125"/>
        <v>80.428571428571431</v>
      </c>
      <c r="AD220" s="67">
        <f t="shared" si="126"/>
        <v>135.14285714285717</v>
      </c>
      <c r="AE220" s="41">
        <f t="shared" si="127"/>
        <v>0.59513742071881592</v>
      </c>
    </row>
    <row r="221" spans="1:31" ht="13.8" x14ac:dyDescent="0.25">
      <c r="A221" s="95">
        <v>44079</v>
      </c>
      <c r="B221" s="81">
        <v>223612</v>
      </c>
      <c r="C221" s="81">
        <v>7816</v>
      </c>
      <c r="D221" s="81">
        <v>102001</v>
      </c>
      <c r="E221" s="81"/>
      <c r="F221" s="81">
        <f t="shared" si="128"/>
        <v>2619</v>
      </c>
      <c r="G221" s="81">
        <f t="shared" si="129"/>
        <v>78</v>
      </c>
      <c r="H221" s="81">
        <f t="shared" si="130"/>
        <v>1142</v>
      </c>
      <c r="I221" s="81">
        <f t="shared" si="131"/>
        <v>113795</v>
      </c>
      <c r="J221" s="82">
        <f t="shared" si="132"/>
        <v>2.3401404834325418E-2</v>
      </c>
      <c r="K221" s="82">
        <f t="shared" si="133"/>
        <v>6.9397487455069573E-4</v>
      </c>
      <c r="L221" s="82">
        <f t="shared" si="134"/>
        <v>1.016050393252429E-2</v>
      </c>
      <c r="M221" s="81">
        <f t="shared" si="135"/>
        <v>2.1559215555400324</v>
      </c>
      <c r="N221" s="84">
        <f t="shared" si="136"/>
        <v>3.4953401427472587E-2</v>
      </c>
      <c r="O221" s="84"/>
      <c r="P221" s="85">
        <f t="shared" si="137"/>
        <v>0.45615172709872459</v>
      </c>
      <c r="Q221" s="87">
        <f t="shared" si="138"/>
        <v>3.4953401427472587E-2</v>
      </c>
      <c r="R221" s="96">
        <f t="shared" si="139"/>
        <v>0.50889487147380286</v>
      </c>
      <c r="AB221" s="119">
        <f t="shared" si="124"/>
        <v>2367.7142857142858</v>
      </c>
      <c r="AC221" s="120">
        <f t="shared" si="125"/>
        <v>82.857142857142861</v>
      </c>
      <c r="AD221" s="67">
        <f t="shared" si="126"/>
        <v>134.7657142857143</v>
      </c>
      <c r="AE221" s="41">
        <f t="shared" si="127"/>
        <v>0.61482360922659429</v>
      </c>
    </row>
    <row r="222" spans="1:31" ht="13.8" x14ac:dyDescent="0.25">
      <c r="A222" s="95">
        <v>44080</v>
      </c>
      <c r="B222" s="81">
        <v>225714</v>
      </c>
      <c r="C222" s="81">
        <v>7885</v>
      </c>
      <c r="D222" s="81">
        <v>102847</v>
      </c>
      <c r="E222" s="81"/>
      <c r="F222" s="81">
        <f t="shared" ref="F222:F228" si="140">B222-B221</f>
        <v>2102</v>
      </c>
      <c r="G222" s="81">
        <f t="shared" ref="G222:G228" si="141">C222-C221</f>
        <v>69</v>
      </c>
      <c r="H222" s="81">
        <f t="shared" ref="H222:H228" si="142">D222-D221</f>
        <v>846</v>
      </c>
      <c r="I222" s="81">
        <f t="shared" ref="I222:I228" si="143">B222-D222-C222</f>
        <v>114982</v>
      </c>
      <c r="J222" s="82">
        <f t="shared" ref="J222:J228" si="144">F222/I221*$B$2/($B$2-B221)</f>
        <v>1.8551920605227173E-2</v>
      </c>
      <c r="K222" s="82">
        <f t="shared" ref="K222:K228" si="145">G222/I221</f>
        <v>6.063535304714618E-4</v>
      </c>
      <c r="L222" s="82">
        <f t="shared" ref="L222:L228" si="146">H222/I221</f>
        <v>7.4344215475196625E-3</v>
      </c>
      <c r="M222" s="81">
        <f t="shared" ref="M222:M228" si="147">J222/(K222+L222)</f>
        <v>2.3072303882752201</v>
      </c>
      <c r="N222" s="84">
        <f t="shared" ref="N222:N228" si="148">C222/B222</f>
        <v>3.4933588523529777E-2</v>
      </c>
      <c r="O222" s="84"/>
      <c r="P222" s="85">
        <f t="shared" ref="P222:P228" si="149">D222/B222</f>
        <v>0.4556518425972691</v>
      </c>
      <c r="Q222" s="87">
        <f t="shared" ref="Q222:Q228" si="150">N222</f>
        <v>3.4933588523529777E-2</v>
      </c>
      <c r="R222" s="96">
        <f t="shared" ref="R222:R228" si="151">IF(P222="","",1-SUM(P222:Q222))</f>
        <v>0.50941456887920111</v>
      </c>
      <c r="AB222" s="119">
        <f t="shared" ref="AB222:AB228" si="152">AVERAGE(F216:F222)</f>
        <v>2394.1428571428573</v>
      </c>
      <c r="AC222" s="120">
        <f t="shared" ref="AC222:AC228" si="153">AVERAGE(G216:G222)</f>
        <v>82</v>
      </c>
      <c r="AD222" s="67">
        <f t="shared" ref="AD222:AD228" si="154">INDEX(AB201:AB222,$AE$3)*$AD$2</f>
        <v>132.25928571428571</v>
      </c>
      <c r="AE222" s="41">
        <f t="shared" ref="AE222:AE228" si="155">AC222/AD222</f>
        <v>0.61999427531418261</v>
      </c>
    </row>
    <row r="223" spans="1:31" ht="13.8" x14ac:dyDescent="0.25">
      <c r="A223" s="95">
        <v>44081</v>
      </c>
      <c r="B223" s="81">
        <v>227311</v>
      </c>
      <c r="C223" s="81">
        <v>7947</v>
      </c>
      <c r="D223" s="81">
        <v>103824</v>
      </c>
      <c r="E223" s="81"/>
      <c r="F223" s="81">
        <f t="shared" si="140"/>
        <v>1597</v>
      </c>
      <c r="G223" s="81">
        <f t="shared" si="141"/>
        <v>62</v>
      </c>
      <c r="H223" s="81">
        <f t="shared" si="142"/>
        <v>977</v>
      </c>
      <c r="I223" s="81">
        <f t="shared" si="143"/>
        <v>115540</v>
      </c>
      <c r="J223" s="82">
        <f t="shared" si="144"/>
        <v>1.3949932558890422E-2</v>
      </c>
      <c r="K223" s="82">
        <f t="shared" si="145"/>
        <v>5.3921483362613274E-4</v>
      </c>
      <c r="L223" s="82">
        <f t="shared" si="146"/>
        <v>8.4969821363343832E-3</v>
      </c>
      <c r="M223" s="81">
        <f t="shared" si="147"/>
        <v>1.543783585646139</v>
      </c>
      <c r="N223" s="84">
        <f t="shared" si="148"/>
        <v>3.4960912582321139E-2</v>
      </c>
      <c r="O223" s="84"/>
      <c r="P223" s="85">
        <f t="shared" si="149"/>
        <v>0.45674868352169495</v>
      </c>
      <c r="Q223" s="87">
        <f t="shared" si="150"/>
        <v>3.4960912582321139E-2</v>
      </c>
      <c r="R223" s="96">
        <f t="shared" si="151"/>
        <v>0.5082904038959839</v>
      </c>
      <c r="AB223" s="119">
        <f t="shared" si="152"/>
        <v>2405.7142857142858</v>
      </c>
      <c r="AC223" s="120">
        <f t="shared" si="153"/>
        <v>77.714285714285708</v>
      </c>
      <c r="AD223" s="67">
        <f t="shared" si="154"/>
        <v>130.85285714285715</v>
      </c>
      <c r="AE223" s="41">
        <f t="shared" si="155"/>
        <v>0.59390591394914671</v>
      </c>
    </row>
    <row r="224" spans="1:31" ht="13.8" x14ac:dyDescent="0.25">
      <c r="A224" s="95">
        <v>44082</v>
      </c>
      <c r="B224" s="81">
        <v>229773</v>
      </c>
      <c r="C224" s="81">
        <v>8025</v>
      </c>
      <c r="D224" s="81">
        <v>105257</v>
      </c>
      <c r="E224" s="81"/>
      <c r="F224" s="81">
        <f t="shared" si="140"/>
        <v>2462</v>
      </c>
      <c r="G224" s="81">
        <f t="shared" si="141"/>
        <v>78</v>
      </c>
      <c r="H224" s="81">
        <f t="shared" si="142"/>
        <v>1433</v>
      </c>
      <c r="I224" s="81">
        <f t="shared" si="143"/>
        <v>116491</v>
      </c>
      <c r="J224" s="82">
        <f t="shared" si="144"/>
        <v>2.1402582884143075E-2</v>
      </c>
      <c r="K224" s="82">
        <f t="shared" si="145"/>
        <v>6.7509087761814086E-4</v>
      </c>
      <c r="L224" s="82">
        <f t="shared" si="146"/>
        <v>1.240263112342046E-2</v>
      </c>
      <c r="M224" s="81">
        <f t="shared" si="147"/>
        <v>1.6365681180899343</v>
      </c>
      <c r="N224" s="84">
        <f t="shared" si="148"/>
        <v>3.4925774568813565E-2</v>
      </c>
      <c r="O224" s="84"/>
      <c r="P224" s="85">
        <f t="shared" si="149"/>
        <v>0.45809124657814454</v>
      </c>
      <c r="Q224" s="87">
        <f t="shared" si="150"/>
        <v>3.4925774568813565E-2</v>
      </c>
      <c r="R224" s="96">
        <f t="shared" si="151"/>
        <v>0.50698297885304189</v>
      </c>
      <c r="AB224" s="119">
        <f t="shared" si="152"/>
        <v>2441.8571428571427</v>
      </c>
      <c r="AC224" s="120">
        <f t="shared" si="153"/>
        <v>74</v>
      </c>
      <c r="AD224" s="67">
        <f t="shared" si="154"/>
        <v>130.42857142857144</v>
      </c>
      <c r="AE224" s="41">
        <f t="shared" si="155"/>
        <v>0.56736035049288058</v>
      </c>
    </row>
    <row r="225" spans="1:31" ht="13.8" x14ac:dyDescent="0.25">
      <c r="A225" s="95">
        <v>44083</v>
      </c>
      <c r="B225" s="81">
        <v>232481</v>
      </c>
      <c r="C225" s="81">
        <v>8108</v>
      </c>
      <c r="D225" s="81">
        <v>106114</v>
      </c>
      <c r="E225" s="81"/>
      <c r="F225" s="81">
        <f t="shared" si="140"/>
        <v>2708</v>
      </c>
      <c r="G225" s="81">
        <f t="shared" si="141"/>
        <v>83</v>
      </c>
      <c r="H225" s="81">
        <f t="shared" si="142"/>
        <v>857</v>
      </c>
      <c r="I225" s="81">
        <f t="shared" si="143"/>
        <v>118259</v>
      </c>
      <c r="J225" s="82">
        <f t="shared" si="144"/>
        <v>2.3350034547840005E-2</v>
      </c>
      <c r="K225" s="82">
        <f t="shared" si="145"/>
        <v>7.1250139495755032E-4</v>
      </c>
      <c r="L225" s="82">
        <f t="shared" si="146"/>
        <v>7.3567915117906104E-3</v>
      </c>
      <c r="M225" s="81">
        <f t="shared" si="147"/>
        <v>2.8936902920344996</v>
      </c>
      <c r="N225" s="84">
        <f t="shared" si="148"/>
        <v>3.487596835870458E-2</v>
      </c>
      <c r="O225" s="84"/>
      <c r="P225" s="85">
        <f t="shared" si="149"/>
        <v>0.456441601679277</v>
      </c>
      <c r="Q225" s="87">
        <f t="shared" si="150"/>
        <v>3.487596835870458E-2</v>
      </c>
      <c r="R225" s="96">
        <f t="shared" si="151"/>
        <v>0.5086824299620184</v>
      </c>
      <c r="AB225" s="119">
        <f t="shared" si="152"/>
        <v>2444.4285714285716</v>
      </c>
      <c r="AC225" s="120">
        <f t="shared" si="153"/>
        <v>75.142857142857139</v>
      </c>
      <c r="AD225" s="67">
        <f t="shared" si="154"/>
        <v>130.02785714285716</v>
      </c>
      <c r="AE225" s="41">
        <f t="shared" si="155"/>
        <v>0.57789814270568385</v>
      </c>
    </row>
    <row r="226" spans="1:31" ht="13.8" x14ac:dyDescent="0.25">
      <c r="A226" s="95">
        <v>44084</v>
      </c>
      <c r="B226" s="81">
        <v>235210</v>
      </c>
      <c r="C226" s="81">
        <v>8179</v>
      </c>
      <c r="D226" s="81">
        <v>106921</v>
      </c>
      <c r="E226" s="81"/>
      <c r="F226" s="81">
        <f t="shared" si="140"/>
        <v>2729</v>
      </c>
      <c r="G226" s="81">
        <f t="shared" si="141"/>
        <v>71</v>
      </c>
      <c r="H226" s="81">
        <f t="shared" si="142"/>
        <v>807</v>
      </c>
      <c r="I226" s="81">
        <f t="shared" si="143"/>
        <v>120110</v>
      </c>
      <c r="J226" s="82">
        <f t="shared" si="144"/>
        <v>2.3180531324618479E-2</v>
      </c>
      <c r="K226" s="82">
        <f t="shared" si="145"/>
        <v>6.0037713831505421E-4</v>
      </c>
      <c r="L226" s="82">
        <f t="shared" si="146"/>
        <v>6.8240049383133635E-3</v>
      </c>
      <c r="M226" s="81">
        <f t="shared" si="147"/>
        <v>3.1222169179021146</v>
      </c>
      <c r="N226" s="84">
        <f t="shared" si="148"/>
        <v>3.4773181412354914E-2</v>
      </c>
      <c r="O226" s="84"/>
      <c r="P226" s="85">
        <f t="shared" si="149"/>
        <v>0.4545767611921262</v>
      </c>
      <c r="Q226" s="87">
        <f t="shared" si="150"/>
        <v>3.4773181412354914E-2</v>
      </c>
      <c r="R226" s="96">
        <f t="shared" si="151"/>
        <v>0.51065005739551883</v>
      </c>
      <c r="AB226" s="119">
        <f t="shared" si="152"/>
        <v>2430.1428571428573</v>
      </c>
      <c r="AC226" s="120">
        <f t="shared" si="153"/>
        <v>73.571428571428569</v>
      </c>
      <c r="AD226" s="67">
        <f t="shared" si="154"/>
        <v>130.20857142857145</v>
      </c>
      <c r="AE226" s="41">
        <f t="shared" si="155"/>
        <v>0.56502753823535856</v>
      </c>
    </row>
    <row r="227" spans="1:31" ht="13.8" x14ac:dyDescent="0.25">
      <c r="A227" s="95">
        <v>44085</v>
      </c>
      <c r="B227" s="81">
        <v>237997</v>
      </c>
      <c r="C227" s="81">
        <v>8245</v>
      </c>
      <c r="D227" s="81">
        <v>108079</v>
      </c>
      <c r="E227" s="81"/>
      <c r="F227" s="81">
        <f t="shared" si="140"/>
        <v>2787</v>
      </c>
      <c r="G227" s="81">
        <f t="shared" si="141"/>
        <v>66</v>
      </c>
      <c r="H227" s="81">
        <f t="shared" si="142"/>
        <v>1158</v>
      </c>
      <c r="I227" s="81">
        <f t="shared" si="143"/>
        <v>121673</v>
      </c>
      <c r="J227" s="82">
        <f t="shared" si="144"/>
        <v>2.3309601276903333E-2</v>
      </c>
      <c r="K227" s="82">
        <f t="shared" si="145"/>
        <v>5.4949629506285903E-4</v>
      </c>
      <c r="L227" s="82">
        <f t="shared" si="146"/>
        <v>9.6411622679210725E-3</v>
      </c>
      <c r="M227" s="81">
        <f t="shared" si="147"/>
        <v>2.2873498442556039</v>
      </c>
      <c r="N227" s="84">
        <f t="shared" si="148"/>
        <v>3.4643293823031385E-2</v>
      </c>
      <c r="O227" s="84"/>
      <c r="P227" s="85">
        <f t="shared" si="149"/>
        <v>0.45411916956936432</v>
      </c>
      <c r="Q227" s="87">
        <f t="shared" si="150"/>
        <v>3.4643293823031385E-2</v>
      </c>
      <c r="R227" s="96">
        <f t="shared" si="151"/>
        <v>0.51123753660760429</v>
      </c>
      <c r="AB227" s="119">
        <f t="shared" si="152"/>
        <v>2429.1428571428573</v>
      </c>
      <c r="AC227" s="120">
        <f t="shared" si="153"/>
        <v>72.428571428571431</v>
      </c>
      <c r="AD227" s="67">
        <f t="shared" si="154"/>
        <v>130.22428571428571</v>
      </c>
      <c r="AE227" s="41">
        <f t="shared" si="155"/>
        <v>0.55618328817315188</v>
      </c>
    </row>
    <row r="228" spans="1:31" ht="13.8" x14ac:dyDescent="0.25">
      <c r="A228" s="95">
        <v>44086</v>
      </c>
      <c r="B228" s="81">
        <v>240661</v>
      </c>
      <c r="C228" s="81">
        <v>8301</v>
      </c>
      <c r="D228" s="81">
        <v>110658</v>
      </c>
      <c r="E228" s="81"/>
      <c r="F228" s="81">
        <f t="shared" si="140"/>
        <v>2664</v>
      </c>
      <c r="G228" s="81">
        <f t="shared" si="141"/>
        <v>56</v>
      </c>
      <c r="H228" s="81">
        <f t="shared" si="142"/>
        <v>2579</v>
      </c>
      <c r="I228" s="81">
        <f t="shared" si="143"/>
        <v>121702</v>
      </c>
      <c r="J228" s="82">
        <f t="shared" si="144"/>
        <v>2.199583874983678E-2</v>
      </c>
      <c r="K228" s="82">
        <f t="shared" si="145"/>
        <v>4.6025001438281297E-4</v>
      </c>
      <c r="L228" s="82">
        <f t="shared" si="146"/>
        <v>2.1196156912379905E-2</v>
      </c>
      <c r="M228" s="81">
        <f t="shared" si="147"/>
        <v>1.0156735059616282</v>
      </c>
      <c r="N228" s="84">
        <f t="shared" si="148"/>
        <v>3.4492501901014293E-2</v>
      </c>
      <c r="O228" s="84"/>
      <c r="P228" s="85">
        <f t="shared" si="149"/>
        <v>0.45980861045204663</v>
      </c>
      <c r="Q228" s="87">
        <f t="shared" si="150"/>
        <v>3.4492501901014293E-2</v>
      </c>
      <c r="R228" s="96">
        <f t="shared" si="151"/>
        <v>0.50569888764693904</v>
      </c>
      <c r="AB228" s="119">
        <f t="shared" si="152"/>
        <v>2435.5714285714284</v>
      </c>
      <c r="AC228" s="120">
        <f t="shared" si="153"/>
        <v>69.285714285714292</v>
      </c>
      <c r="AD228" s="67">
        <f t="shared" si="154"/>
        <v>131.67785714285716</v>
      </c>
      <c r="AE228" s="41">
        <f t="shared" si="155"/>
        <v>0.52617589463463321</v>
      </c>
    </row>
    <row r="229" spans="1:31" ht="13.8" x14ac:dyDescent="0.25">
      <c r="A229" s="95">
        <v>44087</v>
      </c>
      <c r="B229" s="81">
        <v>243014</v>
      </c>
      <c r="C229" s="81">
        <v>8369</v>
      </c>
      <c r="D229" s="81">
        <v>111355</v>
      </c>
      <c r="E229" s="81"/>
      <c r="F229" s="81">
        <f t="shared" ref="F229:F235" si="156">B229-B228</f>
        <v>2353</v>
      </c>
      <c r="G229" s="81">
        <f t="shared" ref="G229:G235" si="157">C229-C228</f>
        <v>68</v>
      </c>
      <c r="H229" s="81">
        <f t="shared" ref="H229:H235" si="158">D229-D228</f>
        <v>697</v>
      </c>
      <c r="I229" s="81">
        <f t="shared" ref="I229:I235" si="159">B229-D229-C229</f>
        <v>123290</v>
      </c>
      <c r="J229" s="82">
        <f t="shared" ref="J229:J235" si="160">F229/I228*$B$2/($B$2-B228)</f>
        <v>1.9424380634762029E-2</v>
      </c>
      <c r="K229" s="82">
        <f t="shared" ref="K229:K235" si="161">G229/I228</f>
        <v>5.5874184483410293E-4</v>
      </c>
      <c r="L229" s="82">
        <f t="shared" ref="L229:L235" si="162">H229/I228</f>
        <v>5.7271039095495553E-3</v>
      </c>
      <c r="M229" s="81">
        <f t="shared" ref="M229:M235" si="163">J229/(K229+L229)</f>
        <v>3.0901777411919067</v>
      </c>
      <c r="N229" s="84">
        <f t="shared" ref="N229:N235" si="164">C229/B229</f>
        <v>3.4438345115919249E-2</v>
      </c>
      <c r="O229" s="84"/>
      <c r="P229" s="85">
        <f t="shared" ref="P229:P235" si="165">D229/B229</f>
        <v>0.45822462903371824</v>
      </c>
      <c r="Q229" s="87">
        <f t="shared" ref="Q229:Q235" si="166">N229</f>
        <v>3.4438345115919249E-2</v>
      </c>
      <c r="R229" s="96">
        <f t="shared" ref="R229:R235" si="167">IF(P229="","",1-SUM(P229:Q229))</f>
        <v>0.50733702585036244</v>
      </c>
      <c r="AB229" s="119">
        <f t="shared" ref="AB229:AB235" si="168">AVERAGE(F223:F229)</f>
        <v>2471.4285714285716</v>
      </c>
      <c r="AC229" s="120">
        <f t="shared" ref="AC229:AC235" si="169">AVERAGE(G223:G229)</f>
        <v>69.142857142857139</v>
      </c>
      <c r="AD229" s="67">
        <f t="shared" ref="AD229:AD235" si="170">INDEX(AB208:AB229,$AE$3)*$AD$2</f>
        <v>132.31428571428572</v>
      </c>
      <c r="AE229" s="41">
        <f t="shared" ref="AE229:AE235" si="171">AC229/AD229</f>
        <v>0.5225653206650831</v>
      </c>
    </row>
    <row r="230" spans="1:31" ht="13.8" x14ac:dyDescent="0.25">
      <c r="A230" s="95">
        <v>44088</v>
      </c>
      <c r="B230" s="81">
        <v>244606</v>
      </c>
      <c r="C230" s="81">
        <v>8425</v>
      </c>
      <c r="D230" s="81">
        <v>112376</v>
      </c>
      <c r="E230" s="81"/>
      <c r="F230" s="81">
        <f t="shared" si="156"/>
        <v>1592</v>
      </c>
      <c r="G230" s="81">
        <f t="shared" si="157"/>
        <v>56</v>
      </c>
      <c r="H230" s="81">
        <f t="shared" si="158"/>
        <v>1021</v>
      </c>
      <c r="I230" s="81">
        <f t="shared" si="159"/>
        <v>123805</v>
      </c>
      <c r="J230" s="82">
        <f t="shared" si="160"/>
        <v>1.2973525338141266E-2</v>
      </c>
      <c r="K230" s="82">
        <f t="shared" si="161"/>
        <v>4.5421364263119476E-4</v>
      </c>
      <c r="L230" s="82">
        <f t="shared" si="162"/>
        <v>8.2812880201151764E-3</v>
      </c>
      <c r="M230" s="81">
        <f t="shared" si="163"/>
        <v>1.4851494326271464</v>
      </c>
      <c r="N230" s="84">
        <f t="shared" si="164"/>
        <v>3.4443145303058795E-2</v>
      </c>
      <c r="O230" s="84"/>
      <c r="P230" s="85">
        <f t="shared" si="165"/>
        <v>0.45941636754617632</v>
      </c>
      <c r="Q230" s="87">
        <f t="shared" si="166"/>
        <v>3.4443145303058795E-2</v>
      </c>
      <c r="R230" s="96">
        <f t="shared" si="167"/>
        <v>0.50614048715076487</v>
      </c>
      <c r="AB230" s="119">
        <f t="shared" si="168"/>
        <v>2470.7142857142858</v>
      </c>
      <c r="AC230" s="120">
        <f t="shared" si="169"/>
        <v>68.285714285714292</v>
      </c>
      <c r="AD230" s="67">
        <f t="shared" si="170"/>
        <v>134.30214285714285</v>
      </c>
      <c r="AE230" s="41">
        <f t="shared" si="171"/>
        <v>0.50844843450003463</v>
      </c>
    </row>
    <row r="231" spans="1:31" ht="13.8" x14ac:dyDescent="0.25">
      <c r="A231" s="95">
        <v>44089</v>
      </c>
      <c r="B231" s="81">
        <v>246955</v>
      </c>
      <c r="C231" s="81">
        <v>8522</v>
      </c>
      <c r="D231" s="81">
        <v>113621</v>
      </c>
      <c r="E231" s="81"/>
      <c r="F231" s="81">
        <f t="shared" si="156"/>
        <v>2349</v>
      </c>
      <c r="G231" s="81">
        <f t="shared" si="157"/>
        <v>97</v>
      </c>
      <c r="H231" s="81">
        <f t="shared" si="158"/>
        <v>1245</v>
      </c>
      <c r="I231" s="81">
        <f t="shared" si="159"/>
        <v>124812</v>
      </c>
      <c r="J231" s="82">
        <f t="shared" si="160"/>
        <v>1.9063429823662367E-2</v>
      </c>
      <c r="K231" s="82">
        <f t="shared" si="161"/>
        <v>7.8349016598683416E-4</v>
      </c>
      <c r="L231" s="82">
        <f t="shared" si="162"/>
        <v>1.0056136666532047E-2</v>
      </c>
      <c r="M231" s="81">
        <f t="shared" si="163"/>
        <v>1.758679530043606</v>
      </c>
      <c r="N231" s="84">
        <f t="shared" si="164"/>
        <v>3.4508311230791032E-2</v>
      </c>
      <c r="O231" s="84"/>
      <c r="P231" s="85">
        <f t="shared" si="165"/>
        <v>0.46008787025976394</v>
      </c>
      <c r="Q231" s="87">
        <f t="shared" si="166"/>
        <v>3.4508311230791032E-2</v>
      </c>
      <c r="R231" s="96">
        <f t="shared" si="167"/>
        <v>0.50540381850944505</v>
      </c>
      <c r="AB231" s="119">
        <f t="shared" si="168"/>
        <v>2454.5714285714284</v>
      </c>
      <c r="AC231" s="120">
        <f t="shared" si="169"/>
        <v>71</v>
      </c>
      <c r="AD231" s="67">
        <f t="shared" si="170"/>
        <v>134.44357142857143</v>
      </c>
      <c r="AE231" s="41">
        <f t="shared" si="171"/>
        <v>0.52810260279139942</v>
      </c>
    </row>
    <row r="232" spans="1:31" ht="13.8" x14ac:dyDescent="0.25">
      <c r="A232" s="95">
        <v>44090</v>
      </c>
      <c r="B232" s="81">
        <v>250242</v>
      </c>
      <c r="C232" s="81">
        <v>8608</v>
      </c>
      <c r="D232" s="81">
        <v>114702</v>
      </c>
      <c r="E232" s="81"/>
      <c r="F232" s="81">
        <f t="shared" si="156"/>
        <v>3287</v>
      </c>
      <c r="G232" s="81">
        <f t="shared" si="157"/>
        <v>86</v>
      </c>
      <c r="H232" s="81">
        <f t="shared" si="158"/>
        <v>1081</v>
      </c>
      <c r="I232" s="81">
        <f t="shared" si="159"/>
        <v>126932</v>
      </c>
      <c r="J232" s="82">
        <f t="shared" si="160"/>
        <v>2.6461798791098574E-2</v>
      </c>
      <c r="K232" s="82">
        <f t="shared" si="161"/>
        <v>6.8903631061115916E-4</v>
      </c>
      <c r="L232" s="82">
        <f t="shared" si="162"/>
        <v>8.6610261833798032E-3</v>
      </c>
      <c r="M232" s="81">
        <f t="shared" si="163"/>
        <v>2.8301199920433548</v>
      </c>
      <c r="N232" s="84">
        <f t="shared" si="164"/>
        <v>3.4398702056409394E-2</v>
      </c>
      <c r="O232" s="84"/>
      <c r="P232" s="85">
        <f t="shared" si="165"/>
        <v>0.45836430335435296</v>
      </c>
      <c r="Q232" s="87">
        <f t="shared" si="166"/>
        <v>3.4398702056409394E-2</v>
      </c>
      <c r="R232" s="96">
        <f t="shared" si="167"/>
        <v>0.50723699458923766</v>
      </c>
      <c r="AB232" s="119">
        <f t="shared" si="168"/>
        <v>2537.2857142857142</v>
      </c>
      <c r="AC232" s="120">
        <f t="shared" si="169"/>
        <v>71.428571428571431</v>
      </c>
      <c r="AD232" s="67">
        <f t="shared" si="170"/>
        <v>133.65785714285715</v>
      </c>
      <c r="AE232" s="41">
        <f t="shared" si="171"/>
        <v>0.53441356127853101</v>
      </c>
    </row>
    <row r="233" spans="1:31" ht="13.8" x14ac:dyDescent="0.25">
      <c r="A233" s="95">
        <v>44091</v>
      </c>
      <c r="B233" s="81">
        <v>253478</v>
      </c>
      <c r="C233" s="81">
        <v>8678</v>
      </c>
      <c r="D233" s="81">
        <v>115645</v>
      </c>
      <c r="E233" s="81"/>
      <c r="F233" s="81">
        <f t="shared" si="156"/>
        <v>3236</v>
      </c>
      <c r="G233" s="81">
        <f t="shared" si="157"/>
        <v>70</v>
      </c>
      <c r="H233" s="81">
        <f t="shared" si="158"/>
        <v>943</v>
      </c>
      <c r="I233" s="81">
        <f t="shared" si="159"/>
        <v>129155</v>
      </c>
      <c r="J233" s="82">
        <f t="shared" si="160"/>
        <v>2.5617756300475577E-2</v>
      </c>
      <c r="K233" s="82">
        <f t="shared" si="161"/>
        <v>5.5147638105442279E-4</v>
      </c>
      <c r="L233" s="82">
        <f t="shared" si="162"/>
        <v>7.4291746762045821E-3</v>
      </c>
      <c r="M233" s="81">
        <f t="shared" si="163"/>
        <v>3.2099832603474492</v>
      </c>
      <c r="N233" s="84">
        <f t="shared" si="164"/>
        <v>3.4235712764026857E-2</v>
      </c>
      <c r="O233" s="84"/>
      <c r="P233" s="85">
        <f t="shared" si="165"/>
        <v>0.45623288806129131</v>
      </c>
      <c r="Q233" s="87">
        <f t="shared" si="166"/>
        <v>3.4235712764026857E-2</v>
      </c>
      <c r="R233" s="96">
        <f t="shared" si="167"/>
        <v>0.50953139917468182</v>
      </c>
      <c r="AB233" s="119">
        <f t="shared" si="168"/>
        <v>2609.7142857142858</v>
      </c>
      <c r="AC233" s="120">
        <f t="shared" si="169"/>
        <v>71.285714285714292</v>
      </c>
      <c r="AD233" s="67">
        <f t="shared" si="170"/>
        <v>133.60285714285715</v>
      </c>
      <c r="AE233" s="41">
        <f t="shared" si="171"/>
        <v>0.53356429503218494</v>
      </c>
    </row>
    <row r="234" spans="1:31" ht="13.8" x14ac:dyDescent="0.25">
      <c r="A234" s="95">
        <v>44092</v>
      </c>
      <c r="B234" s="81">
        <v>256452</v>
      </c>
      <c r="C234" s="81">
        <v>8768</v>
      </c>
      <c r="D234" s="81">
        <v>161427</v>
      </c>
      <c r="E234" s="81"/>
      <c r="F234" s="81">
        <f t="shared" si="156"/>
        <v>2974</v>
      </c>
      <c r="G234" s="81">
        <f t="shared" si="157"/>
        <v>90</v>
      </c>
      <c r="H234" s="81">
        <f t="shared" si="158"/>
        <v>45782</v>
      </c>
      <c r="I234" s="81">
        <f t="shared" si="159"/>
        <v>86257</v>
      </c>
      <c r="J234" s="82">
        <f t="shared" si="160"/>
        <v>2.3139859158892079E-2</v>
      </c>
      <c r="K234" s="82">
        <f t="shared" si="161"/>
        <v>6.9683713367659015E-4</v>
      </c>
      <c r="L234" s="82">
        <f t="shared" si="162"/>
        <v>0.35447330726646276</v>
      </c>
      <c r="M234" s="81">
        <f t="shared" si="163"/>
        <v>6.5151476056564059E-2</v>
      </c>
      <c r="N234" s="84">
        <f t="shared" si="164"/>
        <v>3.4189633927596587E-2</v>
      </c>
      <c r="O234" s="84"/>
      <c r="P234" s="85">
        <f t="shared" si="165"/>
        <v>0.62946282345234195</v>
      </c>
      <c r="Q234" s="87">
        <f t="shared" si="166"/>
        <v>3.4189633927596587E-2</v>
      </c>
      <c r="R234" s="96">
        <f t="shared" si="167"/>
        <v>0.3363475426200615</v>
      </c>
      <c r="AB234" s="119">
        <f t="shared" si="168"/>
        <v>2636.4285714285716</v>
      </c>
      <c r="AC234" s="120">
        <f t="shared" si="169"/>
        <v>74.714285714285708</v>
      </c>
      <c r="AD234" s="67">
        <f t="shared" si="170"/>
        <v>133.95642857142857</v>
      </c>
      <c r="AE234" s="41">
        <f t="shared" si="171"/>
        <v>0.5577506545305243</v>
      </c>
    </row>
    <row r="235" spans="1:31" ht="13.8" x14ac:dyDescent="0.25">
      <c r="A235" s="95">
        <v>44093</v>
      </c>
      <c r="B235" s="81">
        <v>259143</v>
      </c>
      <c r="C235" s="81">
        <v>8835</v>
      </c>
      <c r="D235" s="81">
        <v>162959</v>
      </c>
      <c r="E235" s="81"/>
      <c r="F235" s="81">
        <f t="shared" si="156"/>
        <v>2691</v>
      </c>
      <c r="G235" s="81">
        <f t="shared" si="157"/>
        <v>67</v>
      </c>
      <c r="H235" s="81">
        <f t="shared" si="158"/>
        <v>1532</v>
      </c>
      <c r="I235" s="81">
        <f t="shared" si="159"/>
        <v>87349</v>
      </c>
      <c r="J235" s="82">
        <f t="shared" si="160"/>
        <v>3.1352731523786037E-2</v>
      </c>
      <c r="K235" s="82">
        <f t="shared" si="161"/>
        <v>7.7674855374056594E-4</v>
      </c>
      <c r="L235" s="82">
        <f t="shared" si="162"/>
        <v>1.7760877378067867E-2</v>
      </c>
      <c r="M235" s="81">
        <f t="shared" si="163"/>
        <v>1.6913024159144543</v>
      </c>
      <c r="N235" s="84">
        <f t="shared" si="164"/>
        <v>3.4093145483381763E-2</v>
      </c>
      <c r="O235" s="84"/>
      <c r="P235" s="85">
        <f t="shared" si="165"/>
        <v>0.62883813184226467</v>
      </c>
      <c r="Q235" s="87">
        <f t="shared" si="166"/>
        <v>3.4093145483381763E-2</v>
      </c>
      <c r="R235" s="96">
        <f t="shared" si="167"/>
        <v>0.33706872267435362</v>
      </c>
      <c r="AB235" s="119">
        <f t="shared" si="168"/>
        <v>2640.2857142857142</v>
      </c>
      <c r="AC235" s="120">
        <f t="shared" si="169"/>
        <v>76.285714285714292</v>
      </c>
      <c r="AD235" s="67">
        <f t="shared" si="170"/>
        <v>135.92857142857144</v>
      </c>
      <c r="AE235" s="41">
        <f t="shared" si="171"/>
        <v>0.5612191276931161</v>
      </c>
    </row>
    <row r="236" spans="1:31" ht="13.8" x14ac:dyDescent="0.25">
      <c r="A236" s="95">
        <v>44094</v>
      </c>
      <c r="B236" s="81">
        <v>262117</v>
      </c>
      <c r="C236" s="81">
        <v>8895</v>
      </c>
      <c r="D236" s="81">
        <v>164509</v>
      </c>
      <c r="E236" s="81"/>
      <c r="F236" s="81">
        <f t="shared" ref="F236:F242" si="172">B236-B235</f>
        <v>2974</v>
      </c>
      <c r="G236" s="81">
        <f t="shared" ref="G236:G242" si="173">C236-C235</f>
        <v>60</v>
      </c>
      <c r="H236" s="81">
        <f t="shared" ref="H236:H242" si="174">D236-D235</f>
        <v>1550</v>
      </c>
      <c r="I236" s="81">
        <f t="shared" ref="I236:I242" si="175">B236-D236-C236</f>
        <v>88713</v>
      </c>
      <c r="J236" s="82">
        <f t="shared" ref="J236:J242" si="176">F236/I235*$B$2/($B$2-B235)</f>
        <v>3.4218561032593145E-2</v>
      </c>
      <c r="K236" s="82">
        <f t="shared" ref="K236:K242" si="177">G236/I235</f>
        <v>6.8689967830198395E-4</v>
      </c>
      <c r="L236" s="82">
        <f t="shared" ref="L236:L242" si="178">H236/I235</f>
        <v>1.7744908356134587E-2</v>
      </c>
      <c r="M236" s="81">
        <f t="shared" ref="M236:M242" si="179">J236/(K236+L236)</f>
        <v>1.8564950854881852</v>
      </c>
      <c r="N236" s="84">
        <f t="shared" ref="N236:N242" si="180">C236/B236</f>
        <v>3.3935227398451839E-2</v>
      </c>
      <c r="O236" s="84"/>
      <c r="P236" s="85">
        <f t="shared" ref="P236:P242" si="181">D236/B236</f>
        <v>0.62761667499628027</v>
      </c>
      <c r="Q236" s="87">
        <f t="shared" ref="Q236:Q242" si="182">N236</f>
        <v>3.3935227398451839E-2</v>
      </c>
      <c r="R236" s="96">
        <f t="shared" ref="R236:R242" si="183">IF(P236="","",1-SUM(P236:Q236))</f>
        <v>0.33844809760526795</v>
      </c>
      <c r="AB236" s="119">
        <f t="shared" ref="AB236:AB242" si="184">AVERAGE(F230:F236)</f>
        <v>2729</v>
      </c>
      <c r="AC236" s="120">
        <f t="shared" ref="AC236:AC242" si="185">AVERAGE(G230:G236)</f>
        <v>75.142857142857139</v>
      </c>
      <c r="AD236" s="67">
        <f t="shared" ref="AD236:AD242" si="186">INDEX(AB215:AB236,$AE$3)*$AD$2</f>
        <v>135.88928571428571</v>
      </c>
      <c r="AE236" s="41">
        <f t="shared" ref="AE236:AE242" si="187">AC236/AD236</f>
        <v>0.55297116875607766</v>
      </c>
    </row>
    <row r="237" spans="1:31" ht="13.8" x14ac:dyDescent="0.25">
      <c r="A237" s="95">
        <v>44095</v>
      </c>
      <c r="B237" s="81">
        <v>263823</v>
      </c>
      <c r="C237" s="81">
        <v>8948</v>
      </c>
      <c r="D237" s="81">
        <v>166289</v>
      </c>
      <c r="E237" s="81"/>
      <c r="F237" s="81">
        <f t="shared" si="172"/>
        <v>1706</v>
      </c>
      <c r="G237" s="81">
        <f t="shared" si="173"/>
        <v>53</v>
      </c>
      <c r="H237" s="81">
        <f t="shared" si="174"/>
        <v>1780</v>
      </c>
      <c r="I237" s="81">
        <f t="shared" si="175"/>
        <v>88586</v>
      </c>
      <c r="J237" s="82">
        <f t="shared" si="176"/>
        <v>1.932838393229263E-2</v>
      </c>
      <c r="K237" s="82">
        <f t="shared" si="177"/>
        <v>5.9743216890421923E-4</v>
      </c>
      <c r="L237" s="82">
        <f t="shared" si="178"/>
        <v>2.0064703031122833E-2</v>
      </c>
      <c r="M237" s="81">
        <f t="shared" si="179"/>
        <v>0.93544949470020522</v>
      </c>
      <c r="N237" s="84">
        <f t="shared" si="180"/>
        <v>3.3916678985531967E-2</v>
      </c>
      <c r="O237" s="84"/>
      <c r="P237" s="85">
        <f t="shared" si="181"/>
        <v>0.63030516672162773</v>
      </c>
      <c r="Q237" s="87">
        <f t="shared" si="182"/>
        <v>3.3916678985531967E-2</v>
      </c>
      <c r="R237" s="96">
        <f t="shared" si="183"/>
        <v>0.3357781542928403</v>
      </c>
      <c r="AB237" s="119">
        <f t="shared" si="184"/>
        <v>2745.2857142857142</v>
      </c>
      <c r="AC237" s="120">
        <f t="shared" si="185"/>
        <v>74.714285714285708</v>
      </c>
      <c r="AD237" s="67">
        <f t="shared" si="186"/>
        <v>135.00142857142856</v>
      </c>
      <c r="AE237" s="41">
        <f t="shared" si="187"/>
        <v>0.55343329700214816</v>
      </c>
    </row>
    <row r="238" spans="1:31" ht="13.8" x14ac:dyDescent="0.25">
      <c r="A238" s="95">
        <v>44096</v>
      </c>
      <c r="B238" s="81">
        <v>266080</v>
      </c>
      <c r="C238" s="81">
        <v>9021</v>
      </c>
      <c r="D238" s="81">
        <v>168633</v>
      </c>
      <c r="E238" s="81"/>
      <c r="F238" s="81">
        <f t="shared" si="172"/>
        <v>2257</v>
      </c>
      <c r="G238" s="81">
        <f t="shared" si="173"/>
        <v>73</v>
      </c>
      <c r="H238" s="81">
        <f t="shared" si="174"/>
        <v>2344</v>
      </c>
      <c r="I238" s="81">
        <f t="shared" si="175"/>
        <v>88426</v>
      </c>
      <c r="J238" s="82">
        <f t="shared" si="176"/>
        <v>2.5608528850695002E-2</v>
      </c>
      <c r="K238" s="82">
        <f t="shared" si="177"/>
        <v>8.2405797755853065E-4</v>
      </c>
      <c r="L238" s="82">
        <f t="shared" si="178"/>
        <v>2.6460163005441042E-2</v>
      </c>
      <c r="M238" s="81">
        <f t="shared" si="179"/>
        <v>0.93858383813308544</v>
      </c>
      <c r="N238" s="84">
        <f t="shared" si="180"/>
        <v>3.3903337342152735E-2</v>
      </c>
      <c r="O238" s="84"/>
      <c r="P238" s="85">
        <f t="shared" si="181"/>
        <v>0.6337680396873121</v>
      </c>
      <c r="Q238" s="87">
        <f t="shared" si="182"/>
        <v>3.3903337342152735E-2</v>
      </c>
      <c r="R238" s="96">
        <f t="shared" si="183"/>
        <v>0.33232862297053511</v>
      </c>
      <c r="AB238" s="119">
        <f t="shared" si="184"/>
        <v>2732.1428571428573</v>
      </c>
      <c r="AC238" s="120">
        <f t="shared" si="185"/>
        <v>71.285714285714292</v>
      </c>
      <c r="AD238" s="67">
        <f t="shared" si="186"/>
        <v>139.55071428571429</v>
      </c>
      <c r="AE238" s="41">
        <f t="shared" si="187"/>
        <v>0.51082299829555056</v>
      </c>
    </row>
    <row r="239" spans="1:31" ht="13.8" x14ac:dyDescent="0.25">
      <c r="A239" s="95">
        <v>44097</v>
      </c>
      <c r="B239" s="81">
        <v>269427</v>
      </c>
      <c r="C239" s="81">
        <v>9110</v>
      </c>
      <c r="D239" s="81">
        <v>171760</v>
      </c>
      <c r="E239" s="81"/>
      <c r="F239" s="81">
        <f t="shared" si="172"/>
        <v>3347</v>
      </c>
      <c r="G239" s="81">
        <f t="shared" si="173"/>
        <v>89</v>
      </c>
      <c r="H239" s="81">
        <f t="shared" si="174"/>
        <v>3127</v>
      </c>
      <c r="I239" s="81">
        <f t="shared" si="175"/>
        <v>88557</v>
      </c>
      <c r="J239" s="82">
        <f t="shared" si="176"/>
        <v>3.8046343160363268E-2</v>
      </c>
      <c r="K239" s="82">
        <f t="shared" si="177"/>
        <v>1.0064913034627824E-3</v>
      </c>
      <c r="L239" s="82">
        <f t="shared" si="178"/>
        <v>3.5362902313799106E-2</v>
      </c>
      <c r="M239" s="81">
        <f t="shared" si="179"/>
        <v>1.0461088122818043</v>
      </c>
      <c r="N239" s="84">
        <f t="shared" si="180"/>
        <v>3.3812498376183532E-2</v>
      </c>
      <c r="O239" s="84"/>
      <c r="P239" s="85">
        <f t="shared" si="181"/>
        <v>0.63750106707939447</v>
      </c>
      <c r="Q239" s="87">
        <f t="shared" si="182"/>
        <v>3.3812498376183532E-2</v>
      </c>
      <c r="R239" s="96">
        <f t="shared" si="183"/>
        <v>0.32868643454442203</v>
      </c>
      <c r="AB239" s="119">
        <f t="shared" si="184"/>
        <v>2740.7142857142858</v>
      </c>
      <c r="AC239" s="120">
        <f t="shared" si="185"/>
        <v>71.714285714285708</v>
      </c>
      <c r="AD239" s="67">
        <f t="shared" si="186"/>
        <v>143.53428571428572</v>
      </c>
      <c r="AE239" s="41">
        <f t="shared" si="187"/>
        <v>0.49963174552620576</v>
      </c>
    </row>
    <row r="240" spans="1:31" ht="13.8" x14ac:dyDescent="0.25">
      <c r="A240" s="95">
        <v>44098</v>
      </c>
      <c r="B240" s="81">
        <v>272665</v>
      </c>
      <c r="C240" s="81">
        <v>9181</v>
      </c>
      <c r="D240" s="81">
        <v>174522</v>
      </c>
      <c r="E240" s="81"/>
      <c r="F240" s="81">
        <f t="shared" si="172"/>
        <v>3238</v>
      </c>
      <c r="G240" s="81">
        <f t="shared" si="173"/>
        <v>71</v>
      </c>
      <c r="H240" s="81">
        <f t="shared" si="174"/>
        <v>2762</v>
      </c>
      <c r="I240" s="81">
        <f t="shared" si="175"/>
        <v>88962</v>
      </c>
      <c r="J240" s="82">
        <f t="shared" si="176"/>
        <v>3.6755247530742226E-2</v>
      </c>
      <c r="K240" s="82">
        <f t="shared" si="177"/>
        <v>8.0174350982982717E-4</v>
      </c>
      <c r="L240" s="82">
        <f t="shared" si="178"/>
        <v>3.1188951748591303E-2</v>
      </c>
      <c r="M240" s="81">
        <f t="shared" si="179"/>
        <v>1.1489355649770348</v>
      </c>
      <c r="N240" s="84">
        <f t="shared" si="180"/>
        <v>3.3671354959382394E-2</v>
      </c>
      <c r="O240" s="84"/>
      <c r="P240" s="85">
        <f t="shared" si="181"/>
        <v>0.64006014706691361</v>
      </c>
      <c r="Q240" s="87">
        <f t="shared" si="182"/>
        <v>3.3671354959382394E-2</v>
      </c>
      <c r="R240" s="96">
        <f t="shared" si="183"/>
        <v>0.32626849797370405</v>
      </c>
      <c r="AB240" s="119">
        <f t="shared" si="184"/>
        <v>2741</v>
      </c>
      <c r="AC240" s="120">
        <f t="shared" si="185"/>
        <v>71.857142857142861</v>
      </c>
      <c r="AD240" s="67">
        <f t="shared" si="186"/>
        <v>145.00357142857143</v>
      </c>
      <c r="AE240" s="41">
        <f t="shared" si="187"/>
        <v>0.49555429669219969</v>
      </c>
    </row>
    <row r="241" spans="1:31" ht="13.8" x14ac:dyDescent="0.25">
      <c r="A241" s="95">
        <v>44099</v>
      </c>
      <c r="B241" s="81">
        <v>275844</v>
      </c>
      <c r="C241" s="81">
        <v>9253</v>
      </c>
      <c r="D241" s="81">
        <v>177039</v>
      </c>
      <c r="E241" s="81"/>
      <c r="F241" s="81">
        <f t="shared" si="172"/>
        <v>3179</v>
      </c>
      <c r="G241" s="81">
        <f t="shared" si="173"/>
        <v>72</v>
      </c>
      <c r="H241" s="81">
        <f t="shared" si="174"/>
        <v>2517</v>
      </c>
      <c r="I241" s="81">
        <f t="shared" si="175"/>
        <v>89552</v>
      </c>
      <c r="J241" s="82">
        <f t="shared" si="176"/>
        <v>3.5923503967578589E-2</v>
      </c>
      <c r="K241" s="82">
        <f t="shared" si="177"/>
        <v>8.0933432251972749E-4</v>
      </c>
      <c r="L241" s="82">
        <f t="shared" si="178"/>
        <v>2.8292979024752141E-2</v>
      </c>
      <c r="M241" s="81">
        <f t="shared" si="179"/>
        <v>1.2343865430528105</v>
      </c>
      <c r="N241" s="84">
        <f t="shared" si="180"/>
        <v>3.3544322153101026E-2</v>
      </c>
      <c r="O241" s="84"/>
      <c r="P241" s="85">
        <f t="shared" si="181"/>
        <v>0.64180841345108108</v>
      </c>
      <c r="Q241" s="87">
        <f t="shared" si="182"/>
        <v>3.3544322153101026E-2</v>
      </c>
      <c r="R241" s="96">
        <f t="shared" si="183"/>
        <v>0.32464726439581792</v>
      </c>
      <c r="AB241" s="119">
        <f t="shared" si="184"/>
        <v>2770.2857142857142</v>
      </c>
      <c r="AC241" s="120">
        <f t="shared" si="185"/>
        <v>69.285714285714292</v>
      </c>
      <c r="AD241" s="67">
        <f t="shared" si="186"/>
        <v>145.21571428571428</v>
      </c>
      <c r="AE241" s="41">
        <f t="shared" si="187"/>
        <v>0.47712270415441072</v>
      </c>
    </row>
    <row r="242" spans="1:31" ht="13.8" x14ac:dyDescent="0.25">
      <c r="A242" s="95">
        <v>44100</v>
      </c>
      <c r="B242" s="81">
        <v>278797</v>
      </c>
      <c r="C242" s="81">
        <v>9331</v>
      </c>
      <c r="D242" s="81">
        <v>179282</v>
      </c>
      <c r="E242" s="81"/>
      <c r="F242" s="81">
        <f t="shared" si="172"/>
        <v>2953</v>
      </c>
      <c r="G242" s="81">
        <f t="shared" si="173"/>
        <v>78</v>
      </c>
      <c r="H242" s="81">
        <f t="shared" si="174"/>
        <v>2243</v>
      </c>
      <c r="I242" s="81">
        <f t="shared" si="175"/>
        <v>90184</v>
      </c>
      <c r="J242" s="82">
        <f t="shared" si="176"/>
        <v>3.3151841743049394E-2</v>
      </c>
      <c r="K242" s="82">
        <f t="shared" si="177"/>
        <v>8.710023226728605E-4</v>
      </c>
      <c r="L242" s="82">
        <f t="shared" si="178"/>
        <v>2.5046900125066999E-2</v>
      </c>
      <c r="M242" s="81">
        <f t="shared" si="179"/>
        <v>1.2791097508718481</v>
      </c>
      <c r="N242" s="84">
        <f t="shared" si="180"/>
        <v>3.3468796292643037E-2</v>
      </c>
      <c r="O242" s="84"/>
      <c r="P242" s="85">
        <f t="shared" si="181"/>
        <v>0.64305570002546653</v>
      </c>
      <c r="Q242" s="87">
        <f t="shared" si="182"/>
        <v>3.3468796292643037E-2</v>
      </c>
      <c r="R242" s="96">
        <f t="shared" si="183"/>
        <v>0.32347550368189049</v>
      </c>
      <c r="AB242" s="119">
        <f t="shared" si="184"/>
        <v>2807.7142857142858</v>
      </c>
      <c r="AC242" s="120">
        <f t="shared" si="185"/>
        <v>70.857142857142861</v>
      </c>
      <c r="AD242" s="67">
        <f t="shared" si="186"/>
        <v>150.095</v>
      </c>
      <c r="AE242" s="41">
        <f t="shared" si="187"/>
        <v>0.4720819671351002</v>
      </c>
    </row>
    <row r="243" spans="1:31" ht="13.8" x14ac:dyDescent="0.25">
      <c r="A243" s="95">
        <v>44101</v>
      </c>
      <c r="B243" s="81">
        <v>281252</v>
      </c>
      <c r="C243" s="81">
        <v>9384</v>
      </c>
      <c r="D243" s="81">
        <v>180808</v>
      </c>
      <c r="E243" s="81"/>
      <c r="F243" s="81">
        <f t="shared" ref="F243:F249" si="188">B243-B242</f>
        <v>2455</v>
      </c>
      <c r="G243" s="81">
        <f t="shared" ref="G243:G249" si="189">C243-C242</f>
        <v>53</v>
      </c>
      <c r="H243" s="81">
        <f t="shared" ref="H243:H249" si="190">D243-D242</f>
        <v>1526</v>
      </c>
      <c r="I243" s="81">
        <f t="shared" ref="I243:I249" si="191">B243-D243-C243</f>
        <v>91060</v>
      </c>
      <c r="J243" s="82">
        <f t="shared" ref="J243:J249" si="192">F243/I242*$B$2/($B$2-B242)</f>
        <v>2.7369471024115296E-2</v>
      </c>
      <c r="K243" s="82">
        <f t="shared" ref="K243:K249" si="193">G243/I242</f>
        <v>5.8768739465980661E-4</v>
      </c>
      <c r="L243" s="82">
        <f t="shared" ref="L243:L249" si="194">H243/I242</f>
        <v>1.6920961589638961E-2</v>
      </c>
      <c r="M243" s="81">
        <f t="shared" ref="M243:M249" si="195">J243/(K243+L243)</f>
        <v>1.5631971974913321</v>
      </c>
      <c r="N243" s="84">
        <f t="shared" ref="N243:N249" si="196">C243/B243</f>
        <v>3.3365096070427945E-2</v>
      </c>
      <c r="O243" s="84"/>
      <c r="P243" s="85">
        <f t="shared" ref="P243:P249" si="197">D243/B243</f>
        <v>0.64286831738085415</v>
      </c>
      <c r="Q243" s="87">
        <f t="shared" ref="Q243:Q249" si="198">N243</f>
        <v>3.3365096070427945E-2</v>
      </c>
      <c r="R243" s="96">
        <f t="shared" ref="R243:R249" si="199">IF(P243="","",1-SUM(P243:Q243))</f>
        <v>0.32376658654871793</v>
      </c>
      <c r="AB243" s="119">
        <f t="shared" ref="AB243:AB249" si="200">AVERAGE(F237:F243)</f>
        <v>2733.5714285714284</v>
      </c>
      <c r="AC243" s="120">
        <f t="shared" ref="AC243:AC249" si="201">AVERAGE(G237:G243)</f>
        <v>69.857142857142861</v>
      </c>
      <c r="AD243" s="67">
        <f t="shared" ref="AD243:AD249" si="202">INDEX(AB222:AB243,$AE$3)*$AD$2</f>
        <v>150.99071428571429</v>
      </c>
      <c r="AE243" s="41">
        <f t="shared" ref="AE243:AE249" si="203">AC243/AD243</f>
        <v>0.46265853623922004</v>
      </c>
    </row>
    <row r="244" spans="1:31" ht="13.8" x14ac:dyDescent="0.25">
      <c r="A244" s="95">
        <v>44102</v>
      </c>
      <c r="B244" s="81">
        <v>283289</v>
      </c>
      <c r="C244" s="81">
        <v>9450</v>
      </c>
      <c r="D244" s="81">
        <v>182753</v>
      </c>
      <c r="E244" s="81"/>
      <c r="F244" s="81">
        <f t="shared" si="188"/>
        <v>2037</v>
      </c>
      <c r="G244" s="81">
        <f t="shared" si="189"/>
        <v>66</v>
      </c>
      <c r="H244" s="81">
        <f t="shared" si="190"/>
        <v>1945</v>
      </c>
      <c r="I244" s="81">
        <f t="shared" si="191"/>
        <v>91086</v>
      </c>
      <c r="J244" s="82">
        <f t="shared" si="192"/>
        <v>2.2492021228385645E-2</v>
      </c>
      <c r="K244" s="82">
        <f t="shared" si="193"/>
        <v>7.247968372501647E-4</v>
      </c>
      <c r="L244" s="82">
        <f t="shared" si="194"/>
        <v>2.1359543158357128E-2</v>
      </c>
      <c r="M244" s="81">
        <f t="shared" si="195"/>
        <v>1.0184601954534047</v>
      </c>
      <c r="N244" s="84">
        <f t="shared" si="196"/>
        <v>3.3358160747505194E-2</v>
      </c>
      <c r="O244" s="84"/>
      <c r="P244" s="85">
        <f t="shared" si="197"/>
        <v>0.64511152921574788</v>
      </c>
      <c r="Q244" s="87">
        <f t="shared" si="198"/>
        <v>3.3358160747505194E-2</v>
      </c>
      <c r="R244" s="96">
        <f t="shared" si="199"/>
        <v>0.32153031003674692</v>
      </c>
      <c r="AB244" s="119">
        <f t="shared" si="200"/>
        <v>2780.8571428571427</v>
      </c>
      <c r="AC244" s="120">
        <f t="shared" si="201"/>
        <v>71.714285714285708</v>
      </c>
      <c r="AD244" s="67">
        <f t="shared" si="202"/>
        <v>150.26785714285717</v>
      </c>
      <c r="AE244" s="41">
        <f t="shared" si="203"/>
        <v>0.47724301841948891</v>
      </c>
    </row>
    <row r="245" spans="1:31" ht="13.8" x14ac:dyDescent="0.25">
      <c r="A245" s="95">
        <v>44103</v>
      </c>
      <c r="B245" s="81">
        <v>285986</v>
      </c>
      <c r="C245" s="81">
        <v>9531</v>
      </c>
      <c r="D245" s="81">
        <v>185296</v>
      </c>
      <c r="E245" s="81"/>
      <c r="F245" s="81">
        <f t="shared" si="188"/>
        <v>2697</v>
      </c>
      <c r="G245" s="81">
        <f t="shared" si="189"/>
        <v>81</v>
      </c>
      <c r="H245" s="81">
        <f t="shared" si="190"/>
        <v>2543</v>
      </c>
      <c r="I245" s="81">
        <f t="shared" si="191"/>
        <v>91159</v>
      </c>
      <c r="J245" s="82">
        <f t="shared" si="192"/>
        <v>2.9772245678019706E-2</v>
      </c>
      <c r="K245" s="82">
        <f t="shared" si="193"/>
        <v>8.892694815888281E-4</v>
      </c>
      <c r="L245" s="82">
        <f t="shared" si="194"/>
        <v>2.7918670267659134E-2</v>
      </c>
      <c r="M245" s="81">
        <f t="shared" si="195"/>
        <v>1.0334736165503442</v>
      </c>
      <c r="N245" s="84">
        <f t="shared" si="196"/>
        <v>3.3326806207296861E-2</v>
      </c>
      <c r="O245" s="84"/>
      <c r="P245" s="85">
        <f t="shared" si="197"/>
        <v>0.6479198282433406</v>
      </c>
      <c r="Q245" s="87">
        <f t="shared" si="198"/>
        <v>3.3326806207296861E-2</v>
      </c>
      <c r="R245" s="96">
        <f t="shared" si="199"/>
        <v>0.31875336554936251</v>
      </c>
      <c r="AB245" s="119">
        <f t="shared" si="200"/>
        <v>2843.7142857142858</v>
      </c>
      <c r="AC245" s="120">
        <f t="shared" si="201"/>
        <v>72.857142857142861</v>
      </c>
      <c r="AD245" s="67">
        <f t="shared" si="202"/>
        <v>150.73928571428573</v>
      </c>
      <c r="AE245" s="41">
        <f t="shared" si="203"/>
        <v>0.48333214869571395</v>
      </c>
    </row>
    <row r="246" spans="1:31" ht="13.8" x14ac:dyDescent="0.25">
      <c r="A246" s="95">
        <v>44104</v>
      </c>
      <c r="B246" s="81">
        <v>289726</v>
      </c>
      <c r="C246" s="81">
        <v>9605</v>
      </c>
      <c r="D246" s="81">
        <v>188272</v>
      </c>
      <c r="E246" s="81"/>
      <c r="F246" s="81">
        <f t="shared" si="188"/>
        <v>3740</v>
      </c>
      <c r="G246" s="81">
        <f t="shared" si="189"/>
        <v>74</v>
      </c>
      <c r="H246" s="81">
        <f t="shared" si="190"/>
        <v>2976</v>
      </c>
      <c r="I246" s="81">
        <f t="shared" si="191"/>
        <v>91849</v>
      </c>
      <c r="J246" s="82">
        <f t="shared" si="192"/>
        <v>4.1255045558726729E-2</v>
      </c>
      <c r="K246" s="82">
        <f t="shared" si="193"/>
        <v>8.1176844853497732E-4</v>
      </c>
      <c r="L246" s="82">
        <f t="shared" si="194"/>
        <v>3.2646255443785036E-2</v>
      </c>
      <c r="M246" s="81">
        <f t="shared" si="195"/>
        <v>1.2330389174058918</v>
      </c>
      <c r="N246" s="84">
        <f t="shared" si="196"/>
        <v>3.3152012591206863E-2</v>
      </c>
      <c r="O246" s="84"/>
      <c r="P246" s="85">
        <f t="shared" si="197"/>
        <v>0.64982776830522637</v>
      </c>
      <c r="Q246" s="87">
        <f t="shared" si="198"/>
        <v>3.3152012591206863E-2</v>
      </c>
      <c r="R246" s="96">
        <f t="shared" si="199"/>
        <v>0.31702021910356681</v>
      </c>
      <c r="AB246" s="119">
        <f t="shared" si="200"/>
        <v>2899.8571428571427</v>
      </c>
      <c r="AC246" s="120">
        <f t="shared" si="201"/>
        <v>70.714285714285708</v>
      </c>
      <c r="AD246" s="67">
        <f t="shared" si="202"/>
        <v>150.755</v>
      </c>
      <c r="AE246" s="41">
        <f t="shared" si="203"/>
        <v>0.46906759785271274</v>
      </c>
    </row>
    <row r="247" spans="1:31" ht="13.8" x14ac:dyDescent="0.25">
      <c r="A247" s="95">
        <v>44105</v>
      </c>
      <c r="B247" s="81">
        <v>293188</v>
      </c>
      <c r="C247" s="81">
        <v>9662</v>
      </c>
      <c r="D247" s="81">
        <v>190936</v>
      </c>
      <c r="E247" s="81"/>
      <c r="F247" s="81">
        <f t="shared" si="188"/>
        <v>3462</v>
      </c>
      <c r="G247" s="81">
        <f t="shared" si="189"/>
        <v>57</v>
      </c>
      <c r="H247" s="81">
        <f t="shared" si="190"/>
        <v>2664</v>
      </c>
      <c r="I247" s="81">
        <f t="shared" si="191"/>
        <v>92590</v>
      </c>
      <c r="J247" s="82">
        <f t="shared" si="192"/>
        <v>3.7904362140812657E-2</v>
      </c>
      <c r="K247" s="82">
        <f t="shared" si="193"/>
        <v>6.2058378425459179E-4</v>
      </c>
      <c r="L247" s="82">
        <f t="shared" si="194"/>
        <v>2.9004126337793552E-2</v>
      </c>
      <c r="M247" s="81">
        <f t="shared" si="195"/>
        <v>1.2794846594162079</v>
      </c>
      <c r="N247" s="84">
        <f t="shared" si="196"/>
        <v>3.2954964050370412E-2</v>
      </c>
      <c r="O247" s="84"/>
      <c r="P247" s="85">
        <f t="shared" si="197"/>
        <v>0.65124084205356292</v>
      </c>
      <c r="Q247" s="87">
        <f t="shared" si="198"/>
        <v>3.2954964050370412E-2</v>
      </c>
      <c r="R247" s="96">
        <f t="shared" si="199"/>
        <v>0.31580419389606662</v>
      </c>
      <c r="AB247" s="119">
        <f t="shared" si="200"/>
        <v>2931.8571428571427</v>
      </c>
      <c r="AC247" s="120">
        <f t="shared" si="201"/>
        <v>68.714285714285708</v>
      </c>
      <c r="AD247" s="67">
        <f t="shared" si="202"/>
        <v>152.36571428571429</v>
      </c>
      <c r="AE247" s="41">
        <f t="shared" si="203"/>
        <v>0.45098259825982595</v>
      </c>
    </row>
    <row r="248" spans="1:31" ht="13.8" x14ac:dyDescent="0.25">
      <c r="A248" s="95">
        <v>44106</v>
      </c>
      <c r="B248" s="81">
        <v>298033</v>
      </c>
      <c r="C248" s="81">
        <v>9757</v>
      </c>
      <c r="D248" s="81">
        <v>193914</v>
      </c>
      <c r="E248" s="81"/>
      <c r="F248" s="81">
        <f t="shared" si="188"/>
        <v>4845</v>
      </c>
      <c r="G248" s="81">
        <f t="shared" si="189"/>
        <v>95</v>
      </c>
      <c r="H248" s="81">
        <f t="shared" si="190"/>
        <v>2978</v>
      </c>
      <c r="I248" s="81">
        <f t="shared" si="191"/>
        <v>94362</v>
      </c>
      <c r="J248" s="82">
        <f t="shared" si="192"/>
        <v>5.2625405656296045E-2</v>
      </c>
      <c r="K248" s="82">
        <f t="shared" si="193"/>
        <v>1.0260287288044066E-3</v>
      </c>
      <c r="L248" s="82">
        <f t="shared" si="194"/>
        <v>3.216330057241603E-2</v>
      </c>
      <c r="M248" s="81">
        <f t="shared" si="195"/>
        <v>1.585612206220778</v>
      </c>
      <c r="N248" s="84">
        <f t="shared" si="196"/>
        <v>3.2737985390879534E-2</v>
      </c>
      <c r="O248" s="84"/>
      <c r="P248" s="85">
        <f t="shared" si="197"/>
        <v>0.65064606939499992</v>
      </c>
      <c r="Q248" s="87">
        <f t="shared" si="198"/>
        <v>3.2737985390879534E-2</v>
      </c>
      <c r="R248" s="96">
        <f t="shared" si="199"/>
        <v>0.31661594521412051</v>
      </c>
      <c r="AB248" s="119">
        <f t="shared" si="200"/>
        <v>3169.8571428571427</v>
      </c>
      <c r="AC248" s="120">
        <f t="shared" si="201"/>
        <v>72</v>
      </c>
      <c r="AD248" s="67">
        <f t="shared" si="202"/>
        <v>154.42428571428573</v>
      </c>
      <c r="AE248" s="41">
        <f t="shared" si="203"/>
        <v>0.46624790697244139</v>
      </c>
    </row>
    <row r="249" spans="1:31" ht="13.8" x14ac:dyDescent="0.25">
      <c r="A249" s="95">
        <v>44107</v>
      </c>
      <c r="B249" s="81">
        <v>301542</v>
      </c>
      <c r="C249" s="81">
        <v>9809</v>
      </c>
      <c r="D249" s="81">
        <v>196159</v>
      </c>
      <c r="E249" s="81"/>
      <c r="F249" s="81">
        <f t="shared" si="188"/>
        <v>3509</v>
      </c>
      <c r="G249" s="81">
        <f t="shared" si="189"/>
        <v>52</v>
      </c>
      <c r="H249" s="81">
        <f t="shared" si="190"/>
        <v>2245</v>
      </c>
      <c r="I249" s="81">
        <f t="shared" si="191"/>
        <v>95574</v>
      </c>
      <c r="J249" s="82">
        <f t="shared" si="192"/>
        <v>3.7401830297912934E-2</v>
      </c>
      <c r="K249" s="82">
        <f t="shared" si="193"/>
        <v>5.5106928636527411E-4</v>
      </c>
      <c r="L249" s="82">
        <f t="shared" si="194"/>
        <v>2.3791356690193086E-2</v>
      </c>
      <c r="M249" s="81">
        <f t="shared" si="195"/>
        <v>1.5364873794391207</v>
      </c>
      <c r="N249" s="84">
        <f t="shared" si="196"/>
        <v>3.2529465215459206E-2</v>
      </c>
      <c r="O249" s="84"/>
      <c r="P249" s="85">
        <f t="shared" si="197"/>
        <v>0.65051966226926927</v>
      </c>
      <c r="Q249" s="87">
        <f t="shared" si="198"/>
        <v>3.2529465215459206E-2</v>
      </c>
      <c r="R249" s="96">
        <f t="shared" si="199"/>
        <v>0.31695087251527154</v>
      </c>
      <c r="AB249" s="119">
        <f t="shared" si="200"/>
        <v>3249.2857142857142</v>
      </c>
      <c r="AC249" s="120">
        <f t="shared" si="201"/>
        <v>68.285714285714292</v>
      </c>
      <c r="AD249" s="67">
        <f t="shared" si="202"/>
        <v>150.34642857142856</v>
      </c>
      <c r="AE249" s="41">
        <f t="shared" si="203"/>
        <v>0.4541891346176688</v>
      </c>
    </row>
    <row r="250" spans="1:31" ht="13.8" x14ac:dyDescent="0.25">
      <c r="A250" s="95">
        <v>44108</v>
      </c>
      <c r="B250" s="81">
        <v>304896</v>
      </c>
      <c r="C250" s="81">
        <v>9894</v>
      </c>
      <c r="D250" s="81">
        <v>198797</v>
      </c>
      <c r="E250" s="81"/>
      <c r="F250" s="81">
        <f t="shared" ref="F250:F270" si="204">B250-B249</f>
        <v>3354</v>
      </c>
      <c r="G250" s="81">
        <f t="shared" ref="G250:G270" si="205">C250-C249</f>
        <v>85</v>
      </c>
      <c r="H250" s="81">
        <f t="shared" ref="H250:H270" si="206">D250-D249</f>
        <v>2638</v>
      </c>
      <c r="I250" s="81">
        <f t="shared" ref="I250:I270" si="207">B250-D250-C250</f>
        <v>96205</v>
      </c>
      <c r="J250" s="82">
        <f t="shared" ref="J250:J270" si="208">F250/I249*$B$2/($B$2-B249)</f>
        <v>3.5298765648836147E-2</v>
      </c>
      <c r="K250" s="82">
        <f t="shared" ref="K250:K270" si="209">G250/I249</f>
        <v>8.8936321593738885E-4</v>
      </c>
      <c r="L250" s="82">
        <f t="shared" ref="L250:L270" si="210">H250/I249</f>
        <v>2.7601648984033316E-2</v>
      </c>
      <c r="M250" s="81">
        <f t="shared" ref="M250:M270" si="211">J250/(K250+L250)</f>
        <v>1.2389438957480226</v>
      </c>
      <c r="N250" s="84">
        <f t="shared" ref="N250:N270" si="212">C250/B250</f>
        <v>3.2450409319899245E-2</v>
      </c>
      <c r="O250" s="84"/>
      <c r="P250" s="85">
        <f t="shared" ref="P250:P270" si="213">D250/B250</f>
        <v>0.65201576931150296</v>
      </c>
      <c r="Q250" s="87">
        <f t="shared" ref="Q250:Q270" si="214">N250</f>
        <v>3.2450409319899245E-2</v>
      </c>
      <c r="R250" s="96">
        <f t="shared" ref="R250:R270" si="215">IF(P250="","",1-SUM(P250:Q250))</f>
        <v>0.31553382136859776</v>
      </c>
      <c r="AB250" s="119">
        <f t="shared" ref="AB250:AB270" si="216">AVERAGE(F244:F250)</f>
        <v>3377.7142857142858</v>
      </c>
      <c r="AC250" s="120">
        <f t="shared" ref="AC250:AC270" si="217">AVERAGE(G244:G250)</f>
        <v>72.857142857142861</v>
      </c>
      <c r="AD250" s="67">
        <f t="shared" ref="AD250:AD270" si="218">INDEX(AB229:AB250,$AE$3)*$AD$2</f>
        <v>152.94714285714284</v>
      </c>
      <c r="AE250" s="41">
        <f t="shared" ref="AE250:AE270" si="219">AC250/AD250</f>
        <v>0.47635504329226724</v>
      </c>
    </row>
    <row r="251" spans="1:31" ht="13.8" x14ac:dyDescent="0.25">
      <c r="A251" s="95">
        <v>44109</v>
      </c>
      <c r="B251" s="81">
        <v>307729</v>
      </c>
      <c r="C251" s="81">
        <v>9977</v>
      </c>
      <c r="D251" s="81">
        <v>200359</v>
      </c>
      <c r="E251" s="81"/>
      <c r="F251" s="81">
        <f t="shared" si="204"/>
        <v>2833</v>
      </c>
      <c r="G251" s="81">
        <f t="shared" si="205"/>
        <v>83</v>
      </c>
      <c r="H251" s="81">
        <f t="shared" si="206"/>
        <v>1562</v>
      </c>
      <c r="I251" s="81">
        <f t="shared" si="207"/>
        <v>97393</v>
      </c>
      <c r="J251" s="82">
        <f t="shared" si="208"/>
        <v>2.9621936550202514E-2</v>
      </c>
      <c r="K251" s="82">
        <f t="shared" si="209"/>
        <v>8.6274102177641497E-4</v>
      </c>
      <c r="L251" s="82">
        <f t="shared" si="210"/>
        <v>1.6236162361623615E-2</v>
      </c>
      <c r="M251" s="81">
        <f t="shared" si="211"/>
        <v>1.7323880886396554</v>
      </c>
      <c r="N251" s="84">
        <f t="shared" si="212"/>
        <v>3.2421383749987813E-2</v>
      </c>
      <c r="O251" s="84"/>
      <c r="P251" s="85">
        <f t="shared" si="213"/>
        <v>0.65108910762391581</v>
      </c>
      <c r="Q251" s="87">
        <f t="shared" si="214"/>
        <v>3.2421383749987813E-2</v>
      </c>
      <c r="R251" s="96">
        <f t="shared" si="215"/>
        <v>0.31648950862609637</v>
      </c>
      <c r="AB251" s="119">
        <f t="shared" si="216"/>
        <v>3491.4285714285716</v>
      </c>
      <c r="AC251" s="120">
        <f t="shared" si="217"/>
        <v>75.285714285714292</v>
      </c>
      <c r="AD251" s="67">
        <f t="shared" si="218"/>
        <v>156.40428571428572</v>
      </c>
      <c r="AE251" s="41">
        <f t="shared" si="219"/>
        <v>0.48135326945735868</v>
      </c>
    </row>
    <row r="252" spans="1:31" ht="13.8" x14ac:dyDescent="0.25">
      <c r="A252" s="95">
        <v>44110</v>
      </c>
      <c r="B252" s="81">
        <v>311685</v>
      </c>
      <c r="C252" s="81">
        <v>10100</v>
      </c>
      <c r="D252" s="81">
        <v>202950</v>
      </c>
      <c r="E252" s="81"/>
      <c r="F252" s="81">
        <f t="shared" si="204"/>
        <v>3956</v>
      </c>
      <c r="G252" s="81">
        <f t="shared" si="205"/>
        <v>123</v>
      </c>
      <c r="H252" s="81">
        <f t="shared" si="206"/>
        <v>2591</v>
      </c>
      <c r="I252" s="81">
        <f t="shared" si="207"/>
        <v>98635</v>
      </c>
      <c r="J252" s="82">
        <f t="shared" si="208"/>
        <v>4.0861749392085693E-2</v>
      </c>
      <c r="K252" s="82">
        <f t="shared" si="209"/>
        <v>1.2629244401548365E-3</v>
      </c>
      <c r="L252" s="82">
        <f t="shared" si="210"/>
        <v>2.660355467025351E-2</v>
      </c>
      <c r="M252" s="81">
        <f t="shared" si="211"/>
        <v>1.4663405889990426</v>
      </c>
      <c r="N252" s="84">
        <f t="shared" si="212"/>
        <v>3.2404510964595665E-2</v>
      </c>
      <c r="O252" s="84"/>
      <c r="P252" s="85">
        <f t="shared" si="213"/>
        <v>0.65113816834303861</v>
      </c>
      <c r="Q252" s="87">
        <f t="shared" si="214"/>
        <v>3.2404510964595665E-2</v>
      </c>
      <c r="R252" s="96">
        <f t="shared" si="215"/>
        <v>0.31645732069236576</v>
      </c>
      <c r="AB252" s="119">
        <f t="shared" si="216"/>
        <v>3671.2857142857142</v>
      </c>
      <c r="AC252" s="120">
        <f t="shared" si="217"/>
        <v>81.285714285714292</v>
      </c>
      <c r="AD252" s="67">
        <f t="shared" si="218"/>
        <v>159.49214285714285</v>
      </c>
      <c r="AE252" s="41">
        <f t="shared" si="219"/>
        <v>0.50965340881100285</v>
      </c>
    </row>
    <row r="253" spans="1:31" ht="13.8" x14ac:dyDescent="0.25">
      <c r="A253" s="95">
        <v>44111</v>
      </c>
      <c r="B253" s="81">
        <v>317023</v>
      </c>
      <c r="C253" s="81">
        <v>10217</v>
      </c>
      <c r="D253" s="81">
        <v>205956</v>
      </c>
      <c r="E253" s="81"/>
      <c r="F253" s="81">
        <f t="shared" si="204"/>
        <v>5338</v>
      </c>
      <c r="G253" s="81">
        <f t="shared" si="205"/>
        <v>117</v>
      </c>
      <c r="H253" s="81">
        <f t="shared" si="206"/>
        <v>3006</v>
      </c>
      <c r="I253" s="81">
        <f t="shared" si="207"/>
        <v>100850</v>
      </c>
      <c r="J253" s="82">
        <f t="shared" si="208"/>
        <v>5.4446418007595282E-2</v>
      </c>
      <c r="K253" s="82">
        <f t="shared" si="209"/>
        <v>1.1861915141683987E-3</v>
      </c>
      <c r="L253" s="82">
        <f t="shared" si="210"/>
        <v>3.0475997364018858E-2</v>
      </c>
      <c r="M253" s="81">
        <f t="shared" si="211"/>
        <v>1.7196037272427667</v>
      </c>
      <c r="N253" s="84">
        <f t="shared" si="212"/>
        <v>3.2227945606470194E-2</v>
      </c>
      <c r="O253" s="84"/>
      <c r="P253" s="85">
        <f t="shared" si="213"/>
        <v>0.64965633408301604</v>
      </c>
      <c r="Q253" s="87">
        <f t="shared" si="214"/>
        <v>3.2227945606470194E-2</v>
      </c>
      <c r="R253" s="96">
        <f t="shared" si="215"/>
        <v>0.31811572031051372</v>
      </c>
      <c r="AB253" s="119">
        <f t="shared" si="216"/>
        <v>3899.5714285714284</v>
      </c>
      <c r="AC253" s="120">
        <f t="shared" si="217"/>
        <v>87.428571428571431</v>
      </c>
      <c r="AD253" s="67">
        <f t="shared" si="218"/>
        <v>161.25214285714284</v>
      </c>
      <c r="AE253" s="41">
        <f t="shared" si="219"/>
        <v>0.54218548590716409</v>
      </c>
    </row>
    <row r="254" spans="1:31" ht="13.8" x14ac:dyDescent="0.25">
      <c r="A254" s="95">
        <v>44112</v>
      </c>
      <c r="B254" s="81">
        <v>322978</v>
      </c>
      <c r="C254" s="81">
        <v>10285</v>
      </c>
      <c r="D254" s="81">
        <v>208687</v>
      </c>
      <c r="E254" s="81"/>
      <c r="F254" s="81">
        <f t="shared" si="204"/>
        <v>5955</v>
      </c>
      <c r="G254" s="81">
        <f t="shared" si="205"/>
        <v>68</v>
      </c>
      <c r="H254" s="81">
        <f t="shared" si="206"/>
        <v>2731</v>
      </c>
      <c r="I254" s="81">
        <f t="shared" si="207"/>
        <v>104006</v>
      </c>
      <c r="J254" s="82">
        <f t="shared" si="208"/>
        <v>5.9411797959461353E-2</v>
      </c>
      <c r="K254" s="82">
        <f t="shared" si="209"/>
        <v>6.7426871591472486E-4</v>
      </c>
      <c r="L254" s="82">
        <f t="shared" si="210"/>
        <v>2.707982151710461E-2</v>
      </c>
      <c r="M254" s="81">
        <f t="shared" si="211"/>
        <v>2.1406501694218214</v>
      </c>
      <c r="N254" s="84">
        <f t="shared" si="212"/>
        <v>3.1844274223012094E-2</v>
      </c>
      <c r="O254" s="84"/>
      <c r="P254" s="85">
        <f t="shared" si="213"/>
        <v>0.64613379239452839</v>
      </c>
      <c r="Q254" s="87">
        <f t="shared" si="214"/>
        <v>3.1844274223012094E-2</v>
      </c>
      <c r="R254" s="96">
        <f t="shared" si="215"/>
        <v>0.32202193338245955</v>
      </c>
      <c r="AB254" s="119">
        <f t="shared" si="216"/>
        <v>4255.7142857142853</v>
      </c>
      <c r="AC254" s="120">
        <f t="shared" si="217"/>
        <v>89</v>
      </c>
      <c r="AD254" s="67">
        <f t="shared" si="218"/>
        <v>174.34214285714285</v>
      </c>
      <c r="AE254" s="41">
        <f t="shared" si="219"/>
        <v>0.51049045595893139</v>
      </c>
    </row>
    <row r="255" spans="1:31" ht="13.8" x14ac:dyDescent="0.25">
      <c r="A255" s="95">
        <v>44113</v>
      </c>
      <c r="B255" s="81">
        <v>329136</v>
      </c>
      <c r="C255" s="81">
        <v>10380</v>
      </c>
      <c r="D255" s="81">
        <v>211645</v>
      </c>
      <c r="E255" s="81"/>
      <c r="F255" s="81">
        <f t="shared" si="204"/>
        <v>6158</v>
      </c>
      <c r="G255" s="81">
        <f t="shared" si="205"/>
        <v>95</v>
      </c>
      <c r="H255" s="81">
        <f t="shared" si="206"/>
        <v>2958</v>
      </c>
      <c r="I255" s="81">
        <f t="shared" si="207"/>
        <v>107111</v>
      </c>
      <c r="J255" s="82">
        <f t="shared" si="208"/>
        <v>5.9579708478254279E-2</v>
      </c>
      <c r="K255" s="82">
        <f t="shared" si="209"/>
        <v>9.1340884179758855E-4</v>
      </c>
      <c r="L255" s="82">
        <f t="shared" si="210"/>
        <v>2.8440666884602811E-2</v>
      </c>
      <c r="M255" s="81">
        <f t="shared" si="211"/>
        <v>2.0296911758890648</v>
      </c>
      <c r="N255" s="84">
        <f t="shared" si="212"/>
        <v>3.1537115356569931E-2</v>
      </c>
      <c r="O255" s="84"/>
      <c r="P255" s="85">
        <f t="shared" si="213"/>
        <v>0.64303205969568811</v>
      </c>
      <c r="Q255" s="87">
        <f t="shared" si="214"/>
        <v>3.1537115356569931E-2</v>
      </c>
      <c r="R255" s="96">
        <f t="shared" si="215"/>
        <v>0.325430824947742</v>
      </c>
      <c r="AB255" s="119">
        <f t="shared" si="216"/>
        <v>4443.2857142857147</v>
      </c>
      <c r="AC255" s="120">
        <f t="shared" si="217"/>
        <v>89</v>
      </c>
      <c r="AD255" s="67">
        <f t="shared" si="218"/>
        <v>178.71071428571429</v>
      </c>
      <c r="AE255" s="41">
        <f t="shared" si="219"/>
        <v>0.49801155099022759</v>
      </c>
    </row>
    <row r="256" spans="1:31" ht="13.8" x14ac:dyDescent="0.25">
      <c r="A256" s="95">
        <v>44114</v>
      </c>
      <c r="B256" s="81">
        <v>335493</v>
      </c>
      <c r="C256" s="81">
        <v>10466</v>
      </c>
      <c r="D256" s="81">
        <v>214452</v>
      </c>
      <c r="E256" s="81"/>
      <c r="F256" s="81">
        <f t="shared" si="204"/>
        <v>6357</v>
      </c>
      <c r="G256" s="81">
        <f t="shared" si="205"/>
        <v>86</v>
      </c>
      <c r="H256" s="81">
        <f t="shared" si="206"/>
        <v>2807</v>
      </c>
      <c r="I256" s="81">
        <f t="shared" si="207"/>
        <v>110575</v>
      </c>
      <c r="J256" s="82">
        <f t="shared" si="208"/>
        <v>5.972926782518851E-2</v>
      </c>
      <c r="K256" s="82">
        <f t="shared" si="209"/>
        <v>8.0290539720476888E-4</v>
      </c>
      <c r="L256" s="82">
        <f t="shared" si="210"/>
        <v>2.6206458720392862E-2</v>
      </c>
      <c r="M256" s="81">
        <f t="shared" si="211"/>
        <v>2.2114281389643162</v>
      </c>
      <c r="N256" s="84">
        <f t="shared" si="212"/>
        <v>3.1195881881291115E-2</v>
      </c>
      <c r="O256" s="84"/>
      <c r="P256" s="85">
        <f t="shared" si="213"/>
        <v>0.63921452906618026</v>
      </c>
      <c r="Q256" s="87">
        <f t="shared" si="214"/>
        <v>3.1195881881291115E-2</v>
      </c>
      <c r="R256" s="96">
        <f t="shared" si="215"/>
        <v>0.32958958905252866</v>
      </c>
      <c r="AB256" s="119">
        <f t="shared" si="216"/>
        <v>4850.1428571428569</v>
      </c>
      <c r="AC256" s="120">
        <f t="shared" si="217"/>
        <v>93.857142857142861</v>
      </c>
      <c r="AD256" s="67">
        <f t="shared" si="218"/>
        <v>185.77428571428572</v>
      </c>
      <c r="AE256" s="41">
        <f t="shared" si="219"/>
        <v>0.50522139001245747</v>
      </c>
    </row>
    <row r="257" spans="1:31" ht="13.8" x14ac:dyDescent="0.25">
      <c r="A257" s="95">
        <v>44115</v>
      </c>
      <c r="B257" s="81">
        <v>340606</v>
      </c>
      <c r="C257" s="81">
        <v>10546</v>
      </c>
      <c r="D257" s="81">
        <v>216780</v>
      </c>
      <c r="E257" s="81"/>
      <c r="F257" s="81">
        <f t="shared" si="204"/>
        <v>5113</v>
      </c>
      <c r="G257" s="81">
        <f t="shared" si="205"/>
        <v>80</v>
      </c>
      <c r="H257" s="81">
        <f t="shared" si="206"/>
        <v>2328</v>
      </c>
      <c r="I257" s="81">
        <f t="shared" si="207"/>
        <v>113280</v>
      </c>
      <c r="J257" s="82">
        <f t="shared" si="208"/>
        <v>4.6541626280738824E-2</v>
      </c>
      <c r="K257" s="82">
        <f t="shared" si="209"/>
        <v>7.2349084331901426E-4</v>
      </c>
      <c r="L257" s="82">
        <f t="shared" si="210"/>
        <v>2.1053583540583315E-2</v>
      </c>
      <c r="M257" s="81">
        <f t="shared" si="211"/>
        <v>2.1371845207610858</v>
      </c>
      <c r="N257" s="84">
        <f t="shared" si="212"/>
        <v>3.0962461025348938E-2</v>
      </c>
      <c r="O257" s="84"/>
      <c r="P257" s="85">
        <f t="shared" si="213"/>
        <v>0.63645384990282028</v>
      </c>
      <c r="Q257" s="87">
        <f t="shared" si="214"/>
        <v>3.0962461025348938E-2</v>
      </c>
      <c r="R257" s="96">
        <f t="shared" si="215"/>
        <v>0.33258368907183078</v>
      </c>
      <c r="AB257" s="119">
        <f t="shared" si="216"/>
        <v>5101.4285714285716</v>
      </c>
      <c r="AC257" s="120">
        <f t="shared" si="217"/>
        <v>93.142857142857139</v>
      </c>
      <c r="AD257" s="67">
        <f t="shared" si="218"/>
        <v>192.02857142857144</v>
      </c>
      <c r="AE257" s="41">
        <f t="shared" si="219"/>
        <v>0.48504686802559138</v>
      </c>
    </row>
    <row r="258" spans="1:31" ht="13.8" x14ac:dyDescent="0.25">
      <c r="A258" s="95">
        <v>44116</v>
      </c>
      <c r="B258" s="81">
        <v>344465</v>
      </c>
      <c r="C258" s="81">
        <v>10659</v>
      </c>
      <c r="D258" s="81">
        <v>218817</v>
      </c>
      <c r="E258" s="81"/>
      <c r="F258" s="81">
        <f t="shared" si="204"/>
        <v>3859</v>
      </c>
      <c r="G258" s="81">
        <f t="shared" si="205"/>
        <v>113</v>
      </c>
      <c r="H258" s="81">
        <f t="shared" si="206"/>
        <v>2037</v>
      </c>
      <c r="I258" s="81">
        <f t="shared" si="207"/>
        <v>114989</v>
      </c>
      <c r="J258" s="82">
        <f t="shared" si="208"/>
        <v>3.4291573152500532E-2</v>
      </c>
      <c r="K258" s="82">
        <f t="shared" si="209"/>
        <v>9.9752824858757058E-4</v>
      </c>
      <c r="L258" s="82">
        <f t="shared" si="210"/>
        <v>1.7981991525423728E-2</v>
      </c>
      <c r="M258" s="81">
        <f t="shared" si="211"/>
        <v>1.8067671659140745</v>
      </c>
      <c r="N258" s="84">
        <f t="shared" si="212"/>
        <v>3.0943637234552131E-2</v>
      </c>
      <c r="O258" s="84"/>
      <c r="P258" s="85">
        <f t="shared" si="213"/>
        <v>0.63523725197044689</v>
      </c>
      <c r="Q258" s="87">
        <f t="shared" si="214"/>
        <v>3.0943637234552131E-2</v>
      </c>
      <c r="R258" s="96">
        <f t="shared" si="215"/>
        <v>0.33381911079500093</v>
      </c>
      <c r="AB258" s="119">
        <f t="shared" si="216"/>
        <v>5248</v>
      </c>
      <c r="AC258" s="120">
        <f t="shared" si="217"/>
        <v>97.428571428571431</v>
      </c>
      <c r="AD258" s="67">
        <f t="shared" si="218"/>
        <v>201.9207142857143</v>
      </c>
      <c r="AE258" s="41">
        <f t="shared" si="219"/>
        <v>0.48250904704463204</v>
      </c>
    </row>
    <row r="259" spans="1:31" ht="13.8" x14ac:dyDescent="0.25">
      <c r="A259" s="95">
        <v>44117</v>
      </c>
      <c r="B259" s="81">
        <v>350196</v>
      </c>
      <c r="C259" s="81">
        <v>10766</v>
      </c>
      <c r="D259" s="81">
        <v>221507</v>
      </c>
      <c r="E259" s="81"/>
      <c r="F259" s="81">
        <f t="shared" si="204"/>
        <v>5731</v>
      </c>
      <c r="G259" s="81">
        <f t="shared" si="205"/>
        <v>107</v>
      </c>
      <c r="H259" s="81">
        <f t="shared" si="206"/>
        <v>2690</v>
      </c>
      <c r="I259" s="81">
        <f t="shared" si="207"/>
        <v>117923</v>
      </c>
      <c r="J259" s="82">
        <f t="shared" si="208"/>
        <v>5.0173287776999184E-2</v>
      </c>
      <c r="K259" s="82">
        <f t="shared" si="209"/>
        <v>9.3052378923201345E-4</v>
      </c>
      <c r="L259" s="82">
        <f t="shared" si="210"/>
        <v>2.339354199097305E-2</v>
      </c>
      <c r="M259" s="81">
        <f t="shared" si="211"/>
        <v>2.0627015331388483</v>
      </c>
      <c r="N259" s="84">
        <f t="shared" si="212"/>
        <v>3.0742784040937075E-2</v>
      </c>
      <c r="O259" s="84"/>
      <c r="P259" s="85">
        <f t="shared" si="213"/>
        <v>0.63252293001633375</v>
      </c>
      <c r="Q259" s="87">
        <f t="shared" si="214"/>
        <v>3.0742784040937075E-2</v>
      </c>
      <c r="R259" s="96">
        <f t="shared" si="215"/>
        <v>0.33673428594272914</v>
      </c>
      <c r="AB259" s="119">
        <f t="shared" si="216"/>
        <v>5501.5714285714284</v>
      </c>
      <c r="AC259" s="120">
        <f t="shared" si="217"/>
        <v>95.142857142857139</v>
      </c>
      <c r="AD259" s="67">
        <f t="shared" si="218"/>
        <v>214.47642857142856</v>
      </c>
      <c r="AE259" s="41">
        <f t="shared" si="219"/>
        <v>0.44360519137967208</v>
      </c>
    </row>
    <row r="260" spans="1:31" ht="13.8" x14ac:dyDescent="0.25">
      <c r="A260" s="95">
        <v>44118</v>
      </c>
      <c r="B260" s="81">
        <v>358132</v>
      </c>
      <c r="C260" s="81">
        <v>10875</v>
      </c>
      <c r="D260" s="81">
        <v>225286</v>
      </c>
      <c r="E260" s="81"/>
      <c r="F260" s="81">
        <f t="shared" si="204"/>
        <v>7936</v>
      </c>
      <c r="G260" s="81">
        <f t="shared" si="205"/>
        <v>109</v>
      </c>
      <c r="H260" s="81">
        <f t="shared" si="206"/>
        <v>3779</v>
      </c>
      <c r="I260" s="81">
        <f t="shared" si="207"/>
        <v>121971</v>
      </c>
      <c r="J260" s="82">
        <f t="shared" si="208"/>
        <v>6.7756345799337508E-2</v>
      </c>
      <c r="K260" s="82">
        <f t="shared" si="209"/>
        <v>9.2433197934245232E-4</v>
      </c>
      <c r="L260" s="82">
        <f t="shared" si="210"/>
        <v>3.2046335320505756E-2</v>
      </c>
      <c r="M260" s="81">
        <f t="shared" si="211"/>
        <v>2.0550492710121593</v>
      </c>
      <c r="N260" s="84">
        <f t="shared" si="212"/>
        <v>3.0365898607217452E-2</v>
      </c>
      <c r="O260" s="84"/>
      <c r="P260" s="85">
        <f t="shared" si="213"/>
        <v>0.62905855941384736</v>
      </c>
      <c r="Q260" s="87">
        <f t="shared" si="214"/>
        <v>3.0365898607217452E-2</v>
      </c>
      <c r="R260" s="96">
        <f t="shared" si="215"/>
        <v>0.34057554197893514</v>
      </c>
      <c r="AB260" s="119">
        <f t="shared" si="216"/>
        <v>5872.7142857142853</v>
      </c>
      <c r="AC260" s="120">
        <f t="shared" si="217"/>
        <v>94</v>
      </c>
      <c r="AD260" s="67">
        <f t="shared" si="218"/>
        <v>234.06428571428569</v>
      </c>
      <c r="AE260" s="41">
        <f t="shared" si="219"/>
        <v>0.40159907229393638</v>
      </c>
    </row>
    <row r="261" spans="1:31" ht="13.8" x14ac:dyDescent="0.25">
      <c r="A261" s="95">
        <v>44119</v>
      </c>
      <c r="B261" s="81">
        <v>366448</v>
      </c>
      <c r="C261" s="81">
        <v>11005</v>
      </c>
      <c r="D261" s="81">
        <v>229083</v>
      </c>
      <c r="E261" s="81"/>
      <c r="F261" s="81">
        <f t="shared" si="204"/>
        <v>8316</v>
      </c>
      <c r="G261" s="81">
        <f t="shared" si="205"/>
        <v>130</v>
      </c>
      <c r="H261" s="81">
        <f t="shared" si="206"/>
        <v>3797</v>
      </c>
      <c r="I261" s="81">
        <f t="shared" si="207"/>
        <v>126360</v>
      </c>
      <c r="J261" s="82">
        <f t="shared" si="208"/>
        <v>6.8654932476948385E-2</v>
      </c>
      <c r="K261" s="82">
        <f t="shared" si="209"/>
        <v>1.0658271228406752E-3</v>
      </c>
      <c r="L261" s="82">
        <f t="shared" si="210"/>
        <v>3.1130350657123416E-2</v>
      </c>
      <c r="M261" s="81">
        <f t="shared" si="211"/>
        <v>2.1323938806075557</v>
      </c>
      <c r="N261" s="84">
        <f t="shared" si="212"/>
        <v>3.0031546085665634E-2</v>
      </c>
      <c r="O261" s="84"/>
      <c r="P261" s="85">
        <f t="shared" si="213"/>
        <v>0.62514463170763657</v>
      </c>
      <c r="Q261" s="87">
        <f t="shared" si="214"/>
        <v>3.0031546085665634E-2</v>
      </c>
      <c r="R261" s="96">
        <f t="shared" si="215"/>
        <v>0.34482382220669783</v>
      </c>
      <c r="AB261" s="119">
        <f t="shared" si="216"/>
        <v>6210</v>
      </c>
      <c r="AC261" s="120">
        <f t="shared" si="217"/>
        <v>102.85714285714286</v>
      </c>
      <c r="AD261" s="67">
        <f t="shared" si="218"/>
        <v>244.3807142857143</v>
      </c>
      <c r="AE261" s="41">
        <f t="shared" si="219"/>
        <v>0.42088895254184777</v>
      </c>
    </row>
    <row r="262" spans="1:31" ht="13.8" x14ac:dyDescent="0.25">
      <c r="A262" s="95">
        <v>44120</v>
      </c>
      <c r="B262" s="81">
        <v>375762</v>
      </c>
      <c r="C262" s="81">
        <v>11128</v>
      </c>
      <c r="D262" s="81">
        <v>232790</v>
      </c>
      <c r="E262" s="81"/>
      <c r="F262" s="81">
        <f t="shared" si="204"/>
        <v>9314</v>
      </c>
      <c r="G262" s="81">
        <f t="shared" si="205"/>
        <v>123</v>
      </c>
      <c r="H262" s="81">
        <f t="shared" si="206"/>
        <v>3707</v>
      </c>
      <c r="I262" s="81">
        <f t="shared" si="207"/>
        <v>131844</v>
      </c>
      <c r="J262" s="82">
        <f t="shared" si="208"/>
        <v>7.4235339088167998E-2</v>
      </c>
      <c r="K262" s="82">
        <f t="shared" si="209"/>
        <v>9.7340930674264003E-4</v>
      </c>
      <c r="L262" s="82">
        <f t="shared" si="210"/>
        <v>2.9336815447926559E-2</v>
      </c>
      <c r="M262" s="81">
        <f t="shared" si="211"/>
        <v>2.4491847120576784</v>
      </c>
      <c r="N262" s="84">
        <f t="shared" si="212"/>
        <v>2.9614490022940053E-2</v>
      </c>
      <c r="O262" s="84"/>
      <c r="P262" s="85">
        <f t="shared" si="213"/>
        <v>0.61951447991015585</v>
      </c>
      <c r="Q262" s="87">
        <f t="shared" si="214"/>
        <v>2.9614490022940053E-2</v>
      </c>
      <c r="R262" s="96">
        <f t="shared" si="215"/>
        <v>0.35087103006690412</v>
      </c>
      <c r="AB262" s="119">
        <f t="shared" si="216"/>
        <v>6660.8571428571431</v>
      </c>
      <c r="AC262" s="120">
        <f t="shared" si="217"/>
        <v>106.85714285714286</v>
      </c>
      <c r="AD262" s="67">
        <f t="shared" si="218"/>
        <v>266.75785714285712</v>
      </c>
      <c r="AE262" s="41">
        <f t="shared" si="219"/>
        <v>0.40057730258313456</v>
      </c>
    </row>
    <row r="263" spans="1:31" ht="13.8" x14ac:dyDescent="0.25">
      <c r="A263" s="95">
        <v>44121</v>
      </c>
      <c r="B263" s="81">
        <v>384416</v>
      </c>
      <c r="C263" s="81">
        <v>11229</v>
      </c>
      <c r="D263" s="81">
        <v>236584</v>
      </c>
      <c r="E263" s="81"/>
      <c r="F263" s="81">
        <f t="shared" si="204"/>
        <v>8654</v>
      </c>
      <c r="G263" s="81">
        <f t="shared" si="205"/>
        <v>101</v>
      </c>
      <c r="H263" s="81">
        <f t="shared" si="206"/>
        <v>3794</v>
      </c>
      <c r="I263" s="81">
        <f t="shared" si="207"/>
        <v>136603</v>
      </c>
      <c r="J263" s="82">
        <f t="shared" si="208"/>
        <v>6.6117934005610488E-2</v>
      </c>
      <c r="K263" s="82">
        <f t="shared" si="209"/>
        <v>7.6605685507114473E-4</v>
      </c>
      <c r="L263" s="82">
        <f t="shared" si="210"/>
        <v>2.8776432753860624E-2</v>
      </c>
      <c r="M263" s="81">
        <f t="shared" si="211"/>
        <v>2.2380623597010807</v>
      </c>
      <c r="N263" s="84">
        <f t="shared" si="212"/>
        <v>2.9210542745359194E-2</v>
      </c>
      <c r="O263" s="84"/>
      <c r="P263" s="85">
        <f t="shared" si="213"/>
        <v>0.61543744277033219</v>
      </c>
      <c r="Q263" s="87">
        <f t="shared" si="214"/>
        <v>2.9210542745359194E-2</v>
      </c>
      <c r="R263" s="96">
        <f t="shared" si="215"/>
        <v>0.35535201448430864</v>
      </c>
      <c r="AB263" s="119">
        <f t="shared" si="216"/>
        <v>6989</v>
      </c>
      <c r="AC263" s="120">
        <f t="shared" si="217"/>
        <v>109</v>
      </c>
      <c r="AD263" s="67">
        <f t="shared" si="218"/>
        <v>280.57857142857142</v>
      </c>
      <c r="AE263" s="41">
        <f t="shared" si="219"/>
        <v>0.38848298159415495</v>
      </c>
    </row>
    <row r="264" spans="1:31" ht="13.8" x14ac:dyDescent="0.25">
      <c r="A264" s="95">
        <v>44122</v>
      </c>
      <c r="B264" s="81">
        <v>392074</v>
      </c>
      <c r="C264" s="81">
        <v>11343</v>
      </c>
      <c r="D264" s="81">
        <v>239262</v>
      </c>
      <c r="E264" s="81"/>
      <c r="F264" s="81">
        <f t="shared" si="204"/>
        <v>7658</v>
      </c>
      <c r="G264" s="81">
        <f t="shared" si="205"/>
        <v>114</v>
      </c>
      <c r="H264" s="81">
        <f t="shared" si="206"/>
        <v>2678</v>
      </c>
      <c r="I264" s="81">
        <f t="shared" si="207"/>
        <v>141469</v>
      </c>
      <c r="J264" s="82">
        <f t="shared" si="208"/>
        <v>5.6479519220044204E-2</v>
      </c>
      <c r="K264" s="82">
        <f t="shared" si="209"/>
        <v>8.3453511269884263E-4</v>
      </c>
      <c r="L264" s="82">
        <f t="shared" si="210"/>
        <v>1.9604254664978074E-2</v>
      </c>
      <c r="M264" s="81">
        <f t="shared" si="211"/>
        <v>2.7633494856789751</v>
      </c>
      <c r="N264" s="84">
        <f t="shared" si="212"/>
        <v>2.8930763070236742E-2</v>
      </c>
      <c r="O264" s="84"/>
      <c r="P264" s="85">
        <f t="shared" si="213"/>
        <v>0.61024704520065087</v>
      </c>
      <c r="Q264" s="87">
        <f t="shared" si="214"/>
        <v>2.8930763070236742E-2</v>
      </c>
      <c r="R264" s="96">
        <f t="shared" si="215"/>
        <v>0.36082219172911234</v>
      </c>
      <c r="AB264" s="119">
        <f t="shared" si="216"/>
        <v>7352.5714285714284</v>
      </c>
      <c r="AC264" s="120">
        <f t="shared" si="217"/>
        <v>113.85714285714286</v>
      </c>
      <c r="AD264" s="67">
        <f t="shared" si="218"/>
        <v>288.64</v>
      </c>
      <c r="AE264" s="41">
        <f t="shared" si="219"/>
        <v>0.39446072220462469</v>
      </c>
    </row>
    <row r="265" spans="1:31" ht="13.8" x14ac:dyDescent="0.25">
      <c r="A265" s="95">
        <v>44123</v>
      </c>
      <c r="B265" s="81">
        <v>397883</v>
      </c>
      <c r="C265" s="81">
        <v>11474</v>
      </c>
      <c r="D265" s="81">
        <v>242198</v>
      </c>
      <c r="E265" s="81"/>
      <c r="F265" s="81">
        <f t="shared" si="204"/>
        <v>5809</v>
      </c>
      <c r="G265" s="81">
        <f t="shared" si="205"/>
        <v>131</v>
      </c>
      <c r="H265" s="81">
        <f t="shared" si="206"/>
        <v>2936</v>
      </c>
      <c r="I265" s="81">
        <f t="shared" si="207"/>
        <v>144211</v>
      </c>
      <c r="J265" s="82">
        <f t="shared" si="208"/>
        <v>4.1375253420642806E-2</v>
      </c>
      <c r="K265" s="82">
        <f t="shared" si="209"/>
        <v>9.2599792180619075E-4</v>
      </c>
      <c r="L265" s="82">
        <f t="shared" si="210"/>
        <v>2.0753663346740274E-2</v>
      </c>
      <c r="M265" s="81">
        <f t="shared" si="211"/>
        <v>1.9084824669595426</v>
      </c>
      <c r="N265" s="84">
        <f t="shared" si="212"/>
        <v>2.8837623120364531E-2</v>
      </c>
      <c r="O265" s="84"/>
      <c r="P265" s="85">
        <f t="shared" si="213"/>
        <v>0.6087166327789828</v>
      </c>
      <c r="Q265" s="87">
        <f t="shared" si="214"/>
        <v>2.8837623120364531E-2</v>
      </c>
      <c r="R265" s="96">
        <f t="shared" si="215"/>
        <v>0.36244574410065267</v>
      </c>
      <c r="AB265" s="119">
        <f t="shared" si="216"/>
        <v>7631.1428571428569</v>
      </c>
      <c r="AC265" s="120">
        <f t="shared" si="217"/>
        <v>116.42857142857143</v>
      </c>
      <c r="AD265" s="67">
        <f t="shared" si="218"/>
        <v>302.58642857142854</v>
      </c>
      <c r="AE265" s="41">
        <f t="shared" si="219"/>
        <v>0.38477790288961128</v>
      </c>
    </row>
    <row r="266" spans="1:31" ht="13.8" x14ac:dyDescent="0.25">
      <c r="A266" s="95">
        <v>44124</v>
      </c>
      <c r="B266" s="81">
        <v>406328</v>
      </c>
      <c r="C266" s="81">
        <v>11598</v>
      </c>
      <c r="D266" s="81">
        <v>246147</v>
      </c>
      <c r="E266" s="81"/>
      <c r="F266" s="81">
        <f t="shared" si="204"/>
        <v>8445</v>
      </c>
      <c r="G266" s="81">
        <f t="shared" si="205"/>
        <v>124</v>
      </c>
      <c r="H266" s="81">
        <f t="shared" si="206"/>
        <v>3949</v>
      </c>
      <c r="I266" s="81">
        <f t="shared" si="207"/>
        <v>148583</v>
      </c>
      <c r="J266" s="82">
        <f t="shared" si="208"/>
        <v>5.9013439859811452E-2</v>
      </c>
      <c r="K266" s="82">
        <f t="shared" si="209"/>
        <v>8.5985119026981294E-4</v>
      </c>
      <c r="L266" s="82">
        <f t="shared" si="210"/>
        <v>2.7383486696576545E-2</v>
      </c>
      <c r="M266" s="81">
        <f t="shared" si="211"/>
        <v>2.0894640745453645</v>
      </c>
      <c r="N266" s="84">
        <f t="shared" si="212"/>
        <v>2.854344273591778E-2</v>
      </c>
      <c r="O266" s="84"/>
      <c r="P266" s="85">
        <f t="shared" si="213"/>
        <v>0.60578399716485209</v>
      </c>
      <c r="Q266" s="87">
        <f t="shared" si="214"/>
        <v>2.854344273591778E-2</v>
      </c>
      <c r="R266" s="96">
        <f t="shared" si="215"/>
        <v>0.3656725600992301</v>
      </c>
      <c r="AB266" s="119">
        <f t="shared" si="216"/>
        <v>8018.8571428571431</v>
      </c>
      <c r="AC266" s="120">
        <f t="shared" si="217"/>
        <v>118.85714285714286</v>
      </c>
      <c r="AD266" s="67">
        <f t="shared" si="218"/>
        <v>322.99928571428569</v>
      </c>
      <c r="AE266" s="41">
        <f t="shared" si="219"/>
        <v>0.36797958420960686</v>
      </c>
    </row>
    <row r="267" spans="1:31" ht="13.8" x14ac:dyDescent="0.25">
      <c r="A267" s="95">
        <v>44125</v>
      </c>
      <c r="B267" s="81">
        <v>418257</v>
      </c>
      <c r="C267" s="81">
        <v>11748</v>
      </c>
      <c r="D267" s="81">
        <v>251401</v>
      </c>
      <c r="E267" s="81"/>
      <c r="F267" s="81">
        <f t="shared" si="204"/>
        <v>11929</v>
      </c>
      <c r="G267" s="81">
        <f t="shared" si="205"/>
        <v>150</v>
      </c>
      <c r="H267" s="81">
        <f t="shared" si="206"/>
        <v>5254</v>
      </c>
      <c r="I267" s="81">
        <f t="shared" si="207"/>
        <v>155108</v>
      </c>
      <c r="J267" s="82">
        <f t="shared" si="208"/>
        <v>8.0920015484816546E-2</v>
      </c>
      <c r="K267" s="82">
        <f t="shared" si="209"/>
        <v>1.0095367572333308E-3</v>
      </c>
      <c r="L267" s="82">
        <f t="shared" si="210"/>
        <v>3.5360707483359469E-2</v>
      </c>
      <c r="M267" s="81">
        <f t="shared" si="211"/>
        <v>2.2248961252369535</v>
      </c>
      <c r="N267" s="84">
        <f t="shared" si="212"/>
        <v>2.808799374547228E-2</v>
      </c>
      <c r="O267" s="84"/>
      <c r="P267" s="85">
        <f t="shared" si="213"/>
        <v>0.60106824273114379</v>
      </c>
      <c r="Q267" s="87">
        <f t="shared" si="214"/>
        <v>2.808799374547228E-2</v>
      </c>
      <c r="R267" s="96">
        <f t="shared" si="215"/>
        <v>0.37084376352338388</v>
      </c>
      <c r="AB267" s="119">
        <f t="shared" si="216"/>
        <v>8589.2857142857138</v>
      </c>
      <c r="AC267" s="120">
        <f t="shared" si="217"/>
        <v>124.71428571428571</v>
      </c>
      <c r="AD267" s="67">
        <f t="shared" si="218"/>
        <v>341.55</v>
      </c>
      <c r="AE267" s="41">
        <f t="shared" si="219"/>
        <v>0.36514210427253901</v>
      </c>
    </row>
    <row r="268" spans="1:31" ht="13.8" x14ac:dyDescent="0.25">
      <c r="A268" s="95">
        <v>44126</v>
      </c>
      <c r="B268" s="81">
        <v>430684</v>
      </c>
      <c r="C268" s="81">
        <v>11927</v>
      </c>
      <c r="D268" s="81">
        <v>256586</v>
      </c>
      <c r="E268" s="81"/>
      <c r="F268" s="81">
        <f t="shared" si="204"/>
        <v>12427</v>
      </c>
      <c r="G268" s="81">
        <f t="shared" si="205"/>
        <v>179</v>
      </c>
      <c r="H268" s="81">
        <f t="shared" si="206"/>
        <v>5185</v>
      </c>
      <c r="I268" s="81">
        <f t="shared" si="207"/>
        <v>162171</v>
      </c>
      <c r="J268" s="82">
        <f t="shared" si="208"/>
        <v>8.0770725764864493E-2</v>
      </c>
      <c r="K268" s="82">
        <f t="shared" si="209"/>
        <v>1.1540346081440028E-3</v>
      </c>
      <c r="L268" s="82">
        <f t="shared" si="210"/>
        <v>3.3428320911880756E-2</v>
      </c>
      <c r="M268" s="81">
        <f t="shared" si="211"/>
        <v>2.3356050954393361</v>
      </c>
      <c r="N268" s="84">
        <f t="shared" si="212"/>
        <v>2.7693157860519544E-2</v>
      </c>
      <c r="O268" s="84"/>
      <c r="P268" s="85">
        <f t="shared" si="213"/>
        <v>0.59576394758105711</v>
      </c>
      <c r="Q268" s="87">
        <f t="shared" si="214"/>
        <v>2.7693157860519544E-2</v>
      </c>
      <c r="R268" s="96">
        <f t="shared" si="215"/>
        <v>0.37654289455842338</v>
      </c>
      <c r="AB268" s="119">
        <f t="shared" si="216"/>
        <v>9176.5714285714294</v>
      </c>
      <c r="AC268" s="120">
        <f t="shared" si="217"/>
        <v>131.71428571428572</v>
      </c>
      <c r="AD268" s="67">
        <f t="shared" si="218"/>
        <v>366.3471428571429</v>
      </c>
      <c r="AE268" s="41">
        <f t="shared" si="219"/>
        <v>0.35953408749702659</v>
      </c>
    </row>
    <row r="269" spans="1:31" ht="13.8" x14ac:dyDescent="0.25">
      <c r="A269" s="95">
        <v>44127</v>
      </c>
      <c r="B269" s="81">
        <v>443757</v>
      </c>
      <c r="C269" s="81">
        <v>12066</v>
      </c>
      <c r="D269" s="81">
        <v>262233</v>
      </c>
      <c r="E269" s="81"/>
      <c r="F269" s="81">
        <f t="shared" si="204"/>
        <v>13073</v>
      </c>
      <c r="G269" s="81">
        <f t="shared" si="205"/>
        <v>139</v>
      </c>
      <c r="H269" s="81">
        <f t="shared" si="206"/>
        <v>5647</v>
      </c>
      <c r="I269" s="81">
        <f t="shared" si="207"/>
        <v>169458</v>
      </c>
      <c r="J269" s="82">
        <f t="shared" si="208"/>
        <v>8.1288485015521272E-2</v>
      </c>
      <c r="K269" s="82">
        <f t="shared" si="209"/>
        <v>8.5711995362919389E-4</v>
      </c>
      <c r="L269" s="82">
        <f t="shared" si="210"/>
        <v>3.4821268907511208E-2</v>
      </c>
      <c r="M269" s="81">
        <f t="shared" si="211"/>
        <v>2.2783675947895095</v>
      </c>
      <c r="N269" s="84">
        <f t="shared" si="212"/>
        <v>2.7190556994030515E-2</v>
      </c>
      <c r="O269" s="84"/>
      <c r="P269" s="85">
        <f t="shared" si="213"/>
        <v>0.59093828379045288</v>
      </c>
      <c r="Q269" s="87">
        <f t="shared" si="214"/>
        <v>2.7190556994030515E-2</v>
      </c>
      <c r="R269" s="96">
        <f t="shared" si="215"/>
        <v>0.38187115921551662</v>
      </c>
      <c r="AB269" s="119">
        <f t="shared" si="216"/>
        <v>9713.5714285714294</v>
      </c>
      <c r="AC269" s="120">
        <f t="shared" si="217"/>
        <v>134</v>
      </c>
      <c r="AD269" s="67">
        <f t="shared" si="218"/>
        <v>384.39499999999998</v>
      </c>
      <c r="AE269" s="41">
        <f t="shared" si="219"/>
        <v>0.34859974765540658</v>
      </c>
    </row>
    <row r="270" spans="1:31" ht="13.8" x14ac:dyDescent="0.25">
      <c r="A270" s="95">
        <v>44128</v>
      </c>
      <c r="B270" s="81">
        <v>456856</v>
      </c>
      <c r="C270" s="81">
        <v>12224</v>
      </c>
      <c r="D270" s="81">
        <v>267698</v>
      </c>
      <c r="E270" s="81"/>
      <c r="F270" s="81">
        <f t="shared" si="204"/>
        <v>13099</v>
      </c>
      <c r="G270" s="81">
        <f t="shared" si="205"/>
        <v>158</v>
      </c>
      <c r="H270" s="81">
        <f t="shared" si="206"/>
        <v>5465</v>
      </c>
      <c r="I270" s="81">
        <f t="shared" si="207"/>
        <v>176934</v>
      </c>
      <c r="J270" s="82">
        <f t="shared" si="208"/>
        <v>7.7967497846904085E-2</v>
      </c>
      <c r="K270" s="82">
        <f t="shared" si="209"/>
        <v>9.3238442563939143E-4</v>
      </c>
      <c r="L270" s="82">
        <f t="shared" si="210"/>
        <v>3.2249879026071356E-2</v>
      </c>
      <c r="M270" s="81">
        <f t="shared" si="211"/>
        <v>2.3496738840726787</v>
      </c>
      <c r="N270" s="84">
        <f t="shared" si="212"/>
        <v>2.6756789885653248E-2</v>
      </c>
      <c r="O270" s="84"/>
      <c r="P270" s="85">
        <f t="shared" si="213"/>
        <v>0.58595706305706829</v>
      </c>
      <c r="Q270" s="87">
        <f t="shared" si="214"/>
        <v>2.6756789885653248E-2</v>
      </c>
      <c r="R270" s="96">
        <f t="shared" si="215"/>
        <v>0.38728614705727848</v>
      </c>
      <c r="AB270" s="119">
        <f t="shared" si="216"/>
        <v>10348.571428571429</v>
      </c>
      <c r="AC270" s="120">
        <f t="shared" si="217"/>
        <v>142.14285714285714</v>
      </c>
      <c r="AD270" s="67">
        <f t="shared" si="218"/>
        <v>404.39142857142855</v>
      </c>
      <c r="AE270" s="41">
        <f t="shared" si="219"/>
        <v>0.35149819481831607</v>
      </c>
    </row>
    <row r="271" spans="1:31" ht="13.8" x14ac:dyDescent="0.25">
      <c r="A271" s="95">
        <v>44129</v>
      </c>
      <c r="B271" s="81">
        <v>468097</v>
      </c>
      <c r="C271" s="81">
        <v>12365</v>
      </c>
      <c r="D271" s="81">
        <v>271620</v>
      </c>
      <c r="E271" s="81"/>
      <c r="F271" s="81">
        <f t="shared" ref="F271:F284" si="220">B271-B270</f>
        <v>11241</v>
      </c>
      <c r="G271" s="81">
        <f t="shared" ref="G271:G284" si="221">C271-C270</f>
        <v>141</v>
      </c>
      <c r="H271" s="81">
        <f t="shared" ref="H271:H284" si="222">D271-D270</f>
        <v>3922</v>
      </c>
      <c r="I271" s="81">
        <f t="shared" ref="I271:I284" si="223">B271-D271-C271</f>
        <v>184112</v>
      </c>
      <c r="J271" s="82">
        <f t="shared" ref="J271:J284" si="224">F271/I270*$B$2/($B$2-B270)</f>
        <v>6.4097634066451956E-2</v>
      </c>
      <c r="K271" s="82">
        <f t="shared" ref="K271:K284" si="225">G271/I270</f>
        <v>7.9690732137407169E-4</v>
      </c>
      <c r="L271" s="82">
        <f t="shared" ref="L271:L284" si="226">H271/I270</f>
        <v>2.2166457549142617E-2</v>
      </c>
      <c r="M271" s="81">
        <f t="shared" ref="M271:M284" si="227">J271/(K271+L271)</f>
        <v>2.7912997257970984</v>
      </c>
      <c r="N271" s="84">
        <f t="shared" ref="N271:N284" si="228">C271/B271</f>
        <v>2.6415465170680438E-2</v>
      </c>
      <c r="O271" s="84"/>
      <c r="P271" s="85">
        <f t="shared" ref="P271:P284" si="229">D271/B271</f>
        <v>0.58026434691954876</v>
      </c>
      <c r="Q271" s="87">
        <f t="shared" ref="Q271:Q284" si="230">N271</f>
        <v>2.6415465170680438E-2</v>
      </c>
      <c r="R271" s="96">
        <f t="shared" ref="R271:R284" si="231">IF(P271="","",1-SUM(P271:Q271))</f>
        <v>0.39332018790977086</v>
      </c>
      <c r="AB271" s="119">
        <f t="shared" ref="AB271:AB284" si="232">AVERAGE(F265:F271)</f>
        <v>10860.428571428571</v>
      </c>
      <c r="AC271" s="120">
        <f t="shared" ref="AC271:AC284" si="233">AVERAGE(G265:G271)</f>
        <v>146</v>
      </c>
      <c r="AD271" s="67">
        <f t="shared" ref="AD271:AD284" si="234">INDEX(AB250:AB271,$AE$3)*$AD$2</f>
        <v>419.7128571428571</v>
      </c>
      <c r="AE271" s="41">
        <f t="shared" ref="AE271:AE284" si="235">AC271/AD271</f>
        <v>0.34785686813093308</v>
      </c>
    </row>
    <row r="272" spans="1:31" ht="13.8" x14ac:dyDescent="0.25">
      <c r="A272" s="95">
        <v>44130</v>
      </c>
      <c r="B272" s="81">
        <v>476831</v>
      </c>
      <c r="C272" s="81">
        <v>12553</v>
      </c>
      <c r="D272" s="81">
        <v>275878</v>
      </c>
      <c r="E272" s="81"/>
      <c r="F272" s="81">
        <f t="shared" si="220"/>
        <v>8734</v>
      </c>
      <c r="G272" s="81">
        <f t="shared" si="221"/>
        <v>188</v>
      </c>
      <c r="H272" s="81">
        <f t="shared" si="222"/>
        <v>4258</v>
      </c>
      <c r="I272" s="81">
        <f t="shared" si="223"/>
        <v>188400</v>
      </c>
      <c r="J272" s="82">
        <f t="shared" si="224"/>
        <v>4.7871227042718734E-2</v>
      </c>
      <c r="K272" s="82">
        <f t="shared" si="225"/>
        <v>1.0211175806031111E-3</v>
      </c>
      <c r="L272" s="82">
        <f t="shared" si="226"/>
        <v>2.3127226905361953E-2</v>
      </c>
      <c r="M272" s="81">
        <f t="shared" si="227"/>
        <v>1.9823813210276724</v>
      </c>
      <c r="N272" s="84">
        <f t="shared" si="228"/>
        <v>2.6325889046643361E-2</v>
      </c>
      <c r="O272" s="84"/>
      <c r="P272" s="85">
        <f t="shared" si="229"/>
        <v>0.57856557144984277</v>
      </c>
      <c r="Q272" s="87">
        <f t="shared" si="230"/>
        <v>2.6325889046643361E-2</v>
      </c>
      <c r="R272" s="96">
        <f t="shared" si="231"/>
        <v>0.39510853950351388</v>
      </c>
      <c r="AB272" s="119">
        <f t="shared" si="232"/>
        <v>11278.285714285714</v>
      </c>
      <c r="AC272" s="120">
        <f t="shared" si="233"/>
        <v>154.14285714285714</v>
      </c>
      <c r="AD272" s="67">
        <f t="shared" si="234"/>
        <v>441.0371428571429</v>
      </c>
      <c r="AE272" s="41">
        <f t="shared" si="235"/>
        <v>0.34950085188808194</v>
      </c>
    </row>
    <row r="273" spans="1:31" ht="13.8" x14ac:dyDescent="0.25">
      <c r="A273" s="95">
        <v>44131</v>
      </c>
      <c r="B273" s="81">
        <v>490762</v>
      </c>
      <c r="C273" s="81">
        <v>12766</v>
      </c>
      <c r="D273" s="81">
        <v>282612</v>
      </c>
      <c r="E273" s="81"/>
      <c r="F273" s="81">
        <f t="shared" si="220"/>
        <v>13931</v>
      </c>
      <c r="G273" s="81">
        <f t="shared" si="221"/>
        <v>213</v>
      </c>
      <c r="H273" s="81">
        <f t="shared" si="222"/>
        <v>6734</v>
      </c>
      <c r="I273" s="81">
        <f t="shared" si="223"/>
        <v>195384</v>
      </c>
      <c r="J273" s="82">
        <f t="shared" si="224"/>
        <v>7.463091772635648E-2</v>
      </c>
      <c r="K273" s="82">
        <f t="shared" si="225"/>
        <v>1.1305732484076434E-3</v>
      </c>
      <c r="L273" s="82">
        <f t="shared" si="226"/>
        <v>3.5743099787685778E-2</v>
      </c>
      <c r="M273" s="81">
        <f t="shared" si="227"/>
        <v>2.0239621274860458</v>
      </c>
      <c r="N273" s="84">
        <f t="shared" si="228"/>
        <v>2.6012608963204158E-2</v>
      </c>
      <c r="O273" s="84"/>
      <c r="P273" s="85">
        <f t="shared" si="229"/>
        <v>0.5758636569253528</v>
      </c>
      <c r="Q273" s="87">
        <f t="shared" si="230"/>
        <v>2.6012608963204158E-2</v>
      </c>
      <c r="R273" s="96">
        <f t="shared" si="231"/>
        <v>0.39812373411144308</v>
      </c>
      <c r="AB273" s="119">
        <f t="shared" si="232"/>
        <v>12062</v>
      </c>
      <c r="AC273" s="120">
        <f t="shared" si="233"/>
        <v>166.85714285714286</v>
      </c>
      <c r="AD273" s="67">
        <f t="shared" si="234"/>
        <v>472.41071428571428</v>
      </c>
      <c r="AE273" s="41">
        <f t="shared" si="235"/>
        <v>0.35320355320355323</v>
      </c>
    </row>
    <row r="274" spans="1:31" ht="13.8" x14ac:dyDescent="0.25">
      <c r="A274" s="95">
        <v>44132</v>
      </c>
      <c r="B274" s="81">
        <v>508934</v>
      </c>
      <c r="C274" s="81">
        <v>13024</v>
      </c>
      <c r="D274" s="81">
        <v>289479</v>
      </c>
      <c r="E274" s="81"/>
      <c r="F274" s="81">
        <f t="shared" si="220"/>
        <v>18172</v>
      </c>
      <c r="G274" s="81">
        <f t="shared" si="221"/>
        <v>258</v>
      </c>
      <c r="H274" s="81">
        <f t="shared" si="222"/>
        <v>6867</v>
      </c>
      <c r="I274" s="81">
        <f t="shared" si="223"/>
        <v>206431</v>
      </c>
      <c r="J274" s="82">
        <f t="shared" si="224"/>
        <v>9.3896423810657714E-2</v>
      </c>
      <c r="K274" s="82">
        <f t="shared" si="225"/>
        <v>1.3204765999262991E-3</v>
      </c>
      <c r="L274" s="82">
        <f t="shared" si="226"/>
        <v>3.5146173688736029E-2</v>
      </c>
      <c r="M274" s="81">
        <f t="shared" si="227"/>
        <v>2.5748573852381118</v>
      </c>
      <c r="N274" s="84">
        <f t="shared" si="228"/>
        <v>2.5590744575917507E-2</v>
      </c>
      <c r="O274" s="84"/>
      <c r="P274" s="85">
        <f t="shared" si="229"/>
        <v>0.56879477496099695</v>
      </c>
      <c r="Q274" s="87">
        <f t="shared" si="230"/>
        <v>2.5590744575917507E-2</v>
      </c>
      <c r="R274" s="96">
        <f t="shared" si="231"/>
        <v>0.40561448046308557</v>
      </c>
      <c r="AB274" s="119">
        <f t="shared" si="232"/>
        <v>12953.857142857143</v>
      </c>
      <c r="AC274" s="120">
        <f t="shared" si="233"/>
        <v>182.28571428571428</v>
      </c>
      <c r="AD274" s="67">
        <f t="shared" si="234"/>
        <v>504.7114285714286</v>
      </c>
      <c r="AE274" s="41">
        <f t="shared" si="235"/>
        <v>0.36116819229092717</v>
      </c>
    </row>
    <row r="275" spans="1:31" ht="13.8" x14ac:dyDescent="0.25">
      <c r="A275" s="95">
        <v>44133</v>
      </c>
      <c r="B275" s="81">
        <v>528146</v>
      </c>
      <c r="C275" s="81">
        <v>13222</v>
      </c>
      <c r="D275" s="81">
        <v>297284</v>
      </c>
      <c r="E275" s="81"/>
      <c r="F275" s="81">
        <f t="shared" si="220"/>
        <v>19212</v>
      </c>
      <c r="G275" s="81">
        <f t="shared" si="221"/>
        <v>198</v>
      </c>
      <c r="H275" s="81">
        <f t="shared" si="222"/>
        <v>7805</v>
      </c>
      <c r="I275" s="81">
        <f t="shared" si="223"/>
        <v>217640</v>
      </c>
      <c r="J275" s="82">
        <f t="shared" si="224"/>
        <v>9.3991128390682757E-2</v>
      </c>
      <c r="K275" s="82">
        <f t="shared" si="225"/>
        <v>9.5915826595811674E-4</v>
      </c>
      <c r="L275" s="82">
        <f t="shared" si="226"/>
        <v>3.7809243766682328E-2</v>
      </c>
      <c r="M275" s="81">
        <f t="shared" si="227"/>
        <v>2.4244261682890205</v>
      </c>
      <c r="N275" s="84">
        <f t="shared" si="228"/>
        <v>2.5034744180586429E-2</v>
      </c>
      <c r="O275" s="84"/>
      <c r="P275" s="85">
        <f t="shared" si="229"/>
        <v>0.56288223332184661</v>
      </c>
      <c r="Q275" s="87">
        <f t="shared" si="230"/>
        <v>2.5034744180586429E-2</v>
      </c>
      <c r="R275" s="96">
        <f t="shared" si="231"/>
        <v>0.41208302249756701</v>
      </c>
      <c r="AB275" s="119">
        <f t="shared" si="232"/>
        <v>13923.142857142857</v>
      </c>
      <c r="AC275" s="120">
        <f t="shared" si="233"/>
        <v>185</v>
      </c>
      <c r="AD275" s="67">
        <f t="shared" si="234"/>
        <v>534.24642857142862</v>
      </c>
      <c r="AE275" s="41">
        <f t="shared" si="235"/>
        <v>0.34628214641450905</v>
      </c>
    </row>
    <row r="276" spans="1:31" ht="13.8" x14ac:dyDescent="0.25">
      <c r="A276" s="95">
        <v>44134</v>
      </c>
      <c r="B276" s="81">
        <v>547467</v>
      </c>
      <c r="C276" s="81">
        <v>13449</v>
      </c>
      <c r="D276" s="81">
        <v>305047</v>
      </c>
      <c r="E276" s="81"/>
      <c r="F276" s="81">
        <f t="shared" si="220"/>
        <v>19321</v>
      </c>
      <c r="G276" s="81">
        <f t="shared" si="221"/>
        <v>227</v>
      </c>
      <c r="H276" s="81">
        <f t="shared" si="222"/>
        <v>7763</v>
      </c>
      <c r="I276" s="81">
        <f t="shared" si="223"/>
        <v>228971</v>
      </c>
      <c r="J276" s="82">
        <f t="shared" si="224"/>
        <v>8.9689754042711234E-2</v>
      </c>
      <c r="K276" s="82">
        <f t="shared" si="225"/>
        <v>1.0430068002205478E-3</v>
      </c>
      <c r="L276" s="82">
        <f t="shared" si="226"/>
        <v>3.5668994670097411E-2</v>
      </c>
      <c r="M276" s="81">
        <f t="shared" si="227"/>
        <v>2.4430635882172305</v>
      </c>
      <c r="N276" s="84">
        <f t="shared" si="228"/>
        <v>2.4565864243872235E-2</v>
      </c>
      <c r="O276" s="84"/>
      <c r="P276" s="85">
        <f t="shared" si="229"/>
        <v>0.55719705479964998</v>
      </c>
      <c r="Q276" s="87">
        <f t="shared" si="230"/>
        <v>2.4565864243872235E-2</v>
      </c>
      <c r="R276" s="96">
        <f t="shared" si="231"/>
        <v>0.41823708095647782</v>
      </c>
      <c r="AB276" s="119">
        <f t="shared" si="232"/>
        <v>14815.714285714286</v>
      </c>
      <c r="AC276" s="120">
        <f t="shared" si="233"/>
        <v>197.57142857142858</v>
      </c>
      <c r="AD276" s="67">
        <f t="shared" si="234"/>
        <v>569.17142857142858</v>
      </c>
      <c r="AE276" s="41">
        <f t="shared" si="235"/>
        <v>0.34712112845740678</v>
      </c>
    </row>
    <row r="277" spans="1:31" ht="13.8" x14ac:dyDescent="0.25">
      <c r="A277" s="95">
        <v>44135</v>
      </c>
      <c r="B277" s="81">
        <v>564966</v>
      </c>
      <c r="C277" s="81">
        <v>13667</v>
      </c>
      <c r="D277" s="81">
        <v>313354</v>
      </c>
      <c r="E277" s="81"/>
      <c r="F277" s="81">
        <f t="shared" si="220"/>
        <v>17499</v>
      </c>
      <c r="G277" s="81">
        <f t="shared" si="221"/>
        <v>218</v>
      </c>
      <c r="H277" s="81">
        <f t="shared" si="222"/>
        <v>8307</v>
      </c>
      <c r="I277" s="81">
        <f t="shared" si="223"/>
        <v>237945</v>
      </c>
      <c r="J277" s="82">
        <f t="shared" si="224"/>
        <v>7.7241096946158549E-2</v>
      </c>
      <c r="K277" s="82">
        <f t="shared" si="225"/>
        <v>9.5208563529879326E-4</v>
      </c>
      <c r="L277" s="82">
        <f t="shared" si="226"/>
        <v>3.6279703543243468E-2</v>
      </c>
      <c r="M277" s="81">
        <f t="shared" si="227"/>
        <v>2.074600728311891</v>
      </c>
      <c r="N277" s="84">
        <f t="shared" si="228"/>
        <v>2.4190836262713154E-2</v>
      </c>
      <c r="O277" s="84"/>
      <c r="P277" s="85">
        <f t="shared" si="229"/>
        <v>0.5546422262578633</v>
      </c>
      <c r="Q277" s="87">
        <f t="shared" si="230"/>
        <v>2.4190836262713154E-2</v>
      </c>
      <c r="R277" s="96">
        <f t="shared" si="231"/>
        <v>0.42116693747942358</v>
      </c>
      <c r="AB277" s="119">
        <f t="shared" si="232"/>
        <v>15444.285714285714</v>
      </c>
      <c r="AC277" s="120">
        <f t="shared" si="233"/>
        <v>206.14285714285714</v>
      </c>
      <c r="AD277" s="67">
        <f t="shared" si="234"/>
        <v>597.32357142857143</v>
      </c>
      <c r="AE277" s="41">
        <f t="shared" si="235"/>
        <v>0.3451108695574186</v>
      </c>
    </row>
    <row r="278" spans="1:31" ht="13.8" x14ac:dyDescent="0.25">
      <c r="A278" s="95">
        <v>44136</v>
      </c>
      <c r="B278" s="81">
        <v>579464</v>
      </c>
      <c r="C278" s="81">
        <v>13877</v>
      </c>
      <c r="D278" s="81">
        <v>320877</v>
      </c>
      <c r="E278" s="81"/>
      <c r="F278" s="81">
        <f t="shared" si="220"/>
        <v>14498</v>
      </c>
      <c r="G278" s="81">
        <f t="shared" si="221"/>
        <v>210</v>
      </c>
      <c r="H278" s="81">
        <f t="shared" si="222"/>
        <v>7523</v>
      </c>
      <c r="I278" s="81">
        <f t="shared" si="223"/>
        <v>244710</v>
      </c>
      <c r="J278" s="82">
        <f t="shared" si="224"/>
        <v>6.1602103271855946E-2</v>
      </c>
      <c r="K278" s="82">
        <f t="shared" si="225"/>
        <v>8.8255689339973521E-4</v>
      </c>
      <c r="L278" s="82">
        <f t="shared" si="226"/>
        <v>3.1616550043077181E-2</v>
      </c>
      <c r="M278" s="81">
        <f t="shared" si="227"/>
        <v>1.8955014176932321</v>
      </c>
      <c r="N278" s="84">
        <f t="shared" si="228"/>
        <v>2.3947993317962806E-2</v>
      </c>
      <c r="O278" s="84"/>
      <c r="P278" s="85">
        <f t="shared" si="229"/>
        <v>0.55374794637803215</v>
      </c>
      <c r="Q278" s="87">
        <f t="shared" si="230"/>
        <v>2.3947993317962806E-2</v>
      </c>
      <c r="R278" s="96">
        <f t="shared" si="231"/>
        <v>0.42230406030400502</v>
      </c>
      <c r="AB278" s="119">
        <f t="shared" si="232"/>
        <v>15909.571428571429</v>
      </c>
      <c r="AC278" s="120">
        <f t="shared" si="233"/>
        <v>216</v>
      </c>
      <c r="AD278" s="67">
        <f t="shared" si="234"/>
        <v>620.30571428571432</v>
      </c>
      <c r="AE278" s="41">
        <f t="shared" si="235"/>
        <v>0.34821539609501306</v>
      </c>
    </row>
    <row r="279" spans="1:31" ht="13.8" x14ac:dyDescent="0.25">
      <c r="A279" s="95">
        <v>44137</v>
      </c>
      <c r="B279" s="81">
        <v>591449</v>
      </c>
      <c r="C279" s="81">
        <v>14157</v>
      </c>
      <c r="D279" s="81">
        <v>326463</v>
      </c>
      <c r="E279" s="81"/>
      <c r="F279" s="81">
        <f t="shared" si="220"/>
        <v>11985</v>
      </c>
      <c r="G279" s="81">
        <f t="shared" si="221"/>
        <v>280</v>
      </c>
      <c r="H279" s="81">
        <f t="shared" si="222"/>
        <v>5586</v>
      </c>
      <c r="I279" s="81">
        <f t="shared" si="223"/>
        <v>250829</v>
      </c>
      <c r="J279" s="82">
        <f t="shared" si="224"/>
        <v>4.9530566276867534E-2</v>
      </c>
      <c r="K279" s="82">
        <f t="shared" si="225"/>
        <v>1.1442115156716113E-3</v>
      </c>
      <c r="L279" s="82">
        <f t="shared" si="226"/>
        <v>2.2827019737648644E-2</v>
      </c>
      <c r="M279" s="81">
        <f t="shared" si="227"/>
        <v>2.0662504046389798</v>
      </c>
      <c r="N279" s="84">
        <f t="shared" si="228"/>
        <v>2.3936129742378465E-2</v>
      </c>
      <c r="O279" s="84"/>
      <c r="P279" s="85">
        <f t="shared" si="229"/>
        <v>0.55197151402741407</v>
      </c>
      <c r="Q279" s="87">
        <f t="shared" si="230"/>
        <v>2.3936129742378465E-2</v>
      </c>
      <c r="R279" s="96">
        <f t="shared" si="231"/>
        <v>0.42409235623020747</v>
      </c>
      <c r="AB279" s="119">
        <f t="shared" si="232"/>
        <v>16374</v>
      </c>
      <c r="AC279" s="120">
        <f t="shared" si="233"/>
        <v>229.14285714285714</v>
      </c>
      <c r="AD279" s="67">
        <f t="shared" si="234"/>
        <v>663.41</v>
      </c>
      <c r="AE279" s="41">
        <f t="shared" si="235"/>
        <v>0.34540157239543745</v>
      </c>
    </row>
    <row r="280" spans="1:31" ht="13.8" x14ac:dyDescent="0.25">
      <c r="A280" s="95">
        <v>44138</v>
      </c>
      <c r="B280" s="81">
        <v>612136</v>
      </c>
      <c r="C280" s="81">
        <v>14494</v>
      </c>
      <c r="D280" s="81">
        <v>334905</v>
      </c>
      <c r="E280" s="81"/>
      <c r="F280" s="81">
        <f t="shared" si="220"/>
        <v>20687</v>
      </c>
      <c r="G280" s="81">
        <f t="shared" si="221"/>
        <v>337</v>
      </c>
      <c r="H280" s="81">
        <f t="shared" si="222"/>
        <v>8442</v>
      </c>
      <c r="I280" s="81">
        <f t="shared" si="223"/>
        <v>262737</v>
      </c>
      <c r="J280" s="82">
        <f t="shared" si="224"/>
        <v>8.3427340461309424E-2</v>
      </c>
      <c r="K280" s="82">
        <f t="shared" si="225"/>
        <v>1.3435448054252099E-3</v>
      </c>
      <c r="L280" s="82">
        <f t="shared" si="226"/>
        <v>3.3656395392877222E-2</v>
      </c>
      <c r="M280" s="81">
        <f t="shared" si="227"/>
        <v>2.3836423716334183</v>
      </c>
      <c r="N280" s="84">
        <f t="shared" si="228"/>
        <v>2.3677744814877739E-2</v>
      </c>
      <c r="O280" s="84"/>
      <c r="P280" s="85">
        <f t="shared" si="229"/>
        <v>0.54710881242076925</v>
      </c>
      <c r="Q280" s="87">
        <f t="shared" si="230"/>
        <v>2.3677744814877739E-2</v>
      </c>
      <c r="R280" s="96">
        <f t="shared" si="231"/>
        <v>0.42921344276435303</v>
      </c>
      <c r="AB280" s="119">
        <f t="shared" si="232"/>
        <v>17339.142857142859</v>
      </c>
      <c r="AC280" s="120">
        <f t="shared" si="233"/>
        <v>246.85714285714286</v>
      </c>
      <c r="AD280" s="67">
        <f t="shared" si="234"/>
        <v>712.46214285714291</v>
      </c>
      <c r="AE280" s="41">
        <f t="shared" si="235"/>
        <v>0.34648457512028208</v>
      </c>
    </row>
    <row r="281" spans="1:31" ht="13.8" x14ac:dyDescent="0.25">
      <c r="A281" s="95">
        <v>44139</v>
      </c>
      <c r="B281" s="81">
        <v>636540</v>
      </c>
      <c r="C281" s="81">
        <v>14835</v>
      </c>
      <c r="D281" s="81">
        <v>344510</v>
      </c>
      <c r="E281" s="81"/>
      <c r="F281" s="81">
        <f t="shared" si="220"/>
        <v>24404</v>
      </c>
      <c r="G281" s="81">
        <f t="shared" si="221"/>
        <v>341</v>
      </c>
      <c r="H281" s="81">
        <f t="shared" si="222"/>
        <v>9605</v>
      </c>
      <c r="I281" s="81">
        <f t="shared" si="223"/>
        <v>277195</v>
      </c>
      <c r="J281" s="82">
        <f t="shared" si="224"/>
        <v>9.3994823972335384E-2</v>
      </c>
      <c r="K281" s="82">
        <f t="shared" si="225"/>
        <v>1.2978758225906514E-3</v>
      </c>
      <c r="L281" s="82">
        <f t="shared" si="226"/>
        <v>3.6557470017546063E-2</v>
      </c>
      <c r="M281" s="81">
        <f t="shared" si="227"/>
        <v>2.4830000066377922</v>
      </c>
      <c r="N281" s="84">
        <f t="shared" si="228"/>
        <v>2.3305683853332076E-2</v>
      </c>
      <c r="O281" s="84"/>
      <c r="P281" s="85">
        <f t="shared" si="229"/>
        <v>0.54122286109278284</v>
      </c>
      <c r="Q281" s="87">
        <f t="shared" si="230"/>
        <v>2.3305683853332076E-2</v>
      </c>
      <c r="R281" s="96">
        <f t="shared" si="231"/>
        <v>0.43547145505388507</v>
      </c>
      <c r="AB281" s="119">
        <f t="shared" si="232"/>
        <v>18229.428571428572</v>
      </c>
      <c r="AC281" s="120">
        <f t="shared" si="233"/>
        <v>258.71428571428572</v>
      </c>
      <c r="AD281" s="67">
        <f t="shared" si="234"/>
        <v>765.77285714285711</v>
      </c>
      <c r="AE281" s="41">
        <f t="shared" si="235"/>
        <v>0.33784729153180448</v>
      </c>
    </row>
    <row r="282" spans="1:31" ht="13.8" x14ac:dyDescent="0.25">
      <c r="A282" s="95">
        <v>44140</v>
      </c>
      <c r="B282" s="81">
        <v>661670</v>
      </c>
      <c r="C282" s="81">
        <v>15150</v>
      </c>
      <c r="D282" s="81">
        <v>355191</v>
      </c>
      <c r="E282" s="81"/>
      <c r="F282" s="81">
        <f t="shared" si="220"/>
        <v>25130</v>
      </c>
      <c r="G282" s="81">
        <f t="shared" si="221"/>
        <v>315</v>
      </c>
      <c r="H282" s="81">
        <f t="shared" si="222"/>
        <v>10681</v>
      </c>
      <c r="I282" s="81">
        <f t="shared" si="223"/>
        <v>291329</v>
      </c>
      <c r="J282" s="82">
        <f t="shared" si="224"/>
        <v>9.1786416216524155E-2</v>
      </c>
      <c r="K282" s="82">
        <f t="shared" si="225"/>
        <v>1.1363841339129494E-3</v>
      </c>
      <c r="L282" s="82">
        <f t="shared" si="226"/>
        <v>3.8532441061346706E-2</v>
      </c>
      <c r="M282" s="81">
        <f t="shared" si="227"/>
        <v>2.3138173556874695</v>
      </c>
      <c r="N282" s="84">
        <f t="shared" si="228"/>
        <v>2.2896610092644369E-2</v>
      </c>
      <c r="O282" s="84"/>
      <c r="P282" s="85">
        <f t="shared" si="229"/>
        <v>0.53680989012649816</v>
      </c>
      <c r="Q282" s="87">
        <f t="shared" si="230"/>
        <v>2.2896610092644369E-2</v>
      </c>
      <c r="R282" s="96">
        <f t="shared" si="231"/>
        <v>0.44029349978085752</v>
      </c>
      <c r="AB282" s="119">
        <f t="shared" si="232"/>
        <v>19074.857142857141</v>
      </c>
      <c r="AC282" s="120">
        <f t="shared" si="233"/>
        <v>275.42857142857144</v>
      </c>
      <c r="AD282" s="67">
        <f t="shared" si="234"/>
        <v>814.86428571428576</v>
      </c>
      <c r="AE282" s="41">
        <f t="shared" si="235"/>
        <v>0.33800545226637213</v>
      </c>
    </row>
    <row r="283" spans="1:31" ht="13.8" x14ac:dyDescent="0.25">
      <c r="A283" s="95">
        <v>44141</v>
      </c>
      <c r="B283" s="81">
        <v>687316</v>
      </c>
      <c r="C283" s="81">
        <v>15486</v>
      </c>
      <c r="D283" s="81">
        <v>366020</v>
      </c>
      <c r="E283" s="81"/>
      <c r="F283" s="81">
        <f t="shared" si="220"/>
        <v>25646</v>
      </c>
      <c r="G283" s="81">
        <f t="shared" si="221"/>
        <v>336</v>
      </c>
      <c r="H283" s="81">
        <f t="shared" si="222"/>
        <v>10829</v>
      </c>
      <c r="I283" s="81">
        <f t="shared" si="223"/>
        <v>305810</v>
      </c>
      <c r="J283" s="82">
        <f t="shared" si="224"/>
        <v>8.9170388845179582E-2</v>
      </c>
      <c r="K283" s="82">
        <f t="shared" si="225"/>
        <v>1.1533352326750855E-3</v>
      </c>
      <c r="L283" s="82">
        <f t="shared" si="226"/>
        <v>3.7171033436424111E-2</v>
      </c>
      <c r="M283" s="81">
        <f t="shared" si="227"/>
        <v>2.3267281873602617</v>
      </c>
      <c r="N283" s="84">
        <f t="shared" si="228"/>
        <v>2.2531121056399095E-2</v>
      </c>
      <c r="O283" s="84"/>
      <c r="P283" s="85">
        <f t="shared" si="229"/>
        <v>0.53253525307136751</v>
      </c>
      <c r="Q283" s="87">
        <f t="shared" si="230"/>
        <v>2.2531121056399095E-2</v>
      </c>
      <c r="R283" s="96">
        <f t="shared" si="231"/>
        <v>0.4449336258722334</v>
      </c>
      <c r="AB283" s="119">
        <f t="shared" si="232"/>
        <v>19978.428571428572</v>
      </c>
      <c r="AC283" s="120">
        <f t="shared" si="233"/>
        <v>291</v>
      </c>
      <c r="AD283" s="67">
        <f t="shared" si="234"/>
        <v>849.43571428571431</v>
      </c>
      <c r="AE283" s="41">
        <f t="shared" si="235"/>
        <v>0.34258036847991524</v>
      </c>
    </row>
    <row r="284" spans="1:31" ht="14.4" thickBot="1" x14ac:dyDescent="0.3">
      <c r="A284" s="99">
        <v>44142</v>
      </c>
      <c r="B284" s="100">
        <v>710105</v>
      </c>
      <c r="C284" s="100">
        <v>15810</v>
      </c>
      <c r="D284" s="100">
        <v>377119</v>
      </c>
      <c r="E284" s="100"/>
      <c r="F284" s="100">
        <f t="shared" si="220"/>
        <v>22789</v>
      </c>
      <c r="G284" s="100">
        <f t="shared" si="221"/>
        <v>324</v>
      </c>
      <c r="H284" s="100">
        <f t="shared" si="222"/>
        <v>11099</v>
      </c>
      <c r="I284" s="100">
        <f t="shared" si="223"/>
        <v>317176</v>
      </c>
      <c r="J284" s="101">
        <f t="shared" si="224"/>
        <v>7.5522479590224012E-2</v>
      </c>
      <c r="K284" s="101">
        <f t="shared" si="225"/>
        <v>1.0594813773257905E-3</v>
      </c>
      <c r="L284" s="101">
        <f t="shared" si="226"/>
        <v>3.6293777181910333E-2</v>
      </c>
      <c r="M284" s="100">
        <f t="shared" si="227"/>
        <v>2.0218444789885677</v>
      </c>
      <c r="N284" s="102">
        <f t="shared" si="228"/>
        <v>2.2264313024130233E-2</v>
      </c>
      <c r="O284" s="102"/>
      <c r="P284" s="103">
        <f t="shared" si="229"/>
        <v>0.53107498186887858</v>
      </c>
      <c r="Q284" s="104">
        <f t="shared" si="230"/>
        <v>2.2264313024130233E-2</v>
      </c>
      <c r="R284" s="105">
        <f t="shared" si="231"/>
        <v>0.44666070510699118</v>
      </c>
      <c r="AB284" s="121">
        <f t="shared" si="232"/>
        <v>20734.142857142859</v>
      </c>
      <c r="AC284" s="122">
        <f t="shared" si="233"/>
        <v>306.14285714285717</v>
      </c>
      <c r="AD284" s="67">
        <f t="shared" si="234"/>
        <v>875.0264285714286</v>
      </c>
      <c r="AE284" s="41">
        <f t="shared" si="235"/>
        <v>0.34986698360947466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workbookViewId="0">
      <selection activeCell="Y29" sqref="Y29"/>
    </sheetView>
  </sheetViews>
  <sheetFormatPr defaultColWidth="10.6640625" defaultRowHeight="13.2" x14ac:dyDescent="0.25"/>
  <cols>
    <col min="1" max="1" width="9.5546875" customWidth="1"/>
    <col min="5" max="5" width="10.6640625" customWidth="1"/>
    <col min="12" max="12" width="10.6640625" customWidth="1"/>
    <col min="16" max="16" width="10.6640625" customWidth="1"/>
  </cols>
  <sheetData>
    <row r="1" spans="1:16" x14ac:dyDescent="0.25">
      <c r="A1" s="2" t="s">
        <v>64</v>
      </c>
    </row>
    <row r="2" spans="1:16" x14ac:dyDescent="0.25">
      <c r="A2" s="14" t="s">
        <v>106</v>
      </c>
    </row>
    <row r="3" spans="1:16" x14ac:dyDescent="0.25">
      <c r="A3" s="23" t="s">
        <v>107</v>
      </c>
    </row>
    <row r="5" spans="1:16" x14ac:dyDescent="0.25">
      <c r="A5" s="2" t="s">
        <v>54</v>
      </c>
      <c r="B5" s="2" t="s">
        <v>55</v>
      </c>
      <c r="C5" s="2" t="s">
        <v>56</v>
      </c>
      <c r="D5" s="2" t="s">
        <v>57</v>
      </c>
      <c r="M5" s="2"/>
      <c r="N5" s="2" t="s">
        <v>189</v>
      </c>
      <c r="O5" s="2" t="s">
        <v>190</v>
      </c>
    </row>
    <row r="6" spans="1:16" x14ac:dyDescent="0.25">
      <c r="A6" s="14">
        <v>0</v>
      </c>
      <c r="B6" s="13">
        <v>0</v>
      </c>
      <c r="C6" s="11">
        <v>2.5999999999999998E-5</v>
      </c>
      <c r="D6" s="12">
        <v>1.2999999999999999E-5</v>
      </c>
      <c r="M6" s="10" t="s">
        <v>80</v>
      </c>
      <c r="N6" s="11">
        <v>2.5999999999999998E-5</v>
      </c>
      <c r="O6" s="41">
        <v>0</v>
      </c>
      <c r="P6" s="11">
        <f>MAX(N6:O6)</f>
        <v>2.5999999999999998E-5</v>
      </c>
    </row>
    <row r="7" spans="1:16" x14ac:dyDescent="0.25">
      <c r="A7" s="9">
        <v>4</v>
      </c>
      <c r="B7" s="13">
        <v>0</v>
      </c>
      <c r="C7" s="11">
        <v>2.5999999999999998E-5</v>
      </c>
      <c r="D7" s="12">
        <v>1.2999999999999999E-5</v>
      </c>
      <c r="M7" s="32" t="s">
        <v>81</v>
      </c>
      <c r="N7" s="11">
        <v>2.5999999999999998E-5</v>
      </c>
      <c r="O7" s="41">
        <v>0</v>
      </c>
      <c r="P7" s="11">
        <f t="shared" ref="P7:P26" si="0">MAX(N7:O7)</f>
        <v>2.5999999999999998E-5</v>
      </c>
    </row>
    <row r="8" spans="1:16" x14ac:dyDescent="0.25">
      <c r="A8" s="9">
        <v>4.01</v>
      </c>
      <c r="B8" s="13">
        <v>0</v>
      </c>
      <c r="C8" s="11">
        <v>2.5999999999999998E-5</v>
      </c>
      <c r="D8" s="12">
        <v>3.9999999999999998E-6</v>
      </c>
      <c r="M8" s="33" t="s">
        <v>82</v>
      </c>
      <c r="N8" s="11">
        <v>1.4799999999999999E-4</v>
      </c>
      <c r="O8" s="41">
        <v>0</v>
      </c>
      <c r="P8" s="11">
        <f t="shared" si="0"/>
        <v>1.4799999999999999E-4</v>
      </c>
    </row>
    <row r="9" spans="1:16" x14ac:dyDescent="0.25">
      <c r="A9" s="9">
        <v>9</v>
      </c>
      <c r="B9" s="13">
        <v>0</v>
      </c>
      <c r="C9" s="11">
        <v>2.5999999999999998E-5</v>
      </c>
      <c r="D9" s="12">
        <v>3.9999999999999998E-6</v>
      </c>
      <c r="M9" s="10" t="s">
        <v>83</v>
      </c>
      <c r="N9" s="11">
        <v>1.4799999999999999E-4</v>
      </c>
      <c r="O9" s="41">
        <v>0</v>
      </c>
      <c r="P9" s="11">
        <f t="shared" si="0"/>
        <v>1.4799999999999999E-4</v>
      </c>
    </row>
    <row r="10" spans="1:16" x14ac:dyDescent="0.25">
      <c r="A10" s="9">
        <v>9.01</v>
      </c>
      <c r="B10" s="13">
        <v>0</v>
      </c>
      <c r="C10" s="11">
        <v>1.4799999999999999E-4</v>
      </c>
      <c r="D10" s="12">
        <v>3.9999999999999998E-6</v>
      </c>
      <c r="M10" s="10" t="s">
        <v>84</v>
      </c>
      <c r="N10" s="11">
        <v>5.9999999999999995E-4</v>
      </c>
      <c r="O10" s="41">
        <v>0</v>
      </c>
      <c r="P10" s="11">
        <f t="shared" si="0"/>
        <v>5.9999999999999995E-4</v>
      </c>
    </row>
    <row r="11" spans="1:16" x14ac:dyDescent="0.25">
      <c r="A11" s="9">
        <v>14</v>
      </c>
      <c r="B11" s="13">
        <v>0</v>
      </c>
      <c r="C11" s="11">
        <v>1.4799999999999999E-4</v>
      </c>
      <c r="D11" s="12">
        <v>3.9999999999999998E-6</v>
      </c>
      <c r="M11" s="10" t="s">
        <v>85</v>
      </c>
      <c r="N11" s="11">
        <v>5.9999999999999995E-4</v>
      </c>
      <c r="O11" s="41">
        <v>0</v>
      </c>
      <c r="P11" s="11">
        <f t="shared" si="0"/>
        <v>5.9999999999999995E-4</v>
      </c>
    </row>
    <row r="12" spans="1:16" x14ac:dyDescent="0.25">
      <c r="A12" s="9">
        <v>14.01</v>
      </c>
      <c r="B12" s="13">
        <v>5.0000000000000001E-3</v>
      </c>
      <c r="C12" s="11">
        <v>1.4799999999999999E-4</v>
      </c>
      <c r="D12" s="12">
        <v>3.9999999999999998E-6</v>
      </c>
      <c r="M12" s="10" t="s">
        <v>86</v>
      </c>
      <c r="N12" s="11">
        <v>1.4599999999999999E-3</v>
      </c>
      <c r="O12" s="41">
        <v>1.5552099533437014E-3</v>
      </c>
      <c r="P12" s="11">
        <f t="shared" si="0"/>
        <v>1.5552099533437014E-3</v>
      </c>
    </row>
    <row r="13" spans="1:16" x14ac:dyDescent="0.25">
      <c r="A13" s="9">
        <v>17</v>
      </c>
      <c r="B13" s="13">
        <v>5.0000000000000001E-3</v>
      </c>
      <c r="C13" s="11">
        <v>1.4799999999999999E-4</v>
      </c>
      <c r="D13" s="12">
        <v>3.9999999999999998E-6</v>
      </c>
      <c r="M13" s="10" t="s">
        <v>87</v>
      </c>
      <c r="N13" s="11">
        <v>1.4599999999999999E-3</v>
      </c>
      <c r="O13" s="41">
        <v>0</v>
      </c>
      <c r="P13" s="11">
        <f t="shared" si="0"/>
        <v>1.4599999999999999E-3</v>
      </c>
    </row>
    <row r="14" spans="1:16" x14ac:dyDescent="0.25">
      <c r="A14" s="9">
        <v>17.010000000000002</v>
      </c>
      <c r="B14" s="13">
        <v>5.0000000000000001E-3</v>
      </c>
      <c r="C14" s="11">
        <v>1.4799999999999999E-4</v>
      </c>
      <c r="D14" s="12">
        <v>1.8E-5</v>
      </c>
      <c r="M14" s="10" t="s">
        <v>88</v>
      </c>
      <c r="N14" s="11">
        <v>3.0000000000000001E-3</v>
      </c>
      <c r="O14" s="41">
        <v>5.5066079295154188E-3</v>
      </c>
      <c r="P14" s="11">
        <f t="shared" si="0"/>
        <v>5.5066079295154188E-3</v>
      </c>
    </row>
    <row r="15" spans="1:16" x14ac:dyDescent="0.25">
      <c r="A15" s="9">
        <v>19</v>
      </c>
      <c r="B15" s="13">
        <v>5.0000000000000001E-3</v>
      </c>
      <c r="C15" s="11">
        <v>1.4799999999999999E-4</v>
      </c>
      <c r="D15" s="12">
        <v>1.8E-5</v>
      </c>
      <c r="M15" s="10" t="s">
        <v>89</v>
      </c>
      <c r="N15" s="11">
        <v>3.0000000000000001E-3</v>
      </c>
      <c r="O15" s="41">
        <v>9.3196644920782849E-4</v>
      </c>
      <c r="P15" s="11">
        <f t="shared" si="0"/>
        <v>3.0000000000000001E-3</v>
      </c>
    </row>
    <row r="16" spans="1:16" x14ac:dyDescent="0.25">
      <c r="A16" s="9">
        <v>19.010000000000002</v>
      </c>
      <c r="B16" s="13">
        <v>5.0000000000000001E-3</v>
      </c>
      <c r="C16" s="11">
        <v>5.9999999999999995E-4</v>
      </c>
      <c r="D16" s="12">
        <v>1.8E-5</v>
      </c>
      <c r="M16" s="10" t="s">
        <v>90</v>
      </c>
      <c r="N16" s="11">
        <v>1.2999999999999999E-2</v>
      </c>
      <c r="O16" s="41">
        <v>3.6945812807881772E-3</v>
      </c>
      <c r="P16" s="11">
        <f t="shared" si="0"/>
        <v>1.2999999999999999E-2</v>
      </c>
    </row>
    <row r="17" spans="1:16" x14ac:dyDescent="0.25">
      <c r="A17">
        <v>24</v>
      </c>
      <c r="B17" s="13">
        <v>5.0000000000000001E-3</v>
      </c>
      <c r="C17" s="11">
        <v>5.9999999999999995E-4</v>
      </c>
      <c r="D17" s="12">
        <v>1.8E-5</v>
      </c>
      <c r="M17" s="10" t="s">
        <v>91</v>
      </c>
      <c r="N17" s="11">
        <v>1.2999999999999999E-2</v>
      </c>
      <c r="O17" s="41">
        <v>1.1267605633802818E-2</v>
      </c>
      <c r="P17" s="11">
        <f t="shared" si="0"/>
        <v>1.2999999999999999E-2</v>
      </c>
    </row>
    <row r="18" spans="1:16" x14ac:dyDescent="0.25">
      <c r="A18">
        <v>24.01</v>
      </c>
      <c r="B18" s="13">
        <v>1.6E-2</v>
      </c>
      <c r="C18" s="11">
        <v>5.9999999999999995E-4</v>
      </c>
      <c r="D18" s="12">
        <v>1.8E-5</v>
      </c>
      <c r="M18" s="10" t="s">
        <v>92</v>
      </c>
      <c r="N18" s="11">
        <v>0.04</v>
      </c>
      <c r="O18" s="41">
        <v>1.8691588785046728E-2</v>
      </c>
      <c r="P18" s="11">
        <f t="shared" si="0"/>
        <v>0.04</v>
      </c>
    </row>
    <row r="19" spans="1:16" x14ac:dyDescent="0.25">
      <c r="A19">
        <v>29</v>
      </c>
      <c r="B19" s="13">
        <v>1.6E-2</v>
      </c>
      <c r="C19" s="11">
        <v>5.9999999999999995E-4</v>
      </c>
      <c r="D19" s="12">
        <v>1.8E-5</v>
      </c>
      <c r="M19" s="10" t="s">
        <v>93</v>
      </c>
      <c r="N19" s="11">
        <v>0.04</v>
      </c>
      <c r="O19" s="41">
        <v>7.0981210855949897E-2</v>
      </c>
      <c r="P19" s="11">
        <f t="shared" si="0"/>
        <v>7.0981210855949897E-2</v>
      </c>
    </row>
    <row r="20" spans="1:16" x14ac:dyDescent="0.25">
      <c r="A20">
        <v>29.01</v>
      </c>
      <c r="B20" s="13">
        <v>1.6E-2</v>
      </c>
      <c r="C20" s="11">
        <v>1.4599999999999999E-3</v>
      </c>
      <c r="D20" s="12">
        <v>1.8E-5</v>
      </c>
      <c r="M20" s="10" t="s">
        <v>94</v>
      </c>
      <c r="N20" s="11">
        <v>8.5999999999999993E-2</v>
      </c>
      <c r="O20" s="41">
        <v>0.10926365795724466</v>
      </c>
      <c r="P20" s="11">
        <f t="shared" si="0"/>
        <v>0.10926365795724466</v>
      </c>
    </row>
    <row r="21" spans="1:16" x14ac:dyDescent="0.25">
      <c r="A21">
        <v>34</v>
      </c>
      <c r="B21" s="13">
        <v>1.6E-2</v>
      </c>
      <c r="C21" s="11">
        <v>1.4599999999999999E-3</v>
      </c>
      <c r="D21" s="12">
        <v>1.8E-5</v>
      </c>
      <c r="M21" s="10" t="s">
        <v>95</v>
      </c>
      <c r="N21" s="11">
        <v>8.5999999999999993E-2</v>
      </c>
      <c r="O21" s="41">
        <v>0.15635179153094461</v>
      </c>
      <c r="P21" s="11">
        <f t="shared" si="0"/>
        <v>0.15635179153094461</v>
      </c>
    </row>
    <row r="22" spans="1:16" x14ac:dyDescent="0.25">
      <c r="A22">
        <v>34.01</v>
      </c>
      <c r="B22" s="13">
        <v>0.1</v>
      </c>
      <c r="C22" s="11">
        <v>1.4599999999999999E-3</v>
      </c>
      <c r="D22" s="12">
        <v>1.8E-5</v>
      </c>
      <c r="M22" s="10" t="s">
        <v>96</v>
      </c>
      <c r="N22" s="11">
        <v>0.13400000000000001</v>
      </c>
      <c r="O22" s="41">
        <v>0.22996515679442509</v>
      </c>
      <c r="P22" s="11">
        <f t="shared" si="0"/>
        <v>0.22996515679442509</v>
      </c>
    </row>
    <row r="23" spans="1:16" x14ac:dyDescent="0.25">
      <c r="A23">
        <v>39</v>
      </c>
      <c r="B23" s="13">
        <v>0.1</v>
      </c>
      <c r="C23" s="11">
        <v>1.4599999999999999E-3</v>
      </c>
      <c r="D23" s="12">
        <v>1.8E-5</v>
      </c>
      <c r="M23" s="10" t="s">
        <v>97</v>
      </c>
      <c r="N23" s="11">
        <v>0.13400000000000001</v>
      </c>
      <c r="O23" s="41">
        <v>0.2744186046511628</v>
      </c>
      <c r="P23" s="11">
        <f t="shared" si="0"/>
        <v>0.2744186046511628</v>
      </c>
    </row>
    <row r="24" spans="1:16" x14ac:dyDescent="0.25">
      <c r="A24">
        <v>39.01</v>
      </c>
      <c r="B24" s="13">
        <v>0.1</v>
      </c>
      <c r="C24" s="11">
        <v>3.0000000000000001E-3</v>
      </c>
      <c r="D24" s="12">
        <v>1.8E-5</v>
      </c>
      <c r="M24" s="10" t="s">
        <v>98</v>
      </c>
      <c r="N24" s="11">
        <v>0.13400000000000001</v>
      </c>
      <c r="O24" s="41">
        <v>0.26956521739130435</v>
      </c>
      <c r="P24" s="11">
        <f t="shared" si="0"/>
        <v>0.26956521739130435</v>
      </c>
    </row>
    <row r="25" spans="1:16" x14ac:dyDescent="0.25">
      <c r="A25">
        <v>44</v>
      </c>
      <c r="B25" s="13">
        <v>0.1</v>
      </c>
      <c r="C25" s="11">
        <v>3.0000000000000001E-3</v>
      </c>
      <c r="D25" s="12">
        <v>1.8E-5</v>
      </c>
      <c r="M25" s="10" t="s">
        <v>99</v>
      </c>
      <c r="N25" s="11">
        <v>0.13400000000000001</v>
      </c>
      <c r="O25" s="41">
        <v>0.443</v>
      </c>
      <c r="P25" s="11">
        <f t="shared" si="0"/>
        <v>0.443</v>
      </c>
    </row>
    <row r="26" spans="1:16" x14ac:dyDescent="0.25">
      <c r="A26">
        <v>44.01</v>
      </c>
      <c r="B26" s="13">
        <v>0.13</v>
      </c>
      <c r="C26" s="11">
        <v>3.0000000000000001E-3</v>
      </c>
      <c r="D26" s="12">
        <v>1.8E-5</v>
      </c>
      <c r="M26" s="10" t="s">
        <v>100</v>
      </c>
      <c r="N26" s="11">
        <v>0.13400000000000001</v>
      </c>
      <c r="O26" s="61">
        <v>0.443</v>
      </c>
      <c r="P26" s="11">
        <f t="shared" si="0"/>
        <v>0.443</v>
      </c>
    </row>
    <row r="27" spans="1:16" x14ac:dyDescent="0.25">
      <c r="A27">
        <v>49</v>
      </c>
      <c r="B27" s="13">
        <v>0.13</v>
      </c>
      <c r="C27" s="11">
        <v>3.0000000000000001E-3</v>
      </c>
      <c r="D27" s="12">
        <v>1.8E-5</v>
      </c>
    </row>
    <row r="28" spans="1:16" x14ac:dyDescent="0.25">
      <c r="A28">
        <v>49.01</v>
      </c>
      <c r="B28" s="13">
        <v>0.13</v>
      </c>
      <c r="C28" s="11">
        <v>1.2999999999999999E-2</v>
      </c>
      <c r="D28" s="12">
        <v>9.0000000000000006E-5</v>
      </c>
    </row>
    <row r="29" spans="1:16" x14ac:dyDescent="0.25">
      <c r="A29">
        <v>54</v>
      </c>
      <c r="B29" s="13">
        <v>0.13</v>
      </c>
      <c r="C29" s="11">
        <v>1.2999999999999999E-2</v>
      </c>
      <c r="D29" s="12">
        <v>9.0000000000000006E-5</v>
      </c>
    </row>
    <row r="30" spans="1:16" x14ac:dyDescent="0.25">
      <c r="A30">
        <v>54.01</v>
      </c>
      <c r="B30" s="13">
        <v>0.253</v>
      </c>
      <c r="C30" s="11">
        <v>1.2999999999999999E-2</v>
      </c>
      <c r="D30" s="12">
        <v>9.0000000000000006E-5</v>
      </c>
    </row>
    <row r="31" spans="1:16" x14ac:dyDescent="0.25">
      <c r="A31">
        <v>59</v>
      </c>
      <c r="B31" s="13">
        <v>0.253</v>
      </c>
      <c r="C31" s="11">
        <v>1.2999999999999999E-2</v>
      </c>
      <c r="D31" s="12">
        <v>9.0000000000000006E-5</v>
      </c>
    </row>
    <row r="32" spans="1:16" x14ac:dyDescent="0.25">
      <c r="A32">
        <v>59.01</v>
      </c>
      <c r="B32" s="13">
        <v>0.253</v>
      </c>
      <c r="C32" s="11">
        <v>0.04</v>
      </c>
      <c r="D32" s="12">
        <v>9.0000000000000006E-5</v>
      </c>
    </row>
    <row r="33" spans="1:4" x14ac:dyDescent="0.25">
      <c r="A33">
        <v>64</v>
      </c>
      <c r="B33" s="13">
        <v>0.253</v>
      </c>
      <c r="C33" s="11">
        <v>0.04</v>
      </c>
      <c r="D33" s="12">
        <v>9.0000000000000006E-5</v>
      </c>
    </row>
    <row r="34" spans="1:4" x14ac:dyDescent="0.25">
      <c r="A34">
        <v>64.010000000000005</v>
      </c>
      <c r="B34" s="13">
        <v>0.52500000000000002</v>
      </c>
      <c r="C34" s="11">
        <v>0.04</v>
      </c>
      <c r="D34" s="12">
        <v>4.8700000000000002E-4</v>
      </c>
    </row>
    <row r="35" spans="1:4" x14ac:dyDescent="0.25">
      <c r="A35">
        <v>69</v>
      </c>
      <c r="B35" s="13">
        <v>0.52500000000000002</v>
      </c>
      <c r="C35" s="11">
        <v>0.04</v>
      </c>
      <c r="D35" s="12">
        <v>4.8700000000000002E-4</v>
      </c>
    </row>
    <row r="36" spans="1:4" x14ac:dyDescent="0.25">
      <c r="A36">
        <v>69.010000000000005</v>
      </c>
      <c r="B36" s="13">
        <v>0.52500000000000002</v>
      </c>
      <c r="C36" s="11">
        <v>8.5999999999999993E-2</v>
      </c>
      <c r="D36" s="12">
        <v>4.8700000000000002E-4</v>
      </c>
    </row>
    <row r="37" spans="1:4" x14ac:dyDescent="0.25">
      <c r="A37">
        <v>74</v>
      </c>
      <c r="B37" s="13">
        <v>0.52500000000000002</v>
      </c>
      <c r="C37" s="11">
        <v>8.5999999999999993E-2</v>
      </c>
      <c r="D37" s="12">
        <v>4.8700000000000002E-4</v>
      </c>
    </row>
    <row r="38" spans="1:4" x14ac:dyDescent="0.25">
      <c r="A38">
        <v>74.010000000000005</v>
      </c>
      <c r="B38" s="13">
        <v>0.69599999999999995</v>
      </c>
      <c r="C38" s="11">
        <v>8.5999999999999993E-2</v>
      </c>
      <c r="D38" s="12">
        <v>4.8700000000000002E-4</v>
      </c>
    </row>
    <row r="39" spans="1:4" x14ac:dyDescent="0.25">
      <c r="A39">
        <v>79</v>
      </c>
      <c r="B39" s="13">
        <v>0.69599999999999995</v>
      </c>
      <c r="C39" s="11">
        <v>8.5999999999999993E-2</v>
      </c>
      <c r="D39" s="12">
        <v>4.8700000000000002E-4</v>
      </c>
    </row>
    <row r="40" spans="1:4" x14ac:dyDescent="0.25">
      <c r="A40">
        <v>79.010000000000005</v>
      </c>
      <c r="B40" s="13">
        <v>0.69599999999999995</v>
      </c>
      <c r="C40" s="11">
        <v>0.13400000000000001</v>
      </c>
      <c r="D40" s="12">
        <v>4.8700000000000002E-4</v>
      </c>
    </row>
    <row r="41" spans="1:4" x14ac:dyDescent="0.25">
      <c r="A41" s="10">
        <v>95</v>
      </c>
      <c r="B41" s="13">
        <v>0.69599999999999995</v>
      </c>
      <c r="C41" s="11">
        <v>0.13400000000000001</v>
      </c>
      <c r="D41" s="12">
        <v>4.8700000000000002E-4</v>
      </c>
    </row>
    <row r="42" spans="1:4" x14ac:dyDescent="0.25">
      <c r="A42" s="15" t="s">
        <v>67</v>
      </c>
      <c r="B42" s="16">
        <v>0.14000000000000001</v>
      </c>
      <c r="C42" s="17">
        <v>1.38E-2</v>
      </c>
      <c r="D42" s="18">
        <v>2.4000000000000001E-5</v>
      </c>
    </row>
    <row r="43" spans="1:4" x14ac:dyDescent="0.25">
      <c r="C43" s="11"/>
    </row>
    <row r="45" spans="1:4" x14ac:dyDescent="0.25">
      <c r="A45" s="2" t="s">
        <v>65</v>
      </c>
    </row>
    <row r="46" spans="1:4" x14ac:dyDescent="0.25">
      <c r="A46" s="14" t="s">
        <v>126</v>
      </c>
    </row>
    <row r="47" spans="1:4" x14ac:dyDescent="0.25">
      <c r="A47" s="23" t="s">
        <v>145</v>
      </c>
    </row>
    <row r="49" spans="1:11" x14ac:dyDescent="0.25">
      <c r="A49" s="2" t="s">
        <v>54</v>
      </c>
      <c r="B49" s="2" t="s">
        <v>66</v>
      </c>
      <c r="D49" s="2" t="s">
        <v>136</v>
      </c>
      <c r="E49" s="2" t="s">
        <v>66</v>
      </c>
      <c r="G49" s="2" t="s">
        <v>139</v>
      </c>
      <c r="H49" s="2" t="s">
        <v>66</v>
      </c>
      <c r="J49" s="2" t="s">
        <v>58</v>
      </c>
      <c r="K49" s="2" t="s">
        <v>66</v>
      </c>
    </row>
    <row r="50" spans="1:11" x14ac:dyDescent="0.25">
      <c r="A50" s="38" t="s">
        <v>127</v>
      </c>
      <c r="B50" s="13">
        <v>0</v>
      </c>
      <c r="D50" t="s">
        <v>137</v>
      </c>
      <c r="E50" s="13">
        <v>2.8000000000000001E-2</v>
      </c>
      <c r="G50" t="s">
        <v>140</v>
      </c>
      <c r="H50" s="13">
        <v>7.0000000000000001E-3</v>
      </c>
      <c r="J50" t="s">
        <v>59</v>
      </c>
      <c r="K50" s="13">
        <v>0.105</v>
      </c>
    </row>
    <row r="51" spans="1:11" x14ac:dyDescent="0.25">
      <c r="A51" s="38" t="s">
        <v>128</v>
      </c>
      <c r="B51" s="13">
        <v>2E-3</v>
      </c>
      <c r="D51" t="s">
        <v>138</v>
      </c>
      <c r="E51" s="13">
        <v>1.7000000000000001E-2</v>
      </c>
      <c r="G51" t="s">
        <v>141</v>
      </c>
      <c r="H51" s="13">
        <v>1.4E-2</v>
      </c>
      <c r="J51" t="s">
        <v>60</v>
      </c>
      <c r="K51" s="13">
        <v>7.2999999999999995E-2</v>
      </c>
    </row>
    <row r="52" spans="1:11" x14ac:dyDescent="0.25">
      <c r="A52" s="10" t="s">
        <v>129</v>
      </c>
      <c r="B52" s="13">
        <v>2E-3</v>
      </c>
      <c r="D52" s="2" t="s">
        <v>67</v>
      </c>
      <c r="E52" s="16">
        <v>2.3E-2</v>
      </c>
      <c r="G52" t="s">
        <v>142</v>
      </c>
      <c r="H52" s="13">
        <v>3.0000000000000001E-3</v>
      </c>
      <c r="J52" t="s">
        <v>61</v>
      </c>
      <c r="K52" s="13">
        <v>6.3E-2</v>
      </c>
    </row>
    <row r="53" spans="1:11" x14ac:dyDescent="0.25">
      <c r="A53" s="10" t="s">
        <v>130</v>
      </c>
      <c r="B53" s="13">
        <v>2E-3</v>
      </c>
      <c r="G53" t="s">
        <v>143</v>
      </c>
      <c r="H53" s="13">
        <v>5.0999999999999997E-2</v>
      </c>
      <c r="J53" t="s">
        <v>62</v>
      </c>
      <c r="K53" s="13">
        <v>0.06</v>
      </c>
    </row>
    <row r="54" spans="1:11" x14ac:dyDescent="0.25">
      <c r="A54" s="10" t="s">
        <v>131</v>
      </c>
      <c r="B54" s="13">
        <v>4.0000000000000001E-3</v>
      </c>
      <c r="G54" t="s">
        <v>144</v>
      </c>
      <c r="H54" s="13">
        <v>1.9E-2</v>
      </c>
      <c r="J54" t="s">
        <v>63</v>
      </c>
      <c r="K54" s="13">
        <v>5.6000000000000001E-2</v>
      </c>
    </row>
    <row r="55" spans="1:11" x14ac:dyDescent="0.25">
      <c r="A55" s="10" t="s">
        <v>132</v>
      </c>
      <c r="B55" s="13">
        <v>1.2999999999999999E-2</v>
      </c>
      <c r="G55" s="2" t="s">
        <v>67</v>
      </c>
      <c r="H55" s="16">
        <v>2.3E-2</v>
      </c>
      <c r="J55" t="s">
        <v>125</v>
      </c>
      <c r="K55" s="13">
        <v>8.9999999999999993E-3</v>
      </c>
    </row>
    <row r="56" spans="1:11" x14ac:dyDescent="0.25">
      <c r="A56" s="10" t="s">
        <v>133</v>
      </c>
      <c r="B56" s="13">
        <v>3.5999999999999997E-2</v>
      </c>
      <c r="J56" s="2" t="s">
        <v>67</v>
      </c>
      <c r="K56" s="16">
        <v>2.3E-2</v>
      </c>
    </row>
    <row r="57" spans="1:11" x14ac:dyDescent="0.25">
      <c r="A57" s="10" t="s">
        <v>134</v>
      </c>
      <c r="B57" s="13">
        <v>0.08</v>
      </c>
    </row>
    <row r="58" spans="1:11" x14ac:dyDescent="0.25">
      <c r="A58" s="10" t="s">
        <v>135</v>
      </c>
      <c r="B58" s="13">
        <v>0.14799999999999999</v>
      </c>
    </row>
    <row r="59" spans="1:11" x14ac:dyDescent="0.25">
      <c r="A59" s="2" t="s">
        <v>67</v>
      </c>
      <c r="B59" s="16">
        <v>2.3E-2</v>
      </c>
    </row>
    <row r="73" spans="1:5" x14ac:dyDescent="0.25">
      <c r="A73" s="2" t="s">
        <v>146</v>
      </c>
    </row>
    <row r="74" spans="1:5" x14ac:dyDescent="0.25">
      <c r="A74" s="23" t="s">
        <v>147</v>
      </c>
    </row>
    <row r="76" spans="1:5" x14ac:dyDescent="0.25">
      <c r="B76" s="2" t="s">
        <v>148</v>
      </c>
      <c r="D76" s="2" t="s">
        <v>29</v>
      </c>
    </row>
    <row r="77" spans="1:5" x14ac:dyDescent="0.25">
      <c r="A77" s="2" t="s">
        <v>20</v>
      </c>
      <c r="B77" s="39">
        <v>43872</v>
      </c>
      <c r="D77" s="39">
        <v>43907</v>
      </c>
    </row>
    <row r="78" spans="1:5" x14ac:dyDescent="0.25">
      <c r="A78" s="2" t="s">
        <v>54</v>
      </c>
      <c r="B78" s="2" t="s">
        <v>149</v>
      </c>
      <c r="C78" s="2" t="s">
        <v>66</v>
      </c>
      <c r="D78" s="2" t="s">
        <v>149</v>
      </c>
      <c r="E78" s="2" t="s">
        <v>66</v>
      </c>
    </row>
    <row r="79" spans="1:5" x14ac:dyDescent="0.25">
      <c r="A79" s="38" t="s">
        <v>127</v>
      </c>
      <c r="B79">
        <v>0</v>
      </c>
      <c r="C79" s="13">
        <v>0</v>
      </c>
      <c r="D79">
        <v>0</v>
      </c>
      <c r="E79" s="13">
        <v>0</v>
      </c>
    </row>
    <row r="80" spans="1:5" x14ac:dyDescent="0.25">
      <c r="A80" s="38" t="s">
        <v>128</v>
      </c>
      <c r="B80">
        <v>1</v>
      </c>
      <c r="C80" s="13">
        <v>2E-3</v>
      </c>
      <c r="D80">
        <v>0</v>
      </c>
      <c r="E80" s="13">
        <v>0</v>
      </c>
    </row>
    <row r="81" spans="1:5" x14ac:dyDescent="0.25">
      <c r="A81" s="10" t="s">
        <v>129</v>
      </c>
      <c r="B81">
        <v>7</v>
      </c>
      <c r="C81" s="13">
        <v>2E-3</v>
      </c>
      <c r="D81">
        <v>0</v>
      </c>
      <c r="E81" s="13">
        <v>0</v>
      </c>
    </row>
    <row r="82" spans="1:5" x14ac:dyDescent="0.25">
      <c r="A82" s="10" t="s">
        <v>130</v>
      </c>
      <c r="B82">
        <v>18</v>
      </c>
      <c r="C82" s="13">
        <v>2E-3</v>
      </c>
      <c r="D82">
        <v>4</v>
      </c>
      <c r="E82" s="13">
        <v>3.0000000000000001E-3</v>
      </c>
    </row>
    <row r="83" spans="1:5" x14ac:dyDescent="0.25">
      <c r="A83" s="10" t="s">
        <v>131</v>
      </c>
      <c r="B83">
        <v>38</v>
      </c>
      <c r="C83" s="13">
        <v>4.0000000000000001E-3</v>
      </c>
      <c r="D83">
        <v>10</v>
      </c>
      <c r="E83" s="13">
        <v>4.0000000000000001E-3</v>
      </c>
    </row>
    <row r="84" spans="1:5" x14ac:dyDescent="0.25">
      <c r="A84" s="10" t="s">
        <v>132</v>
      </c>
      <c r="B84">
        <v>130</v>
      </c>
      <c r="C84" s="13">
        <v>1.2999999999999999E-2</v>
      </c>
      <c r="D84">
        <v>43</v>
      </c>
      <c r="E84" s="13">
        <v>0.01</v>
      </c>
    </row>
    <row r="85" spans="1:5" x14ac:dyDescent="0.25">
      <c r="A85" s="10" t="s">
        <v>133</v>
      </c>
      <c r="B85">
        <v>309</v>
      </c>
      <c r="C85" s="13">
        <v>3.5999999999999997E-2</v>
      </c>
      <c r="D85">
        <v>139</v>
      </c>
      <c r="E85" s="13">
        <v>3.5000000000000003E-2</v>
      </c>
    </row>
    <row r="86" spans="1:5" x14ac:dyDescent="0.25">
      <c r="A86" s="10" t="s">
        <v>134</v>
      </c>
      <c r="B86">
        <v>312</v>
      </c>
      <c r="C86" s="13">
        <v>0.08</v>
      </c>
      <c r="D86">
        <v>578</v>
      </c>
      <c r="E86" s="13">
        <v>0.128</v>
      </c>
    </row>
    <row r="87" spans="1:5" x14ac:dyDescent="0.25">
      <c r="A87" s="10" t="s">
        <v>135</v>
      </c>
      <c r="B87">
        <v>208</v>
      </c>
      <c r="C87" s="13">
        <v>0.14799999999999999</v>
      </c>
      <c r="D87">
        <v>850</v>
      </c>
      <c r="E87" s="13">
        <v>0.20200000000000001</v>
      </c>
    </row>
    <row r="88" spans="1:5" x14ac:dyDescent="0.25">
      <c r="A88" s="2" t="s">
        <v>67</v>
      </c>
      <c r="B88" s="2">
        <f>SUM(B79:B87)</f>
        <v>1023</v>
      </c>
      <c r="C88" s="16">
        <v>2.3E-2</v>
      </c>
      <c r="D88" s="2">
        <f>SUM(D79:D87)</f>
        <v>1624</v>
      </c>
      <c r="E88" s="16">
        <v>7.1999999999999995E-2</v>
      </c>
    </row>
    <row r="90" spans="1:5" x14ac:dyDescent="0.25">
      <c r="A90" t="s">
        <v>151</v>
      </c>
    </row>
    <row r="91" spans="1:5" x14ac:dyDescent="0.25">
      <c r="A91" t="s">
        <v>150</v>
      </c>
    </row>
    <row r="94" spans="1:5" x14ac:dyDescent="0.25">
      <c r="A94" s="2" t="s">
        <v>109</v>
      </c>
    </row>
    <row r="95" spans="1:5" x14ac:dyDescent="0.25">
      <c r="A95" s="23" t="s">
        <v>110</v>
      </c>
    </row>
    <row r="97" spans="1:5" ht="25.5" customHeight="1" x14ac:dyDescent="0.25">
      <c r="A97" s="2" t="s">
        <v>112</v>
      </c>
      <c r="B97" s="80" t="s">
        <v>115</v>
      </c>
      <c r="C97" s="80"/>
      <c r="D97" s="80" t="s">
        <v>116</v>
      </c>
      <c r="E97" s="80"/>
    </row>
    <row r="98" spans="1:5" x14ac:dyDescent="0.25">
      <c r="A98" s="14" t="s">
        <v>113</v>
      </c>
      <c r="B98">
        <v>0.9</v>
      </c>
      <c r="C98" t="s">
        <v>117</v>
      </c>
      <c r="D98">
        <v>1.1000000000000001</v>
      </c>
      <c r="E98" t="s">
        <v>121</v>
      </c>
    </row>
    <row r="99" spans="1:5" x14ac:dyDescent="0.25">
      <c r="A99" s="14" t="s">
        <v>114</v>
      </c>
      <c r="B99">
        <v>0.9</v>
      </c>
      <c r="C99" t="s">
        <v>118</v>
      </c>
      <c r="D99">
        <v>1.5</v>
      </c>
      <c r="E99" t="s">
        <v>122</v>
      </c>
    </row>
    <row r="100" spans="1:5" x14ac:dyDescent="0.25">
      <c r="A100" s="2" t="s">
        <v>111</v>
      </c>
    </row>
    <row r="101" spans="1:5" x14ac:dyDescent="0.25">
      <c r="A101" s="14" t="s">
        <v>113</v>
      </c>
      <c r="B101" s="37">
        <v>2</v>
      </c>
      <c r="C101" t="s">
        <v>119</v>
      </c>
      <c r="D101">
        <v>1.8</v>
      </c>
      <c r="E101" t="s">
        <v>123</v>
      </c>
    </row>
    <row r="102" spans="1:5" x14ac:dyDescent="0.25">
      <c r="A102" s="14" t="s">
        <v>114</v>
      </c>
      <c r="B102">
        <v>2.2000000000000002</v>
      </c>
      <c r="C102" t="s">
        <v>120</v>
      </c>
      <c r="D102">
        <v>3.6</v>
      </c>
      <c r="E102" t="s">
        <v>124</v>
      </c>
    </row>
    <row r="103" spans="1:5" x14ac:dyDescent="0.25">
      <c r="A103" s="2"/>
    </row>
    <row r="105" spans="1:5" x14ac:dyDescent="0.25">
      <c r="A105" s="2" t="s">
        <v>104</v>
      </c>
    </row>
    <row r="106" spans="1:5" x14ac:dyDescent="0.25">
      <c r="A106" s="23" t="s">
        <v>105</v>
      </c>
    </row>
    <row r="108" spans="1:5" x14ac:dyDescent="0.25">
      <c r="A108" t="s">
        <v>108</v>
      </c>
    </row>
  </sheetData>
  <mergeCells count="2">
    <mergeCell ref="B97:C97"/>
    <mergeCell ref="D97:E97"/>
  </mergeCells>
  <hyperlinks>
    <hyperlink ref="A106" r:id="rId1"/>
    <hyperlink ref="A46" r:id="rId2" display="https://partnerre.com/opinions_research/covid-19-cmo-update-and-overview-5th-edition/"/>
    <hyperlink ref="A3" r:id="rId3"/>
    <hyperlink ref="A95" r:id="rId4"/>
    <hyperlink ref="A47" r:id="rId5"/>
    <hyperlink ref="A74" r:id="rId6"/>
  </hyperlinks>
  <pageMargins left="0.7" right="0.7" top="0.78740157499999996" bottom="0.78740157499999996" header="0.3" footer="0.3"/>
  <pageSetup paperSize="9" orientation="portrait" verticalDpi="0" r:id="rId7"/>
  <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O44" sqref="O44"/>
    </sheetView>
  </sheetViews>
  <sheetFormatPr defaultColWidth="10.6640625" defaultRowHeight="13.2" x14ac:dyDescent="0.25"/>
  <cols>
    <col min="1" max="1" width="32.6640625" style="25" bestFit="1" customWidth="1"/>
    <col min="2" max="2" width="16.33203125" style="25" customWidth="1"/>
    <col min="3" max="13" width="10.109375" customWidth="1"/>
  </cols>
  <sheetData>
    <row r="1" spans="1:50" s="2" customFormat="1" x14ac:dyDescent="0.25">
      <c r="A1" s="27"/>
      <c r="B1" s="27"/>
      <c r="C1" s="2" t="s">
        <v>39</v>
      </c>
      <c r="D1" s="2" t="s">
        <v>29</v>
      </c>
      <c r="E1" s="2" t="s">
        <v>30</v>
      </c>
      <c r="F1" s="2" t="s">
        <v>52</v>
      </c>
      <c r="G1" s="2" t="s">
        <v>19</v>
      </c>
      <c r="H1" s="2" t="s">
        <v>32</v>
      </c>
      <c r="I1" s="2" t="s">
        <v>41</v>
      </c>
      <c r="J1" s="2" t="s">
        <v>38</v>
      </c>
      <c r="K1" s="2" t="s">
        <v>40</v>
      </c>
      <c r="L1" s="2" t="s">
        <v>177</v>
      </c>
      <c r="M1" s="2" t="s">
        <v>68</v>
      </c>
      <c r="P1" s="2" t="s">
        <v>39</v>
      </c>
      <c r="Q1" s="2" t="s">
        <v>29</v>
      </c>
      <c r="R1" s="2" t="s">
        <v>30</v>
      </c>
      <c r="S1" s="2" t="s">
        <v>52</v>
      </c>
      <c r="T1" s="2" t="s">
        <v>19</v>
      </c>
      <c r="U1" s="2" t="s">
        <v>32</v>
      </c>
      <c r="V1" s="2" t="s">
        <v>41</v>
      </c>
      <c r="W1" s="2" t="s">
        <v>38</v>
      </c>
      <c r="X1" s="2" t="s">
        <v>40</v>
      </c>
      <c r="Y1" s="2" t="s">
        <v>177</v>
      </c>
      <c r="Z1" s="2" t="s">
        <v>68</v>
      </c>
      <c r="AB1" s="2" t="s">
        <v>39</v>
      </c>
      <c r="AC1" s="2" t="s">
        <v>29</v>
      </c>
      <c r="AD1" s="2" t="s">
        <v>30</v>
      </c>
      <c r="AE1" s="2" t="s">
        <v>52</v>
      </c>
      <c r="AF1" s="2" t="s">
        <v>19</v>
      </c>
      <c r="AG1" s="2" t="s">
        <v>32</v>
      </c>
      <c r="AH1" s="2" t="s">
        <v>41</v>
      </c>
      <c r="AI1" s="2" t="s">
        <v>38</v>
      </c>
      <c r="AJ1" s="2" t="s">
        <v>40</v>
      </c>
      <c r="AK1" s="2" t="s">
        <v>177</v>
      </c>
      <c r="AL1" s="2" t="s">
        <v>68</v>
      </c>
      <c r="AN1" s="2" t="s">
        <v>39</v>
      </c>
      <c r="AO1" s="2" t="s">
        <v>29</v>
      </c>
      <c r="AP1" s="2" t="s">
        <v>30</v>
      </c>
      <c r="AQ1" s="2" t="s">
        <v>52</v>
      </c>
      <c r="AR1" s="2" t="s">
        <v>19</v>
      </c>
      <c r="AS1" s="2" t="s">
        <v>32</v>
      </c>
      <c r="AT1" s="2" t="s">
        <v>41</v>
      </c>
      <c r="AU1" s="2" t="s">
        <v>38</v>
      </c>
      <c r="AV1" s="2" t="s">
        <v>40</v>
      </c>
      <c r="AW1" s="2" t="s">
        <v>177</v>
      </c>
      <c r="AX1" s="2" t="s">
        <v>68</v>
      </c>
    </row>
    <row r="3" spans="1:50" x14ac:dyDescent="0.25">
      <c r="A3" s="27" t="s">
        <v>77</v>
      </c>
      <c r="B3" s="27"/>
      <c r="C3" s="35">
        <v>51269185</v>
      </c>
      <c r="D3" s="36">
        <v>60461826</v>
      </c>
      <c r="E3" s="36">
        <v>46754778</v>
      </c>
      <c r="F3" s="35">
        <v>65273511</v>
      </c>
      <c r="G3" s="36">
        <v>83783942</v>
      </c>
      <c r="H3" s="36">
        <v>9006398</v>
      </c>
      <c r="I3" s="35">
        <v>8654622</v>
      </c>
      <c r="J3" s="36">
        <v>67886011</v>
      </c>
      <c r="K3" s="36">
        <v>10099265</v>
      </c>
      <c r="L3" s="36">
        <v>10708981</v>
      </c>
      <c r="M3" s="35">
        <v>331002651</v>
      </c>
    </row>
    <row r="4" spans="1:50" x14ac:dyDescent="0.25">
      <c r="A4" s="28" t="s">
        <v>71</v>
      </c>
    </row>
    <row r="5" spans="1:50" x14ac:dyDescent="0.25">
      <c r="A5" s="26">
        <v>43931</v>
      </c>
      <c r="B5" s="26"/>
    </row>
    <row r="6" spans="1:50" x14ac:dyDescent="0.25">
      <c r="P6" t="s">
        <v>188</v>
      </c>
    </row>
    <row r="7" spans="1:50" x14ac:dyDescent="0.25">
      <c r="A7" s="27" t="s">
        <v>78</v>
      </c>
      <c r="B7" s="27" t="s">
        <v>54</v>
      </c>
    </row>
    <row r="8" spans="1:50" x14ac:dyDescent="0.25">
      <c r="A8" s="28" t="s">
        <v>79</v>
      </c>
      <c r="B8" t="s">
        <v>80</v>
      </c>
      <c r="C8" s="31">
        <v>3.8447822287884195E-2</v>
      </c>
      <c r="D8" s="31">
        <v>3.9348329974461478E-2</v>
      </c>
      <c r="E8" s="31">
        <v>4.3139063361272927E-2</v>
      </c>
      <c r="F8" s="31">
        <v>5.6337114499585894E-2</v>
      </c>
      <c r="G8" s="31">
        <v>4.7744050331282671E-2</v>
      </c>
      <c r="H8" s="31">
        <v>4.9393485818373155E-2</v>
      </c>
      <c r="I8" s="31">
        <v>5.2253187824373812E-2</v>
      </c>
      <c r="J8" s="31">
        <v>5.8507871764144022E-2</v>
      </c>
      <c r="K8" s="31">
        <v>5.9550190900294737E-2</v>
      </c>
      <c r="L8" s="31">
        <v>5.1976043512277283E-2</v>
      </c>
      <c r="M8" s="31">
        <v>5.9575162793790014E-2</v>
      </c>
      <c r="P8" s="62">
        <v>0.339951654586437</v>
      </c>
      <c r="Q8" s="62">
        <v>0.339951654586437</v>
      </c>
      <c r="R8" s="62">
        <v>0.339951654586437</v>
      </c>
      <c r="S8" s="62">
        <v>0.339951654586437</v>
      </c>
      <c r="T8" s="62">
        <v>0.339951654586437</v>
      </c>
      <c r="U8" s="62">
        <v>0.339951654586437</v>
      </c>
      <c r="V8" s="62">
        <v>0.339951654586437</v>
      </c>
      <c r="W8" s="62">
        <v>0.339951654586437</v>
      </c>
      <c r="X8" s="62">
        <v>0.339951654586437</v>
      </c>
      <c r="Y8" s="41">
        <v>0.339951654586437</v>
      </c>
      <c r="Z8" s="62">
        <v>0.339951654586437</v>
      </c>
      <c r="AB8" s="11">
        <f>C8*P8</f>
        <v>1.3070400802011523E-2</v>
      </c>
      <c r="AC8" s="11">
        <f t="shared" ref="AC8:AL23" si="0">D8*Q8</f>
        <v>1.3376529880031273E-2</v>
      </c>
      <c r="AD8" s="11">
        <f t="shared" si="0"/>
        <v>1.4665195966973873E-2</v>
      </c>
      <c r="AE8" s="11">
        <f t="shared" si="0"/>
        <v>1.9151895288759775E-2</v>
      </c>
      <c r="AF8" s="11">
        <f t="shared" si="0"/>
        <v>1.623066890677767E-2</v>
      </c>
      <c r="AG8" s="11">
        <f t="shared" si="0"/>
        <v>1.6791397229747665E-2</v>
      </c>
      <c r="AH8" s="11">
        <f t="shared" si="0"/>
        <v>1.7763557658311741E-2</v>
      </c>
      <c r="AI8" s="11">
        <f t="shared" si="0"/>
        <v>1.988984781255184E-2</v>
      </c>
      <c r="AJ8" s="11">
        <f t="shared" si="0"/>
        <v>2.0244185927493382E-2</v>
      </c>
      <c r="AK8" s="11">
        <f t="shared" si="0"/>
        <v>1.7669341990855306E-2</v>
      </c>
      <c r="AL8" s="11">
        <f t="shared" si="0"/>
        <v>2.0252675164005255E-2</v>
      </c>
      <c r="AN8" s="11">
        <f>AB8/AB$30</f>
        <v>1.2505538140114052E-2</v>
      </c>
      <c r="AO8" s="11">
        <f t="shared" ref="AO8:AX23" si="1">AC8/AC$30</f>
        <v>4.6846255221800592E-3</v>
      </c>
      <c r="AP8" s="11">
        <f t="shared" si="1"/>
        <v>5.6208624228881359E-3</v>
      </c>
      <c r="AQ8" s="11">
        <f t="shared" si="1"/>
        <v>7.3421674143553444E-3</v>
      </c>
      <c r="AR8" s="11">
        <f t="shared" si="1"/>
        <v>1.5358282805149009E-2</v>
      </c>
      <c r="AS8" s="11">
        <f t="shared" si="1"/>
        <v>1.6227037386890443E-2</v>
      </c>
      <c r="AT8" s="11">
        <f t="shared" si="1"/>
        <v>1.7249082390567074E-2</v>
      </c>
      <c r="AU8" s="11">
        <f t="shared" si="1"/>
        <v>8.088762317215727E-3</v>
      </c>
      <c r="AV8" s="11">
        <f t="shared" si="1"/>
        <v>7.8914469870560739E-3</v>
      </c>
      <c r="AW8" s="11">
        <f t="shared" si="1"/>
        <v>1.7592823961317873E-2</v>
      </c>
      <c r="AX8" s="11">
        <f t="shared" si="1"/>
        <v>2.0368801652190051E-2</v>
      </c>
    </row>
    <row r="9" spans="1:50" x14ac:dyDescent="0.25">
      <c r="A9" s="26">
        <v>43933</v>
      </c>
      <c r="B9" s="29" t="s">
        <v>81</v>
      </c>
      <c r="C9" s="31">
        <v>4.4341021198110619E-2</v>
      </c>
      <c r="D9" s="31">
        <v>4.4938511406390595E-2</v>
      </c>
      <c r="E9" s="31">
        <v>4.9730338729782463E-2</v>
      </c>
      <c r="F9" s="31">
        <v>6.045486539641521E-2</v>
      </c>
      <c r="G9" s="31">
        <v>4.4774967792502715E-2</v>
      </c>
      <c r="H9" s="31">
        <v>4.6978551235786321E-2</v>
      </c>
      <c r="I9" s="31">
        <v>4.9686306977439317E-2</v>
      </c>
      <c r="J9" s="31">
        <v>6.0924436415900146E-2</v>
      </c>
      <c r="K9" s="31">
        <v>5.9142374983198645E-2</v>
      </c>
      <c r="L9" s="31">
        <v>5.2709680310421357E-2</v>
      </c>
      <c r="M9" s="31">
        <v>6.1652725501576335E-2</v>
      </c>
      <c r="P9" s="62">
        <v>0.37393798565951258</v>
      </c>
      <c r="Q9" s="62">
        <v>0.37393798565951258</v>
      </c>
      <c r="R9" s="62">
        <v>0.37393798565951258</v>
      </c>
      <c r="S9" s="62">
        <v>0.37393798565951258</v>
      </c>
      <c r="T9" s="62">
        <v>0.37393798565951258</v>
      </c>
      <c r="U9" s="62">
        <v>0.37393798565951258</v>
      </c>
      <c r="V9" s="62">
        <v>0.37393798565951258</v>
      </c>
      <c r="W9" s="62">
        <v>0.37393798565951258</v>
      </c>
      <c r="X9" s="62">
        <v>0.37393798565951258</v>
      </c>
      <c r="Y9" s="41">
        <v>0.37393798565951258</v>
      </c>
      <c r="Z9" s="62">
        <v>0.37393798565951258</v>
      </c>
      <c r="AB9" s="11">
        <f t="shared" ref="AB9:AB28" si="2">C9*P9</f>
        <v>1.6580792148907231E-2</v>
      </c>
      <c r="AC9" s="11">
        <f t="shared" si="0"/>
        <v>1.6804216433842729E-2</v>
      </c>
      <c r="AD9" s="11">
        <f t="shared" si="0"/>
        <v>1.8596062690780096E-2</v>
      </c>
      <c r="AE9" s="11">
        <f t="shared" si="0"/>
        <v>2.2606370589652473E-2</v>
      </c>
      <c r="AF9" s="11">
        <f t="shared" si="0"/>
        <v>1.6743061264298018E-2</v>
      </c>
      <c r="AG9" s="11">
        <f t="shared" si="0"/>
        <v>1.7567064818312144E-2</v>
      </c>
      <c r="AH9" s="11">
        <f t="shared" si="0"/>
        <v>1.8579597546003843E-2</v>
      </c>
      <c r="AI9" s="11">
        <f t="shared" si="0"/>
        <v>2.2781961030802756E-2</v>
      </c>
      <c r="AJ9" s="11">
        <f t="shared" si="0"/>
        <v>2.2115580568336849E-2</v>
      </c>
      <c r="AK9" s="11">
        <f t="shared" si="0"/>
        <v>1.9710151680035835E-2</v>
      </c>
      <c r="AL9" s="11">
        <f t="shared" si="0"/>
        <v>2.3054295984478317E-2</v>
      </c>
      <c r="AN9" s="11">
        <f t="shared" ref="AN9:AN28" si="3">AB9/AB$30</f>
        <v>1.5864221132342916E-2</v>
      </c>
      <c r="AO9" s="11">
        <f t="shared" si="1"/>
        <v>5.8850435720054755E-3</v>
      </c>
      <c r="AP9" s="11">
        <f t="shared" si="1"/>
        <v>7.1274812984204903E-3</v>
      </c>
      <c r="AQ9" s="11">
        <f t="shared" si="1"/>
        <v>8.6664925323396442E-3</v>
      </c>
      <c r="AR9" s="11">
        <f t="shared" si="1"/>
        <v>1.5843134463401267E-2</v>
      </c>
      <c r="AS9" s="11">
        <f t="shared" si="1"/>
        <v>1.6976634742442022E-2</v>
      </c>
      <c r="AT9" s="11">
        <f t="shared" si="1"/>
        <v>1.8041487804366822E-2</v>
      </c>
      <c r="AU9" s="11">
        <f t="shared" si="1"/>
        <v>9.264920960427997E-3</v>
      </c>
      <c r="AV9" s="11">
        <f t="shared" si="1"/>
        <v>8.620940958953497E-3</v>
      </c>
      <c r="AW9" s="11">
        <f t="shared" si="1"/>
        <v>1.9624795815102052E-2</v>
      </c>
      <c r="AX9" s="11">
        <f t="shared" si="1"/>
        <v>2.3186486641197511E-2</v>
      </c>
    </row>
    <row r="10" spans="1:50" x14ac:dyDescent="0.25">
      <c r="B10" s="30" t="s">
        <v>82</v>
      </c>
      <c r="C10" s="31">
        <v>4.4675621352877837E-2</v>
      </c>
      <c r="D10" s="31">
        <v>4.7379168309108433E-2</v>
      </c>
      <c r="E10" s="31">
        <v>5.2897266225988775E-2</v>
      </c>
      <c r="F10" s="31">
        <v>6.1227861089365197E-2</v>
      </c>
      <c r="G10" s="31">
        <v>4.5476573075591935E-2</v>
      </c>
      <c r="H10" s="31">
        <v>4.7247671384867719E-2</v>
      </c>
      <c r="I10" s="31">
        <v>4.7467450151378807E-2</v>
      </c>
      <c r="J10" s="31">
        <v>5.7524311248125112E-2</v>
      </c>
      <c r="K10" s="31">
        <v>5.7562026031070329E-2</v>
      </c>
      <c r="L10" s="31">
        <v>5.2543531502272429E-2</v>
      </c>
      <c r="M10" s="31">
        <v>6.4265340689600159E-2</v>
      </c>
      <c r="P10" s="62">
        <v>0.50307984092914215</v>
      </c>
      <c r="Q10" s="62">
        <v>0.50307984092914215</v>
      </c>
      <c r="R10" s="62">
        <v>0.50307984092914215</v>
      </c>
      <c r="S10" s="62">
        <v>0.50307984092914215</v>
      </c>
      <c r="T10" s="62">
        <v>0.50307984092914215</v>
      </c>
      <c r="U10" s="62">
        <v>0.50307984092914215</v>
      </c>
      <c r="V10" s="62">
        <v>0.50307984092914215</v>
      </c>
      <c r="W10" s="62">
        <v>0.50307984092914215</v>
      </c>
      <c r="X10" s="62">
        <v>0.50307984092914215</v>
      </c>
      <c r="Y10" s="41">
        <v>0.50307984092914215</v>
      </c>
      <c r="Z10" s="62">
        <v>0.50307984092914215</v>
      </c>
      <c r="AB10" s="11">
        <f t="shared" si="2"/>
        <v>2.247540448361637E-2</v>
      </c>
      <c r="AC10" s="11">
        <f t="shared" si="0"/>
        <v>2.3835504456301324E-2</v>
      </c>
      <c r="AD10" s="11">
        <f t="shared" si="0"/>
        <v>2.6611548278556916E-2</v>
      </c>
      <c r="AE10" s="11">
        <f t="shared" si="0"/>
        <v>3.0802502617269457E-2</v>
      </c>
      <c r="AF10" s="11">
        <f t="shared" si="0"/>
        <v>2.2878347148871301E-2</v>
      </c>
      <c r="AG10" s="11">
        <f t="shared" si="0"/>
        <v>2.3769351004571632E-2</v>
      </c>
      <c r="AH10" s="11">
        <f t="shared" si="0"/>
        <v>2.3879917271467634E-2</v>
      </c>
      <c r="AI10" s="11">
        <f t="shared" si="0"/>
        <v>2.8939321352265245E-2</v>
      </c>
      <c r="AJ10" s="11">
        <f t="shared" si="0"/>
        <v>2.8958294899270001E-2</v>
      </c>
      <c r="AK10" s="11">
        <f t="shared" si="0"/>
        <v>2.6433591470018582E-2</v>
      </c>
      <c r="AL10" s="11">
        <f t="shared" si="0"/>
        <v>3.2330597371381171E-2</v>
      </c>
      <c r="AN10" s="11">
        <f t="shared" si="3"/>
        <v>2.1504086388926875E-2</v>
      </c>
      <c r="AO10" s="11">
        <f t="shared" si="1"/>
        <v>8.3474872415688611E-3</v>
      </c>
      <c r="AP10" s="11">
        <f t="shared" si="1"/>
        <v>1.0199649024170487E-2</v>
      </c>
      <c r="AQ10" s="11">
        <f t="shared" si="1"/>
        <v>1.180860314800501E-2</v>
      </c>
      <c r="AR10" s="11">
        <f t="shared" si="1"/>
        <v>2.1648653400847363E-2</v>
      </c>
      <c r="AS10" s="11">
        <f t="shared" si="1"/>
        <v>2.2970461727269974E-2</v>
      </c>
      <c r="AT10" s="11">
        <f t="shared" si="1"/>
        <v>2.3188297548196141E-2</v>
      </c>
      <c r="AU10" s="11">
        <f t="shared" si="1"/>
        <v>1.1768983566192858E-2</v>
      </c>
      <c r="AV10" s="11">
        <f t="shared" si="1"/>
        <v>1.1288320007117275E-2</v>
      </c>
      <c r="AW10" s="11">
        <f t="shared" si="1"/>
        <v>2.6319119389851132E-2</v>
      </c>
      <c r="AX10" s="11">
        <f t="shared" si="1"/>
        <v>3.2515977263333808E-2</v>
      </c>
    </row>
    <row r="11" spans="1:50" x14ac:dyDescent="0.25">
      <c r="B11" t="s">
        <v>83</v>
      </c>
      <c r="C11" s="31">
        <v>5.0719077987214138E-2</v>
      </c>
      <c r="D11" s="31">
        <v>4.7423858579768961E-2</v>
      </c>
      <c r="E11" s="31">
        <v>4.7288043922236664E-2</v>
      </c>
      <c r="F11" s="31">
        <v>5.9409121754521656E-2</v>
      </c>
      <c r="G11" s="31">
        <v>4.9694706032762534E-2</v>
      </c>
      <c r="H11" s="31">
        <v>5.0696429345129058E-2</v>
      </c>
      <c r="I11" s="31">
        <v>4.9800375051170589E-2</v>
      </c>
      <c r="J11" s="31">
        <v>5.4561309279271525E-2</v>
      </c>
      <c r="K11" s="31">
        <v>5.2660064758337934E-2</v>
      </c>
      <c r="L11" s="31">
        <v>4.418155012908808E-2</v>
      </c>
      <c r="M11" s="31">
        <v>6.4578753012433709E-2</v>
      </c>
      <c r="P11" s="62">
        <v>0.69614934555750585</v>
      </c>
      <c r="Q11" s="62">
        <v>0.69614934555750585</v>
      </c>
      <c r="R11" s="62">
        <v>0.69614934555750585</v>
      </c>
      <c r="S11" s="62">
        <v>0.69614934555750585</v>
      </c>
      <c r="T11" s="62">
        <v>0.69614934555750585</v>
      </c>
      <c r="U11" s="62">
        <v>0.69614934555750585</v>
      </c>
      <c r="V11" s="62">
        <v>0.69614934555750585</v>
      </c>
      <c r="W11" s="62">
        <v>0.69614934555750585</v>
      </c>
      <c r="X11" s="62">
        <v>0.69614934555750585</v>
      </c>
      <c r="Y11" s="41">
        <v>0.69614934555750585</v>
      </c>
      <c r="Z11" s="62">
        <v>0.69614934555750585</v>
      </c>
      <c r="AB11" s="11">
        <f t="shared" si="2"/>
        <v>3.5308052948079226E-2</v>
      </c>
      <c r="AC11" s="11">
        <f t="shared" si="0"/>
        <v>3.3014088114117872E-2</v>
      </c>
      <c r="AD11" s="11">
        <f t="shared" si="0"/>
        <v>3.2919540829159648E-2</v>
      </c>
      <c r="AE11" s="11">
        <f t="shared" si="0"/>
        <v>4.1357621229556434E-2</v>
      </c>
      <c r="AF11" s="11">
        <f t="shared" si="0"/>
        <v>3.4594937082380275E-2</v>
      </c>
      <c r="AG11" s="11">
        <f t="shared" si="0"/>
        <v>3.529228611071393E-2</v>
      </c>
      <c r="AH11" s="11">
        <f t="shared" si="0"/>
        <v>3.4668498500390749E-2</v>
      </c>
      <c r="AI11" s="11">
        <f t="shared" si="0"/>
        <v>3.7982819747525542E-2</v>
      </c>
      <c r="AJ11" s="11">
        <f t="shared" si="0"/>
        <v>3.665926961853283E-2</v>
      </c>
      <c r="AK11" s="11">
        <f t="shared" si="0"/>
        <v>3.0756957208080804E-2</v>
      </c>
      <c r="AL11" s="11">
        <f t="shared" si="0"/>
        <v>4.4956456646525533E-2</v>
      </c>
      <c r="AN11" s="11">
        <f t="shared" si="3"/>
        <v>3.3782147118810432E-2</v>
      </c>
      <c r="AO11" s="11">
        <f t="shared" si="1"/>
        <v>1.1561940290790598E-2</v>
      </c>
      <c r="AP11" s="11">
        <f t="shared" si="1"/>
        <v>1.2617370435557634E-2</v>
      </c>
      <c r="AQ11" s="11">
        <f t="shared" si="1"/>
        <v>1.585506678835669E-2</v>
      </c>
      <c r="AR11" s="11">
        <f t="shared" si="1"/>
        <v>3.2735485542167798E-2</v>
      </c>
      <c r="AS11" s="11">
        <f t="shared" si="1"/>
        <v>3.4106110310630502E-2</v>
      </c>
      <c r="AT11" s="11">
        <f t="shared" si="1"/>
        <v>3.3664415568841935E-2</v>
      </c>
      <c r="AU11" s="11">
        <f t="shared" si="1"/>
        <v>1.5446774855738038E-2</v>
      </c>
      <c r="AV11" s="11">
        <f t="shared" si="1"/>
        <v>1.4290260117891902E-2</v>
      </c>
      <c r="AW11" s="11">
        <f t="shared" si="1"/>
        <v>3.0623762561593826E-2</v>
      </c>
      <c r="AX11" s="11">
        <f t="shared" si="1"/>
        <v>4.5214231749780613E-2</v>
      </c>
    </row>
    <row r="12" spans="1:50" x14ac:dyDescent="0.25">
      <c r="B12" t="s">
        <v>84</v>
      </c>
      <c r="C12" s="31">
        <v>6.493364999964861E-2</v>
      </c>
      <c r="D12" s="31">
        <v>4.8807869689116247E-2</v>
      </c>
      <c r="E12" s="31">
        <v>4.8464162551884724E-2</v>
      </c>
      <c r="F12" s="31">
        <v>5.6786939801330968E-2</v>
      </c>
      <c r="G12" s="31">
        <v>5.4496025332313902E-2</v>
      </c>
      <c r="H12" s="31">
        <v>5.7826661610334569E-2</v>
      </c>
      <c r="I12" s="31">
        <v>5.6926603363541585E-2</v>
      </c>
      <c r="J12" s="31">
        <v>6.1013759466677413E-2</v>
      </c>
      <c r="K12" s="31">
        <v>5.644289864753177E-2</v>
      </c>
      <c r="L12" s="31">
        <v>4.585894209424024E-2</v>
      </c>
      <c r="M12" s="31">
        <v>6.818097536663259E-2</v>
      </c>
      <c r="P12" s="62">
        <v>1.4570159000796359</v>
      </c>
      <c r="Q12" s="62">
        <v>1.4570159000796359</v>
      </c>
      <c r="R12" s="62">
        <v>1.4570159000796359</v>
      </c>
      <c r="S12" s="62">
        <v>1.4570159000796359</v>
      </c>
      <c r="T12" s="62">
        <v>1.4570159000796359</v>
      </c>
      <c r="U12" s="62">
        <v>1.4570159000796359</v>
      </c>
      <c r="V12" s="62">
        <v>1.4570159000796359</v>
      </c>
      <c r="W12" s="62">
        <v>1.4570159000796359</v>
      </c>
      <c r="X12" s="62">
        <v>1.4570159000796359</v>
      </c>
      <c r="Y12" s="41">
        <v>1.4570159000796359</v>
      </c>
      <c r="Z12" s="62">
        <v>1.4570159000796359</v>
      </c>
      <c r="AB12" s="11">
        <f t="shared" si="2"/>
        <v>9.4609360499694067E-2</v>
      </c>
      <c r="AC12" s="11">
        <f t="shared" si="0"/>
        <v>7.1113842186057291E-2</v>
      </c>
      <c r="AD12" s="11">
        <f t="shared" si="0"/>
        <v>7.0613055422140109E-2</v>
      </c>
      <c r="AE12" s="11">
        <f t="shared" si="0"/>
        <v>8.2739474207404337E-2</v>
      </c>
      <c r="AF12" s="11">
        <f t="shared" si="0"/>
        <v>7.9401575400323984E-2</v>
      </c>
      <c r="AG12" s="11">
        <f t="shared" si="0"/>
        <v>8.4254365414782151E-2</v>
      </c>
      <c r="AH12" s="11">
        <f t="shared" si="0"/>
        <v>8.2942966238206975E-2</v>
      </c>
      <c r="AI12" s="11">
        <f t="shared" si="0"/>
        <v>8.8898017666583395E-2</v>
      </c>
      <c r="AJ12" s="11">
        <f t="shared" si="0"/>
        <v>8.2238200776037162E-2</v>
      </c>
      <c r="AK12" s="11">
        <f t="shared" si="0"/>
        <v>6.6817207792139344E-2</v>
      </c>
      <c r="AL12" s="11">
        <f t="shared" si="0"/>
        <v>9.9340765192121663E-2</v>
      </c>
      <c r="AN12" s="11">
        <f t="shared" si="3"/>
        <v>9.052063391649319E-2</v>
      </c>
      <c r="AO12" s="11">
        <f t="shared" si="1"/>
        <v>2.4904943439958142E-2</v>
      </c>
      <c r="AP12" s="11">
        <f t="shared" si="1"/>
        <v>2.7064505014556945E-2</v>
      </c>
      <c r="AQ12" s="11">
        <f t="shared" si="1"/>
        <v>3.171942318225978E-2</v>
      </c>
      <c r="AR12" s="11">
        <f t="shared" si="1"/>
        <v>7.5133801149951759E-2</v>
      </c>
      <c r="AS12" s="11">
        <f t="shared" si="1"/>
        <v>8.1422571265973492E-2</v>
      </c>
      <c r="AT12" s="11">
        <f t="shared" si="1"/>
        <v>8.0540738847514684E-2</v>
      </c>
      <c r="AU12" s="11">
        <f t="shared" si="1"/>
        <v>3.6152862613803044E-2</v>
      </c>
      <c r="AV12" s="11">
        <f t="shared" si="1"/>
        <v>3.2057520320123184E-2</v>
      </c>
      <c r="AW12" s="11">
        <f t="shared" si="1"/>
        <v>6.6527852303853829E-2</v>
      </c>
      <c r="AX12" s="11">
        <f t="shared" si="1"/>
        <v>9.9910373606908007E-2</v>
      </c>
    </row>
    <row r="13" spans="1:50" x14ac:dyDescent="0.25">
      <c r="B13" t="s">
        <v>85</v>
      </c>
      <c r="C13" s="31">
        <v>6.7772304789896876E-2</v>
      </c>
      <c r="D13" s="31">
        <v>5.2516930940418718E-2</v>
      </c>
      <c r="E13" s="31">
        <v>5.1074847215625586E-2</v>
      </c>
      <c r="F13" s="31">
        <v>5.7069637123777994E-2</v>
      </c>
      <c r="G13" s="31">
        <v>5.8315209787415251E-2</v>
      </c>
      <c r="H13" s="31">
        <v>6.7735866502112538E-2</v>
      </c>
      <c r="I13" s="31">
        <v>6.4977365053103919E-2</v>
      </c>
      <c r="J13" s="31">
        <v>6.6790082138261153E-2</v>
      </c>
      <c r="K13" s="31">
        <v>7.3580034895013552E-2</v>
      </c>
      <c r="L13" s="31">
        <v>6.1350073199963363E-2</v>
      </c>
      <c r="M13" s="31">
        <v>7.2153234129179442E-2</v>
      </c>
      <c r="P13" s="62">
        <v>1.2986292651403137</v>
      </c>
      <c r="Q13" s="62">
        <v>1.2986292651403137</v>
      </c>
      <c r="R13" s="62">
        <v>1.2986292651403137</v>
      </c>
      <c r="S13" s="62">
        <v>1.2986292651403137</v>
      </c>
      <c r="T13" s="62">
        <v>1.2986292651403137</v>
      </c>
      <c r="U13" s="62">
        <v>1.2986292651403137</v>
      </c>
      <c r="V13" s="62">
        <v>1.2986292651403137</v>
      </c>
      <c r="W13" s="62">
        <v>1.2986292651403137</v>
      </c>
      <c r="X13" s="62">
        <v>1.2986292651403137</v>
      </c>
      <c r="Y13" s="41">
        <v>1.2986292651403137</v>
      </c>
      <c r="Z13" s="62">
        <v>1.2986292651403137</v>
      </c>
      <c r="AB13" s="11">
        <f t="shared" si="2"/>
        <v>8.8011098366169147E-2</v>
      </c>
      <c r="AC13" s="11">
        <f t="shared" si="0"/>
        <v>6.8200023434580564E-2</v>
      </c>
      <c r="AD13" s="11">
        <f t="shared" si="0"/>
        <v>6.6327291306781652E-2</v>
      </c>
      <c r="AE13" s="11">
        <f t="shared" si="0"/>
        <v>7.4112300919876181E-2</v>
      </c>
      <c r="AF13" s="11">
        <f t="shared" si="0"/>
        <v>7.5729838032734295E-2</v>
      </c>
      <c r="AG13" s="11">
        <f t="shared" si="0"/>
        <v>8.7963778539280793E-2</v>
      </c>
      <c r="AH13" s="11">
        <f t="shared" si="0"/>
        <v>8.4381507829666247E-2</v>
      </c>
      <c r="AI13" s="11">
        <f t="shared" si="0"/>
        <v>8.6735555285871277E-2</v>
      </c>
      <c r="AJ13" s="11">
        <f t="shared" si="0"/>
        <v>9.5553186644710089E-2</v>
      </c>
      <c r="AK13" s="11">
        <f t="shared" si="0"/>
        <v>7.9671000475972878E-2</v>
      </c>
      <c r="AL13" s="11">
        <f t="shared" si="0"/>
        <v>9.3700301414673309E-2</v>
      </c>
      <c r="AN13" s="11">
        <f t="shared" si="3"/>
        <v>8.4207528448712335E-2</v>
      </c>
      <c r="AO13" s="11">
        <f t="shared" si="1"/>
        <v>2.3884488223799884E-2</v>
      </c>
      <c r="AP13" s="11">
        <f t="shared" si="1"/>
        <v>2.542186140286359E-2</v>
      </c>
      <c r="AQ13" s="11">
        <f t="shared" si="1"/>
        <v>2.8412066409749564E-2</v>
      </c>
      <c r="AR13" s="11">
        <f t="shared" si="1"/>
        <v>7.1659416871548573E-2</v>
      </c>
      <c r="AS13" s="11">
        <f t="shared" si="1"/>
        <v>8.5007310798430269E-2</v>
      </c>
      <c r="AT13" s="11">
        <f t="shared" si="1"/>
        <v>8.1937616821546419E-2</v>
      </c>
      <c r="AU13" s="11">
        <f t="shared" si="1"/>
        <v>3.5273436869456103E-2</v>
      </c>
      <c r="AV13" s="11">
        <f t="shared" si="1"/>
        <v>3.724787499738056E-2</v>
      </c>
      <c r="AW13" s="11">
        <f t="shared" si="1"/>
        <v>7.932598095171145E-2</v>
      </c>
      <c r="AX13" s="11">
        <f t="shared" si="1"/>
        <v>9.4237568064981403E-2</v>
      </c>
    </row>
    <row r="14" spans="1:50" x14ac:dyDescent="0.25">
      <c r="B14" t="s">
        <v>86</v>
      </c>
      <c r="C14" s="31">
        <v>6.5164590479864254E-2</v>
      </c>
      <c r="D14" s="31">
        <v>5.5985183309052611E-2</v>
      </c>
      <c r="E14" s="31">
        <v>5.8120860781557447E-2</v>
      </c>
      <c r="F14" s="31">
        <v>6.1009481553347164E-2</v>
      </c>
      <c r="G14" s="31">
        <v>6.5180119818654986E-2</v>
      </c>
      <c r="H14" s="31">
        <v>6.8695542253650099E-2</v>
      </c>
      <c r="I14" s="31">
        <v>6.9777535829305737E-2</v>
      </c>
      <c r="J14" s="31">
        <v>6.9356209590556134E-2</v>
      </c>
      <c r="K14" s="31">
        <v>6.7102208353580481E-2</v>
      </c>
      <c r="L14" s="31">
        <v>6.7493088593145262E-2</v>
      </c>
      <c r="M14" s="31">
        <v>6.8993745085259267E-2</v>
      </c>
      <c r="P14" s="62">
        <v>1.0010672426235903</v>
      </c>
      <c r="Q14" s="62">
        <v>1.0010672426235903</v>
      </c>
      <c r="R14" s="62">
        <v>1.0010672426235903</v>
      </c>
      <c r="S14" s="62">
        <v>1.0010672426235903</v>
      </c>
      <c r="T14" s="62">
        <v>1.0010672426235903</v>
      </c>
      <c r="U14" s="62">
        <v>1.0010672426235903</v>
      </c>
      <c r="V14" s="62">
        <v>1.0010672426235903</v>
      </c>
      <c r="W14" s="62">
        <v>1.0010672426235903</v>
      </c>
      <c r="X14" s="62">
        <v>1.0010672426235903</v>
      </c>
      <c r="Y14" s="41">
        <v>1.0010672426235903</v>
      </c>
      <c r="Z14" s="62">
        <v>1.0010672426235903</v>
      </c>
      <c r="AB14" s="11">
        <f t="shared" si="2"/>
        <v>6.5234136908373166E-2</v>
      </c>
      <c r="AC14" s="11">
        <f t="shared" si="0"/>
        <v>5.6044933082969546E-2</v>
      </c>
      <c r="AD14" s="11">
        <f t="shared" si="0"/>
        <v>5.8182889841503278E-2</v>
      </c>
      <c r="AE14" s="11">
        <f t="shared" si="0"/>
        <v>6.1074593472504039E-2</v>
      </c>
      <c r="AF14" s="11">
        <f t="shared" si="0"/>
        <v>6.5249682820736177E-2</v>
      </c>
      <c r="AG14" s="11">
        <f t="shared" si="0"/>
        <v>6.876885706439384E-2</v>
      </c>
      <c r="AH14" s="11">
        <f t="shared" si="0"/>
        <v>6.9852005389711869E-2</v>
      </c>
      <c r="AI14" s="11">
        <f t="shared" si="0"/>
        <v>6.9430229493641832E-2</v>
      </c>
      <c r="AJ14" s="11">
        <f t="shared" si="0"/>
        <v>6.7173822690472451E-2</v>
      </c>
      <c r="AK14" s="11">
        <f t="shared" si="0"/>
        <v>6.7565120094089617E-2</v>
      </c>
      <c r="AL14" s="11">
        <f t="shared" si="0"/>
        <v>6.9067378150775377E-2</v>
      </c>
      <c r="AN14" s="11">
        <f t="shared" si="3"/>
        <v>6.2414917453758066E-2</v>
      </c>
      <c r="AO14" s="11">
        <f t="shared" si="1"/>
        <v>1.9627625868895292E-2</v>
      </c>
      <c r="AP14" s="11">
        <f t="shared" si="1"/>
        <v>2.2300282921662799E-2</v>
      </c>
      <c r="AQ14" s="11">
        <f t="shared" si="1"/>
        <v>2.341386496103056E-2</v>
      </c>
      <c r="AR14" s="11">
        <f t="shared" si="1"/>
        <v>6.1742562026428152E-2</v>
      </c>
      <c r="AS14" s="11">
        <f t="shared" si="1"/>
        <v>6.6457531756838412E-2</v>
      </c>
      <c r="AT14" s="11">
        <f t="shared" si="1"/>
        <v>6.7828923647493503E-2</v>
      </c>
      <c r="AU14" s="11">
        <f t="shared" si="1"/>
        <v>2.8235742640996955E-2</v>
      </c>
      <c r="AV14" s="11">
        <f t="shared" si="1"/>
        <v>2.6185229802688545E-2</v>
      </c>
      <c r="AW14" s="11">
        <f t="shared" si="1"/>
        <v>6.7272525731620694E-2</v>
      </c>
      <c r="AX14" s="11">
        <f t="shared" si="1"/>
        <v>6.946340247881258E-2</v>
      </c>
    </row>
    <row r="15" spans="1:50" x14ac:dyDescent="0.25">
      <c r="B15" t="s">
        <v>87</v>
      </c>
      <c r="C15" s="31">
        <v>7.5329387888645696E-2</v>
      </c>
      <c r="D15" s="31">
        <v>6.128537343923441E-2</v>
      </c>
      <c r="E15" s="31">
        <v>7.3644330069622677E-2</v>
      </c>
      <c r="F15" s="31">
        <v>6.1943325451269723E-2</v>
      </c>
      <c r="G15" s="31">
        <v>6.3780848568097681E-2</v>
      </c>
      <c r="H15" s="31">
        <v>6.804518717138866E-2</v>
      </c>
      <c r="I15" s="31">
        <v>7.119523903139445E-2</v>
      </c>
      <c r="J15" s="31">
        <v>6.6932063141386555E-2</v>
      </c>
      <c r="K15" s="31">
        <v>6.1360502993556151E-2</v>
      </c>
      <c r="L15" s="31">
        <v>7.3804498048640255E-2</v>
      </c>
      <c r="M15" s="31">
        <v>6.4657904567809038E-2</v>
      </c>
      <c r="P15" s="62">
        <v>1.025537867023786</v>
      </c>
      <c r="Q15" s="62">
        <v>1.025537867023786</v>
      </c>
      <c r="R15" s="62">
        <v>1.025537867023786</v>
      </c>
      <c r="S15" s="62">
        <v>1.025537867023786</v>
      </c>
      <c r="T15" s="62">
        <v>1.025537867023786</v>
      </c>
      <c r="U15" s="62">
        <v>1.025537867023786</v>
      </c>
      <c r="V15" s="62">
        <v>1.025537867023786</v>
      </c>
      <c r="W15" s="62">
        <v>1.025537867023786</v>
      </c>
      <c r="X15" s="62">
        <v>1.025537867023786</v>
      </c>
      <c r="Y15" s="41">
        <v>1.025537867023786</v>
      </c>
      <c r="Z15" s="62">
        <v>1.025537867023786</v>
      </c>
      <c r="AB15" s="11">
        <f t="shared" si="2"/>
        <v>7.7253139779529134E-2</v>
      </c>
      <c r="AC15" s="11">
        <f t="shared" si="0"/>
        <v>6.2850471156628646E-2</v>
      </c>
      <c r="AD15" s="11">
        <f t="shared" si="0"/>
        <v>7.5525049177996503E-2</v>
      </c>
      <c r="AE15" s="11">
        <f t="shared" si="0"/>
        <v>6.3525225859655352E-2</v>
      </c>
      <c r="AF15" s="11">
        <f t="shared" si="0"/>
        <v>6.5409675397493997E-2</v>
      </c>
      <c r="AG15" s="11">
        <f t="shared" si="0"/>
        <v>6.9782916112980209E-2</v>
      </c>
      <c r="AH15" s="11">
        <f t="shared" si="0"/>
        <v>7.3013413578504868E-2</v>
      </c>
      <c r="AI15" s="11">
        <f t="shared" si="0"/>
        <v>6.8641365269518931E-2</v>
      </c>
      <c r="AJ15" s="11">
        <f t="shared" si="0"/>
        <v>6.2927519359518208E-2</v>
      </c>
      <c r="AK15" s="11">
        <f t="shared" si="0"/>
        <v>7.5689307505563699E-2</v>
      </c>
      <c r="AL15" s="11">
        <f t="shared" si="0"/>
        <v>6.6309129536698388E-2</v>
      </c>
      <c r="AN15" s="11">
        <f t="shared" si="3"/>
        <v>7.3914495859054533E-2</v>
      </c>
      <c r="AO15" s="11">
        <f t="shared" si="1"/>
        <v>2.2011009125835843E-2</v>
      </c>
      <c r="AP15" s="11">
        <f t="shared" si="1"/>
        <v>2.8947169329846794E-2</v>
      </c>
      <c r="AQ15" s="11">
        <f t="shared" si="1"/>
        <v>2.4353351783938697E-2</v>
      </c>
      <c r="AR15" s="11">
        <f t="shared" si="1"/>
        <v>6.1893955123945223E-2</v>
      </c>
      <c r="AS15" s="11">
        <f t="shared" si="1"/>
        <v>6.743750822149934E-2</v>
      </c>
      <c r="AT15" s="11">
        <f t="shared" si="1"/>
        <v>7.0898769866794512E-2</v>
      </c>
      <c r="AU15" s="11">
        <f t="shared" si="1"/>
        <v>2.7914928964109083E-2</v>
      </c>
      <c r="AV15" s="11">
        <f t="shared" si="1"/>
        <v>2.4529965533371782E-2</v>
      </c>
      <c r="AW15" s="11">
        <f t="shared" si="1"/>
        <v>7.5361530915446423E-2</v>
      </c>
      <c r="AX15" s="11">
        <f t="shared" si="1"/>
        <v>6.6689338387397434E-2</v>
      </c>
    </row>
    <row r="16" spans="1:50" x14ac:dyDescent="0.25">
      <c r="B16" t="s">
        <v>88</v>
      </c>
      <c r="C16" s="31">
        <v>7.7896965797383019E-2</v>
      </c>
      <c r="D16" s="31">
        <v>7.1417149952472406E-2</v>
      </c>
      <c r="E16" s="31">
        <v>8.666745605206623E-2</v>
      </c>
      <c r="F16" s="31">
        <v>6.1263758674629215E-2</v>
      </c>
      <c r="G16" s="31">
        <v>5.9724203604186427E-2</v>
      </c>
      <c r="H16" s="31">
        <v>6.2889023783967768E-2</v>
      </c>
      <c r="I16" s="31">
        <v>6.5902131222282473E-2</v>
      </c>
      <c r="J16" s="31">
        <v>6.324263020785631E-2</v>
      </c>
      <c r="K16" s="31">
        <v>6.1108121435284858E-2</v>
      </c>
      <c r="L16" s="31">
        <v>8.7791870177907391E-2</v>
      </c>
      <c r="M16" s="31">
        <v>6.1238898341751821E-2</v>
      </c>
      <c r="P16" s="62">
        <v>1.1054528022871846</v>
      </c>
      <c r="Q16" s="62">
        <v>1.1054528022871846</v>
      </c>
      <c r="R16" s="62">
        <v>1.1054528022871846</v>
      </c>
      <c r="S16" s="62">
        <v>1.1054528022871846</v>
      </c>
      <c r="T16" s="62">
        <v>1.1054528022871846</v>
      </c>
      <c r="U16" s="62">
        <v>1.1054528022871846</v>
      </c>
      <c r="V16" s="62">
        <v>1.1054528022871846</v>
      </c>
      <c r="W16" s="62">
        <v>1.1054528022871846</v>
      </c>
      <c r="X16" s="62">
        <v>1.1054528022871846</v>
      </c>
      <c r="Y16" s="41">
        <v>1.1054528022871846</v>
      </c>
      <c r="Z16" s="62">
        <v>1.1054528022871846</v>
      </c>
      <c r="AB16" s="11">
        <f t="shared" si="2"/>
        <v>8.611141913038603E-2</v>
      </c>
      <c r="AC16" s="11">
        <f t="shared" si="0"/>
        <v>7.8948288546324685E-2</v>
      </c>
      <c r="AD16" s="11">
        <f t="shared" si="0"/>
        <v>9.5806782159858023E-2</v>
      </c>
      <c r="AE16" s="11">
        <f t="shared" si="0"/>
        <v>6.7724193705514676E-2</v>
      </c>
      <c r="AF16" s="11">
        <f t="shared" si="0"/>
        <v>6.6022288238618249E-2</v>
      </c>
      <c r="AG16" s="11">
        <f t="shared" si="0"/>
        <v>6.9520847575092568E-2</v>
      </c>
      <c r="AH16" s="11">
        <f t="shared" si="0"/>
        <v>7.2851695636369923E-2</v>
      </c>
      <c r="AI16" s="11">
        <f t="shared" si="0"/>
        <v>6.9911742787286901E-2</v>
      </c>
      <c r="AJ16" s="11">
        <f t="shared" si="0"/>
        <v>6.7552144083141211E-2</v>
      </c>
      <c r="AK16" s="11">
        <f t="shared" si="0"/>
        <v>9.7049768906200429E-2</v>
      </c>
      <c r="AL16" s="11">
        <f t="shared" si="0"/>
        <v>6.769671178086957E-2</v>
      </c>
      <c r="AN16" s="11">
        <f t="shared" si="3"/>
        <v>8.2389947526984794E-2</v>
      </c>
      <c r="AO16" s="11">
        <f t="shared" si="1"/>
        <v>2.764866305189187E-2</v>
      </c>
      <c r="AP16" s="11">
        <f t="shared" si="1"/>
        <v>3.6720732741172976E-2</v>
      </c>
      <c r="AQ16" s="11">
        <f t="shared" si="1"/>
        <v>2.5963089328289619E-2</v>
      </c>
      <c r="AR16" s="11">
        <f t="shared" si="1"/>
        <v>6.2473640491078994E-2</v>
      </c>
      <c r="AS16" s="11">
        <f t="shared" si="1"/>
        <v>6.7184247822495949E-2</v>
      </c>
      <c r="AT16" s="11">
        <f t="shared" si="1"/>
        <v>7.0741735664436214E-2</v>
      </c>
      <c r="AU16" s="11">
        <f t="shared" si="1"/>
        <v>2.843156347490081E-2</v>
      </c>
      <c r="AV16" s="11">
        <f t="shared" si="1"/>
        <v>2.6332704402309771E-2</v>
      </c>
      <c r="AW16" s="11">
        <f t="shared" si="1"/>
        <v>9.6629489696730769E-2</v>
      </c>
      <c r="AX16" s="11">
        <f t="shared" si="1"/>
        <v>6.8084876867067309E-2</v>
      </c>
    </row>
    <row r="17" spans="1:50" x14ac:dyDescent="0.25">
      <c r="B17" t="s">
        <v>89</v>
      </c>
      <c r="C17" s="31">
        <v>8.4718045685219734E-2</v>
      </c>
      <c r="D17" s="31">
        <v>8.0938770497656715E-2</v>
      </c>
      <c r="E17" s="31">
        <v>8.3123972891415585E-2</v>
      </c>
      <c r="F17" s="31">
        <v>6.7839833941271271E-2</v>
      </c>
      <c r="G17" s="31">
        <v>6.4803705638771109E-2</v>
      </c>
      <c r="H17" s="31">
        <v>7.0617015450846601E-2</v>
      </c>
      <c r="I17" s="31">
        <v>7.1105963304300676E-2</v>
      </c>
      <c r="J17" s="31">
        <v>6.4473324741518095E-2</v>
      </c>
      <c r="K17" s="31">
        <v>6.614977435614057E-2</v>
      </c>
      <c r="L17" s="31">
        <v>7.8191631133180714E-2</v>
      </c>
      <c r="M17" s="31">
        <v>6.1194208071716133E-2</v>
      </c>
      <c r="P17" s="62">
        <v>1.4373407676075123</v>
      </c>
      <c r="Q17" s="62">
        <v>1.4373407676075123</v>
      </c>
      <c r="R17" s="62">
        <v>1.4373407676075123</v>
      </c>
      <c r="S17" s="62">
        <v>1.4373407676075123</v>
      </c>
      <c r="T17" s="62">
        <v>1.4373407676075123</v>
      </c>
      <c r="U17" s="62">
        <v>1.4373407676075123</v>
      </c>
      <c r="V17" s="62">
        <v>1.4373407676075123</v>
      </c>
      <c r="W17" s="62">
        <v>1.4373407676075123</v>
      </c>
      <c r="X17" s="62">
        <v>1.4373407676075123</v>
      </c>
      <c r="Y17" s="41">
        <v>1.4373407676075123</v>
      </c>
      <c r="Z17" s="62">
        <v>1.4373407676075123</v>
      </c>
      <c r="AB17" s="11">
        <f t="shared" si="2"/>
        <v>0.12176870081540203</v>
      </c>
      <c r="AC17" s="11">
        <f t="shared" si="0"/>
        <v>0.11633659451631018</v>
      </c>
      <c r="AD17" s="11">
        <f t="shared" si="0"/>
        <v>0.11947747500233331</v>
      </c>
      <c r="AE17" s="11">
        <f t="shared" si="0"/>
        <v>9.7508958991513017E-2</v>
      </c>
      <c r="AF17" s="11">
        <f t="shared" si="0"/>
        <v>9.3145008006642535E-2</v>
      </c>
      <c r="AG17" s="11">
        <f t="shared" si="0"/>
        <v>0.10150071519427141</v>
      </c>
      <c r="AH17" s="11">
        <f t="shared" si="0"/>
        <v>0.10220349987727513</v>
      </c>
      <c r="AI17" s="11">
        <f t="shared" si="0"/>
        <v>9.2670138074182035E-2</v>
      </c>
      <c r="AJ17" s="11">
        <f t="shared" si="0"/>
        <v>9.5079767450118813E-2</v>
      </c>
      <c r="AK17" s="11">
        <f t="shared" si="0"/>
        <v>0.11238801911344942</v>
      </c>
      <c r="AL17" s="11">
        <f t="shared" si="0"/>
        <v>8.7956930002934294E-2</v>
      </c>
      <c r="AN17" s="11">
        <f t="shared" si="3"/>
        <v>0.11650623078710733</v>
      </c>
      <c r="AO17" s="11">
        <f t="shared" si="1"/>
        <v>4.0742508312876818E-2</v>
      </c>
      <c r="AP17" s="11">
        <f t="shared" si="1"/>
        <v>4.5793213478670478E-2</v>
      </c>
      <c r="AQ17" s="11">
        <f t="shared" si="1"/>
        <v>3.7381527547060853E-2</v>
      </c>
      <c r="AR17" s="11">
        <f t="shared" si="1"/>
        <v>8.8138534712916911E-2</v>
      </c>
      <c r="AS17" s="11">
        <f t="shared" si="1"/>
        <v>9.8089270220802965E-2</v>
      </c>
      <c r="AT17" s="11">
        <f t="shared" si="1"/>
        <v>9.9243441201236224E-2</v>
      </c>
      <c r="AU17" s="11">
        <f t="shared" si="1"/>
        <v>3.7686900767163335E-2</v>
      </c>
      <c r="AV17" s="11">
        <f t="shared" si="1"/>
        <v>3.7063330037649771E-2</v>
      </c>
      <c r="AW17" s="11">
        <f t="shared" si="1"/>
        <v>0.11190131679195793</v>
      </c>
      <c r="AX17" s="11">
        <f t="shared" si="1"/>
        <v>8.8461264828336036E-2</v>
      </c>
    </row>
    <row r="18" spans="1:50" x14ac:dyDescent="0.25">
      <c r="B18" t="s">
        <v>90</v>
      </c>
      <c r="C18" s="31">
        <v>8.4147409913691115E-2</v>
      </c>
      <c r="D18" s="31">
        <v>8.0855748328177601E-2</v>
      </c>
      <c r="E18" s="31">
        <v>7.6859913033807084E-2</v>
      </c>
      <c r="F18" s="31">
        <v>6.6915693753308872E-2</v>
      </c>
      <c r="G18" s="31">
        <v>8.2187606134771649E-2</v>
      </c>
      <c r="H18" s="31">
        <v>8.0680322336704371E-2</v>
      </c>
      <c r="I18" s="31">
        <v>7.9356111330905546E-2</v>
      </c>
      <c r="J18" s="31">
        <v>6.9227111719754375E-2</v>
      </c>
      <c r="K18" s="31">
        <v>6.7113268106035323E-2</v>
      </c>
      <c r="L18" s="31">
        <v>6.3289785693296602E-2</v>
      </c>
      <c r="M18" s="31">
        <v>6.3411390646666843E-2</v>
      </c>
      <c r="P18" s="62">
        <v>1.3302963291161016</v>
      </c>
      <c r="Q18" s="62">
        <v>1.3302963291161016</v>
      </c>
      <c r="R18" s="62">
        <v>1.3302963291161016</v>
      </c>
      <c r="S18" s="62">
        <v>1.3302963291161016</v>
      </c>
      <c r="T18" s="62">
        <v>1.3302963291161016</v>
      </c>
      <c r="U18" s="62">
        <v>1.3302963291161016</v>
      </c>
      <c r="V18" s="62">
        <v>1.3302963291161016</v>
      </c>
      <c r="W18" s="62">
        <v>1.3302963291161016</v>
      </c>
      <c r="X18" s="62">
        <v>1.3302963291161016</v>
      </c>
      <c r="Y18" s="41">
        <v>1.3302963291161016</v>
      </c>
      <c r="Z18" s="62">
        <v>1.3302963291161016</v>
      </c>
      <c r="AB18" s="11">
        <f t="shared" si="2"/>
        <v>0.11194099051281114</v>
      </c>
      <c r="AC18" s="11">
        <f t="shared" si="0"/>
        <v>0.10756210518891003</v>
      </c>
      <c r="AD18" s="11">
        <f t="shared" si="0"/>
        <v>0.10224646016505638</v>
      </c>
      <c r="AE18" s="11">
        <f t="shared" si="0"/>
        <v>8.9017701760284049E-2</v>
      </c>
      <c r="AF18" s="11">
        <f t="shared" si="0"/>
        <v>0.10933387073992672</v>
      </c>
      <c r="AG18" s="11">
        <f t="shared" si="0"/>
        <v>0.10732873663642165</v>
      </c>
      <c r="AH18" s="11">
        <f t="shared" si="0"/>
        <v>0.10556714359643232</v>
      </c>
      <c r="AI18" s="11">
        <f t="shared" si="0"/>
        <v>9.2092572596099501E-2</v>
      </c>
      <c r="AJ18" s="11">
        <f t="shared" si="0"/>
        <v>8.9280534196443537E-2</v>
      </c>
      <c r="AK18" s="11">
        <f t="shared" si="0"/>
        <v>8.4194169578337238E-2</v>
      </c>
      <c r="AL18" s="11">
        <f t="shared" si="0"/>
        <v>8.4355940201408006E-2</v>
      </c>
      <c r="AN18" s="11">
        <f t="shared" si="3"/>
        <v>0.10710324400187211</v>
      </c>
      <c r="AO18" s="11">
        <f t="shared" si="1"/>
        <v>3.76695740753809E-2</v>
      </c>
      <c r="AP18" s="11">
        <f t="shared" si="1"/>
        <v>3.9188926428896861E-2</v>
      </c>
      <c r="AQ18" s="11">
        <f t="shared" si="1"/>
        <v>3.4126276241116825E-2</v>
      </c>
      <c r="AR18" s="11">
        <f t="shared" si="1"/>
        <v>0.10345725839458174</v>
      </c>
      <c r="AS18" s="11">
        <f t="shared" si="1"/>
        <v>0.10372141152145828</v>
      </c>
      <c r="AT18" s="11">
        <f t="shared" si="1"/>
        <v>0.10250966572451509</v>
      </c>
      <c r="AU18" s="11">
        <f t="shared" si="1"/>
        <v>3.7452017628847395E-2</v>
      </c>
      <c r="AV18" s="11">
        <f t="shared" si="1"/>
        <v>3.4802713485773552E-2</v>
      </c>
      <c r="AW18" s="11">
        <f t="shared" si="1"/>
        <v>8.3829562228611987E-2</v>
      </c>
      <c r="AX18" s="11">
        <f t="shared" si="1"/>
        <v>8.4839627369339601E-2</v>
      </c>
    </row>
    <row r="19" spans="1:50" x14ac:dyDescent="0.25">
      <c r="B19" t="s">
        <v>91</v>
      </c>
      <c r="C19" s="31">
        <v>8.0671882576819426E-2</v>
      </c>
      <c r="D19" s="31">
        <v>7.5265699018260787E-2</v>
      </c>
      <c r="E19" s="31">
        <v>7.1730612518422859E-2</v>
      </c>
      <c r="F19" s="31">
        <v>6.514254035971806E-2</v>
      </c>
      <c r="G19" s="31">
        <v>8.0352663339561398E-2</v>
      </c>
      <c r="H19" s="31">
        <v>7.5983784896843237E-2</v>
      </c>
      <c r="I19" s="31">
        <v>7.3104249722482847E-2</v>
      </c>
      <c r="J19" s="31">
        <v>6.6095607265026363E-2</v>
      </c>
      <c r="K19" s="31">
        <v>6.0483195602881554E-2</v>
      </c>
      <c r="L19" s="31">
        <v>6.1427253811856868E-2</v>
      </c>
      <c r="M19" s="31">
        <v>6.5917759321635613E-2</v>
      </c>
      <c r="P19" s="62">
        <v>1.2214563541702983</v>
      </c>
      <c r="Q19" s="62">
        <v>1.2214563541702983</v>
      </c>
      <c r="R19" s="62">
        <v>1.2214563541702983</v>
      </c>
      <c r="S19" s="62">
        <v>1.2214563541702983</v>
      </c>
      <c r="T19" s="62">
        <v>1.2214563541702983</v>
      </c>
      <c r="U19" s="62">
        <v>1.2214563541702983</v>
      </c>
      <c r="V19" s="62">
        <v>1.2214563541702983</v>
      </c>
      <c r="W19" s="62">
        <v>1.2214563541702983</v>
      </c>
      <c r="X19" s="62">
        <v>1.2214563541702983</v>
      </c>
      <c r="Y19" s="41">
        <v>1.2214563541702983</v>
      </c>
      <c r="Z19" s="62">
        <v>1.2214563541702983</v>
      </c>
      <c r="AB19" s="11">
        <f t="shared" si="2"/>
        <v>9.8537183576336271E-2</v>
      </c>
      <c r="AC19" s="11">
        <f t="shared" si="0"/>
        <v>9.1933766316923821E-2</v>
      </c>
      <c r="AD19" s="11">
        <f t="shared" si="0"/>
        <v>8.7615812449155145E-2</v>
      </c>
      <c r="AE19" s="11">
        <f t="shared" si="0"/>
        <v>7.956876984917273E-2</v>
      </c>
      <c r="AF19" s="11">
        <f t="shared" si="0"/>
        <v>9.8147271210614048E-2</v>
      </c>
      <c r="AG19" s="11">
        <f t="shared" si="0"/>
        <v>9.2810876876158313E-2</v>
      </c>
      <c r="AH19" s="11">
        <f t="shared" si="0"/>
        <v>8.9293650340378936E-2</v>
      </c>
      <c r="AI19" s="11">
        <f t="shared" si="0"/>
        <v>8.0732899476610984E-2</v>
      </c>
      <c r="AJ19" s="11">
        <f t="shared" si="0"/>
        <v>7.3877583589664717E-2</v>
      </c>
      <c r="AK19" s="11">
        <f t="shared" si="0"/>
        <v>7.5030709487724251E-2</v>
      </c>
      <c r="AL19" s="11">
        <f t="shared" si="0"/>
        <v>8.0515665976080231E-2</v>
      </c>
      <c r="AN19" s="11">
        <f t="shared" si="3"/>
        <v>9.4278708518536744E-2</v>
      </c>
      <c r="AO19" s="11">
        <f t="shared" si="1"/>
        <v>3.2196337308775323E-2</v>
      </c>
      <c r="AP19" s="11">
        <f t="shared" si="1"/>
        <v>3.3581305626964084E-2</v>
      </c>
      <c r="AQ19" s="11">
        <f t="shared" si="1"/>
        <v>3.0503885927666206E-2</v>
      </c>
      <c r="AR19" s="11">
        <f t="shared" si="1"/>
        <v>9.287193007657342E-2</v>
      </c>
      <c r="AS19" s="11">
        <f t="shared" si="1"/>
        <v>8.9691497876745727E-2</v>
      </c>
      <c r="AT19" s="11">
        <f t="shared" si="1"/>
        <v>8.6707491894507618E-2</v>
      </c>
      <c r="AU19" s="11">
        <f t="shared" si="1"/>
        <v>3.2832289175881504E-2</v>
      </c>
      <c r="AV19" s="11">
        <f t="shared" si="1"/>
        <v>2.8798442995817197E-2</v>
      </c>
      <c r="AW19" s="11">
        <f t="shared" si="1"/>
        <v>7.4705784991511121E-2</v>
      </c>
      <c r="AX19" s="11">
        <f t="shared" si="1"/>
        <v>8.0977333457434991E-2</v>
      </c>
    </row>
    <row r="20" spans="1:50" x14ac:dyDescent="0.25">
      <c r="B20" t="s">
        <v>92</v>
      </c>
      <c r="C20" s="31">
        <v>7.0580408282466561E-2</v>
      </c>
      <c r="D20" s="31">
        <v>6.3714155876096773E-2</v>
      </c>
      <c r="E20" s="31">
        <v>6.0774274103852506E-2</v>
      </c>
      <c r="F20" s="31">
        <v>6.0682104173963324E-2</v>
      </c>
      <c r="G20" s="31">
        <v>6.7842163237456496E-2</v>
      </c>
      <c r="H20" s="31">
        <v>6.2457649868655964E-2</v>
      </c>
      <c r="I20" s="31">
        <v>6.0067898438908571E-2</v>
      </c>
      <c r="J20" s="31">
        <v>5.6263526455978687E-2</v>
      </c>
      <c r="K20" s="31">
        <v>5.5758887831293139E-2</v>
      </c>
      <c r="L20" s="31">
        <v>6.1373274159659839E-2</v>
      </c>
      <c r="M20" s="31">
        <v>6.2083956522171579E-2</v>
      </c>
      <c r="P20" s="62">
        <v>0.92312510588515717</v>
      </c>
      <c r="Q20" s="63">
        <v>5</v>
      </c>
      <c r="R20" s="63">
        <v>5</v>
      </c>
      <c r="S20" s="63">
        <v>5</v>
      </c>
      <c r="T20" s="62">
        <v>0.92312510588515717</v>
      </c>
      <c r="U20" s="62">
        <v>0.92312510588515717</v>
      </c>
      <c r="V20" s="62">
        <v>0.92312510588515717</v>
      </c>
      <c r="W20" s="63">
        <v>5</v>
      </c>
      <c r="X20" s="63">
        <v>5</v>
      </c>
      <c r="Y20" s="41">
        <v>0.92312510588515717</v>
      </c>
      <c r="Z20" s="62">
        <v>0.92312510588515717</v>
      </c>
      <c r="AB20" s="11">
        <f t="shared" si="2"/>
        <v>6.5154546869169563E-2</v>
      </c>
      <c r="AC20" s="11">
        <f t="shared" si="0"/>
        <v>0.31857077938048384</v>
      </c>
      <c r="AD20" s="11">
        <f t="shared" si="0"/>
        <v>0.30387137051926255</v>
      </c>
      <c r="AE20" s="11">
        <f t="shared" si="0"/>
        <v>0.30341052086981662</v>
      </c>
      <c r="AF20" s="11">
        <f t="shared" si="0"/>
        <v>6.2626804122055152E-2</v>
      </c>
      <c r="AG20" s="11">
        <f t="shared" si="0"/>
        <v>5.7656224648341109E-2</v>
      </c>
      <c r="AH20" s="11">
        <f t="shared" si="0"/>
        <v>5.5450185106716343E-2</v>
      </c>
      <c r="AI20" s="11">
        <f t="shared" si="0"/>
        <v>0.28131763227989343</v>
      </c>
      <c r="AJ20" s="11">
        <f t="shared" si="0"/>
        <v>0.27879443915646568</v>
      </c>
      <c r="AK20" s="11">
        <f t="shared" si="0"/>
        <v>5.665521020715477E-2</v>
      </c>
      <c r="AL20" s="11">
        <f t="shared" si="0"/>
        <v>5.7311258938299137E-2</v>
      </c>
      <c r="AN20" s="11">
        <f t="shared" si="3"/>
        <v>6.2338767052105448E-2</v>
      </c>
      <c r="AO20" s="11">
        <f t="shared" si="1"/>
        <v>0.11156741076282171</v>
      </c>
      <c r="AP20" s="11">
        <f t="shared" si="1"/>
        <v>0.11646753113901184</v>
      </c>
      <c r="AQ20" s="11">
        <f t="shared" si="1"/>
        <v>0.11631699139512208</v>
      </c>
      <c r="AR20" s="11">
        <f t="shared" si="1"/>
        <v>5.9260661061698174E-2</v>
      </c>
      <c r="AS20" s="11">
        <f t="shared" si="1"/>
        <v>5.5718395566158922E-2</v>
      </c>
      <c r="AT20" s="11">
        <f t="shared" si="1"/>
        <v>5.3844214648657747E-2</v>
      </c>
      <c r="AU20" s="11">
        <f t="shared" si="1"/>
        <v>0.11440567492517216</v>
      </c>
      <c r="AV20" s="11">
        <f t="shared" si="1"/>
        <v>0.10867769861278351</v>
      </c>
      <c r="AW20" s="11">
        <f t="shared" si="1"/>
        <v>5.6409861792351086E-2</v>
      </c>
      <c r="AX20" s="11">
        <f t="shared" si="1"/>
        <v>5.7639875043581992E-2</v>
      </c>
    </row>
    <row r="21" spans="1:50" x14ac:dyDescent="0.25">
      <c r="B21" t="s">
        <v>93</v>
      </c>
      <c r="C21" s="31">
        <v>4.919857992102343E-2</v>
      </c>
      <c r="D21" s="31">
        <v>5.8352149159410033E-2</v>
      </c>
      <c r="E21" s="31">
        <v>5.0497015391431956E-2</v>
      </c>
      <c r="F21" s="31">
        <v>5.8444953762973588E-2</v>
      </c>
      <c r="G21" s="31">
        <v>7.8209210381631006E-2</v>
      </c>
      <c r="H21" s="31">
        <v>4.9256915717822723E-2</v>
      </c>
      <c r="I21" s="31">
        <v>5.0959213563485456E-2</v>
      </c>
      <c r="J21" s="31">
        <v>5.0451382753255988E-2</v>
      </c>
      <c r="K21" s="31">
        <v>5.3571049593424569E-2</v>
      </c>
      <c r="L21" s="31">
        <v>6.4444033438196061E-2</v>
      </c>
      <c r="M21" s="31">
        <v>5.292404355581911E-2</v>
      </c>
      <c r="P21" s="62">
        <v>0.79319194271748761</v>
      </c>
      <c r="Q21" s="63">
        <f>Q20+1</f>
        <v>6</v>
      </c>
      <c r="R21" s="63">
        <f>R20+1</f>
        <v>6</v>
      </c>
      <c r="S21" s="63">
        <f>S20+1</f>
        <v>6</v>
      </c>
      <c r="T21" s="62">
        <v>0.79319194271748761</v>
      </c>
      <c r="U21" s="62">
        <v>0.79319194271748761</v>
      </c>
      <c r="V21" s="62">
        <v>0.79319194271748761</v>
      </c>
      <c r="W21" s="63">
        <f>W20+1</f>
        <v>6</v>
      </c>
      <c r="X21" s="63">
        <f>X20+1</f>
        <v>6</v>
      </c>
      <c r="Y21" s="41">
        <v>0.79319194271748761</v>
      </c>
      <c r="Z21" s="62">
        <v>0.79319194271748761</v>
      </c>
      <c r="AB21" s="11">
        <f t="shared" si="2"/>
        <v>3.9023917186498155E-2</v>
      </c>
      <c r="AC21" s="11">
        <f t="shared" si="0"/>
        <v>0.3501128949564602</v>
      </c>
      <c r="AD21" s="11">
        <f t="shared" si="0"/>
        <v>0.30298209234859175</v>
      </c>
      <c r="AE21" s="11">
        <f t="shared" si="0"/>
        <v>0.35066972257784151</v>
      </c>
      <c r="AF21" s="11">
        <f t="shared" si="0"/>
        <v>6.2034915521006595E-2</v>
      </c>
      <c r="AG21" s="11">
        <f t="shared" si="0"/>
        <v>3.9070188670491356E-2</v>
      </c>
      <c r="AH21" s="11">
        <f t="shared" si="0"/>
        <v>4.042043760577637E-2</v>
      </c>
      <c r="AI21" s="11">
        <f t="shared" si="0"/>
        <v>0.3027082965195359</v>
      </c>
      <c r="AJ21" s="11">
        <f t="shared" si="0"/>
        <v>0.32142629756054741</v>
      </c>
      <c r="AK21" s="11">
        <f t="shared" si="0"/>
        <v>5.1116488079393466E-2</v>
      </c>
      <c r="AL21" s="11">
        <f t="shared" si="0"/>
        <v>4.1978924924505091E-2</v>
      </c>
      <c r="AN21" s="11">
        <f t="shared" si="3"/>
        <v>3.7337423093965094E-2</v>
      </c>
      <c r="AO21" s="11">
        <f t="shared" si="1"/>
        <v>0.12261384814052723</v>
      </c>
      <c r="AP21" s="11">
        <f t="shared" si="1"/>
        <v>0.11612668944386675</v>
      </c>
      <c r="AQ21" s="11">
        <f t="shared" si="1"/>
        <v>0.13443451791547392</v>
      </c>
      <c r="AR21" s="11">
        <f t="shared" si="1"/>
        <v>5.8700586022507904E-2</v>
      </c>
      <c r="AS21" s="11">
        <f t="shared" si="1"/>
        <v>3.7757037344441059E-2</v>
      </c>
      <c r="AT21" s="11">
        <f t="shared" si="1"/>
        <v>3.9249764711326199E-2</v>
      </c>
      <c r="AU21" s="11">
        <f t="shared" si="1"/>
        <v>0.12310478617390902</v>
      </c>
      <c r="AV21" s="11">
        <f t="shared" si="1"/>
        <v>0.12529615152368048</v>
      </c>
      <c r="AW21" s="11">
        <f t="shared" si="1"/>
        <v>5.0895125396689542E-2</v>
      </c>
      <c r="AX21" s="11">
        <f t="shared" si="1"/>
        <v>4.2219627206538435E-2</v>
      </c>
    </row>
    <row r="22" spans="1:50" x14ac:dyDescent="0.25">
      <c r="B22" t="s">
        <v>94</v>
      </c>
      <c r="C22" s="31">
        <v>3.763925730478599E-2</v>
      </c>
      <c r="D22" s="31">
        <v>5.4910783620279222E-2</v>
      </c>
      <c r="E22" s="31">
        <v>4.6548455133260995E-2</v>
      </c>
      <c r="F22" s="31">
        <v>5.1582342681020521E-2</v>
      </c>
      <c r="G22" s="31">
        <v>4.5901719822582322E-2</v>
      </c>
      <c r="H22" s="31">
        <v>4.6086881364244853E-2</v>
      </c>
      <c r="I22" s="31">
        <v>4.8330177255966777E-2</v>
      </c>
      <c r="J22" s="31">
        <v>4.9303836251774966E-2</v>
      </c>
      <c r="K22" s="31">
        <v>5.5790971077153133E-2</v>
      </c>
      <c r="L22" s="31">
        <v>5.570587844025561E-2</v>
      </c>
      <c r="M22" s="31">
        <v>4.1811986903483853E-2</v>
      </c>
      <c r="P22" s="62">
        <v>0.78496333336330337</v>
      </c>
      <c r="Q22" s="63">
        <f t="shared" ref="Q22:S28" si="4">Q21+1</f>
        <v>7</v>
      </c>
      <c r="R22" s="63">
        <f t="shared" si="4"/>
        <v>7</v>
      </c>
      <c r="S22" s="63">
        <f t="shared" si="4"/>
        <v>7</v>
      </c>
      <c r="T22" s="62">
        <v>0.78496333336330337</v>
      </c>
      <c r="U22" s="62">
        <v>0.78496333336330337</v>
      </c>
      <c r="V22" s="62">
        <v>0.78496333336330337</v>
      </c>
      <c r="W22" s="63">
        <f t="shared" ref="W22:X28" si="5">W21+1</f>
        <v>7</v>
      </c>
      <c r="X22" s="63">
        <f t="shared" si="5"/>
        <v>7</v>
      </c>
      <c r="Y22" s="41">
        <v>0.78496333336330337</v>
      </c>
      <c r="Z22" s="62">
        <v>0.78496333336330337</v>
      </c>
      <c r="AB22" s="11">
        <f t="shared" si="2"/>
        <v>2.9545436879283876E-2</v>
      </c>
      <c r="AC22" s="11">
        <f t="shared" si="0"/>
        <v>0.38437548534195454</v>
      </c>
      <c r="AD22" s="11">
        <f t="shared" si="0"/>
        <v>0.32583918593282696</v>
      </c>
      <c r="AE22" s="11">
        <f t="shared" si="0"/>
        <v>0.36107639876714365</v>
      </c>
      <c r="AF22" s="11">
        <f t="shared" si="0"/>
        <v>3.6031166999042637E-2</v>
      </c>
      <c r="AG22" s="11">
        <f t="shared" si="0"/>
        <v>3.6176512019996748E-2</v>
      </c>
      <c r="AH22" s="11">
        <f t="shared" si="0"/>
        <v>3.7937417040882992E-2</v>
      </c>
      <c r="AI22" s="11">
        <f t="shared" si="0"/>
        <v>0.34512685376242475</v>
      </c>
      <c r="AJ22" s="11">
        <f t="shared" si="0"/>
        <v>0.39053679754007192</v>
      </c>
      <c r="AK22" s="11">
        <f t="shared" si="0"/>
        <v>4.3727072028394022E-2</v>
      </c>
      <c r="AL22" s="11">
        <f t="shared" si="0"/>
        <v>3.282087661430147E-2</v>
      </c>
      <c r="AN22" s="11">
        <f t="shared" si="3"/>
        <v>2.8268573654095897E-2</v>
      </c>
      <c r="AO22" s="11">
        <f t="shared" si="1"/>
        <v>0.1346130293045073</v>
      </c>
      <c r="AP22" s="11">
        <f t="shared" si="1"/>
        <v>0.12488733462811083</v>
      </c>
      <c r="AQ22" s="11">
        <f t="shared" si="1"/>
        <v>0.13842407391799055</v>
      </c>
      <c r="AR22" s="11">
        <f t="shared" si="1"/>
        <v>3.4094519193831101E-2</v>
      </c>
      <c r="AS22" s="11">
        <f t="shared" si="1"/>
        <v>3.496061733539256E-2</v>
      </c>
      <c r="AT22" s="11">
        <f t="shared" si="1"/>
        <v>3.6838658381999324E-2</v>
      </c>
      <c r="AU22" s="11">
        <f t="shared" si="1"/>
        <v>0.14035547761260417</v>
      </c>
      <c r="AV22" s="11">
        <f t="shared" si="1"/>
        <v>0.15223632332365794</v>
      </c>
      <c r="AW22" s="11">
        <f t="shared" si="1"/>
        <v>4.3537709606704195E-2</v>
      </c>
      <c r="AX22" s="11">
        <f t="shared" si="1"/>
        <v>3.300906771051474E-2</v>
      </c>
    </row>
    <row r="23" spans="1:50" x14ac:dyDescent="0.25">
      <c r="B23" t="s">
        <v>95</v>
      </c>
      <c r="C23" s="31">
        <v>2.9605671570231282E-2</v>
      </c>
      <c r="D23" s="31">
        <v>4.3108026986977986E-2</v>
      </c>
      <c r="E23" s="31">
        <v>3.7362970347423578E-2</v>
      </c>
      <c r="F23" s="31">
        <v>3.2193700667785673E-2</v>
      </c>
      <c r="G23" s="31">
        <v>4.4973095013119774E-2</v>
      </c>
      <c r="H23" s="31">
        <v>4.2115628309563662E-2</v>
      </c>
      <c r="I23" s="31">
        <v>3.6871224477704988E-2</v>
      </c>
      <c r="J23" s="31">
        <v>3.4709838763748835E-2</v>
      </c>
      <c r="K23" s="31">
        <v>4.0603141109189549E-2</v>
      </c>
      <c r="L23" s="31">
        <v>3.6660790649414507E-2</v>
      </c>
      <c r="M23" s="31">
        <v>2.8111097604488784E-2</v>
      </c>
      <c r="P23" s="62">
        <v>0.84464662585507866</v>
      </c>
      <c r="Q23" s="63">
        <f t="shared" si="4"/>
        <v>8</v>
      </c>
      <c r="R23" s="63">
        <f t="shared" si="4"/>
        <v>8</v>
      </c>
      <c r="S23" s="63">
        <f t="shared" si="4"/>
        <v>8</v>
      </c>
      <c r="T23" s="62">
        <v>0.84464662585507866</v>
      </c>
      <c r="U23" s="62">
        <v>0.84464662585507866</v>
      </c>
      <c r="V23" s="62">
        <v>0.84464662585507866</v>
      </c>
      <c r="W23" s="63">
        <f t="shared" si="5"/>
        <v>8</v>
      </c>
      <c r="X23" s="63">
        <f t="shared" si="5"/>
        <v>8</v>
      </c>
      <c r="Y23" s="41">
        <v>0.84464662585507866</v>
      </c>
      <c r="Z23" s="62">
        <v>0.84464662585507866</v>
      </c>
      <c r="AB23" s="11">
        <f t="shared" si="2"/>
        <v>2.500633059796948E-2</v>
      </c>
      <c r="AC23" s="11">
        <f t="shared" si="0"/>
        <v>0.34486421589582389</v>
      </c>
      <c r="AD23" s="11">
        <f t="shared" si="0"/>
        <v>0.29890376277938863</v>
      </c>
      <c r="AE23" s="11">
        <f t="shared" si="0"/>
        <v>0.25754960534228538</v>
      </c>
      <c r="AF23" s="11">
        <f t="shared" si="0"/>
        <v>3.798637295709148E-2</v>
      </c>
      <c r="AG23" s="11">
        <f t="shared" si="0"/>
        <v>3.5572823347439574E-2</v>
      </c>
      <c r="AH23" s="11">
        <f t="shared" si="0"/>
        <v>3.1143155346238703E-2</v>
      </c>
      <c r="AI23" s="11">
        <f t="shared" si="0"/>
        <v>0.27767871010999068</v>
      </c>
      <c r="AJ23" s="11">
        <f t="shared" si="0"/>
        <v>0.32482512887351639</v>
      </c>
      <c r="AK23" s="11">
        <f t="shared" si="0"/>
        <v>3.0965413123207382E-2</v>
      </c>
      <c r="AL23" s="11">
        <f t="shared" si="0"/>
        <v>2.3743943740714236E-2</v>
      </c>
      <c r="AN23" s="11">
        <f t="shared" si="3"/>
        <v>2.3925633633903667E-2</v>
      </c>
      <c r="AO23" s="11">
        <f t="shared" si="1"/>
        <v>0.12077569608571857</v>
      </c>
      <c r="AP23" s="11">
        <f t="shared" si="1"/>
        <v>0.11456355114859189</v>
      </c>
      <c r="AQ23" s="11">
        <f t="shared" si="1"/>
        <v>9.8735518934985833E-2</v>
      </c>
      <c r="AR23" s="11">
        <f t="shared" si="1"/>
        <v>3.5944634319615414E-2</v>
      </c>
      <c r="AS23" s="11">
        <f t="shared" si="1"/>
        <v>3.4377218674423907E-2</v>
      </c>
      <c r="AT23" s="11">
        <f t="shared" si="1"/>
        <v>3.0241174814333662E-2</v>
      </c>
      <c r="AU23" s="11">
        <f t="shared" si="1"/>
        <v>0.1129258055566084</v>
      </c>
      <c r="AV23" s="11">
        <f t="shared" si="1"/>
        <v>0.12662106017746905</v>
      </c>
      <c r="AW23" s="11">
        <f t="shared" si="1"/>
        <v>3.0831315747242467E-2</v>
      </c>
      <c r="AX23" s="11">
        <f t="shared" si="1"/>
        <v>2.3880088757604008E-2</v>
      </c>
    </row>
    <row r="24" spans="1:50" x14ac:dyDescent="0.25">
      <c r="B24" t="s">
        <v>96</v>
      </c>
      <c r="C24" s="31">
        <v>2.0085379652093924E-2</v>
      </c>
      <c r="D24" s="31">
        <v>3.7554558959216777E-2</v>
      </c>
      <c r="E24" s="31">
        <v>2.7440357361360482E-2</v>
      </c>
      <c r="F24" s="31">
        <v>2.789002853059622E-2</v>
      </c>
      <c r="G24" s="31">
        <v>3.8393947008062847E-2</v>
      </c>
      <c r="H24" s="31">
        <v>2.7630822542843703E-2</v>
      </c>
      <c r="I24" s="31">
        <v>2.5631096167417478E-2</v>
      </c>
      <c r="J24" s="31">
        <v>2.515957277223136E-2</v>
      </c>
      <c r="K24" s="31">
        <v>2.5588879508580326E-2</v>
      </c>
      <c r="L24" s="31">
        <v>2.117658241069759E-2</v>
      </c>
      <c r="M24" s="31">
        <v>1.8978823561431192E-2</v>
      </c>
      <c r="P24" s="62">
        <v>1.3759864926169296</v>
      </c>
      <c r="Q24" s="63">
        <f t="shared" si="4"/>
        <v>9</v>
      </c>
      <c r="R24" s="63">
        <f t="shared" si="4"/>
        <v>9</v>
      </c>
      <c r="S24" s="63">
        <f t="shared" si="4"/>
        <v>9</v>
      </c>
      <c r="T24" s="62">
        <v>1.3759864926169296</v>
      </c>
      <c r="U24" s="62">
        <v>1.3759864926169296</v>
      </c>
      <c r="V24" s="62">
        <v>1.3759864926169296</v>
      </c>
      <c r="W24" s="63">
        <f t="shared" si="5"/>
        <v>9</v>
      </c>
      <c r="X24" s="63">
        <f t="shared" si="5"/>
        <v>9</v>
      </c>
      <c r="Y24" s="41">
        <v>1.3759864926169296</v>
      </c>
      <c r="Z24" s="62">
        <v>1.3759864926169296</v>
      </c>
      <c r="AB24" s="11">
        <f t="shared" si="2"/>
        <v>2.7637211100364167E-2</v>
      </c>
      <c r="AC24" s="11">
        <f t="shared" ref="AC24:AC28" si="6">D24*Q24</f>
        <v>0.337991030632951</v>
      </c>
      <c r="AD24" s="11">
        <f t="shared" ref="AD24:AD28" si="7">E24*R24</f>
        <v>0.24696321625224432</v>
      </c>
      <c r="AE24" s="11">
        <f t="shared" ref="AE24:AE28" si="8">F24*S24</f>
        <v>0.25101025677536598</v>
      </c>
      <c r="AF24" s="11">
        <f t="shared" ref="AF24:AF28" si="9">G24*T24</f>
        <v>5.2829552481344653E-2</v>
      </c>
      <c r="AG24" s="11">
        <f t="shared" ref="AG24:AG28" si="10">H24*U24</f>
        <v>3.8019638598848299E-2</v>
      </c>
      <c r="AH24" s="11">
        <f t="shared" ref="AH24:AH28" si="11">I24*V24</f>
        <v>3.5268042117332005E-2</v>
      </c>
      <c r="AI24" s="11">
        <f t="shared" ref="AI24:AI28" si="12">J24*W24</f>
        <v>0.22643615495008224</v>
      </c>
      <c r="AJ24" s="11">
        <f t="shared" ref="AJ24:AJ28" si="13">K24*X24</f>
        <v>0.23029991557722293</v>
      </c>
      <c r="AK24" s="11">
        <f t="shared" ref="AK24:AK28" si="14">L24*Y24</f>
        <v>2.9138691356909142E-2</v>
      </c>
      <c r="AL24" s="11">
        <f t="shared" ref="AL24:AL28" si="15">M24*Z24</f>
        <v>2.6114604866289252E-2</v>
      </c>
      <c r="AN24" s="11">
        <f t="shared" si="3"/>
        <v>2.6442815544630981E-2</v>
      </c>
      <c r="AO24" s="11">
        <f t="shared" ref="AO24:AO28" si="16">AC24/AC$30</f>
        <v>0.11836862194990758</v>
      </c>
      <c r="AP24" s="11">
        <f t="shared" ref="AP24:AP28" si="17">AD24/AD$30</f>
        <v>9.4655827661215844E-2</v>
      </c>
      <c r="AQ24" s="11">
        <f t="shared" ref="AQ24:AQ28" si="18">AE24/AE$30</f>
        <v>9.6228561203897695E-2</v>
      </c>
      <c r="AR24" s="11">
        <f t="shared" ref="AR24:AR28" si="19">AF24/AF$30</f>
        <v>4.9990004240622332E-2</v>
      </c>
      <c r="AS24" s="11">
        <f t="shared" ref="AS24:AS28" si="20">AG24/AG$30</f>
        <v>3.6741796322142375E-2</v>
      </c>
      <c r="AT24" s="11">
        <f t="shared" ref="AT24:AT28" si="21">AH24/AH$30</f>
        <v>3.4246594963548906E-2</v>
      </c>
      <c r="AU24" s="11">
        <f t="shared" ref="AU24:AU28" si="22">AI24/AI$30</f>
        <v>9.2086588830488203E-2</v>
      </c>
      <c r="AV24" s="11">
        <f t="shared" ref="AV24:AV28" si="23">AJ24/AJ$30</f>
        <v>8.9773902561967475E-2</v>
      </c>
      <c r="AW24" s="11">
        <f t="shared" ref="AW24:AW28" si="24">AK24/AK$30</f>
        <v>2.9012504697152143E-2</v>
      </c>
      <c r="AX24" s="11">
        <f t="shared" ref="AX24:AX28" si="25">AL24/AL$30</f>
        <v>2.6264342978854528E-2</v>
      </c>
    </row>
    <row r="25" spans="1:50" x14ac:dyDescent="0.25">
      <c r="B25" t="s">
        <v>97</v>
      </c>
      <c r="C25" s="31">
        <v>9.7277674400081827E-3</v>
      </c>
      <c r="D25" s="31">
        <v>2.233869438216543E-2</v>
      </c>
      <c r="E25" s="31">
        <v>2.2164362963628947E-2</v>
      </c>
      <c r="F25" s="31">
        <v>2.016314239538752E-2</v>
      </c>
      <c r="G25" s="31">
        <v>1.8581691916901514E-2</v>
      </c>
      <c r="H25" s="31">
        <v>1.5534151011914094E-2</v>
      </c>
      <c r="I25" s="31">
        <v>1.646165258333342E-2</v>
      </c>
      <c r="J25" s="31">
        <v>1.574755611792485E-2</v>
      </c>
      <c r="K25" s="31">
        <v>1.5883000174066554E-2</v>
      </c>
      <c r="L25" s="31">
        <v>1.3519891501834606E-2</v>
      </c>
      <c r="M25" s="31">
        <v>1.1739160878095066E-2</v>
      </c>
      <c r="P25" s="62">
        <v>1.6951896711599497</v>
      </c>
      <c r="Q25" s="63">
        <f t="shared" si="4"/>
        <v>10</v>
      </c>
      <c r="R25" s="63">
        <f t="shared" si="4"/>
        <v>10</v>
      </c>
      <c r="S25" s="63">
        <f t="shared" si="4"/>
        <v>10</v>
      </c>
      <c r="T25" s="62">
        <v>1.6951896711599497</v>
      </c>
      <c r="U25" s="62">
        <v>1.6951896711599497</v>
      </c>
      <c r="V25" s="62">
        <v>1.6951896711599497</v>
      </c>
      <c r="W25" s="63">
        <f t="shared" si="5"/>
        <v>10</v>
      </c>
      <c r="X25" s="63">
        <f t="shared" si="5"/>
        <v>10</v>
      </c>
      <c r="Y25" s="41">
        <v>1.6951896711599497</v>
      </c>
      <c r="Z25" s="62">
        <v>1.6951896711599497</v>
      </c>
      <c r="AB25" s="11">
        <f t="shared" si="2"/>
        <v>1.6490410887747938E-2</v>
      </c>
      <c r="AC25" s="11">
        <f t="shared" si="6"/>
        <v>0.2233869438216543</v>
      </c>
      <c r="AD25" s="11">
        <f t="shared" si="7"/>
        <v>0.22164362963628947</v>
      </c>
      <c r="AE25" s="11">
        <f t="shared" si="8"/>
        <v>0.20163142395387521</v>
      </c>
      <c r="AF25" s="11">
        <f t="shared" si="9"/>
        <v>3.1499492210207772E-2</v>
      </c>
      <c r="AG25" s="11">
        <f t="shared" si="10"/>
        <v>2.6333332345635653E-2</v>
      </c>
      <c r="AH25" s="11">
        <f t="shared" si="11"/>
        <v>2.7905623429490316E-2</v>
      </c>
      <c r="AI25" s="11">
        <f t="shared" si="12"/>
        <v>0.15747556117924849</v>
      </c>
      <c r="AJ25" s="11">
        <f t="shared" si="13"/>
        <v>0.15883000174066553</v>
      </c>
      <c r="AK25" s="11">
        <f t="shared" si="14"/>
        <v>2.2918780429113203E-2</v>
      </c>
      <c r="AL25" s="11">
        <f t="shared" si="15"/>
        <v>1.9900104268631719E-2</v>
      </c>
      <c r="AN25" s="11">
        <f t="shared" si="3"/>
        <v>1.5777745872272451E-2</v>
      </c>
      <c r="AO25" s="11">
        <f t="shared" si="16"/>
        <v>7.823285917455583E-2</v>
      </c>
      <c r="AP25" s="11">
        <f t="shared" si="17"/>
        <v>8.4951360479653251E-2</v>
      </c>
      <c r="AQ25" s="11">
        <f t="shared" si="18"/>
        <v>7.7298442182537522E-2</v>
      </c>
      <c r="AR25" s="11">
        <f t="shared" si="19"/>
        <v>2.9806418476132003E-2</v>
      </c>
      <c r="AS25" s="11">
        <f t="shared" si="20"/>
        <v>2.544826750551852E-2</v>
      </c>
      <c r="AT25" s="11">
        <f t="shared" si="21"/>
        <v>2.7097409592959028E-2</v>
      </c>
      <c r="AU25" s="11">
        <f t="shared" si="22"/>
        <v>6.4041836677365724E-2</v>
      </c>
      <c r="AV25" s="11">
        <f t="shared" si="23"/>
        <v>6.1914000552042978E-2</v>
      </c>
      <c r="AW25" s="11">
        <f t="shared" si="24"/>
        <v>2.2819529425949395E-2</v>
      </c>
      <c r="AX25" s="11">
        <f t="shared" si="25"/>
        <v>2.0014209156233663E-2</v>
      </c>
    </row>
    <row r="26" spans="1:50" x14ac:dyDescent="0.25">
      <c r="B26" t="s">
        <v>98</v>
      </c>
      <c r="C26" s="31">
        <v>3.3869383344018152E-3</v>
      </c>
      <c r="D26" s="31">
        <v>1.0483171520201819E-2</v>
      </c>
      <c r="E26" s="31">
        <v>9.6490811027597073E-3</v>
      </c>
      <c r="F26" s="31">
        <v>1.0065971562694511E-2</v>
      </c>
      <c r="G26" s="31">
        <v>8.9787300304985645E-3</v>
      </c>
      <c r="H26" s="31">
        <v>7.779694002573727E-3</v>
      </c>
      <c r="I26" s="31">
        <v>7.7746703927352142E-3</v>
      </c>
      <c r="J26" s="31">
        <v>7.3156200530900559E-3</v>
      </c>
      <c r="K26" s="31">
        <v>7.8508300443854775E-3</v>
      </c>
      <c r="L26" s="31">
        <v>5.2021603461358664E-3</v>
      </c>
      <c r="M26" s="31">
        <v>6.2410998374524381E-3</v>
      </c>
      <c r="P26" s="62">
        <v>2.440301854804289</v>
      </c>
      <c r="Q26" s="63">
        <f t="shared" si="4"/>
        <v>11</v>
      </c>
      <c r="R26" s="63">
        <f t="shared" si="4"/>
        <v>11</v>
      </c>
      <c r="S26" s="63">
        <f t="shared" si="4"/>
        <v>11</v>
      </c>
      <c r="T26" s="62">
        <v>2.440301854804289</v>
      </c>
      <c r="U26" s="62">
        <v>2.440301854804289</v>
      </c>
      <c r="V26" s="62">
        <v>2.440301854804289</v>
      </c>
      <c r="W26" s="63">
        <f t="shared" si="5"/>
        <v>11</v>
      </c>
      <c r="X26" s="63">
        <f t="shared" si="5"/>
        <v>11</v>
      </c>
      <c r="Y26" s="41">
        <v>2.440301854804289</v>
      </c>
      <c r="Z26" s="62">
        <v>2.440301854804289</v>
      </c>
      <c r="AB26" s="11">
        <f t="shared" si="2"/>
        <v>8.2651518995484983E-3</v>
      </c>
      <c r="AC26" s="11">
        <f t="shared" si="6"/>
        <v>0.11531488672222001</v>
      </c>
      <c r="AD26" s="11">
        <f t="shared" si="7"/>
        <v>0.10613989213035678</v>
      </c>
      <c r="AE26" s="11">
        <f t="shared" si="8"/>
        <v>0.11072568718963961</v>
      </c>
      <c r="AF26" s="11">
        <f t="shared" si="9"/>
        <v>2.1910811547212618E-2</v>
      </c>
      <c r="AG26" s="11">
        <f t="shared" si="10"/>
        <v>1.8984801704290469E-2</v>
      </c>
      <c r="AH26" s="11">
        <f t="shared" si="11"/>
        <v>1.8972542579883733E-2</v>
      </c>
      <c r="AI26" s="11">
        <f t="shared" si="12"/>
        <v>8.0471820583990619E-2</v>
      </c>
      <c r="AJ26" s="11">
        <f t="shared" si="13"/>
        <v>8.635913048824026E-2</v>
      </c>
      <c r="AK26" s="11">
        <f t="shared" si="14"/>
        <v>1.2694841541664677E-2</v>
      </c>
      <c r="AL26" s="11">
        <f t="shared" si="15"/>
        <v>1.5230167509353932E-2</v>
      </c>
      <c r="AN26" s="11">
        <f t="shared" si="3"/>
        <v>7.9079573671323698E-3</v>
      </c>
      <c r="AO26" s="11">
        <f t="shared" si="16"/>
        <v>4.0384693659051681E-2</v>
      </c>
      <c r="AP26" s="11">
        <f t="shared" si="17"/>
        <v>4.068119734563827E-2</v>
      </c>
      <c r="AQ26" s="11">
        <f t="shared" si="18"/>
        <v>4.2448359295959817E-2</v>
      </c>
      <c r="AR26" s="11">
        <f t="shared" si="19"/>
        <v>2.0733122101449168E-2</v>
      </c>
      <c r="AS26" s="11">
        <f t="shared" si="20"/>
        <v>1.8346721408772984E-2</v>
      </c>
      <c r="AT26" s="11">
        <f t="shared" si="21"/>
        <v>1.8423052206877538E-2</v>
      </c>
      <c r="AU26" s="11">
        <f t="shared" si="22"/>
        <v>3.2726114149890843E-2</v>
      </c>
      <c r="AV26" s="11">
        <f t="shared" si="23"/>
        <v>3.3663912322138431E-2</v>
      </c>
      <c r="AW26" s="11">
        <f t="shared" si="24"/>
        <v>1.2639865852102448E-2</v>
      </c>
      <c r="AX26" s="11">
        <f t="shared" si="25"/>
        <v>1.5317495521727863E-2</v>
      </c>
    </row>
    <row r="27" spans="1:50" x14ac:dyDescent="0.25">
      <c r="B27" t="s">
        <v>99</v>
      </c>
      <c r="C27" s="31">
        <v>8.8272752615308207E-4</v>
      </c>
      <c r="D27" s="31">
        <v>3.1121505149818763E-3</v>
      </c>
      <c r="E27" s="31">
        <v>2.5592262642301733E-3</v>
      </c>
      <c r="F27" s="31">
        <v>3.2920143119281211E-3</v>
      </c>
      <c r="G27" s="31">
        <v>2.5311240358180777E-3</v>
      </c>
      <c r="H27" s="31">
        <v>2.2243171159968145E-3</v>
      </c>
      <c r="I27" s="31">
        <v>2.1583309093867664E-3</v>
      </c>
      <c r="J27" s="31">
        <v>2.1726143966989803E-3</v>
      </c>
      <c r="K27" s="31">
        <v>2.48077222180762E-3</v>
      </c>
      <c r="L27" s="31">
        <v>1.2656684827966288E-3</v>
      </c>
      <c r="M27" s="31">
        <v>2.0163863290233396E-3</v>
      </c>
      <c r="P27" s="62">
        <v>3.1586390777926381</v>
      </c>
      <c r="Q27" s="63">
        <f t="shared" si="4"/>
        <v>12</v>
      </c>
      <c r="R27" s="63">
        <f t="shared" si="4"/>
        <v>12</v>
      </c>
      <c r="S27" s="63">
        <f t="shared" si="4"/>
        <v>12</v>
      </c>
      <c r="T27" s="62">
        <v>3.1586390777926381</v>
      </c>
      <c r="U27" s="62">
        <v>3.1586390777926381</v>
      </c>
      <c r="V27" s="62">
        <v>3.1586390777926381</v>
      </c>
      <c r="W27" s="63">
        <f t="shared" si="5"/>
        <v>12</v>
      </c>
      <c r="X27" s="63">
        <f t="shared" si="5"/>
        <v>12</v>
      </c>
      <c r="Y27" s="41">
        <v>3.1586390777926381</v>
      </c>
      <c r="Z27" s="62">
        <v>3.1586390777926381</v>
      </c>
      <c r="AB27" s="11">
        <f t="shared" si="2"/>
        <v>2.788217659150348E-3</v>
      </c>
      <c r="AC27" s="11">
        <f t="shared" si="6"/>
        <v>3.7345806179782517E-2</v>
      </c>
      <c r="AD27" s="11">
        <f t="shared" si="7"/>
        <v>3.0710715170762078E-2</v>
      </c>
      <c r="AE27" s="11">
        <f t="shared" si="8"/>
        <v>3.9504171743137452E-2</v>
      </c>
      <c r="AF27" s="11">
        <f t="shared" si="9"/>
        <v>7.9949072902751935E-3</v>
      </c>
      <c r="AG27" s="11">
        <f t="shared" si="10"/>
        <v>7.0258149639905584E-3</v>
      </c>
      <c r="AH27" s="11">
        <f t="shared" si="11"/>
        <v>6.8173883531967615E-3</v>
      </c>
      <c r="AI27" s="11">
        <f t="shared" si="12"/>
        <v>2.6071372760387762E-2</v>
      </c>
      <c r="AJ27" s="11">
        <f t="shared" si="13"/>
        <v>2.976926666169144E-2</v>
      </c>
      <c r="AK27" s="11">
        <f t="shared" si="14"/>
        <v>3.9977899292919514E-3</v>
      </c>
      <c r="AL27" s="11">
        <f t="shared" si="15"/>
        <v>6.3690366547799644E-3</v>
      </c>
      <c r="AN27" s="11">
        <f t="shared" si="3"/>
        <v>2.6677194378062238E-3</v>
      </c>
      <c r="AO27" s="11">
        <f t="shared" si="16"/>
        <v>1.3078961310987625E-2</v>
      </c>
      <c r="AP27" s="11">
        <f t="shared" si="17"/>
        <v>1.1770773828873492E-2</v>
      </c>
      <c r="AQ27" s="11">
        <f t="shared" si="18"/>
        <v>1.5144519021769547E-2</v>
      </c>
      <c r="AR27" s="11">
        <f t="shared" si="19"/>
        <v>7.5651871078289091E-3</v>
      </c>
      <c r="AS27" s="11">
        <f t="shared" si="20"/>
        <v>6.7896769121792971E-3</v>
      </c>
      <c r="AT27" s="11">
        <f t="shared" si="21"/>
        <v>6.619940422675415E-3</v>
      </c>
      <c r="AU27" s="11">
        <f t="shared" si="22"/>
        <v>1.0602652143433007E-2</v>
      </c>
      <c r="AV27" s="11">
        <f t="shared" si="23"/>
        <v>1.1604447348274361E-2</v>
      </c>
      <c r="AW27" s="11">
        <f t="shared" si="24"/>
        <v>3.9804772864073254E-3</v>
      </c>
      <c r="AX27" s="11">
        <f t="shared" si="25"/>
        <v>6.4055559715541924E-3</v>
      </c>
    </row>
    <row r="28" spans="1:50" x14ac:dyDescent="0.25">
      <c r="B28" t="s">
        <v>100</v>
      </c>
      <c r="C28" s="31">
        <v>7.5490011580210719E-5</v>
      </c>
      <c r="D28" s="31">
        <v>2.6371553655112529E-4</v>
      </c>
      <c r="E28" s="31">
        <v>2.6338997836864337E-4</v>
      </c>
      <c r="F28" s="31">
        <v>2.8556851510928291E-4</v>
      </c>
      <c r="G28" s="31">
        <v>2.1183699686692697E-4</v>
      </c>
      <c r="H28" s="31">
        <v>1.2439827638036302E-4</v>
      </c>
      <c r="I28" s="31">
        <v>1.9321734938154735E-4</v>
      </c>
      <c r="J28" s="31">
        <v>2.2733545681906489E-4</v>
      </c>
      <c r="K28" s="31">
        <v>2.178073771737271E-4</v>
      </c>
      <c r="L28" s="31">
        <v>3.3772364719460634E-5</v>
      </c>
      <c r="M28" s="31">
        <v>2.7334727998366354E-4</v>
      </c>
      <c r="P28" s="62">
        <v>4.7303969474743353</v>
      </c>
      <c r="Q28" s="63">
        <f t="shared" si="4"/>
        <v>13</v>
      </c>
      <c r="R28" s="63">
        <f t="shared" si="4"/>
        <v>13</v>
      </c>
      <c r="S28" s="63">
        <f t="shared" si="4"/>
        <v>13</v>
      </c>
      <c r="T28" s="62">
        <v>4.7303969474743353</v>
      </c>
      <c r="U28" s="62">
        <v>4.7303969474743353</v>
      </c>
      <c r="V28" s="62">
        <v>4.7303969474743353</v>
      </c>
      <c r="W28" s="63">
        <f t="shared" si="5"/>
        <v>13</v>
      </c>
      <c r="X28" s="63">
        <f t="shared" si="5"/>
        <v>13</v>
      </c>
      <c r="Y28" s="41">
        <v>4.7303969474743353</v>
      </c>
      <c r="Z28" s="62">
        <v>4.7303969474743353</v>
      </c>
      <c r="AB28" s="11">
        <f t="shared" si="2"/>
        <v>3.5709772034383098E-4</v>
      </c>
      <c r="AC28" s="11">
        <f t="shared" si="6"/>
        <v>3.4283019751646287E-3</v>
      </c>
      <c r="AD28" s="11">
        <f t="shared" si="7"/>
        <v>3.4240697187923638E-3</v>
      </c>
      <c r="AE28" s="11">
        <f t="shared" si="8"/>
        <v>3.7123906964206779E-3</v>
      </c>
      <c r="AF28" s="11">
        <f t="shared" si="9"/>
        <v>1.0020730833414416E-3</v>
      </c>
      <c r="AG28" s="11">
        <f t="shared" si="10"/>
        <v>5.8845322686073794E-4</v>
      </c>
      <c r="AH28" s="11">
        <f t="shared" si="11"/>
        <v>9.1399475971355368E-4</v>
      </c>
      <c r="AI28" s="11">
        <f t="shared" si="12"/>
        <v>2.9553609386478437E-3</v>
      </c>
      <c r="AJ28" s="11">
        <f t="shared" si="13"/>
        <v>2.8314959032584523E-3</v>
      </c>
      <c r="AK28" s="11">
        <f t="shared" si="14"/>
        <v>1.5975669097792651E-4</v>
      </c>
      <c r="AL28" s="11">
        <f t="shared" si="15"/>
        <v>1.2930411388351346E-3</v>
      </c>
      <c r="AN28" s="11">
        <f t="shared" si="3"/>
        <v>3.4166505137472853E-4</v>
      </c>
      <c r="AO28" s="11">
        <f t="shared" si="16"/>
        <v>1.2006335779634187E-3</v>
      </c>
      <c r="AP28" s="11">
        <f t="shared" si="17"/>
        <v>1.3123741993664305E-3</v>
      </c>
      <c r="AQ28" s="11">
        <f t="shared" si="18"/>
        <v>1.423200868094394E-3</v>
      </c>
      <c r="AR28" s="11">
        <f t="shared" si="19"/>
        <v>9.4821241772474589E-4</v>
      </c>
      <c r="AS28" s="11">
        <f t="shared" si="20"/>
        <v>5.6867527949304648E-4</v>
      </c>
      <c r="AT28" s="11">
        <f t="shared" si="21"/>
        <v>8.8752327760586742E-4</v>
      </c>
      <c r="AU28" s="11">
        <f t="shared" si="22"/>
        <v>1.2018800957954122E-3</v>
      </c>
      <c r="AV28" s="11">
        <f t="shared" si="23"/>
        <v>1.1037539318528289E-3</v>
      </c>
      <c r="AW28" s="11">
        <f t="shared" si="24"/>
        <v>1.590648560920899E-4</v>
      </c>
      <c r="AX28" s="11">
        <f t="shared" si="25"/>
        <v>1.3004552866114375E-3</v>
      </c>
    </row>
    <row r="30" spans="1:50" x14ac:dyDescent="0.25">
      <c r="A30" s="27" t="s">
        <v>102</v>
      </c>
      <c r="C30" s="31">
        <f>SUMPRODUCT(C8:C28,'Case Fatality Rates'!$N$6:$N$26)</f>
        <v>1.8082947552148041E-2</v>
      </c>
      <c r="D30" s="31">
        <f>SUMPRODUCT(D8:D28,'Case Fatality Rates'!$N$6:$N$26)</f>
        <v>2.5929955671941833E-2</v>
      </c>
      <c r="E30" s="31">
        <f>SUMPRODUCT(E8:E28,'Case Fatality Rates'!$N$6:$N$26)</f>
        <v>2.2695867872845846E-2</v>
      </c>
      <c r="F30" s="31">
        <f>SUMPRODUCT(F8:F28,'Case Fatality Rates'!$N$6:$N$26)</f>
        <v>2.2609966968417754E-2</v>
      </c>
      <c r="G30" s="31">
        <f>SUMPRODUCT(G8:G28,'Case Fatality Rates'!$N$6:$N$26)</f>
        <v>2.5621799068636656E-2</v>
      </c>
      <c r="H30" s="31">
        <f>SUMPRODUCT(H8:H28,'Case Fatality Rates'!$N$6:$N$26)</f>
        <v>2.1924443664107687E-2</v>
      </c>
      <c r="I30" s="31">
        <f>SUMPRODUCT(I8:I28,'Case Fatality Rates'!$N$6:$N$26)</f>
        <v>2.1454764335708861E-2</v>
      </c>
      <c r="J30" s="31">
        <f>SUMPRODUCT(J8:J28,'Case Fatality Rates'!$N$6:$N$26)</f>
        <v>2.071491436512346E-2</v>
      </c>
      <c r="K30" s="31">
        <f>SUMPRODUCT(K8:K28,'Case Fatality Rates'!$N$6:$N$26)</f>
        <v>2.1959439825132362E-2</v>
      </c>
      <c r="L30" s="31">
        <f>SUMPRODUCT(L8:L28,'Case Fatality Rates'!$N$6:$N$26)</f>
        <v>2.0903696953929164E-2</v>
      </c>
      <c r="M30" s="31">
        <f>SUMPRODUCT(M8:M28,'Case Fatality Rates'!$N$6:$N$26)</f>
        <v>1.8223177921510243E-2</v>
      </c>
      <c r="AB30" s="11">
        <f>SUM(AB8:AB28)</f>
        <v>1.045169000771391</v>
      </c>
      <c r="AC30" s="11">
        <f t="shared" ref="AC30:AL30" si="26">SUM(AC8:AC28)</f>
        <v>2.8554107082194928</v>
      </c>
      <c r="AD30" s="11">
        <f t="shared" si="26"/>
        <v>2.6090650977788101</v>
      </c>
      <c r="AE30" s="11">
        <f t="shared" si="26"/>
        <v>2.6084797864066882</v>
      </c>
      <c r="AF30" s="11">
        <f t="shared" si="26"/>
        <v>1.0568023204609949</v>
      </c>
      <c r="AG30" s="11">
        <f t="shared" si="26"/>
        <v>1.0347789821026208</v>
      </c>
      <c r="AH30" s="11">
        <f t="shared" si="26"/>
        <v>1.0298262398019511</v>
      </c>
      <c r="AI30" s="11">
        <f t="shared" si="26"/>
        <v>2.4589482336771424</v>
      </c>
      <c r="AJ30" s="11">
        <f t="shared" si="26"/>
        <v>2.5653325633054189</v>
      </c>
      <c r="AK30" s="11">
        <f t="shared" si="26"/>
        <v>1.0043493886885742</v>
      </c>
      <c r="AL30" s="11">
        <f t="shared" si="26"/>
        <v>0.99429880607766086</v>
      </c>
    </row>
    <row r="31" spans="1:50" x14ac:dyDescent="0.25">
      <c r="A31" s="27" t="s">
        <v>103</v>
      </c>
      <c r="B31" s="34">
        <v>2.3E-2</v>
      </c>
      <c r="C31" s="11">
        <f>C30/$B$31</f>
        <v>0.78621511096295837</v>
      </c>
      <c r="D31" s="11">
        <f>D30/$B$31</f>
        <v>1.1273893770409493</v>
      </c>
      <c r="E31" s="11">
        <f t="shared" ref="E31:M31" si="27">E30/$B$31</f>
        <v>0.98677686403677589</v>
      </c>
      <c r="F31" s="11">
        <f t="shared" si="27"/>
        <v>0.98304204210511981</v>
      </c>
      <c r="G31" s="11">
        <f t="shared" si="27"/>
        <v>1.1139912638537677</v>
      </c>
      <c r="H31" s="11">
        <f t="shared" si="27"/>
        <v>0.95323668104816028</v>
      </c>
      <c r="I31" s="11">
        <f t="shared" si="27"/>
        <v>0.93281584068299395</v>
      </c>
      <c r="J31" s="11">
        <f t="shared" si="27"/>
        <v>0.90064845065754173</v>
      </c>
      <c r="K31" s="11">
        <f>K30/$B$31</f>
        <v>0.95475825326662445</v>
      </c>
      <c r="L31" s="11">
        <f>L30/$B$31</f>
        <v>0.908856389301268</v>
      </c>
      <c r="M31" s="11">
        <f t="shared" si="27"/>
        <v>0.79231208354392368</v>
      </c>
    </row>
    <row r="32" spans="1:50" x14ac:dyDescent="0.25">
      <c r="A32" s="25" t="s">
        <v>101</v>
      </c>
    </row>
    <row r="33" spans="1:13" x14ac:dyDescent="0.25">
      <c r="C33" s="50">
        <f>SUMPRODUCT(C8:C28,'Case Fatality Rates'!$O$6:$O$26)</f>
        <v>2.4007961903920495E-2</v>
      </c>
      <c r="D33" s="50">
        <f>SUMPRODUCT(D8:D28,'Case Fatality Rates'!$O$6:$O$26)</f>
        <v>3.8862955310945399E-2</v>
      </c>
      <c r="E33" s="50">
        <f>SUMPRODUCT(E8:E28,'Case Fatality Rates'!$O$6:$O$26)</f>
        <v>3.3629544194772321E-2</v>
      </c>
      <c r="F33" s="50">
        <f>SUMPRODUCT(F8:F28,'Case Fatality Rates'!$O$6:$O$26)</f>
        <v>3.3674226363305276E-2</v>
      </c>
      <c r="G33" s="50">
        <f>SUMPRODUCT(G8:G28,'Case Fatality Rates'!$O$6:$O$26)</f>
        <v>3.8130065459410396E-2</v>
      </c>
      <c r="H33" s="50">
        <f>SUMPRODUCT(H8:H28,'Case Fatality Rates'!$O$6:$O$26)</f>
        <v>3.1712014923944438E-2</v>
      </c>
      <c r="I33" s="50">
        <f>SUMPRODUCT(I8:I28,'Case Fatality Rates'!$O$6:$O$26)</f>
        <v>3.0989266222072022E-2</v>
      </c>
      <c r="J33" s="50">
        <f>SUMPRODUCT(J8:J28,'Case Fatality Rates'!$O$6:$O$26)</f>
        <v>3.010598712088406E-2</v>
      </c>
      <c r="K33" s="50">
        <f>SUMPRODUCT(K8:K28,'Case Fatality Rates'!$O$6:$O$26)</f>
        <v>3.2275944586554403E-2</v>
      </c>
      <c r="L33" s="50">
        <f>SUMPRODUCT(L8:L28,'Case Fatality Rates'!$O$6:$O$26)</f>
        <v>2.9685288146487084E-2</v>
      </c>
      <c r="M33" s="50">
        <f>SUMPRODUCT(M8:M28,'Case Fatality Rates'!$O$6:$O$26)</f>
        <v>2.564202245985802E-2</v>
      </c>
    </row>
    <row r="34" spans="1:13" x14ac:dyDescent="0.25">
      <c r="C34" s="50">
        <f>SUMPRODUCT(AN8:AN28,'Case Fatality Rates'!$P$6:$P$26)</f>
        <v>2.9588763985530956E-2</v>
      </c>
      <c r="D34" s="64">
        <f>SUMPRODUCT(AO8:AO28,'Case Fatality Rates'!$P$6:$P$26)</f>
        <v>0.11393705524448189</v>
      </c>
      <c r="E34" s="64">
        <f>SUMPRODUCT(AP8:AP28,'Case Fatality Rates'!$P$6:$P$26)</f>
        <v>0.10769896821369732</v>
      </c>
      <c r="F34" s="64">
        <f>SUMPRODUCT(AQ8:AQ28,'Case Fatality Rates'!$P$6:$P$26)</f>
        <v>0.10808851233656129</v>
      </c>
      <c r="G34" s="65">
        <f>SUMPRODUCT(AR8:AR28,'Case Fatality Rates'!$P$6:$P$26)</f>
        <v>4.8362161199115239E-2</v>
      </c>
      <c r="H34" s="65">
        <f>SUMPRODUCT(AS8:AS28,'Case Fatality Rates'!$P$6:$P$26)</f>
        <v>4.1231415370341272E-2</v>
      </c>
      <c r="I34" s="50">
        <f>SUMPRODUCT(AT8:AT28,'Case Fatality Rates'!$P$6:$P$26)</f>
        <v>4.0759649809417917E-2</v>
      </c>
      <c r="J34" s="64">
        <f>SUMPRODUCT(AU8:AU28,'Case Fatality Rates'!$P$6:$P$26)</f>
        <v>0.1004237882210943</v>
      </c>
      <c r="K34" s="64">
        <f>SUMPRODUCT(AV8:AV28,'Case Fatality Rates'!$P$6:$P$26)</f>
        <v>0.10321702826095593</v>
      </c>
      <c r="L34" s="50">
        <f>SUMPRODUCT(AW8:AW28,'Case Fatality Rates'!$P$6:$P$26)</f>
        <v>3.6861989352717561E-2</v>
      </c>
      <c r="M34" s="50">
        <f>SUMPRODUCT(AX8:AX28,'Case Fatality Rates'!$P$6:$P$26)</f>
        <v>3.4848206394861858E-2</v>
      </c>
    </row>
    <row r="35" spans="1:13" x14ac:dyDescent="0.25"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x14ac:dyDescent="0.25">
      <c r="A36" s="25" t="s">
        <v>184</v>
      </c>
      <c r="C36" s="11">
        <f>'Data KOR'!$B$1</f>
        <v>2.3302496421583453E-4</v>
      </c>
      <c r="D36" s="11">
        <f>'Data ITA'!$B$1</f>
        <v>3.8993694963827259E-3</v>
      </c>
      <c r="E36" s="11">
        <f>'Data ESP'!$B$1</f>
        <v>5.1819302831466766E-3</v>
      </c>
      <c r="F36" s="11">
        <f>'Data FRA'!$B$1</f>
        <v>2.8851213473103966E-3</v>
      </c>
      <c r="G36" s="11">
        <f>'Data GER'!$B$1</f>
        <v>2.2262261186039682E-3</v>
      </c>
      <c r="H36" s="11">
        <f>'Data AUT'!$B$1</f>
        <v>1.8881022135597383E-3</v>
      </c>
      <c r="I36" s="11">
        <f>'Data CH'!$B$1</f>
        <v>3.5831720900115567E-3</v>
      </c>
      <c r="J36" s="11">
        <f>'Data UK'!$B$1</f>
        <v>3.9427268749079982E-3</v>
      </c>
      <c r="K36" s="11">
        <f>'Data SWE'!$B$1</f>
        <v>4.7266806049747184E-3</v>
      </c>
      <c r="L36" s="11">
        <f>'data CZE'!$B$1</f>
        <v>9.1736085814327246E-4</v>
      </c>
      <c r="M36" s="11">
        <f>'Data USA'!$B$1</f>
        <v>4.1607914493712013E-3</v>
      </c>
    </row>
    <row r="37" spans="1:13" x14ac:dyDescent="0.25">
      <c r="A37" s="25" t="s">
        <v>185</v>
      </c>
      <c r="C37" s="11">
        <f>'Data KOR'!$C$1</f>
        <v>5.3833506423010231E-6</v>
      </c>
      <c r="D37" s="11">
        <f>'Data ITA'!$C$1</f>
        <v>5.6422377981108277E-4</v>
      </c>
      <c r="E37" s="11">
        <f>'Data ESP'!$C$1</f>
        <v>5.8038988015299742E-4</v>
      </c>
      <c r="F37" s="11">
        <f>'Data FRA'!$C$1</f>
        <v>4.482675981685741E-4</v>
      </c>
      <c r="G37" s="11">
        <f>'Data GER'!$C$1</f>
        <v>1.0445915757938437E-4</v>
      </c>
      <c r="H37" s="11">
        <f>'Data AUT'!$C$1</f>
        <v>7.472465684949744E-5</v>
      </c>
      <c r="I37" s="11">
        <f>'Data CH'!$C$1</f>
        <v>2.2369550050828333E-4</v>
      </c>
      <c r="J37" s="11">
        <f>'Data UK'!$C$1</f>
        <v>5.748607028920877E-4</v>
      </c>
      <c r="K37" s="11">
        <f>'Data SWE'!$C$1</f>
        <v>4.9805604665289994E-4</v>
      </c>
      <c r="L37" s="11">
        <f>'data CZE'!$C$1</f>
        <v>3.0815256839096082E-5</v>
      </c>
      <c r="M37" s="11">
        <f>'Data USA'!$C$1</f>
        <v>2.5766863117963364E-4</v>
      </c>
    </row>
    <row r="38" spans="1:13" x14ac:dyDescent="0.25">
      <c r="C38" s="50">
        <f>C37/C36</f>
        <v>2.3102033983426799E-2</v>
      </c>
      <c r="D38" s="50">
        <f t="shared" ref="D38:M38" si="28">D37/D36</f>
        <v>0.14469615673366898</v>
      </c>
      <c r="E38" s="50">
        <f t="shared" si="28"/>
        <v>0.11200264157173517</v>
      </c>
      <c r="F38" s="50">
        <f t="shared" si="28"/>
        <v>0.15537218168880962</v>
      </c>
      <c r="G38" s="65">
        <f t="shared" si="28"/>
        <v>4.6922078896859357E-2</v>
      </c>
      <c r="H38" s="65">
        <f t="shared" si="28"/>
        <v>3.9576595119082625E-2</v>
      </c>
      <c r="I38" s="50">
        <f t="shared" si="28"/>
        <v>6.2429460514011159E-2</v>
      </c>
      <c r="J38" s="50">
        <f t="shared" si="28"/>
        <v>0.14580282153211585</v>
      </c>
      <c r="K38" s="50">
        <f t="shared" si="28"/>
        <v>0.10537120831238478</v>
      </c>
      <c r="L38" s="50">
        <f>L37/L36</f>
        <v>3.3591205211726385E-2</v>
      </c>
      <c r="M38" s="50">
        <f t="shared" si="28"/>
        <v>6.1927792900692911E-2</v>
      </c>
    </row>
    <row r="40" spans="1:13" x14ac:dyDescent="0.25">
      <c r="C40" s="41">
        <f>C36/$L36</f>
        <v>0.25401668508886927</v>
      </c>
      <c r="D40" s="41">
        <f t="shared" ref="D40:M40" si="29">D36/$L36</f>
        <v>4.2506386246683814</v>
      </c>
      <c r="E40" s="41">
        <f t="shared" si="29"/>
        <v>5.6487370669322452</v>
      </c>
      <c r="F40" s="41">
        <f t="shared" si="29"/>
        <v>3.1450233806027521</v>
      </c>
      <c r="G40" s="41">
        <f t="shared" si="29"/>
        <v>2.4267725168804604</v>
      </c>
      <c r="H40" s="41">
        <f t="shared" si="29"/>
        <v>2.0581892030811462</v>
      </c>
      <c r="I40" s="41">
        <f t="shared" si="29"/>
        <v>3.9059570268387676</v>
      </c>
      <c r="J40" s="41">
        <f t="shared" si="29"/>
        <v>4.2979017906737713</v>
      </c>
      <c r="K40" s="41">
        <f t="shared" si="29"/>
        <v>5.1524768721236525</v>
      </c>
      <c r="L40" s="41">
        <f t="shared" si="29"/>
        <v>1</v>
      </c>
      <c r="M40" s="41">
        <f t="shared" si="29"/>
        <v>4.5356104006798308</v>
      </c>
    </row>
    <row r="41" spans="1:13" x14ac:dyDescent="0.25">
      <c r="C41" s="41">
        <f t="shared" ref="C41:M41" si="30">C37/$L37</f>
        <v>0.17469757498405894</v>
      </c>
      <c r="D41" s="41">
        <f t="shared" si="30"/>
        <v>18.309884053772937</v>
      </c>
      <c r="E41" s="41">
        <f t="shared" si="30"/>
        <v>18.83449757318402</v>
      </c>
      <c r="F41" s="41">
        <f t="shared" si="30"/>
        <v>14.546936944554227</v>
      </c>
      <c r="G41" s="41">
        <f t="shared" si="30"/>
        <v>3.3898519205867674</v>
      </c>
      <c r="H41" s="41">
        <f t="shared" si="30"/>
        <v>2.4249240316145091</v>
      </c>
      <c r="I41" s="41">
        <f t="shared" si="30"/>
        <v>7.2592450446324142</v>
      </c>
      <c r="J41" s="41">
        <f t="shared" si="30"/>
        <v>18.655067711872764</v>
      </c>
      <c r="K41" s="41">
        <f t="shared" si="30"/>
        <v>16.162644668306118</v>
      </c>
      <c r="L41" s="41">
        <f t="shared" si="30"/>
        <v>1</v>
      </c>
      <c r="M41" s="41">
        <f t="shared" si="30"/>
        <v>8.3617226533294069</v>
      </c>
    </row>
    <row r="42" spans="1:13" x14ac:dyDescent="0.25">
      <c r="C42" s="41">
        <f t="shared" ref="C42:M42" si="31">C38/$L38</f>
        <v>0.68774055107025722</v>
      </c>
      <c r="D42" s="41">
        <f t="shared" si="31"/>
        <v>4.3075607386411034</v>
      </c>
      <c r="E42" s="41">
        <f t="shared" si="31"/>
        <v>3.3342846993961404</v>
      </c>
      <c r="F42" s="41">
        <f t="shared" si="31"/>
        <v>4.6253827663965623</v>
      </c>
      <c r="G42" s="41">
        <f t="shared" si="31"/>
        <v>1.3968560699477162</v>
      </c>
      <c r="H42" s="41">
        <f t="shared" si="31"/>
        <v>1.178183243787478</v>
      </c>
      <c r="I42" s="41">
        <f t="shared" si="31"/>
        <v>1.8585061214837746</v>
      </c>
      <c r="J42" s="41">
        <f t="shared" si="31"/>
        <v>4.340505814337897</v>
      </c>
      <c r="K42" s="41">
        <f t="shared" si="31"/>
        <v>3.1368689407905093</v>
      </c>
      <c r="L42" s="41">
        <f t="shared" si="31"/>
        <v>1</v>
      </c>
      <c r="M42" s="41">
        <f t="shared" si="31"/>
        <v>1.8435716286557793</v>
      </c>
    </row>
    <row r="45" spans="1:13" x14ac:dyDescent="0.25">
      <c r="C45" s="11">
        <f>SUM(C24:C28)/SUM($L$24:$L$28)</f>
        <v>0.8291237606659394</v>
      </c>
      <c r="D45" s="11">
        <f t="shared" ref="D45:M45" si="32">SUM(D23:D28)/SUM($L$23:$L$28)</f>
        <v>1.5009249976351193</v>
      </c>
      <c r="E45" s="11">
        <f t="shared" si="32"/>
        <v>1.277174886286101</v>
      </c>
      <c r="F45" s="11">
        <f t="shared" si="32"/>
        <v>1.2059053914068851</v>
      </c>
      <c r="G45" s="11">
        <f t="shared" si="32"/>
        <v>1.4599548028105445</v>
      </c>
      <c r="H45" s="11">
        <f t="shared" si="32"/>
        <v>1.2254097248059601</v>
      </c>
      <c r="I45" s="11">
        <f t="shared" si="32"/>
        <v>1.1442523727434744</v>
      </c>
      <c r="J45" s="11">
        <f t="shared" si="32"/>
        <v>1.095989990765786</v>
      </c>
      <c r="K45" s="11">
        <f t="shared" si="32"/>
        <v>1.1896452579460139</v>
      </c>
      <c r="L45" s="11">
        <f t="shared" si="32"/>
        <v>1</v>
      </c>
      <c r="M45" s="11">
        <f t="shared" si="32"/>
        <v>0.8651540815135853</v>
      </c>
    </row>
    <row r="46" spans="1:13" x14ac:dyDescent="0.25">
      <c r="C46" s="11">
        <f>SUM(C24:C28)/SUM($L$24:$L$28)</f>
        <v>0.8291237606659394</v>
      </c>
      <c r="D46" s="11">
        <f t="shared" ref="D46:M46" si="33">SUM(D24:D28)/SUM($L$24:$L$28)</f>
        <v>1.79018778724558</v>
      </c>
      <c r="E46" s="11">
        <f t="shared" si="33"/>
        <v>1.5067795645877107</v>
      </c>
      <c r="F46" s="11">
        <f t="shared" si="33"/>
        <v>1.4975633001468678</v>
      </c>
      <c r="G46" s="11">
        <f t="shared" si="33"/>
        <v>1.6674888283272231</v>
      </c>
      <c r="H46" s="11">
        <f t="shared" si="33"/>
        <v>1.2935891497928007</v>
      </c>
      <c r="I46" s="11">
        <f t="shared" si="33"/>
        <v>1.267509884082326</v>
      </c>
      <c r="J46" s="11">
        <f t="shared" si="33"/>
        <v>1.2287636902037071</v>
      </c>
      <c r="K46" s="11">
        <f t="shared" si="33"/>
        <v>1.2627116483460392</v>
      </c>
      <c r="L46" s="11">
        <f t="shared" si="33"/>
        <v>1</v>
      </c>
      <c r="M46" s="11">
        <f t="shared" si="33"/>
        <v>0.9526857209912255</v>
      </c>
    </row>
    <row r="47" spans="1:13" x14ac:dyDescent="0.25">
      <c r="C47" s="11">
        <f>SUM(C25:C28)/SUM($L$25:$L$28)</f>
        <v>0.70289081469513737</v>
      </c>
      <c r="D47" s="11">
        <f t="shared" ref="D47:M47" si="34">SUM(D25:D28)/SUM($L$25:$L$28)</f>
        <v>1.8079437185050791</v>
      </c>
      <c r="E47" s="11">
        <f t="shared" si="34"/>
        <v>1.7299439575149891</v>
      </c>
      <c r="F47" s="11">
        <f t="shared" si="34"/>
        <v>1.6885202966280561</v>
      </c>
      <c r="G47" s="11">
        <f t="shared" si="34"/>
        <v>1.513542643447177</v>
      </c>
      <c r="H47" s="11">
        <f t="shared" si="34"/>
        <v>1.2817506065694142</v>
      </c>
      <c r="I47" s="11">
        <f t="shared" si="34"/>
        <v>1.3279664827803095</v>
      </c>
      <c r="J47" s="11">
        <f t="shared" si="34"/>
        <v>1.2717895919055571</v>
      </c>
      <c r="K47" s="11">
        <f t="shared" si="34"/>
        <v>1.3202017561553754</v>
      </c>
      <c r="L47" s="11">
        <f t="shared" si="34"/>
        <v>1</v>
      </c>
      <c r="M47" s="11">
        <f t="shared" si="34"/>
        <v>1.0124117433623701</v>
      </c>
    </row>
    <row r="48" spans="1:13" x14ac:dyDescent="0.25">
      <c r="C48" s="11">
        <f>SUM(C26:C28)/SUM($L$26:$L$28)</f>
        <v>0.6683208863037674</v>
      </c>
      <c r="D48" s="11">
        <f t="shared" ref="D48:M48" si="35">SUM(D26:D28)/SUM($L$26:$L$28)</f>
        <v>2.1316345249331086</v>
      </c>
      <c r="E48" s="11">
        <f t="shared" si="35"/>
        <v>1.9182501316038363</v>
      </c>
      <c r="F48" s="11">
        <f t="shared" si="35"/>
        <v>2.0984914305499438</v>
      </c>
      <c r="G48" s="11">
        <f t="shared" si="35"/>
        <v>1.8028929665246791</v>
      </c>
      <c r="H48" s="11">
        <f t="shared" si="35"/>
        <v>1.5578330773102627</v>
      </c>
      <c r="I48" s="11">
        <f t="shared" si="35"/>
        <v>1.5574961228613315</v>
      </c>
      <c r="J48" s="11">
        <f t="shared" si="35"/>
        <v>1.4943349518414333</v>
      </c>
      <c r="K48" s="11">
        <f t="shared" si="35"/>
        <v>1.6225863951278761</v>
      </c>
      <c r="L48" s="11">
        <f t="shared" si="35"/>
        <v>1</v>
      </c>
      <c r="M48" s="11">
        <f t="shared" si="35"/>
        <v>1.312112692299366</v>
      </c>
    </row>
    <row r="49" spans="2:13" ht="13.8" thickBot="1" x14ac:dyDescent="0.3">
      <c r="C49" s="11"/>
    </row>
    <row r="50" spans="2:13" ht="27" thickBot="1" x14ac:dyDescent="0.3">
      <c r="B50" s="54"/>
      <c r="C50" s="55" t="str">
        <f>C1</f>
        <v>South Korea</v>
      </c>
      <c r="D50" s="55" t="str">
        <f t="shared" ref="D50:M50" si="36">D1</f>
        <v>Italy</v>
      </c>
      <c r="E50" s="55" t="str">
        <f t="shared" si="36"/>
        <v>Spain</v>
      </c>
      <c r="F50" s="55" t="str">
        <f t="shared" si="36"/>
        <v>France</v>
      </c>
      <c r="G50" s="55" t="str">
        <f t="shared" si="36"/>
        <v>Germany</v>
      </c>
      <c r="H50" s="55" t="str">
        <f t="shared" si="36"/>
        <v>Austria</v>
      </c>
      <c r="I50" s="55" t="str">
        <f t="shared" si="36"/>
        <v>Switzerland</v>
      </c>
      <c r="J50" s="55" t="str">
        <f t="shared" si="36"/>
        <v>UK</v>
      </c>
      <c r="K50" s="55" t="str">
        <f t="shared" si="36"/>
        <v>Sweden</v>
      </c>
      <c r="L50" s="55" t="str">
        <f t="shared" si="36"/>
        <v>Czech Republic</v>
      </c>
      <c r="M50" s="56" t="str">
        <f t="shared" si="36"/>
        <v>USA</v>
      </c>
    </row>
    <row r="51" spans="2:13" ht="26.4" customHeight="1" x14ac:dyDescent="0.25">
      <c r="B51" s="59" t="s">
        <v>184</v>
      </c>
      <c r="C51" s="57">
        <f>C36</f>
        <v>2.3302496421583453E-4</v>
      </c>
      <c r="D51" s="57">
        <f t="shared" ref="D51:M51" si="37">D36</f>
        <v>3.8993694963827259E-3</v>
      </c>
      <c r="E51" s="57">
        <f t="shared" si="37"/>
        <v>5.1819302831466766E-3</v>
      </c>
      <c r="F51" s="57">
        <f t="shared" si="37"/>
        <v>2.8851213473103966E-3</v>
      </c>
      <c r="G51" s="57">
        <f t="shared" si="37"/>
        <v>2.2262261186039682E-3</v>
      </c>
      <c r="H51" s="57">
        <f t="shared" si="37"/>
        <v>1.8881022135597383E-3</v>
      </c>
      <c r="I51" s="57">
        <f t="shared" si="37"/>
        <v>3.5831720900115567E-3</v>
      </c>
      <c r="J51" s="57">
        <f t="shared" si="37"/>
        <v>3.9427268749079982E-3</v>
      </c>
      <c r="K51" s="57">
        <f t="shared" si="37"/>
        <v>4.7266806049747184E-3</v>
      </c>
      <c r="L51" s="57">
        <f t="shared" si="37"/>
        <v>9.1736085814327246E-4</v>
      </c>
      <c r="M51" s="58">
        <f t="shared" si="37"/>
        <v>4.1607914493712013E-3</v>
      </c>
    </row>
    <row r="52" spans="2:13" ht="27" customHeight="1" thickBot="1" x14ac:dyDescent="0.3">
      <c r="B52" s="51" t="s">
        <v>186</v>
      </c>
      <c r="C52" s="52">
        <f>C40</f>
        <v>0.25401668508886927</v>
      </c>
      <c r="D52" s="52">
        <f t="shared" ref="D52:M52" si="38">D40</f>
        <v>4.2506386246683814</v>
      </c>
      <c r="E52" s="52">
        <f t="shared" si="38"/>
        <v>5.6487370669322452</v>
      </c>
      <c r="F52" s="52">
        <f t="shared" si="38"/>
        <v>3.1450233806027521</v>
      </c>
      <c r="G52" s="52">
        <f t="shared" si="38"/>
        <v>2.4267725168804604</v>
      </c>
      <c r="H52" s="52">
        <f t="shared" si="38"/>
        <v>2.0581892030811462</v>
      </c>
      <c r="I52" s="52">
        <f t="shared" si="38"/>
        <v>3.9059570268387676</v>
      </c>
      <c r="J52" s="52">
        <f t="shared" si="38"/>
        <v>4.2979017906737713</v>
      </c>
      <c r="K52" s="52">
        <f t="shared" si="38"/>
        <v>5.1524768721236525</v>
      </c>
      <c r="L52" s="52">
        <f t="shared" si="38"/>
        <v>1</v>
      </c>
      <c r="M52" s="53">
        <f t="shared" si="38"/>
        <v>4.5356104006798308</v>
      </c>
    </row>
    <row r="56" spans="2:13" ht="13.8" thickBot="1" x14ac:dyDescent="0.3"/>
    <row r="57" spans="2:13" ht="27" thickBot="1" x14ac:dyDescent="0.3">
      <c r="B57" s="54"/>
      <c r="C57" s="55" t="str">
        <f>C50</f>
        <v>South Korea</v>
      </c>
      <c r="D57" s="55" t="str">
        <f t="shared" ref="D57:M57" si="39">D50</f>
        <v>Italy</v>
      </c>
      <c r="E57" s="55" t="str">
        <f t="shared" si="39"/>
        <v>Spain</v>
      </c>
      <c r="F57" s="55" t="str">
        <f t="shared" si="39"/>
        <v>France</v>
      </c>
      <c r="G57" s="55" t="str">
        <f t="shared" si="39"/>
        <v>Germany</v>
      </c>
      <c r="H57" s="55" t="str">
        <f t="shared" si="39"/>
        <v>Austria</v>
      </c>
      <c r="I57" s="55" t="str">
        <f t="shared" si="39"/>
        <v>Switzerland</v>
      </c>
      <c r="J57" s="55" t="str">
        <f t="shared" si="39"/>
        <v>UK</v>
      </c>
      <c r="K57" s="55" t="str">
        <f t="shared" si="39"/>
        <v>Sweden</v>
      </c>
      <c r="L57" s="55" t="str">
        <f t="shared" si="39"/>
        <v>Czech Republic</v>
      </c>
      <c r="M57" s="56" t="str">
        <f t="shared" si="39"/>
        <v>USA</v>
      </c>
    </row>
    <row r="58" spans="2:13" ht="26.4" x14ac:dyDescent="0.25">
      <c r="B58" s="59" t="str">
        <f>A37</f>
        <v>covid mortality / population</v>
      </c>
      <c r="C58" s="57">
        <f>C37</f>
        <v>5.3833506423010231E-6</v>
      </c>
      <c r="D58" s="57">
        <f t="shared" ref="D58:M58" si="40">D37</f>
        <v>5.6422377981108277E-4</v>
      </c>
      <c r="E58" s="57">
        <f t="shared" si="40"/>
        <v>5.8038988015299742E-4</v>
      </c>
      <c r="F58" s="57">
        <f t="shared" si="40"/>
        <v>4.482675981685741E-4</v>
      </c>
      <c r="G58" s="57">
        <f t="shared" si="40"/>
        <v>1.0445915757938437E-4</v>
      </c>
      <c r="H58" s="57">
        <f t="shared" si="40"/>
        <v>7.472465684949744E-5</v>
      </c>
      <c r="I58" s="57">
        <f t="shared" si="40"/>
        <v>2.2369550050828333E-4</v>
      </c>
      <c r="J58" s="57">
        <f t="shared" si="40"/>
        <v>5.748607028920877E-4</v>
      </c>
      <c r="K58" s="57">
        <f t="shared" si="40"/>
        <v>4.9805604665289994E-4</v>
      </c>
      <c r="L58" s="57">
        <f t="shared" si="40"/>
        <v>3.0815256839096082E-5</v>
      </c>
      <c r="M58" s="58">
        <f t="shared" si="40"/>
        <v>2.5766863117963364E-4</v>
      </c>
    </row>
    <row r="59" spans="2:13" ht="27" thickBot="1" x14ac:dyDescent="0.3">
      <c r="B59" s="51" t="s">
        <v>186</v>
      </c>
      <c r="C59" s="52">
        <f>C58/$L$58</f>
        <v>0.17469757498405894</v>
      </c>
      <c r="D59" s="60">
        <f t="shared" ref="D59:M59" si="41">D58/$L$58</f>
        <v>18.309884053772937</v>
      </c>
      <c r="E59" s="60">
        <f t="shared" si="41"/>
        <v>18.83449757318402</v>
      </c>
      <c r="F59" s="60">
        <f t="shared" si="41"/>
        <v>14.546936944554227</v>
      </c>
      <c r="G59" s="52">
        <f t="shared" si="41"/>
        <v>3.3898519205867674</v>
      </c>
      <c r="H59" s="52">
        <f t="shared" si="41"/>
        <v>2.4249240316145091</v>
      </c>
      <c r="I59" s="52">
        <f t="shared" si="41"/>
        <v>7.2592450446324142</v>
      </c>
      <c r="J59" s="60">
        <f t="shared" si="41"/>
        <v>18.655067711872764</v>
      </c>
      <c r="K59" s="60">
        <f t="shared" si="41"/>
        <v>16.162644668306118</v>
      </c>
      <c r="L59" s="52">
        <f t="shared" si="41"/>
        <v>1</v>
      </c>
      <c r="M59" s="53">
        <f t="shared" si="41"/>
        <v>8.3617226533294069</v>
      </c>
    </row>
    <row r="61" spans="2:13" ht="13.8" thickBot="1" x14ac:dyDescent="0.3"/>
    <row r="62" spans="2:13" ht="27" thickBot="1" x14ac:dyDescent="0.3">
      <c r="B62" s="54"/>
      <c r="C62" s="55" t="str">
        <f>C57</f>
        <v>South Korea</v>
      </c>
      <c r="D62" s="55" t="str">
        <f t="shared" ref="D62:M62" si="42">D57</f>
        <v>Italy</v>
      </c>
      <c r="E62" s="55" t="str">
        <f t="shared" si="42"/>
        <v>Spain</v>
      </c>
      <c r="F62" s="55" t="str">
        <f t="shared" si="42"/>
        <v>France</v>
      </c>
      <c r="G62" s="55" t="str">
        <f t="shared" si="42"/>
        <v>Germany</v>
      </c>
      <c r="H62" s="55" t="str">
        <f t="shared" si="42"/>
        <v>Austria</v>
      </c>
      <c r="I62" s="55" t="str">
        <f t="shared" si="42"/>
        <v>Switzerland</v>
      </c>
      <c r="J62" s="55" t="str">
        <f t="shared" si="42"/>
        <v>UK</v>
      </c>
      <c r="K62" s="55" t="str">
        <f t="shared" si="42"/>
        <v>Sweden</v>
      </c>
      <c r="L62" s="55" t="str">
        <f t="shared" si="42"/>
        <v>Czech Republic</v>
      </c>
      <c r="M62" s="56" t="str">
        <f t="shared" si="42"/>
        <v>USA</v>
      </c>
    </row>
    <row r="63" spans="2:13" ht="26.4" x14ac:dyDescent="0.25">
      <c r="B63" s="59" t="s">
        <v>187</v>
      </c>
      <c r="C63" s="57">
        <f>C38</f>
        <v>2.3102033983426799E-2</v>
      </c>
      <c r="D63" s="57">
        <f t="shared" ref="D63:M63" si="43">D38</f>
        <v>0.14469615673366898</v>
      </c>
      <c r="E63" s="57">
        <f t="shared" si="43"/>
        <v>0.11200264157173517</v>
      </c>
      <c r="F63" s="57">
        <f t="shared" si="43"/>
        <v>0.15537218168880962</v>
      </c>
      <c r="G63" s="57">
        <f t="shared" si="43"/>
        <v>4.6922078896859357E-2</v>
      </c>
      <c r="H63" s="57">
        <f t="shared" si="43"/>
        <v>3.9576595119082625E-2</v>
      </c>
      <c r="I63" s="57">
        <f t="shared" si="43"/>
        <v>6.2429460514011159E-2</v>
      </c>
      <c r="J63" s="57">
        <f t="shared" si="43"/>
        <v>0.14580282153211585</v>
      </c>
      <c r="K63" s="57">
        <f t="shared" si="43"/>
        <v>0.10537120831238478</v>
      </c>
      <c r="L63" s="57">
        <f t="shared" si="43"/>
        <v>3.3591205211726385E-2</v>
      </c>
      <c r="M63" s="58">
        <f t="shared" si="43"/>
        <v>6.1927792900692911E-2</v>
      </c>
    </row>
    <row r="64" spans="2:13" ht="27" thickBot="1" x14ac:dyDescent="0.3">
      <c r="B64" s="51" t="s">
        <v>186</v>
      </c>
      <c r="C64" s="52">
        <f>C63/$L$63</f>
        <v>0.68774055107025722</v>
      </c>
      <c r="D64" s="60">
        <f t="shared" ref="D64:M64" si="44">D63/$L$63</f>
        <v>4.3075607386411034</v>
      </c>
      <c r="E64" s="60">
        <f t="shared" si="44"/>
        <v>3.3342846993961404</v>
      </c>
      <c r="F64" s="60">
        <f t="shared" si="44"/>
        <v>4.6253827663965623</v>
      </c>
      <c r="G64" s="52">
        <f t="shared" si="44"/>
        <v>1.3968560699477162</v>
      </c>
      <c r="H64" s="52">
        <f t="shared" si="44"/>
        <v>1.178183243787478</v>
      </c>
      <c r="I64" s="52">
        <f t="shared" si="44"/>
        <v>1.8585061214837746</v>
      </c>
      <c r="J64" s="60">
        <f t="shared" si="44"/>
        <v>4.340505814337897</v>
      </c>
      <c r="K64" s="60">
        <f t="shared" si="44"/>
        <v>3.1368689407905093</v>
      </c>
      <c r="L64" s="52">
        <f t="shared" si="44"/>
        <v>1</v>
      </c>
      <c r="M64" s="53">
        <f t="shared" si="44"/>
        <v>1.8435716286557793</v>
      </c>
    </row>
  </sheetData>
  <hyperlinks>
    <hyperlink ref="A8" r:id="rId1"/>
    <hyperlink ref="A4" r:id="rId2"/>
  </hyperlinks>
  <pageMargins left="0.7" right="0.7" top="0.78740157499999996" bottom="0.78740157499999996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3" sqref="B3"/>
    </sheetView>
  </sheetViews>
  <sheetFormatPr defaultColWidth="10.6640625" defaultRowHeight="13.2" x14ac:dyDescent="0.25"/>
  <cols>
    <col min="1" max="1" width="23.33203125" bestFit="1" customWidth="1"/>
    <col min="2" max="2" width="93.44140625" bestFit="1" customWidth="1"/>
  </cols>
  <sheetData>
    <row r="1" spans="1:2" x14ac:dyDescent="0.25">
      <c r="A1" s="2" t="s">
        <v>72</v>
      </c>
    </row>
    <row r="2" spans="1:2" x14ac:dyDescent="0.25">
      <c r="A2" t="s">
        <v>73</v>
      </c>
      <c r="B2" s="23" t="s">
        <v>75</v>
      </c>
    </row>
    <row r="3" spans="1:2" x14ac:dyDescent="0.25">
      <c r="A3" t="s">
        <v>74</v>
      </c>
      <c r="B3" s="40" t="s">
        <v>76</v>
      </c>
    </row>
    <row r="4" spans="1:2" x14ac:dyDescent="0.25">
      <c r="B4" s="40"/>
    </row>
    <row r="5" spans="1:2" x14ac:dyDescent="0.25">
      <c r="A5" s="2" t="s">
        <v>169</v>
      </c>
      <c r="B5" s="40"/>
    </row>
    <row r="6" spans="1:2" x14ac:dyDescent="0.25">
      <c r="A6" s="14" t="s">
        <v>174</v>
      </c>
      <c r="B6" s="23" t="s">
        <v>173</v>
      </c>
    </row>
    <row r="7" spans="1:2" x14ac:dyDescent="0.25">
      <c r="A7" t="s">
        <v>170</v>
      </c>
      <c r="B7" s="23" t="s">
        <v>168</v>
      </c>
    </row>
    <row r="8" spans="1:2" x14ac:dyDescent="0.25">
      <c r="A8" t="s">
        <v>172</v>
      </c>
      <c r="B8" s="23" t="s">
        <v>171</v>
      </c>
    </row>
  </sheetData>
  <hyperlinks>
    <hyperlink ref="B2" r:id="rId1"/>
    <hyperlink ref="B3" r:id="rId2"/>
    <hyperlink ref="B7" r:id="rId3"/>
    <hyperlink ref="B8" r:id="rId4"/>
    <hyperlink ref="B6" r:id="rId5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28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3" sqref="B3"/>
    </sheetView>
  </sheetViews>
  <sheetFormatPr defaultColWidth="10.6640625" defaultRowHeight="13.2" x14ac:dyDescent="0.25"/>
  <cols>
    <col min="15" max="15" width="3.5546875" customWidth="1"/>
  </cols>
  <sheetData>
    <row r="1" spans="1:29" x14ac:dyDescent="0.25">
      <c r="A1" s="2" t="s">
        <v>39</v>
      </c>
      <c r="B1" s="49">
        <f>B134/B2</f>
        <v>2.3302496421583453E-4</v>
      </c>
      <c r="C1" s="49">
        <f>C134/B2</f>
        <v>5.3833506423010231E-6</v>
      </c>
      <c r="D1" t="s">
        <v>175</v>
      </c>
    </row>
    <row r="2" spans="1:29" ht="13.8" thickBot="1" x14ac:dyDescent="0.3">
      <c r="A2" t="s">
        <v>70</v>
      </c>
      <c r="B2" s="24">
        <v>51269185</v>
      </c>
      <c r="D2" s="23" t="s">
        <v>71</v>
      </c>
      <c r="E2" s="23"/>
      <c r="N2" s="41">
        <f>N134/'Country Statistics'!$C$30</f>
        <v>1.2775590880195056</v>
      </c>
      <c r="O2" s="41"/>
      <c r="P2" s="41"/>
      <c r="Q2" s="41"/>
    </row>
    <row r="3" spans="1:29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/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</row>
    <row r="4" spans="1:29" ht="13.8" x14ac:dyDescent="0.25">
      <c r="A4" s="106">
        <v>43862</v>
      </c>
      <c r="B4" s="107">
        <v>12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12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29" ht="13.8" x14ac:dyDescent="0.25">
      <c r="A5" s="95">
        <v>43863</v>
      </c>
      <c r="B5" s="81">
        <v>15</v>
      </c>
      <c r="C5" s="81">
        <v>0</v>
      </c>
      <c r="D5" s="81">
        <v>0</v>
      </c>
      <c r="E5" s="81"/>
      <c r="F5" s="81">
        <f t="shared" ref="F5:F36" si="0">B5-B4</f>
        <v>3</v>
      </c>
      <c r="G5" s="81">
        <f t="shared" ref="G5:G36" si="1">C5-C4</f>
        <v>0</v>
      </c>
      <c r="H5" s="81">
        <f t="shared" ref="H5:H36" si="2">D5-D4</f>
        <v>0</v>
      </c>
      <c r="I5" s="81">
        <f t="shared" ref="I5:I62" si="3">B5-C5-D5</f>
        <v>15</v>
      </c>
      <c r="J5" s="82">
        <f>F5/I4*$B$2/($B$2-B4)</f>
        <v>0.25000005851469459</v>
      </c>
      <c r="K5" s="82">
        <f>G5/I4</f>
        <v>0</v>
      </c>
      <c r="L5" s="82">
        <f>H5/I4</f>
        <v>0</v>
      </c>
      <c r="M5" s="83">
        <v>0</v>
      </c>
      <c r="N5" s="84">
        <f t="shared" ref="N5:N32" si="4">C5/B5</f>
        <v>0</v>
      </c>
      <c r="O5" s="84"/>
      <c r="P5" s="85"/>
      <c r="Q5" s="86"/>
      <c r="R5" s="96" t="str">
        <f t="shared" ref="R5:R32" si="5">IF(P5="","",1-SUM(P5:Q5))</f>
        <v/>
      </c>
      <c r="AB5" s="117"/>
      <c r="AC5" s="118"/>
    </row>
    <row r="6" spans="1:29" ht="13.8" x14ac:dyDescent="0.25">
      <c r="A6" s="95">
        <v>43864</v>
      </c>
      <c r="B6" s="81">
        <v>15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15</v>
      </c>
      <c r="J6" s="82">
        <f t="shared" ref="J6:J69" si="6">F6/I5*$B$2/($B$2-B5)</f>
        <v>0</v>
      </c>
      <c r="K6" s="82">
        <f t="shared" ref="K6:K69" si="7">G6/I5</f>
        <v>0</v>
      </c>
      <c r="L6" s="82">
        <f t="shared" ref="L6:L69" si="8">H6/I5</f>
        <v>0</v>
      </c>
      <c r="M6" s="83">
        <v>0</v>
      </c>
      <c r="N6" s="84">
        <f t="shared" si="4"/>
        <v>0</v>
      </c>
      <c r="O6" s="84"/>
      <c r="P6" s="85"/>
      <c r="Q6" s="86"/>
      <c r="R6" s="96" t="str">
        <f t="shared" si="5"/>
        <v/>
      </c>
      <c r="AB6" s="117"/>
      <c r="AC6" s="118"/>
    </row>
    <row r="7" spans="1:29" ht="13.8" x14ac:dyDescent="0.25">
      <c r="A7" s="95">
        <v>43865</v>
      </c>
      <c r="B7" s="81">
        <v>16</v>
      </c>
      <c r="C7" s="81">
        <v>0</v>
      </c>
      <c r="D7" s="81">
        <v>0</v>
      </c>
      <c r="E7" s="81"/>
      <c r="F7" s="81">
        <f t="shared" si="0"/>
        <v>1</v>
      </c>
      <c r="G7" s="81">
        <f t="shared" si="1"/>
        <v>0</v>
      </c>
      <c r="H7" s="81">
        <f t="shared" si="2"/>
        <v>0</v>
      </c>
      <c r="I7" s="81">
        <f t="shared" si="3"/>
        <v>16</v>
      </c>
      <c r="J7" s="82">
        <f t="shared" si="6"/>
        <v>6.6666686171566E-2</v>
      </c>
      <c r="K7" s="82">
        <f t="shared" si="7"/>
        <v>0</v>
      </c>
      <c r="L7" s="82">
        <f t="shared" si="8"/>
        <v>0</v>
      </c>
      <c r="M7" s="83">
        <v>0</v>
      </c>
      <c r="N7" s="84">
        <f t="shared" si="4"/>
        <v>0</v>
      </c>
      <c r="O7" s="84"/>
      <c r="P7" s="85"/>
      <c r="Q7" s="86"/>
      <c r="R7" s="96" t="str">
        <f t="shared" si="5"/>
        <v/>
      </c>
      <c r="AB7" s="117"/>
      <c r="AC7" s="118"/>
    </row>
    <row r="8" spans="1:29" ht="13.8" x14ac:dyDescent="0.25">
      <c r="A8" s="95">
        <v>43866</v>
      </c>
      <c r="B8" s="81">
        <v>19</v>
      </c>
      <c r="C8" s="81">
        <v>0</v>
      </c>
      <c r="D8" s="81">
        <v>0</v>
      </c>
      <c r="E8" s="81"/>
      <c r="F8" s="81">
        <f t="shared" si="0"/>
        <v>3</v>
      </c>
      <c r="G8" s="81">
        <f t="shared" si="1"/>
        <v>0</v>
      </c>
      <c r="H8" s="81">
        <f t="shared" si="2"/>
        <v>0</v>
      </c>
      <c r="I8" s="81">
        <f t="shared" si="3"/>
        <v>19</v>
      </c>
      <c r="J8" s="82">
        <f t="shared" si="6"/>
        <v>0.18750005851469917</v>
      </c>
      <c r="K8" s="82">
        <f t="shared" si="7"/>
        <v>0</v>
      </c>
      <c r="L8" s="82">
        <f t="shared" si="8"/>
        <v>0</v>
      </c>
      <c r="M8" s="83">
        <v>0</v>
      </c>
      <c r="N8" s="84">
        <f t="shared" si="4"/>
        <v>0</v>
      </c>
      <c r="O8" s="84"/>
      <c r="P8" s="85"/>
      <c r="Q8" s="86"/>
      <c r="R8" s="96" t="str">
        <f t="shared" si="5"/>
        <v/>
      </c>
      <c r="AB8" s="117"/>
      <c r="AC8" s="118"/>
    </row>
    <row r="9" spans="1:29" ht="13.8" x14ac:dyDescent="0.25">
      <c r="A9" s="95">
        <v>43867</v>
      </c>
      <c r="B9" s="81">
        <v>23</v>
      </c>
      <c r="C9" s="81">
        <v>0</v>
      </c>
      <c r="D9" s="81">
        <v>0</v>
      </c>
      <c r="E9" s="81"/>
      <c r="F9" s="81">
        <f t="shared" si="0"/>
        <v>4</v>
      </c>
      <c r="G9" s="81">
        <f t="shared" si="1"/>
        <v>0</v>
      </c>
      <c r="H9" s="81">
        <f t="shared" si="2"/>
        <v>0</v>
      </c>
      <c r="I9" s="81">
        <f t="shared" si="3"/>
        <v>23</v>
      </c>
      <c r="J9" s="82">
        <f t="shared" si="6"/>
        <v>0.21052639380907712</v>
      </c>
      <c r="K9" s="82">
        <f t="shared" si="7"/>
        <v>0</v>
      </c>
      <c r="L9" s="82">
        <f t="shared" si="8"/>
        <v>0</v>
      </c>
      <c r="M9" s="83">
        <v>0</v>
      </c>
      <c r="N9" s="84">
        <f t="shared" si="4"/>
        <v>0</v>
      </c>
      <c r="O9" s="84"/>
      <c r="P9" s="85"/>
      <c r="Q9" s="86"/>
      <c r="R9" s="96" t="str">
        <f t="shared" si="5"/>
        <v/>
      </c>
      <c r="AB9" s="117"/>
      <c r="AC9" s="118"/>
    </row>
    <row r="10" spans="1:29" ht="13.8" x14ac:dyDescent="0.25">
      <c r="A10" s="95">
        <v>43868</v>
      </c>
      <c r="B10" s="81">
        <v>24</v>
      </c>
      <c r="C10" s="81">
        <v>0</v>
      </c>
      <c r="D10" s="81">
        <v>1</v>
      </c>
      <c r="E10" s="81"/>
      <c r="F10" s="81">
        <f t="shared" si="0"/>
        <v>1</v>
      </c>
      <c r="G10" s="81">
        <f t="shared" si="1"/>
        <v>0</v>
      </c>
      <c r="H10" s="81">
        <f t="shared" si="2"/>
        <v>1</v>
      </c>
      <c r="I10" s="81">
        <f t="shared" si="3"/>
        <v>23</v>
      </c>
      <c r="J10" s="82">
        <f t="shared" si="6"/>
        <v>4.3478280374467597E-2</v>
      </c>
      <c r="K10" s="82">
        <f t="shared" si="7"/>
        <v>0</v>
      </c>
      <c r="L10" s="82">
        <f t="shared" si="8"/>
        <v>4.3478260869565216E-2</v>
      </c>
      <c r="M10" s="81">
        <f t="shared" ref="M10:M40" si="9">J10/(K10+L10)</f>
        <v>1.0000004486127547</v>
      </c>
      <c r="N10" s="84">
        <f t="shared" si="4"/>
        <v>0</v>
      </c>
      <c r="O10" s="84"/>
      <c r="P10" s="85"/>
      <c r="Q10" s="86"/>
      <c r="R10" s="96" t="str">
        <f t="shared" si="5"/>
        <v/>
      </c>
      <c r="AB10" s="117"/>
      <c r="AC10" s="118"/>
    </row>
    <row r="11" spans="1:29" ht="13.8" x14ac:dyDescent="0.25">
      <c r="A11" s="95">
        <v>43869</v>
      </c>
      <c r="B11" s="81">
        <v>24</v>
      </c>
      <c r="C11" s="81">
        <v>0</v>
      </c>
      <c r="D11" s="81">
        <v>1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23</v>
      </c>
      <c r="J11" s="82">
        <f t="shared" si="6"/>
        <v>0</v>
      </c>
      <c r="K11" s="82">
        <f t="shared" si="7"/>
        <v>0</v>
      </c>
      <c r="L11" s="82">
        <f t="shared" si="8"/>
        <v>0</v>
      </c>
      <c r="M11" s="83">
        <v>0</v>
      </c>
      <c r="N11" s="84">
        <f t="shared" si="4"/>
        <v>0</v>
      </c>
      <c r="O11" s="84"/>
      <c r="P11" s="85"/>
      <c r="Q11" s="86"/>
      <c r="R11" s="96" t="str">
        <f t="shared" si="5"/>
        <v/>
      </c>
      <c r="AB11" s="119">
        <f>AVERAGE(F5:F11)</f>
        <v>1.7142857142857142</v>
      </c>
      <c r="AC11" s="120">
        <f>AVERAGE(G5:G11)</f>
        <v>0</v>
      </c>
    </row>
    <row r="12" spans="1:29" ht="13.8" x14ac:dyDescent="0.25">
      <c r="A12" s="95">
        <v>43870</v>
      </c>
      <c r="B12" s="81">
        <v>25</v>
      </c>
      <c r="C12" s="81">
        <v>0</v>
      </c>
      <c r="D12" s="81">
        <v>3</v>
      </c>
      <c r="E12" s="81"/>
      <c r="F12" s="81">
        <f t="shared" si="0"/>
        <v>1</v>
      </c>
      <c r="G12" s="81">
        <f t="shared" si="1"/>
        <v>0</v>
      </c>
      <c r="H12" s="81">
        <f t="shared" si="2"/>
        <v>2</v>
      </c>
      <c r="I12" s="81">
        <f t="shared" si="3"/>
        <v>22</v>
      </c>
      <c r="J12" s="82">
        <f t="shared" si="6"/>
        <v>4.3478281222507228E-2</v>
      </c>
      <c r="K12" s="82">
        <f t="shared" si="7"/>
        <v>0</v>
      </c>
      <c r="L12" s="82">
        <f t="shared" si="8"/>
        <v>8.6956521739130432E-2</v>
      </c>
      <c r="M12" s="81">
        <f t="shared" si="9"/>
        <v>0.50000023405883309</v>
      </c>
      <c r="N12" s="84">
        <f t="shared" si="4"/>
        <v>0</v>
      </c>
      <c r="O12" s="84"/>
      <c r="P12" s="85"/>
      <c r="Q12" s="86"/>
      <c r="R12" s="96" t="str">
        <f t="shared" si="5"/>
        <v/>
      </c>
      <c r="AB12" s="119">
        <f t="shared" ref="AB12:AC27" si="10">AVERAGE(F6:F12)</f>
        <v>1.4285714285714286</v>
      </c>
      <c r="AC12" s="120">
        <f t="shared" si="10"/>
        <v>0</v>
      </c>
    </row>
    <row r="13" spans="1:29" ht="13.8" x14ac:dyDescent="0.25">
      <c r="A13" s="95">
        <v>43871</v>
      </c>
      <c r="B13" s="81">
        <v>27</v>
      </c>
      <c r="C13" s="81">
        <v>0</v>
      </c>
      <c r="D13" s="81">
        <v>3</v>
      </c>
      <c r="E13" s="81"/>
      <c r="F13" s="81">
        <f t="shared" si="0"/>
        <v>2</v>
      </c>
      <c r="G13" s="81">
        <f t="shared" si="1"/>
        <v>0</v>
      </c>
      <c r="H13" s="81">
        <f t="shared" si="2"/>
        <v>0</v>
      </c>
      <c r="I13" s="81">
        <f t="shared" si="3"/>
        <v>24</v>
      </c>
      <c r="J13" s="82">
        <f t="shared" si="6"/>
        <v>9.0909135238416233E-2</v>
      </c>
      <c r="K13" s="82">
        <f t="shared" si="7"/>
        <v>0</v>
      </c>
      <c r="L13" s="82">
        <f t="shared" si="8"/>
        <v>0</v>
      </c>
      <c r="M13" s="83">
        <v>0</v>
      </c>
      <c r="N13" s="84">
        <f t="shared" si="4"/>
        <v>0</v>
      </c>
      <c r="O13" s="84"/>
      <c r="P13" s="85"/>
      <c r="Q13" s="86"/>
      <c r="R13" s="96" t="str">
        <f t="shared" si="5"/>
        <v/>
      </c>
      <c r="AB13" s="119">
        <f t="shared" si="10"/>
        <v>1.7142857142857142</v>
      </c>
      <c r="AC13" s="120">
        <f t="shared" si="10"/>
        <v>0</v>
      </c>
    </row>
    <row r="14" spans="1:29" ht="13.8" x14ac:dyDescent="0.25">
      <c r="A14" s="95">
        <v>43872</v>
      </c>
      <c r="B14" s="81">
        <v>28</v>
      </c>
      <c r="C14" s="81">
        <v>0</v>
      </c>
      <c r="D14" s="81">
        <v>3</v>
      </c>
      <c r="E14" s="81"/>
      <c r="F14" s="81">
        <f t="shared" si="0"/>
        <v>1</v>
      </c>
      <c r="G14" s="81">
        <f t="shared" si="1"/>
        <v>0</v>
      </c>
      <c r="H14" s="81">
        <f t="shared" si="2"/>
        <v>0</v>
      </c>
      <c r="I14" s="81">
        <f t="shared" si="3"/>
        <v>25</v>
      </c>
      <c r="J14" s="82">
        <f t="shared" si="6"/>
        <v>4.1666688609683554E-2</v>
      </c>
      <c r="K14" s="82">
        <f t="shared" si="7"/>
        <v>0</v>
      </c>
      <c r="L14" s="82">
        <f t="shared" si="8"/>
        <v>0</v>
      </c>
      <c r="M14" s="83">
        <v>0</v>
      </c>
      <c r="N14" s="84">
        <f t="shared" si="4"/>
        <v>0</v>
      </c>
      <c r="O14" s="84"/>
      <c r="P14" s="85"/>
      <c r="Q14" s="86"/>
      <c r="R14" s="96" t="str">
        <f t="shared" si="5"/>
        <v/>
      </c>
      <c r="AB14" s="119">
        <f t="shared" si="10"/>
        <v>1.7142857142857142</v>
      </c>
      <c r="AC14" s="120">
        <f t="shared" si="10"/>
        <v>0</v>
      </c>
    </row>
    <row r="15" spans="1:29" ht="13.8" x14ac:dyDescent="0.25">
      <c r="A15" s="95">
        <v>43873</v>
      </c>
      <c r="B15" s="81">
        <v>28</v>
      </c>
      <c r="C15" s="81">
        <v>0</v>
      </c>
      <c r="D15" s="81">
        <v>7</v>
      </c>
      <c r="E15" s="81"/>
      <c r="F15" s="81">
        <f t="shared" si="0"/>
        <v>0</v>
      </c>
      <c r="G15" s="81">
        <f t="shared" si="1"/>
        <v>0</v>
      </c>
      <c r="H15" s="81">
        <f t="shared" si="2"/>
        <v>4</v>
      </c>
      <c r="I15" s="81">
        <f t="shared" si="3"/>
        <v>21</v>
      </c>
      <c r="J15" s="82">
        <f t="shared" si="6"/>
        <v>0</v>
      </c>
      <c r="K15" s="82">
        <f t="shared" si="7"/>
        <v>0</v>
      </c>
      <c r="L15" s="82">
        <f t="shared" si="8"/>
        <v>0.16</v>
      </c>
      <c r="M15" s="81">
        <f t="shared" si="9"/>
        <v>0</v>
      </c>
      <c r="N15" s="84">
        <f t="shared" si="4"/>
        <v>0</v>
      </c>
      <c r="O15" s="84"/>
      <c r="P15" s="85"/>
      <c r="Q15" s="86"/>
      <c r="R15" s="96" t="str">
        <f t="shared" si="5"/>
        <v/>
      </c>
      <c r="AB15" s="119">
        <f t="shared" si="10"/>
        <v>1.2857142857142858</v>
      </c>
      <c r="AC15" s="120">
        <f t="shared" si="10"/>
        <v>0</v>
      </c>
    </row>
    <row r="16" spans="1:29" ht="13.8" x14ac:dyDescent="0.25">
      <c r="A16" s="95">
        <v>43874</v>
      </c>
      <c r="B16" s="81">
        <v>28</v>
      </c>
      <c r="C16" s="81">
        <v>0</v>
      </c>
      <c r="D16" s="81">
        <v>7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21</v>
      </c>
      <c r="J16" s="82">
        <f t="shared" si="6"/>
        <v>0</v>
      </c>
      <c r="K16" s="82">
        <f t="shared" si="7"/>
        <v>0</v>
      </c>
      <c r="L16" s="82">
        <f t="shared" si="8"/>
        <v>0</v>
      </c>
      <c r="M16" s="83">
        <v>0</v>
      </c>
      <c r="N16" s="84">
        <f t="shared" si="4"/>
        <v>0</v>
      </c>
      <c r="O16" s="84"/>
      <c r="P16" s="85"/>
      <c r="Q16" s="86"/>
      <c r="R16" s="96" t="str">
        <f t="shared" si="5"/>
        <v/>
      </c>
      <c r="AB16" s="119">
        <f t="shared" si="10"/>
        <v>0.7142857142857143</v>
      </c>
      <c r="AC16" s="120">
        <f t="shared" si="10"/>
        <v>0</v>
      </c>
    </row>
    <row r="17" spans="1:29" ht="13.8" x14ac:dyDescent="0.25">
      <c r="A17" s="95">
        <v>43875</v>
      </c>
      <c r="B17" s="81">
        <v>28</v>
      </c>
      <c r="C17" s="81">
        <v>0</v>
      </c>
      <c r="D17" s="81">
        <v>7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21</v>
      </c>
      <c r="J17" s="82">
        <f t="shared" si="6"/>
        <v>0</v>
      </c>
      <c r="K17" s="82">
        <f t="shared" si="7"/>
        <v>0</v>
      </c>
      <c r="L17" s="82">
        <f t="shared" si="8"/>
        <v>0</v>
      </c>
      <c r="M17" s="83">
        <v>0</v>
      </c>
      <c r="N17" s="84">
        <f t="shared" si="4"/>
        <v>0</v>
      </c>
      <c r="O17" s="84"/>
      <c r="P17" s="85"/>
      <c r="Q17" s="86"/>
      <c r="R17" s="96" t="str">
        <f t="shared" si="5"/>
        <v/>
      </c>
      <c r="AB17" s="119">
        <f t="shared" si="10"/>
        <v>0.5714285714285714</v>
      </c>
      <c r="AC17" s="120">
        <f t="shared" si="10"/>
        <v>0</v>
      </c>
    </row>
    <row r="18" spans="1:29" ht="13.8" x14ac:dyDescent="0.25">
      <c r="A18" s="95">
        <v>43876</v>
      </c>
      <c r="B18" s="81">
        <v>28</v>
      </c>
      <c r="C18" s="81">
        <v>0</v>
      </c>
      <c r="D18" s="81">
        <v>9</v>
      </c>
      <c r="E18" s="81"/>
      <c r="F18" s="81">
        <f t="shared" si="0"/>
        <v>0</v>
      </c>
      <c r="G18" s="81">
        <f t="shared" si="1"/>
        <v>0</v>
      </c>
      <c r="H18" s="81">
        <f t="shared" si="2"/>
        <v>2</v>
      </c>
      <c r="I18" s="81">
        <f t="shared" si="3"/>
        <v>19</v>
      </c>
      <c r="J18" s="82">
        <f t="shared" si="6"/>
        <v>0</v>
      </c>
      <c r="K18" s="82">
        <f t="shared" si="7"/>
        <v>0</v>
      </c>
      <c r="L18" s="82">
        <f t="shared" si="8"/>
        <v>9.5238095238095233E-2</v>
      </c>
      <c r="M18" s="81">
        <f t="shared" si="9"/>
        <v>0</v>
      </c>
      <c r="N18" s="84">
        <f t="shared" si="4"/>
        <v>0</v>
      </c>
      <c r="O18" s="84"/>
      <c r="P18" s="85"/>
      <c r="Q18" s="86"/>
      <c r="R18" s="96" t="str">
        <f t="shared" si="5"/>
        <v/>
      </c>
      <c r="AB18" s="119">
        <f t="shared" si="10"/>
        <v>0.5714285714285714</v>
      </c>
      <c r="AC18" s="120">
        <f t="shared" si="10"/>
        <v>0</v>
      </c>
    </row>
    <row r="19" spans="1:29" ht="13.8" x14ac:dyDescent="0.25">
      <c r="A19" s="95">
        <v>43877</v>
      </c>
      <c r="B19" s="81">
        <v>29</v>
      </c>
      <c r="C19" s="81">
        <v>0</v>
      </c>
      <c r="D19" s="81">
        <v>9</v>
      </c>
      <c r="E19" s="81"/>
      <c r="F19" s="81">
        <f t="shared" si="0"/>
        <v>1</v>
      </c>
      <c r="G19" s="81">
        <f t="shared" si="1"/>
        <v>0</v>
      </c>
      <c r="H19" s="81">
        <f t="shared" si="2"/>
        <v>0</v>
      </c>
      <c r="I19" s="81">
        <f t="shared" si="3"/>
        <v>20</v>
      </c>
      <c r="J19" s="82">
        <f t="shared" si="6"/>
        <v>5.263160769143789E-2</v>
      </c>
      <c r="K19" s="82">
        <f t="shared" si="7"/>
        <v>0</v>
      </c>
      <c r="L19" s="82">
        <f t="shared" si="8"/>
        <v>0</v>
      </c>
      <c r="M19" s="83">
        <v>0</v>
      </c>
      <c r="N19" s="84">
        <f t="shared" si="4"/>
        <v>0</v>
      </c>
      <c r="O19" s="84"/>
      <c r="P19" s="85"/>
      <c r="Q19" s="86"/>
      <c r="R19" s="96" t="str">
        <f t="shared" si="5"/>
        <v/>
      </c>
      <c r="AB19" s="119">
        <f t="shared" si="10"/>
        <v>0.5714285714285714</v>
      </c>
      <c r="AC19" s="120">
        <f t="shared" si="10"/>
        <v>0</v>
      </c>
    </row>
    <row r="20" spans="1:29" ht="13.8" x14ac:dyDescent="0.25">
      <c r="A20" s="95">
        <v>43878</v>
      </c>
      <c r="B20" s="81">
        <v>30</v>
      </c>
      <c r="C20" s="81">
        <v>0</v>
      </c>
      <c r="D20" s="81">
        <v>10</v>
      </c>
      <c r="E20" s="81"/>
      <c r="F20" s="81">
        <f t="shared" si="0"/>
        <v>1</v>
      </c>
      <c r="G20" s="81">
        <f t="shared" si="1"/>
        <v>0</v>
      </c>
      <c r="H20" s="81">
        <f t="shared" si="2"/>
        <v>1</v>
      </c>
      <c r="I20" s="81">
        <f t="shared" si="3"/>
        <v>20</v>
      </c>
      <c r="J20" s="82">
        <f t="shared" si="6"/>
        <v>5.0000028282111766E-2</v>
      </c>
      <c r="K20" s="82">
        <f t="shared" si="7"/>
        <v>0</v>
      </c>
      <c r="L20" s="82">
        <f t="shared" si="8"/>
        <v>0.05</v>
      </c>
      <c r="M20" s="81">
        <f t="shared" si="9"/>
        <v>1.0000005656422353</v>
      </c>
      <c r="N20" s="84">
        <f t="shared" si="4"/>
        <v>0</v>
      </c>
      <c r="O20" s="84"/>
      <c r="P20" s="85"/>
      <c r="Q20" s="86"/>
      <c r="R20" s="96" t="str">
        <f t="shared" si="5"/>
        <v/>
      </c>
      <c r="AB20" s="119">
        <f t="shared" si="10"/>
        <v>0.42857142857142855</v>
      </c>
      <c r="AC20" s="120">
        <f t="shared" si="10"/>
        <v>0</v>
      </c>
    </row>
    <row r="21" spans="1:29" ht="13.8" x14ac:dyDescent="0.25">
      <c r="A21" s="95">
        <v>43879</v>
      </c>
      <c r="B21" s="81">
        <v>31</v>
      </c>
      <c r="C21" s="81">
        <v>0</v>
      </c>
      <c r="D21" s="81">
        <v>12</v>
      </c>
      <c r="E21" s="81"/>
      <c r="F21" s="81">
        <f t="shared" si="0"/>
        <v>1</v>
      </c>
      <c r="G21" s="81">
        <f t="shared" si="1"/>
        <v>0</v>
      </c>
      <c r="H21" s="81">
        <f t="shared" si="2"/>
        <v>2</v>
      </c>
      <c r="I21" s="81">
        <f t="shared" si="3"/>
        <v>19</v>
      </c>
      <c r="J21" s="82">
        <f t="shared" si="6"/>
        <v>5.0000029257357567E-2</v>
      </c>
      <c r="K21" s="82">
        <f t="shared" si="7"/>
        <v>0</v>
      </c>
      <c r="L21" s="82">
        <f t="shared" si="8"/>
        <v>0.1</v>
      </c>
      <c r="M21" s="81">
        <f t="shared" si="9"/>
        <v>0.50000029257357559</v>
      </c>
      <c r="N21" s="84">
        <f t="shared" si="4"/>
        <v>0</v>
      </c>
      <c r="O21" s="84"/>
      <c r="P21" s="85"/>
      <c r="Q21" s="86"/>
      <c r="R21" s="96" t="str">
        <f t="shared" si="5"/>
        <v/>
      </c>
      <c r="AB21" s="119">
        <f t="shared" si="10"/>
        <v>0.42857142857142855</v>
      </c>
      <c r="AC21" s="120">
        <f t="shared" si="10"/>
        <v>0</v>
      </c>
    </row>
    <row r="22" spans="1:29" ht="13.8" x14ac:dyDescent="0.25">
      <c r="A22" s="95">
        <v>43880</v>
      </c>
      <c r="B22" s="81">
        <v>31</v>
      </c>
      <c r="C22" s="81">
        <v>0</v>
      </c>
      <c r="D22" s="81">
        <v>12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19</v>
      </c>
      <c r="J22" s="82">
        <f t="shared" si="6"/>
        <v>0</v>
      </c>
      <c r="K22" s="82">
        <f t="shared" si="7"/>
        <v>0</v>
      </c>
      <c r="L22" s="82">
        <f t="shared" si="8"/>
        <v>0</v>
      </c>
      <c r="M22" s="83">
        <v>0</v>
      </c>
      <c r="N22" s="84">
        <f t="shared" si="4"/>
        <v>0</v>
      </c>
      <c r="O22" s="84"/>
      <c r="P22" s="85"/>
      <c r="Q22" s="86"/>
      <c r="R22" s="96" t="str">
        <f t="shared" si="5"/>
        <v/>
      </c>
      <c r="AB22" s="119">
        <f t="shared" si="10"/>
        <v>0.42857142857142855</v>
      </c>
      <c r="AC22" s="120">
        <f t="shared" si="10"/>
        <v>0</v>
      </c>
    </row>
    <row r="23" spans="1:29" ht="13.8" x14ac:dyDescent="0.25">
      <c r="A23" s="95">
        <v>43881</v>
      </c>
      <c r="B23" s="81">
        <v>104</v>
      </c>
      <c r="C23" s="81">
        <v>1</v>
      </c>
      <c r="D23" s="81">
        <v>16</v>
      </c>
      <c r="E23" s="81"/>
      <c r="F23" s="81">
        <f t="shared" si="0"/>
        <v>73</v>
      </c>
      <c r="G23" s="81">
        <f t="shared" si="1"/>
        <v>1</v>
      </c>
      <c r="H23" s="81">
        <f t="shared" si="2"/>
        <v>4</v>
      </c>
      <c r="I23" s="81">
        <f t="shared" si="3"/>
        <v>87</v>
      </c>
      <c r="J23" s="82">
        <f t="shared" si="6"/>
        <v>3.8421075862947882</v>
      </c>
      <c r="K23" s="82">
        <f t="shared" si="7"/>
        <v>5.2631578947368418E-2</v>
      </c>
      <c r="L23" s="82">
        <f t="shared" si="8"/>
        <v>0.21052631578947367</v>
      </c>
      <c r="M23" s="81">
        <f t="shared" si="9"/>
        <v>14.600008827920195</v>
      </c>
      <c r="N23" s="84">
        <f t="shared" si="4"/>
        <v>9.6153846153846159E-3</v>
      </c>
      <c r="O23" s="84"/>
      <c r="P23" s="85"/>
      <c r="Q23" s="86"/>
      <c r="R23" s="96" t="str">
        <f t="shared" si="5"/>
        <v/>
      </c>
      <c r="AB23" s="119">
        <f t="shared" si="10"/>
        <v>10.857142857142858</v>
      </c>
      <c r="AC23" s="120">
        <f t="shared" si="10"/>
        <v>0.14285714285714285</v>
      </c>
    </row>
    <row r="24" spans="1:29" ht="13.8" x14ac:dyDescent="0.25">
      <c r="A24" s="95">
        <v>43882</v>
      </c>
      <c r="B24" s="81">
        <v>204</v>
      </c>
      <c r="C24" s="81">
        <v>2</v>
      </c>
      <c r="D24" s="81">
        <v>16</v>
      </c>
      <c r="E24" s="81"/>
      <c r="F24" s="81">
        <f t="shared" si="0"/>
        <v>100</v>
      </c>
      <c r="G24" s="81">
        <f t="shared" si="1"/>
        <v>1</v>
      </c>
      <c r="H24" s="81">
        <f t="shared" si="2"/>
        <v>0</v>
      </c>
      <c r="I24" s="81">
        <f t="shared" si="3"/>
        <v>186</v>
      </c>
      <c r="J24" s="82">
        <f t="shared" si="6"/>
        <v>1.1494276189805199</v>
      </c>
      <c r="K24" s="82">
        <f t="shared" si="7"/>
        <v>1.1494252873563218E-2</v>
      </c>
      <c r="L24" s="82">
        <f t="shared" si="8"/>
        <v>0</v>
      </c>
      <c r="M24" s="81">
        <f t="shared" si="9"/>
        <v>100.00020285130523</v>
      </c>
      <c r="N24" s="84">
        <f t="shared" si="4"/>
        <v>9.8039215686274508E-3</v>
      </c>
      <c r="O24" s="84"/>
      <c r="P24" s="85"/>
      <c r="Q24" s="86"/>
      <c r="R24" s="96" t="str">
        <f t="shared" si="5"/>
        <v/>
      </c>
      <c r="AB24" s="119">
        <f t="shared" si="10"/>
        <v>25.142857142857142</v>
      </c>
      <c r="AC24" s="120">
        <f t="shared" si="10"/>
        <v>0.2857142857142857</v>
      </c>
    </row>
    <row r="25" spans="1:29" ht="13.8" x14ac:dyDescent="0.25">
      <c r="A25" s="95">
        <v>43883</v>
      </c>
      <c r="B25" s="81">
        <v>433</v>
      </c>
      <c r="C25" s="81">
        <v>2</v>
      </c>
      <c r="D25" s="81">
        <v>16</v>
      </c>
      <c r="E25" s="81"/>
      <c r="F25" s="81">
        <f t="shared" si="0"/>
        <v>229</v>
      </c>
      <c r="G25" s="81">
        <f t="shared" si="1"/>
        <v>0</v>
      </c>
      <c r="H25" s="81">
        <f t="shared" si="2"/>
        <v>0</v>
      </c>
      <c r="I25" s="81">
        <f t="shared" si="3"/>
        <v>415</v>
      </c>
      <c r="J25" s="82">
        <f t="shared" si="6"/>
        <v>1.2311876945926696</v>
      </c>
      <c r="K25" s="82">
        <f t="shared" si="7"/>
        <v>0</v>
      </c>
      <c r="L25" s="82">
        <f t="shared" si="8"/>
        <v>0</v>
      </c>
      <c r="M25" s="83">
        <v>0</v>
      </c>
      <c r="N25" s="84">
        <f t="shared" si="4"/>
        <v>4.6189376443418013E-3</v>
      </c>
      <c r="O25" s="84"/>
      <c r="P25" s="85"/>
      <c r="Q25" s="86"/>
      <c r="R25" s="96" t="str">
        <f t="shared" si="5"/>
        <v/>
      </c>
      <c r="AB25" s="119">
        <f t="shared" si="10"/>
        <v>57.857142857142854</v>
      </c>
      <c r="AC25" s="120">
        <f t="shared" si="10"/>
        <v>0.2857142857142857</v>
      </c>
    </row>
    <row r="26" spans="1:29" ht="13.8" x14ac:dyDescent="0.25">
      <c r="A26" s="95">
        <v>43884</v>
      </c>
      <c r="B26" s="81">
        <v>602</v>
      </c>
      <c r="C26" s="81">
        <v>6</v>
      </c>
      <c r="D26" s="81">
        <v>18</v>
      </c>
      <c r="E26" s="81"/>
      <c r="F26" s="81">
        <f t="shared" si="0"/>
        <v>169</v>
      </c>
      <c r="G26" s="81">
        <f t="shared" si="1"/>
        <v>4</v>
      </c>
      <c r="H26" s="81">
        <f t="shared" si="2"/>
        <v>2</v>
      </c>
      <c r="I26" s="81">
        <f t="shared" si="3"/>
        <v>578</v>
      </c>
      <c r="J26" s="82">
        <f t="shared" si="6"/>
        <v>0.40723235499194188</v>
      </c>
      <c r="K26" s="82">
        <f t="shared" si="7"/>
        <v>9.6385542168674707E-3</v>
      </c>
      <c r="L26" s="82">
        <f t="shared" si="8"/>
        <v>4.8192771084337354E-3</v>
      </c>
      <c r="M26" s="81">
        <f t="shared" si="9"/>
        <v>28.16690455360931</v>
      </c>
      <c r="N26" s="84">
        <f t="shared" si="4"/>
        <v>9.9667774086378731E-3</v>
      </c>
      <c r="O26" s="84"/>
      <c r="P26" s="85"/>
      <c r="Q26" s="86"/>
      <c r="R26" s="96" t="str">
        <f t="shared" si="5"/>
        <v/>
      </c>
      <c r="AB26" s="119">
        <f t="shared" si="10"/>
        <v>81.857142857142861</v>
      </c>
      <c r="AC26" s="120">
        <f t="shared" si="10"/>
        <v>0.8571428571428571</v>
      </c>
    </row>
    <row r="27" spans="1:29" ht="13.8" x14ac:dyDescent="0.25">
      <c r="A27" s="95">
        <v>43885</v>
      </c>
      <c r="B27" s="81">
        <v>833</v>
      </c>
      <c r="C27" s="81">
        <v>8</v>
      </c>
      <c r="D27" s="81">
        <v>18</v>
      </c>
      <c r="E27" s="81"/>
      <c r="F27" s="81">
        <f t="shared" si="0"/>
        <v>231</v>
      </c>
      <c r="G27" s="81">
        <f t="shared" si="1"/>
        <v>2</v>
      </c>
      <c r="H27" s="81">
        <f t="shared" si="2"/>
        <v>0</v>
      </c>
      <c r="I27" s="81">
        <f t="shared" si="3"/>
        <v>807</v>
      </c>
      <c r="J27" s="82">
        <f t="shared" si="6"/>
        <v>0.39965867200928595</v>
      </c>
      <c r="K27" s="82">
        <f t="shared" si="7"/>
        <v>3.4602076124567475E-3</v>
      </c>
      <c r="L27" s="82">
        <f t="shared" si="8"/>
        <v>0</v>
      </c>
      <c r="M27" s="81">
        <f t="shared" si="9"/>
        <v>115.50135621068364</v>
      </c>
      <c r="N27" s="84">
        <f t="shared" si="4"/>
        <v>9.6038415366146452E-3</v>
      </c>
      <c r="O27" s="84"/>
      <c r="P27" s="85"/>
      <c r="Q27" s="86"/>
      <c r="R27" s="96" t="str">
        <f t="shared" si="5"/>
        <v/>
      </c>
      <c r="AB27" s="119">
        <f t="shared" si="10"/>
        <v>114.71428571428571</v>
      </c>
      <c r="AC27" s="120">
        <f t="shared" si="10"/>
        <v>1.1428571428571428</v>
      </c>
    </row>
    <row r="28" spans="1:29" ht="13.8" x14ac:dyDescent="0.25">
      <c r="A28" s="95">
        <v>43886</v>
      </c>
      <c r="B28" s="81">
        <v>977</v>
      </c>
      <c r="C28" s="81">
        <v>10</v>
      </c>
      <c r="D28" s="81">
        <v>22</v>
      </c>
      <c r="E28" s="81"/>
      <c r="F28" s="81">
        <f t="shared" si="0"/>
        <v>144</v>
      </c>
      <c r="G28" s="81">
        <f t="shared" si="1"/>
        <v>2</v>
      </c>
      <c r="H28" s="81">
        <f t="shared" si="2"/>
        <v>4</v>
      </c>
      <c r="I28" s="81">
        <f t="shared" si="3"/>
        <v>945</v>
      </c>
      <c r="J28" s="82">
        <f t="shared" si="6"/>
        <v>0.17844156095293082</v>
      </c>
      <c r="K28" s="82">
        <f t="shared" si="7"/>
        <v>2.4783147459727386E-3</v>
      </c>
      <c r="L28" s="82">
        <f t="shared" si="8"/>
        <v>4.9566294919454771E-3</v>
      </c>
      <c r="M28" s="81">
        <f t="shared" si="9"/>
        <v>24.000389948169197</v>
      </c>
      <c r="N28" s="84">
        <f t="shared" si="4"/>
        <v>1.0235414534288639E-2</v>
      </c>
      <c r="O28" s="84"/>
      <c r="P28" s="85"/>
      <c r="Q28" s="86"/>
      <c r="R28" s="96" t="str">
        <f t="shared" si="5"/>
        <v/>
      </c>
      <c r="AB28" s="119">
        <f t="shared" ref="AB28:AC43" si="11">AVERAGE(F22:F28)</f>
        <v>135.14285714285714</v>
      </c>
      <c r="AC28" s="120">
        <f t="shared" si="11"/>
        <v>1.4285714285714286</v>
      </c>
    </row>
    <row r="29" spans="1:29" ht="13.8" x14ac:dyDescent="0.25">
      <c r="A29" s="95">
        <v>43887</v>
      </c>
      <c r="B29" s="81">
        <v>1261</v>
      </c>
      <c r="C29" s="81">
        <v>12</v>
      </c>
      <c r="D29" s="81">
        <v>22</v>
      </c>
      <c r="E29" s="81"/>
      <c r="F29" s="81">
        <f t="shared" si="0"/>
        <v>284</v>
      </c>
      <c r="G29" s="81">
        <f t="shared" si="1"/>
        <v>2</v>
      </c>
      <c r="H29" s="81">
        <f t="shared" si="2"/>
        <v>0</v>
      </c>
      <c r="I29" s="81">
        <f t="shared" si="3"/>
        <v>1227</v>
      </c>
      <c r="J29" s="82">
        <f t="shared" si="6"/>
        <v>0.30053482760524913</v>
      </c>
      <c r="K29" s="82">
        <f t="shared" si="7"/>
        <v>2.1164021164021165E-3</v>
      </c>
      <c r="L29" s="82">
        <f t="shared" si="8"/>
        <v>0</v>
      </c>
      <c r="M29" s="81">
        <f t="shared" si="9"/>
        <v>142.0027060434802</v>
      </c>
      <c r="N29" s="84">
        <f t="shared" si="4"/>
        <v>9.5162569389373505E-3</v>
      </c>
      <c r="O29" s="84"/>
      <c r="P29" s="85"/>
      <c r="Q29" s="86"/>
      <c r="R29" s="96" t="str">
        <f t="shared" si="5"/>
        <v/>
      </c>
      <c r="AB29" s="119">
        <f t="shared" si="11"/>
        <v>175.71428571428572</v>
      </c>
      <c r="AC29" s="120">
        <f t="shared" si="11"/>
        <v>1.7142857142857142</v>
      </c>
    </row>
    <row r="30" spans="1:29" ht="13.8" x14ac:dyDescent="0.25">
      <c r="A30" s="95">
        <v>43888</v>
      </c>
      <c r="B30" s="81">
        <v>1766</v>
      </c>
      <c r="C30" s="81">
        <v>13</v>
      </c>
      <c r="D30" s="81">
        <v>22</v>
      </c>
      <c r="E30" s="81"/>
      <c r="F30" s="81">
        <f t="shared" si="0"/>
        <v>505</v>
      </c>
      <c r="G30" s="81">
        <f t="shared" si="1"/>
        <v>1</v>
      </c>
      <c r="H30" s="81">
        <f t="shared" si="2"/>
        <v>0</v>
      </c>
      <c r="I30" s="81">
        <f t="shared" si="3"/>
        <v>1731</v>
      </c>
      <c r="J30" s="82">
        <f t="shared" si="6"/>
        <v>0.41158306529689881</v>
      </c>
      <c r="K30" s="82">
        <f t="shared" si="7"/>
        <v>8.1499592502037486E-4</v>
      </c>
      <c r="L30" s="82">
        <f t="shared" si="8"/>
        <v>0</v>
      </c>
      <c r="M30" s="81">
        <f t="shared" si="9"/>
        <v>505.01242111929486</v>
      </c>
      <c r="N30" s="84">
        <f t="shared" si="4"/>
        <v>7.3612684031710077E-3</v>
      </c>
      <c r="O30" s="84"/>
      <c r="P30" s="85"/>
      <c r="Q30" s="86"/>
      <c r="R30" s="96" t="str">
        <f t="shared" si="5"/>
        <v/>
      </c>
      <c r="AB30" s="119">
        <f t="shared" si="11"/>
        <v>237.42857142857142</v>
      </c>
      <c r="AC30" s="120">
        <f t="shared" si="11"/>
        <v>1.7142857142857142</v>
      </c>
    </row>
    <row r="31" spans="1:29" ht="13.8" x14ac:dyDescent="0.25">
      <c r="A31" s="95">
        <v>43889</v>
      </c>
      <c r="B31" s="81">
        <v>2337</v>
      </c>
      <c r="C31" s="81">
        <v>13</v>
      </c>
      <c r="D31" s="81">
        <v>22</v>
      </c>
      <c r="E31" s="81"/>
      <c r="F31" s="81">
        <f t="shared" si="0"/>
        <v>571</v>
      </c>
      <c r="G31" s="81">
        <f t="shared" si="1"/>
        <v>0</v>
      </c>
      <c r="H31" s="81">
        <f t="shared" si="2"/>
        <v>0</v>
      </c>
      <c r="I31" s="81">
        <f t="shared" si="3"/>
        <v>2302</v>
      </c>
      <c r="J31" s="82">
        <f t="shared" si="6"/>
        <v>0.32987849170374683</v>
      </c>
      <c r="K31" s="82">
        <f t="shared" si="7"/>
        <v>0</v>
      </c>
      <c r="L31" s="82">
        <f t="shared" si="8"/>
        <v>0</v>
      </c>
      <c r="M31" s="83">
        <v>0</v>
      </c>
      <c r="N31" s="84">
        <f t="shared" si="4"/>
        <v>5.5626872058194268E-3</v>
      </c>
      <c r="O31" s="84"/>
      <c r="P31" s="85"/>
      <c r="Q31" s="86"/>
      <c r="R31" s="96" t="str">
        <f t="shared" si="5"/>
        <v/>
      </c>
      <c r="AB31" s="119">
        <f t="shared" si="11"/>
        <v>304.71428571428572</v>
      </c>
      <c r="AC31" s="120">
        <f t="shared" si="11"/>
        <v>1.5714285714285714</v>
      </c>
    </row>
    <row r="32" spans="1:29" ht="13.8" x14ac:dyDescent="0.25">
      <c r="A32" s="95">
        <v>43890</v>
      </c>
      <c r="B32" s="81">
        <v>3150</v>
      </c>
      <c r="C32" s="81">
        <v>16</v>
      </c>
      <c r="D32" s="81">
        <v>27</v>
      </c>
      <c r="E32" s="81"/>
      <c r="F32" s="81">
        <f t="shared" si="0"/>
        <v>813</v>
      </c>
      <c r="G32" s="81">
        <f t="shared" si="1"/>
        <v>3</v>
      </c>
      <c r="H32" s="81">
        <f t="shared" si="2"/>
        <v>5</v>
      </c>
      <c r="I32" s="81">
        <f t="shared" si="3"/>
        <v>3107</v>
      </c>
      <c r="J32" s="82">
        <f t="shared" si="6"/>
        <v>0.35318725482912189</v>
      </c>
      <c r="K32" s="82">
        <f t="shared" si="7"/>
        <v>1.3032145960034753E-3</v>
      </c>
      <c r="L32" s="82">
        <f t="shared" si="8"/>
        <v>2.1720243266724589E-3</v>
      </c>
      <c r="M32" s="81">
        <f t="shared" si="9"/>
        <v>101.62963257707982</v>
      </c>
      <c r="N32" s="84">
        <f t="shared" si="4"/>
        <v>5.0793650793650794E-3</v>
      </c>
      <c r="O32" s="84"/>
      <c r="P32" s="85"/>
      <c r="Q32" s="86"/>
      <c r="R32" s="96" t="str">
        <f t="shared" si="5"/>
        <v/>
      </c>
      <c r="AB32" s="119">
        <f t="shared" si="11"/>
        <v>388.14285714285717</v>
      </c>
      <c r="AC32" s="120">
        <f t="shared" si="11"/>
        <v>2</v>
      </c>
    </row>
    <row r="33" spans="1:29" ht="13.8" x14ac:dyDescent="0.25">
      <c r="A33" s="95">
        <v>43891</v>
      </c>
      <c r="B33" s="81">
        <v>3736</v>
      </c>
      <c r="C33" s="81">
        <v>17</v>
      </c>
      <c r="D33" s="81">
        <v>30</v>
      </c>
      <c r="E33" s="81"/>
      <c r="F33" s="81">
        <f t="shared" si="0"/>
        <v>586</v>
      </c>
      <c r="G33" s="81">
        <f t="shared" si="1"/>
        <v>1</v>
      </c>
      <c r="H33" s="81">
        <f t="shared" si="2"/>
        <v>3</v>
      </c>
      <c r="I33" s="81">
        <f t="shared" si="3"/>
        <v>3689</v>
      </c>
      <c r="J33" s="82">
        <f t="shared" si="6"/>
        <v>0.18861796147260898</v>
      </c>
      <c r="K33" s="82">
        <f t="shared" si="7"/>
        <v>3.2185387833923401E-4</v>
      </c>
      <c r="L33" s="82">
        <f t="shared" si="8"/>
        <v>9.6556163501770192E-4</v>
      </c>
      <c r="M33" s="81">
        <f t="shared" si="9"/>
        <v>146.50900157384902</v>
      </c>
      <c r="N33" s="84">
        <f>C33/B33</f>
        <v>4.5503211991434686E-3</v>
      </c>
      <c r="O33" s="84"/>
      <c r="P33" s="85">
        <f>D33/B33</f>
        <v>8.0299785867237686E-3</v>
      </c>
      <c r="Q33" s="87">
        <f>N33</f>
        <v>4.5503211991434686E-3</v>
      </c>
      <c r="R33" s="96">
        <f t="shared" ref="R33" si="12">IF(P33="","",1-SUM(P33:Q33))</f>
        <v>0.98741970021413272</v>
      </c>
      <c r="AB33" s="119">
        <f t="shared" si="11"/>
        <v>447.71428571428572</v>
      </c>
      <c r="AC33" s="120">
        <f t="shared" si="11"/>
        <v>1.5714285714285714</v>
      </c>
    </row>
    <row r="34" spans="1:29" ht="13.8" x14ac:dyDescent="0.25">
      <c r="A34" s="95">
        <v>43892</v>
      </c>
      <c r="B34" s="81">
        <v>4335</v>
      </c>
      <c r="C34" s="81">
        <v>28</v>
      </c>
      <c r="D34" s="81">
        <v>30</v>
      </c>
      <c r="E34" s="81"/>
      <c r="F34" s="81">
        <f t="shared" si="0"/>
        <v>599</v>
      </c>
      <c r="G34" s="81">
        <f t="shared" si="1"/>
        <v>11</v>
      </c>
      <c r="H34" s="81">
        <f t="shared" si="2"/>
        <v>0</v>
      </c>
      <c r="I34" s="81">
        <f t="shared" si="3"/>
        <v>4277</v>
      </c>
      <c r="J34" s="82">
        <f t="shared" si="6"/>
        <v>0.16238646041752519</v>
      </c>
      <c r="K34" s="82">
        <f t="shared" si="7"/>
        <v>2.9818378964489023E-3</v>
      </c>
      <c r="L34" s="82">
        <f t="shared" si="8"/>
        <v>0</v>
      </c>
      <c r="M34" s="81">
        <f t="shared" si="9"/>
        <v>54.458513861840949</v>
      </c>
      <c r="N34" s="84">
        <f t="shared" ref="N34:N82" si="13">C34/B34</f>
        <v>6.4590542099192622E-3</v>
      </c>
      <c r="O34" s="84"/>
      <c r="P34" s="85">
        <f t="shared" ref="P34:P97" si="14">D34/B34</f>
        <v>6.920415224913495E-3</v>
      </c>
      <c r="Q34" s="87">
        <f t="shared" ref="Q34:Q97" si="15">N34</f>
        <v>6.4590542099192622E-3</v>
      </c>
      <c r="R34" s="96">
        <f t="shared" ref="R34:R97" si="16">IF(P34="","",1-SUM(P34:Q34))</f>
        <v>0.98662053056516719</v>
      </c>
      <c r="AB34" s="119">
        <f t="shared" si="11"/>
        <v>500.28571428571428</v>
      </c>
      <c r="AC34" s="120">
        <f t="shared" si="11"/>
        <v>2.8571428571428572</v>
      </c>
    </row>
    <row r="35" spans="1:29" ht="13.8" x14ac:dyDescent="0.25">
      <c r="A35" s="95">
        <v>43893</v>
      </c>
      <c r="B35" s="81">
        <v>5186</v>
      </c>
      <c r="C35" s="81">
        <v>28</v>
      </c>
      <c r="D35" s="81">
        <v>30</v>
      </c>
      <c r="E35" s="81"/>
      <c r="F35" s="81">
        <f t="shared" si="0"/>
        <v>851</v>
      </c>
      <c r="G35" s="81">
        <f t="shared" si="1"/>
        <v>0</v>
      </c>
      <c r="H35" s="81">
        <f t="shared" si="2"/>
        <v>0</v>
      </c>
      <c r="I35" s="81">
        <f t="shared" si="3"/>
        <v>5128</v>
      </c>
      <c r="J35" s="82">
        <f t="shared" si="6"/>
        <v>0.1989880667044932</v>
      </c>
      <c r="K35" s="82">
        <f t="shared" si="7"/>
        <v>0</v>
      </c>
      <c r="L35" s="82">
        <f t="shared" si="8"/>
        <v>0</v>
      </c>
      <c r="M35" s="83">
        <v>0</v>
      </c>
      <c r="N35" s="84">
        <f t="shared" si="13"/>
        <v>5.3991515618974162E-3</v>
      </c>
      <c r="O35" s="84"/>
      <c r="P35" s="85">
        <f t="shared" si="14"/>
        <v>5.7848052448900887E-3</v>
      </c>
      <c r="Q35" s="87">
        <f t="shared" si="15"/>
        <v>5.3991515618974162E-3</v>
      </c>
      <c r="R35" s="96">
        <f t="shared" si="16"/>
        <v>0.98881604319321248</v>
      </c>
      <c r="AB35" s="119">
        <f t="shared" si="11"/>
        <v>601.28571428571433</v>
      </c>
      <c r="AC35" s="120">
        <f t="shared" si="11"/>
        <v>2.5714285714285716</v>
      </c>
    </row>
    <row r="36" spans="1:29" ht="13.8" x14ac:dyDescent="0.25">
      <c r="A36" s="95">
        <v>43894</v>
      </c>
      <c r="B36" s="81">
        <v>5621</v>
      </c>
      <c r="C36" s="81">
        <v>35</v>
      </c>
      <c r="D36" s="81">
        <v>41</v>
      </c>
      <c r="E36" s="81"/>
      <c r="F36" s="81">
        <f t="shared" si="0"/>
        <v>435</v>
      </c>
      <c r="G36" s="81">
        <f t="shared" si="1"/>
        <v>7</v>
      </c>
      <c r="H36" s="81">
        <f t="shared" si="2"/>
        <v>11</v>
      </c>
      <c r="I36" s="81">
        <f t="shared" si="3"/>
        <v>5545</v>
      </c>
      <c r="J36" s="82">
        <f t="shared" si="6"/>
        <v>8.4836974597479936E-2</v>
      </c>
      <c r="K36" s="82">
        <f t="shared" si="7"/>
        <v>1.3650546021840874E-3</v>
      </c>
      <c r="L36" s="82">
        <f t="shared" si="8"/>
        <v>2.1450858034321374E-3</v>
      </c>
      <c r="M36" s="81">
        <f t="shared" si="9"/>
        <v>24.16911142977095</v>
      </c>
      <c r="N36" s="84">
        <f t="shared" si="13"/>
        <v>6.2266500622665004E-3</v>
      </c>
      <c r="O36" s="84"/>
      <c r="P36" s="85">
        <f t="shared" si="14"/>
        <v>7.2940757872264721E-3</v>
      </c>
      <c r="Q36" s="87">
        <f t="shared" si="15"/>
        <v>6.2266500622665004E-3</v>
      </c>
      <c r="R36" s="96">
        <f t="shared" si="16"/>
        <v>0.98647927415050707</v>
      </c>
      <c r="AB36" s="119">
        <f t="shared" si="11"/>
        <v>622.85714285714289</v>
      </c>
      <c r="AC36" s="120">
        <f t="shared" si="11"/>
        <v>3.2857142857142856</v>
      </c>
    </row>
    <row r="37" spans="1:29" ht="13.8" x14ac:dyDescent="0.25">
      <c r="A37" s="95">
        <v>43895</v>
      </c>
      <c r="B37" s="81">
        <v>6088</v>
      </c>
      <c r="C37" s="81">
        <v>35</v>
      </c>
      <c r="D37" s="81">
        <v>41</v>
      </c>
      <c r="E37" s="81"/>
      <c r="F37" s="81">
        <f t="shared" ref="F37:F62" si="17">B37-B36</f>
        <v>467</v>
      </c>
      <c r="G37" s="81">
        <f t="shared" ref="G37:G62" si="18">C37-C36</f>
        <v>0</v>
      </c>
      <c r="H37" s="81">
        <f t="shared" ref="H37:H62" si="19">D37-D36</f>
        <v>0</v>
      </c>
      <c r="I37" s="81">
        <f t="shared" si="3"/>
        <v>6012</v>
      </c>
      <c r="J37" s="82">
        <f t="shared" si="6"/>
        <v>8.4229252677439165E-2</v>
      </c>
      <c r="K37" s="82">
        <f t="shared" si="7"/>
        <v>0</v>
      </c>
      <c r="L37" s="82">
        <f t="shared" si="8"/>
        <v>0</v>
      </c>
      <c r="M37" s="83">
        <v>0</v>
      </c>
      <c r="N37" s="84">
        <f t="shared" si="13"/>
        <v>5.7490144546649144E-3</v>
      </c>
      <c r="O37" s="84"/>
      <c r="P37" s="85">
        <f t="shared" si="14"/>
        <v>6.7345597897503287E-3</v>
      </c>
      <c r="Q37" s="87">
        <f t="shared" si="15"/>
        <v>5.7490144546649144E-3</v>
      </c>
      <c r="R37" s="96">
        <f t="shared" si="16"/>
        <v>0.98751642575558474</v>
      </c>
      <c r="AB37" s="119">
        <f t="shared" si="11"/>
        <v>617.42857142857144</v>
      </c>
      <c r="AC37" s="120">
        <f t="shared" si="11"/>
        <v>3.1428571428571428</v>
      </c>
    </row>
    <row r="38" spans="1:29" ht="13.8" x14ac:dyDescent="0.25">
      <c r="A38" s="95">
        <v>43896</v>
      </c>
      <c r="B38" s="81">
        <v>6593</v>
      </c>
      <c r="C38" s="81">
        <v>42</v>
      </c>
      <c r="D38" s="81">
        <v>135</v>
      </c>
      <c r="E38" s="81"/>
      <c r="F38" s="81">
        <f t="shared" si="17"/>
        <v>505</v>
      </c>
      <c r="G38" s="81">
        <f t="shared" si="18"/>
        <v>7</v>
      </c>
      <c r="H38" s="81">
        <f t="shared" si="19"/>
        <v>94</v>
      </c>
      <c r="I38" s="81">
        <f t="shared" si="3"/>
        <v>6416</v>
      </c>
      <c r="J38" s="82">
        <f t="shared" si="6"/>
        <v>8.4008645001132171E-2</v>
      </c>
      <c r="K38" s="82">
        <f t="shared" si="7"/>
        <v>1.164337990685296E-3</v>
      </c>
      <c r="L38" s="82">
        <f t="shared" si="8"/>
        <v>1.5635395874916833E-2</v>
      </c>
      <c r="M38" s="81">
        <f t="shared" si="9"/>
        <v>5.0005937994733332</v>
      </c>
      <c r="N38" s="84">
        <f t="shared" si="13"/>
        <v>6.3703928408918552E-3</v>
      </c>
      <c r="O38" s="84"/>
      <c r="P38" s="85">
        <f t="shared" si="14"/>
        <v>2.0476262702866677E-2</v>
      </c>
      <c r="Q38" s="87">
        <f t="shared" si="15"/>
        <v>6.3703928408918552E-3</v>
      </c>
      <c r="R38" s="96">
        <f t="shared" si="16"/>
        <v>0.97315334445624146</v>
      </c>
      <c r="AB38" s="119">
        <f t="shared" si="11"/>
        <v>608</v>
      </c>
      <c r="AC38" s="120">
        <f t="shared" si="11"/>
        <v>4.1428571428571432</v>
      </c>
    </row>
    <row r="39" spans="1:29" ht="13.8" x14ac:dyDescent="0.25">
      <c r="A39" s="95">
        <v>43897</v>
      </c>
      <c r="B39" s="81">
        <v>7041</v>
      </c>
      <c r="C39" s="81">
        <v>44</v>
      </c>
      <c r="D39" s="81">
        <v>135</v>
      </c>
      <c r="E39" s="81"/>
      <c r="F39" s="81">
        <f t="shared" si="17"/>
        <v>448</v>
      </c>
      <c r="G39" s="81">
        <f t="shared" si="18"/>
        <v>2</v>
      </c>
      <c r="H39" s="81">
        <f t="shared" si="19"/>
        <v>0</v>
      </c>
      <c r="I39" s="81">
        <f t="shared" si="3"/>
        <v>6862</v>
      </c>
      <c r="J39" s="82">
        <f t="shared" si="6"/>
        <v>6.9834416819141834E-2</v>
      </c>
      <c r="K39" s="82">
        <f t="shared" si="7"/>
        <v>3.1172069825436408E-4</v>
      </c>
      <c r="L39" s="82">
        <f t="shared" si="8"/>
        <v>0</v>
      </c>
      <c r="M39" s="81">
        <f t="shared" si="9"/>
        <v>224.02880915580701</v>
      </c>
      <c r="N39" s="84">
        <f t="shared" si="13"/>
        <v>6.2491123419968755E-3</v>
      </c>
      <c r="O39" s="84"/>
      <c r="P39" s="85">
        <f t="shared" si="14"/>
        <v>1.9173412867490414E-2</v>
      </c>
      <c r="Q39" s="87">
        <f t="shared" si="15"/>
        <v>6.2491123419968755E-3</v>
      </c>
      <c r="R39" s="96">
        <f t="shared" si="16"/>
        <v>0.97457747479051271</v>
      </c>
      <c r="AB39" s="119">
        <f t="shared" si="11"/>
        <v>555.85714285714289</v>
      </c>
      <c r="AC39" s="120">
        <f t="shared" si="11"/>
        <v>4</v>
      </c>
    </row>
    <row r="40" spans="1:29" ht="13.8" x14ac:dyDescent="0.25">
      <c r="A40" s="95">
        <v>43898</v>
      </c>
      <c r="B40" s="81">
        <v>7314</v>
      </c>
      <c r="C40" s="81">
        <v>50</v>
      </c>
      <c r="D40" s="81">
        <v>118</v>
      </c>
      <c r="E40" s="81"/>
      <c r="F40" s="81">
        <f t="shared" si="17"/>
        <v>273</v>
      </c>
      <c r="G40" s="81">
        <f t="shared" si="18"/>
        <v>6</v>
      </c>
      <c r="H40" s="81">
        <f t="shared" si="19"/>
        <v>-17</v>
      </c>
      <c r="I40" s="81">
        <f t="shared" si="3"/>
        <v>7146</v>
      </c>
      <c r="J40" s="82">
        <f t="shared" si="6"/>
        <v>3.9789783928834088E-2</v>
      </c>
      <c r="K40" s="82">
        <f t="shared" si="7"/>
        <v>8.7438064704167882E-4</v>
      </c>
      <c r="L40" s="82">
        <f t="shared" si="8"/>
        <v>-2.4774118332847568E-3</v>
      </c>
      <c r="M40" s="81">
        <f t="shared" si="9"/>
        <v>-24.821590665423589</v>
      </c>
      <c r="N40" s="84">
        <f t="shared" si="13"/>
        <v>6.8362045392398136E-3</v>
      </c>
      <c r="O40" s="84"/>
      <c r="P40" s="85">
        <f t="shared" si="14"/>
        <v>1.6133442712605962E-2</v>
      </c>
      <c r="Q40" s="87">
        <f t="shared" si="15"/>
        <v>6.8362045392398136E-3</v>
      </c>
      <c r="R40" s="96">
        <f t="shared" si="16"/>
        <v>0.9770303527481542</v>
      </c>
      <c r="AB40" s="119">
        <f t="shared" si="11"/>
        <v>511.14285714285717</v>
      </c>
      <c r="AC40" s="120">
        <f t="shared" si="11"/>
        <v>4.7142857142857144</v>
      </c>
    </row>
    <row r="41" spans="1:29" ht="13.8" x14ac:dyDescent="0.25">
      <c r="A41" s="95">
        <v>43899</v>
      </c>
      <c r="B41" s="81">
        <v>7478</v>
      </c>
      <c r="C41" s="81">
        <v>53</v>
      </c>
      <c r="D41" s="81">
        <v>118</v>
      </c>
      <c r="E41" s="81"/>
      <c r="F41" s="81">
        <f t="shared" si="17"/>
        <v>164</v>
      </c>
      <c r="G41" s="81">
        <f t="shared" si="18"/>
        <v>3</v>
      </c>
      <c r="H41" s="81">
        <f t="shared" si="19"/>
        <v>0</v>
      </c>
      <c r="I41" s="81">
        <f t="shared" si="3"/>
        <v>7307</v>
      </c>
      <c r="J41" s="82">
        <f t="shared" si="6"/>
        <v>2.2953176515535786E-2</v>
      </c>
      <c r="K41" s="82">
        <f t="shared" si="7"/>
        <v>4.1981528127623844E-4</v>
      </c>
      <c r="L41" s="82">
        <f t="shared" si="8"/>
        <v>0</v>
      </c>
      <c r="M41" s="81">
        <f t="shared" ref="M41:M65" si="20">J41/(K41+L41)</f>
        <v>54.674466460006244</v>
      </c>
      <c r="N41" s="84">
        <f t="shared" si="13"/>
        <v>7.0874565391815993E-3</v>
      </c>
      <c r="O41" s="84"/>
      <c r="P41" s="85">
        <f t="shared" si="14"/>
        <v>1.5779620219309978E-2</v>
      </c>
      <c r="Q41" s="87">
        <f t="shared" si="15"/>
        <v>7.0874565391815993E-3</v>
      </c>
      <c r="R41" s="96">
        <f t="shared" si="16"/>
        <v>0.97713292324150847</v>
      </c>
      <c r="AB41" s="119">
        <f t="shared" si="11"/>
        <v>449</v>
      </c>
      <c r="AC41" s="120">
        <f t="shared" si="11"/>
        <v>3.5714285714285716</v>
      </c>
    </row>
    <row r="42" spans="1:29" ht="13.8" x14ac:dyDescent="0.25">
      <c r="A42" s="95">
        <v>43900</v>
      </c>
      <c r="B42" s="81">
        <v>7513</v>
      </c>
      <c r="C42" s="81">
        <v>54</v>
      </c>
      <c r="D42" s="81">
        <v>247</v>
      </c>
      <c r="E42" s="81"/>
      <c r="F42" s="81">
        <f t="shared" si="17"/>
        <v>35</v>
      </c>
      <c r="G42" s="81">
        <f t="shared" si="18"/>
        <v>1</v>
      </c>
      <c r="H42" s="81">
        <f t="shared" si="19"/>
        <v>129</v>
      </c>
      <c r="I42" s="81">
        <f t="shared" si="3"/>
        <v>7212</v>
      </c>
      <c r="J42" s="82">
        <f t="shared" si="6"/>
        <v>4.7906262160290307E-3</v>
      </c>
      <c r="K42" s="82">
        <f t="shared" si="7"/>
        <v>1.3685507048036131E-4</v>
      </c>
      <c r="L42" s="82">
        <f t="shared" si="8"/>
        <v>1.7654304091966607E-2</v>
      </c>
      <c r="M42" s="81">
        <f t="shared" si="20"/>
        <v>0.26927004431172402</v>
      </c>
      <c r="N42" s="84">
        <f t="shared" si="13"/>
        <v>7.1875415945694132E-3</v>
      </c>
      <c r="O42" s="84"/>
      <c r="P42" s="85">
        <f t="shared" si="14"/>
        <v>3.2876347664048983E-2</v>
      </c>
      <c r="Q42" s="87">
        <f t="shared" si="15"/>
        <v>7.1875415945694132E-3</v>
      </c>
      <c r="R42" s="96">
        <f t="shared" si="16"/>
        <v>0.95993611074138163</v>
      </c>
      <c r="AB42" s="119">
        <f t="shared" si="11"/>
        <v>332.42857142857144</v>
      </c>
      <c r="AC42" s="120">
        <f t="shared" si="11"/>
        <v>3.7142857142857144</v>
      </c>
    </row>
    <row r="43" spans="1:29" ht="13.8" x14ac:dyDescent="0.25">
      <c r="A43" s="95">
        <v>43901</v>
      </c>
      <c r="B43" s="81">
        <v>7755</v>
      </c>
      <c r="C43" s="81">
        <v>60</v>
      </c>
      <c r="D43" s="81">
        <v>288</v>
      </c>
      <c r="E43" s="81"/>
      <c r="F43" s="81">
        <f t="shared" si="17"/>
        <v>242</v>
      </c>
      <c r="G43" s="81">
        <f t="shared" si="18"/>
        <v>6</v>
      </c>
      <c r="H43" s="81">
        <f t="shared" si="19"/>
        <v>41</v>
      </c>
      <c r="I43" s="81">
        <f t="shared" si="3"/>
        <v>7407</v>
      </c>
      <c r="J43" s="82">
        <f t="shared" si="6"/>
        <v>3.3560103707961482E-2</v>
      </c>
      <c r="K43" s="82">
        <f t="shared" si="7"/>
        <v>8.3194675540765393E-4</v>
      </c>
      <c r="L43" s="82">
        <f t="shared" si="8"/>
        <v>5.6849694952856352E-3</v>
      </c>
      <c r="M43" s="81">
        <f t="shared" si="20"/>
        <v>5.1496908072727274</v>
      </c>
      <c r="N43" s="84">
        <f t="shared" si="13"/>
        <v>7.7369439071566732E-3</v>
      </c>
      <c r="O43" s="84"/>
      <c r="P43" s="85">
        <f t="shared" si="14"/>
        <v>3.7137330754352028E-2</v>
      </c>
      <c r="Q43" s="87">
        <f t="shared" si="15"/>
        <v>7.7369439071566732E-3</v>
      </c>
      <c r="R43" s="96">
        <f t="shared" si="16"/>
        <v>0.95512572533849127</v>
      </c>
      <c r="AB43" s="119">
        <f t="shared" si="11"/>
        <v>304.85714285714283</v>
      </c>
      <c r="AC43" s="120">
        <f t="shared" si="11"/>
        <v>3.5714285714285716</v>
      </c>
    </row>
    <row r="44" spans="1:29" ht="13.8" x14ac:dyDescent="0.25">
      <c r="A44" s="95">
        <v>43902</v>
      </c>
      <c r="B44" s="81">
        <v>7869</v>
      </c>
      <c r="C44" s="81">
        <v>66</v>
      </c>
      <c r="D44" s="81">
        <v>333</v>
      </c>
      <c r="E44" s="81"/>
      <c r="F44" s="81">
        <f t="shared" si="17"/>
        <v>114</v>
      </c>
      <c r="G44" s="81">
        <f t="shared" si="18"/>
        <v>6</v>
      </c>
      <c r="H44" s="81">
        <f t="shared" si="19"/>
        <v>45</v>
      </c>
      <c r="I44" s="81">
        <f t="shared" si="3"/>
        <v>7470</v>
      </c>
      <c r="J44" s="82">
        <f t="shared" si="6"/>
        <v>1.539317487511758E-2</v>
      </c>
      <c r="K44" s="82">
        <f t="shared" si="7"/>
        <v>8.1004455245038481E-4</v>
      </c>
      <c r="L44" s="82">
        <f t="shared" si="8"/>
        <v>6.0753341433778859E-3</v>
      </c>
      <c r="M44" s="81">
        <f t="shared" si="20"/>
        <v>2.2356322803920765</v>
      </c>
      <c r="N44" s="84">
        <f t="shared" si="13"/>
        <v>8.3873427373236751E-3</v>
      </c>
      <c r="O44" s="84"/>
      <c r="P44" s="85">
        <f t="shared" si="14"/>
        <v>4.2317956538314903E-2</v>
      </c>
      <c r="Q44" s="87">
        <f t="shared" si="15"/>
        <v>8.3873427373236751E-3</v>
      </c>
      <c r="R44" s="96">
        <f t="shared" si="16"/>
        <v>0.9492947007243614</v>
      </c>
      <c r="AB44" s="119">
        <f t="shared" ref="AB44:AC59" si="21">AVERAGE(F38:F44)</f>
        <v>254.42857142857142</v>
      </c>
      <c r="AC44" s="120">
        <f t="shared" si="21"/>
        <v>4.4285714285714288</v>
      </c>
    </row>
    <row r="45" spans="1:29" ht="13.8" x14ac:dyDescent="0.25">
      <c r="A45" s="95">
        <v>43903</v>
      </c>
      <c r="B45" s="81">
        <v>7979</v>
      </c>
      <c r="C45" s="81">
        <v>66</v>
      </c>
      <c r="D45" s="81">
        <v>510</v>
      </c>
      <c r="E45" s="81"/>
      <c r="F45" s="81">
        <f t="shared" si="17"/>
        <v>110</v>
      </c>
      <c r="G45" s="81">
        <f t="shared" si="18"/>
        <v>0</v>
      </c>
      <c r="H45" s="81">
        <f t="shared" si="19"/>
        <v>177</v>
      </c>
      <c r="I45" s="81">
        <f t="shared" si="3"/>
        <v>7403</v>
      </c>
      <c r="J45" s="82">
        <f t="shared" si="6"/>
        <v>1.4727829428726073E-2</v>
      </c>
      <c r="K45" s="82">
        <f t="shared" si="7"/>
        <v>0</v>
      </c>
      <c r="L45" s="82">
        <f t="shared" si="8"/>
        <v>2.3694779116465864E-2</v>
      </c>
      <c r="M45" s="81">
        <f t="shared" si="20"/>
        <v>0.62156432673776141</v>
      </c>
      <c r="N45" s="84">
        <f t="shared" si="13"/>
        <v>8.2717132472740953E-3</v>
      </c>
      <c r="O45" s="84"/>
      <c r="P45" s="85">
        <f t="shared" si="14"/>
        <v>6.3917784183481638E-2</v>
      </c>
      <c r="Q45" s="87">
        <f t="shared" si="15"/>
        <v>8.2717132472740953E-3</v>
      </c>
      <c r="R45" s="96">
        <f t="shared" si="16"/>
        <v>0.92781050256924424</v>
      </c>
      <c r="AB45" s="119">
        <f t="shared" si="21"/>
        <v>198</v>
      </c>
      <c r="AC45" s="120">
        <f t="shared" si="21"/>
        <v>3.4285714285714284</v>
      </c>
    </row>
    <row r="46" spans="1:29" ht="13.8" x14ac:dyDescent="0.25">
      <c r="A46" s="97">
        <v>43904</v>
      </c>
      <c r="B46" s="88">
        <v>8086</v>
      </c>
      <c r="C46" s="88">
        <v>72</v>
      </c>
      <c r="D46" s="88">
        <v>510</v>
      </c>
      <c r="E46" s="88"/>
      <c r="F46" s="88">
        <f t="shared" si="17"/>
        <v>107</v>
      </c>
      <c r="G46" s="88">
        <f t="shared" si="18"/>
        <v>6</v>
      </c>
      <c r="H46" s="88">
        <f t="shared" si="19"/>
        <v>0</v>
      </c>
      <c r="I46" s="88">
        <f t="shared" si="3"/>
        <v>7504</v>
      </c>
      <c r="J46" s="82">
        <f t="shared" si="6"/>
        <v>1.4455849649257793E-2</v>
      </c>
      <c r="K46" s="89">
        <f t="shared" si="7"/>
        <v>8.1048223693097393E-4</v>
      </c>
      <c r="L46" s="89">
        <f t="shared" si="8"/>
        <v>0</v>
      </c>
      <c r="M46" s="88">
        <f t="shared" si="20"/>
        <v>17.836109158909242</v>
      </c>
      <c r="N46" s="84">
        <f t="shared" si="13"/>
        <v>8.9042790007420238E-3</v>
      </c>
      <c r="O46" s="84"/>
      <c r="P46" s="85">
        <f t="shared" si="14"/>
        <v>6.3071976255255999E-2</v>
      </c>
      <c r="Q46" s="87">
        <f t="shared" si="15"/>
        <v>8.9042790007420238E-3</v>
      </c>
      <c r="R46" s="96">
        <f t="shared" si="16"/>
        <v>0.92802374474400195</v>
      </c>
      <c r="AB46" s="119">
        <f t="shared" si="21"/>
        <v>149.28571428571428</v>
      </c>
      <c r="AC46" s="120">
        <f t="shared" si="21"/>
        <v>4</v>
      </c>
    </row>
    <row r="47" spans="1:29" ht="13.8" x14ac:dyDescent="0.25">
      <c r="A47" s="98">
        <v>43905</v>
      </c>
      <c r="B47" s="90">
        <v>8162</v>
      </c>
      <c r="C47" s="90">
        <v>75</v>
      </c>
      <c r="D47" s="90">
        <v>510</v>
      </c>
      <c r="E47" s="90"/>
      <c r="F47" s="90">
        <f t="shared" si="17"/>
        <v>76</v>
      </c>
      <c r="G47" s="90">
        <f t="shared" si="18"/>
        <v>3</v>
      </c>
      <c r="H47" s="90">
        <f t="shared" si="19"/>
        <v>0</v>
      </c>
      <c r="I47" s="90">
        <f t="shared" si="3"/>
        <v>7577</v>
      </c>
      <c r="J47" s="91">
        <f t="shared" si="6"/>
        <v>1.0129529364348907E-2</v>
      </c>
      <c r="K47" s="91">
        <f t="shared" si="7"/>
        <v>3.997867803837953E-4</v>
      </c>
      <c r="L47" s="91">
        <f t="shared" si="8"/>
        <v>0</v>
      </c>
      <c r="M47" s="90">
        <f t="shared" si="20"/>
        <v>25.337329450024733</v>
      </c>
      <c r="N47" s="92">
        <f t="shared" si="13"/>
        <v>9.1889242832639065E-3</v>
      </c>
      <c r="O47" s="92"/>
      <c r="P47" s="85">
        <f t="shared" si="14"/>
        <v>6.248468512619456E-2</v>
      </c>
      <c r="Q47" s="87">
        <f t="shared" si="15"/>
        <v>9.1889242832639065E-3</v>
      </c>
      <c r="R47" s="96">
        <f t="shared" si="16"/>
        <v>0.92832639059054156</v>
      </c>
      <c r="AB47" s="119">
        <f t="shared" si="21"/>
        <v>121.14285714285714</v>
      </c>
      <c r="AC47" s="120">
        <f t="shared" si="21"/>
        <v>3.5714285714285716</v>
      </c>
    </row>
    <row r="48" spans="1:29" ht="13.8" x14ac:dyDescent="0.25">
      <c r="A48" s="97">
        <v>43906</v>
      </c>
      <c r="B48" s="88">
        <v>8236</v>
      </c>
      <c r="C48" s="88">
        <v>75</v>
      </c>
      <c r="D48" s="88">
        <v>1137</v>
      </c>
      <c r="E48" s="88"/>
      <c r="F48" s="88">
        <f t="shared" si="17"/>
        <v>74</v>
      </c>
      <c r="G48" s="88">
        <f t="shared" si="18"/>
        <v>0</v>
      </c>
      <c r="H48" s="88">
        <f t="shared" si="19"/>
        <v>627</v>
      </c>
      <c r="I48" s="88">
        <f t="shared" si="3"/>
        <v>7024</v>
      </c>
      <c r="J48" s="82">
        <f t="shared" si="6"/>
        <v>9.7679533585154771E-3</v>
      </c>
      <c r="K48" s="89">
        <f t="shared" si="7"/>
        <v>0</v>
      </c>
      <c r="L48" s="89">
        <f t="shared" si="8"/>
        <v>8.2750428929655534E-2</v>
      </c>
      <c r="M48" s="88">
        <f t="shared" si="20"/>
        <v>0.11804112057013041</v>
      </c>
      <c r="N48" s="84">
        <f t="shared" si="13"/>
        <v>9.1063623118018463E-3</v>
      </c>
      <c r="O48" s="84"/>
      <c r="P48" s="85">
        <f t="shared" si="14"/>
        <v>0.13805245264691599</v>
      </c>
      <c r="Q48" s="87">
        <f t="shared" si="15"/>
        <v>9.1063623118018463E-3</v>
      </c>
      <c r="R48" s="96">
        <f t="shared" si="16"/>
        <v>0.85284118504128215</v>
      </c>
      <c r="AB48" s="119">
        <f t="shared" si="21"/>
        <v>108.28571428571429</v>
      </c>
      <c r="AC48" s="120">
        <f t="shared" si="21"/>
        <v>3.1428571428571428</v>
      </c>
    </row>
    <row r="49" spans="1:29" ht="13.8" x14ac:dyDescent="0.25">
      <c r="A49" s="97">
        <v>43907</v>
      </c>
      <c r="B49" s="88">
        <v>8320</v>
      </c>
      <c r="C49" s="88">
        <v>81</v>
      </c>
      <c r="D49" s="88">
        <v>1407</v>
      </c>
      <c r="E49" s="88"/>
      <c r="F49" s="88">
        <f t="shared" si="17"/>
        <v>84</v>
      </c>
      <c r="G49" s="88">
        <f t="shared" si="18"/>
        <v>6</v>
      </c>
      <c r="H49" s="88">
        <f t="shared" si="19"/>
        <v>270</v>
      </c>
      <c r="I49" s="88">
        <f t="shared" si="3"/>
        <v>6832</v>
      </c>
      <c r="J49" s="82">
        <f t="shared" si="6"/>
        <v>1.1960919151705553E-2</v>
      </c>
      <c r="K49" s="89">
        <f t="shared" si="7"/>
        <v>8.5421412300683373E-4</v>
      </c>
      <c r="L49" s="89">
        <f t="shared" si="8"/>
        <v>3.843963553530752E-2</v>
      </c>
      <c r="M49" s="88">
        <f t="shared" si="20"/>
        <v>0.30439672507818766</v>
      </c>
      <c r="N49" s="84">
        <f t="shared" si="13"/>
        <v>9.7355769230769232E-3</v>
      </c>
      <c r="O49" s="84"/>
      <c r="P49" s="85">
        <f t="shared" si="14"/>
        <v>0.16911057692307693</v>
      </c>
      <c r="Q49" s="87">
        <f t="shared" si="15"/>
        <v>9.7355769230769232E-3</v>
      </c>
      <c r="R49" s="96">
        <f t="shared" si="16"/>
        <v>0.82115384615384612</v>
      </c>
      <c r="AB49" s="119">
        <f t="shared" si="21"/>
        <v>115.28571428571429</v>
      </c>
      <c r="AC49" s="120">
        <f t="shared" si="21"/>
        <v>3.8571428571428572</v>
      </c>
    </row>
    <row r="50" spans="1:29" ht="13.8" x14ac:dyDescent="0.25">
      <c r="A50" s="97">
        <v>43908</v>
      </c>
      <c r="B50" s="88">
        <v>8413</v>
      </c>
      <c r="C50" s="88">
        <v>84</v>
      </c>
      <c r="D50" s="93">
        <v>1540</v>
      </c>
      <c r="E50" s="93"/>
      <c r="F50" s="88">
        <f t="shared" si="17"/>
        <v>93</v>
      </c>
      <c r="G50" s="88">
        <f t="shared" si="18"/>
        <v>3</v>
      </c>
      <c r="H50" s="88">
        <f t="shared" si="19"/>
        <v>133</v>
      </c>
      <c r="I50" s="88">
        <f t="shared" si="3"/>
        <v>6789</v>
      </c>
      <c r="J50" s="82">
        <f t="shared" si="6"/>
        <v>1.3614621568508735E-2</v>
      </c>
      <c r="K50" s="89">
        <f t="shared" si="7"/>
        <v>4.3911007025761124E-4</v>
      </c>
      <c r="L50" s="89">
        <f t="shared" si="8"/>
        <v>1.9467213114754099E-2</v>
      </c>
      <c r="M50" s="88">
        <f t="shared" si="20"/>
        <v>0.68393451879449763</v>
      </c>
      <c r="N50" s="84">
        <f t="shared" si="13"/>
        <v>9.9845477237608463E-3</v>
      </c>
      <c r="O50" s="84"/>
      <c r="P50" s="85">
        <f t="shared" si="14"/>
        <v>0.18305004160228219</v>
      </c>
      <c r="Q50" s="87">
        <f t="shared" si="15"/>
        <v>9.9845477237608463E-3</v>
      </c>
      <c r="R50" s="96">
        <f t="shared" si="16"/>
        <v>0.806965410673957</v>
      </c>
      <c r="AB50" s="119">
        <f t="shared" si="21"/>
        <v>94</v>
      </c>
      <c r="AC50" s="120">
        <f t="shared" si="21"/>
        <v>3.4285714285714284</v>
      </c>
    </row>
    <row r="51" spans="1:29" ht="13.8" x14ac:dyDescent="0.25">
      <c r="A51" s="97">
        <v>43909</v>
      </c>
      <c r="B51" s="88">
        <v>8565</v>
      </c>
      <c r="C51" s="88">
        <v>91</v>
      </c>
      <c r="D51" s="93">
        <v>1540</v>
      </c>
      <c r="E51" s="93"/>
      <c r="F51" s="88">
        <f t="shared" si="17"/>
        <v>152</v>
      </c>
      <c r="G51" s="88">
        <f t="shared" si="18"/>
        <v>7</v>
      </c>
      <c r="H51" s="88">
        <f t="shared" si="19"/>
        <v>0</v>
      </c>
      <c r="I51" s="88">
        <f t="shared" si="3"/>
        <v>6934</v>
      </c>
      <c r="J51" s="82">
        <f t="shared" si="6"/>
        <v>2.2392833478191713E-2</v>
      </c>
      <c r="K51" s="89">
        <f t="shared" si="7"/>
        <v>1.0310796877301518E-3</v>
      </c>
      <c r="L51" s="89">
        <f t="shared" si="8"/>
        <v>0</v>
      </c>
      <c r="M51" s="88">
        <f t="shared" si="20"/>
        <v>21.717849497634791</v>
      </c>
      <c r="N51" s="84">
        <f t="shared" si="13"/>
        <v>1.0624635143023935E-2</v>
      </c>
      <c r="O51" s="84"/>
      <c r="P51" s="85">
        <f t="shared" si="14"/>
        <v>0.17980151780502043</v>
      </c>
      <c r="Q51" s="87">
        <f t="shared" si="15"/>
        <v>1.0624635143023935E-2</v>
      </c>
      <c r="R51" s="96">
        <f t="shared" si="16"/>
        <v>0.80957384705195556</v>
      </c>
      <c r="AB51" s="119">
        <f t="shared" si="21"/>
        <v>99.428571428571431</v>
      </c>
      <c r="AC51" s="120">
        <f t="shared" si="21"/>
        <v>3.5714285714285716</v>
      </c>
    </row>
    <row r="52" spans="1:29" ht="13.8" x14ac:dyDescent="0.25">
      <c r="A52" s="97">
        <v>43910</v>
      </c>
      <c r="B52" s="88">
        <v>8652</v>
      </c>
      <c r="C52" s="88">
        <v>94</v>
      </c>
      <c r="D52" s="93">
        <v>1540</v>
      </c>
      <c r="E52" s="93"/>
      <c r="F52" s="88">
        <f t="shared" si="17"/>
        <v>87</v>
      </c>
      <c r="G52" s="88">
        <f t="shared" si="18"/>
        <v>3</v>
      </c>
      <c r="H52" s="88">
        <f t="shared" si="19"/>
        <v>0</v>
      </c>
      <c r="I52" s="88">
        <f t="shared" si="3"/>
        <v>7018</v>
      </c>
      <c r="J52" s="82">
        <f t="shared" si="6"/>
        <v>1.2548966916280567E-2</v>
      </c>
      <c r="K52" s="89">
        <f t="shared" si="7"/>
        <v>4.326507066628209E-4</v>
      </c>
      <c r="L52" s="89">
        <f t="shared" si="8"/>
        <v>0</v>
      </c>
      <c r="M52" s="88">
        <f t="shared" si="20"/>
        <v>29.004845532496482</v>
      </c>
      <c r="N52" s="84">
        <f t="shared" si="13"/>
        <v>1.0864539990753583E-2</v>
      </c>
      <c r="O52" s="84"/>
      <c r="P52" s="85">
        <f t="shared" si="14"/>
        <v>0.17799352750809061</v>
      </c>
      <c r="Q52" s="87">
        <f t="shared" si="15"/>
        <v>1.0864539990753583E-2</v>
      </c>
      <c r="R52" s="96">
        <f t="shared" si="16"/>
        <v>0.81114193250115574</v>
      </c>
      <c r="AB52" s="119">
        <f t="shared" si="21"/>
        <v>96.142857142857139</v>
      </c>
      <c r="AC52" s="120">
        <f t="shared" si="21"/>
        <v>4</v>
      </c>
    </row>
    <row r="53" spans="1:29" ht="13.8" x14ac:dyDescent="0.25">
      <c r="A53" s="97">
        <v>43911</v>
      </c>
      <c r="B53" s="88">
        <v>8799</v>
      </c>
      <c r="C53" s="88">
        <v>102</v>
      </c>
      <c r="D53" s="93">
        <v>1540</v>
      </c>
      <c r="E53" s="93"/>
      <c r="F53" s="88">
        <f t="shared" si="17"/>
        <v>147</v>
      </c>
      <c r="G53" s="88">
        <f t="shared" si="18"/>
        <v>8</v>
      </c>
      <c r="H53" s="88">
        <f t="shared" si="19"/>
        <v>0</v>
      </c>
      <c r="I53" s="88">
        <f t="shared" si="3"/>
        <v>7157</v>
      </c>
      <c r="J53" s="82">
        <f t="shared" si="6"/>
        <v>2.0949673891281235E-2</v>
      </c>
      <c r="K53" s="89">
        <f t="shared" si="7"/>
        <v>1.139925904816187E-3</v>
      </c>
      <c r="L53" s="89">
        <f t="shared" si="8"/>
        <v>0</v>
      </c>
      <c r="M53" s="88">
        <f t="shared" si="20"/>
        <v>18.378101421126463</v>
      </c>
      <c r="N53" s="84">
        <f t="shared" si="13"/>
        <v>1.1592226389362428E-2</v>
      </c>
      <c r="O53" s="84"/>
      <c r="P53" s="85">
        <f t="shared" si="14"/>
        <v>0.17501988862370724</v>
      </c>
      <c r="Q53" s="87">
        <f t="shared" si="15"/>
        <v>1.1592226389362428E-2</v>
      </c>
      <c r="R53" s="96">
        <f t="shared" si="16"/>
        <v>0.81338788498693027</v>
      </c>
      <c r="AB53" s="119">
        <f t="shared" si="21"/>
        <v>101.85714285714286</v>
      </c>
      <c r="AC53" s="120">
        <f t="shared" si="21"/>
        <v>4.2857142857142856</v>
      </c>
    </row>
    <row r="54" spans="1:29" ht="13.8" x14ac:dyDescent="0.25">
      <c r="A54" s="95">
        <v>43912</v>
      </c>
      <c r="B54" s="81">
        <v>8961</v>
      </c>
      <c r="C54" s="81">
        <v>111</v>
      </c>
      <c r="D54" s="81">
        <v>2909</v>
      </c>
      <c r="E54" s="81"/>
      <c r="F54" s="81">
        <f t="shared" si="17"/>
        <v>162</v>
      </c>
      <c r="G54" s="81">
        <f t="shared" si="18"/>
        <v>9</v>
      </c>
      <c r="H54" s="88">
        <f t="shared" si="19"/>
        <v>1369</v>
      </c>
      <c r="I54" s="81">
        <f t="shared" si="3"/>
        <v>5941</v>
      </c>
      <c r="J54" s="82">
        <f t="shared" si="6"/>
        <v>2.2639067736347638E-2</v>
      </c>
      <c r="K54" s="82">
        <f t="shared" si="7"/>
        <v>1.2575101299427134E-3</v>
      </c>
      <c r="L54" s="82">
        <f t="shared" si="8"/>
        <v>0.19128126309906385</v>
      </c>
      <c r="M54" s="81">
        <f t="shared" si="20"/>
        <v>0.11758186341730047</v>
      </c>
      <c r="N54" s="84">
        <f t="shared" si="13"/>
        <v>1.2387010378305993E-2</v>
      </c>
      <c r="O54" s="84"/>
      <c r="P54" s="85">
        <f t="shared" si="14"/>
        <v>0.32462894766209127</v>
      </c>
      <c r="Q54" s="87">
        <f t="shared" si="15"/>
        <v>1.2387010378305993E-2</v>
      </c>
      <c r="R54" s="96">
        <f t="shared" si="16"/>
        <v>0.6629840419596027</v>
      </c>
      <c r="AB54" s="119">
        <f t="shared" si="21"/>
        <v>114.14285714285714</v>
      </c>
      <c r="AC54" s="120">
        <f t="shared" si="21"/>
        <v>5.1428571428571432</v>
      </c>
    </row>
    <row r="55" spans="1:29" ht="13.8" x14ac:dyDescent="0.25">
      <c r="A55" s="95">
        <v>43913</v>
      </c>
      <c r="B55" s="81">
        <v>8961</v>
      </c>
      <c r="C55" s="81">
        <v>111</v>
      </c>
      <c r="D55" s="81">
        <v>2909</v>
      </c>
      <c r="E55" s="81"/>
      <c r="F55" s="81">
        <f t="shared" si="17"/>
        <v>0</v>
      </c>
      <c r="G55" s="81">
        <f t="shared" si="18"/>
        <v>0</v>
      </c>
      <c r="H55" s="88">
        <f t="shared" si="19"/>
        <v>0</v>
      </c>
      <c r="I55" s="81">
        <f t="shared" si="3"/>
        <v>5941</v>
      </c>
      <c r="J55" s="82">
        <f t="shared" si="6"/>
        <v>0</v>
      </c>
      <c r="K55" s="82">
        <f t="shared" si="7"/>
        <v>0</v>
      </c>
      <c r="L55" s="82">
        <f t="shared" si="8"/>
        <v>0</v>
      </c>
      <c r="M55" s="83">
        <v>0</v>
      </c>
      <c r="N55" s="84">
        <f t="shared" si="13"/>
        <v>1.2387010378305993E-2</v>
      </c>
      <c r="O55" s="84"/>
      <c r="P55" s="85">
        <f t="shared" si="14"/>
        <v>0.32462894766209127</v>
      </c>
      <c r="Q55" s="87">
        <f t="shared" si="15"/>
        <v>1.2387010378305993E-2</v>
      </c>
      <c r="R55" s="96">
        <f t="shared" si="16"/>
        <v>0.6629840419596027</v>
      </c>
      <c r="AB55" s="119">
        <f t="shared" si="21"/>
        <v>103.57142857142857</v>
      </c>
      <c r="AC55" s="120">
        <f t="shared" si="21"/>
        <v>5.1428571428571432</v>
      </c>
    </row>
    <row r="56" spans="1:29" ht="13.8" x14ac:dyDescent="0.25">
      <c r="A56" s="95">
        <v>43914</v>
      </c>
      <c r="B56" s="81">
        <v>9037</v>
      </c>
      <c r="C56" s="81">
        <v>120</v>
      </c>
      <c r="D56" s="81">
        <v>3507</v>
      </c>
      <c r="E56" s="81"/>
      <c r="F56" s="81">
        <f t="shared" si="17"/>
        <v>76</v>
      </c>
      <c r="G56" s="81">
        <f t="shared" si="18"/>
        <v>9</v>
      </c>
      <c r="H56" s="88">
        <f t="shared" si="19"/>
        <v>598</v>
      </c>
      <c r="I56" s="81">
        <f t="shared" si="3"/>
        <v>5410</v>
      </c>
      <c r="J56" s="82">
        <f t="shared" si="6"/>
        <v>1.2794695481717865E-2</v>
      </c>
      <c r="K56" s="82">
        <f t="shared" si="7"/>
        <v>1.5148964820737249E-3</v>
      </c>
      <c r="L56" s="82">
        <f t="shared" si="8"/>
        <v>0.10065645514223195</v>
      </c>
      <c r="M56" s="81">
        <f t="shared" si="20"/>
        <v>0.12522781854511669</v>
      </c>
      <c r="N56" s="84">
        <f t="shared" si="13"/>
        <v>1.3278742945667809E-2</v>
      </c>
      <c r="O56" s="84"/>
      <c r="P56" s="85">
        <f t="shared" si="14"/>
        <v>0.38807126258714175</v>
      </c>
      <c r="Q56" s="87">
        <f t="shared" si="15"/>
        <v>1.3278742945667809E-2</v>
      </c>
      <c r="R56" s="96">
        <f t="shared" si="16"/>
        <v>0.59864999446719036</v>
      </c>
      <c r="AB56" s="119">
        <f t="shared" si="21"/>
        <v>102.42857142857143</v>
      </c>
      <c r="AC56" s="120">
        <f t="shared" si="21"/>
        <v>5.5714285714285712</v>
      </c>
    </row>
    <row r="57" spans="1:29" ht="13.8" x14ac:dyDescent="0.25">
      <c r="A57" s="95">
        <v>43915</v>
      </c>
      <c r="B57" s="81">
        <v>9137</v>
      </c>
      <c r="C57" s="81">
        <v>126</v>
      </c>
      <c r="D57" s="81">
        <v>3730</v>
      </c>
      <c r="E57" s="81"/>
      <c r="F57" s="81">
        <f t="shared" si="17"/>
        <v>100</v>
      </c>
      <c r="G57" s="81">
        <f t="shared" si="18"/>
        <v>6</v>
      </c>
      <c r="H57" s="81">
        <f t="shared" si="19"/>
        <v>223</v>
      </c>
      <c r="I57" s="81">
        <f t="shared" si="3"/>
        <v>5281</v>
      </c>
      <c r="J57" s="82">
        <f t="shared" si="6"/>
        <v>1.8487547075763975E-2</v>
      </c>
      <c r="K57" s="82">
        <f t="shared" si="7"/>
        <v>1.1090573012939001E-3</v>
      </c>
      <c r="L57" s="82">
        <f t="shared" si="8"/>
        <v>4.1219963031423293E-2</v>
      </c>
      <c r="M57" s="81">
        <f t="shared" si="20"/>
        <v>0.43675820820909644</v>
      </c>
      <c r="N57" s="84">
        <f t="shared" si="13"/>
        <v>1.3790084272737223E-2</v>
      </c>
      <c r="O57" s="84"/>
      <c r="P57" s="85">
        <f t="shared" si="14"/>
        <v>0.40823027251833205</v>
      </c>
      <c r="Q57" s="87">
        <f t="shared" si="15"/>
        <v>1.3790084272737223E-2</v>
      </c>
      <c r="R57" s="96">
        <f t="shared" si="16"/>
        <v>0.5779796432089308</v>
      </c>
      <c r="AB57" s="119">
        <f t="shared" si="21"/>
        <v>103.42857142857143</v>
      </c>
      <c r="AC57" s="120">
        <f t="shared" si="21"/>
        <v>6</v>
      </c>
    </row>
    <row r="58" spans="1:29" ht="13.8" x14ac:dyDescent="0.25">
      <c r="A58" s="95">
        <v>43916</v>
      </c>
      <c r="B58" s="81">
        <v>9241</v>
      </c>
      <c r="C58" s="81">
        <v>131</v>
      </c>
      <c r="D58" s="81">
        <v>4144</v>
      </c>
      <c r="E58" s="81"/>
      <c r="F58" s="81">
        <f t="shared" si="17"/>
        <v>104</v>
      </c>
      <c r="G58" s="81">
        <f t="shared" si="18"/>
        <v>5</v>
      </c>
      <c r="H58" s="81">
        <f t="shared" si="19"/>
        <v>414</v>
      </c>
      <c r="I58" s="81">
        <f t="shared" si="3"/>
        <v>4966</v>
      </c>
      <c r="J58" s="82">
        <f t="shared" si="6"/>
        <v>1.9696750196913138E-2</v>
      </c>
      <c r="K58" s="82">
        <f t="shared" si="7"/>
        <v>9.4679038060973305E-4</v>
      </c>
      <c r="L58" s="82">
        <f t="shared" si="8"/>
        <v>7.8394243514485887E-2</v>
      </c>
      <c r="M58" s="81">
        <f t="shared" si="20"/>
        <v>0.24825426680166657</v>
      </c>
      <c r="N58" s="84">
        <f t="shared" si="13"/>
        <v>1.4175954983226923E-2</v>
      </c>
      <c r="O58" s="84"/>
      <c r="P58" s="85">
        <f t="shared" si="14"/>
        <v>0.44843631641597231</v>
      </c>
      <c r="Q58" s="87">
        <f t="shared" si="15"/>
        <v>1.4175954983226923E-2</v>
      </c>
      <c r="R58" s="96">
        <f t="shared" si="16"/>
        <v>0.53738772860080075</v>
      </c>
      <c r="AB58" s="119">
        <f t="shared" si="21"/>
        <v>96.571428571428569</v>
      </c>
      <c r="AC58" s="120">
        <f t="shared" si="21"/>
        <v>5.7142857142857144</v>
      </c>
    </row>
    <row r="59" spans="1:29" ht="13.8" x14ac:dyDescent="0.25">
      <c r="A59" s="95">
        <v>43917</v>
      </c>
      <c r="B59" s="81">
        <v>9332</v>
      </c>
      <c r="C59" s="81">
        <v>139</v>
      </c>
      <c r="D59" s="81">
        <v>4528</v>
      </c>
      <c r="E59" s="81"/>
      <c r="F59" s="81">
        <f t="shared" si="17"/>
        <v>91</v>
      </c>
      <c r="G59" s="81">
        <f t="shared" si="18"/>
        <v>8</v>
      </c>
      <c r="H59" s="81">
        <f t="shared" si="19"/>
        <v>384</v>
      </c>
      <c r="I59" s="81">
        <f t="shared" si="3"/>
        <v>4665</v>
      </c>
      <c r="J59" s="82">
        <f t="shared" si="6"/>
        <v>1.8327910839037849E-2</v>
      </c>
      <c r="K59" s="82">
        <f t="shared" si="7"/>
        <v>1.6109544905356424E-3</v>
      </c>
      <c r="L59" s="82">
        <f t="shared" si="8"/>
        <v>7.732581554571083E-2</v>
      </c>
      <c r="M59" s="81">
        <f t="shared" si="20"/>
        <v>0.23218470721087237</v>
      </c>
      <c r="N59" s="84">
        <f t="shared" si="13"/>
        <v>1.4894984997856837E-2</v>
      </c>
      <c r="O59" s="84"/>
      <c r="P59" s="85">
        <f t="shared" si="14"/>
        <v>0.48521217316759535</v>
      </c>
      <c r="Q59" s="87">
        <f t="shared" si="15"/>
        <v>1.4894984997856837E-2</v>
      </c>
      <c r="R59" s="96">
        <f t="shared" si="16"/>
        <v>0.49989284183454785</v>
      </c>
      <c r="AB59" s="119">
        <f t="shared" si="21"/>
        <v>97.142857142857139</v>
      </c>
      <c r="AC59" s="120">
        <f t="shared" si="21"/>
        <v>6.4285714285714288</v>
      </c>
    </row>
    <row r="60" spans="1:29" ht="13.8" x14ac:dyDescent="0.25">
      <c r="A60" s="95">
        <v>43918</v>
      </c>
      <c r="B60" s="81">
        <v>9478</v>
      </c>
      <c r="C60" s="81">
        <v>144</v>
      </c>
      <c r="D60" s="81">
        <v>4811</v>
      </c>
      <c r="E60" s="81"/>
      <c r="F60" s="81">
        <f t="shared" si="17"/>
        <v>146</v>
      </c>
      <c r="G60" s="81">
        <f t="shared" si="18"/>
        <v>5</v>
      </c>
      <c r="H60" s="81">
        <f t="shared" si="19"/>
        <v>283</v>
      </c>
      <c r="I60" s="81">
        <f t="shared" si="3"/>
        <v>4523</v>
      </c>
      <c r="J60" s="82">
        <f t="shared" si="6"/>
        <v>3.1302589433969089E-2</v>
      </c>
      <c r="K60" s="82">
        <f t="shared" si="7"/>
        <v>1.0718113612004287E-3</v>
      </c>
      <c r="L60" s="82">
        <f t="shared" si="8"/>
        <v>6.0664523043944263E-2</v>
      </c>
      <c r="M60" s="81">
        <f t="shared" si="20"/>
        <v>0.50703673510231184</v>
      </c>
      <c r="N60" s="84">
        <f t="shared" si="13"/>
        <v>1.519307870858831E-2</v>
      </c>
      <c r="O60" s="84"/>
      <c r="P60" s="85">
        <f t="shared" si="14"/>
        <v>0.50759653935429416</v>
      </c>
      <c r="Q60" s="87">
        <f t="shared" si="15"/>
        <v>1.519307870858831E-2</v>
      </c>
      <c r="R60" s="96">
        <f t="shared" si="16"/>
        <v>0.47721038193711751</v>
      </c>
      <c r="AB60" s="119">
        <f t="shared" ref="AB60:AC75" si="22">AVERAGE(F54:F60)</f>
        <v>97</v>
      </c>
      <c r="AC60" s="120">
        <f t="shared" si="22"/>
        <v>6</v>
      </c>
    </row>
    <row r="61" spans="1:29" ht="13.8" x14ac:dyDescent="0.25">
      <c r="A61" s="95">
        <v>43919</v>
      </c>
      <c r="B61" s="81">
        <v>9583</v>
      </c>
      <c r="C61" s="81">
        <v>152</v>
      </c>
      <c r="D61" s="81">
        <v>5033</v>
      </c>
      <c r="E61" s="81"/>
      <c r="F61" s="81">
        <f t="shared" si="17"/>
        <v>105</v>
      </c>
      <c r="G61" s="81">
        <f t="shared" si="18"/>
        <v>8</v>
      </c>
      <c r="H61" s="81">
        <f t="shared" si="19"/>
        <v>222</v>
      </c>
      <c r="I61" s="81">
        <f t="shared" si="3"/>
        <v>4398</v>
      </c>
      <c r="J61" s="82">
        <f t="shared" si="6"/>
        <v>2.3218972952516313E-2</v>
      </c>
      <c r="K61" s="82">
        <f t="shared" si="7"/>
        <v>1.7687375635640063E-3</v>
      </c>
      <c r="L61" s="82">
        <f t="shared" si="8"/>
        <v>4.9082467388901173E-2</v>
      </c>
      <c r="M61" s="81">
        <f t="shared" si="20"/>
        <v>0.45660615071404903</v>
      </c>
      <c r="N61" s="84">
        <f t="shared" si="13"/>
        <v>1.5861421266826672E-2</v>
      </c>
      <c r="O61" s="84"/>
      <c r="P61" s="85">
        <f t="shared" si="14"/>
        <v>0.52520087655222791</v>
      </c>
      <c r="Q61" s="87">
        <f t="shared" si="15"/>
        <v>1.5861421266826672E-2</v>
      </c>
      <c r="R61" s="96">
        <f t="shared" si="16"/>
        <v>0.45893770218094543</v>
      </c>
      <c r="AB61" s="119">
        <f t="shared" si="22"/>
        <v>88.857142857142861</v>
      </c>
      <c r="AC61" s="120">
        <f t="shared" si="22"/>
        <v>5.8571428571428568</v>
      </c>
    </row>
    <row r="62" spans="1:29" ht="13.8" x14ac:dyDescent="0.25">
      <c r="A62" s="95">
        <v>43920</v>
      </c>
      <c r="B62" s="81">
        <v>9661</v>
      </c>
      <c r="C62" s="81">
        <v>158</v>
      </c>
      <c r="D62" s="81">
        <v>5228</v>
      </c>
      <c r="E62" s="81"/>
      <c r="F62" s="81">
        <f t="shared" si="17"/>
        <v>78</v>
      </c>
      <c r="G62" s="81">
        <f t="shared" si="18"/>
        <v>6</v>
      </c>
      <c r="H62" s="81">
        <f t="shared" si="19"/>
        <v>195</v>
      </c>
      <c r="I62" s="81">
        <f t="shared" si="3"/>
        <v>4275</v>
      </c>
      <c r="J62" s="82">
        <f t="shared" si="6"/>
        <v>1.7738649869596699E-2</v>
      </c>
      <c r="K62" s="82">
        <f t="shared" si="7"/>
        <v>1.364256480218281E-3</v>
      </c>
      <c r="L62" s="82">
        <f t="shared" si="8"/>
        <v>4.4338335607094131E-2</v>
      </c>
      <c r="M62" s="81">
        <f t="shared" si="20"/>
        <v>0.38813224938550389</v>
      </c>
      <c r="N62" s="84">
        <f t="shared" si="13"/>
        <v>1.6354414656867818E-2</v>
      </c>
      <c r="O62" s="84"/>
      <c r="P62" s="85">
        <f t="shared" si="14"/>
        <v>0.54114480902598072</v>
      </c>
      <c r="Q62" s="87">
        <f t="shared" si="15"/>
        <v>1.6354414656867818E-2</v>
      </c>
      <c r="R62" s="96">
        <f t="shared" si="16"/>
        <v>0.44250077631715146</v>
      </c>
      <c r="AB62" s="119">
        <f t="shared" si="22"/>
        <v>100</v>
      </c>
      <c r="AC62" s="120">
        <f t="shared" si="22"/>
        <v>6.7142857142857144</v>
      </c>
    </row>
    <row r="63" spans="1:29" ht="13.8" x14ac:dyDescent="0.25">
      <c r="A63" s="95">
        <v>43921</v>
      </c>
      <c r="B63" s="81">
        <v>9786</v>
      </c>
      <c r="C63" s="81">
        <v>162</v>
      </c>
      <c r="D63" s="81">
        <v>5408</v>
      </c>
      <c r="E63" s="81"/>
      <c r="F63" s="81">
        <f t="shared" ref="F63" si="23">B63-B62</f>
        <v>125</v>
      </c>
      <c r="G63" s="81">
        <f t="shared" ref="G63" si="24">C63-C62</f>
        <v>4</v>
      </c>
      <c r="H63" s="81">
        <f t="shared" ref="H63:H69" si="25">D63-D62</f>
        <v>180</v>
      </c>
      <c r="I63" s="81">
        <f t="shared" ref="I63" si="26">B63-C63-D63</f>
        <v>4216</v>
      </c>
      <c r="J63" s="82">
        <f t="shared" si="6"/>
        <v>2.9245276967616533E-2</v>
      </c>
      <c r="K63" s="82">
        <f t="shared" si="7"/>
        <v>9.3567251461988308E-4</v>
      </c>
      <c r="L63" s="82">
        <f t="shared" si="8"/>
        <v>4.2105263157894736E-2</v>
      </c>
      <c r="M63" s="81">
        <f t="shared" si="20"/>
        <v>0.6794758643291342</v>
      </c>
      <c r="N63" s="84">
        <f t="shared" si="13"/>
        <v>1.6554261189454321E-2</v>
      </c>
      <c r="O63" s="84"/>
      <c r="P63" s="85">
        <f t="shared" si="14"/>
        <v>0.55262620069487023</v>
      </c>
      <c r="Q63" s="87">
        <f t="shared" si="15"/>
        <v>1.6554261189454321E-2</v>
      </c>
      <c r="R63" s="96">
        <f t="shared" si="16"/>
        <v>0.43081953811567542</v>
      </c>
      <c r="AB63" s="119">
        <f t="shared" si="22"/>
        <v>107</v>
      </c>
      <c r="AC63" s="120">
        <f t="shared" si="22"/>
        <v>6</v>
      </c>
    </row>
    <row r="64" spans="1:29" ht="13.8" x14ac:dyDescent="0.25">
      <c r="A64" s="95">
        <v>43922</v>
      </c>
      <c r="B64" s="81">
        <v>9887</v>
      </c>
      <c r="C64" s="81">
        <v>165</v>
      </c>
      <c r="D64" s="94">
        <v>5567</v>
      </c>
      <c r="E64" s="94"/>
      <c r="F64" s="81">
        <f t="shared" ref="F64" si="27">B64-B63</f>
        <v>101</v>
      </c>
      <c r="G64" s="81">
        <f t="shared" ref="G64" si="28">C64-C63</f>
        <v>3</v>
      </c>
      <c r="H64" s="81">
        <f t="shared" si="25"/>
        <v>159</v>
      </c>
      <c r="I64" s="81">
        <f t="shared" ref="I64" si="29">B64-C64-D64</f>
        <v>4155</v>
      </c>
      <c r="J64" s="82">
        <f t="shared" si="6"/>
        <v>2.3960930276151555E-2</v>
      </c>
      <c r="K64" s="82">
        <f t="shared" si="7"/>
        <v>7.1157495256166982E-4</v>
      </c>
      <c r="L64" s="82">
        <f t="shared" si="8"/>
        <v>3.77134724857685E-2</v>
      </c>
      <c r="M64" s="81">
        <f t="shared" si="20"/>
        <v>0.62357581508799365</v>
      </c>
      <c r="N64" s="84">
        <f t="shared" si="13"/>
        <v>1.6688580964903409E-2</v>
      </c>
      <c r="O64" s="84"/>
      <c r="P64" s="85">
        <f t="shared" si="14"/>
        <v>0.56306260746434711</v>
      </c>
      <c r="Q64" s="87">
        <f t="shared" si="15"/>
        <v>1.6688580964903409E-2</v>
      </c>
      <c r="R64" s="96">
        <f t="shared" si="16"/>
        <v>0.42024881157074945</v>
      </c>
      <c r="AB64" s="119">
        <f t="shared" si="22"/>
        <v>107.14285714285714</v>
      </c>
      <c r="AC64" s="120">
        <f t="shared" si="22"/>
        <v>5.5714285714285712</v>
      </c>
    </row>
    <row r="65" spans="1:29" ht="13.8" x14ac:dyDescent="0.25">
      <c r="A65" s="95">
        <v>43923</v>
      </c>
      <c r="B65" s="81">
        <v>9976</v>
      </c>
      <c r="C65" s="81">
        <v>169</v>
      </c>
      <c r="D65" s="94">
        <v>5828</v>
      </c>
      <c r="E65" s="94"/>
      <c r="F65" s="81">
        <f t="shared" ref="F65" si="30">B65-B64</f>
        <v>89</v>
      </c>
      <c r="G65" s="81">
        <f t="shared" ref="G65" si="31">C65-C64</f>
        <v>4</v>
      </c>
      <c r="H65" s="81">
        <f t="shared" si="25"/>
        <v>261</v>
      </c>
      <c r="I65" s="81">
        <f t="shared" ref="I65" si="32">B65-C65-D65</f>
        <v>3979</v>
      </c>
      <c r="J65" s="82">
        <f t="shared" si="6"/>
        <v>2.1424107462115399E-2</v>
      </c>
      <c r="K65" s="82">
        <f t="shared" si="7"/>
        <v>9.6269554753309261E-4</v>
      </c>
      <c r="L65" s="82">
        <f t="shared" si="8"/>
        <v>6.2815884476534301E-2</v>
      </c>
      <c r="M65" s="81">
        <f t="shared" si="20"/>
        <v>0.33591383586826218</v>
      </c>
      <c r="N65" s="84">
        <f t="shared" si="13"/>
        <v>1.6940657578187652E-2</v>
      </c>
      <c r="O65" s="84"/>
      <c r="P65" s="85">
        <f t="shared" si="14"/>
        <v>0.58420208500400961</v>
      </c>
      <c r="Q65" s="87">
        <f t="shared" si="15"/>
        <v>1.6940657578187652E-2</v>
      </c>
      <c r="R65" s="96">
        <f t="shared" si="16"/>
        <v>0.39885725741780276</v>
      </c>
      <c r="AB65" s="119">
        <f t="shared" si="22"/>
        <v>105</v>
      </c>
      <c r="AC65" s="120">
        <f t="shared" si="22"/>
        <v>5.4285714285714288</v>
      </c>
    </row>
    <row r="66" spans="1:29" ht="13.8" x14ac:dyDescent="0.25">
      <c r="A66" s="95">
        <v>43924</v>
      </c>
      <c r="B66" s="81">
        <v>10062</v>
      </c>
      <c r="C66" s="81">
        <v>174</v>
      </c>
      <c r="D66" s="94">
        <v>6021</v>
      </c>
      <c r="E66" s="94"/>
      <c r="F66" s="81">
        <f t="shared" ref="F66:F67" si="33">B66-B65</f>
        <v>86</v>
      </c>
      <c r="G66" s="81">
        <f t="shared" ref="G66:G67" si="34">C66-C65</f>
        <v>5</v>
      </c>
      <c r="H66" s="81">
        <f t="shared" si="25"/>
        <v>193</v>
      </c>
      <c r="I66" s="81">
        <f t="shared" ref="I66:I67" si="35">B66-C66-D66</f>
        <v>3867</v>
      </c>
      <c r="J66" s="82">
        <f t="shared" si="6"/>
        <v>2.1617677106600185E-2</v>
      </c>
      <c r="K66" s="82">
        <f t="shared" si="7"/>
        <v>1.2565971349585323E-3</v>
      </c>
      <c r="L66" s="82">
        <f t="shared" si="8"/>
        <v>4.8504649409399345E-2</v>
      </c>
      <c r="M66" s="81">
        <f t="shared" ref="M66:M67" si="36">J66/(K66+L66)</f>
        <v>0.43442796569273806</v>
      </c>
      <c r="N66" s="84">
        <f t="shared" si="13"/>
        <v>1.7292784734645201E-2</v>
      </c>
      <c r="O66" s="84"/>
      <c r="P66" s="85">
        <f t="shared" si="14"/>
        <v>0.59838998211091232</v>
      </c>
      <c r="Q66" s="87">
        <f t="shared" si="15"/>
        <v>1.7292784734645201E-2</v>
      </c>
      <c r="R66" s="96">
        <f t="shared" si="16"/>
        <v>0.38431723315444244</v>
      </c>
      <c r="AB66" s="119">
        <f t="shared" si="22"/>
        <v>104.28571428571429</v>
      </c>
      <c r="AC66" s="120">
        <f t="shared" si="22"/>
        <v>5</v>
      </c>
    </row>
    <row r="67" spans="1:29" ht="13.8" x14ac:dyDescent="0.25">
      <c r="A67" s="95">
        <v>43925</v>
      </c>
      <c r="B67" s="81">
        <v>10156</v>
      </c>
      <c r="C67" s="81">
        <v>177</v>
      </c>
      <c r="D67" s="94">
        <v>6325</v>
      </c>
      <c r="E67" s="94"/>
      <c r="F67" s="81">
        <f t="shared" si="33"/>
        <v>94</v>
      </c>
      <c r="G67" s="81">
        <f t="shared" si="34"/>
        <v>3</v>
      </c>
      <c r="H67" s="81">
        <f t="shared" si="25"/>
        <v>304</v>
      </c>
      <c r="I67" s="81">
        <f t="shared" si="35"/>
        <v>3654</v>
      </c>
      <c r="J67" s="82">
        <f t="shared" si="6"/>
        <v>2.4313020919542367E-2</v>
      </c>
      <c r="K67" s="82">
        <f t="shared" si="7"/>
        <v>7.7579519006982156E-4</v>
      </c>
      <c r="L67" s="82">
        <f t="shared" si="8"/>
        <v>7.8613912593741925E-2</v>
      </c>
      <c r="M67" s="81">
        <f t="shared" si="36"/>
        <v>0.30624902897677631</v>
      </c>
      <c r="N67" s="84">
        <f t="shared" si="13"/>
        <v>1.7428121307601418E-2</v>
      </c>
      <c r="O67" s="84"/>
      <c r="P67" s="85">
        <f t="shared" si="14"/>
        <v>0.62278456085072864</v>
      </c>
      <c r="Q67" s="87">
        <f t="shared" si="15"/>
        <v>1.7428121307601418E-2</v>
      </c>
      <c r="R67" s="96">
        <f t="shared" si="16"/>
        <v>0.35978731784166995</v>
      </c>
      <c r="AB67" s="119">
        <f t="shared" si="22"/>
        <v>96.857142857142861</v>
      </c>
      <c r="AC67" s="120">
        <f t="shared" si="22"/>
        <v>4.7142857142857144</v>
      </c>
    </row>
    <row r="68" spans="1:29" ht="13.8" x14ac:dyDescent="0.25">
      <c r="A68" s="95">
        <v>43926</v>
      </c>
      <c r="B68" s="81">
        <v>10237</v>
      </c>
      <c r="C68" s="81">
        <v>183</v>
      </c>
      <c r="D68" s="94">
        <v>6463</v>
      </c>
      <c r="E68" s="94"/>
      <c r="F68" s="81">
        <f t="shared" ref="F68" si="37">B68-B67</f>
        <v>81</v>
      </c>
      <c r="G68" s="81">
        <f t="shared" ref="G68" si="38">C68-C67</f>
        <v>6</v>
      </c>
      <c r="H68" s="81">
        <f t="shared" si="25"/>
        <v>138</v>
      </c>
      <c r="I68" s="81">
        <f t="shared" ref="I68" si="39">B68-C68-D68</f>
        <v>3591</v>
      </c>
      <c r="J68" s="82">
        <f t="shared" si="6"/>
        <v>2.2171879750074782E-2</v>
      </c>
      <c r="K68" s="82">
        <f t="shared" si="7"/>
        <v>1.6420361247947454E-3</v>
      </c>
      <c r="L68" s="82">
        <f t="shared" si="8"/>
        <v>3.7766830870279149E-2</v>
      </c>
      <c r="M68" s="81">
        <f t="shared" ref="M68" si="40">J68/(K68+L68)</f>
        <v>0.56261144865814761</v>
      </c>
      <c r="N68" s="84">
        <f t="shared" si="13"/>
        <v>1.7876330956334865E-2</v>
      </c>
      <c r="O68" s="84"/>
      <c r="P68" s="85">
        <f t="shared" si="14"/>
        <v>0.63133730585132364</v>
      </c>
      <c r="Q68" s="87">
        <f t="shared" si="15"/>
        <v>1.7876330956334865E-2</v>
      </c>
      <c r="R68" s="96">
        <f t="shared" si="16"/>
        <v>0.35078636319234147</v>
      </c>
      <c r="AB68" s="119">
        <f t="shared" si="22"/>
        <v>93.428571428571431</v>
      </c>
      <c r="AC68" s="120">
        <f t="shared" si="22"/>
        <v>4.4285714285714288</v>
      </c>
    </row>
    <row r="69" spans="1:29" ht="13.8" x14ac:dyDescent="0.25">
      <c r="A69" s="95">
        <v>43927</v>
      </c>
      <c r="B69" s="81">
        <v>10284</v>
      </c>
      <c r="C69" s="81">
        <v>186</v>
      </c>
      <c r="D69" s="81">
        <v>6598</v>
      </c>
      <c r="E69" s="81"/>
      <c r="F69" s="81">
        <f t="shared" ref="F69" si="41">B69-B68</f>
        <v>47</v>
      </c>
      <c r="G69" s="81">
        <f t="shared" ref="G69" si="42">C69-C68</f>
        <v>3</v>
      </c>
      <c r="H69" s="81">
        <f t="shared" si="25"/>
        <v>135</v>
      </c>
      <c r="I69" s="81">
        <f t="shared" ref="I69" si="43">B69-C69-D69</f>
        <v>3500</v>
      </c>
      <c r="J69" s="82">
        <f t="shared" si="6"/>
        <v>1.3090890125096708E-2</v>
      </c>
      <c r="K69" s="82">
        <f t="shared" si="7"/>
        <v>8.3542188805346695E-4</v>
      </c>
      <c r="L69" s="82">
        <f t="shared" si="8"/>
        <v>3.7593984962406013E-2</v>
      </c>
      <c r="M69" s="81">
        <f t="shared" ref="M69" si="44">J69/(K69+L69)</f>
        <v>0.34064772782045133</v>
      </c>
      <c r="N69" s="84">
        <f t="shared" si="13"/>
        <v>1.8086347724620769E-2</v>
      </c>
      <c r="O69" s="84"/>
      <c r="P69" s="85">
        <f t="shared" si="14"/>
        <v>0.64157915208090233</v>
      </c>
      <c r="Q69" s="87">
        <f t="shared" si="15"/>
        <v>1.8086347724620769E-2</v>
      </c>
      <c r="R69" s="96">
        <f t="shared" si="16"/>
        <v>0.34033450019447686</v>
      </c>
      <c r="AB69" s="119">
        <f t="shared" si="22"/>
        <v>89</v>
      </c>
      <c r="AC69" s="120">
        <f t="shared" si="22"/>
        <v>4</v>
      </c>
    </row>
    <row r="70" spans="1:29" ht="13.8" x14ac:dyDescent="0.25">
      <c r="A70" s="95">
        <v>43928</v>
      </c>
      <c r="B70" s="81">
        <v>10331</v>
      </c>
      <c r="C70" s="81">
        <v>192</v>
      </c>
      <c r="D70" s="81">
        <v>6694</v>
      </c>
      <c r="E70" s="81"/>
      <c r="F70" s="81">
        <f t="shared" ref="F70" si="45">B70-B69</f>
        <v>47</v>
      </c>
      <c r="G70" s="81">
        <f t="shared" ref="G70" si="46">C70-C69</f>
        <v>6</v>
      </c>
      <c r="H70" s="81">
        <f t="shared" ref="H70" si="47">D70-D69</f>
        <v>96</v>
      </c>
      <c r="I70" s="81">
        <f t="shared" ref="I70" si="48">B70-C70-D70</f>
        <v>3445</v>
      </c>
      <c r="J70" s="82">
        <f t="shared" ref="J70:J72" si="49">F70/I69*$B$2/($B$2-B69)</f>
        <v>1.3431265583652346E-2</v>
      </c>
      <c r="K70" s="82">
        <f t="shared" ref="K70" si="50">G70/I69</f>
        <v>1.7142857142857142E-3</v>
      </c>
      <c r="L70" s="82">
        <f t="shared" ref="L70" si="51">H70/I69</f>
        <v>2.7428571428571427E-2</v>
      </c>
      <c r="M70" s="81">
        <f t="shared" ref="M70" si="52">J70/(K70+L70)</f>
        <v>0.46087676022336488</v>
      </c>
      <c r="N70" s="84">
        <f t="shared" si="13"/>
        <v>1.8584841738457071E-2</v>
      </c>
      <c r="O70" s="84"/>
      <c r="P70" s="85">
        <f t="shared" si="14"/>
        <v>0.64795276352724807</v>
      </c>
      <c r="Q70" s="87">
        <f t="shared" si="15"/>
        <v>1.8584841738457071E-2</v>
      </c>
      <c r="R70" s="96">
        <f t="shared" si="16"/>
        <v>0.33346239473429484</v>
      </c>
      <c r="AB70" s="119">
        <f t="shared" si="22"/>
        <v>77.857142857142861</v>
      </c>
      <c r="AC70" s="120">
        <f t="shared" si="22"/>
        <v>4.2857142857142856</v>
      </c>
    </row>
    <row r="71" spans="1:29" ht="13.8" x14ac:dyDescent="0.25">
      <c r="A71" s="95">
        <v>43929</v>
      </c>
      <c r="B71" s="81">
        <v>10384</v>
      </c>
      <c r="C71" s="81">
        <v>200</v>
      </c>
      <c r="D71" s="81">
        <v>6776</v>
      </c>
      <c r="E71" s="81"/>
      <c r="F71" s="81">
        <f t="shared" ref="F71" si="53">B71-B70</f>
        <v>53</v>
      </c>
      <c r="G71" s="81">
        <f t="shared" ref="G71" si="54">C71-C70</f>
        <v>8</v>
      </c>
      <c r="H71" s="81">
        <f t="shared" ref="H71" si="55">D71-D70</f>
        <v>82</v>
      </c>
      <c r="I71" s="81">
        <f t="shared" ref="I71" si="56">B71-C71-D71</f>
        <v>3408</v>
      </c>
      <c r="J71" s="82">
        <f t="shared" si="49"/>
        <v>1.5387716087208902E-2</v>
      </c>
      <c r="K71" s="82">
        <f t="shared" ref="K71" si="57">G71/I70</f>
        <v>2.3222060957910013E-3</v>
      </c>
      <c r="L71" s="82">
        <f t="shared" ref="L71" si="58">H71/I70</f>
        <v>2.3802612481857766E-2</v>
      </c>
      <c r="M71" s="81">
        <f t="shared" ref="M71" si="59">J71/(K71+L71)</f>
        <v>0.58900757689371852</v>
      </c>
      <c r="N71" s="84">
        <f t="shared" si="13"/>
        <v>1.9260400616332819E-2</v>
      </c>
      <c r="O71" s="84"/>
      <c r="P71" s="85">
        <f t="shared" si="14"/>
        <v>0.65254237288135597</v>
      </c>
      <c r="Q71" s="87">
        <f t="shared" si="15"/>
        <v>1.9260400616332819E-2</v>
      </c>
      <c r="R71" s="96">
        <f t="shared" si="16"/>
        <v>0.3281972265023112</v>
      </c>
      <c r="AB71" s="119">
        <f t="shared" si="22"/>
        <v>71</v>
      </c>
      <c r="AC71" s="120">
        <f t="shared" si="22"/>
        <v>5</v>
      </c>
    </row>
    <row r="72" spans="1:29" ht="13.8" x14ac:dyDescent="0.25">
      <c r="A72" s="95">
        <v>43930</v>
      </c>
      <c r="B72" s="81">
        <v>10423</v>
      </c>
      <c r="C72" s="81">
        <v>204</v>
      </c>
      <c r="D72" s="81">
        <v>6973</v>
      </c>
      <c r="E72" s="81"/>
      <c r="F72" s="81">
        <f t="shared" ref="F72" si="60">B72-B71</f>
        <v>39</v>
      </c>
      <c r="G72" s="81">
        <f t="shared" ref="G72" si="61">C72-C71</f>
        <v>4</v>
      </c>
      <c r="H72" s="81">
        <f t="shared" ref="H72" si="62">D72-D71</f>
        <v>197</v>
      </c>
      <c r="I72" s="81">
        <f t="shared" ref="I72" si="63">B72-C72-D72</f>
        <v>3246</v>
      </c>
      <c r="J72" s="82">
        <f t="shared" si="49"/>
        <v>1.1445980227108075E-2</v>
      </c>
      <c r="K72" s="82">
        <f t="shared" ref="K72" si="64">G72/I71</f>
        <v>1.1737089201877935E-3</v>
      </c>
      <c r="L72" s="82">
        <f t="shared" ref="L72" si="65">H72/I71</f>
        <v>5.7805164319248828E-2</v>
      </c>
      <c r="M72" s="81">
        <f t="shared" ref="M72" si="66">J72/(K72+L72)</f>
        <v>0.19406915728350407</v>
      </c>
      <c r="N72" s="84">
        <f t="shared" si="13"/>
        <v>1.9572100163100833E-2</v>
      </c>
      <c r="O72" s="84"/>
      <c r="P72" s="85">
        <f t="shared" si="14"/>
        <v>0.66900124724167709</v>
      </c>
      <c r="Q72" s="87">
        <f t="shared" si="15"/>
        <v>1.9572100163100833E-2</v>
      </c>
      <c r="R72" s="96">
        <f t="shared" si="16"/>
        <v>0.31142665259522206</v>
      </c>
      <c r="AB72" s="119">
        <f t="shared" si="22"/>
        <v>63.857142857142854</v>
      </c>
      <c r="AC72" s="120">
        <f t="shared" si="22"/>
        <v>5</v>
      </c>
    </row>
    <row r="73" spans="1:29" ht="13.8" x14ac:dyDescent="0.25">
      <c r="A73" s="95">
        <v>43931</v>
      </c>
      <c r="B73" s="81">
        <v>10450</v>
      </c>
      <c r="C73" s="81">
        <v>208</v>
      </c>
      <c r="D73" s="81">
        <v>7117</v>
      </c>
      <c r="E73" s="81"/>
      <c r="F73" s="81">
        <f t="shared" ref="F73" si="67">B73-B72</f>
        <v>27</v>
      </c>
      <c r="G73" s="81">
        <f t="shared" ref="G73" si="68">C73-C72</f>
        <v>4</v>
      </c>
      <c r="H73" s="81">
        <f t="shared" ref="H73" si="69">D73-D72</f>
        <v>144</v>
      </c>
      <c r="I73" s="81">
        <f t="shared" ref="I73" si="70">B73-C73-D73</f>
        <v>3125</v>
      </c>
      <c r="J73" s="82">
        <f t="shared" ref="J73" si="71">F73/I72*$B$2/($B$2-B72)</f>
        <v>8.31962113457369E-3</v>
      </c>
      <c r="K73" s="82">
        <f t="shared" ref="K73" si="72">G73/I72</f>
        <v>1.2322858903265558E-3</v>
      </c>
      <c r="L73" s="82">
        <f t="shared" ref="L73" si="73">H73/I72</f>
        <v>4.4362292051756007E-2</v>
      </c>
      <c r="M73" s="81">
        <f t="shared" ref="M73" si="74">J73/(K73+L73)</f>
        <v>0.18246952839747432</v>
      </c>
      <c r="N73" s="84">
        <f t="shared" si="13"/>
        <v>1.9904306220095695E-2</v>
      </c>
      <c r="O73" s="84"/>
      <c r="P73" s="85">
        <f t="shared" si="14"/>
        <v>0.68105263157894735</v>
      </c>
      <c r="Q73" s="87">
        <f t="shared" si="15"/>
        <v>1.9904306220095695E-2</v>
      </c>
      <c r="R73" s="96">
        <f t="shared" si="16"/>
        <v>0.299043062200957</v>
      </c>
      <c r="AB73" s="119">
        <f t="shared" si="22"/>
        <v>55.428571428571431</v>
      </c>
      <c r="AC73" s="120">
        <f t="shared" si="22"/>
        <v>4.8571428571428568</v>
      </c>
    </row>
    <row r="74" spans="1:29" ht="13.8" x14ac:dyDescent="0.25">
      <c r="A74" s="95">
        <v>43932</v>
      </c>
      <c r="B74" s="81">
        <v>10480</v>
      </c>
      <c r="C74" s="81">
        <v>211</v>
      </c>
      <c r="D74" s="81">
        <v>7243</v>
      </c>
      <c r="E74" s="81"/>
      <c r="F74" s="81">
        <f t="shared" ref="F74" si="75">B74-B73</f>
        <v>30</v>
      </c>
      <c r="G74" s="81">
        <f t="shared" ref="G74" si="76">C74-C73</f>
        <v>3</v>
      </c>
      <c r="H74" s="81">
        <f t="shared" ref="H74" si="77">D74-D73</f>
        <v>126</v>
      </c>
      <c r="I74" s="81">
        <f t="shared" ref="I74" si="78">B74-C74-D74</f>
        <v>3026</v>
      </c>
      <c r="J74" s="82">
        <f t="shared" ref="J74" si="79">F74/I73*$B$2/($B$2-B73)</f>
        <v>9.6019571298433318E-3</v>
      </c>
      <c r="K74" s="82">
        <f t="shared" ref="K74" si="80">G74/I73</f>
        <v>9.6000000000000002E-4</v>
      </c>
      <c r="L74" s="82">
        <f t="shared" ref="L74" si="81">H74/I73</f>
        <v>4.0320000000000002E-2</v>
      </c>
      <c r="M74" s="81">
        <f t="shared" ref="M74" si="82">J74/(K74+L74)</f>
        <v>0.23260555062604968</v>
      </c>
      <c r="N74" s="84">
        <f t="shared" si="13"/>
        <v>2.0133587786259542E-2</v>
      </c>
      <c r="O74" s="84"/>
      <c r="P74" s="85">
        <f t="shared" si="14"/>
        <v>0.69112595419847334</v>
      </c>
      <c r="Q74" s="87">
        <f t="shared" si="15"/>
        <v>2.0133587786259542E-2</v>
      </c>
      <c r="R74" s="96">
        <f t="shared" si="16"/>
        <v>0.28874045801526715</v>
      </c>
      <c r="AB74" s="119">
        <f t="shared" si="22"/>
        <v>46.285714285714285</v>
      </c>
      <c r="AC74" s="120">
        <f t="shared" si="22"/>
        <v>4.8571428571428568</v>
      </c>
    </row>
    <row r="75" spans="1:29" ht="13.8" x14ac:dyDescent="0.25">
      <c r="A75" s="95">
        <v>43933</v>
      </c>
      <c r="B75" s="81">
        <v>10512</v>
      </c>
      <c r="C75" s="81">
        <v>214</v>
      </c>
      <c r="D75" s="81">
        <v>7368</v>
      </c>
      <c r="E75" s="81"/>
      <c r="F75" s="81">
        <f t="shared" ref="F75" si="83">B75-B74</f>
        <v>32</v>
      </c>
      <c r="G75" s="81">
        <f t="shared" ref="G75" si="84">C75-C74</f>
        <v>3</v>
      </c>
      <c r="H75" s="81">
        <f t="shared" ref="H75" si="85">D75-D74</f>
        <v>125</v>
      </c>
      <c r="I75" s="81">
        <f t="shared" ref="I75" si="86">B75-C75-D75</f>
        <v>2930</v>
      </c>
      <c r="J75" s="82">
        <f t="shared" ref="J75" si="87">F75/I74*$B$2/($B$2-B74)</f>
        <v>1.0577178618139059E-2</v>
      </c>
      <c r="K75" s="82">
        <f t="shared" ref="K75" si="88">G75/I74</f>
        <v>9.9140779907468612E-4</v>
      </c>
      <c r="L75" s="82">
        <f t="shared" ref="L75" si="89">H75/I74</f>
        <v>4.1308658294778589E-2</v>
      </c>
      <c r="M75" s="81">
        <f t="shared" ref="M75" si="90">J75/(K75+L75)</f>
        <v>0.25005111326944363</v>
      </c>
      <c r="N75" s="84">
        <f t="shared" si="13"/>
        <v>2.0357686453576863E-2</v>
      </c>
      <c r="O75" s="84"/>
      <c r="P75" s="85">
        <f t="shared" si="14"/>
        <v>0.70091324200913241</v>
      </c>
      <c r="Q75" s="87">
        <f t="shared" si="15"/>
        <v>2.0357686453576863E-2</v>
      </c>
      <c r="R75" s="96">
        <f t="shared" si="16"/>
        <v>0.27872907153729076</v>
      </c>
      <c r="AB75" s="119">
        <f t="shared" si="22"/>
        <v>39.285714285714285</v>
      </c>
      <c r="AC75" s="120">
        <f t="shared" si="22"/>
        <v>4.4285714285714288</v>
      </c>
    </row>
    <row r="76" spans="1:29" ht="13.8" x14ac:dyDescent="0.25">
      <c r="A76" s="95">
        <v>43934</v>
      </c>
      <c r="B76" s="81">
        <v>10537</v>
      </c>
      <c r="C76" s="81">
        <v>217</v>
      </c>
      <c r="D76" s="81">
        <v>7447</v>
      </c>
      <c r="E76" s="81"/>
      <c r="F76" s="81">
        <f t="shared" ref="F76" si="91">B76-B75</f>
        <v>25</v>
      </c>
      <c r="G76" s="81">
        <f t="shared" ref="G76" si="92">C76-C75</f>
        <v>3</v>
      </c>
      <c r="H76" s="81">
        <f t="shared" ref="H76" si="93">D76-D75</f>
        <v>79</v>
      </c>
      <c r="I76" s="81">
        <f t="shared" ref="I76" si="94">B76-C76-D76</f>
        <v>2873</v>
      </c>
      <c r="J76" s="82">
        <f t="shared" ref="J76" si="95">F76/I75*$B$2/($B$2-B75)</f>
        <v>8.5341730161263528E-3</v>
      </c>
      <c r="K76" s="82">
        <f t="shared" ref="K76" si="96">G76/I75</f>
        <v>1.0238907849829352E-3</v>
      </c>
      <c r="L76" s="82">
        <f t="shared" ref="L76" si="97">H76/I75</f>
        <v>2.6962457337883959E-2</v>
      </c>
      <c r="M76" s="81">
        <f t="shared" ref="M76" si="98">J76/(K76+L76)</f>
        <v>0.30494057240549038</v>
      </c>
      <c r="N76" s="84">
        <f t="shared" si="13"/>
        <v>2.0594096991553575E-2</v>
      </c>
      <c r="O76" s="84"/>
      <c r="P76" s="85">
        <f t="shared" si="14"/>
        <v>0.70674765113409888</v>
      </c>
      <c r="Q76" s="87">
        <f t="shared" si="15"/>
        <v>2.0594096991553575E-2</v>
      </c>
      <c r="R76" s="96">
        <f t="shared" si="16"/>
        <v>0.27265825187434756</v>
      </c>
      <c r="AB76" s="119">
        <f t="shared" ref="AB76:AC91" si="99">AVERAGE(F70:F76)</f>
        <v>36.142857142857146</v>
      </c>
      <c r="AC76" s="120">
        <f t="shared" si="99"/>
        <v>4.4285714285714288</v>
      </c>
    </row>
    <row r="77" spans="1:29" ht="13.8" x14ac:dyDescent="0.25">
      <c r="A77" s="95">
        <v>43935</v>
      </c>
      <c r="B77" s="81">
        <v>10564</v>
      </c>
      <c r="C77" s="81">
        <v>222</v>
      </c>
      <c r="D77" s="81">
        <v>7534</v>
      </c>
      <c r="E77" s="81"/>
      <c r="F77" s="81">
        <f t="shared" ref="F77" si="100">B77-B76</f>
        <v>27</v>
      </c>
      <c r="G77" s="81">
        <f t="shared" ref="G77" si="101">C77-C76</f>
        <v>5</v>
      </c>
      <c r="H77" s="81">
        <f t="shared" ref="H77" si="102">D77-D76</f>
        <v>87</v>
      </c>
      <c r="I77" s="81">
        <f t="shared" ref="I77" si="103">B77-C77-D77</f>
        <v>2808</v>
      </c>
      <c r="J77" s="82">
        <f t="shared" ref="J77" si="104">F77/I76*$B$2/($B$2-B76)</f>
        <v>9.399773847351349E-3</v>
      </c>
      <c r="K77" s="82">
        <f t="shared" ref="K77" si="105">G77/I76</f>
        <v>1.7403411068569439E-3</v>
      </c>
      <c r="L77" s="82">
        <f t="shared" ref="L77" si="106">H77/I76</f>
        <v>3.0281935259310826E-2</v>
      </c>
      <c r="M77" s="81">
        <f t="shared" ref="M77" si="107">J77/(K77+L77)</f>
        <v>0.29353858982000458</v>
      </c>
      <c r="N77" s="84">
        <f t="shared" si="13"/>
        <v>2.1014767133661492E-2</v>
      </c>
      <c r="O77" s="84"/>
      <c r="P77" s="85">
        <f t="shared" si="14"/>
        <v>0.71317682695948503</v>
      </c>
      <c r="Q77" s="87">
        <f t="shared" si="15"/>
        <v>2.1014767133661492E-2</v>
      </c>
      <c r="R77" s="96">
        <f t="shared" si="16"/>
        <v>0.26580840590685351</v>
      </c>
      <c r="AB77" s="119">
        <f t="shared" si="99"/>
        <v>33.285714285714285</v>
      </c>
      <c r="AC77" s="120">
        <f t="shared" si="99"/>
        <v>4.2857142857142856</v>
      </c>
    </row>
    <row r="78" spans="1:29" ht="13.8" x14ac:dyDescent="0.25">
      <c r="A78" s="95">
        <v>43936</v>
      </c>
      <c r="B78" s="81">
        <v>10591</v>
      </c>
      <c r="C78" s="81">
        <v>225</v>
      </c>
      <c r="D78" s="81">
        <v>7616</v>
      </c>
      <c r="E78" s="81"/>
      <c r="F78" s="81">
        <f t="shared" ref="F78" si="108">B78-B77</f>
        <v>27</v>
      </c>
      <c r="G78" s="81">
        <f t="shared" ref="G78" si="109">C78-C77</f>
        <v>3</v>
      </c>
      <c r="H78" s="81">
        <f t="shared" ref="H78" si="110">D78-D77</f>
        <v>82</v>
      </c>
      <c r="I78" s="81">
        <f t="shared" ref="I78" si="111">B78-C78-D78</f>
        <v>2750</v>
      </c>
      <c r="J78" s="82">
        <f t="shared" ref="J78" si="112">F78/I77*$B$2/($B$2-B77)</f>
        <v>9.6173662707841421E-3</v>
      </c>
      <c r="K78" s="82">
        <f t="shared" ref="K78" si="113">G78/I77</f>
        <v>1.0683760683760685E-3</v>
      </c>
      <c r="L78" s="82">
        <f t="shared" ref="L78" si="114">H78/I77</f>
        <v>2.9202279202279201E-2</v>
      </c>
      <c r="M78" s="81">
        <f t="shared" ref="M78" si="115">J78/(K78+L78)</f>
        <v>0.31771252339249262</v>
      </c>
      <c r="N78" s="84">
        <f t="shared" si="13"/>
        <v>2.1244452837314701E-2</v>
      </c>
      <c r="O78" s="84"/>
      <c r="P78" s="85">
        <f t="shared" si="14"/>
        <v>0.7191011235955056</v>
      </c>
      <c r="Q78" s="87">
        <f t="shared" si="15"/>
        <v>2.1244452837314701E-2</v>
      </c>
      <c r="R78" s="96">
        <f t="shared" si="16"/>
        <v>0.25965442356717972</v>
      </c>
      <c r="AB78" s="119">
        <f t="shared" si="99"/>
        <v>29.571428571428573</v>
      </c>
      <c r="AC78" s="120">
        <f t="shared" si="99"/>
        <v>3.5714285714285716</v>
      </c>
    </row>
    <row r="79" spans="1:29" ht="13.8" x14ac:dyDescent="0.25">
      <c r="A79" s="95">
        <v>43937</v>
      </c>
      <c r="B79" s="81">
        <v>10613</v>
      </c>
      <c r="C79" s="81">
        <v>229</v>
      </c>
      <c r="D79" s="81">
        <v>7757</v>
      </c>
      <c r="E79" s="81"/>
      <c r="F79" s="81">
        <f t="shared" ref="F79:F82" si="116">B79-B78</f>
        <v>22</v>
      </c>
      <c r="G79" s="81">
        <f t="shared" ref="G79:G82" si="117">C79-C78</f>
        <v>4</v>
      </c>
      <c r="H79" s="81">
        <f t="shared" ref="H79:H82" si="118">D79-D78</f>
        <v>141</v>
      </c>
      <c r="I79" s="81">
        <f t="shared" ref="I79" si="119">B79-C79-D79</f>
        <v>2627</v>
      </c>
      <c r="J79" s="82">
        <f t="shared" ref="J79" si="120">F79/I78*$B$2/($B$2-B78)</f>
        <v>8.0016529520883853E-3</v>
      </c>
      <c r="K79" s="82">
        <f t="shared" ref="K79" si="121">G79/I78</f>
        <v>1.4545454545454545E-3</v>
      </c>
      <c r="L79" s="82">
        <f t="shared" ref="L79" si="122">H79/I78</f>
        <v>5.1272727272727275E-2</v>
      </c>
      <c r="M79" s="81">
        <f t="shared" ref="M79:M80" si="123">J79/(K79+L79)</f>
        <v>0.15175548702236594</v>
      </c>
      <c r="N79" s="84">
        <f t="shared" si="13"/>
        <v>2.1577310845189861E-2</v>
      </c>
      <c r="O79" s="84"/>
      <c r="P79" s="85">
        <f t="shared" si="14"/>
        <v>0.73089607085649677</v>
      </c>
      <c r="Q79" s="87">
        <f t="shared" si="15"/>
        <v>2.1577310845189861E-2</v>
      </c>
      <c r="R79" s="96">
        <f t="shared" si="16"/>
        <v>0.24752661829831335</v>
      </c>
      <c r="AB79" s="119">
        <f t="shared" si="99"/>
        <v>27.142857142857142</v>
      </c>
      <c r="AC79" s="120">
        <f t="shared" si="99"/>
        <v>3.5714285714285716</v>
      </c>
    </row>
    <row r="80" spans="1:29" ht="13.8" x14ac:dyDescent="0.25">
      <c r="A80" s="95">
        <v>43938</v>
      </c>
      <c r="B80" s="94">
        <v>10635</v>
      </c>
      <c r="C80" s="94">
        <v>230</v>
      </c>
      <c r="D80" s="94">
        <v>7829</v>
      </c>
      <c r="E80" s="94"/>
      <c r="F80" s="81">
        <f t="shared" si="116"/>
        <v>22</v>
      </c>
      <c r="G80" s="81">
        <f t="shared" si="117"/>
        <v>1</v>
      </c>
      <c r="H80" s="81">
        <f t="shared" si="118"/>
        <v>72</v>
      </c>
      <c r="I80" s="81">
        <f t="shared" ref="I80" si="124">B80-C80-D80</f>
        <v>2576</v>
      </c>
      <c r="J80" s="82">
        <f t="shared" ref="J80" si="125">F80/I79*$B$2/($B$2-B79)</f>
        <v>8.3763056956669777E-3</v>
      </c>
      <c r="K80" s="82">
        <f t="shared" ref="K80" si="126">G80/I79</f>
        <v>3.8066235249333843E-4</v>
      </c>
      <c r="L80" s="82">
        <f t="shared" ref="L80" si="127">H80/I79</f>
        <v>2.7407689379520365E-2</v>
      </c>
      <c r="M80" s="81">
        <f t="shared" si="123"/>
        <v>0.30143226113037191</v>
      </c>
      <c r="N80" s="84">
        <f t="shared" si="13"/>
        <v>2.1626704278326282E-2</v>
      </c>
      <c r="O80" s="84"/>
      <c r="P80" s="85">
        <f t="shared" si="14"/>
        <v>0.73615420780441942</v>
      </c>
      <c r="Q80" s="87">
        <f t="shared" si="15"/>
        <v>2.1626704278326282E-2</v>
      </c>
      <c r="R80" s="96">
        <f t="shared" si="16"/>
        <v>0.24221908791725433</v>
      </c>
      <c r="AB80" s="119">
        <f t="shared" si="99"/>
        <v>26.428571428571427</v>
      </c>
      <c r="AC80" s="120">
        <f t="shared" si="99"/>
        <v>3.1428571428571428</v>
      </c>
    </row>
    <row r="81" spans="1:29" ht="13.8" x14ac:dyDescent="0.25">
      <c r="A81" s="95">
        <v>43939</v>
      </c>
      <c r="B81" s="81">
        <v>10653</v>
      </c>
      <c r="C81" s="81">
        <v>232</v>
      </c>
      <c r="D81" s="81">
        <v>7937</v>
      </c>
      <c r="E81" s="81"/>
      <c r="F81" s="81">
        <f t="shared" si="116"/>
        <v>18</v>
      </c>
      <c r="G81" s="81">
        <f t="shared" si="117"/>
        <v>2</v>
      </c>
      <c r="H81" s="81">
        <f t="shared" si="118"/>
        <v>108</v>
      </c>
      <c r="I81" s="81">
        <f t="shared" ref="I81" si="128">B81-C81-D81</f>
        <v>2484</v>
      </c>
      <c r="J81" s="82">
        <f t="shared" ref="J81" si="129">F81/I80*$B$2/($B$2-B80)</f>
        <v>6.9890274054628101E-3</v>
      </c>
      <c r="K81" s="82">
        <f t="shared" ref="K81" si="130">G81/I80</f>
        <v>7.7639751552795026E-4</v>
      </c>
      <c r="L81" s="82">
        <f t="shared" ref="L81" si="131">H81/I80</f>
        <v>4.192546583850932E-2</v>
      </c>
      <c r="M81" s="81">
        <f t="shared" ref="M81" si="132">J81/(K81+L81)</f>
        <v>0.1636703145133836</v>
      </c>
      <c r="N81" s="84">
        <f t="shared" si="13"/>
        <v>2.1777902938139491E-2</v>
      </c>
      <c r="O81" s="84"/>
      <c r="P81" s="85">
        <f t="shared" si="14"/>
        <v>0.7450483431897118</v>
      </c>
      <c r="Q81" s="87">
        <f t="shared" si="15"/>
        <v>2.1777902938139491E-2</v>
      </c>
      <c r="R81" s="96">
        <f t="shared" si="16"/>
        <v>0.23317375387214867</v>
      </c>
      <c r="AB81" s="119">
        <f t="shared" si="99"/>
        <v>24.714285714285715</v>
      </c>
      <c r="AC81" s="120">
        <f t="shared" si="99"/>
        <v>3</v>
      </c>
    </row>
    <row r="82" spans="1:29" ht="13.8" x14ac:dyDescent="0.25">
      <c r="A82" s="95">
        <v>43940</v>
      </c>
      <c r="B82" s="81">
        <v>10661</v>
      </c>
      <c r="C82" s="81">
        <v>234</v>
      </c>
      <c r="D82" s="81">
        <v>8042</v>
      </c>
      <c r="E82" s="81"/>
      <c r="F82" s="81">
        <f t="shared" si="116"/>
        <v>8</v>
      </c>
      <c r="G82" s="81">
        <f t="shared" si="117"/>
        <v>2</v>
      </c>
      <c r="H82" s="81">
        <f t="shared" si="118"/>
        <v>105</v>
      </c>
      <c r="I82" s="81">
        <f t="shared" ref="I82" si="133">B82-C82-D82</f>
        <v>2385</v>
      </c>
      <c r="J82" s="82">
        <f t="shared" ref="J82" si="134">F82/I81*$B$2/($B$2-B81)</f>
        <v>3.2212812522244717E-3</v>
      </c>
      <c r="K82" s="82">
        <f t="shared" ref="K82" si="135">G82/I81</f>
        <v>8.0515297906602254E-4</v>
      </c>
      <c r="L82" s="82">
        <f t="shared" ref="L82" si="136">H82/I81</f>
        <v>4.2270531400966184E-2</v>
      </c>
      <c r="M82" s="81">
        <f t="shared" ref="M82" si="137">J82/(K82+L82)</f>
        <v>7.4781893743229799E-2</v>
      </c>
      <c r="N82" s="84">
        <f t="shared" si="13"/>
        <v>2.1949160491511115E-2</v>
      </c>
      <c r="O82" s="84"/>
      <c r="P82" s="85">
        <f t="shared" si="14"/>
        <v>0.75433824219116408</v>
      </c>
      <c r="Q82" s="87">
        <f t="shared" si="15"/>
        <v>2.1949160491511115E-2</v>
      </c>
      <c r="R82" s="96">
        <f t="shared" si="16"/>
        <v>0.22371259731732485</v>
      </c>
      <c r="AB82" s="119">
        <f t="shared" si="99"/>
        <v>21.285714285714285</v>
      </c>
      <c r="AC82" s="120">
        <f t="shared" si="99"/>
        <v>2.8571428571428572</v>
      </c>
    </row>
    <row r="83" spans="1:29" ht="13.8" x14ac:dyDescent="0.25">
      <c r="A83" s="95">
        <v>43941</v>
      </c>
      <c r="B83" s="81">
        <v>10674</v>
      </c>
      <c r="C83" s="81">
        <v>236</v>
      </c>
      <c r="D83" s="81">
        <v>8114</v>
      </c>
      <c r="E83" s="81"/>
      <c r="F83" s="81">
        <f t="shared" ref="F83:F84" si="138">B83-B82</f>
        <v>13</v>
      </c>
      <c r="G83" s="81">
        <f t="shared" ref="G83:G84" si="139">C83-C82</f>
        <v>2</v>
      </c>
      <c r="H83" s="81">
        <f t="shared" ref="H83:H84" si="140">D83-D82</f>
        <v>72</v>
      </c>
      <c r="I83" s="81">
        <f t="shared" ref="I83:I84" si="141">B83-C83-D83</f>
        <v>2324</v>
      </c>
      <c r="J83" s="82">
        <f t="shared" ref="J83:J84" si="142">F83/I82*$B$2/($B$2-B82)</f>
        <v>5.451867423042594E-3</v>
      </c>
      <c r="K83" s="82">
        <f t="shared" ref="K83:K84" si="143">G83/I82</f>
        <v>8.3857442348008382E-4</v>
      </c>
      <c r="L83" s="82">
        <f t="shared" ref="L83:L84" si="144">H83/I82</f>
        <v>3.0188679245283019E-2</v>
      </c>
      <c r="M83" s="81">
        <f t="shared" ref="M83:M84" si="145">J83/(K83+L83)</f>
        <v>0.17571221356698091</v>
      </c>
      <c r="N83" s="84">
        <f t="shared" ref="N83:N84" si="146">C83/B83</f>
        <v>2.2109799512834927E-2</v>
      </c>
      <c r="O83" s="84"/>
      <c r="P83" s="85">
        <f t="shared" si="14"/>
        <v>0.76016488664043469</v>
      </c>
      <c r="Q83" s="87">
        <f t="shared" si="15"/>
        <v>2.2109799512834927E-2</v>
      </c>
      <c r="R83" s="96">
        <f t="shared" si="16"/>
        <v>0.21772531384673033</v>
      </c>
      <c r="AB83" s="119">
        <f t="shared" si="99"/>
        <v>19.571428571428573</v>
      </c>
      <c r="AC83" s="120">
        <f t="shared" si="99"/>
        <v>2.7142857142857144</v>
      </c>
    </row>
    <row r="84" spans="1:29" ht="13.8" x14ac:dyDescent="0.25">
      <c r="A84" s="95">
        <v>43942</v>
      </c>
      <c r="B84" s="81">
        <v>10683</v>
      </c>
      <c r="C84" s="81">
        <v>237</v>
      </c>
      <c r="D84" s="81">
        <v>8213</v>
      </c>
      <c r="E84" s="81"/>
      <c r="F84" s="81">
        <f t="shared" si="138"/>
        <v>9</v>
      </c>
      <c r="G84" s="81">
        <f t="shared" si="139"/>
        <v>1</v>
      </c>
      <c r="H84" s="81">
        <f t="shared" si="140"/>
        <v>99</v>
      </c>
      <c r="I84" s="81">
        <f t="shared" si="141"/>
        <v>2233</v>
      </c>
      <c r="J84" s="82">
        <f t="shared" si="142"/>
        <v>3.873439822418306E-3</v>
      </c>
      <c r="K84" s="82">
        <f t="shared" si="143"/>
        <v>4.3029259896729778E-4</v>
      </c>
      <c r="L84" s="82">
        <f t="shared" si="144"/>
        <v>4.2598967297762476E-2</v>
      </c>
      <c r="M84" s="81">
        <f t="shared" si="145"/>
        <v>9.0018741473001429E-2</v>
      </c>
      <c r="N84" s="84">
        <f t="shared" si="146"/>
        <v>2.218477955630441E-2</v>
      </c>
      <c r="O84" s="84"/>
      <c r="P84" s="85">
        <f t="shared" si="14"/>
        <v>0.76879153795750255</v>
      </c>
      <c r="Q84" s="87">
        <f t="shared" si="15"/>
        <v>2.218477955630441E-2</v>
      </c>
      <c r="R84" s="96">
        <f t="shared" si="16"/>
        <v>0.20902368248619307</v>
      </c>
      <c r="AB84" s="119">
        <f t="shared" si="99"/>
        <v>17</v>
      </c>
      <c r="AC84" s="120">
        <f t="shared" si="99"/>
        <v>2.1428571428571428</v>
      </c>
    </row>
    <row r="85" spans="1:29" ht="13.8" x14ac:dyDescent="0.25">
      <c r="A85" s="95">
        <v>43943</v>
      </c>
      <c r="B85" s="81">
        <v>10694</v>
      </c>
      <c r="C85" s="81">
        <v>238</v>
      </c>
      <c r="D85" s="81">
        <v>8277</v>
      </c>
      <c r="E85" s="81"/>
      <c r="F85" s="81">
        <f t="shared" ref="F85" si="147">B85-B84</f>
        <v>11</v>
      </c>
      <c r="G85" s="81">
        <f t="shared" ref="G85" si="148">C85-C84</f>
        <v>1</v>
      </c>
      <c r="H85" s="81">
        <f t="shared" ref="H85:H87" si="149">D85-D84</f>
        <v>64</v>
      </c>
      <c r="I85" s="81">
        <f t="shared" ref="I85" si="150">B85-C85-D85</f>
        <v>2179</v>
      </c>
      <c r="J85" s="82">
        <f t="shared" ref="J85" si="151">F85/I84*$B$2/($B$2-B84)</f>
        <v>4.9271350453502271E-3</v>
      </c>
      <c r="K85" s="82">
        <f t="shared" ref="K85" si="152">G85/I84</f>
        <v>4.4782803403493058E-4</v>
      </c>
      <c r="L85" s="82">
        <f t="shared" ref="L85" si="153">H85/I84</f>
        <v>2.8660994178235557E-2</v>
      </c>
      <c r="M85" s="81">
        <f t="shared" ref="M85" si="154">J85/(K85+L85)</f>
        <v>0.16926603932718548</v>
      </c>
      <c r="N85" s="84">
        <f t="shared" ref="N85:N88" si="155">C85/B85</f>
        <v>2.225547035720965E-2</v>
      </c>
      <c r="O85" s="84"/>
      <c r="P85" s="85">
        <f t="shared" si="14"/>
        <v>0.77398541238077423</v>
      </c>
      <c r="Q85" s="87">
        <f t="shared" si="15"/>
        <v>2.225547035720965E-2</v>
      </c>
      <c r="R85" s="96">
        <f t="shared" si="16"/>
        <v>0.20375911726201612</v>
      </c>
      <c r="AB85" s="119">
        <f t="shared" si="99"/>
        <v>14.714285714285714</v>
      </c>
      <c r="AC85" s="120">
        <f t="shared" si="99"/>
        <v>1.8571428571428572</v>
      </c>
    </row>
    <row r="86" spans="1:29" ht="13.8" x14ac:dyDescent="0.25">
      <c r="A86" s="95">
        <v>43944</v>
      </c>
      <c r="B86" s="81">
        <v>10708</v>
      </c>
      <c r="C86" s="81">
        <v>240</v>
      </c>
      <c r="D86" s="94">
        <v>8501</v>
      </c>
      <c r="E86" s="94"/>
      <c r="F86" s="81">
        <f t="shared" ref="F86" si="156">B86-B85</f>
        <v>14</v>
      </c>
      <c r="G86" s="81">
        <f t="shared" ref="G86" si="157">C86-C85</f>
        <v>2</v>
      </c>
      <c r="H86" s="81">
        <f t="shared" si="149"/>
        <v>224</v>
      </c>
      <c r="I86" s="81">
        <f t="shared" ref="I86" si="158">B86-C86-D86</f>
        <v>1967</v>
      </c>
      <c r="J86" s="82">
        <f t="shared" ref="J86" si="159">F86/I85*$B$2/($B$2-B85)</f>
        <v>6.4263060137181218E-3</v>
      </c>
      <c r="K86" s="82">
        <f t="shared" ref="K86" si="160">G86/I85</f>
        <v>9.1785222579164757E-4</v>
      </c>
      <c r="L86" s="82">
        <f t="shared" ref="L86" si="161">H86/I85</f>
        <v>0.10279944928866452</v>
      </c>
      <c r="M86" s="81">
        <f t="shared" ref="M86" si="162">J86/(K86+L86)</f>
        <v>6.1959826565892863E-2</v>
      </c>
      <c r="N86" s="84">
        <f t="shared" si="155"/>
        <v>2.2413149047441166E-2</v>
      </c>
      <c r="O86" s="84"/>
      <c r="P86" s="85">
        <f t="shared" si="14"/>
        <v>0.79389241688457224</v>
      </c>
      <c r="Q86" s="87">
        <f t="shared" si="15"/>
        <v>2.2413149047441166E-2</v>
      </c>
      <c r="R86" s="96">
        <f t="shared" si="16"/>
        <v>0.18369443406798658</v>
      </c>
      <c r="AB86" s="119">
        <f t="shared" si="99"/>
        <v>13.571428571428571</v>
      </c>
      <c r="AC86" s="120">
        <f t="shared" si="99"/>
        <v>1.5714285714285714</v>
      </c>
    </row>
    <row r="87" spans="1:29" ht="13.8" x14ac:dyDescent="0.25">
      <c r="A87" s="95">
        <v>43945</v>
      </c>
      <c r="B87" s="81">
        <v>10718</v>
      </c>
      <c r="C87" s="81">
        <v>240</v>
      </c>
      <c r="D87" s="81">
        <v>8635</v>
      </c>
      <c r="E87" s="81"/>
      <c r="F87" s="81">
        <f t="shared" ref="F87" si="163">B87-B86</f>
        <v>10</v>
      </c>
      <c r="G87" s="81">
        <f t="shared" ref="G87" si="164">C87-C86</f>
        <v>0</v>
      </c>
      <c r="H87" s="81">
        <f t="shared" si="149"/>
        <v>134</v>
      </c>
      <c r="I87" s="81">
        <f t="shared" ref="I87" si="165">B87-C87-D87</f>
        <v>1843</v>
      </c>
      <c r="J87" s="82">
        <f t="shared" ref="J87" si="166">F87/I86*$B$2/($B$2-B86)</f>
        <v>5.0849461211588745E-3</v>
      </c>
      <c r="K87" s="82">
        <f t="shared" ref="K87" si="167">G87/I86</f>
        <v>0</v>
      </c>
      <c r="L87" s="82">
        <f t="shared" ref="L87" si="168">H87/I86</f>
        <v>6.8124046771733601E-2</v>
      </c>
      <c r="M87" s="81">
        <f t="shared" ref="M87" si="169">J87/(K87+L87)</f>
        <v>7.464245537551871E-2</v>
      </c>
      <c r="N87" s="84">
        <f t="shared" si="155"/>
        <v>2.2392237357715991E-2</v>
      </c>
      <c r="O87" s="84"/>
      <c r="P87" s="85">
        <f t="shared" si="14"/>
        <v>0.80565403993282325</v>
      </c>
      <c r="Q87" s="87">
        <f t="shared" si="15"/>
        <v>2.2392237357715991E-2</v>
      </c>
      <c r="R87" s="96">
        <f t="shared" si="16"/>
        <v>0.17195372270946074</v>
      </c>
      <c r="AB87" s="119">
        <f t="shared" si="99"/>
        <v>11.857142857142858</v>
      </c>
      <c r="AC87" s="120">
        <f t="shared" si="99"/>
        <v>1.4285714285714286</v>
      </c>
    </row>
    <row r="88" spans="1:29" ht="13.8" x14ac:dyDescent="0.25">
      <c r="A88" s="95">
        <v>43946</v>
      </c>
      <c r="B88" s="81">
        <v>10728</v>
      </c>
      <c r="C88" s="81">
        <v>242</v>
      </c>
      <c r="D88" s="81">
        <v>8717</v>
      </c>
      <c r="E88" s="81"/>
      <c r="F88" s="81">
        <f t="shared" ref="F88" si="170">B88-B87</f>
        <v>10</v>
      </c>
      <c r="G88" s="81">
        <f t="shared" ref="G88" si="171">C88-C87</f>
        <v>2</v>
      </c>
      <c r="H88" s="81">
        <f t="shared" ref="H88" si="172">D88-D87</f>
        <v>82</v>
      </c>
      <c r="I88" s="81">
        <f t="shared" ref="I88" si="173">B88-C88-D88</f>
        <v>1769</v>
      </c>
      <c r="J88" s="82">
        <f t="shared" ref="J88" si="174">F88/I87*$B$2/($B$2-B87)</f>
        <v>5.4270705217711653E-3</v>
      </c>
      <c r="K88" s="82">
        <f t="shared" ref="K88" si="175">G88/I87</f>
        <v>1.0851871947911015E-3</v>
      </c>
      <c r="L88" s="82">
        <f t="shared" ref="L88" si="176">H88/I87</f>
        <v>4.4492674986435159E-2</v>
      </c>
      <c r="M88" s="81">
        <f t="shared" ref="M88" si="177">J88/(K88+L88)</f>
        <v>0.11907251156695545</v>
      </c>
      <c r="N88" s="84">
        <f t="shared" si="155"/>
        <v>2.2557792692020878E-2</v>
      </c>
      <c r="O88" s="84"/>
      <c r="P88" s="85">
        <f t="shared" si="14"/>
        <v>0.81254660700969428</v>
      </c>
      <c r="Q88" s="87">
        <f t="shared" si="15"/>
        <v>2.2557792692020878E-2</v>
      </c>
      <c r="R88" s="96">
        <f t="shared" si="16"/>
        <v>0.16489560029828487</v>
      </c>
      <c r="AB88" s="119">
        <f t="shared" si="99"/>
        <v>10.714285714285714</v>
      </c>
      <c r="AC88" s="120">
        <f t="shared" si="99"/>
        <v>1.4285714285714286</v>
      </c>
    </row>
    <row r="89" spans="1:29" ht="13.8" x14ac:dyDescent="0.25">
      <c r="A89" s="95">
        <v>43947</v>
      </c>
      <c r="B89" s="81">
        <v>10738</v>
      </c>
      <c r="C89" s="81">
        <v>243</v>
      </c>
      <c r="D89" s="81">
        <v>8764</v>
      </c>
      <c r="E89" s="81"/>
      <c r="F89" s="81">
        <f t="shared" ref="F89" si="178">B89-B88</f>
        <v>10</v>
      </c>
      <c r="G89" s="81">
        <f t="shared" ref="G89" si="179">C89-C88</f>
        <v>1</v>
      </c>
      <c r="H89" s="81">
        <f t="shared" ref="H89" si="180">D89-D88</f>
        <v>47</v>
      </c>
      <c r="I89" s="81">
        <f t="shared" ref="I89" si="181">B89-C89-D89</f>
        <v>1731</v>
      </c>
      <c r="J89" s="82">
        <f t="shared" ref="J89" si="182">F89/I88*$B$2/($B$2-B88)</f>
        <v>5.6540943600507472E-3</v>
      </c>
      <c r="K89" s="82">
        <f t="shared" ref="K89" si="183">G89/I88</f>
        <v>5.6529112492933857E-4</v>
      </c>
      <c r="L89" s="82">
        <f t="shared" ref="L89" si="184">H89/I88</f>
        <v>2.6568682871678916E-2</v>
      </c>
      <c r="M89" s="81">
        <f t="shared" ref="M89" si="185">J89/(K89+L89)</f>
        <v>0.20837693589437023</v>
      </c>
      <c r="N89" s="84">
        <f t="shared" ref="N89" si="186">C89/B89</f>
        <v>2.2629912460420936E-2</v>
      </c>
      <c r="O89" s="84"/>
      <c r="P89" s="85">
        <f t="shared" si="14"/>
        <v>0.81616688396349413</v>
      </c>
      <c r="Q89" s="87">
        <f t="shared" si="15"/>
        <v>2.2629912460420936E-2</v>
      </c>
      <c r="R89" s="96">
        <f t="shared" si="16"/>
        <v>0.16120320357608497</v>
      </c>
      <c r="AB89" s="119">
        <f t="shared" si="99"/>
        <v>11</v>
      </c>
      <c r="AC89" s="120">
        <f t="shared" si="99"/>
        <v>1.2857142857142858</v>
      </c>
    </row>
    <row r="90" spans="1:29" ht="13.8" x14ac:dyDescent="0.25">
      <c r="A90" s="95">
        <v>43948</v>
      </c>
      <c r="B90" s="81">
        <v>10752</v>
      </c>
      <c r="C90" s="81">
        <v>244</v>
      </c>
      <c r="D90" s="81">
        <v>8854</v>
      </c>
      <c r="E90" s="81"/>
      <c r="F90" s="81">
        <f t="shared" ref="F90" si="187">B90-B89</f>
        <v>14</v>
      </c>
      <c r="G90" s="81">
        <f t="shared" ref="G90" si="188">C90-C89</f>
        <v>1</v>
      </c>
      <c r="H90" s="81">
        <f t="shared" ref="H90" si="189">D90-D89</f>
        <v>90</v>
      </c>
      <c r="I90" s="81">
        <f t="shared" ref="I90" si="190">B90-C90-D90</f>
        <v>1654</v>
      </c>
      <c r="J90" s="82">
        <f t="shared" ref="J90" si="191">F90/I89*$B$2/($B$2-B89)</f>
        <v>8.0895048087408807E-3</v>
      </c>
      <c r="K90" s="82">
        <f t="shared" ref="K90" si="192">G90/I89</f>
        <v>5.7770075101097628E-4</v>
      </c>
      <c r="L90" s="82">
        <f t="shared" ref="L90" si="193">H90/I89</f>
        <v>5.1993067590987867E-2</v>
      </c>
      <c r="M90" s="81">
        <f t="shared" ref="M90" si="194">J90/(K90+L90)</f>
        <v>0.15387838268055457</v>
      </c>
      <c r="N90" s="84">
        <f t="shared" ref="N90" si="195">C90/B90</f>
        <v>2.269345238095238E-2</v>
      </c>
      <c r="O90" s="84"/>
      <c r="P90" s="85">
        <f t="shared" si="14"/>
        <v>0.82347470238095233</v>
      </c>
      <c r="Q90" s="87">
        <f t="shared" si="15"/>
        <v>2.269345238095238E-2</v>
      </c>
      <c r="R90" s="96">
        <f t="shared" si="16"/>
        <v>0.15383184523809534</v>
      </c>
      <c r="AB90" s="119">
        <f t="shared" si="99"/>
        <v>11.142857142857142</v>
      </c>
      <c r="AC90" s="120">
        <f t="shared" si="99"/>
        <v>1.1428571428571428</v>
      </c>
    </row>
    <row r="91" spans="1:29" ht="13.8" x14ac:dyDescent="0.25">
      <c r="A91" s="95">
        <v>43949</v>
      </c>
      <c r="B91" s="81">
        <v>10761</v>
      </c>
      <c r="C91" s="81">
        <v>246</v>
      </c>
      <c r="D91" s="81">
        <v>8922</v>
      </c>
      <c r="E91" s="81"/>
      <c r="F91" s="81">
        <f t="shared" ref="F91" si="196">B91-B90</f>
        <v>9</v>
      </c>
      <c r="G91" s="81">
        <f t="shared" ref="G91" si="197">C91-C90</f>
        <v>2</v>
      </c>
      <c r="H91" s="81">
        <f t="shared" ref="H91" si="198">D91-D90</f>
        <v>68</v>
      </c>
      <c r="I91" s="81">
        <f t="shared" ref="I91" si="199">B91-C91-D91</f>
        <v>1593</v>
      </c>
      <c r="J91" s="82">
        <f t="shared" ref="J91" si="200">F91/I90*$B$2/($B$2-B90)</f>
        <v>5.4424956744011472E-3</v>
      </c>
      <c r="K91" s="82">
        <f t="shared" ref="K91" si="201">G91/I90</f>
        <v>1.2091898428053204E-3</v>
      </c>
      <c r="L91" s="82">
        <f t="shared" ref="L91" si="202">H91/I90</f>
        <v>4.1112454655380895E-2</v>
      </c>
      <c r="M91" s="81">
        <f t="shared" ref="M91" si="203">J91/(K91+L91)</f>
        <v>0.12859839779227855</v>
      </c>
      <c r="N91" s="84">
        <f t="shared" ref="N91" si="204">C91/B91</f>
        <v>2.2860328965709508E-2</v>
      </c>
      <c r="O91" s="84"/>
      <c r="P91" s="85">
        <f t="shared" si="14"/>
        <v>0.82910510175634233</v>
      </c>
      <c r="Q91" s="87">
        <f t="shared" si="15"/>
        <v>2.2860328965709508E-2</v>
      </c>
      <c r="R91" s="96">
        <f t="shared" si="16"/>
        <v>0.14803456927794811</v>
      </c>
      <c r="AB91" s="119">
        <f t="shared" si="99"/>
        <v>11.142857142857142</v>
      </c>
      <c r="AC91" s="120">
        <f t="shared" si="99"/>
        <v>1.2857142857142858</v>
      </c>
    </row>
    <row r="92" spans="1:29" ht="13.8" x14ac:dyDescent="0.25">
      <c r="A92" s="95">
        <v>43950</v>
      </c>
      <c r="B92" s="81">
        <v>10765</v>
      </c>
      <c r="C92" s="81">
        <v>247</v>
      </c>
      <c r="D92" s="81">
        <v>9059</v>
      </c>
      <c r="E92" s="81"/>
      <c r="F92" s="81">
        <f t="shared" ref="F92" si="205">B92-B91</f>
        <v>4</v>
      </c>
      <c r="G92" s="81">
        <f t="shared" ref="G92" si="206">C92-C91</f>
        <v>1</v>
      </c>
      <c r="H92" s="81">
        <f t="shared" ref="H92" si="207">D92-D91</f>
        <v>137</v>
      </c>
      <c r="I92" s="81">
        <f t="shared" ref="I92" si="208">B92-C92-D92</f>
        <v>1459</v>
      </c>
      <c r="J92" s="82">
        <f t="shared" ref="J92" si="209">F92/I91*$B$2/($B$2-B91)</f>
        <v>2.5115127086612343E-3</v>
      </c>
      <c r="K92" s="82">
        <f t="shared" ref="K92" si="210">G92/I91</f>
        <v>6.2774639045825491E-4</v>
      </c>
      <c r="L92" s="82">
        <f t="shared" ref="L92" si="211">H92/I91</f>
        <v>8.6001255492780912E-2</v>
      </c>
      <c r="M92" s="81">
        <f t="shared" ref="M92" si="212">J92/(K92+L92)</f>
        <v>2.8991592354328594E-2</v>
      </c>
      <c r="N92" s="84">
        <f t="shared" ref="N92" si="213">C92/B92</f>
        <v>2.2944728286112402E-2</v>
      </c>
      <c r="O92" s="84"/>
      <c r="P92" s="85">
        <f t="shared" si="14"/>
        <v>0.84152345564328845</v>
      </c>
      <c r="Q92" s="87">
        <f t="shared" si="15"/>
        <v>2.2944728286112402E-2</v>
      </c>
      <c r="R92" s="96">
        <f t="shared" si="16"/>
        <v>0.13553181607059916</v>
      </c>
      <c r="AB92" s="119">
        <f t="shared" ref="AB92:AC107" si="214">AVERAGE(F86:F92)</f>
        <v>10.142857142857142</v>
      </c>
      <c r="AC92" s="120">
        <f t="shared" si="214"/>
        <v>1.2857142857142858</v>
      </c>
    </row>
    <row r="93" spans="1:29" ht="13.8" x14ac:dyDescent="0.25">
      <c r="A93" s="95">
        <v>43951</v>
      </c>
      <c r="B93" s="81">
        <v>10774</v>
      </c>
      <c r="C93" s="81">
        <v>248</v>
      </c>
      <c r="D93" s="81">
        <v>9072</v>
      </c>
      <c r="E93" s="81"/>
      <c r="F93" s="81">
        <f t="shared" ref="F93" si="215">B93-B92</f>
        <v>9</v>
      </c>
      <c r="G93" s="81">
        <f t="shared" ref="G93" si="216">C93-C92</f>
        <v>1</v>
      </c>
      <c r="H93" s="81">
        <f t="shared" ref="H93" si="217">D93-D92</f>
        <v>13</v>
      </c>
      <c r="I93" s="81">
        <f t="shared" ref="I93" si="218">B93-C93-D93</f>
        <v>1454</v>
      </c>
      <c r="J93" s="82">
        <f t="shared" ref="J93" si="219">F93/I92*$B$2/($B$2-B92)</f>
        <v>6.1699041319329059E-3</v>
      </c>
      <c r="K93" s="82">
        <f t="shared" ref="K93" si="220">G93/I92</f>
        <v>6.8540095956134343E-4</v>
      </c>
      <c r="L93" s="82">
        <f t="shared" ref="L93" si="221">H93/I92</f>
        <v>8.9102124742974648E-3</v>
      </c>
      <c r="M93" s="81">
        <f t="shared" ref="M93" si="222">J93/(K93+L93)</f>
        <v>0.64299215203500781</v>
      </c>
      <c r="N93" s="84">
        <f t="shared" ref="N93" si="223">C93/B93</f>
        <v>2.3018377575645073E-2</v>
      </c>
      <c r="O93" s="84"/>
      <c r="P93" s="85">
        <f t="shared" si="14"/>
        <v>0.8420271022832746</v>
      </c>
      <c r="Q93" s="87">
        <f t="shared" si="15"/>
        <v>2.3018377575645073E-2</v>
      </c>
      <c r="R93" s="96">
        <f t="shared" si="16"/>
        <v>0.13495452014108034</v>
      </c>
      <c r="AB93" s="119">
        <f t="shared" si="214"/>
        <v>9.4285714285714288</v>
      </c>
      <c r="AC93" s="120">
        <f t="shared" si="214"/>
        <v>1.1428571428571428</v>
      </c>
    </row>
    <row r="94" spans="1:29" ht="13.8" x14ac:dyDescent="0.25">
      <c r="A94" s="95">
        <v>43952</v>
      </c>
      <c r="B94" s="81">
        <v>10780</v>
      </c>
      <c r="C94" s="81">
        <v>250</v>
      </c>
      <c r="D94" s="81">
        <v>9123</v>
      </c>
      <c r="E94" s="81"/>
      <c r="F94" s="81">
        <f t="shared" ref="F94" si="224">B94-B93</f>
        <v>6</v>
      </c>
      <c r="G94" s="81">
        <f t="shared" ref="G94" si="225">C94-C93</f>
        <v>2</v>
      </c>
      <c r="H94" s="81">
        <f t="shared" ref="H94" si="226">D94-D93</f>
        <v>51</v>
      </c>
      <c r="I94" s="81">
        <f t="shared" ref="I94" si="227">B94-C94-D94</f>
        <v>1407</v>
      </c>
      <c r="J94" s="82">
        <f t="shared" ref="J94" si="228">F94/I93*$B$2/($B$2-B93)</f>
        <v>4.1274148138699873E-3</v>
      </c>
      <c r="K94" s="82">
        <f t="shared" ref="K94" si="229">G94/I93</f>
        <v>1.375515818431912E-3</v>
      </c>
      <c r="L94" s="82">
        <f t="shared" ref="L94" si="230">H94/I93</f>
        <v>3.5075653370013754E-2</v>
      </c>
      <c r="M94" s="81">
        <f t="shared" ref="M94" si="231">J94/(K94+L94)</f>
        <v>0.11323134225220682</v>
      </c>
      <c r="N94" s="84">
        <f t="shared" ref="N94" si="232">C94/B94</f>
        <v>2.3191094619666047E-2</v>
      </c>
      <c r="O94" s="84"/>
      <c r="P94" s="85">
        <f t="shared" si="14"/>
        <v>0.84628942486085346</v>
      </c>
      <c r="Q94" s="87">
        <f t="shared" si="15"/>
        <v>2.3191094619666047E-2</v>
      </c>
      <c r="R94" s="96">
        <f t="shared" si="16"/>
        <v>0.13051948051948048</v>
      </c>
      <c r="AB94" s="119">
        <f t="shared" si="214"/>
        <v>8.8571428571428577</v>
      </c>
      <c r="AC94" s="120">
        <f t="shared" si="214"/>
        <v>1.4285714285714286</v>
      </c>
    </row>
    <row r="95" spans="1:29" ht="13.8" x14ac:dyDescent="0.25">
      <c r="A95" s="95">
        <v>43953</v>
      </c>
      <c r="B95" s="81">
        <v>10793</v>
      </c>
      <c r="C95" s="81">
        <v>250</v>
      </c>
      <c r="D95" s="81">
        <v>9183</v>
      </c>
      <c r="E95" s="81"/>
      <c r="F95" s="81">
        <f t="shared" ref="F95" si="233">B95-B94</f>
        <v>13</v>
      </c>
      <c r="G95" s="81">
        <f t="shared" ref="G95" si="234">C95-C94</f>
        <v>0</v>
      </c>
      <c r="H95" s="81">
        <f t="shared" ref="H95" si="235">D95-D94</f>
        <v>60</v>
      </c>
      <c r="I95" s="81">
        <f t="shared" ref="I95" si="236">B95-C95-D95</f>
        <v>1360</v>
      </c>
      <c r="J95" s="82">
        <f t="shared" ref="J95" si="237">F95/I94*$B$2/($B$2-B94)</f>
        <v>9.2414598369935479E-3</v>
      </c>
      <c r="K95" s="82">
        <f t="shared" ref="K95" si="238">G95/I94</f>
        <v>0</v>
      </c>
      <c r="L95" s="82">
        <f t="shared" ref="L95" si="239">H95/I94</f>
        <v>4.2643923240938165E-2</v>
      </c>
      <c r="M95" s="81">
        <f t="shared" ref="M95" si="240">J95/(K95+L95)</f>
        <v>0.21671223317749871</v>
      </c>
      <c r="N95" s="84">
        <f t="shared" ref="N95" si="241">C95/B95</f>
        <v>2.316316130825535E-2</v>
      </c>
      <c r="O95" s="84"/>
      <c r="P95" s="85">
        <f t="shared" si="14"/>
        <v>0.85082924117483549</v>
      </c>
      <c r="Q95" s="87">
        <f t="shared" si="15"/>
        <v>2.316316130825535E-2</v>
      </c>
      <c r="R95" s="96">
        <f t="shared" si="16"/>
        <v>0.12600759751690915</v>
      </c>
      <c r="AB95" s="119">
        <f t="shared" si="214"/>
        <v>9.2857142857142865</v>
      </c>
      <c r="AC95" s="120">
        <f t="shared" si="214"/>
        <v>1.1428571428571428</v>
      </c>
    </row>
    <row r="96" spans="1:29" ht="13.8" x14ac:dyDescent="0.25">
      <c r="A96" s="95">
        <v>43954</v>
      </c>
      <c r="B96" s="81">
        <v>10801</v>
      </c>
      <c r="C96" s="81">
        <v>252</v>
      </c>
      <c r="D96" s="81">
        <v>9217</v>
      </c>
      <c r="E96" s="81"/>
      <c r="F96" s="81">
        <f t="shared" ref="F96" si="242">B96-B95</f>
        <v>8</v>
      </c>
      <c r="G96" s="81">
        <f t="shared" ref="G96" si="243">C96-C95</f>
        <v>2</v>
      </c>
      <c r="H96" s="81">
        <f t="shared" ref="H96" si="244">D96-D95</f>
        <v>34</v>
      </c>
      <c r="I96" s="81">
        <f t="shared" ref="I96" si="245">B96-C96-D96</f>
        <v>1332</v>
      </c>
      <c r="J96" s="82">
        <f t="shared" ref="J96" si="246">F96/I95*$B$2/($B$2-B95)</f>
        <v>5.8835915331965664E-3</v>
      </c>
      <c r="K96" s="82">
        <f t="shared" ref="K96" si="247">G96/I95</f>
        <v>1.4705882352941176E-3</v>
      </c>
      <c r="L96" s="82">
        <f t="shared" ref="L96" si="248">H96/I95</f>
        <v>2.5000000000000001E-2</v>
      </c>
      <c r="M96" s="81">
        <f t="shared" ref="M96" si="249">J96/(K96+L96)</f>
        <v>0.2222690134763147</v>
      </c>
      <c r="N96" s="84">
        <f t="shared" ref="N96" si="250">C96/B96</f>
        <v>2.3331173039533377E-2</v>
      </c>
      <c r="O96" s="84"/>
      <c r="P96" s="85">
        <f t="shared" si="14"/>
        <v>0.85334691232293303</v>
      </c>
      <c r="Q96" s="87">
        <f t="shared" si="15"/>
        <v>2.3331173039533377E-2</v>
      </c>
      <c r="R96" s="96">
        <f t="shared" si="16"/>
        <v>0.12332191463753361</v>
      </c>
      <c r="AB96" s="119">
        <f t="shared" si="214"/>
        <v>9</v>
      </c>
      <c r="AC96" s="120">
        <f t="shared" si="214"/>
        <v>1.2857142857142858</v>
      </c>
    </row>
    <row r="97" spans="1:29" ht="13.8" x14ac:dyDescent="0.25">
      <c r="A97" s="95">
        <v>43955</v>
      </c>
      <c r="B97" s="81">
        <v>10804</v>
      </c>
      <c r="C97" s="81">
        <v>254</v>
      </c>
      <c r="D97" s="81">
        <v>9283</v>
      </c>
      <c r="E97" s="81"/>
      <c r="F97" s="81">
        <f t="shared" ref="F97" si="251">B97-B96</f>
        <v>3</v>
      </c>
      <c r="G97" s="81">
        <f t="shared" ref="G97" si="252">C97-C96</f>
        <v>2</v>
      </c>
      <c r="H97" s="81">
        <f t="shared" ref="H97" si="253">D97-D96</f>
        <v>66</v>
      </c>
      <c r="I97" s="81">
        <f t="shared" ref="I97" si="254">B97-C97-D97</f>
        <v>1267</v>
      </c>
      <c r="J97" s="82">
        <f t="shared" ref="J97" si="255">F97/I96*$B$2/($B$2-B96)</f>
        <v>2.2527268395232162E-3</v>
      </c>
      <c r="K97" s="82">
        <f t="shared" ref="K97" si="256">G97/I96</f>
        <v>1.5015015015015015E-3</v>
      </c>
      <c r="L97" s="82">
        <f t="shared" ref="L97" si="257">H97/I96</f>
        <v>4.954954954954955E-2</v>
      </c>
      <c r="M97" s="81">
        <f t="shared" ref="M97" si="258">J97/(K97+L97)</f>
        <v>4.4126943385954763E-2</v>
      </c>
      <c r="N97" s="84">
        <f t="shared" ref="N97" si="259">C97/B97</f>
        <v>2.3509811181044057E-2</v>
      </c>
      <c r="O97" s="84"/>
      <c r="P97" s="85">
        <f t="shared" si="14"/>
        <v>0.85921880784894489</v>
      </c>
      <c r="Q97" s="87">
        <f t="shared" si="15"/>
        <v>2.3509811181044057E-2</v>
      </c>
      <c r="R97" s="96">
        <f t="shared" si="16"/>
        <v>0.11727138097001111</v>
      </c>
      <c r="AB97" s="119">
        <f t="shared" si="214"/>
        <v>7.4285714285714288</v>
      </c>
      <c r="AC97" s="120">
        <f t="shared" si="214"/>
        <v>1.4285714285714286</v>
      </c>
    </row>
    <row r="98" spans="1:29" ht="13.8" x14ac:dyDescent="0.25">
      <c r="A98" s="95">
        <v>43956</v>
      </c>
      <c r="B98" s="81">
        <v>10806</v>
      </c>
      <c r="C98" s="81">
        <v>255</v>
      </c>
      <c r="D98" s="81">
        <v>9333</v>
      </c>
      <c r="E98" s="81"/>
      <c r="F98" s="81">
        <f t="shared" ref="F98" si="260">B98-B97</f>
        <v>2</v>
      </c>
      <c r="G98" s="81">
        <f t="shared" ref="G98" si="261">C98-C97</f>
        <v>1</v>
      </c>
      <c r="H98" s="81">
        <f t="shared" ref="H98" si="262">D98-D97</f>
        <v>50</v>
      </c>
      <c r="I98" s="81">
        <f t="shared" ref="I98" si="263">B98-C98-D98</f>
        <v>1218</v>
      </c>
      <c r="J98" s="82">
        <f t="shared" ref="J98" si="264">F98/I97*$B$2/($B$2-B97)</f>
        <v>1.5788646808013495E-3</v>
      </c>
      <c r="K98" s="82">
        <f t="shared" ref="K98" si="265">G98/I97</f>
        <v>7.8926598263614838E-4</v>
      </c>
      <c r="L98" s="82">
        <f t="shared" ref="L98" si="266">H98/I97</f>
        <v>3.9463299131807419E-2</v>
      </c>
      <c r="M98" s="81">
        <f t="shared" ref="M98" si="267">J98/(K98+L98)</f>
        <v>3.9223951972064894E-2</v>
      </c>
      <c r="N98" s="84">
        <f t="shared" ref="N98" si="268">C98/B98</f>
        <v>2.359800111049417E-2</v>
      </c>
      <c r="O98" s="84"/>
      <c r="P98" s="85">
        <f t="shared" ref="P98:P134" si="269">D98/B98</f>
        <v>0.86368684064408663</v>
      </c>
      <c r="Q98" s="87">
        <f t="shared" ref="Q98:Q134" si="270">N98</f>
        <v>2.359800111049417E-2</v>
      </c>
      <c r="R98" s="96">
        <f t="shared" ref="R98:R134" si="271">IF(P98="","",1-SUM(P98:Q98))</f>
        <v>0.11271515824541922</v>
      </c>
      <c r="AB98" s="119">
        <f t="shared" si="214"/>
        <v>6.4285714285714288</v>
      </c>
      <c r="AC98" s="120">
        <f t="shared" si="214"/>
        <v>1.2857142857142858</v>
      </c>
    </row>
    <row r="99" spans="1:29" ht="13.8" x14ac:dyDescent="0.25">
      <c r="A99" s="95">
        <v>43957</v>
      </c>
      <c r="B99" s="81">
        <v>10810</v>
      </c>
      <c r="C99" s="81">
        <v>256</v>
      </c>
      <c r="D99" s="81">
        <v>9419</v>
      </c>
      <c r="E99" s="81"/>
      <c r="F99" s="81">
        <f t="shared" ref="F99" si="272">B99-B98</f>
        <v>4</v>
      </c>
      <c r="G99" s="81">
        <f t="shared" ref="G99" si="273">C99-C98</f>
        <v>1</v>
      </c>
      <c r="H99" s="81">
        <f t="shared" ref="H99" si="274">D99-D98</f>
        <v>86</v>
      </c>
      <c r="I99" s="81">
        <f t="shared" ref="I99" si="275">B99-C99-D99</f>
        <v>1135</v>
      </c>
      <c r="J99" s="82">
        <f t="shared" ref="J99" si="276">F99/I98*$B$2/($B$2-B98)</f>
        <v>3.2847645790275532E-3</v>
      </c>
      <c r="K99" s="82">
        <f t="shared" ref="K99" si="277">G99/I98</f>
        <v>8.2101806239737272E-4</v>
      </c>
      <c r="L99" s="82">
        <f t="shared" ref="L99" si="278">H99/I98</f>
        <v>7.0607553366174053E-2</v>
      </c>
      <c r="M99" s="81">
        <f t="shared" ref="M99" si="279">J99/(K99+L99)</f>
        <v>4.5986704106385751E-2</v>
      </c>
      <c r="N99" s="84">
        <f t="shared" ref="N99" si="280">C99/B99</f>
        <v>2.368177613320999E-2</v>
      </c>
      <c r="O99" s="84"/>
      <c r="P99" s="85">
        <f t="shared" si="269"/>
        <v>0.87132284921369108</v>
      </c>
      <c r="Q99" s="87">
        <f t="shared" si="270"/>
        <v>2.368177613320999E-2</v>
      </c>
      <c r="R99" s="96">
        <f t="shared" si="271"/>
        <v>0.10499537465309894</v>
      </c>
      <c r="AB99" s="119">
        <f t="shared" si="214"/>
        <v>6.4285714285714288</v>
      </c>
      <c r="AC99" s="120">
        <f t="shared" si="214"/>
        <v>1.2857142857142858</v>
      </c>
    </row>
    <row r="100" spans="1:29" ht="13.8" x14ac:dyDescent="0.25">
      <c r="A100" s="95">
        <v>43958</v>
      </c>
      <c r="B100" s="81">
        <v>10822</v>
      </c>
      <c r="C100" s="81">
        <v>256</v>
      </c>
      <c r="D100" s="81">
        <v>9484</v>
      </c>
      <c r="E100" s="81"/>
      <c r="F100" s="81">
        <f t="shared" ref="F100:F124" si="281">B100-B99</f>
        <v>12</v>
      </c>
      <c r="G100" s="81">
        <f t="shared" ref="G100:G124" si="282">C100-C99</f>
        <v>0</v>
      </c>
      <c r="H100" s="81">
        <f t="shared" ref="H100:H124" si="283">D100-D99</f>
        <v>65</v>
      </c>
      <c r="I100" s="81">
        <f t="shared" ref="I100:I124" si="284">B100-C100-D100</f>
        <v>1082</v>
      </c>
      <c r="J100" s="82">
        <f t="shared" ref="J100:J124" si="285">F100/I99*$B$2/($B$2-B99)</f>
        <v>1.0574916923697298E-2</v>
      </c>
      <c r="K100" s="82">
        <f t="shared" ref="K100:K124" si="286">G100/I99</f>
        <v>0</v>
      </c>
      <c r="L100" s="82">
        <f t="shared" ref="L100:L124" si="287">H100/I99</f>
        <v>5.7268722466960353E-2</v>
      </c>
      <c r="M100" s="81">
        <f t="shared" ref="M100:M124" si="288">J100/(K100+L100)</f>
        <v>0.18465431859071435</v>
      </c>
      <c r="N100" s="84">
        <f t="shared" ref="N100:N124" si="289">C100/B100</f>
        <v>2.3655516540380707E-2</v>
      </c>
      <c r="O100" s="84"/>
      <c r="P100" s="85">
        <f t="shared" si="269"/>
        <v>0.87636296433191652</v>
      </c>
      <c r="Q100" s="87">
        <f t="shared" si="270"/>
        <v>2.3655516540380707E-2</v>
      </c>
      <c r="R100" s="96">
        <f t="shared" si="271"/>
        <v>9.9981519127702811E-2</v>
      </c>
      <c r="AB100" s="119">
        <f t="shared" si="214"/>
        <v>6.8571428571428568</v>
      </c>
      <c r="AC100" s="120">
        <f t="shared" si="214"/>
        <v>1.1428571428571428</v>
      </c>
    </row>
    <row r="101" spans="1:29" ht="13.8" x14ac:dyDescent="0.25">
      <c r="A101" s="95">
        <v>43959</v>
      </c>
      <c r="B101" s="81">
        <v>10840</v>
      </c>
      <c r="C101" s="81">
        <v>256</v>
      </c>
      <c r="D101" s="81">
        <v>9568</v>
      </c>
      <c r="E101" s="81"/>
      <c r="F101" s="81">
        <f t="shared" si="281"/>
        <v>18</v>
      </c>
      <c r="G101" s="81">
        <f t="shared" si="282"/>
        <v>0</v>
      </c>
      <c r="H101" s="81">
        <f t="shared" si="283"/>
        <v>84</v>
      </c>
      <c r="I101" s="81">
        <f t="shared" si="284"/>
        <v>1016</v>
      </c>
      <c r="J101" s="82">
        <f t="shared" si="285"/>
        <v>1.6639371790600599E-2</v>
      </c>
      <c r="K101" s="82">
        <f t="shared" si="286"/>
        <v>0</v>
      </c>
      <c r="L101" s="82">
        <f t="shared" si="287"/>
        <v>7.763401109057301E-2</v>
      </c>
      <c r="M101" s="81">
        <f t="shared" si="288"/>
        <v>0.21433095568368868</v>
      </c>
      <c r="N101" s="84">
        <f t="shared" si="289"/>
        <v>2.3616236162361623E-2</v>
      </c>
      <c r="O101" s="84"/>
      <c r="P101" s="85">
        <f t="shared" si="269"/>
        <v>0.88265682656826572</v>
      </c>
      <c r="Q101" s="87">
        <f t="shared" si="270"/>
        <v>2.3616236162361623E-2</v>
      </c>
      <c r="R101" s="96">
        <f t="shared" si="271"/>
        <v>9.3726937269372645E-2</v>
      </c>
      <c r="AB101" s="119">
        <f t="shared" si="214"/>
        <v>8.5714285714285712</v>
      </c>
      <c r="AC101" s="120">
        <f>AVERAGE(G95:G101)</f>
        <v>0.8571428571428571</v>
      </c>
    </row>
    <row r="102" spans="1:29" ht="13.8" x14ac:dyDescent="0.25">
      <c r="A102" s="95">
        <v>43960</v>
      </c>
      <c r="B102" s="81">
        <v>10874</v>
      </c>
      <c r="C102" s="81">
        <v>256</v>
      </c>
      <c r="D102" s="81">
        <v>9610</v>
      </c>
      <c r="E102" s="81"/>
      <c r="F102" s="81">
        <f t="shared" si="281"/>
        <v>34</v>
      </c>
      <c r="G102" s="81">
        <f t="shared" si="282"/>
        <v>0</v>
      </c>
      <c r="H102" s="81">
        <f t="shared" si="283"/>
        <v>42</v>
      </c>
      <c r="I102" s="81">
        <f t="shared" si="284"/>
        <v>1008</v>
      </c>
      <c r="J102" s="82">
        <f t="shared" si="285"/>
        <v>3.3471643940799219E-2</v>
      </c>
      <c r="K102" s="82">
        <f t="shared" si="286"/>
        <v>0</v>
      </c>
      <c r="L102" s="82">
        <f t="shared" si="287"/>
        <v>4.1338582677165357E-2</v>
      </c>
      <c r="M102" s="81">
        <f t="shared" si="288"/>
        <v>0.80969500580600007</v>
      </c>
      <c r="N102" s="84">
        <f t="shared" si="289"/>
        <v>2.354239470296119E-2</v>
      </c>
      <c r="O102" s="84"/>
      <c r="P102" s="85">
        <f t="shared" si="269"/>
        <v>0.88375942615412917</v>
      </c>
      <c r="Q102" s="87">
        <f t="shared" si="270"/>
        <v>2.354239470296119E-2</v>
      </c>
      <c r="R102" s="96">
        <f t="shared" si="271"/>
        <v>9.2698179142909676E-2</v>
      </c>
      <c r="AB102" s="119">
        <f t="shared" si="214"/>
        <v>11.571428571428571</v>
      </c>
      <c r="AC102" s="120">
        <f t="shared" si="214"/>
        <v>0.8571428571428571</v>
      </c>
    </row>
    <row r="103" spans="1:29" ht="13.8" x14ac:dyDescent="0.25">
      <c r="A103" s="95">
        <v>43961</v>
      </c>
      <c r="B103" s="81">
        <v>10909</v>
      </c>
      <c r="C103" s="81">
        <v>256</v>
      </c>
      <c r="D103" s="81">
        <v>9632</v>
      </c>
      <c r="E103" s="81"/>
      <c r="F103" s="81">
        <f t="shared" si="281"/>
        <v>35</v>
      </c>
      <c r="G103" s="81">
        <f t="shared" si="282"/>
        <v>0</v>
      </c>
      <c r="H103" s="81">
        <f t="shared" si="283"/>
        <v>22</v>
      </c>
      <c r="I103" s="81">
        <f t="shared" si="284"/>
        <v>1021</v>
      </c>
      <c r="J103" s="82">
        <f t="shared" si="285"/>
        <v>3.4729588236378332E-2</v>
      </c>
      <c r="K103" s="82">
        <f t="shared" si="286"/>
        <v>0</v>
      </c>
      <c r="L103" s="82">
        <f t="shared" si="287"/>
        <v>2.1825396825396824E-2</v>
      </c>
      <c r="M103" s="81">
        <f t="shared" si="288"/>
        <v>1.5912465882849709</v>
      </c>
      <c r="N103" s="84">
        <f t="shared" si="289"/>
        <v>2.3466862223851866E-2</v>
      </c>
      <c r="O103" s="84"/>
      <c r="P103" s="85">
        <f t="shared" si="269"/>
        <v>0.88294069117242646</v>
      </c>
      <c r="Q103" s="87">
        <f t="shared" si="270"/>
        <v>2.3466862223851866E-2</v>
      </c>
      <c r="R103" s="96">
        <f t="shared" si="271"/>
        <v>9.359244660372168E-2</v>
      </c>
      <c r="AB103" s="119">
        <f t="shared" si="214"/>
        <v>15.428571428571429</v>
      </c>
      <c r="AC103" s="120">
        <f t="shared" si="214"/>
        <v>0.5714285714285714</v>
      </c>
    </row>
    <row r="104" spans="1:29" ht="13.8" x14ac:dyDescent="0.25">
      <c r="A104" s="95">
        <v>43962</v>
      </c>
      <c r="B104" s="81">
        <v>10936</v>
      </c>
      <c r="C104" s="81">
        <v>258</v>
      </c>
      <c r="D104" s="81">
        <v>9670</v>
      </c>
      <c r="E104" s="81"/>
      <c r="F104" s="81">
        <f t="shared" si="281"/>
        <v>27</v>
      </c>
      <c r="G104" s="81">
        <f t="shared" si="282"/>
        <v>2</v>
      </c>
      <c r="H104" s="81">
        <f t="shared" si="283"/>
        <v>38</v>
      </c>
      <c r="I104" s="81">
        <f t="shared" si="284"/>
        <v>1008</v>
      </c>
      <c r="J104" s="82">
        <f t="shared" si="285"/>
        <v>2.6450290159222449E-2</v>
      </c>
      <c r="K104" s="82">
        <f t="shared" si="286"/>
        <v>1.9588638589618022E-3</v>
      </c>
      <c r="L104" s="82">
        <f t="shared" si="287"/>
        <v>3.7218413320274243E-2</v>
      </c>
      <c r="M104" s="81">
        <f t="shared" si="288"/>
        <v>0.67514365631415296</v>
      </c>
      <c r="N104" s="84">
        <f t="shared" si="289"/>
        <v>2.3591806876371618E-2</v>
      </c>
      <c r="O104" s="84"/>
      <c r="P104" s="85">
        <f t="shared" si="269"/>
        <v>0.88423555230431605</v>
      </c>
      <c r="Q104" s="87">
        <f t="shared" si="270"/>
        <v>2.3591806876371618E-2</v>
      </c>
      <c r="R104" s="96">
        <f t="shared" si="271"/>
        <v>9.2172640819312313E-2</v>
      </c>
      <c r="AB104" s="119">
        <f t="shared" si="214"/>
        <v>18.857142857142858</v>
      </c>
      <c r="AC104" s="120">
        <f t="shared" si="214"/>
        <v>0.5714285714285714</v>
      </c>
    </row>
    <row r="105" spans="1:29" ht="13.8" x14ac:dyDescent="0.25">
      <c r="A105" s="95">
        <v>43963</v>
      </c>
      <c r="B105" s="81">
        <v>10962</v>
      </c>
      <c r="C105" s="81">
        <v>259</v>
      </c>
      <c r="D105" s="81">
        <v>9695</v>
      </c>
      <c r="E105" s="81"/>
      <c r="F105" s="81">
        <f t="shared" si="281"/>
        <v>26</v>
      </c>
      <c r="G105" s="81">
        <f t="shared" si="282"/>
        <v>1</v>
      </c>
      <c r="H105" s="81">
        <f t="shared" si="283"/>
        <v>25</v>
      </c>
      <c r="I105" s="81">
        <f t="shared" si="284"/>
        <v>1008</v>
      </c>
      <c r="J105" s="82">
        <f t="shared" si="285"/>
        <v>2.5799153895504297E-2</v>
      </c>
      <c r="K105" s="82">
        <f t="shared" si="286"/>
        <v>9.9206349206349201E-4</v>
      </c>
      <c r="L105" s="82">
        <f t="shared" si="287"/>
        <v>2.48015873015873E-2</v>
      </c>
      <c r="M105" s="81">
        <f t="shared" si="288"/>
        <v>1.0002133510257052</v>
      </c>
      <c r="N105" s="84">
        <f t="shared" si="289"/>
        <v>2.3627075351213282E-2</v>
      </c>
      <c r="O105" s="84"/>
      <c r="P105" s="85">
        <f t="shared" si="269"/>
        <v>0.88441890166028092</v>
      </c>
      <c r="Q105" s="87">
        <f t="shared" si="270"/>
        <v>2.3627075351213282E-2</v>
      </c>
      <c r="R105" s="96">
        <f t="shared" si="271"/>
        <v>9.1954022988505746E-2</v>
      </c>
      <c r="AB105" s="119">
        <f t="shared" si="214"/>
        <v>22.285714285714285</v>
      </c>
      <c r="AC105" s="120">
        <f t="shared" si="214"/>
        <v>0.5714285714285714</v>
      </c>
    </row>
    <row r="106" spans="1:29" ht="13.8" x14ac:dyDescent="0.25">
      <c r="A106" s="95">
        <v>43964</v>
      </c>
      <c r="B106" s="81">
        <v>10991</v>
      </c>
      <c r="C106" s="81">
        <v>260</v>
      </c>
      <c r="D106" s="81">
        <v>9762</v>
      </c>
      <c r="E106" s="81"/>
      <c r="F106" s="81">
        <f t="shared" si="281"/>
        <v>29</v>
      </c>
      <c r="G106" s="81">
        <f t="shared" si="282"/>
        <v>1</v>
      </c>
      <c r="H106" s="81">
        <f t="shared" si="283"/>
        <v>67</v>
      </c>
      <c r="I106" s="81">
        <f t="shared" si="284"/>
        <v>969</v>
      </c>
      <c r="J106" s="82">
        <f t="shared" si="285"/>
        <v>2.8775993941189237E-2</v>
      </c>
      <c r="K106" s="82">
        <f t="shared" si="286"/>
        <v>9.9206349206349201E-4</v>
      </c>
      <c r="L106" s="82">
        <f t="shared" si="287"/>
        <v>6.6468253968253968E-2</v>
      </c>
      <c r="M106" s="81">
        <f t="shared" si="288"/>
        <v>0.42656179253998167</v>
      </c>
      <c r="N106" s="84">
        <f t="shared" si="289"/>
        <v>2.3655718314984989E-2</v>
      </c>
      <c r="O106" s="84"/>
      <c r="P106" s="85">
        <f t="shared" si="269"/>
        <v>0.88818123919570557</v>
      </c>
      <c r="Q106" s="87">
        <f t="shared" si="270"/>
        <v>2.3655718314984989E-2</v>
      </c>
      <c r="R106" s="96">
        <f t="shared" si="271"/>
        <v>8.8163042489309396E-2</v>
      </c>
      <c r="AB106" s="119">
        <f t="shared" si="214"/>
        <v>25.857142857142858</v>
      </c>
      <c r="AC106" s="120">
        <f t="shared" si="214"/>
        <v>0.5714285714285714</v>
      </c>
    </row>
    <row r="107" spans="1:29" ht="13.8" x14ac:dyDescent="0.25">
      <c r="A107" s="95">
        <v>43965</v>
      </c>
      <c r="B107" s="81">
        <v>11018</v>
      </c>
      <c r="C107" s="81">
        <v>260</v>
      </c>
      <c r="D107" s="81">
        <v>9821</v>
      </c>
      <c r="E107" s="81"/>
      <c r="F107" s="81">
        <f t="shared" si="281"/>
        <v>27</v>
      </c>
      <c r="G107" s="81">
        <f t="shared" si="282"/>
        <v>0</v>
      </c>
      <c r="H107" s="81">
        <f t="shared" si="283"/>
        <v>59</v>
      </c>
      <c r="I107" s="81">
        <f t="shared" si="284"/>
        <v>937</v>
      </c>
      <c r="J107" s="82">
        <f t="shared" si="285"/>
        <v>2.7869751759394032E-2</v>
      </c>
      <c r="K107" s="82">
        <f t="shared" si="286"/>
        <v>0</v>
      </c>
      <c r="L107" s="82">
        <f t="shared" si="287"/>
        <v>6.0887512899896801E-2</v>
      </c>
      <c r="M107" s="81">
        <f t="shared" si="288"/>
        <v>0.45772524499750539</v>
      </c>
      <c r="N107" s="84">
        <f t="shared" si="289"/>
        <v>2.359774913777455E-2</v>
      </c>
      <c r="O107" s="84"/>
      <c r="P107" s="85">
        <f t="shared" si="269"/>
        <v>0.89135959339263027</v>
      </c>
      <c r="Q107" s="87">
        <f t="shared" si="270"/>
        <v>2.359774913777455E-2</v>
      </c>
      <c r="R107" s="96">
        <f t="shared" si="271"/>
        <v>8.5042657469595162E-2</v>
      </c>
      <c r="AB107" s="119">
        <f t="shared" si="214"/>
        <v>28</v>
      </c>
      <c r="AC107" s="120">
        <f t="shared" si="214"/>
        <v>0.5714285714285714</v>
      </c>
    </row>
    <row r="108" spans="1:29" ht="13.8" x14ac:dyDescent="0.25">
      <c r="A108" s="95">
        <v>43966</v>
      </c>
      <c r="B108" s="81">
        <v>11037</v>
      </c>
      <c r="C108" s="81">
        <v>262</v>
      </c>
      <c r="D108" s="81">
        <v>9851</v>
      </c>
      <c r="E108" s="81"/>
      <c r="F108" s="81">
        <f t="shared" si="281"/>
        <v>19</v>
      </c>
      <c r="G108" s="81">
        <f t="shared" si="282"/>
        <v>2</v>
      </c>
      <c r="H108" s="81">
        <f t="shared" si="283"/>
        <v>30</v>
      </c>
      <c r="I108" s="81">
        <f t="shared" si="284"/>
        <v>924</v>
      </c>
      <c r="J108" s="82">
        <f t="shared" si="285"/>
        <v>2.0281839990533169E-2</v>
      </c>
      <c r="K108" s="82">
        <f t="shared" si="286"/>
        <v>2.1344717182497333E-3</v>
      </c>
      <c r="L108" s="82">
        <f t="shared" si="287"/>
        <v>3.2017075773745997E-2</v>
      </c>
      <c r="M108" s="81">
        <f t="shared" si="288"/>
        <v>0.59387762722279935</v>
      </c>
      <c r="N108" s="84">
        <f t="shared" si="289"/>
        <v>2.3738334692398298E-2</v>
      </c>
      <c r="O108" s="84"/>
      <c r="P108" s="85">
        <f t="shared" si="269"/>
        <v>0.89254326356799851</v>
      </c>
      <c r="Q108" s="87">
        <f t="shared" si="270"/>
        <v>2.3738334692398298E-2</v>
      </c>
      <c r="R108" s="96">
        <f t="shared" si="271"/>
        <v>8.371840173960321E-2</v>
      </c>
      <c r="AB108" s="119">
        <f t="shared" ref="AB108:AC123" si="290">AVERAGE(F102:F108)</f>
        <v>28.142857142857142</v>
      </c>
      <c r="AC108" s="120">
        <f t="shared" si="290"/>
        <v>0.8571428571428571</v>
      </c>
    </row>
    <row r="109" spans="1:29" ht="13.8" x14ac:dyDescent="0.25">
      <c r="A109" s="95">
        <v>43967</v>
      </c>
      <c r="B109" s="81">
        <v>11050</v>
      </c>
      <c r="C109" s="81">
        <v>262</v>
      </c>
      <c r="D109" s="81">
        <v>9888</v>
      </c>
      <c r="E109" s="81"/>
      <c r="F109" s="81">
        <f t="shared" si="281"/>
        <v>13</v>
      </c>
      <c r="G109" s="81">
        <f t="shared" si="282"/>
        <v>0</v>
      </c>
      <c r="H109" s="81">
        <f t="shared" si="283"/>
        <v>37</v>
      </c>
      <c r="I109" s="81">
        <f t="shared" si="284"/>
        <v>900</v>
      </c>
      <c r="J109" s="82">
        <f t="shared" si="285"/>
        <v>1.4072293489436108E-2</v>
      </c>
      <c r="K109" s="82">
        <f t="shared" si="286"/>
        <v>0</v>
      </c>
      <c r="L109" s="82">
        <f t="shared" si="287"/>
        <v>4.004329004329004E-2</v>
      </c>
      <c r="M109" s="81">
        <f t="shared" si="288"/>
        <v>0.35142700497943147</v>
      </c>
      <c r="N109" s="84">
        <f t="shared" si="289"/>
        <v>2.3710407239819004E-2</v>
      </c>
      <c r="O109" s="84"/>
      <c r="P109" s="85">
        <f t="shared" si="269"/>
        <v>0.89484162895927599</v>
      </c>
      <c r="Q109" s="87">
        <f t="shared" si="270"/>
        <v>2.3710407239819004E-2</v>
      </c>
      <c r="R109" s="96">
        <f t="shared" si="271"/>
        <v>8.1447963800905021E-2</v>
      </c>
      <c r="AB109" s="119">
        <f t="shared" si="290"/>
        <v>25.142857142857142</v>
      </c>
      <c r="AC109" s="120">
        <f t="shared" si="290"/>
        <v>0.8571428571428571</v>
      </c>
    </row>
    <row r="110" spans="1:29" ht="13.8" x14ac:dyDescent="0.25">
      <c r="A110" s="95">
        <v>43968</v>
      </c>
      <c r="B110" s="81">
        <v>11065</v>
      </c>
      <c r="C110" s="81">
        <v>263</v>
      </c>
      <c r="D110" s="81">
        <v>9904</v>
      </c>
      <c r="E110" s="81"/>
      <c r="F110" s="81">
        <f t="shared" si="281"/>
        <v>15</v>
      </c>
      <c r="G110" s="81">
        <f t="shared" si="282"/>
        <v>1</v>
      </c>
      <c r="H110" s="81">
        <f t="shared" si="283"/>
        <v>16</v>
      </c>
      <c r="I110" s="81">
        <f t="shared" si="284"/>
        <v>898</v>
      </c>
      <c r="J110" s="82">
        <f t="shared" si="285"/>
        <v>1.6670259592290407E-2</v>
      </c>
      <c r="K110" s="82">
        <f t="shared" si="286"/>
        <v>1.1111111111111111E-3</v>
      </c>
      <c r="L110" s="82">
        <f t="shared" si="287"/>
        <v>1.7777777777777778E-2</v>
      </c>
      <c r="M110" s="81">
        <f t="shared" si="288"/>
        <v>0.88254315488596269</v>
      </c>
      <c r="N110" s="84">
        <f t="shared" si="289"/>
        <v>2.3768639855399908E-2</v>
      </c>
      <c r="O110" s="84"/>
      <c r="P110" s="85">
        <f t="shared" si="269"/>
        <v>0.89507455942159964</v>
      </c>
      <c r="Q110" s="87">
        <f t="shared" si="270"/>
        <v>2.3768639855399908E-2</v>
      </c>
      <c r="R110" s="96">
        <f t="shared" si="271"/>
        <v>8.1156800723000466E-2</v>
      </c>
      <c r="AB110" s="119">
        <f t="shared" si="290"/>
        <v>22.285714285714285</v>
      </c>
      <c r="AC110" s="120">
        <f t="shared" si="290"/>
        <v>1</v>
      </c>
    </row>
    <row r="111" spans="1:29" ht="13.8" x14ac:dyDescent="0.25">
      <c r="A111" s="95">
        <v>43969</v>
      </c>
      <c r="B111" s="81">
        <v>11078</v>
      </c>
      <c r="C111" s="81">
        <v>263</v>
      </c>
      <c r="D111" s="81">
        <v>9938</v>
      </c>
      <c r="E111" s="81"/>
      <c r="F111" s="81">
        <f t="shared" si="281"/>
        <v>13</v>
      </c>
      <c r="G111" s="81">
        <f t="shared" si="282"/>
        <v>0</v>
      </c>
      <c r="H111" s="81">
        <f t="shared" si="283"/>
        <v>34</v>
      </c>
      <c r="I111" s="81">
        <f t="shared" si="284"/>
        <v>877</v>
      </c>
      <c r="J111" s="82">
        <f t="shared" si="285"/>
        <v>1.4479739740625757E-2</v>
      </c>
      <c r="K111" s="82">
        <f t="shared" si="286"/>
        <v>0</v>
      </c>
      <c r="L111" s="82">
        <f t="shared" si="287"/>
        <v>3.7861915367483297E-2</v>
      </c>
      <c r="M111" s="81">
        <f t="shared" si="288"/>
        <v>0.38243547903182146</v>
      </c>
      <c r="N111" s="84">
        <f t="shared" si="289"/>
        <v>2.3740747427333453E-2</v>
      </c>
      <c r="O111" s="84"/>
      <c r="P111" s="85">
        <f t="shared" si="269"/>
        <v>0.89709333814768011</v>
      </c>
      <c r="Q111" s="87">
        <f t="shared" si="270"/>
        <v>2.3740747427333453E-2</v>
      </c>
      <c r="R111" s="96">
        <f t="shared" si="271"/>
        <v>7.9165914424986439E-2</v>
      </c>
      <c r="AB111" s="119">
        <f t="shared" si="290"/>
        <v>20.285714285714285</v>
      </c>
      <c r="AC111" s="120">
        <f t="shared" si="290"/>
        <v>0.7142857142857143</v>
      </c>
    </row>
    <row r="112" spans="1:29" ht="13.8" x14ac:dyDescent="0.25">
      <c r="A112" s="95">
        <v>43970</v>
      </c>
      <c r="B112" s="81">
        <v>11110</v>
      </c>
      <c r="C112" s="81">
        <v>263</v>
      </c>
      <c r="D112" s="81">
        <v>10066</v>
      </c>
      <c r="E112" s="81"/>
      <c r="F112" s="81">
        <f t="shared" si="281"/>
        <v>32</v>
      </c>
      <c r="G112" s="81">
        <f t="shared" si="282"/>
        <v>0</v>
      </c>
      <c r="H112" s="81">
        <f t="shared" si="283"/>
        <v>128</v>
      </c>
      <c r="I112" s="81">
        <f t="shared" si="284"/>
        <v>781</v>
      </c>
      <c r="J112" s="82">
        <f t="shared" si="285"/>
        <v>3.6495913228195669E-2</v>
      </c>
      <c r="K112" s="82">
        <f t="shared" si="286"/>
        <v>0</v>
      </c>
      <c r="L112" s="82">
        <f t="shared" si="287"/>
        <v>0.1459521094640821</v>
      </c>
      <c r="M112" s="81">
        <f t="shared" si="288"/>
        <v>0.25005403047755936</v>
      </c>
      <c r="N112" s="84">
        <f t="shared" si="289"/>
        <v>2.3672367236723672E-2</v>
      </c>
      <c r="O112" s="84"/>
      <c r="P112" s="85">
        <f t="shared" si="269"/>
        <v>0.90603060306030603</v>
      </c>
      <c r="Q112" s="87">
        <f t="shared" si="270"/>
        <v>2.3672367236723672E-2</v>
      </c>
      <c r="R112" s="96">
        <f t="shared" si="271"/>
        <v>7.0297029702970248E-2</v>
      </c>
      <c r="AB112" s="119">
        <f t="shared" si="290"/>
        <v>21.142857142857142</v>
      </c>
      <c r="AC112" s="120">
        <f t="shared" si="290"/>
        <v>0.5714285714285714</v>
      </c>
    </row>
    <row r="113" spans="1:29" ht="13.8" x14ac:dyDescent="0.25">
      <c r="A113" s="95">
        <v>43971</v>
      </c>
      <c r="B113" s="81">
        <v>11122</v>
      </c>
      <c r="C113" s="81">
        <v>264</v>
      </c>
      <c r="D113" s="81">
        <v>10135</v>
      </c>
      <c r="E113" s="81"/>
      <c r="F113" s="81">
        <f t="shared" si="281"/>
        <v>12</v>
      </c>
      <c r="G113" s="81">
        <f t="shared" si="282"/>
        <v>1</v>
      </c>
      <c r="H113" s="81">
        <f t="shared" si="283"/>
        <v>69</v>
      </c>
      <c r="I113" s="81">
        <f t="shared" si="284"/>
        <v>723</v>
      </c>
      <c r="J113" s="82">
        <f t="shared" si="285"/>
        <v>1.5368247062797036E-2</v>
      </c>
      <c r="K113" s="82">
        <f t="shared" si="286"/>
        <v>1.2804097311139564E-3</v>
      </c>
      <c r="L113" s="82">
        <f t="shared" si="287"/>
        <v>8.8348271446862997E-2</v>
      </c>
      <c r="M113" s="81">
        <f t="shared" si="288"/>
        <v>0.17146572794349266</v>
      </c>
      <c r="N113" s="84">
        <f t="shared" si="289"/>
        <v>2.3736737996763173E-2</v>
      </c>
      <c r="O113" s="84"/>
      <c r="P113" s="85">
        <f t="shared" si="269"/>
        <v>0.91125696817119228</v>
      </c>
      <c r="Q113" s="87">
        <f t="shared" si="270"/>
        <v>2.3736737996763173E-2</v>
      </c>
      <c r="R113" s="96">
        <f t="shared" si="271"/>
        <v>6.5006293832044593E-2</v>
      </c>
      <c r="AB113" s="119">
        <f t="shared" si="290"/>
        <v>18.714285714285715</v>
      </c>
      <c r="AC113" s="120">
        <f t="shared" si="290"/>
        <v>0.5714285714285714</v>
      </c>
    </row>
    <row r="114" spans="1:29" ht="13.8" x14ac:dyDescent="0.25">
      <c r="A114" s="95">
        <v>43972</v>
      </c>
      <c r="B114" s="81">
        <v>11142</v>
      </c>
      <c r="C114" s="81">
        <v>264</v>
      </c>
      <c r="D114" s="81">
        <v>10162</v>
      </c>
      <c r="E114" s="81"/>
      <c r="F114" s="81">
        <f t="shared" si="281"/>
        <v>20</v>
      </c>
      <c r="G114" s="81">
        <f t="shared" si="282"/>
        <v>0</v>
      </c>
      <c r="H114" s="81">
        <f t="shared" si="283"/>
        <v>27</v>
      </c>
      <c r="I114" s="81">
        <f t="shared" si="284"/>
        <v>716</v>
      </c>
      <c r="J114" s="82">
        <f t="shared" si="285"/>
        <v>2.7668519515831054E-2</v>
      </c>
      <c r="K114" s="82">
        <f t="shared" si="286"/>
        <v>0</v>
      </c>
      <c r="L114" s="82">
        <f t="shared" si="287"/>
        <v>3.7344398340248962E-2</v>
      </c>
      <c r="M114" s="81">
        <f t="shared" si="288"/>
        <v>0.74090146703503157</v>
      </c>
      <c r="N114" s="84">
        <f t="shared" si="289"/>
        <v>2.3694130317716746E-2</v>
      </c>
      <c r="O114" s="84"/>
      <c r="P114" s="85">
        <f t="shared" si="269"/>
        <v>0.9120445162448394</v>
      </c>
      <c r="Q114" s="87">
        <f t="shared" si="270"/>
        <v>2.3694130317716746E-2</v>
      </c>
      <c r="R114" s="96">
        <f t="shared" si="271"/>
        <v>6.426135343744388E-2</v>
      </c>
      <c r="AB114" s="119">
        <f t="shared" si="290"/>
        <v>17.714285714285715</v>
      </c>
      <c r="AC114" s="120">
        <f t="shared" si="290"/>
        <v>0.5714285714285714</v>
      </c>
    </row>
    <row r="115" spans="1:29" ht="13.8" x14ac:dyDescent="0.25">
      <c r="A115" s="95">
        <v>43973</v>
      </c>
      <c r="B115" s="81">
        <v>11165</v>
      </c>
      <c r="C115" s="81">
        <v>266</v>
      </c>
      <c r="D115" s="81">
        <v>10194</v>
      </c>
      <c r="E115" s="81"/>
      <c r="F115" s="81">
        <f t="shared" si="281"/>
        <v>23</v>
      </c>
      <c r="G115" s="81">
        <f t="shared" si="282"/>
        <v>2</v>
      </c>
      <c r="H115" s="81">
        <f t="shared" si="283"/>
        <v>32</v>
      </c>
      <c r="I115" s="81">
        <f t="shared" si="284"/>
        <v>705</v>
      </c>
      <c r="J115" s="82">
        <f t="shared" si="285"/>
        <v>3.2129887608360802E-2</v>
      </c>
      <c r="K115" s="82">
        <f t="shared" si="286"/>
        <v>2.7932960893854749E-3</v>
      </c>
      <c r="L115" s="82">
        <f t="shared" si="287"/>
        <v>4.4692737430167599E-2</v>
      </c>
      <c r="M115" s="81">
        <f t="shared" si="288"/>
        <v>0.67661763316430401</v>
      </c>
      <c r="N115" s="84">
        <f t="shared" si="289"/>
        <v>2.3824451410658306E-2</v>
      </c>
      <c r="O115" s="84"/>
      <c r="P115" s="85">
        <f t="shared" si="269"/>
        <v>0.91303179579041649</v>
      </c>
      <c r="Q115" s="87">
        <f t="shared" si="270"/>
        <v>2.3824451410658306E-2</v>
      </c>
      <c r="R115" s="96">
        <f t="shared" si="271"/>
        <v>6.3143752798925257E-2</v>
      </c>
      <c r="AB115" s="119">
        <f t="shared" si="290"/>
        <v>18.285714285714285</v>
      </c>
      <c r="AC115" s="120">
        <f t="shared" si="290"/>
        <v>0.5714285714285714</v>
      </c>
    </row>
    <row r="116" spans="1:29" ht="13.8" x14ac:dyDescent="0.25">
      <c r="A116" s="95">
        <v>43974</v>
      </c>
      <c r="B116" s="81">
        <v>11190</v>
      </c>
      <c r="C116" s="81">
        <v>266</v>
      </c>
      <c r="D116" s="81">
        <v>10213</v>
      </c>
      <c r="E116" s="81"/>
      <c r="F116" s="81">
        <f t="shared" si="281"/>
        <v>25</v>
      </c>
      <c r="G116" s="81">
        <f t="shared" si="282"/>
        <v>0</v>
      </c>
      <c r="H116" s="81">
        <f t="shared" si="283"/>
        <v>19</v>
      </c>
      <c r="I116" s="81">
        <f t="shared" si="284"/>
        <v>711</v>
      </c>
      <c r="J116" s="82">
        <f t="shared" si="285"/>
        <v>3.5468717006114536E-2</v>
      </c>
      <c r="K116" s="82">
        <f t="shared" si="286"/>
        <v>0</v>
      </c>
      <c r="L116" s="82">
        <f t="shared" si="287"/>
        <v>2.6950354609929079E-2</v>
      </c>
      <c r="M116" s="81">
        <f t="shared" si="288"/>
        <v>1.3160760783847762</v>
      </c>
      <c r="N116" s="84">
        <f t="shared" si="289"/>
        <v>2.3771224307417339E-2</v>
      </c>
      <c r="O116" s="84"/>
      <c r="P116" s="85">
        <f t="shared" si="269"/>
        <v>0.91268990169794462</v>
      </c>
      <c r="Q116" s="87">
        <f t="shared" si="270"/>
        <v>2.3771224307417339E-2</v>
      </c>
      <c r="R116" s="96">
        <f t="shared" si="271"/>
        <v>6.353887399463809E-2</v>
      </c>
      <c r="AB116" s="119">
        <f t="shared" si="290"/>
        <v>20</v>
      </c>
      <c r="AC116" s="120">
        <f t="shared" si="290"/>
        <v>0.5714285714285714</v>
      </c>
    </row>
    <row r="117" spans="1:29" ht="13.8" x14ac:dyDescent="0.25">
      <c r="A117" s="95">
        <v>43975</v>
      </c>
      <c r="B117" s="81">
        <v>11206</v>
      </c>
      <c r="C117" s="81">
        <v>267</v>
      </c>
      <c r="D117" s="81">
        <v>10226</v>
      </c>
      <c r="E117" s="81"/>
      <c r="F117" s="81">
        <f t="shared" si="281"/>
        <v>16</v>
      </c>
      <c r="G117" s="81">
        <f t="shared" si="282"/>
        <v>1</v>
      </c>
      <c r="H117" s="81">
        <f t="shared" si="283"/>
        <v>13</v>
      </c>
      <c r="I117" s="81">
        <f t="shared" si="284"/>
        <v>713</v>
      </c>
      <c r="J117" s="82">
        <f t="shared" si="285"/>
        <v>2.2508428858676998E-2</v>
      </c>
      <c r="K117" s="82">
        <f t="shared" si="286"/>
        <v>1.4064697609001407E-3</v>
      </c>
      <c r="L117" s="82">
        <f t="shared" si="287"/>
        <v>1.8284106891701828E-2</v>
      </c>
      <c r="M117" s="81">
        <f t="shared" si="288"/>
        <v>1.1431066370370961</v>
      </c>
      <c r="N117" s="84">
        <f t="shared" si="289"/>
        <v>2.3826521506335893E-2</v>
      </c>
      <c r="O117" s="84"/>
      <c r="P117" s="85">
        <f t="shared" si="269"/>
        <v>0.91254684990183832</v>
      </c>
      <c r="Q117" s="87">
        <f t="shared" si="270"/>
        <v>2.3826521506335893E-2</v>
      </c>
      <c r="R117" s="96">
        <f t="shared" si="271"/>
        <v>6.3626628591825773E-2</v>
      </c>
      <c r="AB117" s="119">
        <f t="shared" si="290"/>
        <v>20.142857142857142</v>
      </c>
      <c r="AC117" s="120">
        <f t="shared" si="290"/>
        <v>0.5714285714285714</v>
      </c>
    </row>
    <row r="118" spans="1:29" ht="13.8" x14ac:dyDescent="0.25">
      <c r="A118" s="95">
        <v>43976</v>
      </c>
      <c r="B118" s="81">
        <v>11225</v>
      </c>
      <c r="C118" s="81">
        <v>269</v>
      </c>
      <c r="D118" s="81">
        <v>10275</v>
      </c>
      <c r="E118" s="81"/>
      <c r="F118" s="81">
        <f t="shared" si="281"/>
        <v>19</v>
      </c>
      <c r="G118" s="81">
        <f t="shared" si="282"/>
        <v>2</v>
      </c>
      <c r="H118" s="81">
        <f t="shared" si="283"/>
        <v>49</v>
      </c>
      <c r="I118" s="81">
        <f t="shared" si="284"/>
        <v>681</v>
      </c>
      <c r="J118" s="82">
        <f t="shared" si="285"/>
        <v>2.6653792107742529E-2</v>
      </c>
      <c r="K118" s="82">
        <f t="shared" si="286"/>
        <v>2.8050490883590462E-3</v>
      </c>
      <c r="L118" s="82">
        <f t="shared" si="287"/>
        <v>6.8723702664796632E-2</v>
      </c>
      <c r="M118" s="81">
        <f t="shared" si="288"/>
        <v>0.3726304661337338</v>
      </c>
      <c r="N118" s="84">
        <f t="shared" si="289"/>
        <v>2.396436525612472E-2</v>
      </c>
      <c r="O118" s="84"/>
      <c r="P118" s="85">
        <f t="shared" si="269"/>
        <v>0.91536748329621376</v>
      </c>
      <c r="Q118" s="87">
        <f t="shared" si="270"/>
        <v>2.396436525612472E-2</v>
      </c>
      <c r="R118" s="96">
        <f t="shared" si="271"/>
        <v>6.0668151447661467E-2</v>
      </c>
      <c r="AB118" s="119">
        <f t="shared" si="290"/>
        <v>21</v>
      </c>
      <c r="AC118" s="120">
        <f t="shared" si="290"/>
        <v>0.8571428571428571</v>
      </c>
    </row>
    <row r="119" spans="1:29" ht="13.8" x14ac:dyDescent="0.25">
      <c r="A119" s="95">
        <v>43977</v>
      </c>
      <c r="B119" s="81">
        <v>11265</v>
      </c>
      <c r="C119" s="81">
        <v>269</v>
      </c>
      <c r="D119" s="81">
        <v>10295</v>
      </c>
      <c r="E119" s="81"/>
      <c r="F119" s="81">
        <f t="shared" si="281"/>
        <v>40</v>
      </c>
      <c r="G119" s="81">
        <f t="shared" si="282"/>
        <v>0</v>
      </c>
      <c r="H119" s="81">
        <f t="shared" si="283"/>
        <v>20</v>
      </c>
      <c r="I119" s="81">
        <f t="shared" si="284"/>
        <v>701</v>
      </c>
      <c r="J119" s="82">
        <f t="shared" si="285"/>
        <v>5.8750014119077792E-2</v>
      </c>
      <c r="K119" s="82">
        <f t="shared" si="286"/>
        <v>0</v>
      </c>
      <c r="L119" s="82">
        <f t="shared" si="287"/>
        <v>2.9368575624082231E-2</v>
      </c>
      <c r="M119" s="81">
        <f t="shared" si="288"/>
        <v>2.0004379807545987</v>
      </c>
      <c r="N119" s="84">
        <f t="shared" si="289"/>
        <v>2.3879272081668887E-2</v>
      </c>
      <c r="O119" s="84"/>
      <c r="P119" s="85">
        <f t="shared" si="269"/>
        <v>0.91389258766089654</v>
      </c>
      <c r="Q119" s="87">
        <f t="shared" si="270"/>
        <v>2.3879272081668887E-2</v>
      </c>
      <c r="R119" s="96">
        <f t="shared" si="271"/>
        <v>6.2228140257434617E-2</v>
      </c>
      <c r="AB119" s="119">
        <f t="shared" si="290"/>
        <v>22.142857142857142</v>
      </c>
      <c r="AC119" s="120">
        <f t="shared" si="290"/>
        <v>0.8571428571428571</v>
      </c>
    </row>
    <row r="120" spans="1:29" ht="13.8" x14ac:dyDescent="0.25">
      <c r="A120" s="95">
        <v>43978</v>
      </c>
      <c r="B120" s="81">
        <v>11344</v>
      </c>
      <c r="C120" s="81">
        <v>269</v>
      </c>
      <c r="D120" s="81">
        <v>10340</v>
      </c>
      <c r="E120" s="81"/>
      <c r="F120" s="81">
        <f t="shared" si="281"/>
        <v>79</v>
      </c>
      <c r="G120" s="81">
        <f t="shared" si="282"/>
        <v>0</v>
      </c>
      <c r="H120" s="81">
        <f t="shared" si="283"/>
        <v>45</v>
      </c>
      <c r="I120" s="81">
        <f t="shared" si="284"/>
        <v>735</v>
      </c>
      <c r="J120" s="82">
        <f t="shared" si="285"/>
        <v>0.11272091569517369</v>
      </c>
      <c r="K120" s="82">
        <f t="shared" si="286"/>
        <v>0</v>
      </c>
      <c r="L120" s="82">
        <f t="shared" si="287"/>
        <v>6.4194008559201141E-2</v>
      </c>
      <c r="M120" s="81">
        <f t="shared" si="288"/>
        <v>1.755941375607039</v>
      </c>
      <c r="N120" s="84">
        <f t="shared" si="289"/>
        <v>2.3712976022566997E-2</v>
      </c>
      <c r="O120" s="84"/>
      <c r="P120" s="85">
        <f t="shared" si="269"/>
        <v>0.91149506346967557</v>
      </c>
      <c r="Q120" s="87">
        <f t="shared" si="270"/>
        <v>2.3712976022566997E-2</v>
      </c>
      <c r="R120" s="96">
        <f t="shared" si="271"/>
        <v>6.4791960507757484E-2</v>
      </c>
      <c r="AB120" s="119">
        <f t="shared" si="290"/>
        <v>31.714285714285715</v>
      </c>
      <c r="AC120" s="120">
        <f t="shared" si="290"/>
        <v>0.7142857142857143</v>
      </c>
    </row>
    <row r="121" spans="1:29" ht="13.8" x14ac:dyDescent="0.25">
      <c r="A121" s="95">
        <v>43979</v>
      </c>
      <c r="B121" s="81">
        <v>11402</v>
      </c>
      <c r="C121" s="81">
        <v>269</v>
      </c>
      <c r="D121" s="81">
        <v>10363</v>
      </c>
      <c r="E121" s="81"/>
      <c r="F121" s="81">
        <f t="shared" si="281"/>
        <v>58</v>
      </c>
      <c r="G121" s="81">
        <f t="shared" si="282"/>
        <v>0</v>
      </c>
      <c r="H121" s="81">
        <f t="shared" si="283"/>
        <v>23</v>
      </c>
      <c r="I121" s="81">
        <f t="shared" si="284"/>
        <v>770</v>
      </c>
      <c r="J121" s="82">
        <f t="shared" si="285"/>
        <v>7.892902874005514E-2</v>
      </c>
      <c r="K121" s="82">
        <f t="shared" si="286"/>
        <v>0</v>
      </c>
      <c r="L121" s="82">
        <f t="shared" si="287"/>
        <v>3.1292517006802724E-2</v>
      </c>
      <c r="M121" s="81">
        <f t="shared" si="288"/>
        <v>2.5222972227800229</v>
      </c>
      <c r="N121" s="84">
        <f t="shared" si="289"/>
        <v>2.3592352218908964E-2</v>
      </c>
      <c r="O121" s="84"/>
      <c r="P121" s="85">
        <f t="shared" si="269"/>
        <v>0.90887563585335907</v>
      </c>
      <c r="Q121" s="87">
        <f t="shared" si="270"/>
        <v>2.3592352218908964E-2</v>
      </c>
      <c r="R121" s="96">
        <f t="shared" si="271"/>
        <v>6.753201192773195E-2</v>
      </c>
      <c r="AB121" s="119">
        <f t="shared" si="290"/>
        <v>37.142857142857146</v>
      </c>
      <c r="AC121" s="120">
        <f t="shared" si="290"/>
        <v>0.7142857142857143</v>
      </c>
    </row>
    <row r="122" spans="1:29" ht="13.8" x14ac:dyDescent="0.25">
      <c r="A122" s="95">
        <v>43980</v>
      </c>
      <c r="B122" s="81">
        <v>11441</v>
      </c>
      <c r="C122" s="81">
        <v>269</v>
      </c>
      <c r="D122" s="81">
        <v>10398</v>
      </c>
      <c r="E122" s="81"/>
      <c r="F122" s="81">
        <f t="shared" si="281"/>
        <v>39</v>
      </c>
      <c r="G122" s="81">
        <f t="shared" si="282"/>
        <v>0</v>
      </c>
      <c r="H122" s="81">
        <f t="shared" si="283"/>
        <v>35</v>
      </c>
      <c r="I122" s="81">
        <f t="shared" si="284"/>
        <v>774</v>
      </c>
      <c r="J122" s="82">
        <f t="shared" si="285"/>
        <v>5.0660617307062006E-2</v>
      </c>
      <c r="K122" s="82">
        <f t="shared" si="286"/>
        <v>0</v>
      </c>
      <c r="L122" s="82">
        <f t="shared" si="287"/>
        <v>4.5454545454545456E-2</v>
      </c>
      <c r="M122" s="81">
        <f t="shared" si="288"/>
        <v>1.114533580755364</v>
      </c>
      <c r="N122" s="84">
        <f t="shared" si="289"/>
        <v>2.3511930775281881E-2</v>
      </c>
      <c r="O122" s="84"/>
      <c r="P122" s="85">
        <f t="shared" si="269"/>
        <v>0.9088366401538327</v>
      </c>
      <c r="Q122" s="87">
        <f t="shared" si="270"/>
        <v>2.3511930775281881E-2</v>
      </c>
      <c r="R122" s="96">
        <f t="shared" si="271"/>
        <v>6.7651429070885394E-2</v>
      </c>
      <c r="AB122" s="119">
        <f t="shared" si="290"/>
        <v>39.428571428571431</v>
      </c>
      <c r="AC122" s="120">
        <f t="shared" si="290"/>
        <v>0.42857142857142855</v>
      </c>
    </row>
    <row r="123" spans="1:29" ht="13.8" x14ac:dyDescent="0.25">
      <c r="A123" s="95">
        <v>43981</v>
      </c>
      <c r="B123" s="81">
        <v>11468</v>
      </c>
      <c r="C123" s="81">
        <v>270</v>
      </c>
      <c r="D123" s="81">
        <v>10405</v>
      </c>
      <c r="E123" s="81"/>
      <c r="F123" s="81">
        <f t="shared" si="281"/>
        <v>27</v>
      </c>
      <c r="G123" s="81">
        <f t="shared" si="282"/>
        <v>1</v>
      </c>
      <c r="H123" s="81">
        <f t="shared" si="283"/>
        <v>7</v>
      </c>
      <c r="I123" s="81">
        <f t="shared" si="284"/>
        <v>793</v>
      </c>
      <c r="J123" s="82">
        <f t="shared" si="285"/>
        <v>3.4891507161541581E-2</v>
      </c>
      <c r="K123" s="82">
        <f t="shared" si="286"/>
        <v>1.2919896640826874E-3</v>
      </c>
      <c r="L123" s="82">
        <f t="shared" si="287"/>
        <v>9.0439276485788107E-3</v>
      </c>
      <c r="M123" s="81">
        <f t="shared" si="288"/>
        <v>3.3757533178791483</v>
      </c>
      <c r="N123" s="84">
        <f t="shared" si="289"/>
        <v>2.3543773979769794E-2</v>
      </c>
      <c r="O123" s="84"/>
      <c r="P123" s="85">
        <f t="shared" si="269"/>
        <v>0.90730728985001741</v>
      </c>
      <c r="Q123" s="87">
        <f t="shared" si="270"/>
        <v>2.3543773979769794E-2</v>
      </c>
      <c r="R123" s="96">
        <f t="shared" si="271"/>
        <v>6.9148936170212782E-2</v>
      </c>
      <c r="AB123" s="119">
        <f t="shared" si="290"/>
        <v>39.714285714285715</v>
      </c>
      <c r="AC123" s="120">
        <f t="shared" si="290"/>
        <v>0.5714285714285714</v>
      </c>
    </row>
    <row r="124" spans="1:29" ht="13.8" x14ac:dyDescent="0.25">
      <c r="A124" s="95">
        <v>43982</v>
      </c>
      <c r="B124" s="81">
        <v>11503</v>
      </c>
      <c r="C124" s="81">
        <v>271</v>
      </c>
      <c r="D124" s="81">
        <v>10422</v>
      </c>
      <c r="E124" s="81"/>
      <c r="F124" s="81">
        <f t="shared" si="281"/>
        <v>35</v>
      </c>
      <c r="G124" s="81">
        <f t="shared" si="282"/>
        <v>1</v>
      </c>
      <c r="H124" s="81">
        <f t="shared" si="283"/>
        <v>17</v>
      </c>
      <c r="I124" s="81">
        <f t="shared" si="284"/>
        <v>810</v>
      </c>
      <c r="J124" s="82">
        <f t="shared" si="285"/>
        <v>4.4146066362896343E-2</v>
      </c>
      <c r="K124" s="82">
        <f t="shared" si="286"/>
        <v>1.2610340479192938E-3</v>
      </c>
      <c r="L124" s="82">
        <f t="shared" si="287"/>
        <v>2.1437578814627996E-2</v>
      </c>
      <c r="M124" s="81">
        <f t="shared" si="288"/>
        <v>1.9448794792098221</v>
      </c>
      <c r="N124" s="84">
        <f t="shared" si="289"/>
        <v>2.3559071546553075E-2</v>
      </c>
      <c r="O124" s="84"/>
      <c r="P124" s="85">
        <f t="shared" si="269"/>
        <v>0.90602451534382333</v>
      </c>
      <c r="Q124" s="87">
        <f t="shared" si="270"/>
        <v>2.3559071546553075E-2</v>
      </c>
      <c r="R124" s="96">
        <f t="shared" si="271"/>
        <v>7.0416413109623543E-2</v>
      </c>
      <c r="AB124" s="119">
        <f t="shared" ref="AB124:AC133" si="291">AVERAGE(F118:F124)</f>
        <v>42.428571428571431</v>
      </c>
      <c r="AC124" s="120">
        <f t="shared" si="291"/>
        <v>0.5714285714285714</v>
      </c>
    </row>
    <row r="125" spans="1:29" ht="13.8" x14ac:dyDescent="0.25">
      <c r="A125" s="95">
        <v>43983</v>
      </c>
      <c r="B125" s="81">
        <v>11541</v>
      </c>
      <c r="C125" s="81">
        <v>272</v>
      </c>
      <c r="D125" s="81">
        <v>10446</v>
      </c>
      <c r="E125" s="81"/>
      <c r="F125" s="81">
        <f t="shared" ref="F125:F134" si="292">B125-B124</f>
        <v>38</v>
      </c>
      <c r="G125" s="81">
        <f t="shared" ref="G125:G134" si="293">C125-C124</f>
        <v>1</v>
      </c>
      <c r="H125" s="81">
        <f t="shared" ref="H125:H134" si="294">D125-D124</f>
        <v>24</v>
      </c>
      <c r="I125" s="81">
        <f t="shared" ref="I125:I134" si="295">B125-C125-D125</f>
        <v>823</v>
      </c>
      <c r="J125" s="82">
        <f t="shared" ref="J125:J133" si="296">F125/I124*$B$2/($B$2-B124)</f>
        <v>4.6924108364700498E-2</v>
      </c>
      <c r="K125" s="82">
        <f t="shared" ref="K125:K134" si="297">G125/I124</f>
        <v>1.2345679012345679E-3</v>
      </c>
      <c r="L125" s="82">
        <f t="shared" ref="L125:L134" si="298">H125/I124</f>
        <v>2.9629629629629631E-2</v>
      </c>
      <c r="M125" s="81">
        <f t="shared" ref="M125:M134" si="299">J125/(K125+L125)</f>
        <v>1.5203411110162961</v>
      </c>
      <c r="N125" s="84">
        <f t="shared" ref="N125:N133" si="300">C125/B125</f>
        <v>2.356814834069838E-2</v>
      </c>
      <c r="O125" s="84"/>
      <c r="P125" s="85">
        <f t="shared" si="269"/>
        <v>0.9051208734078503</v>
      </c>
      <c r="Q125" s="87">
        <f t="shared" si="270"/>
        <v>2.356814834069838E-2</v>
      </c>
      <c r="R125" s="96">
        <f t="shared" si="271"/>
        <v>7.1310978251451274E-2</v>
      </c>
      <c r="AB125" s="119">
        <f t="shared" si="291"/>
        <v>45.142857142857146</v>
      </c>
      <c r="AC125" s="120">
        <f t="shared" si="291"/>
        <v>0.42857142857142855</v>
      </c>
    </row>
    <row r="126" spans="1:29" ht="13.8" x14ac:dyDescent="0.25">
      <c r="A126" s="95">
        <v>43984</v>
      </c>
      <c r="B126" s="81">
        <v>11590</v>
      </c>
      <c r="C126" s="81">
        <v>273</v>
      </c>
      <c r="D126" s="81">
        <v>10467</v>
      </c>
      <c r="E126" s="81"/>
      <c r="F126" s="81">
        <f t="shared" si="292"/>
        <v>49</v>
      </c>
      <c r="G126" s="81">
        <f t="shared" si="293"/>
        <v>1</v>
      </c>
      <c r="H126" s="81">
        <f t="shared" si="294"/>
        <v>21</v>
      </c>
      <c r="I126" s="81">
        <f t="shared" si="295"/>
        <v>850</v>
      </c>
      <c r="J126" s="82">
        <f t="shared" si="296"/>
        <v>5.955168004424554E-2</v>
      </c>
      <c r="K126" s="82">
        <f t="shared" si="297"/>
        <v>1.215066828675577E-3</v>
      </c>
      <c r="L126" s="82">
        <f t="shared" si="298"/>
        <v>2.551640340218712E-2</v>
      </c>
      <c r="M126" s="81">
        <f t="shared" si="299"/>
        <v>2.2277742125642765</v>
      </c>
      <c r="N126" s="84">
        <f t="shared" si="300"/>
        <v>2.355478861087144E-2</v>
      </c>
      <c r="O126" s="84"/>
      <c r="P126" s="85">
        <f t="shared" si="269"/>
        <v>0.90310612597066442</v>
      </c>
      <c r="Q126" s="87">
        <f t="shared" si="270"/>
        <v>2.355478861087144E-2</v>
      </c>
      <c r="R126" s="96">
        <f t="shared" si="271"/>
        <v>7.3339085418464123E-2</v>
      </c>
      <c r="AB126" s="119">
        <f t="shared" si="291"/>
        <v>46.428571428571431</v>
      </c>
      <c r="AC126" s="120">
        <f t="shared" si="291"/>
        <v>0.5714285714285714</v>
      </c>
    </row>
    <row r="127" spans="1:29" ht="13.8" x14ac:dyDescent="0.25">
      <c r="A127" s="95">
        <v>43985</v>
      </c>
      <c r="B127" s="81">
        <v>11629</v>
      </c>
      <c r="C127" s="81">
        <v>273</v>
      </c>
      <c r="D127" s="81">
        <v>10499</v>
      </c>
      <c r="E127" s="81"/>
      <c r="F127" s="81">
        <f t="shared" si="292"/>
        <v>39</v>
      </c>
      <c r="G127" s="81">
        <f t="shared" si="293"/>
        <v>0</v>
      </c>
      <c r="H127" s="81">
        <f t="shared" si="294"/>
        <v>32</v>
      </c>
      <c r="I127" s="81">
        <f t="shared" si="295"/>
        <v>857</v>
      </c>
      <c r="J127" s="82">
        <f t="shared" si="296"/>
        <v>4.5892727529968404E-2</v>
      </c>
      <c r="K127" s="82">
        <f t="shared" si="297"/>
        <v>0</v>
      </c>
      <c r="L127" s="82">
        <f t="shared" si="298"/>
        <v>3.7647058823529408E-2</v>
      </c>
      <c r="M127" s="81">
        <f>J127/(K127+L127)</f>
        <v>1.2190255750147858</v>
      </c>
      <c r="N127" s="84">
        <f t="shared" si="300"/>
        <v>2.3475793275432109E-2</v>
      </c>
      <c r="O127" s="84"/>
      <c r="P127" s="85">
        <f t="shared" si="269"/>
        <v>0.9028291340613982</v>
      </c>
      <c r="Q127" s="87">
        <f t="shared" si="270"/>
        <v>2.3475793275432109E-2</v>
      </c>
      <c r="R127" s="96">
        <f t="shared" si="271"/>
        <v>7.3695072663169658E-2</v>
      </c>
      <c r="AB127" s="119">
        <f t="shared" si="291"/>
        <v>40.714285714285715</v>
      </c>
      <c r="AC127" s="120">
        <f t="shared" si="291"/>
        <v>0.5714285714285714</v>
      </c>
    </row>
    <row r="128" spans="1:29" ht="13.8" x14ac:dyDescent="0.25">
      <c r="A128" s="95">
        <v>43986</v>
      </c>
      <c r="B128" s="81">
        <v>11668</v>
      </c>
      <c r="C128" s="81">
        <v>273</v>
      </c>
      <c r="D128" s="81">
        <v>10506</v>
      </c>
      <c r="E128" s="81"/>
      <c r="F128" s="81">
        <f t="shared" si="292"/>
        <v>39</v>
      </c>
      <c r="G128" s="81">
        <f t="shared" si="293"/>
        <v>0</v>
      </c>
      <c r="H128" s="81">
        <f t="shared" si="294"/>
        <v>7</v>
      </c>
      <c r="I128" s="81">
        <f t="shared" si="295"/>
        <v>889</v>
      </c>
      <c r="J128" s="82">
        <f t="shared" si="296"/>
        <v>4.5517909079179235E-2</v>
      </c>
      <c r="K128" s="82">
        <f t="shared" si="297"/>
        <v>0</v>
      </c>
      <c r="L128" s="82">
        <f t="shared" si="298"/>
        <v>8.1680280046674443E-3</v>
      </c>
      <c r="M128" s="81">
        <f t="shared" si="299"/>
        <v>5.5726925829795153</v>
      </c>
      <c r="N128" s="84">
        <f t="shared" si="300"/>
        <v>2.3397326019883442E-2</v>
      </c>
      <c r="O128" s="84"/>
      <c r="P128" s="85">
        <f t="shared" si="269"/>
        <v>0.90041138155639355</v>
      </c>
      <c r="Q128" s="87">
        <f t="shared" si="270"/>
        <v>2.3397326019883442E-2</v>
      </c>
      <c r="R128" s="96">
        <f t="shared" si="271"/>
        <v>7.6191292423723023E-2</v>
      </c>
      <c r="AB128" s="119">
        <f t="shared" si="291"/>
        <v>38</v>
      </c>
      <c r="AC128" s="120">
        <f t="shared" si="291"/>
        <v>0.5714285714285714</v>
      </c>
    </row>
    <row r="129" spans="1:29" ht="13.8" x14ac:dyDescent="0.25">
      <c r="A129" s="95">
        <v>43987</v>
      </c>
      <c r="B129" s="81">
        <v>11719</v>
      </c>
      <c r="C129" s="81">
        <v>273</v>
      </c>
      <c r="D129" s="81">
        <v>10531</v>
      </c>
      <c r="E129" s="81"/>
      <c r="F129" s="81">
        <f t="shared" si="292"/>
        <v>51</v>
      </c>
      <c r="G129" s="81">
        <f t="shared" si="293"/>
        <v>0</v>
      </c>
      <c r="H129" s="81">
        <f t="shared" si="294"/>
        <v>25</v>
      </c>
      <c r="I129" s="81">
        <f t="shared" si="295"/>
        <v>915</v>
      </c>
      <c r="J129" s="82">
        <f t="shared" si="296"/>
        <v>5.7380887941667305E-2</v>
      </c>
      <c r="K129" s="82">
        <f t="shared" si="297"/>
        <v>0</v>
      </c>
      <c r="L129" s="82">
        <f t="shared" si="298"/>
        <v>2.81214848143982E-2</v>
      </c>
      <c r="M129" s="81">
        <f t="shared" si="299"/>
        <v>2.0404643752056892</v>
      </c>
      <c r="N129" s="84">
        <f t="shared" si="300"/>
        <v>2.3295503029268708E-2</v>
      </c>
      <c r="O129" s="84"/>
      <c r="P129" s="85">
        <f t="shared" si="269"/>
        <v>0.89862616264186368</v>
      </c>
      <c r="Q129" s="87">
        <f t="shared" si="270"/>
        <v>2.3295503029268708E-2</v>
      </c>
      <c r="R129" s="96">
        <f t="shared" si="271"/>
        <v>7.8078334328867571E-2</v>
      </c>
      <c r="AB129" s="119">
        <f t="shared" si="291"/>
        <v>39.714285714285715</v>
      </c>
      <c r="AC129" s="120">
        <f t="shared" si="291"/>
        <v>0.5714285714285714</v>
      </c>
    </row>
    <row r="130" spans="1:29" ht="13.8" x14ac:dyDescent="0.25">
      <c r="A130" s="95">
        <v>43988</v>
      </c>
      <c r="B130" s="81">
        <v>11776</v>
      </c>
      <c r="C130" s="81">
        <v>273</v>
      </c>
      <c r="D130" s="81">
        <v>10552</v>
      </c>
      <c r="E130" s="81"/>
      <c r="F130" s="81">
        <f t="shared" si="292"/>
        <v>57</v>
      </c>
      <c r="G130" s="81">
        <f t="shared" si="293"/>
        <v>0</v>
      </c>
      <c r="H130" s="81">
        <f t="shared" si="294"/>
        <v>21</v>
      </c>
      <c r="I130" s="81">
        <f t="shared" si="295"/>
        <v>951</v>
      </c>
      <c r="J130" s="82">
        <f t="shared" si="296"/>
        <v>6.2309324498546481E-2</v>
      </c>
      <c r="K130" s="82">
        <f t="shared" si="297"/>
        <v>0</v>
      </c>
      <c r="L130" s="82">
        <f t="shared" si="298"/>
        <v>2.2950819672131147E-2</v>
      </c>
      <c r="M130" s="81">
        <f t="shared" si="299"/>
        <v>2.7149062817223824</v>
      </c>
      <c r="N130" s="84">
        <f t="shared" si="300"/>
        <v>2.3182744565217392E-2</v>
      </c>
      <c r="O130" s="84"/>
      <c r="P130" s="85">
        <f t="shared" si="269"/>
        <v>0.89605978260869568</v>
      </c>
      <c r="Q130" s="87">
        <f t="shared" si="270"/>
        <v>2.3182744565217392E-2</v>
      </c>
      <c r="R130" s="96">
        <f t="shared" si="271"/>
        <v>8.0757472826086918E-2</v>
      </c>
      <c r="AB130" s="119">
        <f t="shared" si="291"/>
        <v>44</v>
      </c>
      <c r="AC130" s="120">
        <f t="shared" si="291"/>
        <v>0.42857142857142855</v>
      </c>
    </row>
    <row r="131" spans="1:29" ht="13.8" x14ac:dyDescent="0.25">
      <c r="A131" s="95">
        <v>43989</v>
      </c>
      <c r="B131" s="81">
        <v>11814</v>
      </c>
      <c r="C131" s="81">
        <v>273</v>
      </c>
      <c r="D131" s="81">
        <v>10563</v>
      </c>
      <c r="E131" s="81"/>
      <c r="F131" s="81">
        <f t="shared" si="292"/>
        <v>38</v>
      </c>
      <c r="G131" s="81">
        <f t="shared" si="293"/>
        <v>0</v>
      </c>
      <c r="H131" s="81">
        <f t="shared" si="294"/>
        <v>11</v>
      </c>
      <c r="I131" s="81">
        <f t="shared" si="295"/>
        <v>978</v>
      </c>
      <c r="J131" s="82">
        <f>F131/I130*$B$2/($B$2-B130)</f>
        <v>3.9967119044248496E-2</v>
      </c>
      <c r="K131" s="82">
        <f t="shared" si="297"/>
        <v>0</v>
      </c>
      <c r="L131" s="82">
        <f t="shared" si="298"/>
        <v>1.1566771819137749E-2</v>
      </c>
      <c r="M131" s="81">
        <f t="shared" si="299"/>
        <v>3.4553391100982109</v>
      </c>
      <c r="N131" s="84">
        <f t="shared" si="300"/>
        <v>2.3108176739461656E-2</v>
      </c>
      <c r="O131" s="84"/>
      <c r="P131" s="85">
        <f t="shared" si="269"/>
        <v>0.89410868461147786</v>
      </c>
      <c r="Q131" s="87">
        <f t="shared" si="270"/>
        <v>2.3108176739461656E-2</v>
      </c>
      <c r="R131" s="96">
        <f t="shared" si="271"/>
        <v>8.2783138649060506E-2</v>
      </c>
      <c r="AB131" s="119">
        <f t="shared" si="291"/>
        <v>44.428571428571431</v>
      </c>
      <c r="AC131" s="120">
        <f t="shared" si="291"/>
        <v>0.2857142857142857</v>
      </c>
    </row>
    <row r="132" spans="1:29" ht="13.8" x14ac:dyDescent="0.25">
      <c r="A132" s="95">
        <v>43990</v>
      </c>
      <c r="B132" s="81">
        <v>11852</v>
      </c>
      <c r="C132" s="81">
        <v>274</v>
      </c>
      <c r="D132" s="81">
        <v>10589</v>
      </c>
      <c r="E132" s="81"/>
      <c r="F132" s="81">
        <f t="shared" si="292"/>
        <v>38</v>
      </c>
      <c r="G132" s="81">
        <f t="shared" si="293"/>
        <v>1</v>
      </c>
      <c r="H132" s="81">
        <f t="shared" si="294"/>
        <v>26</v>
      </c>
      <c r="I132" s="81">
        <f t="shared" si="295"/>
        <v>989</v>
      </c>
      <c r="J132" s="82">
        <f t="shared" si="296"/>
        <v>3.8863761134059836E-2</v>
      </c>
      <c r="K132" s="82">
        <f>G132/I131</f>
        <v>1.0224948875255625E-3</v>
      </c>
      <c r="L132" s="82">
        <f>H132/I131</f>
        <v>2.6584867075664622E-2</v>
      </c>
      <c r="M132" s="81">
        <f>J132/(K132+L132)</f>
        <v>1.4077317921892785</v>
      </c>
      <c r="N132" s="84">
        <f t="shared" si="300"/>
        <v>2.3118461019237261E-2</v>
      </c>
      <c r="O132" s="84"/>
      <c r="P132" s="85">
        <f t="shared" si="269"/>
        <v>0.89343570705366182</v>
      </c>
      <c r="Q132" s="87">
        <f t="shared" si="270"/>
        <v>2.3118461019237261E-2</v>
      </c>
      <c r="R132" s="96">
        <f t="shared" si="271"/>
        <v>8.3445831927100866E-2</v>
      </c>
      <c r="AB132" s="119">
        <f t="shared" si="291"/>
        <v>44.428571428571431</v>
      </c>
      <c r="AC132" s="120">
        <f t="shared" si="291"/>
        <v>0.2857142857142857</v>
      </c>
    </row>
    <row r="133" spans="1:29" ht="13.8" x14ac:dyDescent="0.25">
      <c r="A133" s="95">
        <v>43991</v>
      </c>
      <c r="B133" s="81">
        <v>11902</v>
      </c>
      <c r="C133" s="81">
        <v>276</v>
      </c>
      <c r="D133" s="81">
        <v>10611</v>
      </c>
      <c r="E133" s="81"/>
      <c r="F133" s="81">
        <f t="shared" si="292"/>
        <v>50</v>
      </c>
      <c r="G133" s="81">
        <f t="shared" si="293"/>
        <v>2</v>
      </c>
      <c r="H133" s="81">
        <f t="shared" si="294"/>
        <v>22</v>
      </c>
      <c r="I133" s="81">
        <f t="shared" si="295"/>
        <v>1015</v>
      </c>
      <c r="J133" s="82">
        <f t="shared" si="296"/>
        <v>5.0567807151272542E-2</v>
      </c>
      <c r="K133" s="82">
        <f t="shared" si="297"/>
        <v>2.0222446916076846E-3</v>
      </c>
      <c r="L133" s="82">
        <f t="shared" si="298"/>
        <v>2.2244691607684528E-2</v>
      </c>
      <c r="M133" s="81">
        <f t="shared" si="299"/>
        <v>2.0838150530253561</v>
      </c>
      <c r="N133" s="84">
        <f t="shared" si="300"/>
        <v>2.3189379936145185E-2</v>
      </c>
      <c r="O133" s="84"/>
      <c r="P133" s="85">
        <f t="shared" si="269"/>
        <v>0.89153083515375564</v>
      </c>
      <c r="Q133" s="87">
        <f t="shared" si="270"/>
        <v>2.3189379936145185E-2</v>
      </c>
      <c r="R133" s="96">
        <f t="shared" si="271"/>
        <v>8.5279784910099132E-2</v>
      </c>
      <c r="AB133" s="119">
        <f t="shared" si="291"/>
        <v>44.571428571428569</v>
      </c>
      <c r="AC133" s="120">
        <f t="shared" si="291"/>
        <v>0.42857142857142855</v>
      </c>
    </row>
    <row r="134" spans="1:29" ht="13.8" x14ac:dyDescent="0.25">
      <c r="A134" s="95">
        <v>43992</v>
      </c>
      <c r="B134" s="81">
        <v>11947</v>
      </c>
      <c r="C134" s="81">
        <v>276</v>
      </c>
      <c r="D134" s="81">
        <v>10654</v>
      </c>
      <c r="E134" s="81"/>
      <c r="F134" s="81">
        <f t="shared" si="292"/>
        <v>45</v>
      </c>
      <c r="G134" s="81">
        <f t="shared" si="293"/>
        <v>0</v>
      </c>
      <c r="H134" s="81">
        <f t="shared" si="294"/>
        <v>43</v>
      </c>
      <c r="I134" s="81">
        <f t="shared" si="295"/>
        <v>1017</v>
      </c>
      <c r="J134" s="82">
        <f>F134/I133*$B$2/($B$2-B133)</f>
        <v>4.4345270001673556E-2</v>
      </c>
      <c r="K134" s="82">
        <f t="shared" si="297"/>
        <v>0</v>
      </c>
      <c r="L134" s="82">
        <f t="shared" si="298"/>
        <v>4.2364532019704436E-2</v>
      </c>
      <c r="M134" s="81">
        <f t="shared" si="299"/>
        <v>1.0467546291092711</v>
      </c>
      <c r="N134" s="84">
        <f>C134/B134</f>
        <v>2.3102033983426803E-2</v>
      </c>
      <c r="O134" s="84"/>
      <c r="P134" s="85">
        <f t="shared" si="269"/>
        <v>0.89177199296894616</v>
      </c>
      <c r="Q134" s="87">
        <f t="shared" si="270"/>
        <v>2.3102033983426803E-2</v>
      </c>
      <c r="R134" s="96">
        <f t="shared" si="271"/>
        <v>8.5125973047627035E-2</v>
      </c>
      <c r="AB134" s="119">
        <f t="shared" ref="AB134:AB162" si="301">AVERAGE(F128:F134)</f>
        <v>45.428571428571431</v>
      </c>
      <c r="AC134" s="120">
        <f t="shared" ref="AC134:AC162" si="302">AVERAGE(G128:G134)</f>
        <v>0.42857142857142855</v>
      </c>
    </row>
    <row r="135" spans="1:29" ht="13.8" x14ac:dyDescent="0.25">
      <c r="A135" s="95">
        <v>43993</v>
      </c>
      <c r="B135" s="81">
        <v>12003</v>
      </c>
      <c r="C135" s="81">
        <v>277</v>
      </c>
      <c r="D135" s="81">
        <v>10669</v>
      </c>
      <c r="E135" s="81"/>
      <c r="F135" s="81">
        <f t="shared" ref="F135:F142" si="303">B135-B134</f>
        <v>56</v>
      </c>
      <c r="G135" s="81">
        <f t="shared" ref="G135:G142" si="304">C135-C134</f>
        <v>1</v>
      </c>
      <c r="H135" s="81">
        <f t="shared" ref="H135:H142" si="305">D135-D134</f>
        <v>15</v>
      </c>
      <c r="I135" s="81">
        <f t="shared" ref="I135:I142" si="306">B135-C135-D135</f>
        <v>1057</v>
      </c>
      <c r="J135" s="82">
        <f t="shared" ref="J135:J142" si="307">F135/I134*$B$2/($B$2-B134)</f>
        <v>5.5076747728161596E-2</v>
      </c>
      <c r="K135" s="82">
        <f t="shared" ref="K135:K142" si="308">G135/I134</f>
        <v>9.8328416912487715E-4</v>
      </c>
      <c r="L135" s="82">
        <f t="shared" ref="L135:L142" si="309">H135/I134</f>
        <v>1.4749262536873156E-2</v>
      </c>
      <c r="M135" s="81">
        <f t="shared" ref="M135:M142" si="310">J135/(K135+L135)</f>
        <v>3.5008157774712712</v>
      </c>
      <c r="N135" s="84">
        <f t="shared" ref="N135:N142" si="311">C135/B135</f>
        <v>2.3077563942347747E-2</v>
      </c>
      <c r="O135" s="84"/>
      <c r="P135" s="85">
        <f t="shared" ref="P135:P142" si="312">D135/B135</f>
        <v>0.88886111805381984</v>
      </c>
      <c r="Q135" s="87">
        <f t="shared" ref="Q135:Q142" si="313">N135</f>
        <v>2.3077563942347747E-2</v>
      </c>
      <c r="R135" s="96">
        <f t="shared" ref="R135:R142" si="314">IF(P135="","",1-SUM(P135:Q135))</f>
        <v>8.8061318003832434E-2</v>
      </c>
      <c r="AB135" s="119">
        <f t="shared" si="301"/>
        <v>47.857142857142854</v>
      </c>
      <c r="AC135" s="120">
        <f t="shared" si="302"/>
        <v>0.5714285714285714</v>
      </c>
    </row>
    <row r="136" spans="1:29" ht="13.8" x14ac:dyDescent="0.25">
      <c r="A136" s="95">
        <v>43994</v>
      </c>
      <c r="B136" s="81">
        <v>12051</v>
      </c>
      <c r="C136" s="81">
        <v>277</v>
      </c>
      <c r="D136" s="81">
        <v>10691</v>
      </c>
      <c r="E136" s="81"/>
      <c r="F136" s="81">
        <f t="shared" si="303"/>
        <v>48</v>
      </c>
      <c r="G136" s="81">
        <f t="shared" si="304"/>
        <v>0</v>
      </c>
      <c r="H136" s="81">
        <f t="shared" si="305"/>
        <v>22</v>
      </c>
      <c r="I136" s="81">
        <f t="shared" si="306"/>
        <v>1083</v>
      </c>
      <c r="J136" s="82">
        <f t="shared" si="307"/>
        <v>4.542217621473494E-2</v>
      </c>
      <c r="K136" s="82">
        <f t="shared" si="308"/>
        <v>0</v>
      </c>
      <c r="L136" s="82">
        <f t="shared" si="309"/>
        <v>2.0813623462630087E-2</v>
      </c>
      <c r="M136" s="81">
        <f t="shared" si="310"/>
        <v>2.1823291026806739</v>
      </c>
      <c r="N136" s="84">
        <f t="shared" si="311"/>
        <v>2.2985644344867644E-2</v>
      </c>
      <c r="O136" s="84"/>
      <c r="P136" s="85">
        <f t="shared" si="312"/>
        <v>0.88714629491328523</v>
      </c>
      <c r="Q136" s="87">
        <f t="shared" si="313"/>
        <v>2.2985644344867644E-2</v>
      </c>
      <c r="R136" s="96">
        <f t="shared" si="314"/>
        <v>8.9868060741847167E-2</v>
      </c>
      <c r="AB136" s="119">
        <f t="shared" si="301"/>
        <v>47.428571428571431</v>
      </c>
      <c r="AC136" s="120">
        <f t="shared" si="302"/>
        <v>0.5714285714285714</v>
      </c>
    </row>
    <row r="137" spans="1:29" ht="13.8" x14ac:dyDescent="0.25">
      <c r="A137" s="95">
        <v>43995</v>
      </c>
      <c r="B137" s="81">
        <v>12085</v>
      </c>
      <c r="C137" s="81">
        <v>277</v>
      </c>
      <c r="D137" s="81">
        <v>10718</v>
      </c>
      <c r="E137" s="81"/>
      <c r="F137" s="81">
        <f t="shared" si="303"/>
        <v>34</v>
      </c>
      <c r="G137" s="81">
        <f t="shared" si="304"/>
        <v>0</v>
      </c>
      <c r="H137" s="81">
        <f t="shared" si="305"/>
        <v>27</v>
      </c>
      <c r="I137" s="81">
        <f t="shared" si="306"/>
        <v>1090</v>
      </c>
      <c r="J137" s="82">
        <f t="shared" si="307"/>
        <v>3.1401656229947804E-2</v>
      </c>
      <c r="K137" s="82">
        <f t="shared" si="308"/>
        <v>0</v>
      </c>
      <c r="L137" s="82">
        <f t="shared" si="309"/>
        <v>2.4930747922437674E-2</v>
      </c>
      <c r="M137" s="81">
        <f t="shared" si="310"/>
        <v>1.2595553221123508</v>
      </c>
      <c r="N137" s="84">
        <f t="shared" si="311"/>
        <v>2.2920976417045925E-2</v>
      </c>
      <c r="O137" s="84"/>
      <c r="P137" s="85">
        <f t="shared" si="312"/>
        <v>0.886884567645842</v>
      </c>
      <c r="Q137" s="87">
        <f t="shared" si="313"/>
        <v>2.2920976417045925E-2</v>
      </c>
      <c r="R137" s="96">
        <f t="shared" si="314"/>
        <v>9.0194455937112061E-2</v>
      </c>
      <c r="AB137" s="119">
        <f t="shared" si="301"/>
        <v>44.142857142857146</v>
      </c>
      <c r="AC137" s="120">
        <f t="shared" si="302"/>
        <v>0.5714285714285714</v>
      </c>
    </row>
    <row r="138" spans="1:29" ht="13.8" x14ac:dyDescent="0.25">
      <c r="A138" s="95">
        <v>43996</v>
      </c>
      <c r="B138" s="81">
        <v>12121</v>
      </c>
      <c r="C138" s="81">
        <v>277</v>
      </c>
      <c r="D138" s="81">
        <v>10730</v>
      </c>
      <c r="E138" s="81"/>
      <c r="F138" s="81">
        <f t="shared" si="303"/>
        <v>36</v>
      </c>
      <c r="G138" s="81">
        <f t="shared" si="304"/>
        <v>0</v>
      </c>
      <c r="H138" s="81">
        <f t="shared" si="305"/>
        <v>12</v>
      </c>
      <c r="I138" s="81">
        <f t="shared" si="306"/>
        <v>1114</v>
      </c>
      <c r="J138" s="82">
        <f t="shared" si="307"/>
        <v>3.3035309908017396E-2</v>
      </c>
      <c r="K138" s="82">
        <f t="shared" si="308"/>
        <v>0</v>
      </c>
      <c r="L138" s="82">
        <f t="shared" si="309"/>
        <v>1.1009174311926606E-2</v>
      </c>
      <c r="M138" s="81">
        <f t="shared" si="310"/>
        <v>3.0007073166449132</v>
      </c>
      <c r="N138" s="84">
        <f t="shared" si="311"/>
        <v>2.2852899925748699E-2</v>
      </c>
      <c r="O138" s="84"/>
      <c r="P138" s="85">
        <f t="shared" si="312"/>
        <v>0.88524049170860486</v>
      </c>
      <c r="Q138" s="87">
        <f t="shared" si="313"/>
        <v>2.2852899925748699E-2</v>
      </c>
      <c r="R138" s="96">
        <f t="shared" si="314"/>
        <v>9.1906608365646458E-2</v>
      </c>
      <c r="AB138" s="119">
        <f t="shared" si="301"/>
        <v>43.857142857142854</v>
      </c>
      <c r="AC138" s="120">
        <f t="shared" si="302"/>
        <v>0.5714285714285714</v>
      </c>
    </row>
    <row r="139" spans="1:29" ht="13.8" x14ac:dyDescent="0.25">
      <c r="A139" s="95">
        <v>43997</v>
      </c>
      <c r="B139" s="81">
        <v>12155</v>
      </c>
      <c r="C139" s="81">
        <v>278</v>
      </c>
      <c r="D139" s="81">
        <v>10760</v>
      </c>
      <c r="E139" s="81"/>
      <c r="F139" s="81">
        <f t="shared" si="303"/>
        <v>34</v>
      </c>
      <c r="G139" s="81">
        <f t="shared" si="304"/>
        <v>1</v>
      </c>
      <c r="H139" s="81">
        <f t="shared" si="305"/>
        <v>30</v>
      </c>
      <c r="I139" s="81">
        <f t="shared" si="306"/>
        <v>1117</v>
      </c>
      <c r="J139" s="82">
        <f t="shared" si="307"/>
        <v>3.0527863680946656E-2</v>
      </c>
      <c r="K139" s="82">
        <f t="shared" si="308"/>
        <v>8.9766606822262122E-4</v>
      </c>
      <c r="L139" s="82">
        <f t="shared" si="309"/>
        <v>2.6929982046678635E-2</v>
      </c>
      <c r="M139" s="81">
        <f t="shared" si="310"/>
        <v>1.0970335529217605</v>
      </c>
      <c r="N139" s="84">
        <f t="shared" si="311"/>
        <v>2.2871246400658164E-2</v>
      </c>
      <c r="O139" s="84"/>
      <c r="P139" s="85">
        <f t="shared" si="312"/>
        <v>0.88523241464417934</v>
      </c>
      <c r="Q139" s="87">
        <f t="shared" si="313"/>
        <v>2.2871246400658164E-2</v>
      </c>
      <c r="R139" s="96">
        <f t="shared" si="314"/>
        <v>9.1896338955162471E-2</v>
      </c>
      <c r="AB139" s="119">
        <f t="shared" si="301"/>
        <v>43.285714285714285</v>
      </c>
      <c r="AC139" s="120">
        <f t="shared" si="302"/>
        <v>0.5714285714285714</v>
      </c>
    </row>
    <row r="140" spans="1:29" ht="13.8" x14ac:dyDescent="0.25">
      <c r="A140" s="95">
        <v>43998</v>
      </c>
      <c r="B140" s="81">
        <v>12198</v>
      </c>
      <c r="C140" s="81">
        <v>279</v>
      </c>
      <c r="D140" s="81">
        <v>10774</v>
      </c>
      <c r="E140" s="81"/>
      <c r="F140" s="81">
        <f t="shared" si="303"/>
        <v>43</v>
      </c>
      <c r="G140" s="81">
        <f t="shared" si="304"/>
        <v>1</v>
      </c>
      <c r="H140" s="81">
        <f t="shared" si="305"/>
        <v>14</v>
      </c>
      <c r="I140" s="81">
        <f t="shared" si="306"/>
        <v>1145</v>
      </c>
      <c r="J140" s="82">
        <f t="shared" si="307"/>
        <v>3.8505100217315416E-2</v>
      </c>
      <c r="K140" s="82">
        <f t="shared" si="308"/>
        <v>8.9525514771709937E-4</v>
      </c>
      <c r="L140" s="82">
        <f t="shared" si="309"/>
        <v>1.2533572068039392E-2</v>
      </c>
      <c r="M140" s="81">
        <f t="shared" si="310"/>
        <v>2.867346462849421</v>
      </c>
      <c r="N140" s="84">
        <f t="shared" si="311"/>
        <v>2.2872602065912444E-2</v>
      </c>
      <c r="O140" s="84"/>
      <c r="P140" s="85">
        <f t="shared" si="312"/>
        <v>0.88325955074602391</v>
      </c>
      <c r="Q140" s="87">
        <f t="shared" si="313"/>
        <v>2.2872602065912444E-2</v>
      </c>
      <c r="R140" s="96">
        <f t="shared" si="314"/>
        <v>9.3867847188063624E-2</v>
      </c>
      <c r="AB140" s="119">
        <f t="shared" si="301"/>
        <v>42.285714285714285</v>
      </c>
      <c r="AC140" s="120">
        <f t="shared" si="302"/>
        <v>0.42857142857142855</v>
      </c>
    </row>
    <row r="141" spans="1:29" ht="13.8" x14ac:dyDescent="0.25">
      <c r="A141" s="95">
        <v>43999</v>
      </c>
      <c r="B141" s="81">
        <v>12257</v>
      </c>
      <c r="C141" s="81">
        <v>280</v>
      </c>
      <c r="D141" s="81">
        <v>10800</v>
      </c>
      <c r="E141" s="81"/>
      <c r="F141" s="81">
        <f t="shared" si="303"/>
        <v>59</v>
      </c>
      <c r="G141" s="81">
        <f t="shared" si="304"/>
        <v>1</v>
      </c>
      <c r="H141" s="81">
        <f t="shared" si="305"/>
        <v>26</v>
      </c>
      <c r="I141" s="81">
        <f t="shared" si="306"/>
        <v>1177</v>
      </c>
      <c r="J141" s="82">
        <f t="shared" si="307"/>
        <v>5.1540646865871106E-2</v>
      </c>
      <c r="K141" s="82">
        <f t="shared" si="308"/>
        <v>8.7336244541484718E-4</v>
      </c>
      <c r="L141" s="82">
        <f t="shared" si="309"/>
        <v>2.2707423580786028E-2</v>
      </c>
      <c r="M141" s="81">
        <f t="shared" si="310"/>
        <v>2.1857052096823115</v>
      </c>
      <c r="N141" s="84">
        <f t="shared" si="311"/>
        <v>2.2844089091947458E-2</v>
      </c>
      <c r="O141" s="84"/>
      <c r="P141" s="85">
        <f t="shared" si="312"/>
        <v>0.88112915068940201</v>
      </c>
      <c r="Q141" s="87">
        <f t="shared" si="313"/>
        <v>2.2844089091947458E-2</v>
      </c>
      <c r="R141" s="96">
        <f t="shared" si="314"/>
        <v>9.6026760218650531E-2</v>
      </c>
      <c r="AB141" s="119">
        <f t="shared" si="301"/>
        <v>44.285714285714285</v>
      </c>
      <c r="AC141" s="120">
        <f t="shared" si="302"/>
        <v>0.5714285714285714</v>
      </c>
    </row>
    <row r="142" spans="1:29" ht="13.8" x14ac:dyDescent="0.25">
      <c r="A142" s="95">
        <v>44000</v>
      </c>
      <c r="B142" s="81">
        <v>12306</v>
      </c>
      <c r="C142" s="81">
        <v>280</v>
      </c>
      <c r="D142" s="81">
        <v>10835</v>
      </c>
      <c r="E142" s="81"/>
      <c r="F142" s="81">
        <f t="shared" si="303"/>
        <v>49</v>
      </c>
      <c r="G142" s="81">
        <f t="shared" si="304"/>
        <v>0</v>
      </c>
      <c r="H142" s="81">
        <f t="shared" si="305"/>
        <v>35</v>
      </c>
      <c r="I142" s="81">
        <f t="shared" si="306"/>
        <v>1191</v>
      </c>
      <c r="J142" s="82">
        <f t="shared" si="307"/>
        <v>4.1641221158754481E-2</v>
      </c>
      <c r="K142" s="82">
        <f t="shared" si="308"/>
        <v>0</v>
      </c>
      <c r="L142" s="82">
        <f t="shared" si="309"/>
        <v>2.9736618521665252E-2</v>
      </c>
      <c r="M142" s="81">
        <f t="shared" si="310"/>
        <v>1.4003347801101149</v>
      </c>
      <c r="N142" s="84">
        <f t="shared" si="311"/>
        <v>2.2753128555176336E-2</v>
      </c>
      <c r="O142" s="84"/>
      <c r="P142" s="85">
        <f t="shared" si="312"/>
        <v>0.88046481391191289</v>
      </c>
      <c r="Q142" s="87">
        <f t="shared" si="313"/>
        <v>2.2753128555176336E-2</v>
      </c>
      <c r="R142" s="96">
        <f t="shared" si="314"/>
        <v>9.6782057532910803E-2</v>
      </c>
      <c r="AB142" s="119">
        <f t="shared" si="301"/>
        <v>43.285714285714285</v>
      </c>
      <c r="AC142" s="120">
        <f t="shared" si="302"/>
        <v>0.42857142857142855</v>
      </c>
    </row>
    <row r="143" spans="1:29" ht="13.8" x14ac:dyDescent="0.25">
      <c r="A143" s="95">
        <v>44001</v>
      </c>
      <c r="B143" s="81">
        <v>12373</v>
      </c>
      <c r="C143" s="81">
        <v>280</v>
      </c>
      <c r="D143" s="81">
        <v>10856</v>
      </c>
      <c r="E143" s="81"/>
      <c r="F143" s="81">
        <f t="shared" ref="F143:F162" si="315">B143-B142</f>
        <v>67</v>
      </c>
      <c r="G143" s="81">
        <f t="shared" ref="G143:G162" si="316">C143-C142</f>
        <v>0</v>
      </c>
      <c r="H143" s="81">
        <f t="shared" ref="H143:H162" si="317">D143-D142</f>
        <v>21</v>
      </c>
      <c r="I143" s="81">
        <f t="shared" ref="I143:I162" si="318">B143-C143-D143</f>
        <v>1237</v>
      </c>
      <c r="J143" s="82">
        <f t="shared" ref="J143:J162" si="319">F143/I142*$B$2/($B$2-B142)</f>
        <v>5.6268753723603022E-2</v>
      </c>
      <c r="K143" s="82">
        <f t="shared" ref="K143:K162" si="320">G143/I142</f>
        <v>0</v>
      </c>
      <c r="L143" s="82">
        <f t="shared" ref="L143:L162" si="321">H143/I142</f>
        <v>1.7632241813602016E-2</v>
      </c>
      <c r="M143" s="81">
        <f t="shared" ref="M143:M162" si="322">J143/(K143+L143)</f>
        <v>3.1912421754671998</v>
      </c>
      <c r="N143" s="84">
        <f t="shared" ref="N143:N162" si="323">C143/B143</f>
        <v>2.2629919987068616E-2</v>
      </c>
      <c r="O143" s="84"/>
      <c r="P143" s="85">
        <f t="shared" ref="P143:P162" si="324">D143/B143</f>
        <v>0.87739432635577463</v>
      </c>
      <c r="Q143" s="87">
        <f t="shared" ref="Q143:Q162" si="325">N143</f>
        <v>2.2629919987068616E-2</v>
      </c>
      <c r="R143" s="96">
        <f t="shared" ref="R143:R162" si="326">IF(P143="","",1-SUM(P143:Q143))</f>
        <v>9.9975753657156718E-2</v>
      </c>
      <c r="AB143" s="119">
        <f t="shared" si="301"/>
        <v>46</v>
      </c>
      <c r="AC143" s="120">
        <f t="shared" si="302"/>
        <v>0.42857142857142855</v>
      </c>
    </row>
    <row r="144" spans="1:29" ht="13.8" x14ac:dyDescent="0.25">
      <c r="A144" s="95">
        <v>44002</v>
      </c>
      <c r="B144" s="81">
        <v>12421</v>
      </c>
      <c r="C144" s="81">
        <v>280</v>
      </c>
      <c r="D144" s="81">
        <v>10868</v>
      </c>
      <c r="E144" s="81"/>
      <c r="F144" s="81">
        <f t="shared" si="315"/>
        <v>48</v>
      </c>
      <c r="G144" s="81">
        <f t="shared" si="316"/>
        <v>0</v>
      </c>
      <c r="H144" s="81">
        <f t="shared" si="317"/>
        <v>12</v>
      </c>
      <c r="I144" s="81">
        <f t="shared" si="318"/>
        <v>1273</v>
      </c>
      <c r="J144" s="82">
        <f t="shared" si="319"/>
        <v>3.8812923872792317E-2</v>
      </c>
      <c r="K144" s="82">
        <f t="shared" si="320"/>
        <v>0</v>
      </c>
      <c r="L144" s="82">
        <f t="shared" si="321"/>
        <v>9.7008892481810841E-3</v>
      </c>
      <c r="M144" s="81">
        <f t="shared" si="322"/>
        <v>4.000965569220341</v>
      </c>
      <c r="N144" s="84">
        <f t="shared" si="323"/>
        <v>2.2542468400289832E-2</v>
      </c>
      <c r="O144" s="84"/>
      <c r="P144" s="85">
        <f t="shared" si="324"/>
        <v>0.87496980919410672</v>
      </c>
      <c r="Q144" s="87">
        <f t="shared" si="325"/>
        <v>2.2542468400289832E-2</v>
      </c>
      <c r="R144" s="96">
        <f t="shared" si="326"/>
        <v>0.10248772240560344</v>
      </c>
      <c r="AB144" s="119">
        <f t="shared" si="301"/>
        <v>48</v>
      </c>
      <c r="AC144" s="120">
        <f t="shared" si="302"/>
        <v>0.42857142857142855</v>
      </c>
    </row>
    <row r="145" spans="1:29" ht="13.8" x14ac:dyDescent="0.25">
      <c r="A145" s="95">
        <v>44003</v>
      </c>
      <c r="B145" s="81">
        <v>12438</v>
      </c>
      <c r="C145" s="81">
        <v>280</v>
      </c>
      <c r="D145" s="81">
        <v>10881</v>
      </c>
      <c r="E145" s="81"/>
      <c r="F145" s="81">
        <f t="shared" si="315"/>
        <v>17</v>
      </c>
      <c r="G145" s="81">
        <f t="shared" si="316"/>
        <v>0</v>
      </c>
      <c r="H145" s="81">
        <f t="shared" si="317"/>
        <v>13</v>
      </c>
      <c r="I145" s="81">
        <f t="shared" si="318"/>
        <v>1277</v>
      </c>
      <c r="J145" s="82">
        <f t="shared" si="319"/>
        <v>1.3357517354972105E-2</v>
      </c>
      <c r="K145" s="82">
        <f t="shared" si="320"/>
        <v>0</v>
      </c>
      <c r="L145" s="82">
        <f t="shared" si="321"/>
        <v>1.0212097407698351E-2</v>
      </c>
      <c r="M145" s="81">
        <f t="shared" si="322"/>
        <v>1.3080091994522685</v>
      </c>
      <c r="N145" s="84">
        <f t="shared" si="323"/>
        <v>2.2511657822801092E-2</v>
      </c>
      <c r="O145" s="84"/>
      <c r="P145" s="85">
        <f t="shared" si="324"/>
        <v>0.87481910274963826</v>
      </c>
      <c r="Q145" s="87">
        <f t="shared" si="325"/>
        <v>2.2511657822801092E-2</v>
      </c>
      <c r="R145" s="96">
        <f t="shared" si="326"/>
        <v>0.10266923942756068</v>
      </c>
      <c r="AB145" s="119">
        <f t="shared" si="301"/>
        <v>45.285714285714285</v>
      </c>
      <c r="AC145" s="120">
        <f t="shared" si="302"/>
        <v>0.42857142857142855</v>
      </c>
    </row>
    <row r="146" spans="1:29" ht="13.8" x14ac:dyDescent="0.25">
      <c r="A146" s="95">
        <v>44004</v>
      </c>
      <c r="B146" s="81">
        <v>12484</v>
      </c>
      <c r="C146" s="81">
        <v>281</v>
      </c>
      <c r="D146" s="81">
        <v>10908</v>
      </c>
      <c r="E146" s="81"/>
      <c r="F146" s="81">
        <f t="shared" si="315"/>
        <v>46</v>
      </c>
      <c r="G146" s="81">
        <f t="shared" si="316"/>
        <v>1</v>
      </c>
      <c r="H146" s="81">
        <f t="shared" si="317"/>
        <v>27</v>
      </c>
      <c r="I146" s="81">
        <f t="shared" si="318"/>
        <v>1295</v>
      </c>
      <c r="J146" s="82">
        <f t="shared" si="319"/>
        <v>3.6030667497180181E-2</v>
      </c>
      <c r="K146" s="82">
        <f t="shared" si="320"/>
        <v>7.8308535630383712E-4</v>
      </c>
      <c r="L146" s="82">
        <f t="shared" si="321"/>
        <v>2.1143304620203602E-2</v>
      </c>
      <c r="M146" s="81">
        <f t="shared" si="322"/>
        <v>1.6432557997821104</v>
      </c>
      <c r="N146" s="84">
        <f t="shared" si="323"/>
        <v>2.2508811278436399E-2</v>
      </c>
      <c r="O146" s="84"/>
      <c r="P146" s="85">
        <f t="shared" si="324"/>
        <v>0.8737584107657802</v>
      </c>
      <c r="Q146" s="87">
        <f t="shared" si="325"/>
        <v>2.2508811278436399E-2</v>
      </c>
      <c r="R146" s="96">
        <f t="shared" si="326"/>
        <v>0.1037327779557834</v>
      </c>
      <c r="AB146" s="119">
        <f t="shared" si="301"/>
        <v>47</v>
      </c>
      <c r="AC146" s="120">
        <f t="shared" si="302"/>
        <v>0.42857142857142855</v>
      </c>
    </row>
    <row r="147" spans="1:29" ht="13.8" x14ac:dyDescent="0.25">
      <c r="A147" s="95">
        <v>44005</v>
      </c>
      <c r="B147" s="81">
        <v>12535</v>
      </c>
      <c r="C147" s="81">
        <v>281</v>
      </c>
      <c r="D147" s="81">
        <v>10930</v>
      </c>
      <c r="E147" s="81"/>
      <c r="F147" s="81">
        <f t="shared" si="315"/>
        <v>51</v>
      </c>
      <c r="G147" s="81">
        <f t="shared" si="316"/>
        <v>0</v>
      </c>
      <c r="H147" s="81">
        <f t="shared" si="317"/>
        <v>22</v>
      </c>
      <c r="I147" s="81">
        <f t="shared" si="318"/>
        <v>1324</v>
      </c>
      <c r="J147" s="82">
        <f t="shared" si="319"/>
        <v>3.9391831257386552E-2</v>
      </c>
      <c r="K147" s="82">
        <f t="shared" si="320"/>
        <v>0</v>
      </c>
      <c r="L147" s="82">
        <f t="shared" si="321"/>
        <v>1.698841698841699E-2</v>
      </c>
      <c r="M147" s="81">
        <f t="shared" si="322"/>
        <v>2.3187464308325265</v>
      </c>
      <c r="N147" s="84">
        <f t="shared" si="323"/>
        <v>2.2417231751096927E-2</v>
      </c>
      <c r="O147" s="84"/>
      <c r="P147" s="85">
        <f t="shared" si="324"/>
        <v>0.87195851615476661</v>
      </c>
      <c r="Q147" s="87">
        <f t="shared" si="325"/>
        <v>2.2417231751096927E-2</v>
      </c>
      <c r="R147" s="96">
        <f t="shared" si="326"/>
        <v>0.10562425209413651</v>
      </c>
      <c r="AB147" s="119">
        <f t="shared" si="301"/>
        <v>48.142857142857146</v>
      </c>
      <c r="AC147" s="120">
        <f t="shared" si="302"/>
        <v>0.2857142857142857</v>
      </c>
    </row>
    <row r="148" spans="1:29" ht="13.8" x14ac:dyDescent="0.25">
      <c r="A148" s="95">
        <v>44006</v>
      </c>
      <c r="B148" s="81">
        <v>12563</v>
      </c>
      <c r="C148" s="81">
        <v>282</v>
      </c>
      <c r="D148" s="81">
        <v>10974</v>
      </c>
      <c r="E148" s="81"/>
      <c r="F148" s="81">
        <f t="shared" si="315"/>
        <v>28</v>
      </c>
      <c r="G148" s="81">
        <f t="shared" si="316"/>
        <v>1</v>
      </c>
      <c r="H148" s="81">
        <f t="shared" si="317"/>
        <v>44</v>
      </c>
      <c r="I148" s="81">
        <f t="shared" si="318"/>
        <v>1307</v>
      </c>
      <c r="J148" s="82">
        <f t="shared" si="319"/>
        <v>2.1153208082884293E-2</v>
      </c>
      <c r="K148" s="82">
        <f t="shared" si="320"/>
        <v>7.5528700906344411E-4</v>
      </c>
      <c r="L148" s="82">
        <f t="shared" si="321"/>
        <v>3.3232628398791542E-2</v>
      </c>
      <c r="M148" s="81">
        <f t="shared" si="322"/>
        <v>0.62237438892752894</v>
      </c>
      <c r="N148" s="84">
        <f t="shared" si="323"/>
        <v>2.2446867786356763E-2</v>
      </c>
      <c r="O148" s="84"/>
      <c r="P148" s="85">
        <f t="shared" si="324"/>
        <v>0.87351747194141527</v>
      </c>
      <c r="Q148" s="87">
        <f t="shared" si="325"/>
        <v>2.2446867786356763E-2</v>
      </c>
      <c r="R148" s="96">
        <f t="shared" si="326"/>
        <v>0.10403566027222799</v>
      </c>
      <c r="AB148" s="119">
        <f t="shared" si="301"/>
        <v>43.714285714285715</v>
      </c>
      <c r="AC148" s="120">
        <f t="shared" si="302"/>
        <v>0.2857142857142857</v>
      </c>
    </row>
    <row r="149" spans="1:29" ht="13.8" x14ac:dyDescent="0.25">
      <c r="A149" s="95">
        <v>44007</v>
      </c>
      <c r="B149" s="81">
        <v>12602</v>
      </c>
      <c r="C149" s="81">
        <v>282</v>
      </c>
      <c r="D149" s="81">
        <v>11172</v>
      </c>
      <c r="E149" s="81"/>
      <c r="F149" s="81">
        <f t="shared" si="315"/>
        <v>39</v>
      </c>
      <c r="G149" s="81">
        <f t="shared" si="316"/>
        <v>0</v>
      </c>
      <c r="H149" s="81">
        <f t="shared" si="317"/>
        <v>198</v>
      </c>
      <c r="I149" s="81">
        <f t="shared" si="318"/>
        <v>1148</v>
      </c>
      <c r="J149" s="82">
        <f t="shared" si="319"/>
        <v>2.9846640322480519E-2</v>
      </c>
      <c r="K149" s="82">
        <f t="shared" si="320"/>
        <v>0</v>
      </c>
      <c r="L149" s="82">
        <f t="shared" si="321"/>
        <v>0.15149196633511861</v>
      </c>
      <c r="M149" s="81">
        <f t="shared" si="322"/>
        <v>0.19701797424990927</v>
      </c>
      <c r="N149" s="84">
        <f t="shared" si="323"/>
        <v>2.2377400412632916E-2</v>
      </c>
      <c r="O149" s="84"/>
      <c r="P149" s="85">
        <f t="shared" si="324"/>
        <v>0.88652594826218056</v>
      </c>
      <c r="Q149" s="87">
        <f t="shared" si="325"/>
        <v>2.2377400412632916E-2</v>
      </c>
      <c r="R149" s="96">
        <f t="shared" si="326"/>
        <v>9.1096651325186517E-2</v>
      </c>
      <c r="AB149" s="119">
        <f t="shared" si="301"/>
        <v>42.285714285714285</v>
      </c>
      <c r="AC149" s="120">
        <f t="shared" si="302"/>
        <v>0.2857142857142857</v>
      </c>
    </row>
    <row r="150" spans="1:29" ht="13.8" x14ac:dyDescent="0.25">
      <c r="A150" s="95">
        <v>44008</v>
      </c>
      <c r="B150" s="81">
        <v>12653</v>
      </c>
      <c r="C150" s="81">
        <v>282</v>
      </c>
      <c r="D150" s="81">
        <v>11317</v>
      </c>
      <c r="E150" s="81"/>
      <c r="F150" s="81">
        <f t="shared" si="315"/>
        <v>51</v>
      </c>
      <c r="G150" s="81">
        <f t="shared" si="316"/>
        <v>0</v>
      </c>
      <c r="H150" s="81">
        <f t="shared" si="317"/>
        <v>145</v>
      </c>
      <c r="I150" s="81">
        <f t="shared" si="318"/>
        <v>1054</v>
      </c>
      <c r="J150" s="82">
        <f t="shared" si="319"/>
        <v>4.4436009508903113E-2</v>
      </c>
      <c r="K150" s="82">
        <f t="shared" si="320"/>
        <v>0</v>
      </c>
      <c r="L150" s="82">
        <f t="shared" si="321"/>
        <v>0.12630662020905922</v>
      </c>
      <c r="M150" s="81">
        <f t="shared" si="322"/>
        <v>0.3518106132153157</v>
      </c>
      <c r="N150" s="84">
        <f t="shared" si="323"/>
        <v>2.2287204615506203E-2</v>
      </c>
      <c r="O150" s="84"/>
      <c r="P150" s="85">
        <f t="shared" si="324"/>
        <v>0.89441239231802738</v>
      </c>
      <c r="Q150" s="87">
        <f t="shared" si="325"/>
        <v>2.2287204615506203E-2</v>
      </c>
      <c r="R150" s="96">
        <f t="shared" si="326"/>
        <v>8.3300403066466466E-2</v>
      </c>
      <c r="AB150" s="119">
        <f t="shared" si="301"/>
        <v>40</v>
      </c>
      <c r="AC150" s="120">
        <f t="shared" si="302"/>
        <v>0.2857142857142857</v>
      </c>
    </row>
    <row r="151" spans="1:29" ht="13.8" x14ac:dyDescent="0.25">
      <c r="A151" s="95">
        <v>44009</v>
      </c>
      <c r="B151" s="81">
        <v>12715</v>
      </c>
      <c r="C151" s="81">
        <v>282</v>
      </c>
      <c r="D151" s="81">
        <v>11364</v>
      </c>
      <c r="E151" s="81"/>
      <c r="F151" s="81">
        <f t="shared" si="315"/>
        <v>62</v>
      </c>
      <c r="G151" s="81">
        <f t="shared" si="316"/>
        <v>0</v>
      </c>
      <c r="H151" s="81">
        <f t="shared" si="317"/>
        <v>47</v>
      </c>
      <c r="I151" s="81">
        <f t="shared" si="318"/>
        <v>1069</v>
      </c>
      <c r="J151" s="82">
        <f t="shared" si="319"/>
        <v>5.8838050373066712E-2</v>
      </c>
      <c r="K151" s="82">
        <f t="shared" si="320"/>
        <v>0</v>
      </c>
      <c r="L151" s="82">
        <f t="shared" si="321"/>
        <v>4.4592030360531311E-2</v>
      </c>
      <c r="M151" s="81">
        <f t="shared" si="322"/>
        <v>1.3194745764513258</v>
      </c>
      <c r="N151" s="84">
        <f t="shared" si="323"/>
        <v>2.2178529296106961E-2</v>
      </c>
      <c r="O151" s="84"/>
      <c r="P151" s="85">
        <f t="shared" si="324"/>
        <v>0.89374754227290598</v>
      </c>
      <c r="Q151" s="87">
        <f t="shared" si="325"/>
        <v>2.2178529296106961E-2</v>
      </c>
      <c r="R151" s="96">
        <f t="shared" si="326"/>
        <v>8.4073928430987044E-2</v>
      </c>
      <c r="AB151" s="119">
        <f t="shared" si="301"/>
        <v>42</v>
      </c>
      <c r="AC151" s="120">
        <f t="shared" si="302"/>
        <v>0.2857142857142857</v>
      </c>
    </row>
    <row r="152" spans="1:29" ht="13.8" x14ac:dyDescent="0.25">
      <c r="A152" s="95">
        <v>44010</v>
      </c>
      <c r="B152" s="81">
        <v>12757</v>
      </c>
      <c r="C152" s="81">
        <v>282</v>
      </c>
      <c r="D152" s="81">
        <v>11429</v>
      </c>
      <c r="E152" s="81"/>
      <c r="F152" s="81">
        <f t="shared" si="315"/>
        <v>42</v>
      </c>
      <c r="G152" s="81">
        <f t="shared" si="316"/>
        <v>0</v>
      </c>
      <c r="H152" s="81">
        <f t="shared" si="317"/>
        <v>65</v>
      </c>
      <c r="I152" s="81">
        <f t="shared" si="318"/>
        <v>1046</v>
      </c>
      <c r="J152" s="82">
        <f t="shared" si="319"/>
        <v>3.9298801480124643E-2</v>
      </c>
      <c r="K152" s="82">
        <f t="shared" si="320"/>
        <v>0</v>
      </c>
      <c r="L152" s="82">
        <f t="shared" si="321"/>
        <v>6.0804490177736203E-2</v>
      </c>
      <c r="M152" s="81">
        <f t="shared" si="322"/>
        <v>0.64631413511158831</v>
      </c>
      <c r="N152" s="84">
        <f t="shared" si="323"/>
        <v>2.2105510700007838E-2</v>
      </c>
      <c r="O152" s="84"/>
      <c r="P152" s="85">
        <f t="shared" si="324"/>
        <v>0.89590029003684257</v>
      </c>
      <c r="Q152" s="87">
        <f t="shared" si="325"/>
        <v>2.2105510700007838E-2</v>
      </c>
      <c r="R152" s="96">
        <f t="shared" si="326"/>
        <v>8.1994199263149548E-2</v>
      </c>
      <c r="AB152" s="119">
        <f t="shared" si="301"/>
        <v>45.571428571428569</v>
      </c>
      <c r="AC152" s="120">
        <f t="shared" si="302"/>
        <v>0.2857142857142857</v>
      </c>
    </row>
    <row r="153" spans="1:29" ht="13.8" x14ac:dyDescent="0.25">
      <c r="A153" s="95">
        <v>44011</v>
      </c>
      <c r="B153" s="81">
        <v>12800</v>
      </c>
      <c r="C153" s="81">
        <v>282</v>
      </c>
      <c r="D153" s="81">
        <v>11537</v>
      </c>
      <c r="E153" s="81"/>
      <c r="F153" s="81">
        <f t="shared" si="315"/>
        <v>43</v>
      </c>
      <c r="G153" s="81">
        <f t="shared" si="316"/>
        <v>0</v>
      </c>
      <c r="H153" s="81">
        <f t="shared" si="317"/>
        <v>108</v>
      </c>
      <c r="I153" s="81">
        <f t="shared" si="318"/>
        <v>981</v>
      </c>
      <c r="J153" s="82">
        <f t="shared" si="319"/>
        <v>4.111921806103537E-2</v>
      </c>
      <c r="K153" s="82">
        <f t="shared" si="320"/>
        <v>0</v>
      </c>
      <c r="L153" s="82">
        <f t="shared" si="321"/>
        <v>0.10325047801147227</v>
      </c>
      <c r="M153" s="81">
        <f t="shared" si="322"/>
        <v>0.39824724159113889</v>
      </c>
      <c r="N153" s="84">
        <f t="shared" si="323"/>
        <v>2.2031249999999999E-2</v>
      </c>
      <c r="O153" s="84"/>
      <c r="P153" s="85">
        <f t="shared" si="324"/>
        <v>0.90132812500000004</v>
      </c>
      <c r="Q153" s="87">
        <f t="shared" si="325"/>
        <v>2.2031249999999999E-2</v>
      </c>
      <c r="R153" s="96">
        <f t="shared" si="326"/>
        <v>7.6640625000000018E-2</v>
      </c>
      <c r="AB153" s="119">
        <f t="shared" si="301"/>
        <v>45.142857142857146</v>
      </c>
      <c r="AC153" s="120">
        <f t="shared" si="302"/>
        <v>0.14285714285714285</v>
      </c>
    </row>
    <row r="154" spans="1:29" ht="13.8" x14ac:dyDescent="0.25">
      <c r="A154" s="95">
        <v>44012</v>
      </c>
      <c r="B154" s="81">
        <v>12850</v>
      </c>
      <c r="C154" s="81">
        <v>282</v>
      </c>
      <c r="D154" s="81">
        <v>11613</v>
      </c>
      <c r="E154" s="81"/>
      <c r="F154" s="81">
        <f t="shared" si="315"/>
        <v>50</v>
      </c>
      <c r="G154" s="81">
        <f t="shared" si="316"/>
        <v>0</v>
      </c>
      <c r="H154" s="81">
        <f t="shared" si="317"/>
        <v>76</v>
      </c>
      <c r="I154" s="81">
        <f t="shared" si="318"/>
        <v>955</v>
      </c>
      <c r="J154" s="82">
        <f t="shared" si="319"/>
        <v>5.0981127675101032E-2</v>
      </c>
      <c r="K154" s="82">
        <f t="shared" si="320"/>
        <v>0</v>
      </c>
      <c r="L154" s="82">
        <f t="shared" si="321"/>
        <v>7.7471967380224258E-2</v>
      </c>
      <c r="M154" s="81">
        <f t="shared" si="322"/>
        <v>0.65805902959571205</v>
      </c>
      <c r="N154" s="84">
        <f t="shared" si="323"/>
        <v>2.1945525291828794E-2</v>
      </c>
      <c r="O154" s="84"/>
      <c r="P154" s="85">
        <f t="shared" si="324"/>
        <v>0.90373540856031132</v>
      </c>
      <c r="Q154" s="87">
        <f t="shared" si="325"/>
        <v>2.1945525291828794E-2</v>
      </c>
      <c r="R154" s="96">
        <f t="shared" si="326"/>
        <v>7.431906614785988E-2</v>
      </c>
      <c r="AB154" s="119">
        <f t="shared" si="301"/>
        <v>45</v>
      </c>
      <c r="AC154" s="120">
        <f t="shared" si="302"/>
        <v>0.14285714285714285</v>
      </c>
    </row>
    <row r="155" spans="1:29" ht="13.8" x14ac:dyDescent="0.25">
      <c r="A155" s="95">
        <v>44013</v>
      </c>
      <c r="B155" s="81">
        <v>12904</v>
      </c>
      <c r="C155" s="81">
        <v>282</v>
      </c>
      <c r="D155" s="81">
        <v>11684</v>
      </c>
      <c r="E155" s="81"/>
      <c r="F155" s="81">
        <f t="shared" si="315"/>
        <v>54</v>
      </c>
      <c r="G155" s="81">
        <f t="shared" si="316"/>
        <v>0</v>
      </c>
      <c r="H155" s="81">
        <f t="shared" si="317"/>
        <v>71</v>
      </c>
      <c r="I155" s="81">
        <f t="shared" si="318"/>
        <v>938</v>
      </c>
      <c r="J155" s="82">
        <f t="shared" si="319"/>
        <v>5.6558678365221125E-2</v>
      </c>
      <c r="K155" s="82">
        <f t="shared" si="320"/>
        <v>0</v>
      </c>
      <c r="L155" s="82">
        <f t="shared" si="321"/>
        <v>7.4345549738219899E-2</v>
      </c>
      <c r="M155" s="81">
        <f t="shared" si="322"/>
        <v>0.76075405406741092</v>
      </c>
      <c r="N155" s="84">
        <f t="shared" si="323"/>
        <v>2.1853688778673278E-2</v>
      </c>
      <c r="O155" s="84"/>
      <c r="P155" s="85">
        <f t="shared" si="324"/>
        <v>0.90545567265964044</v>
      </c>
      <c r="Q155" s="87">
        <f t="shared" si="325"/>
        <v>2.1853688778673278E-2</v>
      </c>
      <c r="R155" s="96">
        <f t="shared" si="326"/>
        <v>7.2690638561686227E-2</v>
      </c>
      <c r="AB155" s="119">
        <f t="shared" si="301"/>
        <v>48.714285714285715</v>
      </c>
      <c r="AC155" s="120">
        <f t="shared" si="302"/>
        <v>0</v>
      </c>
    </row>
    <row r="156" spans="1:29" ht="13.8" x14ac:dyDescent="0.25">
      <c r="A156" s="95">
        <v>44014</v>
      </c>
      <c r="B156" s="81">
        <v>12967</v>
      </c>
      <c r="C156" s="81">
        <v>282</v>
      </c>
      <c r="D156" s="81">
        <v>11759</v>
      </c>
      <c r="E156" s="81"/>
      <c r="F156" s="81">
        <f t="shared" si="315"/>
        <v>63</v>
      </c>
      <c r="G156" s="81">
        <f t="shared" si="316"/>
        <v>0</v>
      </c>
      <c r="H156" s="81">
        <f t="shared" si="317"/>
        <v>75</v>
      </c>
      <c r="I156" s="81">
        <f t="shared" si="318"/>
        <v>926</v>
      </c>
      <c r="J156" s="82">
        <f t="shared" si="319"/>
        <v>6.7181087989598723E-2</v>
      </c>
      <c r="K156" s="82">
        <f t="shared" si="320"/>
        <v>0</v>
      </c>
      <c r="L156" s="82">
        <f t="shared" si="321"/>
        <v>7.9957356076759065E-2</v>
      </c>
      <c r="M156" s="81">
        <f t="shared" si="322"/>
        <v>0.84021147378991468</v>
      </c>
      <c r="N156" s="84">
        <f t="shared" si="323"/>
        <v>2.1747512917405721E-2</v>
      </c>
      <c r="O156" s="84"/>
      <c r="P156" s="85">
        <f t="shared" si="324"/>
        <v>0.90684044111976558</v>
      </c>
      <c r="Q156" s="87">
        <f t="shared" si="325"/>
        <v>2.1747512917405721E-2</v>
      </c>
      <c r="R156" s="96">
        <f t="shared" si="326"/>
        <v>7.1412045962828685E-2</v>
      </c>
      <c r="AB156" s="119">
        <f t="shared" si="301"/>
        <v>52.142857142857146</v>
      </c>
      <c r="AC156" s="120">
        <f t="shared" si="302"/>
        <v>0</v>
      </c>
    </row>
    <row r="157" spans="1:29" ht="13.8" x14ac:dyDescent="0.25">
      <c r="A157" s="95">
        <v>44015</v>
      </c>
      <c r="B157" s="81">
        <v>13030</v>
      </c>
      <c r="C157" s="81">
        <v>283</v>
      </c>
      <c r="D157" s="81">
        <v>11811</v>
      </c>
      <c r="E157" s="81"/>
      <c r="F157" s="81">
        <f t="shared" si="315"/>
        <v>63</v>
      </c>
      <c r="G157" s="81">
        <f t="shared" si="316"/>
        <v>1</v>
      </c>
      <c r="H157" s="81">
        <f t="shared" si="317"/>
        <v>52</v>
      </c>
      <c r="I157" s="81">
        <f t="shared" si="318"/>
        <v>936</v>
      </c>
      <c r="J157" s="82">
        <f t="shared" si="319"/>
        <v>6.8051768885794423E-2</v>
      </c>
      <c r="K157" s="82">
        <f t="shared" si="320"/>
        <v>1.0799136069114472E-3</v>
      </c>
      <c r="L157" s="82">
        <f t="shared" si="321"/>
        <v>5.6155507559395246E-2</v>
      </c>
      <c r="M157" s="81">
        <f t="shared" si="322"/>
        <v>1.1889799620423704</v>
      </c>
      <c r="N157" s="84">
        <f t="shared" si="323"/>
        <v>2.1719109746738297E-2</v>
      </c>
      <c r="O157" s="84"/>
      <c r="P157" s="85">
        <f t="shared" si="324"/>
        <v>0.90644666155026865</v>
      </c>
      <c r="Q157" s="87">
        <f t="shared" si="325"/>
        <v>2.1719109746738297E-2</v>
      </c>
      <c r="R157" s="96">
        <f t="shared" si="326"/>
        <v>7.1834228702993053E-2</v>
      </c>
      <c r="AB157" s="119">
        <f t="shared" si="301"/>
        <v>53.857142857142854</v>
      </c>
      <c r="AC157" s="120">
        <f t="shared" si="302"/>
        <v>0.14285714285714285</v>
      </c>
    </row>
    <row r="158" spans="1:29" ht="13.8" x14ac:dyDescent="0.25">
      <c r="A158" s="95">
        <v>44016</v>
      </c>
      <c r="B158" s="81">
        <v>13091</v>
      </c>
      <c r="C158" s="81">
        <v>283</v>
      </c>
      <c r="D158" s="81">
        <v>11832</v>
      </c>
      <c r="E158" s="81"/>
      <c r="F158" s="81">
        <f t="shared" si="315"/>
        <v>61</v>
      </c>
      <c r="G158" s="81">
        <f t="shared" si="316"/>
        <v>0</v>
      </c>
      <c r="H158" s="81">
        <f t="shared" si="317"/>
        <v>21</v>
      </c>
      <c r="I158" s="81">
        <f t="shared" si="318"/>
        <v>976</v>
      </c>
      <c r="J158" s="82">
        <f t="shared" si="319"/>
        <v>6.5187507495399602E-2</v>
      </c>
      <c r="K158" s="82">
        <f t="shared" si="320"/>
        <v>0</v>
      </c>
      <c r="L158" s="82">
        <f t="shared" si="321"/>
        <v>2.2435897435897436E-2</v>
      </c>
      <c r="M158" s="81">
        <f t="shared" si="322"/>
        <v>2.905500334080668</v>
      </c>
      <c r="N158" s="84">
        <f t="shared" si="323"/>
        <v>2.1617905431212284E-2</v>
      </c>
      <c r="O158" s="84"/>
      <c r="P158" s="85">
        <f t="shared" si="324"/>
        <v>0.90382705675655028</v>
      </c>
      <c r="Q158" s="87">
        <f t="shared" si="325"/>
        <v>2.1617905431212284E-2</v>
      </c>
      <c r="R158" s="96">
        <f t="shared" si="326"/>
        <v>7.4555037812237379E-2</v>
      </c>
      <c r="AB158" s="119">
        <f t="shared" si="301"/>
        <v>53.714285714285715</v>
      </c>
      <c r="AC158" s="120">
        <f t="shared" si="302"/>
        <v>0.14285714285714285</v>
      </c>
    </row>
    <row r="159" spans="1:29" ht="13.8" x14ac:dyDescent="0.25">
      <c r="A159" s="95">
        <v>44017</v>
      </c>
      <c r="B159" s="81">
        <v>13137</v>
      </c>
      <c r="C159" s="81">
        <v>284</v>
      </c>
      <c r="D159" s="81">
        <v>11848</v>
      </c>
      <c r="E159" s="81"/>
      <c r="F159" s="81">
        <f t="shared" si="315"/>
        <v>46</v>
      </c>
      <c r="G159" s="81">
        <f t="shared" si="316"/>
        <v>1</v>
      </c>
      <c r="H159" s="81">
        <f t="shared" si="317"/>
        <v>16</v>
      </c>
      <c r="I159" s="81">
        <f t="shared" si="318"/>
        <v>1005</v>
      </c>
      <c r="J159" s="82">
        <f t="shared" si="319"/>
        <v>4.7143185014078194E-2</v>
      </c>
      <c r="K159" s="82">
        <f t="shared" si="320"/>
        <v>1.0245901639344263E-3</v>
      </c>
      <c r="L159" s="82">
        <f t="shared" si="321"/>
        <v>1.6393442622950821E-2</v>
      </c>
      <c r="M159" s="81">
        <f t="shared" si="322"/>
        <v>2.7065734455141359</v>
      </c>
      <c r="N159" s="84">
        <f t="shared" si="323"/>
        <v>2.1618329907893735E-2</v>
      </c>
      <c r="O159" s="84"/>
      <c r="P159" s="85">
        <f t="shared" si="324"/>
        <v>0.9018801857349471</v>
      </c>
      <c r="Q159" s="87">
        <f t="shared" si="325"/>
        <v>2.1618329907893735E-2</v>
      </c>
      <c r="R159" s="96">
        <f t="shared" si="326"/>
        <v>7.65014843571592E-2</v>
      </c>
      <c r="AB159" s="119">
        <f t="shared" si="301"/>
        <v>54.285714285714285</v>
      </c>
      <c r="AC159" s="120">
        <f t="shared" si="302"/>
        <v>0.2857142857142857</v>
      </c>
    </row>
    <row r="160" spans="1:29" ht="13.8" x14ac:dyDescent="0.25">
      <c r="A160" s="95">
        <v>44018</v>
      </c>
      <c r="B160" s="81">
        <v>13181</v>
      </c>
      <c r="C160" s="81">
        <v>285</v>
      </c>
      <c r="D160" s="81">
        <v>11914</v>
      </c>
      <c r="E160" s="81"/>
      <c r="F160" s="81">
        <f t="shared" si="315"/>
        <v>44</v>
      </c>
      <c r="G160" s="81">
        <f t="shared" si="316"/>
        <v>1</v>
      </c>
      <c r="H160" s="81">
        <f t="shared" si="317"/>
        <v>66</v>
      </c>
      <c r="I160" s="81">
        <f t="shared" si="318"/>
        <v>982</v>
      </c>
      <c r="J160" s="82">
        <f t="shared" si="319"/>
        <v>4.3792315685865418E-2</v>
      </c>
      <c r="K160" s="82">
        <f t="shared" si="320"/>
        <v>9.9502487562189048E-4</v>
      </c>
      <c r="L160" s="82">
        <f t="shared" si="321"/>
        <v>6.5671641791044774E-2</v>
      </c>
      <c r="M160" s="81">
        <f t="shared" si="322"/>
        <v>0.6568847352879813</v>
      </c>
      <c r="N160" s="84">
        <f t="shared" si="323"/>
        <v>2.1622031712313177E-2</v>
      </c>
      <c r="O160" s="84"/>
      <c r="P160" s="85">
        <f t="shared" si="324"/>
        <v>0.90387679235262874</v>
      </c>
      <c r="Q160" s="87">
        <f t="shared" si="325"/>
        <v>2.1622031712313177E-2</v>
      </c>
      <c r="R160" s="96">
        <f t="shared" si="326"/>
        <v>7.4501175935058117E-2</v>
      </c>
      <c r="AB160" s="119">
        <f t="shared" si="301"/>
        <v>54.428571428571431</v>
      </c>
      <c r="AC160" s="120">
        <f t="shared" si="302"/>
        <v>0.42857142857142855</v>
      </c>
    </row>
    <row r="161" spans="1:29" ht="13.8" x14ac:dyDescent="0.25">
      <c r="A161" s="95">
        <v>44019</v>
      </c>
      <c r="B161" s="81">
        <v>13244</v>
      </c>
      <c r="C161" s="81">
        <v>285</v>
      </c>
      <c r="D161" s="81">
        <v>11970</v>
      </c>
      <c r="E161" s="81"/>
      <c r="F161" s="81">
        <f t="shared" si="315"/>
        <v>63</v>
      </c>
      <c r="G161" s="81">
        <f t="shared" si="316"/>
        <v>0</v>
      </c>
      <c r="H161" s="81">
        <f t="shared" si="317"/>
        <v>56</v>
      </c>
      <c r="I161" s="81">
        <f t="shared" si="318"/>
        <v>989</v>
      </c>
      <c r="J161" s="82">
        <f t="shared" si="319"/>
        <v>6.4171284203043494E-2</v>
      </c>
      <c r="K161" s="82">
        <f t="shared" si="320"/>
        <v>0</v>
      </c>
      <c r="L161" s="82">
        <f t="shared" si="321"/>
        <v>5.7026476578411409E-2</v>
      </c>
      <c r="M161" s="81">
        <f t="shared" si="322"/>
        <v>1.1252893051319413</v>
      </c>
      <c r="N161" s="84">
        <f t="shared" si="323"/>
        <v>2.1519178495922681E-2</v>
      </c>
      <c r="O161" s="84"/>
      <c r="P161" s="85">
        <f t="shared" si="324"/>
        <v>0.90380549682875266</v>
      </c>
      <c r="Q161" s="87">
        <f t="shared" si="325"/>
        <v>2.1519178495922681E-2</v>
      </c>
      <c r="R161" s="96">
        <f t="shared" si="326"/>
        <v>7.4675324675324672E-2</v>
      </c>
      <c r="AB161" s="119">
        <f t="shared" si="301"/>
        <v>56.285714285714285</v>
      </c>
      <c r="AC161" s="120">
        <f t="shared" si="302"/>
        <v>0.42857142857142855</v>
      </c>
    </row>
    <row r="162" spans="1:29" ht="13.8" x14ac:dyDescent="0.25">
      <c r="A162" s="95">
        <v>44020</v>
      </c>
      <c r="B162" s="81">
        <v>13293</v>
      </c>
      <c r="C162" s="81">
        <v>287</v>
      </c>
      <c r="D162" s="81">
        <v>12019</v>
      </c>
      <c r="E162" s="81"/>
      <c r="F162" s="81">
        <f t="shared" si="315"/>
        <v>49</v>
      </c>
      <c r="G162" s="81">
        <f t="shared" si="316"/>
        <v>2</v>
      </c>
      <c r="H162" s="81">
        <f t="shared" si="317"/>
        <v>49</v>
      </c>
      <c r="I162" s="81">
        <f t="shared" si="318"/>
        <v>987</v>
      </c>
      <c r="J162" s="82">
        <f t="shared" si="319"/>
        <v>4.9557796853791192E-2</v>
      </c>
      <c r="K162" s="82">
        <f t="shared" si="320"/>
        <v>2.0222446916076846E-3</v>
      </c>
      <c r="L162" s="82">
        <f t="shared" si="321"/>
        <v>4.9544994944388271E-2</v>
      </c>
      <c r="M162" s="81">
        <f t="shared" si="322"/>
        <v>0.96103257036077427</v>
      </c>
      <c r="N162" s="84">
        <f t="shared" si="323"/>
        <v>2.1590310689836755E-2</v>
      </c>
      <c r="O162" s="84"/>
      <c r="P162" s="85">
        <f t="shared" si="324"/>
        <v>0.90416008425487093</v>
      </c>
      <c r="Q162" s="87">
        <f t="shared" si="325"/>
        <v>2.1590310689836755E-2</v>
      </c>
      <c r="R162" s="96">
        <f t="shared" si="326"/>
        <v>7.4249605055292323E-2</v>
      </c>
      <c r="AB162" s="119">
        <f t="shared" si="301"/>
        <v>55.571428571428569</v>
      </c>
      <c r="AC162" s="120">
        <f t="shared" si="302"/>
        <v>0.7142857142857143</v>
      </c>
    </row>
    <row r="163" spans="1:29" ht="13.8" x14ac:dyDescent="0.25">
      <c r="A163" s="95">
        <v>44021</v>
      </c>
      <c r="B163" s="81">
        <v>13338</v>
      </c>
      <c r="C163" s="81">
        <v>288</v>
      </c>
      <c r="D163" s="81">
        <v>12065</v>
      </c>
      <c r="E163" s="81"/>
      <c r="F163" s="81">
        <f t="shared" ref="F163:F169" si="327">B163-B162</f>
        <v>45</v>
      </c>
      <c r="G163" s="81">
        <f t="shared" ref="G163:G169" si="328">C163-C162</f>
        <v>1</v>
      </c>
      <c r="H163" s="81">
        <f t="shared" ref="H163:H169" si="329">D163-D162</f>
        <v>46</v>
      </c>
      <c r="I163" s="81">
        <f t="shared" ref="I163:I169" si="330">B163-C163-D163</f>
        <v>985</v>
      </c>
      <c r="J163" s="82">
        <f t="shared" ref="J163:J169" si="331">F163/I162*$B$2/($B$2-B162)</f>
        <v>4.5604529443488397E-2</v>
      </c>
      <c r="K163" s="82">
        <f t="shared" ref="K163:K169" si="332">G163/I162</f>
        <v>1.0131712259371835E-3</v>
      </c>
      <c r="L163" s="82">
        <f t="shared" ref="L163:L169" si="333">H163/I162</f>
        <v>4.6605876393110438E-2</v>
      </c>
      <c r="M163" s="81">
        <f t="shared" ref="M163:M169" si="334">J163/(K163+L163)</f>
        <v>0.95769511831325627</v>
      </c>
      <c r="N163" s="84">
        <f t="shared" ref="N163:N169" si="335">C163/B163</f>
        <v>2.1592442645074223E-2</v>
      </c>
      <c r="O163" s="84"/>
      <c r="P163" s="85">
        <f t="shared" ref="P163:P169" si="336">D163/B163</f>
        <v>0.90455840455840453</v>
      </c>
      <c r="Q163" s="87">
        <f t="shared" ref="Q163:Q169" si="337">N163</f>
        <v>2.1592442645074223E-2</v>
      </c>
      <c r="R163" s="96">
        <f t="shared" ref="R163:R169" si="338">IF(P163="","",1-SUM(P163:Q163))</f>
        <v>7.3849152796521267E-2</v>
      </c>
      <c r="AB163" s="119">
        <f t="shared" ref="AB163:AB169" si="339">AVERAGE(F157:F163)</f>
        <v>53</v>
      </c>
      <c r="AC163" s="120">
        <f t="shared" ref="AC163:AC169" si="340">AVERAGE(G157:G163)</f>
        <v>0.8571428571428571</v>
      </c>
    </row>
    <row r="164" spans="1:29" ht="13.8" x14ac:dyDescent="0.25">
      <c r="A164" s="95">
        <v>44022</v>
      </c>
      <c r="B164" s="81">
        <v>13373</v>
      </c>
      <c r="C164" s="81">
        <v>288</v>
      </c>
      <c r="D164" s="81">
        <v>12144</v>
      </c>
      <c r="E164" s="81"/>
      <c r="F164" s="81">
        <f t="shared" si="327"/>
        <v>35</v>
      </c>
      <c r="G164" s="81">
        <f t="shared" si="328"/>
        <v>0</v>
      </c>
      <c r="H164" s="81">
        <f t="shared" si="329"/>
        <v>79</v>
      </c>
      <c r="I164" s="81">
        <f t="shared" si="330"/>
        <v>941</v>
      </c>
      <c r="J164" s="82">
        <f t="shared" si="331"/>
        <v>3.5542241460868457E-2</v>
      </c>
      <c r="K164" s="82">
        <f t="shared" si="332"/>
        <v>0</v>
      </c>
      <c r="L164" s="82">
        <f t="shared" si="333"/>
        <v>8.0203045685279181E-2</v>
      </c>
      <c r="M164" s="81">
        <f t="shared" si="334"/>
        <v>0.44315326378424597</v>
      </c>
      <c r="N164" s="84">
        <f t="shared" si="335"/>
        <v>2.1535930606445822E-2</v>
      </c>
      <c r="O164" s="84"/>
      <c r="P164" s="85">
        <f t="shared" si="336"/>
        <v>0.90809840723846558</v>
      </c>
      <c r="Q164" s="87">
        <f t="shared" si="337"/>
        <v>2.1535930606445822E-2</v>
      </c>
      <c r="R164" s="96">
        <f t="shared" si="338"/>
        <v>7.0365662155088549E-2</v>
      </c>
      <c r="AB164" s="119">
        <f t="shared" si="339"/>
        <v>49</v>
      </c>
      <c r="AC164" s="120">
        <f t="shared" si="340"/>
        <v>0.7142857142857143</v>
      </c>
    </row>
    <row r="165" spans="1:29" ht="13.8" x14ac:dyDescent="0.25">
      <c r="A165" s="95">
        <v>44023</v>
      </c>
      <c r="B165" s="81">
        <v>13417</v>
      </c>
      <c r="C165" s="81">
        <v>289</v>
      </c>
      <c r="D165" s="81">
        <v>12178</v>
      </c>
      <c r="E165" s="81"/>
      <c r="F165" s="81">
        <f t="shared" si="327"/>
        <v>44</v>
      </c>
      <c r="G165" s="81">
        <f t="shared" si="328"/>
        <v>1</v>
      </c>
      <c r="H165" s="81">
        <f t="shared" si="329"/>
        <v>34</v>
      </c>
      <c r="I165" s="81">
        <f t="shared" si="330"/>
        <v>950</v>
      </c>
      <c r="J165" s="82">
        <f t="shared" si="331"/>
        <v>4.6770966958425655E-2</v>
      </c>
      <c r="K165" s="82">
        <f t="shared" si="332"/>
        <v>1.0626992561105207E-3</v>
      </c>
      <c r="L165" s="82">
        <f t="shared" si="333"/>
        <v>3.6131774707757705E-2</v>
      </c>
      <c r="M165" s="81">
        <f t="shared" si="334"/>
        <v>1.2574708545108155</v>
      </c>
      <c r="N165" s="84">
        <f t="shared" si="335"/>
        <v>2.1539837519564731E-2</v>
      </c>
      <c r="O165" s="84"/>
      <c r="P165" s="85">
        <f t="shared" si="336"/>
        <v>0.90765446821196993</v>
      </c>
      <c r="Q165" s="87">
        <f t="shared" si="337"/>
        <v>2.1539837519564731E-2</v>
      </c>
      <c r="R165" s="96">
        <f t="shared" si="338"/>
        <v>7.0805694268465391E-2</v>
      </c>
      <c r="AB165" s="119">
        <f t="shared" si="339"/>
        <v>46.571428571428569</v>
      </c>
      <c r="AC165" s="120">
        <f t="shared" si="340"/>
        <v>0.8571428571428571</v>
      </c>
    </row>
    <row r="166" spans="1:29" ht="13.8" x14ac:dyDescent="0.25">
      <c r="A166" s="95">
        <v>44024</v>
      </c>
      <c r="B166" s="81">
        <v>13479</v>
      </c>
      <c r="C166" s="81">
        <v>289</v>
      </c>
      <c r="D166" s="81">
        <v>12204</v>
      </c>
      <c r="E166" s="81"/>
      <c r="F166" s="81">
        <f t="shared" si="327"/>
        <v>62</v>
      </c>
      <c r="G166" s="81">
        <f t="shared" si="328"/>
        <v>0</v>
      </c>
      <c r="H166" s="81">
        <f t="shared" si="329"/>
        <v>26</v>
      </c>
      <c r="I166" s="81">
        <f t="shared" si="330"/>
        <v>986</v>
      </c>
      <c r="J166" s="82">
        <f t="shared" si="331"/>
        <v>6.5280241548414095E-2</v>
      </c>
      <c r="K166" s="82">
        <f t="shared" si="332"/>
        <v>0</v>
      </c>
      <c r="L166" s="82">
        <f t="shared" si="333"/>
        <v>2.736842105263158E-2</v>
      </c>
      <c r="M166" s="81">
        <f t="shared" si="334"/>
        <v>2.385239595038207</v>
      </c>
      <c r="N166" s="84">
        <f t="shared" si="335"/>
        <v>2.1440759700274502E-2</v>
      </c>
      <c r="O166" s="84"/>
      <c r="P166" s="85">
        <f t="shared" si="336"/>
        <v>0.90540841308702424</v>
      </c>
      <c r="Q166" s="87">
        <f t="shared" si="337"/>
        <v>2.1440759700274502E-2</v>
      </c>
      <c r="R166" s="96">
        <f t="shared" si="338"/>
        <v>7.3150827212701275E-2</v>
      </c>
      <c r="AB166" s="119">
        <f t="shared" si="339"/>
        <v>48.857142857142854</v>
      </c>
      <c r="AC166" s="120">
        <f t="shared" si="340"/>
        <v>0.7142857142857143</v>
      </c>
    </row>
    <row r="167" spans="1:29" ht="13.8" x14ac:dyDescent="0.25">
      <c r="A167" s="95">
        <v>44025</v>
      </c>
      <c r="B167" s="81">
        <v>13512</v>
      </c>
      <c r="C167" s="81">
        <v>289</v>
      </c>
      <c r="D167" s="81">
        <v>12282</v>
      </c>
      <c r="E167" s="81"/>
      <c r="F167" s="81">
        <f t="shared" si="327"/>
        <v>33</v>
      </c>
      <c r="G167" s="81">
        <f t="shared" si="328"/>
        <v>0</v>
      </c>
      <c r="H167" s="81">
        <f t="shared" si="329"/>
        <v>78</v>
      </c>
      <c r="I167" s="81">
        <f t="shared" si="330"/>
        <v>941</v>
      </c>
      <c r="J167" s="82">
        <f t="shared" si="331"/>
        <v>3.3477361252307339E-2</v>
      </c>
      <c r="K167" s="82">
        <f t="shared" si="332"/>
        <v>0</v>
      </c>
      <c r="L167" s="82">
        <f t="shared" si="333"/>
        <v>7.9107505070993914E-2</v>
      </c>
      <c r="M167" s="81">
        <f t="shared" si="334"/>
        <v>0.42318818198429536</v>
      </c>
      <c r="N167" s="84">
        <f t="shared" si="335"/>
        <v>2.1388395500296035E-2</v>
      </c>
      <c r="O167" s="84"/>
      <c r="P167" s="85">
        <f t="shared" si="336"/>
        <v>0.90896980461811727</v>
      </c>
      <c r="Q167" s="87">
        <f t="shared" si="337"/>
        <v>2.1388395500296035E-2</v>
      </c>
      <c r="R167" s="96">
        <f t="shared" si="338"/>
        <v>6.9641799881586697E-2</v>
      </c>
      <c r="AB167" s="119">
        <f t="shared" si="339"/>
        <v>47.285714285714285</v>
      </c>
      <c r="AC167" s="120">
        <f t="shared" si="340"/>
        <v>0.5714285714285714</v>
      </c>
    </row>
    <row r="168" spans="1:29" ht="13.8" x14ac:dyDescent="0.25">
      <c r="A168" s="95">
        <v>44026</v>
      </c>
      <c r="B168" s="81">
        <v>13551</v>
      </c>
      <c r="C168" s="81">
        <v>289</v>
      </c>
      <c r="D168" s="81">
        <v>12348</v>
      </c>
      <c r="E168" s="81"/>
      <c r="F168" s="81">
        <f t="shared" si="327"/>
        <v>39</v>
      </c>
      <c r="G168" s="81">
        <f t="shared" si="328"/>
        <v>0</v>
      </c>
      <c r="H168" s="81">
        <f t="shared" si="329"/>
        <v>66</v>
      </c>
      <c r="I168" s="81">
        <f t="shared" si="330"/>
        <v>914</v>
      </c>
      <c r="J168" s="82">
        <f t="shared" si="331"/>
        <v>4.1456196774058825E-2</v>
      </c>
      <c r="K168" s="82">
        <f t="shared" si="332"/>
        <v>0</v>
      </c>
      <c r="L168" s="82">
        <f t="shared" si="333"/>
        <v>7.0138150903294366E-2</v>
      </c>
      <c r="M168" s="81">
        <f t="shared" si="334"/>
        <v>0.5910648661271114</v>
      </c>
      <c r="N168" s="84">
        <f t="shared" si="335"/>
        <v>2.1326839347649621E-2</v>
      </c>
      <c r="O168" s="84"/>
      <c r="P168" s="85">
        <f t="shared" si="336"/>
        <v>0.91122426389196365</v>
      </c>
      <c r="Q168" s="87">
        <f t="shared" si="337"/>
        <v>2.1326839347649621E-2</v>
      </c>
      <c r="R168" s="96">
        <f t="shared" si="338"/>
        <v>6.7448896760386678E-2</v>
      </c>
      <c r="AB168" s="119">
        <f t="shared" si="339"/>
        <v>43.857142857142854</v>
      </c>
      <c r="AC168" s="120">
        <f t="shared" si="340"/>
        <v>0.5714285714285714</v>
      </c>
    </row>
    <row r="169" spans="1:29" ht="13.8" x14ac:dyDescent="0.25">
      <c r="A169" s="95">
        <v>44027</v>
      </c>
      <c r="B169" s="81">
        <v>13612</v>
      </c>
      <c r="C169" s="81">
        <v>291</v>
      </c>
      <c r="D169" s="81">
        <v>12396</v>
      </c>
      <c r="E169" s="81"/>
      <c r="F169" s="81">
        <f t="shared" si="327"/>
        <v>61</v>
      </c>
      <c r="G169" s="81">
        <f t="shared" si="328"/>
        <v>2</v>
      </c>
      <c r="H169" s="81">
        <f t="shared" si="329"/>
        <v>48</v>
      </c>
      <c r="I169" s="81">
        <f t="shared" si="330"/>
        <v>925</v>
      </c>
      <c r="J169" s="82">
        <f t="shared" si="331"/>
        <v>6.6757250790184769E-2</v>
      </c>
      <c r="K169" s="82">
        <f t="shared" si="332"/>
        <v>2.1881838074398249E-3</v>
      </c>
      <c r="L169" s="82">
        <f t="shared" si="333"/>
        <v>5.2516411378555797E-2</v>
      </c>
      <c r="M169" s="81">
        <f t="shared" si="334"/>
        <v>1.2203225444445776</v>
      </c>
      <c r="N169" s="84">
        <f t="shared" si="335"/>
        <v>2.1378195709667942E-2</v>
      </c>
      <c r="O169" s="84"/>
      <c r="P169" s="85">
        <f t="shared" si="336"/>
        <v>0.91066705847781371</v>
      </c>
      <c r="Q169" s="87">
        <f t="shared" si="337"/>
        <v>2.1378195709667942E-2</v>
      </c>
      <c r="R169" s="96">
        <f t="shared" si="338"/>
        <v>6.7954745812518369E-2</v>
      </c>
      <c r="AB169" s="119">
        <f t="shared" si="339"/>
        <v>45.571428571428569</v>
      </c>
      <c r="AC169" s="120">
        <f t="shared" si="340"/>
        <v>0.5714285714285714</v>
      </c>
    </row>
    <row r="170" spans="1:29" ht="13.8" x14ac:dyDescent="0.25">
      <c r="A170" s="95">
        <v>44028</v>
      </c>
      <c r="B170" s="81">
        <v>13672</v>
      </c>
      <c r="C170" s="81">
        <v>293</v>
      </c>
      <c r="D170" s="81">
        <v>12460</v>
      </c>
      <c r="E170" s="81"/>
      <c r="F170" s="81">
        <f t="shared" ref="F170:F207" si="341">B170-B169</f>
        <v>60</v>
      </c>
      <c r="G170" s="81">
        <f t="shared" ref="G170:G207" si="342">C170-C169</f>
        <v>2</v>
      </c>
      <c r="H170" s="81">
        <f t="shared" ref="H170:H207" si="343">D170-D169</f>
        <v>64</v>
      </c>
      <c r="I170" s="81">
        <f t="shared" ref="I170:I207" si="344">B170-C170-D170</f>
        <v>919</v>
      </c>
      <c r="J170" s="82">
        <f t="shared" ref="J170:J207" si="345">F170/I169*$B$2/($B$2-B169)</f>
        <v>6.4882091099766989E-2</v>
      </c>
      <c r="K170" s="82">
        <f t="shared" ref="K170:K207" si="346">G170/I169</f>
        <v>2.1621621621621622E-3</v>
      </c>
      <c r="L170" s="82">
        <f t="shared" ref="L170:L207" si="347">H170/I169</f>
        <v>6.918918918918919E-2</v>
      </c>
      <c r="M170" s="81">
        <f t="shared" ref="M170:M207" si="348">J170/(K170+L170)</f>
        <v>0.90933233738309782</v>
      </c>
      <c r="N170" s="84">
        <f t="shared" ref="N170:N207" si="349">C170/B170</f>
        <v>2.1430661205383266E-2</v>
      </c>
      <c r="O170" s="84"/>
      <c r="P170" s="85">
        <f t="shared" ref="P170:P207" si="350">D170/B170</f>
        <v>0.91135166764189579</v>
      </c>
      <c r="Q170" s="87">
        <f t="shared" ref="Q170:Q207" si="351">N170</f>
        <v>2.1430661205383266E-2</v>
      </c>
      <c r="R170" s="96">
        <f t="shared" ref="R170:R207" si="352">IF(P170="","",1-SUM(P170:Q170))</f>
        <v>6.7217671152720926E-2</v>
      </c>
      <c r="AB170" s="119">
        <f t="shared" ref="AB170:AB207" si="353">AVERAGE(F164:F170)</f>
        <v>47.714285714285715</v>
      </c>
      <c r="AC170" s="120">
        <f t="shared" ref="AC170:AC207" si="354">AVERAGE(G164:G170)</f>
        <v>0.7142857142857143</v>
      </c>
    </row>
    <row r="171" spans="1:29" ht="13.8" x14ac:dyDescent="0.25">
      <c r="A171" s="95">
        <v>44029</v>
      </c>
      <c r="B171" s="81">
        <v>13711</v>
      </c>
      <c r="C171" s="81">
        <v>294</v>
      </c>
      <c r="D171" s="81">
        <v>12519</v>
      </c>
      <c r="E171" s="81"/>
      <c r="F171" s="81">
        <f t="shared" si="341"/>
        <v>39</v>
      </c>
      <c r="G171" s="81">
        <f t="shared" si="342"/>
        <v>1</v>
      </c>
      <c r="H171" s="81">
        <f t="shared" si="343"/>
        <v>59</v>
      </c>
      <c r="I171" s="81">
        <f t="shared" si="344"/>
        <v>898</v>
      </c>
      <c r="J171" s="82">
        <f t="shared" si="345"/>
        <v>4.2448751838394742E-2</v>
      </c>
      <c r="K171" s="82">
        <f t="shared" si="346"/>
        <v>1.088139281828074E-3</v>
      </c>
      <c r="L171" s="82">
        <f t="shared" si="347"/>
        <v>6.4200217627856368E-2</v>
      </c>
      <c r="M171" s="81">
        <f t="shared" si="348"/>
        <v>0.65017338232474609</v>
      </c>
      <c r="N171" s="84">
        <f t="shared" si="349"/>
        <v>2.1442637298519435E-2</v>
      </c>
      <c r="O171" s="84"/>
      <c r="P171" s="85">
        <f t="shared" si="350"/>
        <v>0.91306250455838378</v>
      </c>
      <c r="Q171" s="87">
        <f t="shared" si="351"/>
        <v>2.1442637298519435E-2</v>
      </c>
      <c r="R171" s="96">
        <f t="shared" si="352"/>
        <v>6.5494858143096746E-2</v>
      </c>
      <c r="AB171" s="119">
        <f t="shared" si="353"/>
        <v>48.285714285714285</v>
      </c>
      <c r="AC171" s="120">
        <f t="shared" si="354"/>
        <v>0.8571428571428571</v>
      </c>
    </row>
    <row r="172" spans="1:29" ht="13.8" x14ac:dyDescent="0.25">
      <c r="A172" s="95">
        <v>44030</v>
      </c>
      <c r="B172" s="81">
        <v>13745</v>
      </c>
      <c r="C172" s="81">
        <v>295</v>
      </c>
      <c r="D172" s="81">
        <v>12556</v>
      </c>
      <c r="E172" s="81"/>
      <c r="F172" s="81">
        <f t="shared" si="341"/>
        <v>34</v>
      </c>
      <c r="G172" s="81">
        <f t="shared" si="342"/>
        <v>1</v>
      </c>
      <c r="H172" s="81">
        <f t="shared" si="343"/>
        <v>37</v>
      </c>
      <c r="I172" s="81">
        <f t="shared" si="344"/>
        <v>894</v>
      </c>
      <c r="J172" s="82">
        <f t="shared" si="345"/>
        <v>3.7872043548555306E-2</v>
      </c>
      <c r="K172" s="82">
        <f t="shared" si="346"/>
        <v>1.1135857461024498E-3</v>
      </c>
      <c r="L172" s="82">
        <f t="shared" si="347"/>
        <v>4.1202672605790643E-2</v>
      </c>
      <c r="M172" s="81">
        <f t="shared" si="348"/>
        <v>0.89497618701585968</v>
      </c>
      <c r="N172" s="84">
        <f t="shared" si="349"/>
        <v>2.1462349945434705E-2</v>
      </c>
      <c r="O172" s="84"/>
      <c r="P172" s="85">
        <f t="shared" si="350"/>
        <v>0.91349581666060387</v>
      </c>
      <c r="Q172" s="87">
        <f t="shared" si="351"/>
        <v>2.1462349945434705E-2</v>
      </c>
      <c r="R172" s="96">
        <f t="shared" si="352"/>
        <v>6.5041833393961412E-2</v>
      </c>
      <c r="AB172" s="119">
        <f t="shared" si="353"/>
        <v>46.857142857142854</v>
      </c>
      <c r="AC172" s="120">
        <f t="shared" si="354"/>
        <v>0.8571428571428571</v>
      </c>
    </row>
    <row r="173" spans="1:29" ht="13.8" x14ac:dyDescent="0.25">
      <c r="A173" s="95">
        <v>44031</v>
      </c>
      <c r="B173" s="81">
        <v>13771</v>
      </c>
      <c r="C173" s="81">
        <v>296</v>
      </c>
      <c r="D173" s="81">
        <v>12572</v>
      </c>
      <c r="E173" s="81"/>
      <c r="F173" s="81">
        <f t="shared" si="341"/>
        <v>26</v>
      </c>
      <c r="G173" s="81">
        <f t="shared" si="342"/>
        <v>1</v>
      </c>
      <c r="H173" s="81">
        <f t="shared" si="343"/>
        <v>16</v>
      </c>
      <c r="I173" s="81">
        <f t="shared" si="344"/>
        <v>903</v>
      </c>
      <c r="J173" s="82">
        <f t="shared" si="345"/>
        <v>2.9090573079511278E-2</v>
      </c>
      <c r="K173" s="82">
        <f t="shared" si="346"/>
        <v>1.1185682326621924E-3</v>
      </c>
      <c r="L173" s="82">
        <f t="shared" si="347"/>
        <v>1.7897091722595078E-2</v>
      </c>
      <c r="M173" s="81">
        <f t="shared" si="348"/>
        <v>1.5298219019460637</v>
      </c>
      <c r="N173" s="84">
        <f t="shared" si="349"/>
        <v>2.1494444847868711E-2</v>
      </c>
      <c r="O173" s="84"/>
      <c r="P173" s="85">
        <f t="shared" si="350"/>
        <v>0.91293297509258586</v>
      </c>
      <c r="Q173" s="87">
        <f t="shared" si="351"/>
        <v>2.1494444847868711E-2</v>
      </c>
      <c r="R173" s="96">
        <f t="shared" si="352"/>
        <v>6.5572580059545471E-2</v>
      </c>
      <c r="AB173" s="119">
        <f t="shared" si="353"/>
        <v>41.714285714285715</v>
      </c>
      <c r="AC173" s="120">
        <f t="shared" si="354"/>
        <v>1</v>
      </c>
    </row>
    <row r="174" spans="1:29" ht="13.8" x14ac:dyDescent="0.25">
      <c r="A174" s="95">
        <v>44032</v>
      </c>
      <c r="B174" s="81">
        <v>13816</v>
      </c>
      <c r="C174" s="81">
        <v>296</v>
      </c>
      <c r="D174" s="81">
        <v>12643</v>
      </c>
      <c r="E174" s="81"/>
      <c r="F174" s="81">
        <f t="shared" si="341"/>
        <v>45</v>
      </c>
      <c r="G174" s="81">
        <f t="shared" si="342"/>
        <v>0</v>
      </c>
      <c r="H174" s="81">
        <f t="shared" si="343"/>
        <v>71</v>
      </c>
      <c r="I174" s="81">
        <f t="shared" si="344"/>
        <v>877</v>
      </c>
      <c r="J174" s="82">
        <f t="shared" si="345"/>
        <v>4.9847276115775378E-2</v>
      </c>
      <c r="K174" s="82">
        <f t="shared" si="346"/>
        <v>0</v>
      </c>
      <c r="L174" s="82">
        <f t="shared" si="347"/>
        <v>7.8626799557032112E-2</v>
      </c>
      <c r="M174" s="81">
        <f t="shared" si="348"/>
        <v>0.63397310327528411</v>
      </c>
      <c r="N174" s="84">
        <f t="shared" si="349"/>
        <v>2.1424435437174292E-2</v>
      </c>
      <c r="O174" s="84"/>
      <c r="P174" s="85">
        <f t="shared" si="350"/>
        <v>0.91509843659525192</v>
      </c>
      <c r="Q174" s="87">
        <f t="shared" si="351"/>
        <v>2.1424435437174292E-2</v>
      </c>
      <c r="R174" s="96">
        <f t="shared" si="352"/>
        <v>6.3477127967573765E-2</v>
      </c>
      <c r="AB174" s="119">
        <f t="shared" si="353"/>
        <v>43.428571428571431</v>
      </c>
      <c r="AC174" s="120">
        <f t="shared" si="354"/>
        <v>1</v>
      </c>
    </row>
    <row r="175" spans="1:29" ht="13.8" x14ac:dyDescent="0.25">
      <c r="A175" s="95">
        <v>44033</v>
      </c>
      <c r="B175" s="81">
        <v>13879</v>
      </c>
      <c r="C175" s="81">
        <v>297</v>
      </c>
      <c r="D175" s="81">
        <v>12698</v>
      </c>
      <c r="E175" s="81"/>
      <c r="F175" s="81">
        <f t="shared" si="341"/>
        <v>63</v>
      </c>
      <c r="G175" s="81">
        <f t="shared" si="342"/>
        <v>1</v>
      </c>
      <c r="H175" s="81">
        <f t="shared" si="343"/>
        <v>55</v>
      </c>
      <c r="I175" s="81">
        <f t="shared" si="344"/>
        <v>884</v>
      </c>
      <c r="J175" s="82">
        <f t="shared" si="345"/>
        <v>7.1855167379364482E-2</v>
      </c>
      <c r="K175" s="82">
        <f t="shared" si="346"/>
        <v>1.1402508551881414E-3</v>
      </c>
      <c r="L175" s="82">
        <f t="shared" si="347"/>
        <v>6.2713797035347782E-2</v>
      </c>
      <c r="M175" s="81">
        <f t="shared" si="348"/>
        <v>1.1253032462804045</v>
      </c>
      <c r="N175" s="84">
        <f t="shared" si="349"/>
        <v>2.1399236256214423E-2</v>
      </c>
      <c r="O175" s="84"/>
      <c r="P175" s="85">
        <f t="shared" si="350"/>
        <v>0.91490741407882414</v>
      </c>
      <c r="Q175" s="87">
        <f t="shared" si="351"/>
        <v>2.1399236256214423E-2</v>
      </c>
      <c r="R175" s="96">
        <f t="shared" si="352"/>
        <v>6.3693349664961429E-2</v>
      </c>
      <c r="AB175" s="119">
        <f t="shared" si="353"/>
        <v>46.857142857142854</v>
      </c>
      <c r="AC175" s="120">
        <f t="shared" si="354"/>
        <v>1.1428571428571428</v>
      </c>
    </row>
    <row r="176" spans="1:29" ht="13.8" x14ac:dyDescent="0.25">
      <c r="A176" s="95">
        <v>44034</v>
      </c>
      <c r="B176" s="81">
        <v>13938</v>
      </c>
      <c r="C176" s="81">
        <v>297</v>
      </c>
      <c r="D176" s="81">
        <v>12758</v>
      </c>
      <c r="E176" s="81"/>
      <c r="F176" s="81">
        <f t="shared" si="341"/>
        <v>59</v>
      </c>
      <c r="G176" s="81">
        <f t="shared" si="342"/>
        <v>0</v>
      </c>
      <c r="H176" s="81">
        <f t="shared" si="343"/>
        <v>60</v>
      </c>
      <c r="I176" s="81">
        <f t="shared" si="344"/>
        <v>883</v>
      </c>
      <c r="J176" s="82">
        <f t="shared" si="345"/>
        <v>6.676015398368168E-2</v>
      </c>
      <c r="K176" s="82">
        <f t="shared" si="346"/>
        <v>0</v>
      </c>
      <c r="L176" s="82">
        <f t="shared" si="347"/>
        <v>6.7873303167420809E-2</v>
      </c>
      <c r="M176" s="81">
        <f t="shared" si="348"/>
        <v>0.98359960202624352</v>
      </c>
      <c r="N176" s="84">
        <f t="shared" si="349"/>
        <v>2.1308652604390875E-2</v>
      </c>
      <c r="O176" s="84"/>
      <c r="P176" s="85">
        <f t="shared" si="350"/>
        <v>0.91533936002295879</v>
      </c>
      <c r="Q176" s="87">
        <f t="shared" si="351"/>
        <v>2.1308652604390875E-2</v>
      </c>
      <c r="R176" s="96">
        <f t="shared" si="352"/>
        <v>6.3351987372650354E-2</v>
      </c>
      <c r="AB176" s="119">
        <f t="shared" si="353"/>
        <v>46.571428571428569</v>
      </c>
      <c r="AC176" s="120">
        <f t="shared" si="354"/>
        <v>0.8571428571428571</v>
      </c>
    </row>
    <row r="177" spans="1:29" ht="13.8" x14ac:dyDescent="0.25">
      <c r="A177" s="95">
        <v>44035</v>
      </c>
      <c r="B177" s="81">
        <v>13979</v>
      </c>
      <c r="C177" s="81">
        <v>298</v>
      </c>
      <c r="D177" s="81">
        <v>12817</v>
      </c>
      <c r="E177" s="81"/>
      <c r="F177" s="81">
        <f t="shared" si="341"/>
        <v>41</v>
      </c>
      <c r="G177" s="81">
        <f t="shared" si="342"/>
        <v>1</v>
      </c>
      <c r="H177" s="81">
        <f t="shared" si="343"/>
        <v>59</v>
      </c>
      <c r="I177" s="81">
        <f t="shared" si="344"/>
        <v>864</v>
      </c>
      <c r="J177" s="82">
        <f t="shared" si="345"/>
        <v>4.6445242648395772E-2</v>
      </c>
      <c r="K177" s="82">
        <f t="shared" si="346"/>
        <v>1.1325028312570782E-3</v>
      </c>
      <c r="L177" s="82">
        <f t="shared" si="347"/>
        <v>6.6817667044167611E-2</v>
      </c>
      <c r="M177" s="81">
        <f t="shared" si="348"/>
        <v>0.6835191543088911</v>
      </c>
      <c r="N177" s="84">
        <f t="shared" si="349"/>
        <v>2.1317690821947205E-2</v>
      </c>
      <c r="O177" s="84"/>
      <c r="P177" s="85">
        <f t="shared" si="350"/>
        <v>0.91687531296945413</v>
      </c>
      <c r="Q177" s="87">
        <f t="shared" si="351"/>
        <v>2.1317690821947205E-2</v>
      </c>
      <c r="R177" s="96">
        <f t="shared" si="352"/>
        <v>6.1806996208598641E-2</v>
      </c>
      <c r="AB177" s="119">
        <f t="shared" si="353"/>
        <v>43.857142857142854</v>
      </c>
      <c r="AC177" s="120">
        <f t="shared" si="354"/>
        <v>0.7142857142857143</v>
      </c>
    </row>
    <row r="178" spans="1:29" ht="13.8" x14ac:dyDescent="0.25">
      <c r="A178" s="95">
        <v>44036</v>
      </c>
      <c r="B178" s="81">
        <v>14092</v>
      </c>
      <c r="C178" s="81">
        <v>298</v>
      </c>
      <c r="D178" s="81">
        <v>12866</v>
      </c>
      <c r="E178" s="81"/>
      <c r="F178" s="81">
        <f t="shared" si="341"/>
        <v>113</v>
      </c>
      <c r="G178" s="81">
        <f t="shared" si="342"/>
        <v>0</v>
      </c>
      <c r="H178" s="81">
        <f t="shared" si="343"/>
        <v>49</v>
      </c>
      <c r="I178" s="81">
        <f t="shared" si="344"/>
        <v>928</v>
      </c>
      <c r="J178" s="82">
        <f t="shared" si="345"/>
        <v>0.13082270701348275</v>
      </c>
      <c r="K178" s="82">
        <f t="shared" si="346"/>
        <v>0</v>
      </c>
      <c r="L178" s="82">
        <f t="shared" si="347"/>
        <v>5.6712962962962965E-2</v>
      </c>
      <c r="M178" s="81">
        <f t="shared" si="348"/>
        <v>2.3067514052989613</v>
      </c>
      <c r="N178" s="84">
        <f t="shared" si="349"/>
        <v>2.1146749929037752E-2</v>
      </c>
      <c r="O178" s="84"/>
      <c r="P178" s="85">
        <f t="shared" si="350"/>
        <v>0.91300028384899234</v>
      </c>
      <c r="Q178" s="87">
        <f t="shared" si="351"/>
        <v>2.1146749929037752E-2</v>
      </c>
      <c r="R178" s="96">
        <f t="shared" si="352"/>
        <v>6.58529662219699E-2</v>
      </c>
      <c r="AB178" s="119">
        <f t="shared" si="353"/>
        <v>54.428571428571431</v>
      </c>
      <c r="AC178" s="120">
        <f t="shared" si="354"/>
        <v>0.5714285714285714</v>
      </c>
    </row>
    <row r="179" spans="1:29" ht="13.8" x14ac:dyDescent="0.25">
      <c r="A179" s="95">
        <v>44037</v>
      </c>
      <c r="B179" s="81">
        <v>14150</v>
      </c>
      <c r="C179" s="81">
        <v>298</v>
      </c>
      <c r="D179" s="81">
        <v>12890</v>
      </c>
      <c r="E179" s="81"/>
      <c r="F179" s="81">
        <f t="shared" si="341"/>
        <v>58</v>
      </c>
      <c r="G179" s="81">
        <f t="shared" si="342"/>
        <v>0</v>
      </c>
      <c r="H179" s="81">
        <f t="shared" si="343"/>
        <v>24</v>
      </c>
      <c r="I179" s="81">
        <f t="shared" si="344"/>
        <v>962</v>
      </c>
      <c r="J179" s="82">
        <f t="shared" si="345"/>
        <v>6.2517183658217151E-2</v>
      </c>
      <c r="K179" s="82">
        <f t="shared" si="346"/>
        <v>0</v>
      </c>
      <c r="L179" s="82">
        <f t="shared" si="347"/>
        <v>2.5862068965517241E-2</v>
      </c>
      <c r="M179" s="81">
        <f t="shared" si="348"/>
        <v>2.417331101451063</v>
      </c>
      <c r="N179" s="84">
        <f t="shared" si="349"/>
        <v>2.1060070671378092E-2</v>
      </c>
      <c r="O179" s="84"/>
      <c r="P179" s="85">
        <f t="shared" si="350"/>
        <v>0.91095406360424025</v>
      </c>
      <c r="Q179" s="87">
        <f t="shared" si="351"/>
        <v>2.1060070671378092E-2</v>
      </c>
      <c r="R179" s="96">
        <f t="shared" si="352"/>
        <v>6.79858657243817E-2</v>
      </c>
      <c r="AB179" s="119">
        <f t="shared" si="353"/>
        <v>57.857142857142854</v>
      </c>
      <c r="AC179" s="120">
        <f t="shared" si="354"/>
        <v>0.42857142857142855</v>
      </c>
    </row>
    <row r="180" spans="1:29" ht="13.8" x14ac:dyDescent="0.25">
      <c r="A180" s="95">
        <v>44038</v>
      </c>
      <c r="B180" s="81">
        <v>14175</v>
      </c>
      <c r="C180" s="81">
        <v>299</v>
      </c>
      <c r="D180" s="81">
        <v>12905</v>
      </c>
      <c r="E180" s="81"/>
      <c r="F180" s="81">
        <f t="shared" si="341"/>
        <v>25</v>
      </c>
      <c r="G180" s="81">
        <f t="shared" si="342"/>
        <v>1</v>
      </c>
      <c r="H180" s="81">
        <f t="shared" si="343"/>
        <v>15</v>
      </c>
      <c r="I180" s="81">
        <f t="shared" si="344"/>
        <v>971</v>
      </c>
      <c r="J180" s="82">
        <f t="shared" si="345"/>
        <v>2.5994700375227092E-2</v>
      </c>
      <c r="K180" s="82">
        <f t="shared" si="346"/>
        <v>1.0395010395010396E-3</v>
      </c>
      <c r="L180" s="82">
        <f t="shared" si="347"/>
        <v>1.5592515592515593E-2</v>
      </c>
      <c r="M180" s="81">
        <f t="shared" si="348"/>
        <v>1.5629313600605288</v>
      </c>
      <c r="N180" s="84">
        <f t="shared" si="349"/>
        <v>2.109347442680776E-2</v>
      </c>
      <c r="O180" s="84"/>
      <c r="P180" s="85">
        <f t="shared" si="350"/>
        <v>0.91040564373897703</v>
      </c>
      <c r="Q180" s="87">
        <f t="shared" si="351"/>
        <v>2.109347442680776E-2</v>
      </c>
      <c r="R180" s="96">
        <f t="shared" si="352"/>
        <v>6.850088183421521E-2</v>
      </c>
      <c r="AB180" s="119">
        <f t="shared" si="353"/>
        <v>57.714285714285715</v>
      </c>
      <c r="AC180" s="120">
        <f t="shared" si="354"/>
        <v>0.42857142857142855</v>
      </c>
    </row>
    <row r="181" spans="1:29" ht="13.8" x14ac:dyDescent="0.25">
      <c r="A181" s="95">
        <v>44039</v>
      </c>
      <c r="B181" s="81">
        <v>14203</v>
      </c>
      <c r="C181" s="81">
        <v>300</v>
      </c>
      <c r="D181" s="81">
        <v>13007</v>
      </c>
      <c r="E181" s="81"/>
      <c r="F181" s="81">
        <f t="shared" si="341"/>
        <v>28</v>
      </c>
      <c r="G181" s="81">
        <f t="shared" si="342"/>
        <v>1</v>
      </c>
      <c r="H181" s="81">
        <f t="shared" si="343"/>
        <v>102</v>
      </c>
      <c r="I181" s="81">
        <f t="shared" si="344"/>
        <v>896</v>
      </c>
      <c r="J181" s="82">
        <f t="shared" si="345"/>
        <v>2.8844226192849161E-2</v>
      </c>
      <c r="K181" s="82">
        <f t="shared" si="346"/>
        <v>1.0298661174047373E-3</v>
      </c>
      <c r="L181" s="82">
        <f t="shared" si="347"/>
        <v>0.10504634397528322</v>
      </c>
      <c r="M181" s="81">
        <f t="shared" si="348"/>
        <v>0.27191984109957801</v>
      </c>
      <c r="N181" s="84">
        <f t="shared" si="349"/>
        <v>2.1122298106033936E-2</v>
      </c>
      <c r="O181" s="84"/>
      <c r="P181" s="85">
        <f t="shared" si="350"/>
        <v>0.91579243821727807</v>
      </c>
      <c r="Q181" s="87">
        <f t="shared" si="351"/>
        <v>2.1122298106033936E-2</v>
      </c>
      <c r="R181" s="96">
        <f t="shared" si="352"/>
        <v>6.3085263676687986E-2</v>
      </c>
      <c r="AB181" s="119">
        <f t="shared" si="353"/>
        <v>55.285714285714285</v>
      </c>
      <c r="AC181" s="120">
        <f t="shared" si="354"/>
        <v>0.5714285714285714</v>
      </c>
    </row>
    <row r="182" spans="1:29" ht="13.8" x14ac:dyDescent="0.25">
      <c r="A182" s="95">
        <v>44040</v>
      </c>
      <c r="B182" s="81">
        <v>14251</v>
      </c>
      <c r="C182" s="81">
        <v>300</v>
      </c>
      <c r="D182" s="81">
        <v>13069</v>
      </c>
      <c r="E182" s="81"/>
      <c r="F182" s="81">
        <f t="shared" si="341"/>
        <v>48</v>
      </c>
      <c r="G182" s="81">
        <f t="shared" si="342"/>
        <v>0</v>
      </c>
      <c r="H182" s="81">
        <f t="shared" si="343"/>
        <v>62</v>
      </c>
      <c r="I182" s="81">
        <f t="shared" si="344"/>
        <v>882</v>
      </c>
      <c r="J182" s="82">
        <f t="shared" si="345"/>
        <v>5.3586273469823024E-2</v>
      </c>
      <c r="K182" s="82">
        <f t="shared" si="346"/>
        <v>0</v>
      </c>
      <c r="L182" s="82">
        <f t="shared" si="347"/>
        <v>6.9196428571428575E-2</v>
      </c>
      <c r="M182" s="81">
        <f t="shared" si="348"/>
        <v>0.7744080811122811</v>
      </c>
      <c r="N182" s="84">
        <f t="shared" si="349"/>
        <v>2.1051154304961055E-2</v>
      </c>
      <c r="O182" s="84"/>
      <c r="P182" s="85">
        <f t="shared" si="350"/>
        <v>0.91705845203845349</v>
      </c>
      <c r="Q182" s="87">
        <f t="shared" si="351"/>
        <v>2.1051154304961055E-2</v>
      </c>
      <c r="R182" s="96">
        <f t="shared" si="352"/>
        <v>6.1890393656585441E-2</v>
      </c>
      <c r="AB182" s="119">
        <f t="shared" si="353"/>
        <v>53.142857142857146</v>
      </c>
      <c r="AC182" s="120">
        <f t="shared" si="354"/>
        <v>0.42857142857142855</v>
      </c>
    </row>
    <row r="183" spans="1:29" ht="13.8" x14ac:dyDescent="0.25">
      <c r="A183" s="95">
        <v>44041</v>
      </c>
      <c r="B183" s="81">
        <v>14269</v>
      </c>
      <c r="C183" s="81">
        <v>300</v>
      </c>
      <c r="D183" s="81">
        <v>13132</v>
      </c>
      <c r="E183" s="81"/>
      <c r="F183" s="81">
        <f t="shared" si="341"/>
        <v>18</v>
      </c>
      <c r="G183" s="81">
        <f t="shared" si="342"/>
        <v>0</v>
      </c>
      <c r="H183" s="81">
        <f t="shared" si="343"/>
        <v>63</v>
      </c>
      <c r="I183" s="81">
        <f t="shared" si="344"/>
        <v>837</v>
      </c>
      <c r="J183" s="82">
        <f t="shared" si="345"/>
        <v>2.0413837582137623E-2</v>
      </c>
      <c r="K183" s="82">
        <f t="shared" si="346"/>
        <v>0</v>
      </c>
      <c r="L183" s="82">
        <f t="shared" si="347"/>
        <v>7.1428571428571425E-2</v>
      </c>
      <c r="M183" s="81">
        <f t="shared" si="348"/>
        <v>0.28579372614992676</v>
      </c>
      <c r="N183" s="84">
        <f t="shared" si="349"/>
        <v>2.1024598780573271E-2</v>
      </c>
      <c r="O183" s="84"/>
      <c r="P183" s="85">
        <f t="shared" si="350"/>
        <v>0.92031677062162731</v>
      </c>
      <c r="Q183" s="87">
        <f t="shared" si="351"/>
        <v>2.1024598780573271E-2</v>
      </c>
      <c r="R183" s="96">
        <f t="shared" si="352"/>
        <v>5.865863059779941E-2</v>
      </c>
      <c r="AB183" s="119">
        <f t="shared" si="353"/>
        <v>47.285714285714285</v>
      </c>
      <c r="AC183" s="120">
        <f t="shared" si="354"/>
        <v>0.42857142857142855</v>
      </c>
    </row>
    <row r="184" spans="1:29" ht="13.8" x14ac:dyDescent="0.25">
      <c r="A184" s="95">
        <v>44042</v>
      </c>
      <c r="B184" s="81">
        <v>14305</v>
      </c>
      <c r="C184" s="81">
        <v>301</v>
      </c>
      <c r="D184" s="81">
        <v>13183</v>
      </c>
      <c r="E184" s="81"/>
      <c r="F184" s="81">
        <f t="shared" si="341"/>
        <v>36</v>
      </c>
      <c r="G184" s="81">
        <f t="shared" si="342"/>
        <v>1</v>
      </c>
      <c r="H184" s="81">
        <f t="shared" si="343"/>
        <v>51</v>
      </c>
      <c r="I184" s="81">
        <f t="shared" si="344"/>
        <v>821</v>
      </c>
      <c r="J184" s="82">
        <f t="shared" si="345"/>
        <v>4.3022726572396294E-2</v>
      </c>
      <c r="K184" s="82">
        <f t="shared" si="346"/>
        <v>1.1947431302270011E-3</v>
      </c>
      <c r="L184" s="82">
        <f t="shared" si="347"/>
        <v>6.093189964157706E-2</v>
      </c>
      <c r="M184" s="81">
        <f t="shared" si="348"/>
        <v>0.69250042579030191</v>
      </c>
      <c r="N184" s="84">
        <f t="shared" si="349"/>
        <v>2.1041593848304788E-2</v>
      </c>
      <c r="O184" s="84"/>
      <c r="P184" s="85">
        <f t="shared" si="350"/>
        <v>0.92156588605382739</v>
      </c>
      <c r="Q184" s="87">
        <f t="shared" si="351"/>
        <v>2.1041593848304788E-2</v>
      </c>
      <c r="R184" s="96">
        <f t="shared" si="352"/>
        <v>5.7392520097867772E-2</v>
      </c>
      <c r="AB184" s="119">
        <f t="shared" si="353"/>
        <v>46.571428571428569</v>
      </c>
      <c r="AC184" s="120">
        <f t="shared" si="354"/>
        <v>0.42857142857142855</v>
      </c>
    </row>
    <row r="185" spans="1:29" ht="13.8" x14ac:dyDescent="0.25">
      <c r="A185" s="95">
        <v>44043</v>
      </c>
      <c r="B185" s="81">
        <v>14336</v>
      </c>
      <c r="C185" s="81">
        <v>301</v>
      </c>
      <c r="D185" s="81">
        <v>13233</v>
      </c>
      <c r="E185" s="81"/>
      <c r="F185" s="81">
        <f t="shared" si="341"/>
        <v>31</v>
      </c>
      <c r="G185" s="81">
        <f t="shared" si="342"/>
        <v>0</v>
      </c>
      <c r="H185" s="81">
        <f t="shared" si="343"/>
        <v>50</v>
      </c>
      <c r="I185" s="81">
        <f t="shared" si="344"/>
        <v>802</v>
      </c>
      <c r="J185" s="82">
        <f t="shared" si="345"/>
        <v>3.7769369009321214E-2</v>
      </c>
      <c r="K185" s="82">
        <f t="shared" si="346"/>
        <v>0</v>
      </c>
      <c r="L185" s="82">
        <f t="shared" si="347"/>
        <v>6.090133982947625E-2</v>
      </c>
      <c r="M185" s="81">
        <f t="shared" si="348"/>
        <v>0.62017303913305433</v>
      </c>
      <c r="N185" s="84">
        <f t="shared" si="349"/>
        <v>2.099609375E-2</v>
      </c>
      <c r="O185" s="84"/>
      <c r="P185" s="85">
        <f t="shared" si="350"/>
        <v>0.9230608258928571</v>
      </c>
      <c r="Q185" s="87">
        <f t="shared" si="351"/>
        <v>2.099609375E-2</v>
      </c>
      <c r="R185" s="96">
        <f t="shared" si="352"/>
        <v>5.5943080357142905E-2</v>
      </c>
      <c r="AB185" s="119">
        <f t="shared" si="353"/>
        <v>34.857142857142854</v>
      </c>
      <c r="AC185" s="120">
        <f t="shared" si="354"/>
        <v>0.42857142857142855</v>
      </c>
    </row>
    <row r="186" spans="1:29" ht="13.8" x14ac:dyDescent="0.25">
      <c r="A186" s="95">
        <v>44044</v>
      </c>
      <c r="B186" s="81">
        <v>14366</v>
      </c>
      <c r="C186" s="81">
        <v>301</v>
      </c>
      <c r="D186" s="81">
        <v>13259</v>
      </c>
      <c r="E186" s="81"/>
      <c r="F186" s="81">
        <f t="shared" si="341"/>
        <v>30</v>
      </c>
      <c r="G186" s="81">
        <f t="shared" si="342"/>
        <v>0</v>
      </c>
      <c r="H186" s="81">
        <f t="shared" si="343"/>
        <v>26</v>
      </c>
      <c r="I186" s="81">
        <f t="shared" si="344"/>
        <v>806</v>
      </c>
      <c r="J186" s="82">
        <f t="shared" si="345"/>
        <v>3.7416946397712737E-2</v>
      </c>
      <c r="K186" s="82">
        <f t="shared" si="346"/>
        <v>0</v>
      </c>
      <c r="L186" s="82">
        <f t="shared" si="347"/>
        <v>3.2418952618453865E-2</v>
      </c>
      <c r="M186" s="81">
        <f t="shared" si="348"/>
        <v>1.154168885037139</v>
      </c>
      <c r="N186" s="84">
        <f t="shared" si="349"/>
        <v>2.0952248364193234E-2</v>
      </c>
      <c r="O186" s="84"/>
      <c r="P186" s="85">
        <f t="shared" si="350"/>
        <v>0.92294306000278437</v>
      </c>
      <c r="Q186" s="87">
        <f t="shared" si="351"/>
        <v>2.0952248364193234E-2</v>
      </c>
      <c r="R186" s="96">
        <f t="shared" si="352"/>
        <v>5.6104691633022452E-2</v>
      </c>
      <c r="AB186" s="119">
        <f t="shared" si="353"/>
        <v>30.857142857142858</v>
      </c>
      <c r="AC186" s="120">
        <f t="shared" si="354"/>
        <v>0.42857142857142855</v>
      </c>
    </row>
    <row r="187" spans="1:29" ht="13.8" x14ac:dyDescent="0.25">
      <c r="A187" s="95">
        <v>44045</v>
      </c>
      <c r="B187" s="81">
        <v>14389</v>
      </c>
      <c r="C187" s="81">
        <v>301</v>
      </c>
      <c r="D187" s="81">
        <v>13280</v>
      </c>
      <c r="E187" s="81"/>
      <c r="F187" s="81">
        <f t="shared" si="341"/>
        <v>23</v>
      </c>
      <c r="G187" s="81">
        <f t="shared" si="342"/>
        <v>0</v>
      </c>
      <c r="H187" s="81">
        <f t="shared" si="343"/>
        <v>21</v>
      </c>
      <c r="I187" s="81">
        <f t="shared" si="344"/>
        <v>808</v>
      </c>
      <c r="J187" s="82">
        <f t="shared" si="345"/>
        <v>2.854397838005104E-2</v>
      </c>
      <c r="K187" s="82">
        <f t="shared" si="346"/>
        <v>0</v>
      </c>
      <c r="L187" s="82">
        <f t="shared" si="347"/>
        <v>2.6054590570719603E-2</v>
      </c>
      <c r="M187" s="81">
        <f t="shared" si="348"/>
        <v>1.0955450749676732</v>
      </c>
      <c r="N187" s="84">
        <f t="shared" si="349"/>
        <v>2.0918757384112863E-2</v>
      </c>
      <c r="O187" s="84"/>
      <c r="P187" s="85">
        <f t="shared" si="350"/>
        <v>0.922927236083119</v>
      </c>
      <c r="Q187" s="87">
        <f t="shared" si="351"/>
        <v>2.0918757384112863E-2</v>
      </c>
      <c r="R187" s="96">
        <f t="shared" si="352"/>
        <v>5.6154006532768141E-2</v>
      </c>
      <c r="AB187" s="119">
        <f t="shared" si="353"/>
        <v>30.571428571428573</v>
      </c>
      <c r="AC187" s="120">
        <f t="shared" si="354"/>
        <v>0.2857142857142857</v>
      </c>
    </row>
    <row r="188" spans="1:29" ht="13.8" x14ac:dyDescent="0.25">
      <c r="A188" s="95">
        <v>44046</v>
      </c>
      <c r="B188" s="81">
        <v>14423</v>
      </c>
      <c r="C188" s="81">
        <v>301</v>
      </c>
      <c r="D188" s="81">
        <v>13352</v>
      </c>
      <c r="E188" s="81"/>
      <c r="F188" s="81">
        <f t="shared" si="341"/>
        <v>34</v>
      </c>
      <c r="G188" s="81">
        <f t="shared" si="342"/>
        <v>0</v>
      </c>
      <c r="H188" s="81">
        <f t="shared" si="343"/>
        <v>72</v>
      </c>
      <c r="I188" s="81">
        <f t="shared" si="344"/>
        <v>770</v>
      </c>
      <c r="J188" s="82">
        <f t="shared" si="345"/>
        <v>4.2091021014785707E-2</v>
      </c>
      <c r="K188" s="82">
        <f t="shared" si="346"/>
        <v>0</v>
      </c>
      <c r="L188" s="82">
        <f t="shared" si="347"/>
        <v>8.9108910891089105E-2</v>
      </c>
      <c r="M188" s="81">
        <f t="shared" si="348"/>
        <v>0.47235479138815073</v>
      </c>
      <c r="N188" s="84">
        <f t="shared" si="349"/>
        <v>2.0869444637038066E-2</v>
      </c>
      <c r="O188" s="84"/>
      <c r="P188" s="85">
        <f t="shared" si="350"/>
        <v>0.92574360396588784</v>
      </c>
      <c r="Q188" s="87">
        <f t="shared" si="351"/>
        <v>2.0869444637038066E-2</v>
      </c>
      <c r="R188" s="96">
        <f t="shared" si="352"/>
        <v>5.3386951397074056E-2</v>
      </c>
      <c r="AB188" s="119">
        <f t="shared" si="353"/>
        <v>31.428571428571427</v>
      </c>
      <c r="AC188" s="120">
        <f t="shared" si="354"/>
        <v>0.14285714285714285</v>
      </c>
    </row>
    <row r="189" spans="1:29" ht="13.8" x14ac:dyDescent="0.25">
      <c r="A189" s="95">
        <v>44047</v>
      </c>
      <c r="B189" s="81">
        <v>14456</v>
      </c>
      <c r="C189" s="81">
        <v>302</v>
      </c>
      <c r="D189" s="81">
        <v>13406</v>
      </c>
      <c r="E189" s="81"/>
      <c r="F189" s="81">
        <f t="shared" si="341"/>
        <v>33</v>
      </c>
      <c r="G189" s="81">
        <f t="shared" si="342"/>
        <v>1</v>
      </c>
      <c r="H189" s="81">
        <f t="shared" si="343"/>
        <v>54</v>
      </c>
      <c r="I189" s="81">
        <f t="shared" si="344"/>
        <v>748</v>
      </c>
      <c r="J189" s="82">
        <f t="shared" si="345"/>
        <v>4.2869202781866123E-2</v>
      </c>
      <c r="K189" s="82">
        <f t="shared" si="346"/>
        <v>1.2987012987012987E-3</v>
      </c>
      <c r="L189" s="82">
        <f t="shared" si="347"/>
        <v>7.0129870129870125E-2</v>
      </c>
      <c r="M189" s="81">
        <f t="shared" si="348"/>
        <v>0.60016883894612572</v>
      </c>
      <c r="N189" s="84">
        <f t="shared" si="349"/>
        <v>2.0890979524073049E-2</v>
      </c>
      <c r="O189" s="84"/>
      <c r="P189" s="85">
        <f t="shared" si="350"/>
        <v>0.92736579966795796</v>
      </c>
      <c r="Q189" s="87">
        <f t="shared" si="351"/>
        <v>2.0890979524073049E-2</v>
      </c>
      <c r="R189" s="96">
        <f t="shared" si="352"/>
        <v>5.1743220807969004E-2</v>
      </c>
      <c r="AB189" s="119">
        <f t="shared" si="353"/>
        <v>29.285714285714285</v>
      </c>
      <c r="AC189" s="120">
        <f t="shared" si="354"/>
        <v>0.2857142857142857</v>
      </c>
    </row>
    <row r="190" spans="1:29" ht="13.8" x14ac:dyDescent="0.25">
      <c r="A190" s="95">
        <v>44048</v>
      </c>
      <c r="B190" s="81">
        <v>14499</v>
      </c>
      <c r="C190" s="81">
        <v>302</v>
      </c>
      <c r="D190" s="81">
        <v>13501</v>
      </c>
      <c r="E190" s="81"/>
      <c r="F190" s="81">
        <f t="shared" si="341"/>
        <v>43</v>
      </c>
      <c r="G190" s="81">
        <f t="shared" si="342"/>
        <v>0</v>
      </c>
      <c r="H190" s="81">
        <f t="shared" si="343"/>
        <v>95</v>
      </c>
      <c r="I190" s="81">
        <f t="shared" si="344"/>
        <v>696</v>
      </c>
      <c r="J190" s="82">
        <f t="shared" si="345"/>
        <v>5.7502844675819773E-2</v>
      </c>
      <c r="K190" s="82">
        <f t="shared" si="346"/>
        <v>0</v>
      </c>
      <c r="L190" s="82">
        <f t="shared" si="347"/>
        <v>0.1270053475935829</v>
      </c>
      <c r="M190" s="81">
        <f t="shared" si="348"/>
        <v>0.45275924018434932</v>
      </c>
      <c r="N190" s="84">
        <f t="shared" si="349"/>
        <v>2.0829022691220084E-2</v>
      </c>
      <c r="O190" s="84"/>
      <c r="P190" s="85">
        <f t="shared" si="350"/>
        <v>0.93116766673563689</v>
      </c>
      <c r="Q190" s="87">
        <f t="shared" si="351"/>
        <v>2.0829022691220084E-2</v>
      </c>
      <c r="R190" s="96">
        <f t="shared" si="352"/>
        <v>4.8003310573142999E-2</v>
      </c>
      <c r="AB190" s="119">
        <f t="shared" si="353"/>
        <v>32.857142857142854</v>
      </c>
      <c r="AC190" s="120">
        <f t="shared" si="354"/>
        <v>0.2857142857142857</v>
      </c>
    </row>
    <row r="191" spans="1:29" ht="13.8" x14ac:dyDescent="0.25">
      <c r="A191" s="95">
        <v>44049</v>
      </c>
      <c r="B191" s="81">
        <v>14519</v>
      </c>
      <c r="C191" s="81">
        <v>303</v>
      </c>
      <c r="D191" s="81">
        <v>13543</v>
      </c>
      <c r="E191" s="81"/>
      <c r="F191" s="81">
        <f t="shared" si="341"/>
        <v>20</v>
      </c>
      <c r="G191" s="81">
        <f t="shared" si="342"/>
        <v>1</v>
      </c>
      <c r="H191" s="81">
        <f t="shared" si="343"/>
        <v>42</v>
      </c>
      <c r="I191" s="81">
        <f t="shared" si="344"/>
        <v>673</v>
      </c>
      <c r="J191" s="82">
        <f t="shared" si="345"/>
        <v>2.8743760961265779E-2</v>
      </c>
      <c r="K191" s="82">
        <f t="shared" si="346"/>
        <v>1.4367816091954023E-3</v>
      </c>
      <c r="L191" s="82">
        <f t="shared" si="347"/>
        <v>6.0344827586206899E-2</v>
      </c>
      <c r="M191" s="81">
        <f t="shared" si="348"/>
        <v>0.46524785183816236</v>
      </c>
      <c r="N191" s="84">
        <f t="shared" si="349"/>
        <v>2.086920586817274E-2</v>
      </c>
      <c r="O191" s="84"/>
      <c r="P191" s="85">
        <f t="shared" si="350"/>
        <v>0.93277773951374066</v>
      </c>
      <c r="Q191" s="87">
        <f t="shared" si="351"/>
        <v>2.086920586817274E-2</v>
      </c>
      <c r="R191" s="96">
        <f t="shared" si="352"/>
        <v>4.6353054618086587E-2</v>
      </c>
      <c r="AB191" s="119">
        <f t="shared" si="353"/>
        <v>30.571428571428573</v>
      </c>
      <c r="AC191" s="120">
        <f t="shared" si="354"/>
        <v>0.2857142857142857</v>
      </c>
    </row>
    <row r="192" spans="1:29" ht="13.8" x14ac:dyDescent="0.25">
      <c r="A192" s="95">
        <v>44050</v>
      </c>
      <c r="B192" s="81">
        <v>14562</v>
      </c>
      <c r="C192" s="81">
        <v>304</v>
      </c>
      <c r="D192" s="81">
        <v>13629</v>
      </c>
      <c r="E192" s="81"/>
      <c r="F192" s="81">
        <f t="shared" si="341"/>
        <v>43</v>
      </c>
      <c r="G192" s="81">
        <f t="shared" si="342"/>
        <v>1</v>
      </c>
      <c r="H192" s="81">
        <f t="shared" si="343"/>
        <v>86</v>
      </c>
      <c r="I192" s="81">
        <f t="shared" si="344"/>
        <v>629</v>
      </c>
      <c r="J192" s="82">
        <f t="shared" si="345"/>
        <v>6.3911115432607343E-2</v>
      </c>
      <c r="K192" s="82">
        <f t="shared" si="346"/>
        <v>1.4858841010401188E-3</v>
      </c>
      <c r="L192" s="82">
        <f t="shared" si="347"/>
        <v>0.12778603268945021</v>
      </c>
      <c r="M192" s="81">
        <f t="shared" si="348"/>
        <v>0.49439288144993965</v>
      </c>
      <c r="N192" s="84">
        <f t="shared" si="349"/>
        <v>2.0876253261914571E-2</v>
      </c>
      <c r="O192" s="84"/>
      <c r="P192" s="85">
        <f t="shared" si="350"/>
        <v>0.93592913061392669</v>
      </c>
      <c r="Q192" s="87">
        <f t="shared" si="351"/>
        <v>2.0876253261914571E-2</v>
      </c>
      <c r="R192" s="96">
        <f t="shared" si="352"/>
        <v>4.3194616124158758E-2</v>
      </c>
      <c r="AB192" s="119">
        <f t="shared" si="353"/>
        <v>32.285714285714285</v>
      </c>
      <c r="AC192" s="120">
        <f t="shared" si="354"/>
        <v>0.42857142857142855</v>
      </c>
    </row>
    <row r="193" spans="1:29" ht="13.8" x14ac:dyDescent="0.25">
      <c r="A193" s="95">
        <v>44051</v>
      </c>
      <c r="B193" s="81">
        <v>14598</v>
      </c>
      <c r="C193" s="81">
        <v>305</v>
      </c>
      <c r="D193" s="81">
        <v>13642</v>
      </c>
      <c r="E193" s="81"/>
      <c r="F193" s="81">
        <f t="shared" si="341"/>
        <v>36</v>
      </c>
      <c r="G193" s="81">
        <f t="shared" si="342"/>
        <v>1</v>
      </c>
      <c r="H193" s="81">
        <f t="shared" si="343"/>
        <v>13</v>
      </c>
      <c r="I193" s="81">
        <f t="shared" si="344"/>
        <v>651</v>
      </c>
      <c r="J193" s="82">
        <f t="shared" si="345"/>
        <v>5.7249965015036847E-2</v>
      </c>
      <c r="K193" s="82">
        <f t="shared" si="346"/>
        <v>1.589825119236884E-3</v>
      </c>
      <c r="L193" s="82">
        <f t="shared" si="347"/>
        <v>2.066772655007949E-2</v>
      </c>
      <c r="M193" s="81">
        <f t="shared" si="348"/>
        <v>2.5721591424612984</v>
      </c>
      <c r="N193" s="84">
        <f t="shared" si="349"/>
        <v>2.089327305110289E-2</v>
      </c>
      <c r="O193" s="84"/>
      <c r="P193" s="85">
        <f t="shared" si="350"/>
        <v>0.9345115769283463</v>
      </c>
      <c r="Q193" s="87">
        <f t="shared" si="351"/>
        <v>2.089327305110289E-2</v>
      </c>
      <c r="R193" s="96">
        <f t="shared" si="352"/>
        <v>4.4595150020550811E-2</v>
      </c>
      <c r="AB193" s="119">
        <f t="shared" si="353"/>
        <v>33.142857142857146</v>
      </c>
      <c r="AC193" s="120">
        <f t="shared" si="354"/>
        <v>0.5714285714285714</v>
      </c>
    </row>
    <row r="194" spans="1:29" ht="13.8" x14ac:dyDescent="0.25">
      <c r="A194" s="95">
        <v>44052</v>
      </c>
      <c r="B194" s="81">
        <v>14626</v>
      </c>
      <c r="C194" s="81">
        <v>305</v>
      </c>
      <c r="D194" s="81">
        <v>13658</v>
      </c>
      <c r="E194" s="81"/>
      <c r="F194" s="81">
        <f t="shared" si="341"/>
        <v>28</v>
      </c>
      <c r="G194" s="81">
        <f t="shared" si="342"/>
        <v>0</v>
      </c>
      <c r="H194" s="81">
        <f t="shared" si="343"/>
        <v>16</v>
      </c>
      <c r="I194" s="81">
        <f t="shared" si="344"/>
        <v>663</v>
      </c>
      <c r="J194" s="82">
        <f t="shared" si="345"/>
        <v>4.3023002732597182E-2</v>
      </c>
      <c r="K194" s="82">
        <f t="shared" si="346"/>
        <v>0</v>
      </c>
      <c r="L194" s="82">
        <f t="shared" si="347"/>
        <v>2.4577572964669739E-2</v>
      </c>
      <c r="M194" s="81">
        <f t="shared" si="348"/>
        <v>1.7504984236825478</v>
      </c>
      <c r="N194" s="84">
        <f t="shared" si="349"/>
        <v>2.0853274989744292E-2</v>
      </c>
      <c r="O194" s="84"/>
      <c r="P194" s="85">
        <f t="shared" si="350"/>
        <v>0.93381649118009025</v>
      </c>
      <c r="Q194" s="87">
        <f t="shared" si="351"/>
        <v>2.0853274989744292E-2</v>
      </c>
      <c r="R194" s="96">
        <f t="shared" si="352"/>
        <v>4.5330233830165434E-2</v>
      </c>
      <c r="AB194" s="119">
        <f t="shared" si="353"/>
        <v>33.857142857142854</v>
      </c>
      <c r="AC194" s="120">
        <f t="shared" si="354"/>
        <v>0.5714285714285714</v>
      </c>
    </row>
    <row r="195" spans="1:29" ht="13.8" x14ac:dyDescent="0.25">
      <c r="A195" s="95">
        <v>44053</v>
      </c>
      <c r="B195" s="81">
        <v>14660</v>
      </c>
      <c r="C195" s="81">
        <v>305</v>
      </c>
      <c r="D195" s="81">
        <v>13729</v>
      </c>
      <c r="E195" s="81"/>
      <c r="F195" s="81">
        <f t="shared" si="341"/>
        <v>34</v>
      </c>
      <c r="G195" s="81">
        <f t="shared" si="342"/>
        <v>0</v>
      </c>
      <c r="H195" s="81">
        <f t="shared" si="343"/>
        <v>71</v>
      </c>
      <c r="I195" s="81">
        <f t="shared" si="344"/>
        <v>626</v>
      </c>
      <c r="J195" s="82">
        <f t="shared" si="345"/>
        <v>5.129668512724838E-2</v>
      </c>
      <c r="K195" s="82">
        <f t="shared" si="346"/>
        <v>0</v>
      </c>
      <c r="L195" s="82">
        <f t="shared" si="347"/>
        <v>0.10708898944193061</v>
      </c>
      <c r="M195" s="81">
        <f t="shared" si="348"/>
        <v>0.47900989069529126</v>
      </c>
      <c r="N195" s="84">
        <f t="shared" si="349"/>
        <v>2.0804911323328786E-2</v>
      </c>
      <c r="O195" s="84"/>
      <c r="P195" s="85">
        <f t="shared" si="350"/>
        <v>0.93649386084583897</v>
      </c>
      <c r="Q195" s="87">
        <f t="shared" si="351"/>
        <v>2.0804911323328786E-2</v>
      </c>
      <c r="R195" s="96">
        <f t="shared" si="352"/>
        <v>4.27012278308323E-2</v>
      </c>
      <c r="AB195" s="119">
        <f t="shared" si="353"/>
        <v>33.857142857142854</v>
      </c>
      <c r="AC195" s="120">
        <f t="shared" si="354"/>
        <v>0.5714285714285714</v>
      </c>
    </row>
    <row r="196" spans="1:29" ht="13.8" x14ac:dyDescent="0.25">
      <c r="A196" s="95">
        <v>44054</v>
      </c>
      <c r="B196" s="81">
        <v>14714</v>
      </c>
      <c r="C196" s="81">
        <v>305</v>
      </c>
      <c r="D196" s="81">
        <v>13786</v>
      </c>
      <c r="E196" s="81"/>
      <c r="F196" s="81">
        <f t="shared" si="341"/>
        <v>54</v>
      </c>
      <c r="G196" s="81">
        <f t="shared" si="342"/>
        <v>0</v>
      </c>
      <c r="H196" s="81">
        <f t="shared" si="343"/>
        <v>57</v>
      </c>
      <c r="I196" s="81">
        <f t="shared" si="344"/>
        <v>623</v>
      </c>
      <c r="J196" s="82">
        <f t="shared" si="345"/>
        <v>8.6286653786648515E-2</v>
      </c>
      <c r="K196" s="82">
        <f t="shared" si="346"/>
        <v>0</v>
      </c>
      <c r="L196" s="82">
        <f t="shared" si="347"/>
        <v>9.1054313099041537E-2</v>
      </c>
      <c r="M196" s="81">
        <f t="shared" si="348"/>
        <v>0.9476393907095082</v>
      </c>
      <c r="N196" s="84">
        <f t="shared" si="349"/>
        <v>2.0728557836074486E-2</v>
      </c>
      <c r="O196" s="84"/>
      <c r="P196" s="85">
        <f t="shared" si="350"/>
        <v>0.93693081419056679</v>
      </c>
      <c r="Q196" s="87">
        <f t="shared" si="351"/>
        <v>2.0728557836074486E-2</v>
      </c>
      <c r="R196" s="96">
        <f t="shared" si="352"/>
        <v>4.2340627973358691E-2</v>
      </c>
      <c r="AB196" s="119">
        <f t="shared" si="353"/>
        <v>36.857142857142854</v>
      </c>
      <c r="AC196" s="120">
        <f t="shared" si="354"/>
        <v>0.42857142857142855</v>
      </c>
    </row>
    <row r="197" spans="1:29" ht="13.8" x14ac:dyDescent="0.25">
      <c r="A197" s="95">
        <v>44055</v>
      </c>
      <c r="B197" s="81">
        <v>14770</v>
      </c>
      <c r="C197" s="81">
        <v>305</v>
      </c>
      <c r="D197" s="81">
        <v>13817</v>
      </c>
      <c r="E197" s="81"/>
      <c r="F197" s="81">
        <f t="shared" si="341"/>
        <v>56</v>
      </c>
      <c r="G197" s="81">
        <f t="shared" si="342"/>
        <v>0</v>
      </c>
      <c r="H197" s="81">
        <f t="shared" si="343"/>
        <v>31</v>
      </c>
      <c r="I197" s="81">
        <f t="shared" si="344"/>
        <v>648</v>
      </c>
      <c r="J197" s="82">
        <f t="shared" si="345"/>
        <v>8.9913445159071681E-2</v>
      </c>
      <c r="K197" s="82">
        <f t="shared" si="346"/>
        <v>0</v>
      </c>
      <c r="L197" s="82">
        <f t="shared" si="347"/>
        <v>4.9759229534510431E-2</v>
      </c>
      <c r="M197" s="81">
        <f t="shared" si="348"/>
        <v>1.80697020432586</v>
      </c>
      <c r="N197" s="84">
        <f t="shared" si="349"/>
        <v>2.0649966147596479E-2</v>
      </c>
      <c r="O197" s="84"/>
      <c r="P197" s="85">
        <f t="shared" si="350"/>
        <v>0.93547731888964114</v>
      </c>
      <c r="Q197" s="87">
        <f t="shared" si="351"/>
        <v>2.0649966147596479E-2</v>
      </c>
      <c r="R197" s="96">
        <f t="shared" si="352"/>
        <v>4.3872714962762349E-2</v>
      </c>
      <c r="AB197" s="119">
        <f t="shared" si="353"/>
        <v>38.714285714285715</v>
      </c>
      <c r="AC197" s="120">
        <f t="shared" si="354"/>
        <v>0.42857142857142855</v>
      </c>
    </row>
    <row r="198" spans="1:29" ht="13.8" x14ac:dyDescent="0.25">
      <c r="A198" s="95">
        <v>44056</v>
      </c>
      <c r="B198" s="81">
        <v>14873</v>
      </c>
      <c r="C198" s="81">
        <v>305</v>
      </c>
      <c r="D198" s="81">
        <v>13863</v>
      </c>
      <c r="E198" s="81"/>
      <c r="F198" s="81">
        <f t="shared" si="341"/>
        <v>103</v>
      </c>
      <c r="G198" s="81">
        <f t="shared" si="342"/>
        <v>0</v>
      </c>
      <c r="H198" s="81">
        <f t="shared" si="343"/>
        <v>46</v>
      </c>
      <c r="I198" s="81">
        <f t="shared" si="344"/>
        <v>705</v>
      </c>
      <c r="J198" s="82">
        <f t="shared" si="345"/>
        <v>0.15899642213056306</v>
      </c>
      <c r="K198" s="82">
        <f t="shared" si="346"/>
        <v>0</v>
      </c>
      <c r="L198" s="82">
        <f t="shared" si="347"/>
        <v>7.098765432098765E-2</v>
      </c>
      <c r="M198" s="81">
        <f t="shared" si="348"/>
        <v>2.239775685665323</v>
      </c>
      <c r="N198" s="84">
        <f t="shared" si="349"/>
        <v>2.050695891884623E-2</v>
      </c>
      <c r="O198" s="84"/>
      <c r="P198" s="85">
        <f t="shared" si="350"/>
        <v>0.93209170980972234</v>
      </c>
      <c r="Q198" s="87">
        <f t="shared" si="351"/>
        <v>2.050695891884623E-2</v>
      </c>
      <c r="R198" s="96">
        <f t="shared" si="352"/>
        <v>4.7401331271431424E-2</v>
      </c>
      <c r="AB198" s="119">
        <f t="shared" si="353"/>
        <v>50.571428571428569</v>
      </c>
      <c r="AC198" s="120">
        <f t="shared" si="354"/>
        <v>0.2857142857142857</v>
      </c>
    </row>
    <row r="199" spans="1:29" ht="13.8" x14ac:dyDescent="0.25">
      <c r="A199" s="95">
        <v>44057</v>
      </c>
      <c r="B199" s="81">
        <v>15039</v>
      </c>
      <c r="C199" s="81">
        <v>305</v>
      </c>
      <c r="D199" s="81">
        <v>13901</v>
      </c>
      <c r="E199" s="81"/>
      <c r="F199" s="81">
        <f t="shared" si="341"/>
        <v>166</v>
      </c>
      <c r="G199" s="81">
        <f t="shared" si="342"/>
        <v>0</v>
      </c>
      <c r="H199" s="81">
        <f t="shared" si="343"/>
        <v>38</v>
      </c>
      <c r="I199" s="81">
        <f t="shared" si="344"/>
        <v>833</v>
      </c>
      <c r="J199" s="82">
        <f t="shared" si="345"/>
        <v>0.235529319087802</v>
      </c>
      <c r="K199" s="82">
        <f t="shared" si="346"/>
        <v>0</v>
      </c>
      <c r="L199" s="82">
        <f t="shared" si="347"/>
        <v>5.3900709219858157E-2</v>
      </c>
      <c r="M199" s="81">
        <f t="shared" si="348"/>
        <v>4.3696886830763262</v>
      </c>
      <c r="N199" s="84">
        <f t="shared" si="349"/>
        <v>2.0280603763548108E-2</v>
      </c>
      <c r="O199" s="84"/>
      <c r="P199" s="85">
        <f t="shared" si="350"/>
        <v>0.9243300751379746</v>
      </c>
      <c r="Q199" s="87">
        <f t="shared" si="351"/>
        <v>2.0280603763548108E-2</v>
      </c>
      <c r="R199" s="96">
        <f t="shared" si="352"/>
        <v>5.5389321098477273E-2</v>
      </c>
      <c r="AB199" s="119">
        <f t="shared" si="353"/>
        <v>68.142857142857139</v>
      </c>
      <c r="AC199" s="120">
        <f t="shared" si="354"/>
        <v>0.14285714285714285</v>
      </c>
    </row>
    <row r="200" spans="1:29" ht="13.8" x14ac:dyDescent="0.25">
      <c r="A200" s="95">
        <v>44058</v>
      </c>
      <c r="B200" s="81">
        <v>15318</v>
      </c>
      <c r="C200" s="81">
        <v>305</v>
      </c>
      <c r="D200" s="81">
        <v>13910</v>
      </c>
      <c r="E200" s="81"/>
      <c r="F200" s="81">
        <f t="shared" si="341"/>
        <v>279</v>
      </c>
      <c r="G200" s="81">
        <f t="shared" si="342"/>
        <v>0</v>
      </c>
      <c r="H200" s="81">
        <f t="shared" si="343"/>
        <v>9</v>
      </c>
      <c r="I200" s="81">
        <f t="shared" si="344"/>
        <v>1103</v>
      </c>
      <c r="J200" s="82">
        <f t="shared" si="345"/>
        <v>0.3350322499713857</v>
      </c>
      <c r="K200" s="82">
        <f t="shared" si="346"/>
        <v>0</v>
      </c>
      <c r="L200" s="82">
        <f t="shared" si="347"/>
        <v>1.0804321728691477E-2</v>
      </c>
      <c r="M200" s="81">
        <f t="shared" si="348"/>
        <v>31.009096025129363</v>
      </c>
      <c r="N200" s="84">
        <f t="shared" si="349"/>
        <v>1.9911215563389477E-2</v>
      </c>
      <c r="O200" s="84"/>
      <c r="P200" s="85">
        <f t="shared" si="350"/>
        <v>0.90808199503851683</v>
      </c>
      <c r="Q200" s="87">
        <f t="shared" si="351"/>
        <v>1.9911215563389477E-2</v>
      </c>
      <c r="R200" s="96">
        <f t="shared" si="352"/>
        <v>7.2006789398093685E-2</v>
      </c>
      <c r="AB200" s="119">
        <f t="shared" si="353"/>
        <v>102.85714285714286</v>
      </c>
      <c r="AC200" s="120">
        <f t="shared" si="354"/>
        <v>0</v>
      </c>
    </row>
    <row r="201" spans="1:29" ht="13.8" x14ac:dyDescent="0.25">
      <c r="A201" s="95">
        <v>44059</v>
      </c>
      <c r="B201" s="81">
        <v>15515</v>
      </c>
      <c r="C201" s="81">
        <v>305</v>
      </c>
      <c r="D201" s="81">
        <v>13917</v>
      </c>
      <c r="E201" s="81"/>
      <c r="F201" s="81">
        <f t="shared" si="341"/>
        <v>197</v>
      </c>
      <c r="G201" s="81">
        <f t="shared" si="342"/>
        <v>0</v>
      </c>
      <c r="H201" s="81">
        <f t="shared" si="343"/>
        <v>7</v>
      </c>
      <c r="I201" s="81">
        <f t="shared" si="344"/>
        <v>1293</v>
      </c>
      <c r="J201" s="82">
        <f t="shared" si="345"/>
        <v>0.17865718626937177</v>
      </c>
      <c r="K201" s="82">
        <f t="shared" si="346"/>
        <v>0</v>
      </c>
      <c r="L201" s="82">
        <f t="shared" si="347"/>
        <v>6.3463281958295557E-3</v>
      </c>
      <c r="M201" s="81">
        <f t="shared" si="348"/>
        <v>28.151268065016723</v>
      </c>
      <c r="N201" s="84">
        <f t="shared" si="349"/>
        <v>1.9658395101514663E-2</v>
      </c>
      <c r="O201" s="84"/>
      <c r="P201" s="85">
        <f t="shared" si="350"/>
        <v>0.89700290041894937</v>
      </c>
      <c r="Q201" s="87">
        <f t="shared" si="351"/>
        <v>1.9658395101514663E-2</v>
      </c>
      <c r="R201" s="96">
        <f t="shared" si="352"/>
        <v>8.3338704479535952E-2</v>
      </c>
      <c r="AB201" s="119">
        <f t="shared" si="353"/>
        <v>127</v>
      </c>
      <c r="AC201" s="120">
        <f t="shared" si="354"/>
        <v>0</v>
      </c>
    </row>
    <row r="202" spans="1:29" ht="13.8" x14ac:dyDescent="0.25">
      <c r="A202" s="95">
        <v>44060</v>
      </c>
      <c r="B202" s="81">
        <v>15761</v>
      </c>
      <c r="C202" s="81">
        <v>306</v>
      </c>
      <c r="D202" s="81">
        <v>13934</v>
      </c>
      <c r="E202" s="81"/>
      <c r="F202" s="81">
        <f t="shared" si="341"/>
        <v>246</v>
      </c>
      <c r="G202" s="81">
        <f t="shared" si="342"/>
        <v>1</v>
      </c>
      <c r="H202" s="81">
        <f t="shared" si="343"/>
        <v>17</v>
      </c>
      <c r="I202" s="81">
        <f t="shared" si="344"/>
        <v>1521</v>
      </c>
      <c r="J202" s="82">
        <f t="shared" si="345"/>
        <v>0.19031281258117561</v>
      </c>
      <c r="K202" s="82">
        <f t="shared" si="346"/>
        <v>7.7339520494972935E-4</v>
      </c>
      <c r="L202" s="82">
        <f t="shared" si="347"/>
        <v>1.3147718484145398E-2</v>
      </c>
      <c r="M202" s="81">
        <f t="shared" si="348"/>
        <v>13.670803703747781</v>
      </c>
      <c r="N202" s="84">
        <f t="shared" si="349"/>
        <v>1.9415011737833894E-2</v>
      </c>
      <c r="O202" s="84"/>
      <c r="P202" s="85">
        <f t="shared" si="350"/>
        <v>0.88408095932999176</v>
      </c>
      <c r="Q202" s="87">
        <f t="shared" si="351"/>
        <v>1.9415011737833894E-2</v>
      </c>
      <c r="R202" s="96">
        <f t="shared" si="352"/>
        <v>9.6504028932174357E-2</v>
      </c>
      <c r="AB202" s="119">
        <f t="shared" si="353"/>
        <v>157.28571428571428</v>
      </c>
      <c r="AC202" s="120">
        <f t="shared" si="354"/>
        <v>0.14285714285714285</v>
      </c>
    </row>
    <row r="203" spans="1:29" ht="13.8" x14ac:dyDescent="0.25">
      <c r="A203" s="95">
        <v>44061</v>
      </c>
      <c r="B203" s="81">
        <v>16058</v>
      </c>
      <c r="C203" s="81">
        <v>306</v>
      </c>
      <c r="D203" s="81">
        <v>14006</v>
      </c>
      <c r="E203" s="81"/>
      <c r="F203" s="81">
        <f t="shared" si="341"/>
        <v>297</v>
      </c>
      <c r="G203" s="81">
        <f t="shared" si="342"/>
        <v>0</v>
      </c>
      <c r="H203" s="81">
        <f t="shared" si="343"/>
        <v>72</v>
      </c>
      <c r="I203" s="81">
        <f t="shared" si="344"/>
        <v>1746</v>
      </c>
      <c r="J203" s="82">
        <f t="shared" si="345"/>
        <v>0.19532631874772105</v>
      </c>
      <c r="K203" s="82">
        <f t="shared" si="346"/>
        <v>0</v>
      </c>
      <c r="L203" s="82">
        <f t="shared" si="347"/>
        <v>4.7337278106508875E-2</v>
      </c>
      <c r="M203" s="81">
        <f t="shared" si="348"/>
        <v>4.1262684835456076</v>
      </c>
      <c r="N203" s="84">
        <f t="shared" si="349"/>
        <v>1.9055922281728734E-2</v>
      </c>
      <c r="O203" s="84"/>
      <c r="P203" s="85">
        <f t="shared" si="350"/>
        <v>0.87221322705193671</v>
      </c>
      <c r="Q203" s="87">
        <f t="shared" si="351"/>
        <v>1.9055922281728734E-2</v>
      </c>
      <c r="R203" s="96">
        <f t="shared" si="352"/>
        <v>0.10873085066633459</v>
      </c>
      <c r="AB203" s="119">
        <f t="shared" si="353"/>
        <v>192</v>
      </c>
      <c r="AC203" s="120">
        <f t="shared" si="354"/>
        <v>0.14285714285714285</v>
      </c>
    </row>
    <row r="204" spans="1:29" ht="13.8" x14ac:dyDescent="0.25">
      <c r="A204" s="95">
        <v>44062</v>
      </c>
      <c r="B204" s="81">
        <v>16346</v>
      </c>
      <c r="C204" s="81">
        <v>307</v>
      </c>
      <c r="D204" s="81">
        <v>14063</v>
      </c>
      <c r="E204" s="81"/>
      <c r="F204" s="81">
        <f t="shared" si="341"/>
        <v>288</v>
      </c>
      <c r="G204" s="81">
        <f t="shared" si="342"/>
        <v>1</v>
      </c>
      <c r="H204" s="81">
        <f t="shared" si="343"/>
        <v>57</v>
      </c>
      <c r="I204" s="81">
        <f t="shared" si="344"/>
        <v>1976</v>
      </c>
      <c r="J204" s="82">
        <f t="shared" si="345"/>
        <v>0.16500013323099594</v>
      </c>
      <c r="K204" s="82">
        <f t="shared" si="346"/>
        <v>5.7273768613974802E-4</v>
      </c>
      <c r="L204" s="82">
        <f t="shared" si="347"/>
        <v>3.2646048109965638E-2</v>
      </c>
      <c r="M204" s="81">
        <f t="shared" si="348"/>
        <v>4.9670729762296366</v>
      </c>
      <c r="N204" s="84">
        <f t="shared" si="349"/>
        <v>1.8781353236265754E-2</v>
      </c>
      <c r="O204" s="84"/>
      <c r="P204" s="85">
        <f t="shared" si="350"/>
        <v>0.86033280313226479</v>
      </c>
      <c r="Q204" s="87">
        <f t="shared" si="351"/>
        <v>1.8781353236265754E-2</v>
      </c>
      <c r="R204" s="96">
        <f t="shared" si="352"/>
        <v>0.12088584363146948</v>
      </c>
      <c r="AB204" s="119">
        <f t="shared" si="353"/>
        <v>225.14285714285714</v>
      </c>
      <c r="AC204" s="120">
        <f t="shared" si="354"/>
        <v>0.2857142857142857</v>
      </c>
    </row>
    <row r="205" spans="1:29" ht="13.8" x14ac:dyDescent="0.25">
      <c r="A205" s="95">
        <v>44063</v>
      </c>
      <c r="B205" s="81">
        <v>16670</v>
      </c>
      <c r="C205" s="81">
        <v>309</v>
      </c>
      <c r="D205" s="81">
        <v>14120</v>
      </c>
      <c r="E205" s="81"/>
      <c r="F205" s="81">
        <f t="shared" si="341"/>
        <v>324</v>
      </c>
      <c r="G205" s="81">
        <f t="shared" si="342"/>
        <v>2</v>
      </c>
      <c r="H205" s="81">
        <f t="shared" si="343"/>
        <v>57</v>
      </c>
      <c r="I205" s="81">
        <f t="shared" si="344"/>
        <v>2241</v>
      </c>
      <c r="J205" s="82">
        <f t="shared" si="345"/>
        <v>0.16401990530895549</v>
      </c>
      <c r="K205" s="82">
        <f t="shared" si="346"/>
        <v>1.0121457489878543E-3</v>
      </c>
      <c r="L205" s="82">
        <f t="shared" si="347"/>
        <v>2.8846153846153848E-2</v>
      </c>
      <c r="M205" s="81">
        <f t="shared" si="348"/>
        <v>5.4932768286524754</v>
      </c>
      <c r="N205" s="84">
        <f t="shared" si="349"/>
        <v>1.8536292741451708E-2</v>
      </c>
      <c r="O205" s="84"/>
      <c r="P205" s="85">
        <f t="shared" si="350"/>
        <v>0.8470305938812237</v>
      </c>
      <c r="Q205" s="87">
        <f t="shared" si="351"/>
        <v>1.8536292741451708E-2</v>
      </c>
      <c r="R205" s="96">
        <f t="shared" si="352"/>
        <v>0.13443311337732455</v>
      </c>
      <c r="AB205" s="119">
        <f t="shared" si="353"/>
        <v>256.71428571428572</v>
      </c>
      <c r="AC205" s="120">
        <f t="shared" si="354"/>
        <v>0.5714285714285714</v>
      </c>
    </row>
    <row r="206" spans="1:29" ht="13.8" x14ac:dyDescent="0.25">
      <c r="A206" s="95">
        <v>44064</v>
      </c>
      <c r="B206" s="81">
        <v>17002</v>
      </c>
      <c r="C206" s="81">
        <v>309</v>
      </c>
      <c r="D206" s="81">
        <v>14169</v>
      </c>
      <c r="E206" s="81"/>
      <c r="F206" s="81">
        <f t="shared" si="341"/>
        <v>332</v>
      </c>
      <c r="G206" s="81">
        <f t="shared" si="342"/>
        <v>0</v>
      </c>
      <c r="H206" s="81">
        <f t="shared" si="343"/>
        <v>49</v>
      </c>
      <c r="I206" s="81">
        <f t="shared" si="344"/>
        <v>2524</v>
      </c>
      <c r="J206" s="82">
        <f t="shared" si="345"/>
        <v>0.14819633367874366</v>
      </c>
      <c r="K206" s="82">
        <f t="shared" si="346"/>
        <v>0</v>
      </c>
      <c r="L206" s="82">
        <f t="shared" si="347"/>
        <v>2.1865238732708611E-2</v>
      </c>
      <c r="M206" s="81">
        <f t="shared" si="348"/>
        <v>6.7777139545727456</v>
      </c>
      <c r="N206" s="84">
        <f t="shared" si="349"/>
        <v>1.8174332431478649E-2</v>
      </c>
      <c r="O206" s="84"/>
      <c r="P206" s="85">
        <f t="shared" si="350"/>
        <v>0.83337254440654041</v>
      </c>
      <c r="Q206" s="87">
        <f t="shared" si="351"/>
        <v>1.8174332431478649E-2</v>
      </c>
      <c r="R206" s="96">
        <f t="shared" si="352"/>
        <v>0.14845312316198089</v>
      </c>
      <c r="AB206" s="119">
        <f t="shared" si="353"/>
        <v>280.42857142857144</v>
      </c>
      <c r="AC206" s="120">
        <f t="shared" si="354"/>
        <v>0.5714285714285714</v>
      </c>
    </row>
    <row r="207" spans="1:29" ht="13.8" x14ac:dyDescent="0.25">
      <c r="A207" s="95">
        <v>44065</v>
      </c>
      <c r="B207" s="81">
        <v>17399</v>
      </c>
      <c r="C207" s="81">
        <v>309</v>
      </c>
      <c r="D207" s="81">
        <v>14200</v>
      </c>
      <c r="E207" s="81"/>
      <c r="F207" s="81">
        <f t="shared" si="341"/>
        <v>397</v>
      </c>
      <c r="G207" s="81">
        <f t="shared" si="342"/>
        <v>0</v>
      </c>
      <c r="H207" s="81">
        <f t="shared" si="343"/>
        <v>31</v>
      </c>
      <c r="I207" s="81">
        <f t="shared" si="344"/>
        <v>2890</v>
      </c>
      <c r="J207" s="82">
        <f t="shared" si="345"/>
        <v>0.1573421940126315</v>
      </c>
      <c r="K207" s="82">
        <f t="shared" si="346"/>
        <v>0</v>
      </c>
      <c r="L207" s="82">
        <f t="shared" si="347"/>
        <v>1.2282091917591125E-2</v>
      </c>
      <c r="M207" s="81">
        <f t="shared" si="348"/>
        <v>12.810699925415545</v>
      </c>
      <c r="N207" s="84">
        <f t="shared" si="349"/>
        <v>1.7759641358698775E-2</v>
      </c>
      <c r="O207" s="84"/>
      <c r="P207" s="85">
        <f t="shared" si="350"/>
        <v>0.81613885855508939</v>
      </c>
      <c r="Q207" s="87">
        <f t="shared" si="351"/>
        <v>1.7759641358698775E-2</v>
      </c>
      <c r="R207" s="96">
        <f t="shared" si="352"/>
        <v>0.16610150008621183</v>
      </c>
      <c r="AB207" s="119">
        <f t="shared" si="353"/>
        <v>297.28571428571428</v>
      </c>
      <c r="AC207" s="120">
        <f t="shared" si="354"/>
        <v>0.5714285714285714</v>
      </c>
    </row>
    <row r="208" spans="1:29" ht="13.8" x14ac:dyDescent="0.25">
      <c r="A208" s="95">
        <v>44066</v>
      </c>
      <c r="B208" s="81">
        <v>17665</v>
      </c>
      <c r="C208" s="81">
        <v>309</v>
      </c>
      <c r="D208" s="81">
        <v>14219</v>
      </c>
      <c r="E208" s="81"/>
      <c r="F208" s="81">
        <f t="shared" ref="F208:F214" si="355">B208-B207</f>
        <v>266</v>
      </c>
      <c r="G208" s="81">
        <f t="shared" ref="G208:G214" si="356">C208-C207</f>
        <v>0</v>
      </c>
      <c r="H208" s="81">
        <f t="shared" ref="H208:H214" si="357">D208-D207</f>
        <v>19</v>
      </c>
      <c r="I208" s="81">
        <f t="shared" ref="I208:I214" si="358">B208-C208-D208</f>
        <v>3137</v>
      </c>
      <c r="J208" s="82">
        <f t="shared" ref="J208:J214" si="359">F208/I207*$B$2/($B$2-B207)</f>
        <v>9.2072768825864071E-2</v>
      </c>
      <c r="K208" s="82">
        <f t="shared" ref="K208:K214" si="360">G208/I207</f>
        <v>0</v>
      </c>
      <c r="L208" s="82">
        <f t="shared" ref="L208:L214" si="361">H208/I207</f>
        <v>6.5743944636678202E-3</v>
      </c>
      <c r="M208" s="81">
        <f t="shared" ref="M208:M214" si="362">J208/(K208+L208)</f>
        <v>14.004752731934062</v>
      </c>
      <c r="N208" s="84">
        <f t="shared" ref="N208:N214" si="363">C208/B208</f>
        <v>1.7492216246815736E-2</v>
      </c>
      <c r="O208" s="84"/>
      <c r="P208" s="85">
        <f t="shared" ref="P208:P214" si="364">D208/B208</f>
        <v>0.80492499292386077</v>
      </c>
      <c r="Q208" s="87">
        <f t="shared" ref="Q208:Q214" si="365">N208</f>
        <v>1.7492216246815736E-2</v>
      </c>
      <c r="R208" s="96">
        <f t="shared" ref="R208:R214" si="366">IF(P208="","",1-SUM(P208:Q208))</f>
        <v>0.17758279082932349</v>
      </c>
      <c r="AB208" s="119">
        <f t="shared" ref="AB208:AB214" si="367">AVERAGE(F202:F208)</f>
        <v>307.14285714285717</v>
      </c>
      <c r="AC208" s="120">
        <f t="shared" ref="AC208:AC214" si="368">AVERAGE(G202:G208)</f>
        <v>0.5714285714285714</v>
      </c>
    </row>
    <row r="209" spans="1:29" ht="13.8" x14ac:dyDescent="0.25">
      <c r="A209" s="95">
        <v>44067</v>
      </c>
      <c r="B209" s="81">
        <v>17945</v>
      </c>
      <c r="C209" s="81">
        <v>310</v>
      </c>
      <c r="D209" s="81">
        <v>14286</v>
      </c>
      <c r="E209" s="81"/>
      <c r="F209" s="81">
        <f t="shared" si="355"/>
        <v>280</v>
      </c>
      <c r="G209" s="81">
        <f t="shared" si="356"/>
        <v>1</v>
      </c>
      <c r="H209" s="81">
        <f t="shared" si="357"/>
        <v>67</v>
      </c>
      <c r="I209" s="81">
        <f t="shared" si="358"/>
        <v>3349</v>
      </c>
      <c r="J209" s="82">
        <f t="shared" si="359"/>
        <v>8.9288016690218533E-2</v>
      </c>
      <c r="K209" s="82">
        <f t="shared" si="360"/>
        <v>3.1877590054191901E-4</v>
      </c>
      <c r="L209" s="82">
        <f t="shared" si="361"/>
        <v>2.1357985336308574E-2</v>
      </c>
      <c r="M209" s="81">
        <f t="shared" si="362"/>
        <v>4.1190662993708171</v>
      </c>
      <c r="N209" s="84">
        <f t="shared" si="363"/>
        <v>1.7275006965728614E-2</v>
      </c>
      <c r="O209" s="84"/>
      <c r="P209" s="85">
        <f t="shared" si="364"/>
        <v>0.79609919197548062</v>
      </c>
      <c r="Q209" s="87">
        <f t="shared" si="365"/>
        <v>1.7275006965728614E-2</v>
      </c>
      <c r="R209" s="96">
        <f t="shared" si="366"/>
        <v>0.18662580105879079</v>
      </c>
      <c r="AB209" s="119">
        <f t="shared" si="367"/>
        <v>312</v>
      </c>
      <c r="AC209" s="120">
        <f t="shared" si="368"/>
        <v>0.5714285714285714</v>
      </c>
    </row>
    <row r="210" spans="1:29" ht="13.8" x14ac:dyDescent="0.25">
      <c r="A210" s="95">
        <v>44068</v>
      </c>
      <c r="B210" s="81">
        <v>18265</v>
      </c>
      <c r="C210" s="81">
        <v>312</v>
      </c>
      <c r="D210" s="81">
        <v>14368</v>
      </c>
      <c r="E210" s="81"/>
      <c r="F210" s="81">
        <f t="shared" si="355"/>
        <v>320</v>
      </c>
      <c r="G210" s="81">
        <f t="shared" si="356"/>
        <v>2</v>
      </c>
      <c r="H210" s="81">
        <f t="shared" si="357"/>
        <v>82</v>
      </c>
      <c r="I210" s="81">
        <f t="shared" si="358"/>
        <v>3585</v>
      </c>
      <c r="J210" s="82">
        <f t="shared" si="359"/>
        <v>9.5584366711957969E-2</v>
      </c>
      <c r="K210" s="82">
        <f t="shared" si="360"/>
        <v>5.9719319199761126E-4</v>
      </c>
      <c r="L210" s="82">
        <f t="shared" si="361"/>
        <v>2.4484920871902061E-2</v>
      </c>
      <c r="M210" s="81">
        <f t="shared" si="362"/>
        <v>3.8108576680755624</v>
      </c>
      <c r="N210" s="84">
        <f t="shared" si="363"/>
        <v>1.708185053380783E-2</v>
      </c>
      <c r="O210" s="84"/>
      <c r="P210" s="85">
        <f t="shared" si="364"/>
        <v>0.7866411168902272</v>
      </c>
      <c r="Q210" s="87">
        <f t="shared" si="365"/>
        <v>1.708185053380783E-2</v>
      </c>
      <c r="R210" s="96">
        <f t="shared" si="366"/>
        <v>0.19627703257596496</v>
      </c>
      <c r="AB210" s="119">
        <f t="shared" si="367"/>
        <v>315.28571428571428</v>
      </c>
      <c r="AC210" s="120">
        <f t="shared" si="368"/>
        <v>0.8571428571428571</v>
      </c>
    </row>
    <row r="211" spans="1:29" ht="13.8" x14ac:dyDescent="0.25">
      <c r="A211" s="95">
        <v>44069</v>
      </c>
      <c r="B211" s="81">
        <v>18706</v>
      </c>
      <c r="C211" s="81">
        <v>313</v>
      </c>
      <c r="D211" s="81">
        <v>14461</v>
      </c>
      <c r="E211" s="81"/>
      <c r="F211" s="81">
        <f t="shared" si="355"/>
        <v>441</v>
      </c>
      <c r="G211" s="81">
        <f t="shared" si="356"/>
        <v>1</v>
      </c>
      <c r="H211" s="81">
        <f t="shared" si="357"/>
        <v>93</v>
      </c>
      <c r="I211" s="81">
        <f t="shared" si="358"/>
        <v>3932</v>
      </c>
      <c r="J211" s="82">
        <f t="shared" si="359"/>
        <v>0.1230563919877971</v>
      </c>
      <c r="K211" s="82">
        <f t="shared" si="360"/>
        <v>2.7894002789400279E-4</v>
      </c>
      <c r="L211" s="82">
        <f t="shared" si="361"/>
        <v>2.5941422594142258E-2</v>
      </c>
      <c r="M211" s="81">
        <f t="shared" si="362"/>
        <v>4.6931613327260919</v>
      </c>
      <c r="N211" s="84">
        <f t="shared" si="363"/>
        <v>1.6732599166042982E-2</v>
      </c>
      <c r="O211" s="84"/>
      <c r="P211" s="85">
        <f t="shared" si="364"/>
        <v>0.77306746498449697</v>
      </c>
      <c r="Q211" s="87">
        <f t="shared" si="365"/>
        <v>1.6732599166042982E-2</v>
      </c>
      <c r="R211" s="96">
        <f t="shared" si="366"/>
        <v>0.21019993584946006</v>
      </c>
      <c r="AB211" s="119">
        <f t="shared" si="367"/>
        <v>337.14285714285717</v>
      </c>
      <c r="AC211" s="120">
        <f t="shared" si="368"/>
        <v>0.8571428571428571</v>
      </c>
    </row>
    <row r="212" spans="1:29" ht="13.8" x14ac:dyDescent="0.25">
      <c r="A212" s="95">
        <v>44070</v>
      </c>
      <c r="B212" s="81">
        <v>19077</v>
      </c>
      <c r="C212" s="81">
        <v>316</v>
      </c>
      <c r="D212" s="81">
        <v>14551</v>
      </c>
      <c r="E212" s="81"/>
      <c r="F212" s="81">
        <f t="shared" si="355"/>
        <v>371</v>
      </c>
      <c r="G212" s="81">
        <f t="shared" si="356"/>
        <v>3</v>
      </c>
      <c r="H212" s="81">
        <f t="shared" si="357"/>
        <v>90</v>
      </c>
      <c r="I212" s="81">
        <f t="shared" si="358"/>
        <v>4210</v>
      </c>
      <c r="J212" s="82">
        <f t="shared" si="359"/>
        <v>9.4388456745838706E-2</v>
      </c>
      <c r="K212" s="82">
        <f t="shared" si="360"/>
        <v>7.6297049847405898E-4</v>
      </c>
      <c r="L212" s="82">
        <f t="shared" si="361"/>
        <v>2.288911495422177E-2</v>
      </c>
      <c r="M212" s="81">
        <f t="shared" si="362"/>
        <v>3.9907033540283634</v>
      </c>
      <c r="N212" s="84">
        <f t="shared" si="363"/>
        <v>1.6564449336897834E-2</v>
      </c>
      <c r="O212" s="84"/>
      <c r="P212" s="85">
        <f t="shared" si="364"/>
        <v>0.76275095664936832</v>
      </c>
      <c r="Q212" s="87">
        <f t="shared" si="365"/>
        <v>1.6564449336897834E-2</v>
      </c>
      <c r="R212" s="96">
        <f t="shared" si="366"/>
        <v>0.22068459401373386</v>
      </c>
      <c r="AB212" s="119">
        <f t="shared" si="367"/>
        <v>343.85714285714283</v>
      </c>
      <c r="AC212" s="120">
        <f t="shared" si="368"/>
        <v>1</v>
      </c>
    </row>
    <row r="213" spans="1:29" ht="13.8" x14ac:dyDescent="0.25">
      <c r="A213" s="95">
        <v>44071</v>
      </c>
      <c r="B213" s="81">
        <v>19400</v>
      </c>
      <c r="C213" s="81">
        <v>321</v>
      </c>
      <c r="D213" s="81">
        <v>14765</v>
      </c>
      <c r="E213" s="81"/>
      <c r="F213" s="81">
        <f t="shared" si="355"/>
        <v>323</v>
      </c>
      <c r="G213" s="81">
        <f t="shared" si="356"/>
        <v>5</v>
      </c>
      <c r="H213" s="81">
        <f t="shared" si="357"/>
        <v>214</v>
      </c>
      <c r="I213" s="81">
        <f t="shared" si="358"/>
        <v>4314</v>
      </c>
      <c r="J213" s="82">
        <f t="shared" si="359"/>
        <v>7.6750648782874728E-2</v>
      </c>
      <c r="K213" s="82">
        <f t="shared" si="360"/>
        <v>1.1876484560570072E-3</v>
      </c>
      <c r="L213" s="82">
        <f t="shared" si="361"/>
        <v>5.0831353919239902E-2</v>
      </c>
      <c r="M213" s="81">
        <f t="shared" si="362"/>
        <v>1.4754348464653089</v>
      </c>
      <c r="N213" s="84">
        <f t="shared" si="363"/>
        <v>1.654639175257732E-2</v>
      </c>
      <c r="O213" s="84"/>
      <c r="P213" s="85">
        <f t="shared" si="364"/>
        <v>0.76108247422680408</v>
      </c>
      <c r="Q213" s="87">
        <f t="shared" si="365"/>
        <v>1.654639175257732E-2</v>
      </c>
      <c r="R213" s="96">
        <f t="shared" si="366"/>
        <v>0.22237113402061859</v>
      </c>
      <c r="AB213" s="119">
        <f t="shared" si="367"/>
        <v>342.57142857142856</v>
      </c>
      <c r="AC213" s="120">
        <f t="shared" si="368"/>
        <v>1.7142857142857142</v>
      </c>
    </row>
    <row r="214" spans="1:29" ht="13.8" x14ac:dyDescent="0.25">
      <c r="A214" s="95">
        <v>44072</v>
      </c>
      <c r="B214" s="81">
        <v>19699</v>
      </c>
      <c r="C214" s="81">
        <v>323</v>
      </c>
      <c r="D214" s="81">
        <v>14903</v>
      </c>
      <c r="E214" s="81"/>
      <c r="F214" s="81">
        <f t="shared" si="355"/>
        <v>299</v>
      </c>
      <c r="G214" s="81">
        <f t="shared" si="356"/>
        <v>2</v>
      </c>
      <c r="H214" s="81">
        <f t="shared" si="357"/>
        <v>138</v>
      </c>
      <c r="I214" s="81">
        <f t="shared" si="358"/>
        <v>4473</v>
      </c>
      <c r="J214" s="82">
        <f t="shared" si="359"/>
        <v>6.9335461964265294E-2</v>
      </c>
      <c r="K214" s="82">
        <f t="shared" si="360"/>
        <v>4.6360686138154843E-4</v>
      </c>
      <c r="L214" s="82">
        <f t="shared" si="361"/>
        <v>3.1988873435326845E-2</v>
      </c>
      <c r="M214" s="81">
        <f t="shared" si="362"/>
        <v>2.1365227350988603</v>
      </c>
      <c r="N214" s="84">
        <f t="shared" si="363"/>
        <v>1.6396771409716231E-2</v>
      </c>
      <c r="O214" s="84"/>
      <c r="P214" s="85">
        <f t="shared" si="364"/>
        <v>0.75653586476470891</v>
      </c>
      <c r="Q214" s="87">
        <f t="shared" si="365"/>
        <v>1.6396771409716231E-2</v>
      </c>
      <c r="R214" s="96">
        <f t="shared" si="366"/>
        <v>0.22706736382557491</v>
      </c>
      <c r="AB214" s="119">
        <f t="shared" si="367"/>
        <v>328.57142857142856</v>
      </c>
      <c r="AC214" s="120">
        <f t="shared" si="368"/>
        <v>2</v>
      </c>
    </row>
    <row r="215" spans="1:29" ht="13.8" x14ac:dyDescent="0.25">
      <c r="A215" s="95">
        <v>44073</v>
      </c>
      <c r="B215" s="81">
        <v>19947</v>
      </c>
      <c r="C215" s="81">
        <v>324</v>
      </c>
      <c r="D215" s="81">
        <v>14973</v>
      </c>
      <c r="E215" s="81"/>
      <c r="F215" s="81">
        <f t="shared" ref="F215:F221" si="369">B215-B214</f>
        <v>248</v>
      </c>
      <c r="G215" s="81">
        <f t="shared" ref="G215:G221" si="370">C215-C214</f>
        <v>1</v>
      </c>
      <c r="H215" s="81">
        <f t="shared" ref="H215:H221" si="371">D215-D214</f>
        <v>70</v>
      </c>
      <c r="I215" s="81">
        <f t="shared" ref="I215:I221" si="372">B215-C215-D215</f>
        <v>4650</v>
      </c>
      <c r="J215" s="82">
        <f t="shared" ref="J215:J221" si="373">F215/I214*$B$2/($B$2-B214)</f>
        <v>5.5465084931254724E-2</v>
      </c>
      <c r="K215" s="82">
        <f t="shared" ref="K215:K221" si="374">G215/I214</f>
        <v>2.23563603845294E-4</v>
      </c>
      <c r="L215" s="82">
        <f t="shared" ref="L215:L221" si="375">H215/I214</f>
        <v>1.5649452269170579E-2</v>
      </c>
      <c r="M215" s="81">
        <f t="shared" ref="M215:M221" si="376">J215/(K215+L215)</f>
        <v>3.494300350669048</v>
      </c>
      <c r="N215" s="84">
        <f t="shared" ref="N215:N221" si="377">C215/B215</f>
        <v>1.6243044066776961E-2</v>
      </c>
      <c r="O215" s="84"/>
      <c r="P215" s="85">
        <f t="shared" ref="P215:P221" si="378">D215/B215</f>
        <v>0.7506391938637389</v>
      </c>
      <c r="Q215" s="87">
        <f t="shared" ref="Q215:Q221" si="379">N215</f>
        <v>1.6243044066776961E-2</v>
      </c>
      <c r="R215" s="96">
        <f t="shared" ref="R215:R221" si="380">IF(P215="","",1-SUM(P215:Q215))</f>
        <v>0.23311776206948409</v>
      </c>
      <c r="AB215" s="119">
        <f t="shared" ref="AB215:AB221" si="381">AVERAGE(F209:F215)</f>
        <v>326</v>
      </c>
      <c r="AC215" s="120">
        <f t="shared" ref="AC215:AC221" si="382">AVERAGE(G209:G215)</f>
        <v>2.1428571428571428</v>
      </c>
    </row>
    <row r="216" spans="1:29" ht="13.8" x14ac:dyDescent="0.25">
      <c r="A216" s="95">
        <v>44074</v>
      </c>
      <c r="B216" s="81">
        <v>20182</v>
      </c>
      <c r="C216" s="81">
        <v>324</v>
      </c>
      <c r="D216" s="81">
        <v>15198</v>
      </c>
      <c r="E216" s="81"/>
      <c r="F216" s="81">
        <f t="shared" si="369"/>
        <v>235</v>
      </c>
      <c r="G216" s="81">
        <f t="shared" si="370"/>
        <v>0</v>
      </c>
      <c r="H216" s="81">
        <f t="shared" si="371"/>
        <v>225</v>
      </c>
      <c r="I216" s="81">
        <f t="shared" si="372"/>
        <v>4660</v>
      </c>
      <c r="J216" s="82">
        <f t="shared" si="373"/>
        <v>5.0557304441423881E-2</v>
      </c>
      <c r="K216" s="82">
        <f t="shared" si="374"/>
        <v>0</v>
      </c>
      <c r="L216" s="82">
        <f t="shared" si="375"/>
        <v>4.8387096774193547E-2</v>
      </c>
      <c r="M216" s="81">
        <f t="shared" si="376"/>
        <v>1.0448509584560937</v>
      </c>
      <c r="N216" s="84">
        <f t="shared" si="377"/>
        <v>1.6053909424239423E-2</v>
      </c>
      <c r="O216" s="84"/>
      <c r="P216" s="85">
        <f t="shared" si="378"/>
        <v>0.75304726984441583</v>
      </c>
      <c r="Q216" s="87">
        <f t="shared" si="379"/>
        <v>1.6053909424239423E-2</v>
      </c>
      <c r="R216" s="96">
        <f t="shared" si="380"/>
        <v>0.23089882073134471</v>
      </c>
      <c r="AB216" s="119">
        <f t="shared" si="381"/>
        <v>319.57142857142856</v>
      </c>
      <c r="AC216" s="120">
        <f t="shared" si="382"/>
        <v>2</v>
      </c>
    </row>
    <row r="217" spans="1:29" ht="13.8" x14ac:dyDescent="0.25">
      <c r="A217" s="95">
        <v>44075</v>
      </c>
      <c r="B217" s="81">
        <v>20449</v>
      </c>
      <c r="C217" s="81">
        <v>326</v>
      </c>
      <c r="D217" s="81">
        <v>15356</v>
      </c>
      <c r="E217" s="81"/>
      <c r="F217" s="81">
        <f t="shared" si="369"/>
        <v>267</v>
      </c>
      <c r="G217" s="81">
        <f t="shared" si="370"/>
        <v>2</v>
      </c>
      <c r="H217" s="81">
        <f t="shared" si="371"/>
        <v>158</v>
      </c>
      <c r="I217" s="81">
        <f t="shared" si="372"/>
        <v>4767</v>
      </c>
      <c r="J217" s="82">
        <f t="shared" si="373"/>
        <v>5.7318700717386817E-2</v>
      </c>
      <c r="K217" s="82">
        <f t="shared" si="374"/>
        <v>4.2918454935622315E-4</v>
      </c>
      <c r="L217" s="82">
        <f t="shared" si="375"/>
        <v>3.3905579399141628E-2</v>
      </c>
      <c r="M217" s="81">
        <f t="shared" si="376"/>
        <v>1.669407158393891</v>
      </c>
      <c r="N217" s="84">
        <f t="shared" si="377"/>
        <v>1.5942099858183775E-2</v>
      </c>
      <c r="O217" s="84"/>
      <c r="P217" s="85">
        <f t="shared" si="378"/>
        <v>0.75094136632598174</v>
      </c>
      <c r="Q217" s="87">
        <f t="shared" si="379"/>
        <v>1.5942099858183775E-2</v>
      </c>
      <c r="R217" s="96">
        <f t="shared" si="380"/>
        <v>0.23311653381583453</v>
      </c>
      <c r="AB217" s="119">
        <f t="shared" si="381"/>
        <v>312</v>
      </c>
      <c r="AC217" s="120">
        <f t="shared" si="382"/>
        <v>2</v>
      </c>
    </row>
    <row r="218" spans="1:29" ht="13.8" x14ac:dyDescent="0.25">
      <c r="A218" s="95">
        <v>44076</v>
      </c>
      <c r="B218" s="81">
        <v>20644</v>
      </c>
      <c r="C218" s="81">
        <v>329</v>
      </c>
      <c r="D218" s="81">
        <v>15529</v>
      </c>
      <c r="E218" s="81"/>
      <c r="F218" s="81">
        <f t="shared" si="369"/>
        <v>195</v>
      </c>
      <c r="G218" s="81">
        <f t="shared" si="370"/>
        <v>3</v>
      </c>
      <c r="H218" s="81">
        <f t="shared" si="371"/>
        <v>173</v>
      </c>
      <c r="I218" s="81">
        <f t="shared" si="372"/>
        <v>4786</v>
      </c>
      <c r="J218" s="82">
        <f t="shared" si="373"/>
        <v>4.0922552521549679E-2</v>
      </c>
      <c r="K218" s="82">
        <f t="shared" si="374"/>
        <v>6.2932662051604787E-4</v>
      </c>
      <c r="L218" s="82">
        <f t="shared" si="375"/>
        <v>3.6291168449758757E-2</v>
      </c>
      <c r="M218" s="81">
        <f t="shared" si="376"/>
        <v>1.1083966356262915</v>
      </c>
      <c r="N218" s="84">
        <f t="shared" si="377"/>
        <v>1.5936833946909514E-2</v>
      </c>
      <c r="O218" s="84"/>
      <c r="P218" s="85">
        <f t="shared" si="378"/>
        <v>0.75222825033908158</v>
      </c>
      <c r="Q218" s="87">
        <f t="shared" si="379"/>
        <v>1.5936833946909514E-2</v>
      </c>
      <c r="R218" s="96">
        <f t="shared" si="380"/>
        <v>0.23183491571400894</v>
      </c>
      <c r="AB218" s="119">
        <f t="shared" si="381"/>
        <v>276.85714285714283</v>
      </c>
      <c r="AC218" s="120">
        <f t="shared" si="382"/>
        <v>2.2857142857142856</v>
      </c>
    </row>
    <row r="219" spans="1:29" ht="13.8" x14ac:dyDescent="0.25">
      <c r="A219" s="95">
        <v>44077</v>
      </c>
      <c r="B219" s="81">
        <v>20842</v>
      </c>
      <c r="C219" s="81">
        <v>331</v>
      </c>
      <c r="D219" s="81">
        <v>15783</v>
      </c>
      <c r="E219" s="81"/>
      <c r="F219" s="81">
        <f t="shared" si="369"/>
        <v>198</v>
      </c>
      <c r="G219" s="81">
        <f t="shared" si="370"/>
        <v>2</v>
      </c>
      <c r="H219" s="81">
        <f t="shared" si="371"/>
        <v>254</v>
      </c>
      <c r="I219" s="81">
        <f t="shared" si="372"/>
        <v>4728</v>
      </c>
      <c r="J219" s="82">
        <f t="shared" si="373"/>
        <v>4.1387329419619416E-2</v>
      </c>
      <c r="K219" s="82">
        <f t="shared" si="374"/>
        <v>4.1788549937317178E-4</v>
      </c>
      <c r="L219" s="82">
        <f t="shared" si="375"/>
        <v>5.3071458420392813E-2</v>
      </c>
      <c r="M219" s="81">
        <f t="shared" si="376"/>
        <v>0.77374905704022856</v>
      </c>
      <c r="N219" s="84">
        <f t="shared" si="377"/>
        <v>1.5881393340370406E-2</v>
      </c>
      <c r="O219" s="84"/>
      <c r="P219" s="85">
        <f t="shared" si="378"/>
        <v>0.75726897610593991</v>
      </c>
      <c r="Q219" s="87">
        <f t="shared" si="379"/>
        <v>1.5881393340370406E-2</v>
      </c>
      <c r="R219" s="96">
        <f t="shared" si="380"/>
        <v>0.22684963055368967</v>
      </c>
      <c r="AB219" s="119">
        <f t="shared" si="381"/>
        <v>252.14285714285714</v>
      </c>
      <c r="AC219" s="120">
        <f t="shared" si="382"/>
        <v>2.1428571428571428</v>
      </c>
    </row>
    <row r="220" spans="1:29" ht="13.8" x14ac:dyDescent="0.25">
      <c r="A220" s="95">
        <v>44078</v>
      </c>
      <c r="B220" s="81">
        <v>21010</v>
      </c>
      <c r="C220" s="81">
        <v>333</v>
      </c>
      <c r="D220" s="81">
        <v>16009</v>
      </c>
      <c r="E220" s="81"/>
      <c r="F220" s="81">
        <f t="shared" si="369"/>
        <v>168</v>
      </c>
      <c r="G220" s="81">
        <f t="shared" si="370"/>
        <v>2</v>
      </c>
      <c r="H220" s="81">
        <f t="shared" si="371"/>
        <v>226</v>
      </c>
      <c r="I220" s="81">
        <f t="shared" si="372"/>
        <v>4668</v>
      </c>
      <c r="J220" s="82">
        <f t="shared" si="373"/>
        <v>3.5547445706787632E-2</v>
      </c>
      <c r="K220" s="82">
        <f t="shared" si="374"/>
        <v>4.2301184433164127E-4</v>
      </c>
      <c r="L220" s="82">
        <f t="shared" si="375"/>
        <v>4.7800338409475465E-2</v>
      </c>
      <c r="M220" s="81">
        <f t="shared" si="376"/>
        <v>0.73714176886706984</v>
      </c>
      <c r="N220" s="84">
        <f t="shared" si="377"/>
        <v>1.5849595430747262E-2</v>
      </c>
      <c r="O220" s="84"/>
      <c r="P220" s="85">
        <f t="shared" si="378"/>
        <v>0.76197049024274155</v>
      </c>
      <c r="Q220" s="87">
        <f t="shared" si="379"/>
        <v>1.5849595430747262E-2</v>
      </c>
      <c r="R220" s="96">
        <f t="shared" si="380"/>
        <v>0.22217991432651119</v>
      </c>
      <c r="AB220" s="119">
        <f t="shared" si="381"/>
        <v>230</v>
      </c>
      <c r="AC220" s="120">
        <f t="shared" si="382"/>
        <v>1.7142857142857142</v>
      </c>
    </row>
    <row r="221" spans="1:29" ht="13.8" x14ac:dyDescent="0.25">
      <c r="A221" s="95">
        <v>44079</v>
      </c>
      <c r="B221" s="81">
        <v>21177</v>
      </c>
      <c r="C221" s="81">
        <v>334</v>
      </c>
      <c r="D221" s="81">
        <v>16146</v>
      </c>
      <c r="E221" s="81"/>
      <c r="F221" s="81">
        <f t="shared" si="369"/>
        <v>167</v>
      </c>
      <c r="G221" s="81">
        <f t="shared" si="370"/>
        <v>1</v>
      </c>
      <c r="H221" s="81">
        <f t="shared" si="371"/>
        <v>137</v>
      </c>
      <c r="I221" s="81">
        <f t="shared" si="372"/>
        <v>4697</v>
      </c>
      <c r="J221" s="82">
        <f t="shared" si="373"/>
        <v>3.5790159445513121E-2</v>
      </c>
      <c r="K221" s="82">
        <f t="shared" si="374"/>
        <v>2.1422450728363326E-4</v>
      </c>
      <c r="L221" s="82">
        <f t="shared" si="375"/>
        <v>2.9348757497857755E-2</v>
      </c>
      <c r="M221" s="81">
        <f t="shared" si="376"/>
        <v>1.2106410455917047</v>
      </c>
      <c r="N221" s="84">
        <f t="shared" si="377"/>
        <v>1.5771827926524058E-2</v>
      </c>
      <c r="O221" s="84"/>
      <c r="P221" s="85">
        <f t="shared" si="378"/>
        <v>0.76243093922651939</v>
      </c>
      <c r="Q221" s="87">
        <f t="shared" si="379"/>
        <v>1.5771827926524058E-2</v>
      </c>
      <c r="R221" s="96">
        <f t="shared" si="380"/>
        <v>0.22179723284695652</v>
      </c>
      <c r="AB221" s="119">
        <f t="shared" si="381"/>
        <v>211.14285714285714</v>
      </c>
      <c r="AC221" s="120">
        <f t="shared" si="382"/>
        <v>1.5714285714285714</v>
      </c>
    </row>
    <row r="222" spans="1:29" ht="13.8" x14ac:dyDescent="0.25">
      <c r="A222" s="95">
        <v>44080</v>
      </c>
      <c r="B222" s="81">
        <v>21296</v>
      </c>
      <c r="C222" s="81">
        <v>336</v>
      </c>
      <c r="D222" s="81">
        <v>16297</v>
      </c>
      <c r="E222" s="81"/>
      <c r="F222" s="81">
        <f t="shared" ref="F222:F228" si="383">B222-B221</f>
        <v>119</v>
      </c>
      <c r="G222" s="81">
        <f t="shared" ref="G222:G228" si="384">C222-C221</f>
        <v>2</v>
      </c>
      <c r="H222" s="81">
        <f t="shared" ref="H222:H228" si="385">D222-D221</f>
        <v>151</v>
      </c>
      <c r="I222" s="81">
        <f t="shared" ref="I222:I228" si="386">B222-C222-D222</f>
        <v>4663</v>
      </c>
      <c r="J222" s="82">
        <f t="shared" ref="J222:J228" si="387">F222/I221*$B$2/($B$2-B221)</f>
        <v>2.5345789625778169E-2</v>
      </c>
      <c r="K222" s="82">
        <f t="shared" ref="K222:K228" si="388">G222/I221</f>
        <v>4.2580370449222908E-4</v>
      </c>
      <c r="L222" s="82">
        <f t="shared" ref="L222:L228" si="389">H222/I221</f>
        <v>3.2148179689163295E-2</v>
      </c>
      <c r="M222" s="81">
        <f t="shared" ref="M222:M228" si="390">J222/(K222+L222)</f>
        <v>0.77809917563581743</v>
      </c>
      <c r="N222" s="84">
        <f t="shared" ref="N222:N228" si="391">C222/B222</f>
        <v>1.5777610818933134E-2</v>
      </c>
      <c r="O222" s="84"/>
      <c r="P222" s="85">
        <f t="shared" ref="P222:P228" si="392">D222/B222</f>
        <v>0.76526108189331332</v>
      </c>
      <c r="Q222" s="87">
        <f t="shared" ref="Q222:Q228" si="393">N222</f>
        <v>1.5777610818933134E-2</v>
      </c>
      <c r="R222" s="96">
        <f t="shared" ref="R222:R228" si="394">IF(P222="","",1-SUM(P222:Q222))</f>
        <v>0.21896130728775354</v>
      </c>
      <c r="AB222" s="119">
        <f t="shared" ref="AB222:AB228" si="395">AVERAGE(F216:F222)</f>
        <v>192.71428571428572</v>
      </c>
      <c r="AC222" s="120">
        <f t="shared" ref="AC222:AC228" si="396">AVERAGE(G216:G222)</f>
        <v>1.7142857142857142</v>
      </c>
    </row>
    <row r="223" spans="1:29" ht="13.8" x14ac:dyDescent="0.25">
      <c r="A223" s="95">
        <v>44081</v>
      </c>
      <c r="B223" s="81">
        <v>21432</v>
      </c>
      <c r="C223" s="81">
        <v>341</v>
      </c>
      <c r="D223" s="81">
        <v>16636</v>
      </c>
      <c r="E223" s="81"/>
      <c r="F223" s="81">
        <f t="shared" si="383"/>
        <v>136</v>
      </c>
      <c r="G223" s="81">
        <f t="shared" si="384"/>
        <v>5</v>
      </c>
      <c r="H223" s="81">
        <f t="shared" si="385"/>
        <v>339</v>
      </c>
      <c r="I223" s="81">
        <f t="shared" si="386"/>
        <v>4455</v>
      </c>
      <c r="J223" s="82">
        <f t="shared" si="387"/>
        <v>2.9177892910153751E-2</v>
      </c>
      <c r="K223" s="82">
        <f t="shared" si="388"/>
        <v>1.0722710701265279E-3</v>
      </c>
      <c r="L223" s="82">
        <f t="shared" si="389"/>
        <v>7.2699978554578604E-2</v>
      </c>
      <c r="M223" s="81">
        <f t="shared" si="390"/>
        <v>0.39551312395362481</v>
      </c>
      <c r="N223" s="84">
        <f t="shared" si="391"/>
        <v>1.5910787607316162E-2</v>
      </c>
      <c r="O223" s="84"/>
      <c r="P223" s="85">
        <f t="shared" si="392"/>
        <v>0.77622247107129527</v>
      </c>
      <c r="Q223" s="87">
        <f t="shared" si="393"/>
        <v>1.5910787607316162E-2</v>
      </c>
      <c r="R223" s="96">
        <f t="shared" si="394"/>
        <v>0.2078667413213886</v>
      </c>
      <c r="AB223" s="119">
        <f t="shared" si="395"/>
        <v>178.57142857142858</v>
      </c>
      <c r="AC223" s="120">
        <f t="shared" si="396"/>
        <v>2.4285714285714284</v>
      </c>
    </row>
    <row r="224" spans="1:29" ht="13.8" x14ac:dyDescent="0.25">
      <c r="A224" s="95">
        <v>44082</v>
      </c>
      <c r="B224" s="81">
        <v>21588</v>
      </c>
      <c r="C224" s="81">
        <v>344</v>
      </c>
      <c r="D224" s="81">
        <v>17023</v>
      </c>
      <c r="E224" s="81"/>
      <c r="F224" s="81">
        <f t="shared" si="383"/>
        <v>156</v>
      </c>
      <c r="G224" s="81">
        <f t="shared" si="384"/>
        <v>3</v>
      </c>
      <c r="H224" s="81">
        <f t="shared" si="385"/>
        <v>387</v>
      </c>
      <c r="I224" s="81">
        <f t="shared" si="386"/>
        <v>4221</v>
      </c>
      <c r="J224" s="82">
        <f t="shared" si="387"/>
        <v>3.5031479186855133E-2</v>
      </c>
      <c r="K224" s="82">
        <f t="shared" si="388"/>
        <v>6.7340067340067344E-4</v>
      </c>
      <c r="L224" s="82">
        <f t="shared" si="389"/>
        <v>8.6868686868686873E-2</v>
      </c>
      <c r="M224" s="81">
        <f t="shared" si="390"/>
        <v>0.40016728148061437</v>
      </c>
      <c r="N224" s="84">
        <f t="shared" si="391"/>
        <v>1.5934778580692976E-2</v>
      </c>
      <c r="O224" s="84"/>
      <c r="P224" s="85">
        <f t="shared" si="392"/>
        <v>0.78853992959051322</v>
      </c>
      <c r="Q224" s="87">
        <f t="shared" si="393"/>
        <v>1.5934778580692976E-2</v>
      </c>
      <c r="R224" s="96">
        <f t="shared" si="394"/>
        <v>0.19552529182879375</v>
      </c>
      <c r="AB224" s="119">
        <f t="shared" si="395"/>
        <v>162.71428571428572</v>
      </c>
      <c r="AC224" s="120">
        <f t="shared" si="396"/>
        <v>2.5714285714285716</v>
      </c>
    </row>
    <row r="225" spans="1:29" ht="13.8" x14ac:dyDescent="0.25">
      <c r="A225" s="95">
        <v>44083</v>
      </c>
      <c r="B225" s="81">
        <v>21743</v>
      </c>
      <c r="C225" s="81">
        <v>346</v>
      </c>
      <c r="D225" s="81">
        <v>17360</v>
      </c>
      <c r="E225" s="81"/>
      <c r="F225" s="81">
        <f t="shared" si="383"/>
        <v>155</v>
      </c>
      <c r="G225" s="81">
        <f t="shared" si="384"/>
        <v>2</v>
      </c>
      <c r="H225" s="81">
        <f t="shared" si="385"/>
        <v>337</v>
      </c>
      <c r="I225" s="81">
        <f t="shared" si="386"/>
        <v>4037</v>
      </c>
      <c r="J225" s="82">
        <f t="shared" si="387"/>
        <v>3.6736624875162015E-2</v>
      </c>
      <c r="K225" s="82">
        <f t="shared" si="388"/>
        <v>4.7382136934375743E-4</v>
      </c>
      <c r="L225" s="82">
        <f t="shared" si="389"/>
        <v>7.9838900734423124E-2</v>
      </c>
      <c r="M225" s="81">
        <f t="shared" si="390"/>
        <v>0.45741974512701727</v>
      </c>
      <c r="N225" s="84">
        <f t="shared" si="391"/>
        <v>1.5913167456192798E-2</v>
      </c>
      <c r="O225" s="84"/>
      <c r="P225" s="85">
        <f t="shared" si="392"/>
        <v>0.79841788161707217</v>
      </c>
      <c r="Q225" s="87">
        <f t="shared" si="393"/>
        <v>1.5913167456192798E-2</v>
      </c>
      <c r="R225" s="96">
        <f t="shared" si="394"/>
        <v>0.18566895092673508</v>
      </c>
      <c r="AB225" s="119">
        <f t="shared" si="395"/>
        <v>157</v>
      </c>
      <c r="AC225" s="120">
        <f t="shared" si="396"/>
        <v>2.4285714285714284</v>
      </c>
    </row>
    <row r="226" spans="1:29" ht="13.8" x14ac:dyDescent="0.25">
      <c r="A226" s="95">
        <v>44084</v>
      </c>
      <c r="B226" s="81">
        <v>21919</v>
      </c>
      <c r="C226" s="81">
        <v>350</v>
      </c>
      <c r="D226" s="81">
        <v>17616</v>
      </c>
      <c r="E226" s="81"/>
      <c r="F226" s="81">
        <f t="shared" si="383"/>
        <v>176</v>
      </c>
      <c r="G226" s="81">
        <f t="shared" si="384"/>
        <v>4</v>
      </c>
      <c r="H226" s="81">
        <f t="shared" si="385"/>
        <v>256</v>
      </c>
      <c r="I226" s="81">
        <f t="shared" si="386"/>
        <v>3953</v>
      </c>
      <c r="J226" s="82">
        <f t="shared" si="387"/>
        <v>4.3615227240764033E-2</v>
      </c>
      <c r="K226" s="82">
        <f t="shared" si="388"/>
        <v>9.9083477830071826E-4</v>
      </c>
      <c r="L226" s="82">
        <f t="shared" si="389"/>
        <v>6.3413425811245969E-2</v>
      </c>
      <c r="M226" s="81">
        <f t="shared" si="390"/>
        <v>0.67721027834986325</v>
      </c>
      <c r="N226" s="84">
        <f t="shared" si="391"/>
        <v>1.5967881746430039E-2</v>
      </c>
      <c r="O226" s="84"/>
      <c r="P226" s="85">
        <f t="shared" si="392"/>
        <v>0.80368629955746151</v>
      </c>
      <c r="Q226" s="87">
        <f t="shared" si="393"/>
        <v>1.5967881746430039E-2</v>
      </c>
      <c r="R226" s="96">
        <f t="shared" si="394"/>
        <v>0.18034581869610844</v>
      </c>
      <c r="AB226" s="119">
        <f t="shared" si="395"/>
        <v>153.85714285714286</v>
      </c>
      <c r="AC226" s="120">
        <f t="shared" si="396"/>
        <v>2.7142857142857144</v>
      </c>
    </row>
    <row r="227" spans="1:29" ht="13.8" x14ac:dyDescent="0.25">
      <c r="A227" s="95">
        <v>44085</v>
      </c>
      <c r="B227" s="81">
        <v>22055</v>
      </c>
      <c r="C227" s="81">
        <v>355</v>
      </c>
      <c r="D227" s="81">
        <v>18029</v>
      </c>
      <c r="E227" s="81"/>
      <c r="F227" s="81">
        <f t="shared" si="383"/>
        <v>136</v>
      </c>
      <c r="G227" s="81">
        <f t="shared" si="384"/>
        <v>5</v>
      </c>
      <c r="H227" s="81">
        <f t="shared" si="385"/>
        <v>413</v>
      </c>
      <c r="I227" s="81">
        <f t="shared" si="386"/>
        <v>3671</v>
      </c>
      <c r="J227" s="82">
        <f t="shared" si="387"/>
        <v>3.4418964999885601E-2</v>
      </c>
      <c r="K227" s="82">
        <f t="shared" si="388"/>
        <v>1.2648621300278269E-3</v>
      </c>
      <c r="L227" s="82">
        <f t="shared" si="389"/>
        <v>0.1044776119402985</v>
      </c>
      <c r="M227" s="81">
        <f t="shared" si="390"/>
        <v>0.32549801111135834</v>
      </c>
      <c r="N227" s="84">
        <f t="shared" si="391"/>
        <v>1.6096123328043527E-2</v>
      </c>
      <c r="O227" s="84"/>
      <c r="P227" s="85">
        <f t="shared" si="392"/>
        <v>0.81745635910224435</v>
      </c>
      <c r="Q227" s="87">
        <f t="shared" si="393"/>
        <v>1.6096123328043527E-2</v>
      </c>
      <c r="R227" s="96">
        <f t="shared" si="394"/>
        <v>0.1664475175697121</v>
      </c>
      <c r="AB227" s="119">
        <f t="shared" si="395"/>
        <v>149.28571428571428</v>
      </c>
      <c r="AC227" s="120">
        <f t="shared" si="396"/>
        <v>3.1428571428571428</v>
      </c>
    </row>
    <row r="228" spans="1:29" ht="13.8" x14ac:dyDescent="0.25">
      <c r="A228" s="95">
        <v>44086</v>
      </c>
      <c r="B228" s="81">
        <v>22176</v>
      </c>
      <c r="C228" s="81">
        <v>358</v>
      </c>
      <c r="D228" s="81">
        <v>18226</v>
      </c>
      <c r="E228" s="81"/>
      <c r="F228" s="81">
        <f t="shared" si="383"/>
        <v>121</v>
      </c>
      <c r="G228" s="81">
        <f t="shared" si="384"/>
        <v>3</v>
      </c>
      <c r="H228" s="81">
        <f t="shared" si="385"/>
        <v>197</v>
      </c>
      <c r="I228" s="81">
        <f t="shared" si="386"/>
        <v>3592</v>
      </c>
      <c r="J228" s="82">
        <f t="shared" si="387"/>
        <v>3.2975231335666093E-2</v>
      </c>
      <c r="K228" s="82">
        <f t="shared" si="388"/>
        <v>8.1721601743394172E-4</v>
      </c>
      <c r="L228" s="82">
        <f t="shared" si="389"/>
        <v>5.3663851811495508E-2</v>
      </c>
      <c r="M228" s="81">
        <f t="shared" si="390"/>
        <v>0.60526037116615117</v>
      </c>
      <c r="N228" s="84">
        <f t="shared" si="391"/>
        <v>1.6143578643578644E-2</v>
      </c>
      <c r="O228" s="84"/>
      <c r="P228" s="85">
        <f t="shared" si="392"/>
        <v>0.82187950937950938</v>
      </c>
      <c r="Q228" s="87">
        <f t="shared" si="393"/>
        <v>1.6143578643578644E-2</v>
      </c>
      <c r="R228" s="96">
        <f t="shared" si="394"/>
        <v>0.161976911976912</v>
      </c>
      <c r="AB228" s="119">
        <f t="shared" si="395"/>
        <v>142.71428571428572</v>
      </c>
      <c r="AC228" s="120">
        <f t="shared" si="396"/>
        <v>3.4285714285714284</v>
      </c>
    </row>
    <row r="229" spans="1:29" ht="13.8" x14ac:dyDescent="0.25">
      <c r="A229" s="95">
        <v>44087</v>
      </c>
      <c r="B229" s="81">
        <v>22285</v>
      </c>
      <c r="C229" s="81">
        <v>363</v>
      </c>
      <c r="D229" s="81">
        <v>18489</v>
      </c>
      <c r="E229" s="81"/>
      <c r="F229" s="81">
        <f t="shared" ref="F229:F235" si="397">B229-B228</f>
        <v>109</v>
      </c>
      <c r="G229" s="81">
        <f t="shared" ref="G229:G235" si="398">C229-C228</f>
        <v>5</v>
      </c>
      <c r="H229" s="81">
        <f t="shared" ref="H229:H235" si="399">D229-D228</f>
        <v>263</v>
      </c>
      <c r="I229" s="81">
        <f t="shared" ref="I229:I235" si="400">B229-C229-D229</f>
        <v>3433</v>
      </c>
      <c r="J229" s="82">
        <f t="shared" ref="J229:J235" si="401">F229/I228*$B$2/($B$2-B228)</f>
        <v>3.0358342794706124E-2</v>
      </c>
      <c r="K229" s="82">
        <f t="shared" ref="K229:K235" si="402">G229/I228</f>
        <v>1.3919821826280624E-3</v>
      </c>
      <c r="L229" s="82">
        <f t="shared" ref="L229:L235" si="403">H229/I228</f>
        <v>7.3218262806236084E-2</v>
      </c>
      <c r="M229" s="81">
        <f t="shared" ref="M229:M235" si="404">J229/(K229+L229)</f>
        <v>0.4068924153678522</v>
      </c>
      <c r="N229" s="84">
        <f t="shared" ref="N229:N235" si="405">C229/B229</f>
        <v>1.6288983621269914E-2</v>
      </c>
      <c r="O229" s="84"/>
      <c r="P229" s="85">
        <f t="shared" ref="P229:P235" si="406">D229/B229</f>
        <v>0.82966120708997082</v>
      </c>
      <c r="Q229" s="87">
        <f t="shared" ref="Q229:Q235" si="407">N229</f>
        <v>1.6288983621269914E-2</v>
      </c>
      <c r="R229" s="96">
        <f t="shared" ref="R229:R235" si="408">IF(P229="","",1-SUM(P229:Q229))</f>
        <v>0.15404980928875922</v>
      </c>
      <c r="AB229" s="119">
        <f t="shared" ref="AB229:AB235" si="409">AVERAGE(F223:F229)</f>
        <v>141.28571428571428</v>
      </c>
      <c r="AC229" s="120">
        <f t="shared" ref="AC229:AC235" si="410">AVERAGE(G223:G229)</f>
        <v>3.8571428571428572</v>
      </c>
    </row>
    <row r="230" spans="1:29" ht="13.8" x14ac:dyDescent="0.25">
      <c r="A230" s="95">
        <v>44088</v>
      </c>
      <c r="B230" s="81">
        <v>22391</v>
      </c>
      <c r="C230" s="81">
        <v>367</v>
      </c>
      <c r="D230" s="81">
        <v>18878</v>
      </c>
      <c r="E230" s="81"/>
      <c r="F230" s="81">
        <f t="shared" si="397"/>
        <v>106</v>
      </c>
      <c r="G230" s="81">
        <f t="shared" si="398"/>
        <v>4</v>
      </c>
      <c r="H230" s="81">
        <f t="shared" si="399"/>
        <v>389</v>
      </c>
      <c r="I230" s="81">
        <f t="shared" si="400"/>
        <v>3146</v>
      </c>
      <c r="J230" s="82">
        <f t="shared" si="401"/>
        <v>3.0890211095428395E-2</v>
      </c>
      <c r="K230" s="82">
        <f t="shared" si="402"/>
        <v>1.1651616661811825E-3</v>
      </c>
      <c r="L230" s="82">
        <f t="shared" si="403"/>
        <v>0.11331197203612001</v>
      </c>
      <c r="M230" s="81">
        <f t="shared" si="404"/>
        <v>0.26983739107024346</v>
      </c>
      <c r="N230" s="84">
        <f t="shared" si="405"/>
        <v>1.6390514045821983E-2</v>
      </c>
      <c r="O230" s="84"/>
      <c r="P230" s="85">
        <f t="shared" si="406"/>
        <v>0.8431066053324997</v>
      </c>
      <c r="Q230" s="87">
        <f t="shared" si="407"/>
        <v>1.6390514045821983E-2</v>
      </c>
      <c r="R230" s="96">
        <f t="shared" si="408"/>
        <v>0.14050288062167826</v>
      </c>
      <c r="AB230" s="119">
        <f t="shared" si="409"/>
        <v>137</v>
      </c>
      <c r="AC230" s="120">
        <f t="shared" si="410"/>
        <v>3.7142857142857144</v>
      </c>
    </row>
    <row r="231" spans="1:29" ht="13.8" x14ac:dyDescent="0.25">
      <c r="A231" s="95">
        <v>44089</v>
      </c>
      <c r="B231" s="81">
        <v>22504</v>
      </c>
      <c r="C231" s="81">
        <v>367</v>
      </c>
      <c r="D231" s="81">
        <v>19310</v>
      </c>
      <c r="E231" s="81"/>
      <c r="F231" s="81">
        <f t="shared" si="397"/>
        <v>113</v>
      </c>
      <c r="G231" s="81">
        <f t="shared" si="398"/>
        <v>0</v>
      </c>
      <c r="H231" s="81">
        <f t="shared" si="399"/>
        <v>432</v>
      </c>
      <c r="I231" s="81">
        <f t="shared" si="400"/>
        <v>2827</v>
      </c>
      <c r="J231" s="82">
        <f t="shared" si="401"/>
        <v>3.5934320569911631E-2</v>
      </c>
      <c r="K231" s="82">
        <f t="shared" si="402"/>
        <v>0</v>
      </c>
      <c r="L231" s="82">
        <f t="shared" si="403"/>
        <v>0.13731722822631914</v>
      </c>
      <c r="M231" s="81">
        <f t="shared" si="404"/>
        <v>0.26168836229847681</v>
      </c>
      <c r="N231" s="84">
        <f t="shared" si="405"/>
        <v>1.6308211873444722E-2</v>
      </c>
      <c r="O231" s="84"/>
      <c r="P231" s="85">
        <f t="shared" si="406"/>
        <v>0.8580696765019552</v>
      </c>
      <c r="Q231" s="87">
        <f t="shared" si="407"/>
        <v>1.6308211873444722E-2</v>
      </c>
      <c r="R231" s="96">
        <f t="shared" si="408"/>
        <v>0.12562211162460013</v>
      </c>
      <c r="AB231" s="119">
        <f t="shared" si="409"/>
        <v>130.85714285714286</v>
      </c>
      <c r="AC231" s="120">
        <f t="shared" si="410"/>
        <v>3.2857142857142856</v>
      </c>
    </row>
    <row r="232" spans="1:29" ht="13.8" x14ac:dyDescent="0.25">
      <c r="A232" s="95">
        <v>44090</v>
      </c>
      <c r="B232" s="81">
        <v>22657</v>
      </c>
      <c r="C232" s="81">
        <v>372</v>
      </c>
      <c r="D232" s="81">
        <v>19543</v>
      </c>
      <c r="E232" s="81"/>
      <c r="F232" s="81">
        <f t="shared" si="397"/>
        <v>153</v>
      </c>
      <c r="G232" s="81">
        <f t="shared" si="398"/>
        <v>5</v>
      </c>
      <c r="H232" s="81">
        <f t="shared" si="399"/>
        <v>233</v>
      </c>
      <c r="I232" s="81">
        <f t="shared" si="400"/>
        <v>2742</v>
      </c>
      <c r="J232" s="82">
        <f t="shared" si="401"/>
        <v>5.4144742491782083E-2</v>
      </c>
      <c r="K232" s="82">
        <f t="shared" si="402"/>
        <v>1.7686593562079944E-3</v>
      </c>
      <c r="L232" s="82">
        <f t="shared" si="403"/>
        <v>8.2419525999292531E-2</v>
      </c>
      <c r="M232" s="81">
        <f t="shared" si="404"/>
        <v>0.64313944127843681</v>
      </c>
      <c r="N232" s="84">
        <f t="shared" si="405"/>
        <v>1.6418766827029176E-2</v>
      </c>
      <c r="O232" s="84"/>
      <c r="P232" s="85">
        <f t="shared" si="406"/>
        <v>0.86255903252857835</v>
      </c>
      <c r="Q232" s="87">
        <f t="shared" si="407"/>
        <v>1.6418766827029176E-2</v>
      </c>
      <c r="R232" s="96">
        <f t="shared" si="408"/>
        <v>0.12102220064439251</v>
      </c>
      <c r="AB232" s="119">
        <f t="shared" si="409"/>
        <v>130.57142857142858</v>
      </c>
      <c r="AC232" s="120">
        <f t="shared" si="410"/>
        <v>3.7142857142857144</v>
      </c>
    </row>
    <row r="233" spans="1:29" ht="13.8" x14ac:dyDescent="0.25">
      <c r="A233" s="95">
        <v>44091</v>
      </c>
      <c r="B233" s="81">
        <v>22783</v>
      </c>
      <c r="C233" s="81">
        <v>377</v>
      </c>
      <c r="D233" s="81">
        <v>19771</v>
      </c>
      <c r="E233" s="81"/>
      <c r="F233" s="81">
        <f t="shared" si="397"/>
        <v>126</v>
      </c>
      <c r="G233" s="81">
        <f t="shared" si="398"/>
        <v>5</v>
      </c>
      <c r="H233" s="81">
        <f t="shared" si="399"/>
        <v>228</v>
      </c>
      <c r="I233" s="81">
        <f t="shared" si="400"/>
        <v>2635</v>
      </c>
      <c r="J233" s="82">
        <f t="shared" si="401"/>
        <v>4.5972176089478144E-2</v>
      </c>
      <c r="K233" s="82">
        <f t="shared" si="402"/>
        <v>1.8234865061998542E-3</v>
      </c>
      <c r="L233" s="82">
        <f t="shared" si="403"/>
        <v>8.3150984682713341E-2</v>
      </c>
      <c r="M233" s="81">
        <f t="shared" si="404"/>
        <v>0.54101161732767844</v>
      </c>
      <c r="N233" s="84">
        <f t="shared" si="405"/>
        <v>1.6547425712153799E-2</v>
      </c>
      <c r="O233" s="84"/>
      <c r="P233" s="85">
        <f t="shared" si="406"/>
        <v>0.86779616380634683</v>
      </c>
      <c r="Q233" s="87">
        <f t="shared" si="407"/>
        <v>1.6547425712153799E-2</v>
      </c>
      <c r="R233" s="96">
        <f t="shared" si="408"/>
        <v>0.11565641048149933</v>
      </c>
      <c r="AB233" s="119">
        <f t="shared" si="409"/>
        <v>123.42857142857143</v>
      </c>
      <c r="AC233" s="120">
        <f t="shared" si="410"/>
        <v>3.8571428571428572</v>
      </c>
    </row>
    <row r="234" spans="1:29" ht="13.8" x14ac:dyDescent="0.25">
      <c r="A234" s="95">
        <v>44092</v>
      </c>
      <c r="B234" s="81">
        <v>22893</v>
      </c>
      <c r="C234" s="81">
        <v>378</v>
      </c>
      <c r="D234" s="81">
        <v>19970</v>
      </c>
      <c r="E234" s="81"/>
      <c r="F234" s="81">
        <f t="shared" si="397"/>
        <v>110</v>
      </c>
      <c r="G234" s="81">
        <f t="shared" si="398"/>
        <v>1</v>
      </c>
      <c r="H234" s="81">
        <f t="shared" si="399"/>
        <v>199</v>
      </c>
      <c r="I234" s="81">
        <f t="shared" si="400"/>
        <v>2545</v>
      </c>
      <c r="J234" s="82">
        <f t="shared" si="401"/>
        <v>4.1764289765019884E-2</v>
      </c>
      <c r="K234" s="82">
        <f t="shared" si="402"/>
        <v>3.7950664136622391E-4</v>
      </c>
      <c r="L234" s="82">
        <f t="shared" si="403"/>
        <v>7.5521821631878552E-2</v>
      </c>
      <c r="M234" s="81">
        <f t="shared" si="404"/>
        <v>0.55024451765413696</v>
      </c>
      <c r="N234" s="84">
        <f t="shared" si="405"/>
        <v>1.6511597431529287E-2</v>
      </c>
      <c r="O234" s="84"/>
      <c r="P234" s="85">
        <f t="shared" si="406"/>
        <v>0.87231904949111083</v>
      </c>
      <c r="Q234" s="87">
        <f t="shared" si="407"/>
        <v>1.6511597431529287E-2</v>
      </c>
      <c r="R234" s="96">
        <f t="shared" si="408"/>
        <v>0.11116935307735987</v>
      </c>
      <c r="AB234" s="119">
        <f t="shared" si="409"/>
        <v>119.71428571428571</v>
      </c>
      <c r="AC234" s="120">
        <f t="shared" si="410"/>
        <v>3.2857142857142856</v>
      </c>
    </row>
    <row r="235" spans="1:29" ht="13.8" x14ac:dyDescent="0.25">
      <c r="A235" s="95">
        <v>44093</v>
      </c>
      <c r="B235" s="81">
        <v>22975</v>
      </c>
      <c r="C235" s="81">
        <v>383</v>
      </c>
      <c r="D235" s="81">
        <v>20158</v>
      </c>
      <c r="E235" s="81"/>
      <c r="F235" s="81">
        <f t="shared" si="397"/>
        <v>82</v>
      </c>
      <c r="G235" s="81">
        <f t="shared" si="398"/>
        <v>5</v>
      </c>
      <c r="H235" s="81">
        <f t="shared" si="399"/>
        <v>188</v>
      </c>
      <c r="I235" s="81">
        <f t="shared" si="400"/>
        <v>2434</v>
      </c>
      <c r="J235" s="82">
        <f t="shared" si="401"/>
        <v>3.2234432789913593E-2</v>
      </c>
      <c r="K235" s="82">
        <f t="shared" si="402"/>
        <v>1.9646365422396855E-3</v>
      </c>
      <c r="L235" s="82">
        <f t="shared" si="403"/>
        <v>7.3870333988212175E-2</v>
      </c>
      <c r="M235" s="81">
        <f t="shared" si="404"/>
        <v>0.42506026658202123</v>
      </c>
      <c r="N235" s="84">
        <f t="shared" si="405"/>
        <v>1.6670293797606095E-2</v>
      </c>
      <c r="O235" s="84"/>
      <c r="P235" s="85">
        <f t="shared" si="406"/>
        <v>0.87738846572361262</v>
      </c>
      <c r="Q235" s="87">
        <f t="shared" si="407"/>
        <v>1.6670293797606095E-2</v>
      </c>
      <c r="R235" s="96">
        <f t="shared" si="408"/>
        <v>0.10594124047878128</v>
      </c>
      <c r="AB235" s="119">
        <f t="shared" si="409"/>
        <v>114.14285714285714</v>
      </c>
      <c r="AC235" s="120">
        <f t="shared" si="410"/>
        <v>3.5714285714285716</v>
      </c>
    </row>
    <row r="236" spans="1:29" ht="13.8" x14ac:dyDescent="0.25">
      <c r="A236" s="95">
        <v>44094</v>
      </c>
      <c r="B236" s="81">
        <v>23045</v>
      </c>
      <c r="C236" s="81">
        <v>385</v>
      </c>
      <c r="D236" s="81">
        <v>20248</v>
      </c>
      <c r="E236" s="81"/>
      <c r="F236" s="81">
        <f t="shared" ref="F236:F242" si="411">B236-B235</f>
        <v>70</v>
      </c>
      <c r="G236" s="81">
        <f t="shared" ref="G236:G242" si="412">C236-C235</f>
        <v>2</v>
      </c>
      <c r="H236" s="81">
        <f t="shared" ref="H236:H242" si="413">D236-D235</f>
        <v>90</v>
      </c>
      <c r="I236" s="81">
        <f t="shared" ref="I236:I242" si="414">B236-C236-D236</f>
        <v>2412</v>
      </c>
      <c r="J236" s="82">
        <f t="shared" ref="J236:J242" si="415">F236/I235*$B$2/($B$2-B235)</f>
        <v>2.8772137554889832E-2</v>
      </c>
      <c r="K236" s="82">
        <f t="shared" ref="K236:K242" si="416">G236/I235</f>
        <v>8.2169268693508624E-4</v>
      </c>
      <c r="L236" s="82">
        <f t="shared" ref="L236:L242" si="417">H236/I235</f>
        <v>3.697617091207888E-2</v>
      </c>
      <c r="M236" s="81">
        <f t="shared" ref="M236:M242" si="418">J236/(K236+L236)</f>
        <v>0.76121068270219416</v>
      </c>
      <c r="N236" s="84">
        <f t="shared" ref="N236:N242" si="419">C236/B236</f>
        <v>1.6706443914081145E-2</v>
      </c>
      <c r="O236" s="84"/>
      <c r="P236" s="85">
        <f t="shared" ref="P236:P242" si="420">D236/B236</f>
        <v>0.87862876979822091</v>
      </c>
      <c r="Q236" s="87">
        <f t="shared" ref="Q236:Q242" si="421">N236</f>
        <v>1.6706443914081145E-2</v>
      </c>
      <c r="R236" s="96">
        <f t="shared" ref="R236:R242" si="422">IF(P236="","",1-SUM(P236:Q236))</f>
        <v>0.10466478628769793</v>
      </c>
      <c r="AB236" s="119">
        <f t="shared" ref="AB236:AB242" si="423">AVERAGE(F230:F236)</f>
        <v>108.57142857142857</v>
      </c>
      <c r="AC236" s="120">
        <f t="shared" ref="AC236:AC242" si="424">AVERAGE(G230:G236)</f>
        <v>3.1428571428571428</v>
      </c>
    </row>
    <row r="237" spans="1:29" ht="13.8" x14ac:dyDescent="0.25">
      <c r="A237" s="95">
        <v>44095</v>
      </c>
      <c r="B237" s="81">
        <v>23106</v>
      </c>
      <c r="C237" s="81">
        <v>388</v>
      </c>
      <c r="D237" s="81">
        <v>20441</v>
      </c>
      <c r="E237" s="81"/>
      <c r="F237" s="81">
        <f t="shared" si="411"/>
        <v>61</v>
      </c>
      <c r="G237" s="81">
        <f t="shared" si="412"/>
        <v>3</v>
      </c>
      <c r="H237" s="81">
        <f t="shared" si="413"/>
        <v>193</v>
      </c>
      <c r="I237" s="81">
        <f t="shared" si="414"/>
        <v>2277</v>
      </c>
      <c r="J237" s="82">
        <f t="shared" si="415"/>
        <v>2.5301588406621962E-2</v>
      </c>
      <c r="K237" s="82">
        <f t="shared" si="416"/>
        <v>1.2437810945273632E-3</v>
      </c>
      <c r="L237" s="82">
        <f t="shared" si="417"/>
        <v>8.0016583747927028E-2</v>
      </c>
      <c r="M237" s="81">
        <f t="shared" si="418"/>
        <v>0.31136444508557232</v>
      </c>
      <c r="N237" s="84">
        <f t="shared" si="419"/>
        <v>1.6792175192590669E-2</v>
      </c>
      <c r="O237" s="84"/>
      <c r="P237" s="85">
        <f t="shared" si="420"/>
        <v>0.88466199255604605</v>
      </c>
      <c r="Q237" s="87">
        <f t="shared" si="421"/>
        <v>1.6792175192590669E-2</v>
      </c>
      <c r="R237" s="96">
        <f t="shared" si="422"/>
        <v>9.8545832251363263E-2</v>
      </c>
      <c r="AB237" s="119">
        <f t="shared" si="423"/>
        <v>102.14285714285714</v>
      </c>
      <c r="AC237" s="120">
        <f t="shared" si="424"/>
        <v>3</v>
      </c>
    </row>
    <row r="238" spans="1:29" ht="13.8" x14ac:dyDescent="0.25">
      <c r="A238" s="95">
        <v>44096</v>
      </c>
      <c r="B238" s="81">
        <v>23216</v>
      </c>
      <c r="C238" s="81">
        <v>388</v>
      </c>
      <c r="D238" s="81">
        <v>20650</v>
      </c>
      <c r="E238" s="81"/>
      <c r="F238" s="81">
        <f t="shared" si="411"/>
        <v>110</v>
      </c>
      <c r="G238" s="81">
        <f t="shared" si="412"/>
        <v>0</v>
      </c>
      <c r="H238" s="81">
        <f t="shared" si="413"/>
        <v>209</v>
      </c>
      <c r="I238" s="81">
        <f t="shared" si="414"/>
        <v>2178</v>
      </c>
      <c r="J238" s="82">
        <f t="shared" si="415"/>
        <v>4.8330960544751569E-2</v>
      </c>
      <c r="K238" s="82">
        <f t="shared" si="416"/>
        <v>0</v>
      </c>
      <c r="L238" s="82">
        <f t="shared" si="417"/>
        <v>9.1787439613526575E-2</v>
      </c>
      <c r="M238" s="81">
        <f t="shared" si="418"/>
        <v>0.52655309646124071</v>
      </c>
      <c r="N238" s="84">
        <f t="shared" si="419"/>
        <v>1.6712611991729843E-2</v>
      </c>
      <c r="O238" s="84"/>
      <c r="P238" s="85">
        <f t="shared" si="420"/>
        <v>0.88947277739490005</v>
      </c>
      <c r="Q238" s="87">
        <f t="shared" si="421"/>
        <v>1.6712611991729843E-2</v>
      </c>
      <c r="R238" s="96">
        <f t="shared" si="422"/>
        <v>9.3814610613370153E-2</v>
      </c>
      <c r="AB238" s="119">
        <f t="shared" si="423"/>
        <v>101.71428571428571</v>
      </c>
      <c r="AC238" s="120">
        <f t="shared" si="424"/>
        <v>3</v>
      </c>
    </row>
    <row r="239" spans="1:29" ht="13.8" x14ac:dyDescent="0.25">
      <c r="A239" s="95">
        <v>44097</v>
      </c>
      <c r="B239" s="81">
        <v>23341</v>
      </c>
      <c r="C239" s="81">
        <v>393</v>
      </c>
      <c r="D239" s="81">
        <v>20832</v>
      </c>
      <c r="E239" s="81"/>
      <c r="F239" s="81">
        <f t="shared" si="411"/>
        <v>125</v>
      </c>
      <c r="G239" s="81">
        <f t="shared" si="412"/>
        <v>5</v>
      </c>
      <c r="H239" s="81">
        <f t="shared" si="413"/>
        <v>182</v>
      </c>
      <c r="I239" s="81">
        <f t="shared" si="414"/>
        <v>2116</v>
      </c>
      <c r="J239" s="82">
        <f t="shared" si="415"/>
        <v>5.7418103234301972E-2</v>
      </c>
      <c r="K239" s="82">
        <f t="shared" si="416"/>
        <v>2.295684113865932E-3</v>
      </c>
      <c r="L239" s="82">
        <f t="shared" si="417"/>
        <v>8.356290174471992E-2</v>
      </c>
      <c r="M239" s="81">
        <f t="shared" si="418"/>
        <v>0.66875202590539951</v>
      </c>
      <c r="N239" s="84">
        <f t="shared" si="419"/>
        <v>1.683732487896834E-2</v>
      </c>
      <c r="O239" s="84"/>
      <c r="P239" s="85">
        <f t="shared" si="420"/>
        <v>0.89250674778287131</v>
      </c>
      <c r="Q239" s="87">
        <f t="shared" si="421"/>
        <v>1.683732487896834E-2</v>
      </c>
      <c r="R239" s="96">
        <f t="shared" si="422"/>
        <v>9.0655927338160303E-2</v>
      </c>
      <c r="AB239" s="119">
        <f t="shared" si="423"/>
        <v>97.714285714285708</v>
      </c>
      <c r="AC239" s="120">
        <f t="shared" si="424"/>
        <v>3</v>
      </c>
    </row>
    <row r="240" spans="1:29" ht="13.8" x14ac:dyDescent="0.25">
      <c r="A240" s="95">
        <v>44098</v>
      </c>
      <c r="B240" s="81">
        <v>23455</v>
      </c>
      <c r="C240" s="81">
        <v>395</v>
      </c>
      <c r="D240" s="81">
        <v>20978</v>
      </c>
      <c r="E240" s="81"/>
      <c r="F240" s="81">
        <f t="shared" si="411"/>
        <v>114</v>
      </c>
      <c r="G240" s="81">
        <f t="shared" si="412"/>
        <v>2</v>
      </c>
      <c r="H240" s="81">
        <f t="shared" si="413"/>
        <v>146</v>
      </c>
      <c r="I240" s="81">
        <f t="shared" si="414"/>
        <v>2082</v>
      </c>
      <c r="J240" s="82">
        <f t="shared" si="415"/>
        <v>5.3899774907048836E-2</v>
      </c>
      <c r="K240" s="82">
        <f t="shared" si="416"/>
        <v>9.4517958412098301E-4</v>
      </c>
      <c r="L240" s="82">
        <f t="shared" si="417"/>
        <v>6.8998109640831765E-2</v>
      </c>
      <c r="M240" s="81">
        <f t="shared" si="418"/>
        <v>0.770621106103482</v>
      </c>
      <c r="N240" s="84">
        <f t="shared" si="419"/>
        <v>1.6840758900021319E-2</v>
      </c>
      <c r="O240" s="84"/>
      <c r="P240" s="85">
        <f t="shared" si="420"/>
        <v>0.894393519505436</v>
      </c>
      <c r="Q240" s="87">
        <f t="shared" si="421"/>
        <v>1.6840758900021319E-2</v>
      </c>
      <c r="R240" s="96">
        <f t="shared" si="422"/>
        <v>8.8765721594542657E-2</v>
      </c>
      <c r="AB240" s="119">
        <f t="shared" si="423"/>
        <v>96</v>
      </c>
      <c r="AC240" s="120">
        <f t="shared" si="424"/>
        <v>2.5714285714285716</v>
      </c>
    </row>
    <row r="241" spans="1:29" ht="13.8" x14ac:dyDescent="0.25">
      <c r="A241" s="95">
        <v>44099</v>
      </c>
      <c r="B241" s="81">
        <v>23516</v>
      </c>
      <c r="C241" s="81">
        <v>399</v>
      </c>
      <c r="D241" s="81">
        <v>21166</v>
      </c>
      <c r="E241" s="81"/>
      <c r="F241" s="81">
        <f t="shared" si="411"/>
        <v>61</v>
      </c>
      <c r="G241" s="81">
        <f t="shared" si="412"/>
        <v>4</v>
      </c>
      <c r="H241" s="81">
        <f t="shared" si="413"/>
        <v>188</v>
      </c>
      <c r="I241" s="81">
        <f t="shared" si="414"/>
        <v>1951</v>
      </c>
      <c r="J241" s="82">
        <f t="shared" si="415"/>
        <v>2.9312161141643842E-2</v>
      </c>
      <c r="K241" s="82">
        <f t="shared" si="416"/>
        <v>1.9212295869356388E-3</v>
      </c>
      <c r="L241" s="82">
        <f t="shared" si="417"/>
        <v>9.0297790585975021E-2</v>
      </c>
      <c r="M241" s="81">
        <f t="shared" si="418"/>
        <v>0.31785374737970046</v>
      </c>
      <c r="N241" s="84">
        <f t="shared" si="419"/>
        <v>1.6967171287633951E-2</v>
      </c>
      <c r="O241" s="84"/>
      <c r="P241" s="85">
        <f t="shared" si="420"/>
        <v>0.90006803878210584</v>
      </c>
      <c r="Q241" s="87">
        <f t="shared" si="421"/>
        <v>1.6967171287633951E-2</v>
      </c>
      <c r="R241" s="96">
        <f t="shared" si="422"/>
        <v>8.2964789930260241E-2</v>
      </c>
      <c r="AB241" s="119">
        <f t="shared" si="423"/>
        <v>89</v>
      </c>
      <c r="AC241" s="120">
        <f t="shared" si="424"/>
        <v>3</v>
      </c>
    </row>
    <row r="242" spans="1:29" ht="13.8" x14ac:dyDescent="0.25">
      <c r="A242" s="95">
        <v>44100</v>
      </c>
      <c r="B242" s="81">
        <v>23611</v>
      </c>
      <c r="C242" s="81">
        <v>401</v>
      </c>
      <c r="D242" s="81">
        <v>21248</v>
      </c>
      <c r="E242" s="81"/>
      <c r="F242" s="81">
        <f t="shared" si="411"/>
        <v>95</v>
      </c>
      <c r="G242" s="81">
        <f t="shared" si="412"/>
        <v>2</v>
      </c>
      <c r="H242" s="81">
        <f t="shared" si="413"/>
        <v>82</v>
      </c>
      <c r="I242" s="81">
        <f t="shared" si="414"/>
        <v>1962</v>
      </c>
      <c r="J242" s="82">
        <f t="shared" si="415"/>
        <v>4.8715322561858121E-2</v>
      </c>
      <c r="K242" s="82">
        <f t="shared" si="416"/>
        <v>1.0251153254741158E-3</v>
      </c>
      <c r="L242" s="82">
        <f t="shared" si="417"/>
        <v>4.2029728344438751E-2</v>
      </c>
      <c r="M242" s="81">
        <f t="shared" si="418"/>
        <v>1.131471360930776</v>
      </c>
      <c r="N242" s="84">
        <f t="shared" si="419"/>
        <v>1.6983609334632162E-2</v>
      </c>
      <c r="O242" s="84"/>
      <c r="P242" s="85">
        <f t="shared" si="420"/>
        <v>0.89991952903307781</v>
      </c>
      <c r="Q242" s="87">
        <f t="shared" si="421"/>
        <v>1.6983609334632162E-2</v>
      </c>
      <c r="R242" s="96">
        <f t="shared" si="422"/>
        <v>8.309686163229002E-2</v>
      </c>
      <c r="AB242" s="119">
        <f t="shared" si="423"/>
        <v>90.857142857142861</v>
      </c>
      <c r="AC242" s="120">
        <f t="shared" si="424"/>
        <v>2.5714285714285716</v>
      </c>
    </row>
    <row r="243" spans="1:29" ht="13.8" x14ac:dyDescent="0.25">
      <c r="A243" s="95">
        <v>44101</v>
      </c>
      <c r="B243" s="81">
        <v>23661</v>
      </c>
      <c r="C243" s="81">
        <v>406</v>
      </c>
      <c r="D243" s="81">
        <v>21292</v>
      </c>
      <c r="E243" s="81"/>
      <c r="F243" s="81">
        <f t="shared" ref="F243:F249" si="425">B243-B242</f>
        <v>50</v>
      </c>
      <c r="G243" s="81">
        <f t="shared" ref="G243:G249" si="426">C243-C242</f>
        <v>5</v>
      </c>
      <c r="H243" s="81">
        <f t="shared" ref="H243:H249" si="427">D243-D242</f>
        <v>44</v>
      </c>
      <c r="I243" s="81">
        <f t="shared" ref="I243:I249" si="428">B243-C243-D243</f>
        <v>1963</v>
      </c>
      <c r="J243" s="82">
        <f t="shared" ref="J243:J249" si="429">F243/I242*$B$2/($B$2-B242)</f>
        <v>2.5495941443149154E-2</v>
      </c>
      <c r="K243" s="82">
        <f t="shared" ref="K243:K249" si="430">G243/I242</f>
        <v>2.5484199796126403E-3</v>
      </c>
      <c r="L243" s="82">
        <f t="shared" ref="L243:L249" si="431">H243/I242</f>
        <v>2.2426095820591234E-2</v>
      </c>
      <c r="M243" s="81">
        <f t="shared" ref="M243:M249" si="432">J243/(K243+L243)</f>
        <v>1.0208783083971151</v>
      </c>
      <c r="N243" s="84">
        <f t="shared" ref="N243:N249" si="433">C243/B243</f>
        <v>1.7159038079540171E-2</v>
      </c>
      <c r="O243" s="84"/>
      <c r="P243" s="85">
        <f t="shared" ref="P243:P249" si="434">D243/B243</f>
        <v>0.89987743544228904</v>
      </c>
      <c r="Q243" s="87">
        <f t="shared" ref="Q243:Q249" si="435">N243</f>
        <v>1.7159038079540171E-2</v>
      </c>
      <c r="R243" s="96">
        <f t="shared" ref="R243:R249" si="436">IF(P243="","",1-SUM(P243:Q243))</f>
        <v>8.2963526478170735E-2</v>
      </c>
      <c r="AB243" s="119">
        <f t="shared" ref="AB243:AB249" si="437">AVERAGE(F237:F243)</f>
        <v>88</v>
      </c>
      <c r="AC243" s="120">
        <f t="shared" ref="AC243:AC249" si="438">AVERAGE(G237:G243)</f>
        <v>3</v>
      </c>
    </row>
    <row r="244" spans="1:29" ht="13.8" x14ac:dyDescent="0.25">
      <c r="A244" s="95">
        <v>44102</v>
      </c>
      <c r="B244" s="81">
        <v>23699</v>
      </c>
      <c r="C244" s="81">
        <v>407</v>
      </c>
      <c r="D244" s="81">
        <v>21470</v>
      </c>
      <c r="E244" s="81"/>
      <c r="F244" s="81">
        <f t="shared" si="425"/>
        <v>38</v>
      </c>
      <c r="G244" s="81">
        <f t="shared" si="426"/>
        <v>1</v>
      </c>
      <c r="H244" s="81">
        <f t="shared" si="427"/>
        <v>178</v>
      </c>
      <c r="I244" s="81">
        <f t="shared" si="428"/>
        <v>1822</v>
      </c>
      <c r="J244" s="82">
        <f t="shared" si="429"/>
        <v>1.936706332052985E-2</v>
      </c>
      <c r="K244" s="82">
        <f t="shared" si="430"/>
        <v>5.0942435048395313E-4</v>
      </c>
      <c r="L244" s="82">
        <f t="shared" si="431"/>
        <v>9.0677534386143663E-2</v>
      </c>
      <c r="M244" s="81">
        <f t="shared" si="432"/>
        <v>0.21238852121899493</v>
      </c>
      <c r="N244" s="84">
        <f t="shared" si="433"/>
        <v>1.7173720410143888E-2</v>
      </c>
      <c r="O244" s="84"/>
      <c r="P244" s="85">
        <f t="shared" si="434"/>
        <v>0.90594539854002276</v>
      </c>
      <c r="Q244" s="87">
        <f t="shared" si="435"/>
        <v>1.7173720410143888E-2</v>
      </c>
      <c r="R244" s="96">
        <f t="shared" si="436"/>
        <v>7.6880881049833372E-2</v>
      </c>
      <c r="AB244" s="119">
        <f t="shared" si="437"/>
        <v>84.714285714285708</v>
      </c>
      <c r="AC244" s="120">
        <f t="shared" si="438"/>
        <v>2.7142857142857144</v>
      </c>
    </row>
    <row r="245" spans="1:29" ht="13.8" x14ac:dyDescent="0.25">
      <c r="A245" s="95">
        <v>44103</v>
      </c>
      <c r="B245" s="81">
        <v>23812</v>
      </c>
      <c r="C245" s="81">
        <v>413</v>
      </c>
      <c r="D245" s="81">
        <v>21590</v>
      </c>
      <c r="E245" s="81"/>
      <c r="F245" s="81">
        <f t="shared" si="425"/>
        <v>113</v>
      </c>
      <c r="G245" s="81">
        <f t="shared" si="426"/>
        <v>6</v>
      </c>
      <c r="H245" s="81">
        <f t="shared" si="427"/>
        <v>120</v>
      </c>
      <c r="I245" s="81">
        <f t="shared" si="428"/>
        <v>1809</v>
      </c>
      <c r="J245" s="82">
        <f t="shared" si="429"/>
        <v>6.2048440179836115E-2</v>
      </c>
      <c r="K245" s="82">
        <f t="shared" si="430"/>
        <v>3.2930845225027441E-3</v>
      </c>
      <c r="L245" s="82">
        <f t="shared" si="431"/>
        <v>6.5861690450054883E-2</v>
      </c>
      <c r="M245" s="81">
        <f t="shared" si="432"/>
        <v>0.89724014291794774</v>
      </c>
      <c r="N245" s="84">
        <f t="shared" si="433"/>
        <v>1.7344196203594828E-2</v>
      </c>
      <c r="O245" s="84"/>
      <c r="P245" s="85">
        <f t="shared" si="434"/>
        <v>0.90668570468671261</v>
      </c>
      <c r="Q245" s="87">
        <f t="shared" si="435"/>
        <v>1.7344196203594828E-2</v>
      </c>
      <c r="R245" s="96">
        <f t="shared" si="436"/>
        <v>7.5970099109692546E-2</v>
      </c>
      <c r="AB245" s="119">
        <f t="shared" si="437"/>
        <v>85.142857142857139</v>
      </c>
      <c r="AC245" s="120">
        <f t="shared" si="438"/>
        <v>3.5714285714285716</v>
      </c>
    </row>
    <row r="246" spans="1:29" ht="13.8" x14ac:dyDescent="0.25">
      <c r="A246" s="95">
        <v>44104</v>
      </c>
      <c r="B246" s="81">
        <v>23889</v>
      </c>
      <c r="C246" s="81">
        <v>415</v>
      </c>
      <c r="D246" s="81">
        <v>21666</v>
      </c>
      <c r="E246" s="81"/>
      <c r="F246" s="81">
        <f t="shared" si="425"/>
        <v>77</v>
      </c>
      <c r="G246" s="81">
        <f t="shared" si="426"/>
        <v>2</v>
      </c>
      <c r="H246" s="81">
        <f t="shared" si="427"/>
        <v>76</v>
      </c>
      <c r="I246" s="81">
        <f t="shared" si="428"/>
        <v>1808</v>
      </c>
      <c r="J246" s="82">
        <f t="shared" si="429"/>
        <v>4.2584731513714461E-2</v>
      </c>
      <c r="K246" s="82">
        <f t="shared" si="430"/>
        <v>1.1055831951354339E-3</v>
      </c>
      <c r="L246" s="82">
        <f t="shared" si="431"/>
        <v>4.2012161415146493E-2</v>
      </c>
      <c r="M246" s="81">
        <f t="shared" si="432"/>
        <v>0.98763819626037752</v>
      </c>
      <c r="N246" s="84">
        <f t="shared" si="433"/>
        <v>1.7372012223198962E-2</v>
      </c>
      <c r="O246" s="84"/>
      <c r="P246" s="85">
        <f t="shared" si="434"/>
        <v>0.90694461886223787</v>
      </c>
      <c r="Q246" s="87">
        <f t="shared" si="435"/>
        <v>1.7372012223198962E-2</v>
      </c>
      <c r="R246" s="96">
        <f t="shared" si="436"/>
        <v>7.5683368914563176E-2</v>
      </c>
      <c r="AB246" s="119">
        <f t="shared" si="437"/>
        <v>78.285714285714292</v>
      </c>
      <c r="AC246" s="120">
        <f t="shared" si="438"/>
        <v>3.1428571428571428</v>
      </c>
    </row>
    <row r="247" spans="1:29" ht="13.8" x14ac:dyDescent="0.25">
      <c r="A247" s="95">
        <v>44105</v>
      </c>
      <c r="B247" s="81">
        <v>23952</v>
      </c>
      <c r="C247" s="81">
        <v>416</v>
      </c>
      <c r="D247" s="81">
        <v>21733</v>
      </c>
      <c r="E247" s="81"/>
      <c r="F247" s="81">
        <f t="shared" si="425"/>
        <v>63</v>
      </c>
      <c r="G247" s="81">
        <f t="shared" si="426"/>
        <v>1</v>
      </c>
      <c r="H247" s="81">
        <f t="shared" si="427"/>
        <v>67</v>
      </c>
      <c r="I247" s="81">
        <f t="shared" si="428"/>
        <v>1803</v>
      </c>
      <c r="J247" s="82">
        <f t="shared" si="429"/>
        <v>3.4861376485541745E-2</v>
      </c>
      <c r="K247" s="82">
        <f t="shared" si="430"/>
        <v>5.5309734513274336E-4</v>
      </c>
      <c r="L247" s="82">
        <f t="shared" si="431"/>
        <v>3.7057522123893807E-2</v>
      </c>
      <c r="M247" s="81">
        <f t="shared" si="432"/>
        <v>0.92690248067440395</v>
      </c>
      <c r="N247" s="84">
        <f t="shared" si="433"/>
        <v>1.736806947227789E-2</v>
      </c>
      <c r="O247" s="84"/>
      <c r="P247" s="85">
        <f t="shared" si="434"/>
        <v>0.90735637942551772</v>
      </c>
      <c r="Q247" s="87">
        <f t="shared" si="435"/>
        <v>1.736806947227789E-2</v>
      </c>
      <c r="R247" s="96">
        <f t="shared" si="436"/>
        <v>7.5275551102204408E-2</v>
      </c>
      <c r="AB247" s="119">
        <f t="shared" si="437"/>
        <v>71</v>
      </c>
      <c r="AC247" s="120">
        <f t="shared" si="438"/>
        <v>3</v>
      </c>
    </row>
    <row r="248" spans="1:29" ht="13.8" x14ac:dyDescent="0.25">
      <c r="A248" s="95">
        <v>44106</v>
      </c>
      <c r="B248" s="81">
        <v>24027</v>
      </c>
      <c r="C248" s="81">
        <v>420</v>
      </c>
      <c r="D248" s="81">
        <v>21787</v>
      </c>
      <c r="E248" s="81"/>
      <c r="F248" s="81">
        <f t="shared" si="425"/>
        <v>75</v>
      </c>
      <c r="G248" s="81">
        <f t="shared" si="426"/>
        <v>4</v>
      </c>
      <c r="H248" s="81">
        <f t="shared" si="427"/>
        <v>54</v>
      </c>
      <c r="I248" s="81">
        <f t="shared" si="428"/>
        <v>1820</v>
      </c>
      <c r="J248" s="82">
        <f t="shared" si="429"/>
        <v>4.1616780348276261E-2</v>
      </c>
      <c r="K248" s="82">
        <f t="shared" si="430"/>
        <v>2.2185246810870773E-3</v>
      </c>
      <c r="L248" s="82">
        <f t="shared" si="431"/>
        <v>2.9950083194675542E-2</v>
      </c>
      <c r="M248" s="81">
        <f t="shared" si="432"/>
        <v>1.2937078442748637</v>
      </c>
      <c r="N248" s="84">
        <f t="shared" si="433"/>
        <v>1.7480334623548508E-2</v>
      </c>
      <c r="O248" s="84"/>
      <c r="P248" s="85">
        <f t="shared" si="434"/>
        <v>0.90677154867440801</v>
      </c>
      <c r="Q248" s="87">
        <f t="shared" si="435"/>
        <v>1.7480334623548508E-2</v>
      </c>
      <c r="R248" s="96">
        <f t="shared" si="436"/>
        <v>7.5748116702043511E-2</v>
      </c>
      <c r="AB248" s="119">
        <f t="shared" si="437"/>
        <v>73</v>
      </c>
      <c r="AC248" s="120">
        <f t="shared" si="438"/>
        <v>3</v>
      </c>
    </row>
    <row r="249" spans="1:29" ht="13.8" x14ac:dyDescent="0.25">
      <c r="A249" s="95">
        <v>44107</v>
      </c>
      <c r="B249" s="81">
        <v>24091</v>
      </c>
      <c r="C249" s="81">
        <v>421</v>
      </c>
      <c r="D249" s="81">
        <v>21845</v>
      </c>
      <c r="E249" s="81"/>
      <c r="F249" s="81">
        <f t="shared" si="425"/>
        <v>64</v>
      </c>
      <c r="G249" s="81">
        <f t="shared" si="426"/>
        <v>1</v>
      </c>
      <c r="H249" s="81">
        <f t="shared" si="427"/>
        <v>58</v>
      </c>
      <c r="I249" s="81">
        <f t="shared" si="428"/>
        <v>1825</v>
      </c>
      <c r="J249" s="82">
        <f t="shared" si="429"/>
        <v>3.5181322683412154E-2</v>
      </c>
      <c r="K249" s="82">
        <f t="shared" si="430"/>
        <v>5.4945054945054945E-4</v>
      </c>
      <c r="L249" s="82">
        <f t="shared" si="431"/>
        <v>3.1868131868131866E-2</v>
      </c>
      <c r="M249" s="81">
        <f t="shared" si="432"/>
        <v>1.0852543607425447</v>
      </c>
      <c r="N249" s="84">
        <f t="shared" si="433"/>
        <v>1.7475405753185836E-2</v>
      </c>
      <c r="O249" s="84"/>
      <c r="P249" s="85">
        <f t="shared" si="434"/>
        <v>0.90677016313145986</v>
      </c>
      <c r="Q249" s="87">
        <f t="shared" si="435"/>
        <v>1.7475405753185836E-2</v>
      </c>
      <c r="R249" s="96">
        <f t="shared" si="436"/>
        <v>7.5754431115354293E-2</v>
      </c>
      <c r="AB249" s="119">
        <f t="shared" si="437"/>
        <v>68.571428571428569</v>
      </c>
      <c r="AC249" s="120">
        <f t="shared" si="438"/>
        <v>2.8571428571428572</v>
      </c>
    </row>
    <row r="250" spans="1:29" ht="13.8" x14ac:dyDescent="0.25">
      <c r="A250" s="95">
        <v>44108</v>
      </c>
      <c r="B250" s="81">
        <v>24164</v>
      </c>
      <c r="C250" s="81">
        <v>422</v>
      </c>
      <c r="D250" s="81">
        <v>21886</v>
      </c>
      <c r="E250" s="81"/>
      <c r="F250" s="81">
        <f t="shared" ref="F250:F270" si="439">B250-B249</f>
        <v>73</v>
      </c>
      <c r="G250" s="81">
        <f t="shared" ref="G250:G270" si="440">C250-C249</f>
        <v>1</v>
      </c>
      <c r="H250" s="81">
        <f t="shared" ref="H250:H270" si="441">D250-D249</f>
        <v>41</v>
      </c>
      <c r="I250" s="81">
        <f t="shared" ref="I250:I270" si="442">B250-C250-D250</f>
        <v>1856</v>
      </c>
      <c r="J250" s="82">
        <f t="shared" ref="J250:J270" si="443">F250/I249*$B$2/($B$2-B249)</f>
        <v>4.0018804531805528E-2</v>
      </c>
      <c r="K250" s="82">
        <f t="shared" ref="K250:K270" si="444">G250/I249</f>
        <v>5.4794520547945202E-4</v>
      </c>
      <c r="L250" s="82">
        <f t="shared" ref="L250:L270" si="445">H250/I249</f>
        <v>2.2465753424657533E-2</v>
      </c>
      <c r="M250" s="81">
        <f t="shared" ref="M250:M270" si="446">J250/(K250+L250)</f>
        <v>1.7389123397748834</v>
      </c>
      <c r="N250" s="84">
        <f t="shared" ref="N250:N270" si="447">C250/B250</f>
        <v>1.7463996027147825E-2</v>
      </c>
      <c r="O250" s="84"/>
      <c r="P250" s="85">
        <f t="shared" ref="P250:P270" si="448">D250/B250</f>
        <v>0.90572752855487504</v>
      </c>
      <c r="Q250" s="87">
        <f t="shared" ref="Q250:Q270" si="449">N250</f>
        <v>1.7463996027147825E-2</v>
      </c>
      <c r="R250" s="96">
        <f t="shared" ref="R250:R270" si="450">IF(P250="","",1-SUM(P250:Q250))</f>
        <v>7.6808475417977085E-2</v>
      </c>
      <c r="AB250" s="119">
        <f t="shared" ref="AB250:AB270" si="451">AVERAGE(F244:F250)</f>
        <v>71.857142857142861</v>
      </c>
      <c r="AC250" s="120">
        <f t="shared" ref="AC250:AC270" si="452">AVERAGE(G244:G250)</f>
        <v>2.2857142857142856</v>
      </c>
    </row>
    <row r="251" spans="1:29" ht="13.8" x14ac:dyDescent="0.25">
      <c r="A251" s="95">
        <v>44109</v>
      </c>
      <c r="B251" s="81">
        <v>24239</v>
      </c>
      <c r="C251" s="81">
        <v>422</v>
      </c>
      <c r="D251" s="81">
        <v>22083</v>
      </c>
      <c r="E251" s="81"/>
      <c r="F251" s="81">
        <f t="shared" si="439"/>
        <v>75</v>
      </c>
      <c r="G251" s="81">
        <f t="shared" si="440"/>
        <v>0</v>
      </c>
      <c r="H251" s="81">
        <f t="shared" si="441"/>
        <v>197</v>
      </c>
      <c r="I251" s="81">
        <f t="shared" si="442"/>
        <v>1734</v>
      </c>
      <c r="J251" s="82">
        <f t="shared" si="443"/>
        <v>4.042853738524245E-2</v>
      </c>
      <c r="K251" s="82">
        <f t="shared" si="444"/>
        <v>0</v>
      </c>
      <c r="L251" s="82">
        <f t="shared" si="445"/>
        <v>0.10614224137931035</v>
      </c>
      <c r="M251" s="81">
        <f t="shared" si="446"/>
        <v>0.38089017962949234</v>
      </c>
      <c r="N251" s="84">
        <f t="shared" si="447"/>
        <v>1.7409959156730888E-2</v>
      </c>
      <c r="O251" s="84"/>
      <c r="P251" s="85">
        <f t="shared" si="448"/>
        <v>0.91105243615660714</v>
      </c>
      <c r="Q251" s="87">
        <f t="shared" si="449"/>
        <v>1.7409959156730888E-2</v>
      </c>
      <c r="R251" s="96">
        <f t="shared" si="450"/>
        <v>7.1537604686661926E-2</v>
      </c>
      <c r="AB251" s="119">
        <f t="shared" si="451"/>
        <v>77.142857142857139</v>
      </c>
      <c r="AC251" s="120">
        <f t="shared" si="452"/>
        <v>2.1428571428571428</v>
      </c>
    </row>
    <row r="252" spans="1:29" ht="13.8" x14ac:dyDescent="0.25">
      <c r="A252" s="95">
        <v>44110</v>
      </c>
      <c r="B252" s="81">
        <v>24353</v>
      </c>
      <c r="C252" s="81">
        <v>425</v>
      </c>
      <c r="D252" s="81">
        <v>22334</v>
      </c>
      <c r="E252" s="81"/>
      <c r="F252" s="81">
        <f t="shared" si="439"/>
        <v>114</v>
      </c>
      <c r="G252" s="81">
        <f t="shared" si="440"/>
        <v>3</v>
      </c>
      <c r="H252" s="81">
        <f t="shared" si="441"/>
        <v>251</v>
      </c>
      <c r="I252" s="81">
        <f t="shared" si="442"/>
        <v>1594</v>
      </c>
      <c r="J252" s="82">
        <f t="shared" si="443"/>
        <v>6.5775041702797618E-2</v>
      </c>
      <c r="K252" s="82">
        <f t="shared" si="444"/>
        <v>1.7301038062283738E-3</v>
      </c>
      <c r="L252" s="82">
        <f t="shared" si="445"/>
        <v>0.14475201845444061</v>
      </c>
      <c r="M252" s="81">
        <f t="shared" si="446"/>
        <v>0.44903119020728766</v>
      </c>
      <c r="N252" s="84">
        <f t="shared" si="447"/>
        <v>1.7451648667515297E-2</v>
      </c>
      <c r="O252" s="84"/>
      <c r="P252" s="85">
        <f t="shared" si="448"/>
        <v>0.91709440315361557</v>
      </c>
      <c r="Q252" s="87">
        <f t="shared" si="449"/>
        <v>1.7451648667515297E-2</v>
      </c>
      <c r="R252" s="96">
        <f t="shared" si="450"/>
        <v>6.5453948178869181E-2</v>
      </c>
      <c r="AB252" s="119">
        <f t="shared" si="451"/>
        <v>77.285714285714292</v>
      </c>
      <c r="AC252" s="120">
        <f t="shared" si="452"/>
        <v>1.7142857142857142</v>
      </c>
    </row>
    <row r="253" spans="1:29" ht="13.8" x14ac:dyDescent="0.25">
      <c r="A253" s="95">
        <v>44111</v>
      </c>
      <c r="B253" s="81">
        <v>24422</v>
      </c>
      <c r="C253" s="81">
        <v>427</v>
      </c>
      <c r="D253" s="81">
        <v>22463</v>
      </c>
      <c r="E253" s="81"/>
      <c r="F253" s="81">
        <f t="shared" si="439"/>
        <v>69</v>
      </c>
      <c r="G253" s="81">
        <f t="shared" si="440"/>
        <v>2</v>
      </c>
      <c r="H253" s="81">
        <f t="shared" si="441"/>
        <v>129</v>
      </c>
      <c r="I253" s="81">
        <f t="shared" si="442"/>
        <v>1532</v>
      </c>
      <c r="J253" s="82">
        <f t="shared" si="443"/>
        <v>4.3307898845826108E-2</v>
      </c>
      <c r="K253" s="82">
        <f t="shared" si="444"/>
        <v>1.2547051442910915E-3</v>
      </c>
      <c r="L253" s="82">
        <f t="shared" si="445"/>
        <v>8.0928481806775407E-2</v>
      </c>
      <c r="M253" s="81">
        <f t="shared" si="446"/>
        <v>0.5269678683988307</v>
      </c>
      <c r="N253" s="84">
        <f t="shared" si="447"/>
        <v>1.7484235525346E-2</v>
      </c>
      <c r="O253" s="84"/>
      <c r="P253" s="85">
        <f t="shared" si="448"/>
        <v>0.91978543935795598</v>
      </c>
      <c r="Q253" s="87">
        <f t="shared" si="449"/>
        <v>1.7484235525346E-2</v>
      </c>
      <c r="R253" s="96">
        <f t="shared" si="450"/>
        <v>6.2730325116698071E-2</v>
      </c>
      <c r="AB253" s="119">
        <f t="shared" si="451"/>
        <v>76.142857142857139</v>
      </c>
      <c r="AC253" s="120">
        <f t="shared" si="452"/>
        <v>1.7142857142857142</v>
      </c>
    </row>
    <row r="254" spans="1:29" ht="13.8" x14ac:dyDescent="0.25">
      <c r="A254" s="95">
        <v>44112</v>
      </c>
      <c r="B254" s="81">
        <v>24476</v>
      </c>
      <c r="C254" s="81">
        <v>428</v>
      </c>
      <c r="D254" s="81">
        <v>22569</v>
      </c>
      <c r="E254" s="81"/>
      <c r="F254" s="81">
        <f t="shared" si="439"/>
        <v>54</v>
      </c>
      <c r="G254" s="81">
        <f t="shared" si="440"/>
        <v>1</v>
      </c>
      <c r="H254" s="81">
        <f t="shared" si="441"/>
        <v>106</v>
      </c>
      <c r="I254" s="81">
        <f t="shared" si="442"/>
        <v>1479</v>
      </c>
      <c r="J254" s="82">
        <f t="shared" si="443"/>
        <v>3.5264840129588061E-2</v>
      </c>
      <c r="K254" s="82">
        <f t="shared" si="444"/>
        <v>6.5274151436031332E-4</v>
      </c>
      <c r="L254" s="82">
        <f t="shared" si="445"/>
        <v>6.919060052219321E-2</v>
      </c>
      <c r="M254" s="81">
        <f t="shared" si="446"/>
        <v>0.5049134119488683</v>
      </c>
      <c r="N254" s="84">
        <f t="shared" si="447"/>
        <v>1.7486517404804707E-2</v>
      </c>
      <c r="O254" s="84"/>
      <c r="P254" s="85">
        <f t="shared" si="448"/>
        <v>0.9220869423108351</v>
      </c>
      <c r="Q254" s="87">
        <f t="shared" si="449"/>
        <v>1.7486517404804707E-2</v>
      </c>
      <c r="R254" s="96">
        <f t="shared" si="450"/>
        <v>6.0426540284360231E-2</v>
      </c>
      <c r="AB254" s="119">
        <f t="shared" si="451"/>
        <v>74.857142857142861</v>
      </c>
      <c r="AC254" s="120">
        <f t="shared" si="452"/>
        <v>1.7142857142857142</v>
      </c>
    </row>
    <row r="255" spans="1:29" ht="13.8" x14ac:dyDescent="0.25">
      <c r="A255" s="95">
        <v>44113</v>
      </c>
      <c r="B255" s="81">
        <v>24548</v>
      </c>
      <c r="C255" s="81">
        <v>430</v>
      </c>
      <c r="D255" s="81">
        <v>22624</v>
      </c>
      <c r="E255" s="81"/>
      <c r="F255" s="81">
        <f t="shared" si="439"/>
        <v>72</v>
      </c>
      <c r="G255" s="81">
        <f t="shared" si="440"/>
        <v>2</v>
      </c>
      <c r="H255" s="81">
        <f t="shared" si="441"/>
        <v>55</v>
      </c>
      <c r="I255" s="81">
        <f t="shared" si="442"/>
        <v>1494</v>
      </c>
      <c r="J255" s="82">
        <f t="shared" si="443"/>
        <v>4.8704793337014482E-2</v>
      </c>
      <c r="K255" s="82">
        <f t="shared" si="444"/>
        <v>1.3522650439486139E-3</v>
      </c>
      <c r="L255" s="82">
        <f t="shared" si="445"/>
        <v>3.7187288708586883E-2</v>
      </c>
      <c r="M255" s="81">
        <f t="shared" si="446"/>
        <v>1.2637612165867442</v>
      </c>
      <c r="N255" s="84">
        <f t="shared" si="447"/>
        <v>1.7516701971647383E-2</v>
      </c>
      <c r="O255" s="84"/>
      <c r="P255" s="85">
        <f t="shared" si="448"/>
        <v>0.92162294280593127</v>
      </c>
      <c r="Q255" s="87">
        <f t="shared" si="449"/>
        <v>1.7516701971647383E-2</v>
      </c>
      <c r="R255" s="96">
        <f t="shared" si="450"/>
        <v>6.0860355222421392E-2</v>
      </c>
      <c r="AB255" s="119">
        <f t="shared" si="451"/>
        <v>74.428571428571431</v>
      </c>
      <c r="AC255" s="120">
        <f t="shared" si="452"/>
        <v>1.4285714285714286</v>
      </c>
    </row>
    <row r="256" spans="1:29" ht="13.8" x14ac:dyDescent="0.25">
      <c r="A256" s="95">
        <v>44114</v>
      </c>
      <c r="B256" s="81">
        <v>24606</v>
      </c>
      <c r="C256" s="81">
        <v>432</v>
      </c>
      <c r="D256" s="81">
        <v>22693</v>
      </c>
      <c r="E256" s="81"/>
      <c r="F256" s="81">
        <f t="shared" si="439"/>
        <v>58</v>
      </c>
      <c r="G256" s="81">
        <f t="shared" si="440"/>
        <v>2</v>
      </c>
      <c r="H256" s="81">
        <f t="shared" si="441"/>
        <v>69</v>
      </c>
      <c r="I256" s="81">
        <f t="shared" si="442"/>
        <v>1481</v>
      </c>
      <c r="J256" s="82">
        <f t="shared" si="443"/>
        <v>3.8840551578749556E-2</v>
      </c>
      <c r="K256" s="82">
        <f t="shared" si="444"/>
        <v>1.3386880856760374E-3</v>
      </c>
      <c r="L256" s="82">
        <f t="shared" si="445"/>
        <v>4.6184738955823292E-2</v>
      </c>
      <c r="M256" s="81">
        <f t="shared" si="446"/>
        <v>0.81729273322044838</v>
      </c>
      <c r="N256" s="84">
        <f t="shared" si="447"/>
        <v>1.755669348939283E-2</v>
      </c>
      <c r="O256" s="84"/>
      <c r="P256" s="85">
        <f t="shared" si="448"/>
        <v>0.9222547346175729</v>
      </c>
      <c r="Q256" s="87">
        <f t="shared" si="449"/>
        <v>1.755669348939283E-2</v>
      </c>
      <c r="R256" s="96">
        <f t="shared" si="450"/>
        <v>6.0188571893034282E-2</v>
      </c>
      <c r="AB256" s="119">
        <f t="shared" si="451"/>
        <v>73.571428571428569</v>
      </c>
      <c r="AC256" s="120">
        <f t="shared" si="452"/>
        <v>1.5714285714285714</v>
      </c>
    </row>
    <row r="257" spans="1:29" ht="13.8" x14ac:dyDescent="0.25">
      <c r="A257" s="95">
        <v>44115</v>
      </c>
      <c r="B257" s="81">
        <v>24703</v>
      </c>
      <c r="C257" s="81">
        <v>433</v>
      </c>
      <c r="D257" s="81">
        <v>22729</v>
      </c>
      <c r="E257" s="81"/>
      <c r="F257" s="81">
        <f t="shared" si="439"/>
        <v>97</v>
      </c>
      <c r="G257" s="81">
        <f t="shared" si="440"/>
        <v>1</v>
      </c>
      <c r="H257" s="81">
        <f t="shared" si="441"/>
        <v>36</v>
      </c>
      <c r="I257" s="81">
        <f t="shared" si="442"/>
        <v>1541</v>
      </c>
      <c r="J257" s="82">
        <f t="shared" si="443"/>
        <v>6.5527735504883361E-2</v>
      </c>
      <c r="K257" s="82">
        <f t="shared" si="444"/>
        <v>6.7521944632005406E-4</v>
      </c>
      <c r="L257" s="82">
        <f t="shared" si="445"/>
        <v>2.4307900067521943E-2</v>
      </c>
      <c r="M257" s="81">
        <f t="shared" si="446"/>
        <v>2.6228804400738448</v>
      </c>
      <c r="N257" s="84">
        <f t="shared" si="447"/>
        <v>1.752823543699146E-2</v>
      </c>
      <c r="O257" s="84"/>
      <c r="P257" s="85">
        <f t="shared" si="448"/>
        <v>0.92009067724567861</v>
      </c>
      <c r="Q257" s="87">
        <f t="shared" si="449"/>
        <v>1.752823543699146E-2</v>
      </c>
      <c r="R257" s="96">
        <f t="shared" si="450"/>
        <v>6.2381087317329942E-2</v>
      </c>
      <c r="AB257" s="119">
        <f t="shared" si="451"/>
        <v>77</v>
      </c>
      <c r="AC257" s="120">
        <f t="shared" si="452"/>
        <v>1.5714285714285714</v>
      </c>
    </row>
    <row r="258" spans="1:29" ht="13.8" x14ac:dyDescent="0.25">
      <c r="A258" s="95">
        <v>44116</v>
      </c>
      <c r="B258" s="81">
        <v>24805</v>
      </c>
      <c r="C258" s="81">
        <v>434</v>
      </c>
      <c r="D258" s="81">
        <v>22863</v>
      </c>
      <c r="E258" s="81"/>
      <c r="F258" s="81">
        <f t="shared" si="439"/>
        <v>102</v>
      </c>
      <c r="G258" s="81">
        <f t="shared" si="440"/>
        <v>1</v>
      </c>
      <c r="H258" s="81">
        <f t="shared" si="441"/>
        <v>134</v>
      </c>
      <c r="I258" s="81">
        <f t="shared" si="442"/>
        <v>1508</v>
      </c>
      <c r="J258" s="82">
        <f t="shared" si="443"/>
        <v>6.622269324412916E-2</v>
      </c>
      <c r="K258" s="82">
        <f t="shared" si="444"/>
        <v>6.4892926670992858E-4</v>
      </c>
      <c r="L258" s="82">
        <f t="shared" si="445"/>
        <v>8.6956521739130432E-2</v>
      </c>
      <c r="M258" s="81">
        <f t="shared" si="446"/>
        <v>0.75591977992002257</v>
      </c>
      <c r="N258" s="84">
        <f t="shared" si="447"/>
        <v>1.7496472485386012E-2</v>
      </c>
      <c r="O258" s="84"/>
      <c r="P258" s="85">
        <f t="shared" si="448"/>
        <v>0.92170933279580725</v>
      </c>
      <c r="Q258" s="87">
        <f t="shared" si="449"/>
        <v>1.7496472485386012E-2</v>
      </c>
      <c r="R258" s="96">
        <f t="shared" si="450"/>
        <v>6.079419471880676E-2</v>
      </c>
      <c r="AB258" s="119">
        <f t="shared" si="451"/>
        <v>80.857142857142861</v>
      </c>
      <c r="AC258" s="120">
        <f t="shared" si="452"/>
        <v>1.7142857142857142</v>
      </c>
    </row>
    <row r="259" spans="1:29" ht="13.8" x14ac:dyDescent="0.25">
      <c r="A259" s="95">
        <v>44117</v>
      </c>
      <c r="B259" s="81">
        <v>24889</v>
      </c>
      <c r="C259" s="81">
        <v>438</v>
      </c>
      <c r="D259" s="81">
        <v>23030</v>
      </c>
      <c r="E259" s="81"/>
      <c r="F259" s="81">
        <f t="shared" si="439"/>
        <v>84</v>
      </c>
      <c r="G259" s="81">
        <f t="shared" si="440"/>
        <v>4</v>
      </c>
      <c r="H259" s="81">
        <f t="shared" si="441"/>
        <v>167</v>
      </c>
      <c r="I259" s="81">
        <f t="shared" si="442"/>
        <v>1421</v>
      </c>
      <c r="J259" s="82">
        <f t="shared" si="443"/>
        <v>5.5729880940826523E-2</v>
      </c>
      <c r="K259" s="82">
        <f t="shared" si="444"/>
        <v>2.6525198938992041E-3</v>
      </c>
      <c r="L259" s="82">
        <f t="shared" si="445"/>
        <v>0.11074270557029178</v>
      </c>
      <c r="M259" s="81">
        <f t="shared" si="446"/>
        <v>0.49146585063606074</v>
      </c>
      <c r="N259" s="84">
        <f t="shared" si="447"/>
        <v>1.759813572260838E-2</v>
      </c>
      <c r="O259" s="84"/>
      <c r="P259" s="85">
        <f t="shared" si="448"/>
        <v>0.92530836915906622</v>
      </c>
      <c r="Q259" s="87">
        <f t="shared" si="449"/>
        <v>1.759813572260838E-2</v>
      </c>
      <c r="R259" s="96">
        <f t="shared" si="450"/>
        <v>5.7093495118325399E-2</v>
      </c>
      <c r="AB259" s="119">
        <f t="shared" si="451"/>
        <v>76.571428571428569</v>
      </c>
      <c r="AC259" s="120">
        <f t="shared" si="452"/>
        <v>1.8571428571428572</v>
      </c>
    </row>
    <row r="260" spans="1:29" ht="13.8" x14ac:dyDescent="0.25">
      <c r="A260" s="95">
        <v>44118</v>
      </c>
      <c r="B260" s="81">
        <v>24988</v>
      </c>
      <c r="C260" s="81">
        <v>439</v>
      </c>
      <c r="D260" s="81">
        <v>23082</v>
      </c>
      <c r="E260" s="81"/>
      <c r="F260" s="81">
        <f t="shared" si="439"/>
        <v>99</v>
      </c>
      <c r="G260" s="81">
        <f t="shared" si="440"/>
        <v>1</v>
      </c>
      <c r="H260" s="81">
        <f t="shared" si="441"/>
        <v>52</v>
      </c>
      <c r="I260" s="81">
        <f t="shared" si="442"/>
        <v>1467</v>
      </c>
      <c r="J260" s="82">
        <f t="shared" si="443"/>
        <v>6.9703084880368554E-2</v>
      </c>
      <c r="K260" s="82">
        <f t="shared" si="444"/>
        <v>7.0372976776917663E-4</v>
      </c>
      <c r="L260" s="82">
        <f t="shared" si="445"/>
        <v>3.6593947923997186E-2</v>
      </c>
      <c r="M260" s="81">
        <f t="shared" si="446"/>
        <v>1.8688317663208249</v>
      </c>
      <c r="N260" s="84">
        <f t="shared" si="447"/>
        <v>1.7568432847766928E-2</v>
      </c>
      <c r="O260" s="84"/>
      <c r="P260" s="85">
        <f t="shared" si="448"/>
        <v>0.92372338722586844</v>
      </c>
      <c r="Q260" s="87">
        <f t="shared" si="449"/>
        <v>1.7568432847766928E-2</v>
      </c>
      <c r="R260" s="96">
        <f t="shared" si="450"/>
        <v>5.8708179926364679E-2</v>
      </c>
      <c r="AB260" s="119">
        <f t="shared" si="451"/>
        <v>80.857142857142861</v>
      </c>
      <c r="AC260" s="120">
        <f t="shared" si="452"/>
        <v>1.7142857142857142</v>
      </c>
    </row>
    <row r="261" spans="1:29" ht="13.8" x14ac:dyDescent="0.25">
      <c r="A261" s="95">
        <v>44119</v>
      </c>
      <c r="B261" s="81">
        <v>25035</v>
      </c>
      <c r="C261" s="81">
        <v>441</v>
      </c>
      <c r="D261" s="81">
        <v>23180</v>
      </c>
      <c r="E261" s="81"/>
      <c r="F261" s="81">
        <f t="shared" si="439"/>
        <v>47</v>
      </c>
      <c r="G261" s="81">
        <f t="shared" si="440"/>
        <v>2</v>
      </c>
      <c r="H261" s="81">
        <f t="shared" si="441"/>
        <v>98</v>
      </c>
      <c r="I261" s="81">
        <f t="shared" si="442"/>
        <v>1414</v>
      </c>
      <c r="J261" s="82">
        <f t="shared" si="443"/>
        <v>3.2053795786929865E-2</v>
      </c>
      <c r="K261" s="82">
        <f t="shared" si="444"/>
        <v>1.3633265167007499E-3</v>
      </c>
      <c r="L261" s="82">
        <f t="shared" si="445"/>
        <v>6.6802999318336748E-2</v>
      </c>
      <c r="M261" s="81">
        <f t="shared" si="446"/>
        <v>0.47022918419426107</v>
      </c>
      <c r="N261" s="84">
        <f t="shared" si="447"/>
        <v>1.761533852606351E-2</v>
      </c>
      <c r="O261" s="84"/>
      <c r="P261" s="85">
        <f t="shared" si="448"/>
        <v>0.92590373477132015</v>
      </c>
      <c r="Q261" s="87">
        <f t="shared" si="449"/>
        <v>1.761533852606351E-2</v>
      </c>
      <c r="R261" s="96">
        <f t="shared" si="450"/>
        <v>5.6480926702616285E-2</v>
      </c>
      <c r="AB261" s="119">
        <f t="shared" si="451"/>
        <v>79.857142857142861</v>
      </c>
      <c r="AC261" s="120">
        <f t="shared" si="452"/>
        <v>1.8571428571428572</v>
      </c>
    </row>
    <row r="262" spans="1:29" ht="13.8" x14ac:dyDescent="0.25">
      <c r="A262" s="95">
        <v>44120</v>
      </c>
      <c r="B262" s="81">
        <v>25108</v>
      </c>
      <c r="C262" s="81">
        <v>443</v>
      </c>
      <c r="D262" s="81">
        <v>23258</v>
      </c>
      <c r="E262" s="81"/>
      <c r="F262" s="81">
        <f t="shared" si="439"/>
        <v>73</v>
      </c>
      <c r="G262" s="81">
        <f t="shared" si="440"/>
        <v>2</v>
      </c>
      <c r="H262" s="81">
        <f t="shared" si="441"/>
        <v>78</v>
      </c>
      <c r="I262" s="81">
        <f t="shared" si="442"/>
        <v>1407</v>
      </c>
      <c r="J262" s="82">
        <f t="shared" si="443"/>
        <v>5.1651813069755845E-2</v>
      </c>
      <c r="K262" s="82">
        <f t="shared" si="444"/>
        <v>1.4144271570014145E-3</v>
      </c>
      <c r="L262" s="82">
        <f t="shared" si="445"/>
        <v>5.5162659123055166E-2</v>
      </c>
      <c r="M262" s="81">
        <f t="shared" si="446"/>
        <v>0.91294579600793446</v>
      </c>
      <c r="N262" s="84">
        <f t="shared" si="447"/>
        <v>1.7643778875258882E-2</v>
      </c>
      <c r="O262" s="84"/>
      <c r="P262" s="85">
        <f t="shared" si="448"/>
        <v>0.92631830492273382</v>
      </c>
      <c r="Q262" s="87">
        <f t="shared" si="449"/>
        <v>1.7643778875258882E-2</v>
      </c>
      <c r="R262" s="96">
        <f t="shared" si="450"/>
        <v>5.6037916202007265E-2</v>
      </c>
      <c r="AB262" s="119">
        <f t="shared" si="451"/>
        <v>80</v>
      </c>
      <c r="AC262" s="120">
        <f t="shared" si="452"/>
        <v>1.8571428571428572</v>
      </c>
    </row>
    <row r="263" spans="1:29" ht="13.8" x14ac:dyDescent="0.25">
      <c r="A263" s="95">
        <v>44121</v>
      </c>
      <c r="B263" s="81">
        <v>25199</v>
      </c>
      <c r="C263" s="81">
        <v>444</v>
      </c>
      <c r="D263" s="81">
        <v>23312</v>
      </c>
      <c r="E263" s="81"/>
      <c r="F263" s="81">
        <f t="shared" si="439"/>
        <v>91</v>
      </c>
      <c r="G263" s="81">
        <f t="shared" si="440"/>
        <v>1</v>
      </c>
      <c r="H263" s="81">
        <f t="shared" si="441"/>
        <v>54</v>
      </c>
      <c r="I263" s="81">
        <f t="shared" si="442"/>
        <v>1443</v>
      </c>
      <c r="J263" s="82">
        <f t="shared" si="443"/>
        <v>6.4708306441170663E-2</v>
      </c>
      <c r="K263" s="82">
        <f t="shared" si="444"/>
        <v>7.1073205401563609E-4</v>
      </c>
      <c r="L263" s="82">
        <f t="shared" si="445"/>
        <v>3.8379530916844352E-2</v>
      </c>
      <c r="M263" s="81">
        <f t="shared" si="446"/>
        <v>1.6553561302314019</v>
      </c>
      <c r="N263" s="84">
        <f t="shared" si="447"/>
        <v>1.7619746815349814E-2</v>
      </c>
      <c r="O263" s="84"/>
      <c r="P263" s="85">
        <f t="shared" si="448"/>
        <v>0.92511607603476331</v>
      </c>
      <c r="Q263" s="87">
        <f t="shared" si="449"/>
        <v>1.7619746815349814E-2</v>
      </c>
      <c r="R263" s="96">
        <f t="shared" si="450"/>
        <v>5.7264177149886852E-2</v>
      </c>
      <c r="AB263" s="119">
        <f t="shared" si="451"/>
        <v>84.714285714285708</v>
      </c>
      <c r="AC263" s="120">
        <f t="shared" si="452"/>
        <v>1.7142857142857142</v>
      </c>
    </row>
    <row r="264" spans="1:29" ht="13.8" x14ac:dyDescent="0.25">
      <c r="A264" s="95">
        <v>44122</v>
      </c>
      <c r="B264" s="81">
        <v>25275</v>
      </c>
      <c r="C264" s="81">
        <v>444</v>
      </c>
      <c r="D264" s="81">
        <v>23368</v>
      </c>
      <c r="E264" s="81"/>
      <c r="F264" s="81">
        <f t="shared" si="439"/>
        <v>76</v>
      </c>
      <c r="G264" s="81">
        <f t="shared" si="440"/>
        <v>0</v>
      </c>
      <c r="H264" s="81">
        <f t="shared" si="441"/>
        <v>56</v>
      </c>
      <c r="I264" s="81">
        <f t="shared" si="442"/>
        <v>1463</v>
      </c>
      <c r="J264" s="82">
        <f t="shared" si="443"/>
        <v>5.2693951946441796E-2</v>
      </c>
      <c r="K264" s="82">
        <f t="shared" si="444"/>
        <v>0</v>
      </c>
      <c r="L264" s="82">
        <f t="shared" si="445"/>
        <v>3.8808038808038806E-2</v>
      </c>
      <c r="M264" s="81">
        <f t="shared" si="446"/>
        <v>1.3578102260484914</v>
      </c>
      <c r="N264" s="84">
        <f t="shared" si="447"/>
        <v>1.7566765578635016E-2</v>
      </c>
      <c r="O264" s="84"/>
      <c r="P264" s="85">
        <f t="shared" si="448"/>
        <v>0.92454995054401579</v>
      </c>
      <c r="Q264" s="87">
        <f t="shared" si="449"/>
        <v>1.7566765578635016E-2</v>
      </c>
      <c r="R264" s="96">
        <f t="shared" si="450"/>
        <v>5.7883283877349201E-2</v>
      </c>
      <c r="AB264" s="119">
        <f t="shared" si="451"/>
        <v>81.714285714285708</v>
      </c>
      <c r="AC264" s="120">
        <f t="shared" si="452"/>
        <v>1.5714285714285714</v>
      </c>
    </row>
    <row r="265" spans="1:29" ht="13.8" x14ac:dyDescent="0.25">
      <c r="A265" s="95">
        <v>44123</v>
      </c>
      <c r="B265" s="81">
        <v>25333</v>
      </c>
      <c r="C265" s="81">
        <v>447</v>
      </c>
      <c r="D265" s="81">
        <v>23466</v>
      </c>
      <c r="E265" s="81"/>
      <c r="F265" s="81">
        <f t="shared" si="439"/>
        <v>58</v>
      </c>
      <c r="G265" s="81">
        <f t="shared" si="440"/>
        <v>3</v>
      </c>
      <c r="H265" s="81">
        <f t="shared" si="441"/>
        <v>98</v>
      </c>
      <c r="I265" s="81">
        <f t="shared" si="442"/>
        <v>1420</v>
      </c>
      <c r="J265" s="82">
        <f t="shared" si="443"/>
        <v>3.9664119823529576E-2</v>
      </c>
      <c r="K265" s="82">
        <f t="shared" si="444"/>
        <v>2.050580997949419E-3</v>
      </c>
      <c r="L265" s="82">
        <f t="shared" si="445"/>
        <v>6.6985645933014357E-2</v>
      </c>
      <c r="M265" s="81">
        <f t="shared" si="446"/>
        <v>0.57454066635469081</v>
      </c>
      <c r="N265" s="84">
        <f t="shared" si="447"/>
        <v>1.7644969012750169E-2</v>
      </c>
      <c r="O265" s="84"/>
      <c r="P265" s="85">
        <f t="shared" si="448"/>
        <v>0.92630166186397189</v>
      </c>
      <c r="Q265" s="87">
        <f t="shared" si="449"/>
        <v>1.7644969012750169E-2</v>
      </c>
      <c r="R265" s="96">
        <f t="shared" si="450"/>
        <v>5.6053369123277963E-2</v>
      </c>
      <c r="AB265" s="119">
        <f t="shared" si="451"/>
        <v>75.428571428571431</v>
      </c>
      <c r="AC265" s="120">
        <f t="shared" si="452"/>
        <v>1.8571428571428572</v>
      </c>
    </row>
    <row r="266" spans="1:29" ht="13.8" x14ac:dyDescent="0.25">
      <c r="A266" s="95">
        <v>44124</v>
      </c>
      <c r="B266" s="81">
        <v>25424</v>
      </c>
      <c r="C266" s="81">
        <v>450</v>
      </c>
      <c r="D266" s="81">
        <v>23584</v>
      </c>
      <c r="E266" s="81"/>
      <c r="F266" s="81">
        <f t="shared" si="439"/>
        <v>91</v>
      </c>
      <c r="G266" s="81">
        <f t="shared" si="440"/>
        <v>3</v>
      </c>
      <c r="H266" s="81">
        <f t="shared" si="441"/>
        <v>118</v>
      </c>
      <c r="I266" s="81">
        <f t="shared" si="442"/>
        <v>1390</v>
      </c>
      <c r="J266" s="82">
        <f t="shared" si="443"/>
        <v>6.4116187970863284E-2</v>
      </c>
      <c r="K266" s="82">
        <f t="shared" si="444"/>
        <v>2.112676056338028E-3</v>
      </c>
      <c r="L266" s="82">
        <f t="shared" si="445"/>
        <v>8.3098591549295775E-2</v>
      </c>
      <c r="M266" s="81">
        <f t="shared" si="446"/>
        <v>0.75243790841839553</v>
      </c>
      <c r="N266" s="84">
        <f t="shared" si="447"/>
        <v>1.7699811202013846E-2</v>
      </c>
      <c r="O266" s="84"/>
      <c r="P266" s="85">
        <f t="shared" si="448"/>
        <v>0.92762743864065444</v>
      </c>
      <c r="Q266" s="87">
        <f t="shared" si="449"/>
        <v>1.7699811202013846E-2</v>
      </c>
      <c r="R266" s="96">
        <f t="shared" si="450"/>
        <v>5.4672750157331751E-2</v>
      </c>
      <c r="AB266" s="119">
        <f t="shared" si="451"/>
        <v>76.428571428571431</v>
      </c>
      <c r="AC266" s="120">
        <f t="shared" si="452"/>
        <v>1.7142857142857142</v>
      </c>
    </row>
    <row r="267" spans="1:29" ht="13.8" x14ac:dyDescent="0.25">
      <c r="A267" s="95">
        <v>44125</v>
      </c>
      <c r="B267" s="81">
        <v>25543</v>
      </c>
      <c r="C267" s="81">
        <v>453</v>
      </c>
      <c r="D267" s="81">
        <v>23647</v>
      </c>
      <c r="E267" s="81"/>
      <c r="F267" s="81">
        <f t="shared" si="439"/>
        <v>119</v>
      </c>
      <c r="G267" s="81">
        <f t="shared" si="440"/>
        <v>3</v>
      </c>
      <c r="H267" s="81">
        <f t="shared" si="441"/>
        <v>63</v>
      </c>
      <c r="I267" s="81">
        <f t="shared" si="442"/>
        <v>1443</v>
      </c>
      <c r="J267" s="82">
        <f t="shared" si="443"/>
        <v>8.5653985953374631E-2</v>
      </c>
      <c r="K267" s="82">
        <f t="shared" si="444"/>
        <v>2.158273381294964E-3</v>
      </c>
      <c r="L267" s="82">
        <f t="shared" si="445"/>
        <v>4.5323741007194246E-2</v>
      </c>
      <c r="M267" s="81">
        <f t="shared" si="446"/>
        <v>1.8039248556847081</v>
      </c>
      <c r="N267" s="84">
        <f t="shared" si="447"/>
        <v>1.7734800140938808E-2</v>
      </c>
      <c r="O267" s="84"/>
      <c r="P267" s="85">
        <f t="shared" si="448"/>
        <v>0.92577222722468</v>
      </c>
      <c r="Q267" s="87">
        <f t="shared" si="449"/>
        <v>1.7734800140938808E-2</v>
      </c>
      <c r="R267" s="96">
        <f t="shared" si="450"/>
        <v>5.6492972634381244E-2</v>
      </c>
      <c r="AB267" s="119">
        <f t="shared" si="451"/>
        <v>79.285714285714292</v>
      </c>
      <c r="AC267" s="120">
        <f t="shared" si="452"/>
        <v>2</v>
      </c>
    </row>
    <row r="268" spans="1:29" ht="13.8" x14ac:dyDescent="0.25">
      <c r="A268" s="95">
        <v>44126</v>
      </c>
      <c r="B268" s="81">
        <v>25698</v>
      </c>
      <c r="C268" s="81">
        <v>455</v>
      </c>
      <c r="D268" s="81">
        <v>23717</v>
      </c>
      <c r="E268" s="81"/>
      <c r="F268" s="81">
        <f t="shared" si="439"/>
        <v>155</v>
      </c>
      <c r="G268" s="81">
        <f t="shared" si="440"/>
        <v>2</v>
      </c>
      <c r="H268" s="81">
        <f t="shared" si="441"/>
        <v>70</v>
      </c>
      <c r="I268" s="81">
        <f t="shared" si="442"/>
        <v>1526</v>
      </c>
      <c r="J268" s="82">
        <f t="shared" si="443"/>
        <v>0.10746864974702645</v>
      </c>
      <c r="K268" s="82">
        <f t="shared" si="444"/>
        <v>1.386001386001386E-3</v>
      </c>
      <c r="L268" s="82">
        <f t="shared" si="445"/>
        <v>4.851004851004851E-2</v>
      </c>
      <c r="M268" s="81">
        <f t="shared" si="446"/>
        <v>2.1538508553466551</v>
      </c>
      <c r="N268" s="84">
        <f t="shared" si="447"/>
        <v>1.770565802786209E-2</v>
      </c>
      <c r="O268" s="84"/>
      <c r="P268" s="85">
        <f t="shared" si="448"/>
        <v>0.92291228889407739</v>
      </c>
      <c r="Q268" s="87">
        <f t="shared" si="449"/>
        <v>1.770565802786209E-2</v>
      </c>
      <c r="R268" s="96">
        <f t="shared" si="450"/>
        <v>5.9382053078060548E-2</v>
      </c>
      <c r="AB268" s="119">
        <f t="shared" si="451"/>
        <v>94.714285714285708</v>
      </c>
      <c r="AC268" s="120">
        <f t="shared" si="452"/>
        <v>2</v>
      </c>
    </row>
    <row r="269" spans="1:29" ht="13.8" x14ac:dyDescent="0.25">
      <c r="A269" s="95">
        <v>44127</v>
      </c>
      <c r="B269" s="81">
        <v>25775</v>
      </c>
      <c r="C269" s="81">
        <v>457</v>
      </c>
      <c r="D269" s="81">
        <v>23834</v>
      </c>
      <c r="E269" s="81"/>
      <c r="F269" s="81">
        <f t="shared" si="439"/>
        <v>77</v>
      </c>
      <c r="G269" s="81">
        <f t="shared" si="440"/>
        <v>2</v>
      </c>
      <c r="H269" s="81">
        <f t="shared" si="441"/>
        <v>117</v>
      </c>
      <c r="I269" s="81">
        <f t="shared" si="442"/>
        <v>1484</v>
      </c>
      <c r="J269" s="82">
        <f t="shared" si="443"/>
        <v>5.048402004279378E-2</v>
      </c>
      <c r="K269" s="82">
        <f t="shared" si="444"/>
        <v>1.3106159895150721E-3</v>
      </c>
      <c r="L269" s="82">
        <f t="shared" si="445"/>
        <v>7.6671035386631711E-2</v>
      </c>
      <c r="M269" s="81">
        <f t="shared" si="446"/>
        <v>0.647383315842885</v>
      </c>
      <c r="N269" s="84">
        <f t="shared" si="447"/>
        <v>1.7730358874878758E-2</v>
      </c>
      <c r="O269" s="84"/>
      <c r="P269" s="85">
        <f t="shared" si="448"/>
        <v>0.92469447138700289</v>
      </c>
      <c r="Q269" s="87">
        <f t="shared" si="449"/>
        <v>1.7730358874878758E-2</v>
      </c>
      <c r="R269" s="96">
        <f t="shared" si="450"/>
        <v>5.7575169738118381E-2</v>
      </c>
      <c r="AB269" s="119">
        <f t="shared" si="451"/>
        <v>95.285714285714292</v>
      </c>
      <c r="AC269" s="120">
        <f t="shared" si="452"/>
        <v>2</v>
      </c>
    </row>
    <row r="270" spans="1:29" ht="13.8" x14ac:dyDescent="0.25">
      <c r="A270" s="95">
        <v>44128</v>
      </c>
      <c r="B270" s="81">
        <v>25836</v>
      </c>
      <c r="C270" s="81">
        <v>457</v>
      </c>
      <c r="D270" s="81">
        <v>23869</v>
      </c>
      <c r="E270" s="81"/>
      <c r="F270" s="81">
        <f t="shared" si="439"/>
        <v>61</v>
      </c>
      <c r="G270" s="81">
        <f t="shared" si="440"/>
        <v>0</v>
      </c>
      <c r="H270" s="81">
        <f t="shared" si="441"/>
        <v>35</v>
      </c>
      <c r="I270" s="81">
        <f t="shared" si="442"/>
        <v>1510</v>
      </c>
      <c r="J270" s="82">
        <f t="shared" si="443"/>
        <v>4.112579682068971E-2</v>
      </c>
      <c r="K270" s="82">
        <f t="shared" si="444"/>
        <v>0</v>
      </c>
      <c r="L270" s="82">
        <f t="shared" si="445"/>
        <v>2.358490566037736E-2</v>
      </c>
      <c r="M270" s="81">
        <f t="shared" si="446"/>
        <v>1.7437337851972436</v>
      </c>
      <c r="N270" s="84">
        <f t="shared" si="447"/>
        <v>1.7688496671311348E-2</v>
      </c>
      <c r="O270" s="84"/>
      <c r="P270" s="85">
        <f t="shared" si="448"/>
        <v>0.92386592351757235</v>
      </c>
      <c r="Q270" s="87">
        <f t="shared" si="449"/>
        <v>1.7688496671311348E-2</v>
      </c>
      <c r="R270" s="96">
        <f t="shared" si="450"/>
        <v>5.8445579811116311E-2</v>
      </c>
      <c r="AB270" s="119">
        <f t="shared" si="451"/>
        <v>91</v>
      </c>
      <c r="AC270" s="120">
        <f t="shared" si="452"/>
        <v>1.8571428571428572</v>
      </c>
    </row>
    <row r="271" spans="1:29" ht="13.8" x14ac:dyDescent="0.25">
      <c r="A271" s="95">
        <v>44129</v>
      </c>
      <c r="B271" s="81">
        <v>25955</v>
      </c>
      <c r="C271" s="81">
        <v>457</v>
      </c>
      <c r="D271" s="81">
        <v>23905</v>
      </c>
      <c r="E271" s="81"/>
      <c r="F271" s="81">
        <f t="shared" ref="F271:F284" si="453">B271-B270</f>
        <v>119</v>
      </c>
      <c r="G271" s="81">
        <f t="shared" ref="G271:G284" si="454">C271-C270</f>
        <v>0</v>
      </c>
      <c r="H271" s="81">
        <f t="shared" ref="H271:H284" si="455">D271-D270</f>
        <v>36</v>
      </c>
      <c r="I271" s="81">
        <f t="shared" ref="I271:I284" si="456">B271-C271-D271</f>
        <v>1593</v>
      </c>
      <c r="J271" s="82">
        <f t="shared" ref="J271:J284" si="457">F271/I270*$B$2/($B$2-B270)</f>
        <v>7.8847680607912418E-2</v>
      </c>
      <c r="K271" s="82">
        <f t="shared" ref="K271:K284" si="458">G271/I270</f>
        <v>0</v>
      </c>
      <c r="L271" s="82">
        <f t="shared" ref="L271:L284" si="459">H271/I270</f>
        <v>2.3841059602649008E-2</v>
      </c>
      <c r="M271" s="81">
        <f t="shared" ref="M271:M284" si="460">J271/(K271+L271)</f>
        <v>3.3072221588318818</v>
      </c>
      <c r="N271" s="84">
        <f t="shared" ref="N271:N284" si="461">C271/B271</f>
        <v>1.760739741860913E-2</v>
      </c>
      <c r="O271" s="84"/>
      <c r="P271" s="85">
        <f t="shared" ref="P271:P284" si="462">D271/B271</f>
        <v>0.92101714505875554</v>
      </c>
      <c r="Q271" s="87">
        <f t="shared" ref="Q271:Q284" si="463">N271</f>
        <v>1.760739741860913E-2</v>
      </c>
      <c r="R271" s="96">
        <f t="shared" ref="R271:R284" si="464">IF(P271="","",1-SUM(P271:Q271))</f>
        <v>6.1375457522635291E-2</v>
      </c>
      <c r="AB271" s="119">
        <f t="shared" ref="AB271:AB284" si="465">AVERAGE(F265:F271)</f>
        <v>97.142857142857139</v>
      </c>
      <c r="AC271" s="120">
        <f t="shared" ref="AC271:AC284" si="466">AVERAGE(G265:G271)</f>
        <v>1.8571428571428572</v>
      </c>
    </row>
    <row r="272" spans="1:29" ht="13.8" x14ac:dyDescent="0.25">
      <c r="A272" s="95">
        <v>44130</v>
      </c>
      <c r="B272" s="81">
        <v>26043</v>
      </c>
      <c r="C272" s="81">
        <v>460</v>
      </c>
      <c r="D272" s="81">
        <v>23981</v>
      </c>
      <c r="E272" s="81"/>
      <c r="F272" s="81">
        <f t="shared" si="453"/>
        <v>88</v>
      </c>
      <c r="G272" s="81">
        <f t="shared" si="454"/>
        <v>3</v>
      </c>
      <c r="H272" s="81">
        <f t="shared" si="455"/>
        <v>76</v>
      </c>
      <c r="I272" s="81">
        <f t="shared" si="456"/>
        <v>1602</v>
      </c>
      <c r="J272" s="82">
        <f t="shared" si="457"/>
        <v>5.5269662600168107E-2</v>
      </c>
      <c r="K272" s="82">
        <f t="shared" si="458"/>
        <v>1.8832391713747645E-3</v>
      </c>
      <c r="L272" s="82">
        <f t="shared" si="459"/>
        <v>4.7708725674827368E-2</v>
      </c>
      <c r="M272" s="81">
        <f t="shared" si="460"/>
        <v>1.1144882597730101</v>
      </c>
      <c r="N272" s="84">
        <f t="shared" si="461"/>
        <v>1.7663095649502747E-2</v>
      </c>
      <c r="O272" s="84"/>
      <c r="P272" s="85">
        <f t="shared" si="462"/>
        <v>0.92082325384940289</v>
      </c>
      <c r="Q272" s="87">
        <f t="shared" si="463"/>
        <v>1.7663095649502747E-2</v>
      </c>
      <c r="R272" s="96">
        <f t="shared" si="464"/>
        <v>6.1513650501094363E-2</v>
      </c>
      <c r="AB272" s="119">
        <f t="shared" si="465"/>
        <v>101.42857142857143</v>
      </c>
      <c r="AC272" s="120">
        <f t="shared" si="466"/>
        <v>1.8571428571428572</v>
      </c>
    </row>
    <row r="273" spans="1:29" ht="13.8" x14ac:dyDescent="0.25">
      <c r="A273" s="95">
        <v>44131</v>
      </c>
      <c r="B273" s="81">
        <v>26146</v>
      </c>
      <c r="C273" s="81">
        <v>461</v>
      </c>
      <c r="D273" s="81">
        <v>24073</v>
      </c>
      <c r="E273" s="81"/>
      <c r="F273" s="81">
        <f t="shared" si="453"/>
        <v>103</v>
      </c>
      <c r="G273" s="81">
        <f t="shared" si="454"/>
        <v>1</v>
      </c>
      <c r="H273" s="81">
        <f t="shared" si="455"/>
        <v>92</v>
      </c>
      <c r="I273" s="81">
        <f t="shared" si="456"/>
        <v>1612</v>
      </c>
      <c r="J273" s="82">
        <f t="shared" si="457"/>
        <v>6.4327307792044028E-2</v>
      </c>
      <c r="K273" s="82">
        <f t="shared" si="458"/>
        <v>6.2421972534332086E-4</v>
      </c>
      <c r="L273" s="82">
        <f t="shared" si="459"/>
        <v>5.742821473158552E-2</v>
      </c>
      <c r="M273" s="81">
        <f t="shared" si="460"/>
        <v>1.108089753579081</v>
      </c>
      <c r="N273" s="84">
        <f t="shared" si="461"/>
        <v>1.7631760116270174E-2</v>
      </c>
      <c r="O273" s="84"/>
      <c r="P273" s="85">
        <f t="shared" si="462"/>
        <v>0.92071444962900639</v>
      </c>
      <c r="Q273" s="87">
        <f t="shared" si="463"/>
        <v>1.7631760116270174E-2</v>
      </c>
      <c r="R273" s="96">
        <f t="shared" si="464"/>
        <v>6.1653790254723395E-2</v>
      </c>
      <c r="AB273" s="119">
        <f t="shared" si="465"/>
        <v>103.14285714285714</v>
      </c>
      <c r="AC273" s="120">
        <f t="shared" si="466"/>
        <v>1.5714285714285714</v>
      </c>
    </row>
    <row r="274" spans="1:29" ht="13.8" x14ac:dyDescent="0.25">
      <c r="A274" s="95">
        <v>44132</v>
      </c>
      <c r="B274" s="81">
        <v>26271</v>
      </c>
      <c r="C274" s="81">
        <v>462</v>
      </c>
      <c r="D274" s="81">
        <v>24168</v>
      </c>
      <c r="E274" s="81"/>
      <c r="F274" s="81">
        <f t="shared" si="453"/>
        <v>125</v>
      </c>
      <c r="G274" s="81">
        <f t="shared" si="454"/>
        <v>1</v>
      </c>
      <c r="H274" s="81">
        <f t="shared" si="455"/>
        <v>95</v>
      </c>
      <c r="I274" s="81">
        <f t="shared" si="456"/>
        <v>1641</v>
      </c>
      <c r="J274" s="82">
        <f t="shared" si="457"/>
        <v>7.758298969882424E-2</v>
      </c>
      <c r="K274" s="82">
        <f t="shared" si="458"/>
        <v>6.2034739454094293E-4</v>
      </c>
      <c r="L274" s="82">
        <f t="shared" si="459"/>
        <v>5.8933002481389579E-2</v>
      </c>
      <c r="M274" s="81">
        <f t="shared" si="460"/>
        <v>1.3027477020260902</v>
      </c>
      <c r="N274" s="84">
        <f t="shared" si="461"/>
        <v>1.7585931254996003E-2</v>
      </c>
      <c r="O274" s="84"/>
      <c r="P274" s="85">
        <f t="shared" si="462"/>
        <v>0.91994975448212857</v>
      </c>
      <c r="Q274" s="87">
        <f t="shared" si="463"/>
        <v>1.7585931254996003E-2</v>
      </c>
      <c r="R274" s="96">
        <f t="shared" si="464"/>
        <v>6.2464314262875464E-2</v>
      </c>
      <c r="AB274" s="119">
        <f t="shared" si="465"/>
        <v>104</v>
      </c>
      <c r="AC274" s="120">
        <f t="shared" si="466"/>
        <v>1.2857142857142858</v>
      </c>
    </row>
    <row r="275" spans="1:29" ht="13.8" x14ac:dyDescent="0.25">
      <c r="A275" s="95">
        <v>44133</v>
      </c>
      <c r="B275" s="81">
        <v>26385</v>
      </c>
      <c r="C275" s="81">
        <v>463</v>
      </c>
      <c r="D275" s="81">
        <v>24227</v>
      </c>
      <c r="E275" s="81"/>
      <c r="F275" s="81">
        <f t="shared" si="453"/>
        <v>114</v>
      </c>
      <c r="G275" s="81">
        <f t="shared" si="454"/>
        <v>1</v>
      </c>
      <c r="H275" s="81">
        <f t="shared" si="455"/>
        <v>59</v>
      </c>
      <c r="I275" s="81">
        <f t="shared" si="456"/>
        <v>1695</v>
      </c>
      <c r="J275" s="82">
        <f t="shared" si="457"/>
        <v>6.9505450967037127E-2</v>
      </c>
      <c r="K275" s="82">
        <f t="shared" si="458"/>
        <v>6.0938452163315055E-4</v>
      </c>
      <c r="L275" s="82">
        <f t="shared" si="459"/>
        <v>3.5953686776355881E-2</v>
      </c>
      <c r="M275" s="81">
        <f t="shared" si="460"/>
        <v>1.9009740839484655</v>
      </c>
      <c r="N275" s="84">
        <f t="shared" si="461"/>
        <v>1.754784915671783E-2</v>
      </c>
      <c r="O275" s="84"/>
      <c r="P275" s="85">
        <f t="shared" si="462"/>
        <v>0.91821110479439072</v>
      </c>
      <c r="Q275" s="87">
        <f t="shared" si="463"/>
        <v>1.754784915671783E-2</v>
      </c>
      <c r="R275" s="96">
        <f t="shared" si="464"/>
        <v>6.424104604889147E-2</v>
      </c>
      <c r="AB275" s="119">
        <f t="shared" si="465"/>
        <v>98.142857142857139</v>
      </c>
      <c r="AC275" s="120">
        <f t="shared" si="466"/>
        <v>1.1428571428571428</v>
      </c>
    </row>
    <row r="276" spans="1:29" ht="13.8" x14ac:dyDescent="0.25">
      <c r="A276" s="95">
        <v>44134</v>
      </c>
      <c r="B276" s="81">
        <v>26511</v>
      </c>
      <c r="C276" s="81">
        <v>464</v>
      </c>
      <c r="D276" s="81">
        <v>24311</v>
      </c>
      <c r="E276" s="81"/>
      <c r="F276" s="81">
        <f t="shared" si="453"/>
        <v>126</v>
      </c>
      <c r="G276" s="81">
        <f t="shared" si="454"/>
        <v>1</v>
      </c>
      <c r="H276" s="81">
        <f t="shared" si="455"/>
        <v>84</v>
      </c>
      <c r="I276" s="81">
        <f t="shared" si="456"/>
        <v>1736</v>
      </c>
      <c r="J276" s="82">
        <f t="shared" si="457"/>
        <v>7.4374559057414052E-2</v>
      </c>
      <c r="K276" s="82">
        <f t="shared" si="458"/>
        <v>5.8997050147492625E-4</v>
      </c>
      <c r="L276" s="82">
        <f t="shared" si="459"/>
        <v>4.9557522123893805E-2</v>
      </c>
      <c r="M276" s="81">
        <f t="shared" si="460"/>
        <v>1.4831162070860802</v>
      </c>
      <c r="N276" s="84">
        <f t="shared" si="461"/>
        <v>1.7502168911018069E-2</v>
      </c>
      <c r="O276" s="84"/>
      <c r="P276" s="85">
        <f t="shared" si="462"/>
        <v>0.9170155784391385</v>
      </c>
      <c r="Q276" s="87">
        <f t="shared" si="463"/>
        <v>1.7502168911018069E-2</v>
      </c>
      <c r="R276" s="96">
        <f t="shared" si="464"/>
        <v>6.548225264984342E-2</v>
      </c>
      <c r="AB276" s="119">
        <f t="shared" si="465"/>
        <v>105.14285714285714</v>
      </c>
      <c r="AC276" s="120">
        <f t="shared" si="466"/>
        <v>1</v>
      </c>
    </row>
    <row r="277" spans="1:29" ht="13.8" x14ac:dyDescent="0.25">
      <c r="A277" s="95">
        <v>44135</v>
      </c>
      <c r="B277" s="81">
        <v>26635</v>
      </c>
      <c r="C277" s="81">
        <v>466</v>
      </c>
      <c r="D277" s="81">
        <v>24357</v>
      </c>
      <c r="E277" s="81"/>
      <c r="F277" s="81">
        <f t="shared" si="453"/>
        <v>124</v>
      </c>
      <c r="G277" s="81">
        <f t="shared" si="454"/>
        <v>2</v>
      </c>
      <c r="H277" s="81">
        <f t="shared" si="455"/>
        <v>46</v>
      </c>
      <c r="I277" s="81">
        <f t="shared" si="456"/>
        <v>1812</v>
      </c>
      <c r="J277" s="82">
        <f t="shared" si="457"/>
        <v>7.1465525839989205E-2</v>
      </c>
      <c r="K277" s="82">
        <f t="shared" si="458"/>
        <v>1.152073732718894E-3</v>
      </c>
      <c r="L277" s="82">
        <f t="shared" si="459"/>
        <v>2.6497695852534562E-2</v>
      </c>
      <c r="M277" s="81">
        <f t="shared" si="460"/>
        <v>2.5846698512129431</v>
      </c>
      <c r="N277" s="84">
        <f t="shared" si="461"/>
        <v>1.7495776234278206E-2</v>
      </c>
      <c r="O277" s="84"/>
      <c r="P277" s="85">
        <f t="shared" si="462"/>
        <v>0.91447343720668295</v>
      </c>
      <c r="Q277" s="87">
        <f t="shared" si="463"/>
        <v>1.7495776234278206E-2</v>
      </c>
      <c r="R277" s="96">
        <f t="shared" si="464"/>
        <v>6.8030786559038825E-2</v>
      </c>
      <c r="AB277" s="119">
        <f t="shared" si="465"/>
        <v>114.14285714285714</v>
      </c>
      <c r="AC277" s="120">
        <f t="shared" si="466"/>
        <v>1.2857142857142858</v>
      </c>
    </row>
    <row r="278" spans="1:29" ht="13.8" x14ac:dyDescent="0.25">
      <c r="A278" s="95">
        <v>44136</v>
      </c>
      <c r="B278" s="81">
        <v>26732</v>
      </c>
      <c r="C278" s="81">
        <v>468</v>
      </c>
      <c r="D278" s="81">
        <v>24395</v>
      </c>
      <c r="E278" s="81"/>
      <c r="F278" s="81">
        <f t="shared" si="453"/>
        <v>97</v>
      </c>
      <c r="G278" s="81">
        <f t="shared" si="454"/>
        <v>2</v>
      </c>
      <c r="H278" s="81">
        <f t="shared" si="455"/>
        <v>38</v>
      </c>
      <c r="I278" s="81">
        <f t="shared" si="456"/>
        <v>1869</v>
      </c>
      <c r="J278" s="82">
        <f t="shared" si="457"/>
        <v>5.3559833851516671E-2</v>
      </c>
      <c r="K278" s="82">
        <f t="shared" si="458"/>
        <v>1.1037527593818985E-3</v>
      </c>
      <c r="L278" s="82">
        <f t="shared" si="459"/>
        <v>2.097130242825607E-2</v>
      </c>
      <c r="M278" s="81">
        <f t="shared" si="460"/>
        <v>2.4262604734737052</v>
      </c>
      <c r="N278" s="84">
        <f t="shared" si="461"/>
        <v>1.7507107586413287E-2</v>
      </c>
      <c r="O278" s="84"/>
      <c r="P278" s="85">
        <f t="shared" si="462"/>
        <v>0.91257668711656437</v>
      </c>
      <c r="Q278" s="87">
        <f t="shared" si="463"/>
        <v>1.7507107586413287E-2</v>
      </c>
      <c r="R278" s="96">
        <f t="shared" si="464"/>
        <v>6.991620529702236E-2</v>
      </c>
      <c r="AB278" s="119">
        <f t="shared" si="465"/>
        <v>111</v>
      </c>
      <c r="AC278" s="120">
        <f t="shared" si="466"/>
        <v>1.5714285714285714</v>
      </c>
    </row>
    <row r="279" spans="1:29" ht="13.8" x14ac:dyDescent="0.25">
      <c r="A279" s="95">
        <v>44137</v>
      </c>
      <c r="B279" s="81">
        <v>26807</v>
      </c>
      <c r="C279" s="81">
        <v>472</v>
      </c>
      <c r="D279" s="81">
        <v>24510</v>
      </c>
      <c r="E279" s="81"/>
      <c r="F279" s="81">
        <f t="shared" si="453"/>
        <v>75</v>
      </c>
      <c r="G279" s="81">
        <f t="shared" si="454"/>
        <v>4</v>
      </c>
      <c r="H279" s="81">
        <f t="shared" si="455"/>
        <v>115</v>
      </c>
      <c r="I279" s="81">
        <f t="shared" si="456"/>
        <v>1825</v>
      </c>
      <c r="J279" s="82">
        <f t="shared" si="457"/>
        <v>4.0149344976780306E-2</v>
      </c>
      <c r="K279" s="82">
        <f t="shared" si="458"/>
        <v>2.1401819154628142E-3</v>
      </c>
      <c r="L279" s="82">
        <f t="shared" si="459"/>
        <v>6.1530230069555915E-2</v>
      </c>
      <c r="M279" s="81">
        <f t="shared" si="460"/>
        <v>0.63058088875296125</v>
      </c>
      <c r="N279" s="84">
        <f t="shared" si="461"/>
        <v>1.7607341366061104E-2</v>
      </c>
      <c r="O279" s="84"/>
      <c r="P279" s="85">
        <f t="shared" si="462"/>
        <v>0.91431342559779161</v>
      </c>
      <c r="Q279" s="87">
        <f t="shared" si="463"/>
        <v>1.7607341366061104E-2</v>
      </c>
      <c r="R279" s="96">
        <f t="shared" si="464"/>
        <v>6.8079233036147269E-2</v>
      </c>
      <c r="AB279" s="119">
        <f t="shared" si="465"/>
        <v>109.14285714285714</v>
      </c>
      <c r="AC279" s="120">
        <f t="shared" si="466"/>
        <v>1.7142857142857142</v>
      </c>
    </row>
    <row r="280" spans="1:29" ht="13.8" x14ac:dyDescent="0.25">
      <c r="A280" s="95">
        <v>44138</v>
      </c>
      <c r="B280" s="81">
        <v>26925</v>
      </c>
      <c r="C280" s="81">
        <v>474</v>
      </c>
      <c r="D280" s="81">
        <v>24616</v>
      </c>
      <c r="E280" s="81"/>
      <c r="F280" s="81">
        <f t="shared" si="453"/>
        <v>118</v>
      </c>
      <c r="G280" s="81">
        <f t="shared" si="454"/>
        <v>2</v>
      </c>
      <c r="H280" s="81">
        <f t="shared" si="455"/>
        <v>106</v>
      </c>
      <c r="I280" s="81">
        <f t="shared" si="456"/>
        <v>1835</v>
      </c>
      <c r="J280" s="82">
        <f t="shared" si="457"/>
        <v>6.4691359267743331E-2</v>
      </c>
      <c r="K280" s="82">
        <f t="shared" si="458"/>
        <v>1.095890410958904E-3</v>
      </c>
      <c r="L280" s="82">
        <f t="shared" si="459"/>
        <v>5.8082191780821919E-2</v>
      </c>
      <c r="M280" s="81">
        <f t="shared" si="460"/>
        <v>1.0931641728114037</v>
      </c>
      <c r="N280" s="84">
        <f t="shared" si="461"/>
        <v>1.7604456824512536E-2</v>
      </c>
      <c r="O280" s="84"/>
      <c r="P280" s="85">
        <f t="shared" si="462"/>
        <v>0.91424326833797587</v>
      </c>
      <c r="Q280" s="87">
        <f t="shared" si="463"/>
        <v>1.7604456824512536E-2</v>
      </c>
      <c r="R280" s="96">
        <f t="shared" si="464"/>
        <v>6.8152274837511628E-2</v>
      </c>
      <c r="AB280" s="119">
        <f t="shared" si="465"/>
        <v>111.28571428571429</v>
      </c>
      <c r="AC280" s="120">
        <f t="shared" si="466"/>
        <v>1.8571428571428572</v>
      </c>
    </row>
    <row r="281" spans="1:29" ht="13.8" x14ac:dyDescent="0.25">
      <c r="A281" s="95">
        <v>44139</v>
      </c>
      <c r="B281" s="81">
        <v>27050</v>
      </c>
      <c r="C281" s="81">
        <v>475</v>
      </c>
      <c r="D281" s="81">
        <v>24735</v>
      </c>
      <c r="E281" s="81"/>
      <c r="F281" s="81">
        <f t="shared" si="453"/>
        <v>125</v>
      </c>
      <c r="G281" s="81">
        <f t="shared" si="454"/>
        <v>1</v>
      </c>
      <c r="H281" s="81">
        <f t="shared" si="455"/>
        <v>119</v>
      </c>
      <c r="I281" s="81">
        <f t="shared" si="456"/>
        <v>1840</v>
      </c>
      <c r="J281" s="82">
        <f t="shared" si="457"/>
        <v>6.8155684278521866E-2</v>
      </c>
      <c r="K281" s="82">
        <f t="shared" si="458"/>
        <v>5.4495912806539512E-4</v>
      </c>
      <c r="L281" s="82">
        <f t="shared" si="459"/>
        <v>6.4850136239782016E-2</v>
      </c>
      <c r="M281" s="81">
        <f t="shared" si="460"/>
        <v>1.0422140054257303</v>
      </c>
      <c r="N281" s="84">
        <f t="shared" si="461"/>
        <v>1.756007393715342E-2</v>
      </c>
      <c r="O281" s="84"/>
      <c r="P281" s="85">
        <f t="shared" si="462"/>
        <v>0.91441774491682071</v>
      </c>
      <c r="Q281" s="87">
        <f t="shared" si="463"/>
        <v>1.756007393715342E-2</v>
      </c>
      <c r="R281" s="96">
        <f t="shared" si="464"/>
        <v>6.8022181146025873E-2</v>
      </c>
      <c r="AB281" s="119">
        <f t="shared" si="465"/>
        <v>111.28571428571429</v>
      </c>
      <c r="AC281" s="120">
        <f t="shared" si="466"/>
        <v>1.8571428571428572</v>
      </c>
    </row>
    <row r="282" spans="1:29" ht="13.8" x14ac:dyDescent="0.25">
      <c r="A282" s="95">
        <v>44140</v>
      </c>
      <c r="B282" s="81">
        <v>27195</v>
      </c>
      <c r="C282" s="81">
        <v>476</v>
      </c>
      <c r="D282" s="81">
        <v>24821</v>
      </c>
      <c r="E282" s="81"/>
      <c r="F282" s="81">
        <f t="shared" si="453"/>
        <v>145</v>
      </c>
      <c r="G282" s="81">
        <f t="shared" si="454"/>
        <v>1</v>
      </c>
      <c r="H282" s="81">
        <f t="shared" si="455"/>
        <v>86</v>
      </c>
      <c r="I282" s="81">
        <f t="shared" si="456"/>
        <v>1898</v>
      </c>
      <c r="J282" s="82">
        <f t="shared" si="457"/>
        <v>7.8845947529313523E-2</v>
      </c>
      <c r="K282" s="82">
        <f t="shared" si="458"/>
        <v>5.4347826086956522E-4</v>
      </c>
      <c r="L282" s="82">
        <f t="shared" si="459"/>
        <v>4.6739130434782609E-2</v>
      </c>
      <c r="M282" s="81">
        <f t="shared" si="460"/>
        <v>1.6675464764820331</v>
      </c>
      <c r="N282" s="84">
        <f t="shared" si="461"/>
        <v>1.7503217503217504E-2</v>
      </c>
      <c r="O282" s="84"/>
      <c r="P282" s="85">
        <f t="shared" si="462"/>
        <v>0.91270454127596989</v>
      </c>
      <c r="Q282" s="87">
        <f t="shared" si="463"/>
        <v>1.7503217503217504E-2</v>
      </c>
      <c r="R282" s="96">
        <f t="shared" si="464"/>
        <v>6.9792241220812623E-2</v>
      </c>
      <c r="AB282" s="119">
        <f t="shared" si="465"/>
        <v>115.71428571428571</v>
      </c>
      <c r="AC282" s="120">
        <f t="shared" si="466"/>
        <v>1.8571428571428572</v>
      </c>
    </row>
    <row r="283" spans="1:29" ht="13.8" x14ac:dyDescent="0.25">
      <c r="A283" s="95">
        <v>44141</v>
      </c>
      <c r="B283" s="81">
        <v>27284</v>
      </c>
      <c r="C283" s="81">
        <v>477</v>
      </c>
      <c r="D283" s="81">
        <v>24910</v>
      </c>
      <c r="E283" s="81"/>
      <c r="F283" s="81">
        <f t="shared" si="453"/>
        <v>89</v>
      </c>
      <c r="G283" s="81">
        <f t="shared" si="454"/>
        <v>1</v>
      </c>
      <c r="H283" s="81">
        <f t="shared" si="455"/>
        <v>89</v>
      </c>
      <c r="I283" s="81">
        <f t="shared" si="456"/>
        <v>1897</v>
      </c>
      <c r="J283" s="82">
        <f t="shared" si="457"/>
        <v>4.6916350801541128E-2</v>
      </c>
      <c r="K283" s="82">
        <f t="shared" si="458"/>
        <v>5.2687038988408848E-4</v>
      </c>
      <c r="L283" s="82">
        <f t="shared" si="459"/>
        <v>4.6891464699683881E-2</v>
      </c>
      <c r="M283" s="81">
        <f t="shared" si="460"/>
        <v>0.98941370912583393</v>
      </c>
      <c r="N283" s="84">
        <f t="shared" si="461"/>
        <v>1.7482773786834774E-2</v>
      </c>
      <c r="O283" s="84"/>
      <c r="P283" s="85">
        <f t="shared" si="462"/>
        <v>0.91298929775692717</v>
      </c>
      <c r="Q283" s="87">
        <f t="shared" si="463"/>
        <v>1.7482773786834774E-2</v>
      </c>
      <c r="R283" s="96">
        <f t="shared" si="464"/>
        <v>6.9527928456238008E-2</v>
      </c>
      <c r="AB283" s="119">
        <f t="shared" si="465"/>
        <v>110.42857142857143</v>
      </c>
      <c r="AC283" s="120">
        <f t="shared" si="466"/>
        <v>1.8571428571428572</v>
      </c>
    </row>
    <row r="284" spans="1:29" ht="14.4" thickBot="1" x14ac:dyDescent="0.3">
      <c r="A284" s="99">
        <v>44142</v>
      </c>
      <c r="B284" s="100">
        <v>27427</v>
      </c>
      <c r="C284" s="100">
        <v>478</v>
      </c>
      <c r="D284" s="100">
        <v>24968</v>
      </c>
      <c r="E284" s="100"/>
      <c r="F284" s="100">
        <f t="shared" si="453"/>
        <v>143</v>
      </c>
      <c r="G284" s="100">
        <f t="shared" si="454"/>
        <v>1</v>
      </c>
      <c r="H284" s="100">
        <f t="shared" si="455"/>
        <v>58</v>
      </c>
      <c r="I284" s="100">
        <f t="shared" si="456"/>
        <v>1981</v>
      </c>
      <c r="J284" s="101">
        <f t="shared" si="457"/>
        <v>7.5422320003768126E-2</v>
      </c>
      <c r="K284" s="101">
        <f t="shared" si="458"/>
        <v>5.2714812862414342E-4</v>
      </c>
      <c r="L284" s="101">
        <f t="shared" si="459"/>
        <v>3.0574591460200317E-2</v>
      </c>
      <c r="M284" s="100">
        <f t="shared" si="460"/>
        <v>2.4250193397821715</v>
      </c>
      <c r="N284" s="102">
        <f t="shared" si="461"/>
        <v>1.7428081817187444E-2</v>
      </c>
      <c r="O284" s="102"/>
      <c r="P284" s="103">
        <f t="shared" si="462"/>
        <v>0.91034382178145623</v>
      </c>
      <c r="Q284" s="104">
        <f t="shared" si="463"/>
        <v>1.7428081817187444E-2</v>
      </c>
      <c r="R284" s="105">
        <f t="shared" si="464"/>
        <v>7.2228096401356301E-2</v>
      </c>
      <c r="AB284" s="121">
        <f t="shared" si="465"/>
        <v>113.14285714285714</v>
      </c>
      <c r="AC284" s="122">
        <f t="shared" si="466"/>
        <v>1.7142857142857142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284"/>
  <sheetViews>
    <sheetView workbookViewId="0">
      <pane xSplit="1" ySplit="3" topLeftCell="N116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42" x14ac:dyDescent="0.25">
      <c r="A1" s="2" t="s">
        <v>29</v>
      </c>
      <c r="B1" s="49">
        <f>B134/B2</f>
        <v>3.8993694963827259E-3</v>
      </c>
      <c r="C1" s="49">
        <f>C134/B2</f>
        <v>5.6422377981108277E-4</v>
      </c>
      <c r="D1" t="s">
        <v>175</v>
      </c>
    </row>
    <row r="2" spans="1:42" ht="13.8" thickBot="1" x14ac:dyDescent="0.3">
      <c r="A2" t="s">
        <v>70</v>
      </c>
      <c r="B2">
        <v>60461826</v>
      </c>
      <c r="D2" s="23" t="s">
        <v>71</v>
      </c>
      <c r="E2" s="23"/>
      <c r="N2" s="41">
        <f>N99/'Country Statistics'!$D$30</f>
        <v>5.3380227720361004</v>
      </c>
      <c r="O2" s="41"/>
    </row>
    <row r="3" spans="1:42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  <c r="AL3" s="2" t="s">
        <v>211</v>
      </c>
      <c r="AM3" t="s">
        <v>208</v>
      </c>
      <c r="AN3" t="s">
        <v>209</v>
      </c>
      <c r="AO3"/>
      <c r="AP3"/>
    </row>
    <row r="4" spans="1:42" ht="13.8" x14ac:dyDescent="0.25">
      <c r="A4" s="106">
        <v>43862</v>
      </c>
      <c r="B4" s="107">
        <v>2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2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42" ht="13.8" x14ac:dyDescent="0.25">
      <c r="A5" s="95">
        <v>43863</v>
      </c>
      <c r="B5" s="81">
        <v>2</v>
      </c>
      <c r="C5" s="81">
        <v>0</v>
      </c>
      <c r="D5" s="81">
        <v>0</v>
      </c>
      <c r="E5" s="81"/>
      <c r="F5" s="81">
        <f t="shared" ref="F5:F41" si="0">B5-B4</f>
        <v>0</v>
      </c>
      <c r="G5" s="81">
        <f t="shared" ref="G5:G41" si="1">C5-C4</f>
        <v>0</v>
      </c>
      <c r="H5" s="81">
        <f t="shared" ref="H5:H41" si="2">D5-D4</f>
        <v>0</v>
      </c>
      <c r="I5" s="81">
        <f t="shared" ref="I5:I55" si="3">B5-C5-D5</f>
        <v>2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  <c r="AL5">
        <f>IF(E5="",AL4,E5)</f>
        <v>0</v>
      </c>
    </row>
    <row r="6" spans="1:42" ht="13.8" x14ac:dyDescent="0.25">
      <c r="A6" s="95">
        <v>43864</v>
      </c>
      <c r="B6" s="81">
        <v>2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2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  <c r="AL6">
        <f t="shared" ref="AL6:AL69" si="5">IF(E6="",AL5,E6)</f>
        <v>0</v>
      </c>
    </row>
    <row r="7" spans="1:42" ht="13.8" x14ac:dyDescent="0.25">
      <c r="A7" s="95">
        <v>43865</v>
      </c>
      <c r="B7" s="81">
        <v>2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2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  <c r="AL7">
        <f t="shared" si="5"/>
        <v>0</v>
      </c>
    </row>
    <row r="8" spans="1:42" ht="13.8" x14ac:dyDescent="0.25">
      <c r="A8" s="95">
        <v>43866</v>
      </c>
      <c r="B8" s="81">
        <v>2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2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  <c r="AL8">
        <f t="shared" si="5"/>
        <v>0</v>
      </c>
    </row>
    <row r="9" spans="1:42" ht="13.8" x14ac:dyDescent="0.25">
      <c r="A9" s="95">
        <v>43867</v>
      </c>
      <c r="B9" s="81">
        <v>2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2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  <c r="AL9">
        <f t="shared" si="5"/>
        <v>0</v>
      </c>
    </row>
    <row r="10" spans="1:42" ht="13.8" x14ac:dyDescent="0.25">
      <c r="A10" s="95">
        <v>43868</v>
      </c>
      <c r="B10" s="81">
        <v>3</v>
      </c>
      <c r="C10" s="81">
        <v>0</v>
      </c>
      <c r="D10" s="81">
        <v>0</v>
      </c>
      <c r="E10" s="81"/>
      <c r="F10" s="81">
        <f t="shared" si="0"/>
        <v>1</v>
      </c>
      <c r="G10" s="81">
        <f t="shared" si="1"/>
        <v>0</v>
      </c>
      <c r="H10" s="81">
        <f t="shared" si="2"/>
        <v>0</v>
      </c>
      <c r="I10" s="81">
        <f t="shared" si="3"/>
        <v>3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  <c r="AL10">
        <f t="shared" si="5"/>
        <v>0</v>
      </c>
    </row>
    <row r="11" spans="1:42" ht="13.8" x14ac:dyDescent="0.25">
      <c r="A11" s="95">
        <v>43869</v>
      </c>
      <c r="B11" s="81">
        <v>3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3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0.14285714285714285</v>
      </c>
      <c r="AC11" s="120">
        <f>AVERAGE(G5:G11)</f>
        <v>0</v>
      </c>
      <c r="AL11">
        <f t="shared" si="5"/>
        <v>0</v>
      </c>
    </row>
    <row r="12" spans="1:42" ht="13.8" x14ac:dyDescent="0.25">
      <c r="A12" s="95">
        <v>43870</v>
      </c>
      <c r="B12" s="81">
        <v>3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1"/>
        <v>0</v>
      </c>
      <c r="H12" s="81">
        <f t="shared" si="2"/>
        <v>0</v>
      </c>
      <c r="I12" s="81">
        <f t="shared" si="3"/>
        <v>3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6">AVERAGE(F6:F12)</f>
        <v>0.14285714285714285</v>
      </c>
      <c r="AC12" s="120">
        <f t="shared" si="6"/>
        <v>0</v>
      </c>
      <c r="AL12">
        <f t="shared" si="5"/>
        <v>0</v>
      </c>
      <c r="AO12" s="48"/>
      <c r="AP12" s="48"/>
    </row>
    <row r="13" spans="1:42" ht="13.8" x14ac:dyDescent="0.25">
      <c r="A13" s="95">
        <v>43871</v>
      </c>
      <c r="B13" s="81">
        <v>3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3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6"/>
        <v>0.14285714285714285</v>
      </c>
      <c r="AC13" s="120">
        <f t="shared" si="6"/>
        <v>0</v>
      </c>
      <c r="AL13">
        <f t="shared" si="5"/>
        <v>0</v>
      </c>
      <c r="AO13" s="48"/>
      <c r="AP13" s="48"/>
    </row>
    <row r="14" spans="1:42" ht="13.8" x14ac:dyDescent="0.25">
      <c r="A14" s="95">
        <v>43872</v>
      </c>
      <c r="B14" s="81">
        <v>3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1"/>
        <v>0</v>
      </c>
      <c r="H14" s="81">
        <f t="shared" si="2"/>
        <v>0</v>
      </c>
      <c r="I14" s="81">
        <f t="shared" si="3"/>
        <v>3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6"/>
        <v>0.14285714285714285</v>
      </c>
      <c r="AC14" s="120">
        <f t="shared" si="6"/>
        <v>0</v>
      </c>
      <c r="AL14">
        <f t="shared" si="5"/>
        <v>0</v>
      </c>
      <c r="AO14" s="48"/>
      <c r="AP14" s="48"/>
    </row>
    <row r="15" spans="1:42" ht="13.8" x14ac:dyDescent="0.25">
      <c r="A15" s="95">
        <v>43873</v>
      </c>
      <c r="B15" s="81">
        <v>3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1"/>
        <v>0</v>
      </c>
      <c r="H15" s="81">
        <f t="shared" si="2"/>
        <v>0</v>
      </c>
      <c r="I15" s="81">
        <f t="shared" si="3"/>
        <v>3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6"/>
        <v>0.14285714285714285</v>
      </c>
      <c r="AC15" s="120">
        <f t="shared" si="6"/>
        <v>0</v>
      </c>
      <c r="AL15">
        <f t="shared" si="5"/>
        <v>0</v>
      </c>
      <c r="AO15" s="48"/>
      <c r="AP15" s="48"/>
    </row>
    <row r="16" spans="1:42" ht="13.8" x14ac:dyDescent="0.25">
      <c r="A16" s="95">
        <v>43874</v>
      </c>
      <c r="B16" s="81">
        <v>3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3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6"/>
        <v>0.14285714285714285</v>
      </c>
      <c r="AC16" s="120">
        <f t="shared" si="6"/>
        <v>0</v>
      </c>
      <c r="AL16">
        <f t="shared" si="5"/>
        <v>0</v>
      </c>
      <c r="AO16" s="48"/>
      <c r="AP16" s="48"/>
    </row>
    <row r="17" spans="1:42" ht="13.8" x14ac:dyDescent="0.25">
      <c r="A17" s="95">
        <v>43875</v>
      </c>
      <c r="B17" s="81">
        <v>3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3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6"/>
        <v>0</v>
      </c>
      <c r="AC17" s="120">
        <f t="shared" si="6"/>
        <v>0</v>
      </c>
      <c r="AL17">
        <f t="shared" si="5"/>
        <v>0</v>
      </c>
      <c r="AO17" s="48"/>
      <c r="AP17" s="48"/>
    </row>
    <row r="18" spans="1:42" ht="13.8" x14ac:dyDescent="0.25">
      <c r="A18" s="95">
        <v>43876</v>
      </c>
      <c r="B18" s="81">
        <v>3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1"/>
        <v>0</v>
      </c>
      <c r="H18" s="81">
        <f t="shared" si="2"/>
        <v>0</v>
      </c>
      <c r="I18" s="81">
        <f t="shared" si="3"/>
        <v>3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6"/>
        <v>0</v>
      </c>
      <c r="AC18" s="120">
        <f t="shared" si="6"/>
        <v>0</v>
      </c>
      <c r="AL18">
        <f t="shared" si="5"/>
        <v>0</v>
      </c>
      <c r="AO18" s="48"/>
      <c r="AP18" s="48"/>
    </row>
    <row r="19" spans="1:42" ht="13.8" x14ac:dyDescent="0.25">
      <c r="A19" s="95">
        <v>43877</v>
      </c>
      <c r="B19" s="81">
        <v>3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3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6"/>
        <v>0</v>
      </c>
      <c r="AC19" s="120">
        <f t="shared" si="6"/>
        <v>0</v>
      </c>
      <c r="AL19">
        <f t="shared" si="5"/>
        <v>0</v>
      </c>
      <c r="AO19" s="48"/>
      <c r="AP19" s="48"/>
    </row>
    <row r="20" spans="1:42" ht="13.8" x14ac:dyDescent="0.25">
      <c r="A20" s="95">
        <v>43878</v>
      </c>
      <c r="B20" s="81">
        <v>3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3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6"/>
        <v>0</v>
      </c>
      <c r="AC20" s="120">
        <f t="shared" si="6"/>
        <v>0</v>
      </c>
      <c r="AL20">
        <f t="shared" si="5"/>
        <v>0</v>
      </c>
      <c r="AO20" s="48"/>
      <c r="AP20" s="48"/>
    </row>
    <row r="21" spans="1:42" ht="13.8" x14ac:dyDescent="0.25">
      <c r="A21" s="95">
        <v>43879</v>
      </c>
      <c r="B21" s="81">
        <v>3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3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6"/>
        <v>0</v>
      </c>
      <c r="AC21" s="120">
        <f t="shared" si="6"/>
        <v>0</v>
      </c>
      <c r="AL21">
        <f t="shared" si="5"/>
        <v>0</v>
      </c>
      <c r="AO21" s="48"/>
      <c r="AP21" s="48"/>
    </row>
    <row r="22" spans="1:42" ht="13.8" x14ac:dyDescent="0.25">
      <c r="A22" s="95">
        <v>43880</v>
      </c>
      <c r="B22" s="81">
        <v>3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3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6"/>
        <v>0</v>
      </c>
      <c r="AC22" s="120">
        <f t="shared" si="6"/>
        <v>0</v>
      </c>
      <c r="AL22">
        <f t="shared" si="5"/>
        <v>0</v>
      </c>
      <c r="AO22" s="48"/>
      <c r="AP22" s="48"/>
    </row>
    <row r="23" spans="1:42" ht="13.8" x14ac:dyDescent="0.25">
      <c r="A23" s="95">
        <v>43881</v>
      </c>
      <c r="B23" s="81">
        <v>3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3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6"/>
        <v>0</v>
      </c>
      <c r="AC23" s="120">
        <f t="shared" si="6"/>
        <v>0</v>
      </c>
      <c r="AL23">
        <f t="shared" si="5"/>
        <v>0</v>
      </c>
      <c r="AO23" s="48"/>
      <c r="AP23" s="48"/>
    </row>
    <row r="24" spans="1:42" ht="13.8" x14ac:dyDescent="0.25">
      <c r="A24" s="95">
        <v>43882</v>
      </c>
      <c r="B24" s="81">
        <v>20</v>
      </c>
      <c r="C24" s="81">
        <v>1</v>
      </c>
      <c r="D24" s="81">
        <v>0</v>
      </c>
      <c r="E24" s="81"/>
      <c r="F24" s="81">
        <f t="shared" si="0"/>
        <v>17</v>
      </c>
      <c r="G24" s="81">
        <f t="shared" si="1"/>
        <v>1</v>
      </c>
      <c r="H24" s="81">
        <f t="shared" si="2"/>
        <v>0</v>
      </c>
      <c r="I24" s="81">
        <f t="shared" si="3"/>
        <v>19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6"/>
        <v>2.4285714285714284</v>
      </c>
      <c r="AC24" s="120">
        <f t="shared" si="6"/>
        <v>0.14285714285714285</v>
      </c>
      <c r="AL24">
        <f t="shared" si="5"/>
        <v>0</v>
      </c>
      <c r="AO24" s="48"/>
      <c r="AP24" s="48"/>
    </row>
    <row r="25" spans="1:42" ht="13.8" x14ac:dyDescent="0.25">
      <c r="A25" s="95">
        <v>43883</v>
      </c>
      <c r="B25" s="81">
        <v>62</v>
      </c>
      <c r="C25" s="81">
        <v>2</v>
      </c>
      <c r="D25" s="81">
        <v>1</v>
      </c>
      <c r="E25" s="81"/>
      <c r="F25" s="81">
        <f t="shared" si="0"/>
        <v>42</v>
      </c>
      <c r="G25" s="81">
        <f t="shared" si="1"/>
        <v>1</v>
      </c>
      <c r="H25" s="81">
        <f t="shared" si="2"/>
        <v>1</v>
      </c>
      <c r="I25" s="81">
        <f t="shared" si="3"/>
        <v>59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6"/>
        <v>8.4285714285714288</v>
      </c>
      <c r="AC25" s="120">
        <f t="shared" si="6"/>
        <v>0.2857142857142857</v>
      </c>
      <c r="AL25">
        <f t="shared" si="5"/>
        <v>0</v>
      </c>
      <c r="AO25" s="48"/>
      <c r="AP25" s="48"/>
    </row>
    <row r="26" spans="1:42" ht="13.8" x14ac:dyDescent="0.25">
      <c r="A26" s="95">
        <v>43884</v>
      </c>
      <c r="B26" s="81">
        <v>155</v>
      </c>
      <c r="C26" s="81">
        <v>3</v>
      </c>
      <c r="D26" s="81">
        <v>2</v>
      </c>
      <c r="E26" s="81"/>
      <c r="F26" s="81">
        <f t="shared" si="0"/>
        <v>93</v>
      </c>
      <c r="G26" s="81">
        <f t="shared" si="1"/>
        <v>1</v>
      </c>
      <c r="H26" s="81">
        <f t="shared" si="2"/>
        <v>1</v>
      </c>
      <c r="I26" s="81">
        <f t="shared" si="3"/>
        <v>150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6"/>
        <v>21.714285714285715</v>
      </c>
      <c r="AC26" s="120">
        <f t="shared" si="6"/>
        <v>0.42857142857142855</v>
      </c>
      <c r="AL26">
        <f t="shared" si="5"/>
        <v>0</v>
      </c>
      <c r="AO26" s="48"/>
      <c r="AP26" s="48"/>
    </row>
    <row r="27" spans="1:42" ht="13.8" x14ac:dyDescent="0.25">
      <c r="A27" s="95">
        <v>43885</v>
      </c>
      <c r="B27" s="81">
        <v>229</v>
      </c>
      <c r="C27" s="81">
        <v>7</v>
      </c>
      <c r="D27" s="81">
        <v>1</v>
      </c>
      <c r="E27" s="81">
        <v>4324</v>
      </c>
      <c r="F27" s="81">
        <f t="shared" si="0"/>
        <v>74</v>
      </c>
      <c r="G27" s="81">
        <f t="shared" si="1"/>
        <v>4</v>
      </c>
      <c r="H27" s="81">
        <f t="shared" si="2"/>
        <v>-1</v>
      </c>
      <c r="I27" s="81">
        <f t="shared" si="3"/>
        <v>221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6"/>
        <v>32.285714285714285</v>
      </c>
      <c r="AC27" s="120">
        <f t="shared" si="6"/>
        <v>1</v>
      </c>
      <c r="AL27">
        <f t="shared" si="5"/>
        <v>4324</v>
      </c>
      <c r="AO27" s="48"/>
      <c r="AP27" s="48"/>
    </row>
    <row r="28" spans="1:42" ht="13.8" x14ac:dyDescent="0.25">
      <c r="A28" s="95">
        <v>43886</v>
      </c>
      <c r="B28" s="81">
        <v>322</v>
      </c>
      <c r="C28" s="81">
        <v>10</v>
      </c>
      <c r="D28" s="81">
        <v>1</v>
      </c>
      <c r="E28" s="81">
        <v>8623</v>
      </c>
      <c r="F28" s="81">
        <f t="shared" si="0"/>
        <v>93</v>
      </c>
      <c r="G28" s="81">
        <f t="shared" si="1"/>
        <v>3</v>
      </c>
      <c r="H28" s="81">
        <f t="shared" si="2"/>
        <v>0</v>
      </c>
      <c r="I28" s="81">
        <f t="shared" si="3"/>
        <v>311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7">AVERAGE(F22:F28)</f>
        <v>45.571428571428569</v>
      </c>
      <c r="AC28" s="120">
        <f t="shared" si="7"/>
        <v>1.4285714285714286</v>
      </c>
      <c r="AL28">
        <f t="shared" si="5"/>
        <v>8623</v>
      </c>
      <c r="AO28" s="48"/>
      <c r="AP28" s="48"/>
    </row>
    <row r="29" spans="1:42" ht="13.8" x14ac:dyDescent="0.25">
      <c r="A29" s="95">
        <v>43887</v>
      </c>
      <c r="B29" s="81">
        <v>453</v>
      </c>
      <c r="C29" s="81">
        <v>12</v>
      </c>
      <c r="D29" s="81">
        <v>3</v>
      </c>
      <c r="E29" s="81">
        <v>9587</v>
      </c>
      <c r="F29" s="81">
        <f t="shared" si="0"/>
        <v>131</v>
      </c>
      <c r="G29" s="81">
        <f t="shared" si="1"/>
        <v>2</v>
      </c>
      <c r="H29" s="81">
        <f t="shared" si="2"/>
        <v>2</v>
      </c>
      <c r="I29" s="81">
        <f t="shared" si="3"/>
        <v>438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7"/>
        <v>64.285714285714292</v>
      </c>
      <c r="AC29" s="120">
        <f t="shared" si="7"/>
        <v>1.7142857142857142</v>
      </c>
      <c r="AL29">
        <f t="shared" si="5"/>
        <v>9587</v>
      </c>
      <c r="AO29" s="48"/>
      <c r="AP29" s="48"/>
    </row>
    <row r="30" spans="1:42" ht="13.8" x14ac:dyDescent="0.25">
      <c r="A30" s="95">
        <v>43888</v>
      </c>
      <c r="B30" s="81">
        <v>655</v>
      </c>
      <c r="C30" s="81">
        <v>17</v>
      </c>
      <c r="D30" s="81">
        <v>45</v>
      </c>
      <c r="E30" s="81">
        <v>12014</v>
      </c>
      <c r="F30" s="81">
        <f t="shared" si="0"/>
        <v>202</v>
      </c>
      <c r="G30" s="81">
        <f t="shared" si="1"/>
        <v>5</v>
      </c>
      <c r="H30" s="81">
        <f t="shared" si="2"/>
        <v>42</v>
      </c>
      <c r="I30" s="81">
        <f t="shared" si="3"/>
        <v>593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7"/>
        <v>93.142857142857139</v>
      </c>
      <c r="AC30" s="120">
        <f t="shared" si="7"/>
        <v>2.4285714285714284</v>
      </c>
      <c r="AL30">
        <f t="shared" si="5"/>
        <v>12014</v>
      </c>
      <c r="AO30" s="48"/>
      <c r="AP30" s="48"/>
    </row>
    <row r="31" spans="1:42" ht="13.8" x14ac:dyDescent="0.25">
      <c r="A31" s="95">
        <v>43889</v>
      </c>
      <c r="B31" s="81">
        <v>888</v>
      </c>
      <c r="C31" s="81">
        <v>21</v>
      </c>
      <c r="D31" s="81">
        <v>46</v>
      </c>
      <c r="E31" s="81">
        <v>15695</v>
      </c>
      <c r="F31" s="81">
        <f t="shared" si="0"/>
        <v>233</v>
      </c>
      <c r="G31" s="81">
        <f t="shared" si="1"/>
        <v>4</v>
      </c>
      <c r="H31" s="81">
        <f t="shared" si="2"/>
        <v>1</v>
      </c>
      <c r="I31" s="81">
        <f t="shared" si="3"/>
        <v>821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7"/>
        <v>124</v>
      </c>
      <c r="AC31" s="120">
        <f t="shared" si="7"/>
        <v>2.8571428571428572</v>
      </c>
      <c r="AL31">
        <f t="shared" si="5"/>
        <v>15695</v>
      </c>
      <c r="AO31" s="48"/>
      <c r="AP31" s="48"/>
    </row>
    <row r="32" spans="1:42" ht="13.8" x14ac:dyDescent="0.25">
      <c r="A32" s="95">
        <v>43890</v>
      </c>
      <c r="B32" s="81">
        <v>1128</v>
      </c>
      <c r="C32" s="81">
        <v>29</v>
      </c>
      <c r="D32" s="81">
        <v>46</v>
      </c>
      <c r="E32" s="81">
        <v>18661</v>
      </c>
      <c r="F32" s="81">
        <f t="shared" si="0"/>
        <v>240</v>
      </c>
      <c r="G32" s="81">
        <f t="shared" si="1"/>
        <v>8</v>
      </c>
      <c r="H32" s="81">
        <f t="shared" si="2"/>
        <v>0</v>
      </c>
      <c r="I32" s="81">
        <f t="shared" si="3"/>
        <v>1053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7"/>
        <v>152.28571428571428</v>
      </c>
      <c r="AC32" s="120">
        <f t="shared" si="7"/>
        <v>3.8571428571428572</v>
      </c>
      <c r="AL32">
        <f t="shared" si="5"/>
        <v>18661</v>
      </c>
      <c r="AO32" s="48"/>
      <c r="AP32" s="48"/>
    </row>
    <row r="33" spans="1:42" ht="13.8" x14ac:dyDescent="0.25">
      <c r="A33" s="95">
        <v>43891</v>
      </c>
      <c r="B33" s="81">
        <v>1694</v>
      </c>
      <c r="C33" s="81">
        <v>34</v>
      </c>
      <c r="D33" s="81">
        <v>83</v>
      </c>
      <c r="E33" s="81">
        <v>21127</v>
      </c>
      <c r="F33" s="81">
        <f t="shared" si="0"/>
        <v>566</v>
      </c>
      <c r="G33" s="81">
        <f t="shared" si="1"/>
        <v>5</v>
      </c>
      <c r="H33" s="81">
        <f t="shared" si="2"/>
        <v>37</v>
      </c>
      <c r="I33" s="81">
        <f t="shared" si="3"/>
        <v>1577</v>
      </c>
      <c r="J33" s="82">
        <f>F33/I32*$B$2/($B$2-B32)</f>
        <v>0.53752189906866776</v>
      </c>
      <c r="K33" s="82">
        <f>G33/I32</f>
        <v>4.7483380816714148E-3</v>
      </c>
      <c r="L33" s="82">
        <f>H33/I32</f>
        <v>3.5137701804368468E-2</v>
      </c>
      <c r="M33" s="81">
        <f>J33/(K33+L33)</f>
        <v>13.476441898078741</v>
      </c>
      <c r="N33" s="84">
        <f>C33/B33</f>
        <v>2.0070838252656435E-2</v>
      </c>
      <c r="O33" s="84"/>
      <c r="P33" s="85">
        <f>D33/B33</f>
        <v>4.8996458087367176E-2</v>
      </c>
      <c r="Q33" s="87">
        <f>N33</f>
        <v>2.0070838252656435E-2</v>
      </c>
      <c r="R33" s="96">
        <f t="shared" ref="R33" si="8">IF(P33="","",1-SUM(P33:Q33))</f>
        <v>0.93093270365997638</v>
      </c>
      <c r="AB33" s="119">
        <f t="shared" si="7"/>
        <v>219.85714285714286</v>
      </c>
      <c r="AC33" s="120">
        <f t="shared" si="7"/>
        <v>4.4285714285714288</v>
      </c>
      <c r="AL33">
        <f t="shared" si="5"/>
        <v>21127</v>
      </c>
      <c r="AO33" s="48"/>
      <c r="AP33" s="48"/>
    </row>
    <row r="34" spans="1:42" ht="13.8" x14ac:dyDescent="0.25">
      <c r="A34" s="95">
        <v>43892</v>
      </c>
      <c r="B34" s="81">
        <v>2036</v>
      </c>
      <c r="C34" s="81">
        <v>52</v>
      </c>
      <c r="D34" s="81">
        <v>149</v>
      </c>
      <c r="E34" s="81">
        <v>23345</v>
      </c>
      <c r="F34" s="81">
        <f t="shared" si="0"/>
        <v>342</v>
      </c>
      <c r="G34" s="81">
        <f t="shared" si="1"/>
        <v>18</v>
      </c>
      <c r="H34" s="81">
        <f t="shared" si="2"/>
        <v>66</v>
      </c>
      <c r="I34" s="81">
        <f t="shared" si="3"/>
        <v>1835</v>
      </c>
      <c r="J34" s="82">
        <f t="shared" ref="J34:J72" si="9">F34/I33*$B$2/($B$2-B33)</f>
        <v>0.21687354617280133</v>
      </c>
      <c r="K34" s="82">
        <f t="shared" ref="K34:K69" si="10">G34/I33</f>
        <v>1.1414077362079899E-2</v>
      </c>
      <c r="L34" s="82">
        <f t="shared" ref="L34:L69" si="11">H34/I33</f>
        <v>4.1851616994292962E-2</v>
      </c>
      <c r="M34" s="81">
        <f t="shared" ref="M34:M65" si="12">J34/(K34+L34)</f>
        <v>4.0715426466012818</v>
      </c>
      <c r="N34" s="84">
        <f t="shared" ref="N34:N82" si="13">C34/B34</f>
        <v>2.5540275049115914E-2</v>
      </c>
      <c r="O34" s="84"/>
      <c r="P34" s="85">
        <f t="shared" ref="P34:P97" si="14">D34/B34</f>
        <v>7.3182711198428285E-2</v>
      </c>
      <c r="Q34" s="87">
        <f t="shared" ref="Q34:Q97" si="15">N34</f>
        <v>2.5540275049115914E-2</v>
      </c>
      <c r="R34" s="96">
        <f t="shared" ref="R34:R97" si="16">IF(P34="","",1-SUM(P34:Q34))</f>
        <v>0.90127701375245584</v>
      </c>
      <c r="AB34" s="119">
        <f t="shared" si="7"/>
        <v>258.14285714285717</v>
      </c>
      <c r="AC34" s="120">
        <f t="shared" si="7"/>
        <v>6.4285714285714288</v>
      </c>
      <c r="AL34">
        <f t="shared" si="5"/>
        <v>23345</v>
      </c>
      <c r="AO34" s="48"/>
      <c r="AP34" s="48"/>
    </row>
    <row r="35" spans="1:42" ht="13.8" x14ac:dyDescent="0.25">
      <c r="A35" s="95">
        <v>43893</v>
      </c>
      <c r="B35" s="81">
        <v>2502</v>
      </c>
      <c r="C35" s="81">
        <v>79</v>
      </c>
      <c r="D35" s="81">
        <v>160</v>
      </c>
      <c r="E35" s="81">
        <v>25856</v>
      </c>
      <c r="F35" s="81">
        <f t="shared" si="0"/>
        <v>466</v>
      </c>
      <c r="G35" s="81">
        <f t="shared" si="1"/>
        <v>27</v>
      </c>
      <c r="H35" s="81">
        <f t="shared" si="2"/>
        <v>11</v>
      </c>
      <c r="I35" s="81">
        <f t="shared" si="3"/>
        <v>2263</v>
      </c>
      <c r="J35" s="82">
        <f t="shared" si="9"/>
        <v>0.25395950554644597</v>
      </c>
      <c r="K35" s="82">
        <f t="shared" si="10"/>
        <v>1.4713896457765668E-2</v>
      </c>
      <c r="L35" s="82">
        <f t="shared" si="11"/>
        <v>5.9945504087193461E-3</v>
      </c>
      <c r="M35" s="83">
        <f t="shared" si="12"/>
        <v>12.26357085994022</v>
      </c>
      <c r="N35" s="84">
        <f t="shared" si="13"/>
        <v>3.1574740207833733E-2</v>
      </c>
      <c r="O35" s="84"/>
      <c r="P35" s="85">
        <f t="shared" si="14"/>
        <v>6.3948840927258194E-2</v>
      </c>
      <c r="Q35" s="87">
        <f t="shared" si="15"/>
        <v>3.1574740207833733E-2</v>
      </c>
      <c r="R35" s="96">
        <f t="shared" si="16"/>
        <v>0.90447641886490804</v>
      </c>
      <c r="AB35" s="119">
        <f t="shared" si="7"/>
        <v>311.42857142857144</v>
      </c>
      <c r="AC35" s="120">
        <f t="shared" si="7"/>
        <v>9.8571428571428577</v>
      </c>
      <c r="AL35">
        <f t="shared" si="5"/>
        <v>25856</v>
      </c>
      <c r="AM35">
        <f>AL35-AL34</f>
        <v>2511</v>
      </c>
      <c r="AO35" s="48"/>
      <c r="AP35" s="48"/>
    </row>
    <row r="36" spans="1:42" ht="13.8" x14ac:dyDescent="0.25">
      <c r="A36" s="95">
        <v>43894</v>
      </c>
      <c r="B36" s="81">
        <v>3089</v>
      </c>
      <c r="C36" s="81">
        <v>107</v>
      </c>
      <c r="D36" s="81">
        <v>276</v>
      </c>
      <c r="E36" s="81">
        <v>29837</v>
      </c>
      <c r="F36" s="81">
        <f t="shared" si="0"/>
        <v>587</v>
      </c>
      <c r="G36" s="81">
        <f t="shared" si="1"/>
        <v>28</v>
      </c>
      <c r="H36" s="81">
        <f t="shared" si="2"/>
        <v>116</v>
      </c>
      <c r="I36" s="81">
        <f t="shared" si="3"/>
        <v>2706</v>
      </c>
      <c r="J36" s="82">
        <f t="shared" si="9"/>
        <v>0.25940092440809404</v>
      </c>
      <c r="K36" s="82">
        <f t="shared" si="10"/>
        <v>1.2372956252761821E-2</v>
      </c>
      <c r="L36" s="82">
        <f t="shared" si="11"/>
        <v>5.1259390190013257E-2</v>
      </c>
      <c r="M36" s="81">
        <f t="shared" si="12"/>
        <v>4.0765575828855338</v>
      </c>
      <c r="N36" s="84">
        <f t="shared" si="13"/>
        <v>3.463904176108773E-2</v>
      </c>
      <c r="O36" s="84"/>
      <c r="P36" s="85">
        <f t="shared" si="14"/>
        <v>8.9349303981871159E-2</v>
      </c>
      <c r="Q36" s="87">
        <f t="shared" si="15"/>
        <v>3.463904176108773E-2</v>
      </c>
      <c r="R36" s="96">
        <f t="shared" si="16"/>
        <v>0.87601165425704108</v>
      </c>
      <c r="AB36" s="119">
        <f t="shared" si="7"/>
        <v>376.57142857142856</v>
      </c>
      <c r="AC36" s="120">
        <f t="shared" si="7"/>
        <v>13.571428571428571</v>
      </c>
      <c r="AL36">
        <f t="shared" si="5"/>
        <v>29837</v>
      </c>
      <c r="AM36">
        <f t="shared" ref="AM36:AM99" si="17">AL36-AL35</f>
        <v>3981</v>
      </c>
      <c r="AO36" s="48"/>
      <c r="AP36" s="48"/>
    </row>
    <row r="37" spans="1:42" ht="13.8" x14ac:dyDescent="0.25">
      <c r="A37" s="95">
        <v>43895</v>
      </c>
      <c r="B37" s="81">
        <v>3858</v>
      </c>
      <c r="C37" s="81">
        <v>148</v>
      </c>
      <c r="D37" s="81">
        <v>414</v>
      </c>
      <c r="E37" s="81">
        <v>32362</v>
      </c>
      <c r="F37" s="81">
        <f t="shared" si="0"/>
        <v>769</v>
      </c>
      <c r="G37" s="81">
        <f t="shared" si="1"/>
        <v>41</v>
      </c>
      <c r="H37" s="81">
        <f t="shared" si="2"/>
        <v>138</v>
      </c>
      <c r="I37" s="81">
        <f t="shared" si="3"/>
        <v>3296</v>
      </c>
      <c r="J37" s="82">
        <f t="shared" si="9"/>
        <v>0.2841978160697991</v>
      </c>
      <c r="K37" s="82">
        <f t="shared" si="10"/>
        <v>1.5151515151515152E-2</v>
      </c>
      <c r="L37" s="82">
        <f t="shared" si="11"/>
        <v>5.0997782705099776E-2</v>
      </c>
      <c r="M37" s="83">
        <f t="shared" si="12"/>
        <v>4.2963088842730528</v>
      </c>
      <c r="N37" s="84">
        <f t="shared" si="13"/>
        <v>3.8361845515811302E-2</v>
      </c>
      <c r="O37" s="84"/>
      <c r="P37" s="85">
        <f t="shared" si="14"/>
        <v>0.10730948678071539</v>
      </c>
      <c r="Q37" s="87">
        <f t="shared" si="15"/>
        <v>3.8361845515811302E-2</v>
      </c>
      <c r="R37" s="96">
        <f t="shared" si="16"/>
        <v>0.85432866770347338</v>
      </c>
      <c r="AB37" s="119">
        <f t="shared" si="7"/>
        <v>457.57142857142856</v>
      </c>
      <c r="AC37" s="120">
        <f t="shared" si="7"/>
        <v>18.714285714285715</v>
      </c>
      <c r="AL37">
        <f t="shared" si="5"/>
        <v>32362</v>
      </c>
      <c r="AM37">
        <f t="shared" si="17"/>
        <v>2525</v>
      </c>
      <c r="AO37" s="48"/>
      <c r="AP37" s="48"/>
    </row>
    <row r="38" spans="1:42" ht="13.8" x14ac:dyDescent="0.25">
      <c r="A38" s="95">
        <v>43896</v>
      </c>
      <c r="B38" s="81">
        <v>4636</v>
      </c>
      <c r="C38" s="81">
        <v>197</v>
      </c>
      <c r="D38" s="81">
        <v>523</v>
      </c>
      <c r="E38" s="81">
        <v>36359</v>
      </c>
      <c r="F38" s="81">
        <f t="shared" si="0"/>
        <v>778</v>
      </c>
      <c r="G38" s="81">
        <f t="shared" si="1"/>
        <v>49</v>
      </c>
      <c r="H38" s="81">
        <f t="shared" si="2"/>
        <v>109</v>
      </c>
      <c r="I38" s="81">
        <f t="shared" si="3"/>
        <v>3916</v>
      </c>
      <c r="J38" s="82">
        <f t="shared" si="9"/>
        <v>0.23605875195949985</v>
      </c>
      <c r="K38" s="82">
        <f t="shared" si="10"/>
        <v>1.4866504854368932E-2</v>
      </c>
      <c r="L38" s="82">
        <f t="shared" si="11"/>
        <v>3.3070388349514562E-2</v>
      </c>
      <c r="M38" s="81">
        <f t="shared" si="12"/>
        <v>4.9243648510032374</v>
      </c>
      <c r="N38" s="84">
        <f t="shared" si="13"/>
        <v>4.2493528904227786E-2</v>
      </c>
      <c r="O38" s="84"/>
      <c r="P38" s="85">
        <f t="shared" si="14"/>
        <v>0.11281276962899051</v>
      </c>
      <c r="Q38" s="87">
        <f t="shared" si="15"/>
        <v>4.2493528904227786E-2</v>
      </c>
      <c r="R38" s="96">
        <f t="shared" si="16"/>
        <v>0.84469370146678169</v>
      </c>
      <c r="AB38" s="119">
        <f t="shared" si="7"/>
        <v>535.42857142857144</v>
      </c>
      <c r="AC38" s="120">
        <f t="shared" si="7"/>
        <v>25.142857142857142</v>
      </c>
      <c r="AL38">
        <f t="shared" si="5"/>
        <v>36359</v>
      </c>
      <c r="AM38">
        <f t="shared" si="17"/>
        <v>3997</v>
      </c>
      <c r="AO38" s="48"/>
      <c r="AP38" s="48"/>
    </row>
    <row r="39" spans="1:42" ht="13.8" x14ac:dyDescent="0.25">
      <c r="A39" s="95">
        <v>43897</v>
      </c>
      <c r="B39" s="81">
        <v>5883</v>
      </c>
      <c r="C39" s="81">
        <v>233</v>
      </c>
      <c r="D39" s="81">
        <v>589</v>
      </c>
      <c r="E39" s="81">
        <v>42062</v>
      </c>
      <c r="F39" s="81">
        <f t="shared" si="0"/>
        <v>1247</v>
      </c>
      <c r="G39" s="81">
        <f t="shared" si="1"/>
        <v>36</v>
      </c>
      <c r="H39" s="81">
        <f t="shared" si="2"/>
        <v>66</v>
      </c>
      <c r="I39" s="81">
        <f t="shared" si="3"/>
        <v>5061</v>
      </c>
      <c r="J39" s="82">
        <f t="shared" si="9"/>
        <v>0.31846159931122353</v>
      </c>
      <c r="K39" s="82">
        <f t="shared" si="10"/>
        <v>9.1930541368743617E-3</v>
      </c>
      <c r="L39" s="82">
        <f t="shared" si="11"/>
        <v>1.6853932584269662E-2</v>
      </c>
      <c r="M39" s="81">
        <f t="shared" si="12"/>
        <v>12.22642767551717</v>
      </c>
      <c r="N39" s="84">
        <f t="shared" si="13"/>
        <v>3.9605643379228284E-2</v>
      </c>
      <c r="O39" s="84"/>
      <c r="P39" s="85">
        <f t="shared" si="14"/>
        <v>0.10011898691143974</v>
      </c>
      <c r="Q39" s="87">
        <f t="shared" si="15"/>
        <v>3.9605643379228284E-2</v>
      </c>
      <c r="R39" s="96">
        <f t="shared" si="16"/>
        <v>0.86027536970933194</v>
      </c>
      <c r="AB39" s="119">
        <f t="shared" si="7"/>
        <v>679.28571428571433</v>
      </c>
      <c r="AC39" s="120">
        <f t="shared" si="7"/>
        <v>29.142857142857142</v>
      </c>
      <c r="AL39">
        <f t="shared" si="5"/>
        <v>42062</v>
      </c>
      <c r="AM39">
        <f t="shared" si="17"/>
        <v>5703</v>
      </c>
      <c r="AO39" s="48"/>
      <c r="AP39" s="48"/>
    </row>
    <row r="40" spans="1:42" ht="13.8" x14ac:dyDescent="0.25">
      <c r="A40" s="95">
        <v>43898</v>
      </c>
      <c r="B40" s="81">
        <v>7375</v>
      </c>
      <c r="C40" s="81">
        <v>366</v>
      </c>
      <c r="D40" s="81">
        <v>622</v>
      </c>
      <c r="E40" s="81">
        <v>49937</v>
      </c>
      <c r="F40" s="81">
        <f t="shared" si="0"/>
        <v>1492</v>
      </c>
      <c r="G40" s="81">
        <f t="shared" si="1"/>
        <v>133</v>
      </c>
      <c r="H40" s="81">
        <f t="shared" si="2"/>
        <v>33</v>
      </c>
      <c r="I40" s="81">
        <f t="shared" si="3"/>
        <v>6387</v>
      </c>
      <c r="J40" s="82">
        <f t="shared" si="9"/>
        <v>0.29483208601350308</v>
      </c>
      <c r="K40" s="82">
        <f t="shared" si="10"/>
        <v>2.6279391424619641E-2</v>
      </c>
      <c r="L40" s="82">
        <f t="shared" si="11"/>
        <v>6.5204505038529937E-3</v>
      </c>
      <c r="M40" s="81">
        <f t="shared" si="12"/>
        <v>8.9888264296044511</v>
      </c>
      <c r="N40" s="84">
        <f t="shared" si="13"/>
        <v>4.9627118644067797E-2</v>
      </c>
      <c r="O40" s="84"/>
      <c r="P40" s="85">
        <f t="shared" si="14"/>
        <v>8.4338983050847458E-2</v>
      </c>
      <c r="Q40" s="87">
        <f t="shared" si="15"/>
        <v>4.9627118644067797E-2</v>
      </c>
      <c r="R40" s="96">
        <f t="shared" si="16"/>
        <v>0.86603389830508481</v>
      </c>
      <c r="AB40" s="119">
        <f t="shared" si="7"/>
        <v>811.57142857142856</v>
      </c>
      <c r="AC40" s="120">
        <f t="shared" si="7"/>
        <v>47.428571428571431</v>
      </c>
      <c r="AL40">
        <f t="shared" si="5"/>
        <v>49937</v>
      </c>
      <c r="AM40">
        <f t="shared" si="17"/>
        <v>7875</v>
      </c>
      <c r="AO40" s="48"/>
      <c r="AP40" s="48"/>
    </row>
    <row r="41" spans="1:42" ht="13.8" x14ac:dyDescent="0.25">
      <c r="A41" s="95">
        <v>43899</v>
      </c>
      <c r="B41" s="81">
        <v>9172</v>
      </c>
      <c r="C41" s="81">
        <v>463</v>
      </c>
      <c r="D41" s="81">
        <v>724</v>
      </c>
      <c r="E41" s="81">
        <v>53826</v>
      </c>
      <c r="F41" s="81">
        <f t="shared" si="0"/>
        <v>1797</v>
      </c>
      <c r="G41" s="81">
        <f t="shared" si="1"/>
        <v>97</v>
      </c>
      <c r="H41" s="81">
        <f t="shared" si="2"/>
        <v>102</v>
      </c>
      <c r="I41" s="81">
        <f t="shared" si="3"/>
        <v>7985</v>
      </c>
      <c r="J41" s="82">
        <f t="shared" si="9"/>
        <v>0.28138707074232561</v>
      </c>
      <c r="K41" s="82">
        <f t="shared" si="10"/>
        <v>1.5187098794426179E-2</v>
      </c>
      <c r="L41" s="82">
        <f t="shared" si="11"/>
        <v>1.5969938938468764E-2</v>
      </c>
      <c r="M41" s="81">
        <f t="shared" si="12"/>
        <v>9.0312523659860986</v>
      </c>
      <c r="N41" s="84">
        <f t="shared" si="13"/>
        <v>5.0479720889664195E-2</v>
      </c>
      <c r="O41" s="84"/>
      <c r="P41" s="85">
        <f t="shared" si="14"/>
        <v>7.8935891844744879E-2</v>
      </c>
      <c r="Q41" s="87">
        <f t="shared" si="15"/>
        <v>5.0479720889664195E-2</v>
      </c>
      <c r="R41" s="96">
        <f t="shared" si="16"/>
        <v>0.87058438726559095</v>
      </c>
      <c r="AB41" s="119">
        <f t="shared" si="7"/>
        <v>1019.4285714285714</v>
      </c>
      <c r="AC41" s="120">
        <f t="shared" si="7"/>
        <v>58.714285714285715</v>
      </c>
      <c r="AL41">
        <f t="shared" si="5"/>
        <v>53826</v>
      </c>
      <c r="AM41">
        <f t="shared" si="17"/>
        <v>3889</v>
      </c>
      <c r="AO41" s="48"/>
      <c r="AP41" s="48"/>
    </row>
    <row r="42" spans="1:42" ht="13.8" x14ac:dyDescent="0.25">
      <c r="A42" s="95">
        <v>43900</v>
      </c>
      <c r="B42" s="81">
        <v>10149</v>
      </c>
      <c r="C42" s="81">
        <v>631</v>
      </c>
      <c r="D42" s="81">
        <v>724</v>
      </c>
      <c r="E42" s="81">
        <v>60761</v>
      </c>
      <c r="F42" s="81">
        <f>B42-B41</f>
        <v>977</v>
      </c>
      <c r="G42" s="81">
        <f>C42-C41</f>
        <v>168</v>
      </c>
      <c r="H42" s="81">
        <f>321/2</f>
        <v>160.5</v>
      </c>
      <c r="I42" s="81">
        <f t="shared" si="3"/>
        <v>8794</v>
      </c>
      <c r="J42" s="82">
        <f t="shared" si="9"/>
        <v>0.12237297838863734</v>
      </c>
      <c r="K42" s="82">
        <f t="shared" si="10"/>
        <v>2.1039448966812774E-2</v>
      </c>
      <c r="L42" s="82">
        <f t="shared" si="11"/>
        <v>2.0100187852222919E-2</v>
      </c>
      <c r="M42" s="81">
        <f t="shared" si="12"/>
        <v>2.9745760500251723</v>
      </c>
      <c r="N42" s="84">
        <f t="shared" si="13"/>
        <v>6.2173613163858506E-2</v>
      </c>
      <c r="O42" s="84"/>
      <c r="P42" s="85">
        <f t="shared" si="14"/>
        <v>7.1337077544585667E-2</v>
      </c>
      <c r="Q42" s="87">
        <f t="shared" si="15"/>
        <v>6.2173613163858506E-2</v>
      </c>
      <c r="R42" s="96">
        <f t="shared" si="16"/>
        <v>0.86648930929155576</v>
      </c>
      <c r="AB42" s="119">
        <f t="shared" si="7"/>
        <v>1092.4285714285713</v>
      </c>
      <c r="AC42" s="120">
        <f t="shared" si="7"/>
        <v>78.857142857142861</v>
      </c>
      <c r="AL42">
        <f t="shared" si="5"/>
        <v>60761</v>
      </c>
      <c r="AM42">
        <f t="shared" si="17"/>
        <v>6935</v>
      </c>
      <c r="AN42">
        <f>AVERAGE(AM36:AM42)</f>
        <v>4986.4285714285716</v>
      </c>
      <c r="AO42" s="3">
        <f t="shared" ref="AO42:AO105" si="18">AN42/$B$2</f>
        <v>8.2472344970669115E-5</v>
      </c>
      <c r="AP42" s="3"/>
    </row>
    <row r="43" spans="1:42" ht="13.8" x14ac:dyDescent="0.25">
      <c r="A43" s="95">
        <v>43901</v>
      </c>
      <c r="B43" s="81">
        <v>12462</v>
      </c>
      <c r="C43" s="81">
        <v>827</v>
      </c>
      <c r="D43" s="81">
        <v>1045</v>
      </c>
      <c r="E43" s="81">
        <v>73154</v>
      </c>
      <c r="F43" s="81">
        <f>B43-B42</f>
        <v>2313</v>
      </c>
      <c r="G43" s="81">
        <f>C43-C42</f>
        <v>196</v>
      </c>
      <c r="H43" s="81">
        <f>321/2</f>
        <v>160.5</v>
      </c>
      <c r="I43" s="81">
        <f t="shared" si="3"/>
        <v>10590</v>
      </c>
      <c r="J43" s="82">
        <f t="shared" si="9"/>
        <v>0.26306439853209601</v>
      </c>
      <c r="K43" s="82">
        <f t="shared" si="10"/>
        <v>2.2287923584261998E-2</v>
      </c>
      <c r="L43" s="82">
        <f t="shared" si="11"/>
        <v>1.8251080282010463E-2</v>
      </c>
      <c r="M43" s="81">
        <f t="shared" si="12"/>
        <v>6.489167799975462</v>
      </c>
      <c r="N43" s="84">
        <f t="shared" si="13"/>
        <v>6.6361739688653512E-2</v>
      </c>
      <c r="O43" s="84"/>
      <c r="P43" s="85">
        <f t="shared" si="14"/>
        <v>8.3854918953619004E-2</v>
      </c>
      <c r="Q43" s="87">
        <f t="shared" si="15"/>
        <v>6.6361739688653512E-2</v>
      </c>
      <c r="R43" s="96">
        <f t="shared" si="16"/>
        <v>0.84978334135772748</v>
      </c>
      <c r="AB43" s="119">
        <f t="shared" si="7"/>
        <v>1339</v>
      </c>
      <c r="AC43" s="120">
        <f t="shared" si="7"/>
        <v>102.85714285714286</v>
      </c>
      <c r="AL43">
        <f t="shared" si="5"/>
        <v>73154</v>
      </c>
      <c r="AM43">
        <f t="shared" si="17"/>
        <v>12393</v>
      </c>
      <c r="AN43">
        <f t="shared" ref="AN43:AN106" si="19">AVERAGE(AM37:AM43)</f>
        <v>6188.1428571428569</v>
      </c>
      <c r="AO43" s="3">
        <f t="shared" si="18"/>
        <v>1.0234793201817717E-4</v>
      </c>
      <c r="AP43" s="3"/>
    </row>
    <row r="44" spans="1:42" ht="13.8" x14ac:dyDescent="0.25">
      <c r="A44" s="95">
        <v>43902</v>
      </c>
      <c r="B44" s="81">
        <v>15113</v>
      </c>
      <c r="C44" s="81">
        <v>1016</v>
      </c>
      <c r="D44" s="81">
        <v>1045</v>
      </c>
      <c r="E44" s="81">
        <v>86011</v>
      </c>
      <c r="F44" s="81">
        <f>5198/2</f>
        <v>2599</v>
      </c>
      <c r="G44" s="81">
        <f>439/2</f>
        <v>219.5</v>
      </c>
      <c r="H44" s="81">
        <f>394/2</f>
        <v>197</v>
      </c>
      <c r="I44" s="81">
        <f t="shared" si="3"/>
        <v>13052</v>
      </c>
      <c r="J44" s="82">
        <f t="shared" si="9"/>
        <v>0.24547080259521711</v>
      </c>
      <c r="K44" s="82">
        <f t="shared" si="10"/>
        <v>2.0727101038715768E-2</v>
      </c>
      <c r="L44" s="82">
        <f t="shared" si="11"/>
        <v>1.8602455146364494E-2</v>
      </c>
      <c r="M44" s="81">
        <f t="shared" si="12"/>
        <v>6.2413824717487385</v>
      </c>
      <c r="N44" s="84">
        <f t="shared" si="13"/>
        <v>6.7226890756302518E-2</v>
      </c>
      <c r="O44" s="84"/>
      <c r="P44" s="85">
        <f t="shared" si="14"/>
        <v>6.9145768543637923E-2</v>
      </c>
      <c r="Q44" s="87">
        <f t="shared" si="15"/>
        <v>6.7226890756302518E-2</v>
      </c>
      <c r="R44" s="96">
        <f t="shared" si="16"/>
        <v>0.86362734070005953</v>
      </c>
      <c r="AB44" s="119">
        <f t="shared" ref="AB44:AC59" si="20">AVERAGE(F38:F44)</f>
        <v>1600.4285714285713</v>
      </c>
      <c r="AC44" s="120">
        <f t="shared" si="20"/>
        <v>128.35714285714286</v>
      </c>
      <c r="AL44">
        <f t="shared" si="5"/>
        <v>86011</v>
      </c>
      <c r="AM44">
        <f t="shared" si="17"/>
        <v>12857</v>
      </c>
      <c r="AN44">
        <f t="shared" si="19"/>
        <v>7664.1428571428569</v>
      </c>
      <c r="AO44" s="3">
        <f t="shared" si="18"/>
        <v>1.2676002966140746E-4</v>
      </c>
      <c r="AP44" s="3"/>
    </row>
    <row r="45" spans="1:42" ht="13.8" x14ac:dyDescent="0.25">
      <c r="A45" s="95">
        <v>43903</v>
      </c>
      <c r="B45" s="81">
        <v>17660</v>
      </c>
      <c r="C45" s="81">
        <v>1266</v>
      </c>
      <c r="D45" s="81">
        <v>1439</v>
      </c>
      <c r="E45" s="81">
        <v>97488</v>
      </c>
      <c r="F45" s="81">
        <f>5198/2</f>
        <v>2599</v>
      </c>
      <c r="G45" s="81">
        <f>439/2</f>
        <v>219.5</v>
      </c>
      <c r="H45" s="81">
        <f>394/2</f>
        <v>197</v>
      </c>
      <c r="I45" s="81">
        <f t="shared" si="3"/>
        <v>14955</v>
      </c>
      <c r="J45" s="82">
        <f t="shared" si="9"/>
        <v>0.19917635663734964</v>
      </c>
      <c r="K45" s="82">
        <f t="shared" si="10"/>
        <v>1.6817346000612934E-2</v>
      </c>
      <c r="L45" s="82">
        <f t="shared" si="11"/>
        <v>1.5093472264787005E-2</v>
      </c>
      <c r="M45" s="81">
        <f t="shared" si="12"/>
        <v>6.2416561988731996</v>
      </c>
      <c r="N45" s="84">
        <f t="shared" si="13"/>
        <v>7.1687429218573046E-2</v>
      </c>
      <c r="O45" s="84"/>
      <c r="P45" s="85">
        <f t="shared" si="14"/>
        <v>8.1483578708946777E-2</v>
      </c>
      <c r="Q45" s="87">
        <f t="shared" si="15"/>
        <v>7.1687429218573046E-2</v>
      </c>
      <c r="R45" s="96">
        <f t="shared" si="16"/>
        <v>0.84682899207248019</v>
      </c>
      <c r="AB45" s="119">
        <f t="shared" si="20"/>
        <v>1860.5714285714287</v>
      </c>
      <c r="AC45" s="120">
        <f t="shared" si="20"/>
        <v>152.71428571428572</v>
      </c>
      <c r="AL45">
        <f t="shared" si="5"/>
        <v>97488</v>
      </c>
      <c r="AM45">
        <f t="shared" si="17"/>
        <v>11477</v>
      </c>
      <c r="AN45">
        <f t="shared" si="19"/>
        <v>8732.7142857142862</v>
      </c>
      <c r="AO45" s="3">
        <f t="shared" si="18"/>
        <v>1.4443351885724202E-4</v>
      </c>
      <c r="AP45" s="3"/>
    </row>
    <row r="46" spans="1:42" ht="13.8" x14ac:dyDescent="0.25">
      <c r="A46" s="97">
        <v>43904</v>
      </c>
      <c r="B46" s="88">
        <v>21157</v>
      </c>
      <c r="C46" s="88">
        <v>1441</v>
      </c>
      <c r="D46" s="88">
        <v>1966</v>
      </c>
      <c r="E46" s="88">
        <v>109170</v>
      </c>
      <c r="F46" s="88">
        <f t="shared" ref="F46" si="21">B46-B45</f>
        <v>3497</v>
      </c>
      <c r="G46" s="88">
        <f t="shared" ref="F46:H51" si="22">C46-C45</f>
        <v>175</v>
      </c>
      <c r="H46" s="88">
        <f t="shared" si="22"/>
        <v>527</v>
      </c>
      <c r="I46" s="88">
        <f t="shared" si="3"/>
        <v>17750</v>
      </c>
      <c r="J46" s="82">
        <f t="shared" si="9"/>
        <v>0.23390315747984525</v>
      </c>
      <c r="K46" s="89">
        <f t="shared" si="10"/>
        <v>1.170177198261451E-2</v>
      </c>
      <c r="L46" s="89">
        <f t="shared" si="11"/>
        <v>3.5239050484787697E-2</v>
      </c>
      <c r="M46" s="88">
        <f t="shared" si="12"/>
        <v>4.9829369232351644</v>
      </c>
      <c r="N46" s="84">
        <f t="shared" si="13"/>
        <v>6.8109845441225128E-2</v>
      </c>
      <c r="O46" s="84"/>
      <c r="P46" s="85">
        <f t="shared" si="14"/>
        <v>9.2924327645696456E-2</v>
      </c>
      <c r="Q46" s="87">
        <f t="shared" si="15"/>
        <v>6.8109845441225128E-2</v>
      </c>
      <c r="R46" s="96">
        <f t="shared" si="16"/>
        <v>0.83896582691307842</v>
      </c>
      <c r="AB46" s="119">
        <f t="shared" si="20"/>
        <v>2182</v>
      </c>
      <c r="AC46" s="120">
        <f t="shared" si="20"/>
        <v>172.57142857142858</v>
      </c>
      <c r="AL46">
        <f t="shared" si="5"/>
        <v>109170</v>
      </c>
      <c r="AM46">
        <f t="shared" si="17"/>
        <v>11682</v>
      </c>
      <c r="AN46">
        <f t="shared" si="19"/>
        <v>9586.8571428571431</v>
      </c>
      <c r="AO46" s="3">
        <f t="shared" si="18"/>
        <v>1.585604963842333E-4</v>
      </c>
      <c r="AP46" s="3"/>
    </row>
    <row r="47" spans="1:42" ht="13.8" x14ac:dyDescent="0.25">
      <c r="A47" s="98">
        <v>43905</v>
      </c>
      <c r="B47" s="90">
        <v>24747</v>
      </c>
      <c r="C47" s="90">
        <v>1809</v>
      </c>
      <c r="D47" s="90">
        <v>2335</v>
      </c>
      <c r="E47" s="90">
        <v>124899</v>
      </c>
      <c r="F47" s="90">
        <f t="shared" si="22"/>
        <v>3590</v>
      </c>
      <c r="G47" s="90">
        <f t="shared" si="22"/>
        <v>368</v>
      </c>
      <c r="H47" s="90">
        <f t="shared" si="22"/>
        <v>369</v>
      </c>
      <c r="I47" s="90">
        <f t="shared" si="3"/>
        <v>20603</v>
      </c>
      <c r="J47" s="91">
        <f t="shared" si="9"/>
        <v>0.20232431911456045</v>
      </c>
      <c r="K47" s="91">
        <f t="shared" si="10"/>
        <v>2.0732394366197181E-2</v>
      </c>
      <c r="L47" s="91">
        <f t="shared" si="11"/>
        <v>2.0788732394366197E-2</v>
      </c>
      <c r="M47" s="90">
        <f t="shared" si="12"/>
        <v>4.8728041577794405</v>
      </c>
      <c r="N47" s="92">
        <f t="shared" si="13"/>
        <v>7.3099769669050796E-2</v>
      </c>
      <c r="O47" s="92"/>
      <c r="P47" s="85">
        <f t="shared" si="14"/>
        <v>9.4354871297531021E-2</v>
      </c>
      <c r="Q47" s="87">
        <f t="shared" si="15"/>
        <v>7.3099769669050796E-2</v>
      </c>
      <c r="R47" s="96">
        <f t="shared" si="16"/>
        <v>0.8325453590334182</v>
      </c>
      <c r="AB47" s="119">
        <f t="shared" si="20"/>
        <v>2481.7142857142858</v>
      </c>
      <c r="AC47" s="120">
        <f t="shared" si="20"/>
        <v>206.14285714285714</v>
      </c>
      <c r="AL47">
        <f t="shared" si="5"/>
        <v>124899</v>
      </c>
      <c r="AM47">
        <f t="shared" si="17"/>
        <v>15729</v>
      </c>
      <c r="AN47">
        <f t="shared" si="19"/>
        <v>10708.857142857143</v>
      </c>
      <c r="AO47" s="3">
        <f t="shared" si="18"/>
        <v>1.7711766003985959E-4</v>
      </c>
      <c r="AP47" s="3"/>
    </row>
    <row r="48" spans="1:42" ht="13.8" x14ac:dyDescent="0.25">
      <c r="A48" s="97">
        <v>43906</v>
      </c>
      <c r="B48" s="88">
        <v>27980</v>
      </c>
      <c r="C48" s="88">
        <v>2158</v>
      </c>
      <c r="D48" s="88">
        <v>2749</v>
      </c>
      <c r="E48" s="88">
        <v>137962</v>
      </c>
      <c r="F48" s="88">
        <f t="shared" si="22"/>
        <v>3233</v>
      </c>
      <c r="G48" s="88">
        <f t="shared" si="22"/>
        <v>349</v>
      </c>
      <c r="H48" s="88">
        <f t="shared" si="22"/>
        <v>414</v>
      </c>
      <c r="I48" s="88">
        <f t="shared" si="3"/>
        <v>23073</v>
      </c>
      <c r="J48" s="82">
        <f t="shared" si="9"/>
        <v>0.15698314844326525</v>
      </c>
      <c r="K48" s="89">
        <f t="shared" si="10"/>
        <v>1.6939280687278551E-2</v>
      </c>
      <c r="L48" s="89">
        <f t="shared" si="11"/>
        <v>2.0094161044508081E-2</v>
      </c>
      <c r="M48" s="88">
        <f t="shared" si="12"/>
        <v>4.2389564972170302</v>
      </c>
      <c r="N48" s="84">
        <f t="shared" si="13"/>
        <v>7.7126518942101499E-2</v>
      </c>
      <c r="O48" s="84"/>
      <c r="P48" s="85">
        <f t="shared" si="14"/>
        <v>9.8248749106504649E-2</v>
      </c>
      <c r="Q48" s="87">
        <f t="shared" si="15"/>
        <v>7.7126518942101499E-2</v>
      </c>
      <c r="R48" s="96">
        <f t="shared" si="16"/>
        <v>0.82462473195139385</v>
      </c>
      <c r="AB48" s="119">
        <f t="shared" si="20"/>
        <v>2686.8571428571427</v>
      </c>
      <c r="AC48" s="120">
        <f t="shared" si="20"/>
        <v>242.14285714285714</v>
      </c>
      <c r="AL48">
        <f t="shared" si="5"/>
        <v>137962</v>
      </c>
      <c r="AM48">
        <f t="shared" si="17"/>
        <v>13063</v>
      </c>
      <c r="AN48">
        <f t="shared" si="19"/>
        <v>12019.428571428571</v>
      </c>
      <c r="AO48" s="3">
        <f t="shared" si="18"/>
        <v>1.9879367473004487E-4</v>
      </c>
      <c r="AP48" s="3"/>
    </row>
    <row r="49" spans="1:42" ht="13.8" x14ac:dyDescent="0.25">
      <c r="A49" s="97">
        <v>43907</v>
      </c>
      <c r="B49" s="88">
        <v>31506</v>
      </c>
      <c r="C49" s="88">
        <v>2503</v>
      </c>
      <c r="D49" s="88">
        <v>2941</v>
      </c>
      <c r="E49" s="88">
        <v>148657</v>
      </c>
      <c r="F49" s="88">
        <f t="shared" si="22"/>
        <v>3526</v>
      </c>
      <c r="G49" s="88">
        <f t="shared" si="22"/>
        <v>345</v>
      </c>
      <c r="H49" s="88">
        <f t="shared" si="22"/>
        <v>192</v>
      </c>
      <c r="I49" s="88">
        <f t="shared" si="3"/>
        <v>26062</v>
      </c>
      <c r="J49" s="82">
        <f t="shared" si="9"/>
        <v>0.15289006575648195</v>
      </c>
      <c r="K49" s="89">
        <f t="shared" si="10"/>
        <v>1.4952541932128461E-2</v>
      </c>
      <c r="L49" s="89">
        <f t="shared" si="11"/>
        <v>8.3214146404888834E-3</v>
      </c>
      <c r="M49" s="88">
        <f t="shared" si="12"/>
        <v>6.5691480208553221</v>
      </c>
      <c r="N49" s="84">
        <f t="shared" si="13"/>
        <v>7.9445185044118585E-2</v>
      </c>
      <c r="O49" s="84"/>
      <c r="P49" s="85">
        <f t="shared" si="14"/>
        <v>9.3347298927188474E-2</v>
      </c>
      <c r="Q49" s="87">
        <f t="shared" si="15"/>
        <v>7.9445185044118585E-2</v>
      </c>
      <c r="R49" s="96">
        <f t="shared" si="16"/>
        <v>0.82720751602869291</v>
      </c>
      <c r="AB49" s="119">
        <f t="shared" si="20"/>
        <v>3051</v>
      </c>
      <c r="AC49" s="120">
        <f t="shared" si="20"/>
        <v>267.42857142857144</v>
      </c>
      <c r="AL49">
        <f t="shared" si="5"/>
        <v>148657</v>
      </c>
      <c r="AM49">
        <f t="shared" si="17"/>
        <v>10695</v>
      </c>
      <c r="AN49">
        <f t="shared" si="19"/>
        <v>12556.571428571429</v>
      </c>
      <c r="AO49" s="3">
        <f t="shared" si="18"/>
        <v>2.0767767464666763E-4</v>
      </c>
      <c r="AP49" s="3"/>
    </row>
    <row r="50" spans="1:42" ht="13.8" x14ac:dyDescent="0.25">
      <c r="A50" s="97">
        <v>43908</v>
      </c>
      <c r="B50" s="88">
        <v>35713</v>
      </c>
      <c r="C50" s="88">
        <v>2978</v>
      </c>
      <c r="D50" s="93">
        <v>4025</v>
      </c>
      <c r="E50" s="93">
        <v>165541</v>
      </c>
      <c r="F50" s="88">
        <f t="shared" si="22"/>
        <v>4207</v>
      </c>
      <c r="G50" s="88">
        <f t="shared" si="22"/>
        <v>475</v>
      </c>
      <c r="H50" s="88">
        <f t="shared" si="22"/>
        <v>1084</v>
      </c>
      <c r="I50" s="88">
        <f t="shared" si="3"/>
        <v>28710</v>
      </c>
      <c r="J50" s="82">
        <f t="shared" si="9"/>
        <v>0.16150692060805119</v>
      </c>
      <c r="K50" s="89">
        <f t="shared" si="10"/>
        <v>1.822576931931548E-2</v>
      </c>
      <c r="L50" s="89">
        <f t="shared" si="11"/>
        <v>4.1593124088711533E-2</v>
      </c>
      <c r="M50" s="88">
        <f t="shared" si="12"/>
        <v>2.6999316003123992</v>
      </c>
      <c r="N50" s="84">
        <f t="shared" si="13"/>
        <v>8.3387001932069549E-2</v>
      </c>
      <c r="O50" s="84"/>
      <c r="P50" s="85">
        <f t="shared" si="14"/>
        <v>0.11270405734606447</v>
      </c>
      <c r="Q50" s="87">
        <f t="shared" si="15"/>
        <v>8.3387001932069549E-2</v>
      </c>
      <c r="R50" s="96">
        <f t="shared" si="16"/>
        <v>0.80390894072186603</v>
      </c>
      <c r="AB50" s="119">
        <f t="shared" si="20"/>
        <v>3321.5714285714284</v>
      </c>
      <c r="AC50" s="120">
        <f t="shared" si="20"/>
        <v>307.28571428571428</v>
      </c>
      <c r="AL50">
        <f t="shared" si="5"/>
        <v>165541</v>
      </c>
      <c r="AM50">
        <f t="shared" si="17"/>
        <v>16884</v>
      </c>
      <c r="AN50">
        <f t="shared" si="19"/>
        <v>13198.142857142857</v>
      </c>
      <c r="AO50" s="3">
        <f t="shared" si="18"/>
        <v>2.1828885646197414E-4</v>
      </c>
      <c r="AP50" s="3"/>
    </row>
    <row r="51" spans="1:42" ht="13.8" x14ac:dyDescent="0.25">
      <c r="A51" s="97">
        <v>43909</v>
      </c>
      <c r="B51" s="88">
        <v>41035</v>
      </c>
      <c r="C51" s="88">
        <v>3405</v>
      </c>
      <c r="D51" s="93">
        <v>4440</v>
      </c>
      <c r="E51" s="93">
        <v>182777</v>
      </c>
      <c r="F51" s="88">
        <f t="shared" si="22"/>
        <v>5322</v>
      </c>
      <c r="G51" s="88">
        <f t="shared" si="22"/>
        <v>427</v>
      </c>
      <c r="H51" s="88">
        <f t="shared" si="22"/>
        <v>415</v>
      </c>
      <c r="I51" s="88">
        <f t="shared" si="3"/>
        <v>33190</v>
      </c>
      <c r="J51" s="82">
        <f t="shared" si="9"/>
        <v>0.18548050870087285</v>
      </c>
      <c r="K51" s="89">
        <f t="shared" si="10"/>
        <v>1.4872866597004528E-2</v>
      </c>
      <c r="L51" s="89">
        <f t="shared" si="11"/>
        <v>1.4454893765238593E-2</v>
      </c>
      <c r="M51" s="88">
        <f t="shared" si="12"/>
        <v>6.3244007182922326</v>
      </c>
      <c r="N51" s="84">
        <f t="shared" si="13"/>
        <v>8.297794565614719E-2</v>
      </c>
      <c r="O51" s="84"/>
      <c r="P51" s="85">
        <f t="shared" si="14"/>
        <v>0.10820031680272937</v>
      </c>
      <c r="Q51" s="87">
        <f t="shared" si="15"/>
        <v>8.297794565614719E-2</v>
      </c>
      <c r="R51" s="96">
        <f t="shared" si="16"/>
        <v>0.80882173754112341</v>
      </c>
      <c r="AB51" s="119">
        <f t="shared" si="20"/>
        <v>3710.5714285714284</v>
      </c>
      <c r="AC51" s="120">
        <f t="shared" si="20"/>
        <v>336.92857142857144</v>
      </c>
      <c r="AL51">
        <f t="shared" si="5"/>
        <v>182777</v>
      </c>
      <c r="AM51">
        <f t="shared" si="17"/>
        <v>17236</v>
      </c>
      <c r="AN51">
        <f t="shared" si="19"/>
        <v>13823.714285714286</v>
      </c>
      <c r="AO51" s="3">
        <f t="shared" si="18"/>
        <v>2.2863540849253026E-4</v>
      </c>
      <c r="AP51" s="3"/>
    </row>
    <row r="52" spans="1:42" ht="13.8" x14ac:dyDescent="0.25">
      <c r="A52" s="97">
        <v>43910</v>
      </c>
      <c r="B52" s="88">
        <v>47021</v>
      </c>
      <c r="C52" s="88">
        <v>4032</v>
      </c>
      <c r="D52" s="93">
        <v>4440</v>
      </c>
      <c r="E52" s="93">
        <v>206886</v>
      </c>
      <c r="F52" s="88">
        <f t="shared" ref="F52:G55" si="23">B52-B51</f>
        <v>5986</v>
      </c>
      <c r="G52" s="88">
        <f t="shared" si="23"/>
        <v>627</v>
      </c>
      <c r="H52" s="88">
        <f>1632/2</f>
        <v>816</v>
      </c>
      <c r="I52" s="88">
        <f t="shared" si="3"/>
        <v>38549</v>
      </c>
      <c r="J52" s="82">
        <f t="shared" si="9"/>
        <v>0.18047801788717191</v>
      </c>
      <c r="K52" s="89">
        <f t="shared" si="10"/>
        <v>1.8891232298885206E-2</v>
      </c>
      <c r="L52" s="89">
        <f t="shared" si="11"/>
        <v>2.4585718589936727E-2</v>
      </c>
      <c r="M52" s="88">
        <f t="shared" si="12"/>
        <v>4.1511194827964211</v>
      </c>
      <c r="N52" s="84">
        <f t="shared" si="13"/>
        <v>8.5748920695008612E-2</v>
      </c>
      <c r="O52" s="84"/>
      <c r="P52" s="85">
        <f t="shared" si="14"/>
        <v>9.4425894812955907E-2</v>
      </c>
      <c r="Q52" s="87">
        <f t="shared" si="15"/>
        <v>8.5748920695008612E-2</v>
      </c>
      <c r="R52" s="96">
        <f t="shared" si="16"/>
        <v>0.81982518449203545</v>
      </c>
      <c r="AB52" s="119">
        <f t="shared" si="20"/>
        <v>4194.4285714285716</v>
      </c>
      <c r="AC52" s="120">
        <f t="shared" si="20"/>
        <v>395.14285714285717</v>
      </c>
      <c r="AL52">
        <f t="shared" si="5"/>
        <v>206886</v>
      </c>
      <c r="AM52">
        <f t="shared" si="17"/>
        <v>24109</v>
      </c>
      <c r="AN52">
        <f t="shared" si="19"/>
        <v>15628.285714285714</v>
      </c>
      <c r="AO52" s="3">
        <f t="shared" si="18"/>
        <v>2.584818677868861E-4</v>
      </c>
      <c r="AP52" s="3"/>
    </row>
    <row r="53" spans="1:42" ht="13.8" x14ac:dyDescent="0.25">
      <c r="A53" s="97">
        <v>43911</v>
      </c>
      <c r="B53" s="88">
        <v>53578</v>
      </c>
      <c r="C53" s="88">
        <v>4825</v>
      </c>
      <c r="D53" s="93">
        <v>6072</v>
      </c>
      <c r="E53" s="93">
        <v>233222</v>
      </c>
      <c r="F53" s="88">
        <f t="shared" si="23"/>
        <v>6557</v>
      </c>
      <c r="G53" s="88">
        <f t="shared" si="23"/>
        <v>793</v>
      </c>
      <c r="H53" s="88">
        <f>1632/2</f>
        <v>816</v>
      </c>
      <c r="I53" s="88">
        <f t="shared" si="3"/>
        <v>42681</v>
      </c>
      <c r="J53" s="82">
        <f t="shared" si="9"/>
        <v>0.17022758904689672</v>
      </c>
      <c r="K53" s="89">
        <f t="shared" si="10"/>
        <v>2.0571221043347427E-2</v>
      </c>
      <c r="L53" s="89">
        <f t="shared" si="11"/>
        <v>2.1167864276634932E-2</v>
      </c>
      <c r="M53" s="88">
        <f t="shared" si="12"/>
        <v>4.0783737291291624</v>
      </c>
      <c r="N53" s="84">
        <f t="shared" si="13"/>
        <v>9.0055619843965803E-2</v>
      </c>
      <c r="O53" s="84"/>
      <c r="P53" s="85">
        <f t="shared" si="14"/>
        <v>0.11333009817462392</v>
      </c>
      <c r="Q53" s="87">
        <f t="shared" si="15"/>
        <v>9.0055619843965803E-2</v>
      </c>
      <c r="R53" s="96">
        <f t="shared" si="16"/>
        <v>0.79661428198141027</v>
      </c>
      <c r="AB53" s="119">
        <f t="shared" si="20"/>
        <v>4631.5714285714284</v>
      </c>
      <c r="AC53" s="120">
        <f t="shared" si="20"/>
        <v>483.42857142857144</v>
      </c>
      <c r="AL53">
        <f t="shared" si="5"/>
        <v>233222</v>
      </c>
      <c r="AM53">
        <f t="shared" si="17"/>
        <v>26336</v>
      </c>
      <c r="AN53">
        <f t="shared" si="19"/>
        <v>17721.714285714286</v>
      </c>
      <c r="AO53" s="3">
        <f t="shared" si="18"/>
        <v>2.9310583980236203E-4</v>
      </c>
      <c r="AP53" s="3"/>
    </row>
    <row r="54" spans="1:42" ht="13.8" x14ac:dyDescent="0.25">
      <c r="A54" s="95">
        <v>43912</v>
      </c>
      <c r="B54" s="81">
        <v>59138</v>
      </c>
      <c r="C54" s="81">
        <v>5476</v>
      </c>
      <c r="D54" s="81">
        <v>7024</v>
      </c>
      <c r="E54" s="81">
        <v>258402</v>
      </c>
      <c r="F54" s="81">
        <f t="shared" si="23"/>
        <v>5560</v>
      </c>
      <c r="G54" s="81">
        <f t="shared" si="23"/>
        <v>651</v>
      </c>
      <c r="H54" s="88">
        <f>D54-D53</f>
        <v>952</v>
      </c>
      <c r="I54" s="81">
        <f t="shared" si="3"/>
        <v>46638</v>
      </c>
      <c r="J54" s="82">
        <f t="shared" si="9"/>
        <v>0.13038427734035929</v>
      </c>
      <c r="K54" s="82">
        <f t="shared" si="10"/>
        <v>1.5252688549940255E-2</v>
      </c>
      <c r="L54" s="82">
        <f t="shared" si="11"/>
        <v>2.2305006911740588E-2</v>
      </c>
      <c r="M54" s="81">
        <f t="shared" si="12"/>
        <v>3.4715728890604334</v>
      </c>
      <c r="N54" s="84">
        <f t="shared" si="13"/>
        <v>9.2596976563292632E-2</v>
      </c>
      <c r="O54" s="84"/>
      <c r="P54" s="85">
        <f t="shared" si="14"/>
        <v>0.11877303933173256</v>
      </c>
      <c r="Q54" s="87">
        <f t="shared" si="15"/>
        <v>9.2596976563292632E-2</v>
      </c>
      <c r="R54" s="96">
        <f t="shared" si="16"/>
        <v>0.78862998410497487</v>
      </c>
      <c r="AB54" s="119">
        <f t="shared" si="20"/>
        <v>4913</v>
      </c>
      <c r="AC54" s="120">
        <f t="shared" si="20"/>
        <v>523.85714285714289</v>
      </c>
      <c r="AL54">
        <f t="shared" si="5"/>
        <v>258402</v>
      </c>
      <c r="AM54">
        <f t="shared" si="17"/>
        <v>25180</v>
      </c>
      <c r="AN54">
        <f t="shared" si="19"/>
        <v>19071.857142857141</v>
      </c>
      <c r="AO54" s="3">
        <f t="shared" si="18"/>
        <v>3.1543634065661765E-4</v>
      </c>
      <c r="AP54" s="3"/>
    </row>
    <row r="55" spans="1:42" ht="13.8" x14ac:dyDescent="0.25">
      <c r="A55" s="95">
        <v>43913</v>
      </c>
      <c r="B55" s="81">
        <v>63927</v>
      </c>
      <c r="C55" s="81">
        <v>6077</v>
      </c>
      <c r="D55" s="81">
        <v>7024</v>
      </c>
      <c r="E55" s="81">
        <v>275468</v>
      </c>
      <c r="F55" s="81">
        <f t="shared" si="23"/>
        <v>4789</v>
      </c>
      <c r="G55" s="81">
        <f t="shared" si="23"/>
        <v>601</v>
      </c>
      <c r="H55" s="88">
        <f>D55-D54</f>
        <v>0</v>
      </c>
      <c r="I55" s="81">
        <f t="shared" si="3"/>
        <v>50826</v>
      </c>
      <c r="J55" s="82">
        <f t="shared" si="9"/>
        <v>0.10278504073458784</v>
      </c>
      <c r="K55" s="82">
        <f t="shared" si="10"/>
        <v>1.2886487413696985E-2</v>
      </c>
      <c r="L55" s="82">
        <f t="shared" si="11"/>
        <v>0</v>
      </c>
      <c r="M55" s="83">
        <f t="shared" si="12"/>
        <v>7.976187570348932</v>
      </c>
      <c r="N55" s="84">
        <f t="shared" si="13"/>
        <v>9.5061554585699315E-2</v>
      </c>
      <c r="O55" s="84"/>
      <c r="P55" s="85">
        <f t="shared" si="14"/>
        <v>0.10987532654433964</v>
      </c>
      <c r="Q55" s="87">
        <f t="shared" si="15"/>
        <v>9.5061554585699315E-2</v>
      </c>
      <c r="R55" s="96">
        <f t="shared" si="16"/>
        <v>0.79506311886996106</v>
      </c>
      <c r="AB55" s="119">
        <f t="shared" si="20"/>
        <v>5135.2857142857147</v>
      </c>
      <c r="AC55" s="120">
        <f t="shared" si="20"/>
        <v>559.85714285714289</v>
      </c>
      <c r="AL55">
        <f t="shared" si="5"/>
        <v>275468</v>
      </c>
      <c r="AM55">
        <f t="shared" si="17"/>
        <v>17066</v>
      </c>
      <c r="AN55">
        <f t="shared" si="19"/>
        <v>19643.714285714286</v>
      </c>
      <c r="AO55" s="3">
        <f t="shared" si="18"/>
        <v>3.248944926955115E-4</v>
      </c>
      <c r="AP55" s="3"/>
    </row>
    <row r="56" spans="1:42" ht="13.8" x14ac:dyDescent="0.25">
      <c r="A56" s="95">
        <v>43914</v>
      </c>
      <c r="B56" s="81">
        <v>69176</v>
      </c>
      <c r="C56" s="81">
        <v>6820</v>
      </c>
      <c r="D56" s="81">
        <v>8326</v>
      </c>
      <c r="E56" s="81">
        <v>296964</v>
      </c>
      <c r="F56" s="81">
        <f t="shared" ref="F56:F61" si="24">B56-B55</f>
        <v>5249</v>
      </c>
      <c r="G56" s="81">
        <f t="shared" ref="G56:G61" si="25">C56-C55</f>
        <v>743</v>
      </c>
      <c r="H56" s="88">
        <f t="shared" ref="H56:H61" si="26">D56-D55</f>
        <v>1302</v>
      </c>
      <c r="I56" s="81">
        <f t="shared" ref="I56:I61" si="27">B56-C56-D56</f>
        <v>54030</v>
      </c>
      <c r="J56" s="82">
        <f t="shared" si="9"/>
        <v>0.10338322322371288</v>
      </c>
      <c r="K56" s="82">
        <f t="shared" si="10"/>
        <v>1.4618502341321371E-2</v>
      </c>
      <c r="L56" s="82">
        <f t="shared" si="11"/>
        <v>2.5616810293944043E-2</v>
      </c>
      <c r="M56" s="81">
        <f t="shared" si="12"/>
        <v>2.5694648917205041</v>
      </c>
      <c r="N56" s="84">
        <f t="shared" si="13"/>
        <v>9.8589106048340466E-2</v>
      </c>
      <c r="O56" s="84"/>
      <c r="P56" s="85">
        <f t="shared" si="14"/>
        <v>0.12035966231062796</v>
      </c>
      <c r="Q56" s="87">
        <f t="shared" si="15"/>
        <v>9.8589106048340466E-2</v>
      </c>
      <c r="R56" s="96">
        <f t="shared" si="16"/>
        <v>0.78105123164103163</v>
      </c>
      <c r="AB56" s="119">
        <f t="shared" si="20"/>
        <v>5381.4285714285716</v>
      </c>
      <c r="AC56" s="120">
        <f t="shared" si="20"/>
        <v>616.71428571428567</v>
      </c>
      <c r="AL56">
        <f t="shared" si="5"/>
        <v>296964</v>
      </c>
      <c r="AM56">
        <f t="shared" si="17"/>
        <v>21496</v>
      </c>
      <c r="AN56">
        <f t="shared" si="19"/>
        <v>21186.714285714286</v>
      </c>
      <c r="AO56" s="3">
        <f t="shared" si="18"/>
        <v>3.5041472756238432E-4</v>
      </c>
      <c r="AP56" s="3"/>
    </row>
    <row r="57" spans="1:42" ht="13.8" x14ac:dyDescent="0.25">
      <c r="A57" s="95">
        <v>43915</v>
      </c>
      <c r="B57" s="81">
        <v>74386</v>
      </c>
      <c r="C57" s="81">
        <v>7503</v>
      </c>
      <c r="D57" s="81">
        <v>9362</v>
      </c>
      <c r="E57" s="81">
        <v>324445</v>
      </c>
      <c r="F57" s="81">
        <f t="shared" si="24"/>
        <v>5210</v>
      </c>
      <c r="G57" s="81">
        <f t="shared" si="25"/>
        <v>683</v>
      </c>
      <c r="H57" s="81">
        <f t="shared" si="26"/>
        <v>1036</v>
      </c>
      <c r="I57" s="81">
        <f t="shared" si="27"/>
        <v>57521</v>
      </c>
      <c r="J57" s="82">
        <f t="shared" si="9"/>
        <v>9.6538362555143836E-2</v>
      </c>
      <c r="K57" s="82">
        <f t="shared" si="10"/>
        <v>1.2641125300758838E-2</v>
      </c>
      <c r="L57" s="82">
        <f t="shared" si="11"/>
        <v>1.9174532667036833E-2</v>
      </c>
      <c r="M57" s="81">
        <f t="shared" si="12"/>
        <v>3.0343035071869813</v>
      </c>
      <c r="N57" s="84">
        <f t="shared" si="13"/>
        <v>0.10086575430860646</v>
      </c>
      <c r="O57" s="84"/>
      <c r="P57" s="85">
        <f t="shared" si="14"/>
        <v>0.12585701610518107</v>
      </c>
      <c r="Q57" s="87">
        <f t="shared" si="15"/>
        <v>0.10086575430860646</v>
      </c>
      <c r="R57" s="96">
        <f t="shared" si="16"/>
        <v>0.77327722958621248</v>
      </c>
      <c r="AB57" s="119">
        <f t="shared" si="20"/>
        <v>5524.7142857142853</v>
      </c>
      <c r="AC57" s="120">
        <f t="shared" si="20"/>
        <v>646.42857142857144</v>
      </c>
      <c r="AL57">
        <f t="shared" si="5"/>
        <v>324445</v>
      </c>
      <c r="AM57">
        <f t="shared" si="17"/>
        <v>27481</v>
      </c>
      <c r="AN57">
        <f t="shared" si="19"/>
        <v>22700.571428571428</v>
      </c>
      <c r="AO57" s="3">
        <f t="shared" si="18"/>
        <v>3.7545295817846167E-4</v>
      </c>
      <c r="AP57" s="3"/>
    </row>
    <row r="58" spans="1:42" ht="13.8" x14ac:dyDescent="0.25">
      <c r="A58" s="95">
        <v>43916</v>
      </c>
      <c r="B58" s="81">
        <v>80589</v>
      </c>
      <c r="C58" s="81">
        <v>8215</v>
      </c>
      <c r="D58" s="81">
        <v>10361</v>
      </c>
      <c r="E58" s="81">
        <v>361060</v>
      </c>
      <c r="F58" s="81">
        <f t="shared" si="24"/>
        <v>6203</v>
      </c>
      <c r="G58" s="81">
        <f t="shared" si="25"/>
        <v>712</v>
      </c>
      <c r="H58" s="81">
        <f t="shared" si="26"/>
        <v>999</v>
      </c>
      <c r="I58" s="81">
        <f t="shared" si="27"/>
        <v>62013</v>
      </c>
      <c r="J58" s="82">
        <f t="shared" si="9"/>
        <v>0.10797171350610484</v>
      </c>
      <c r="K58" s="82">
        <f t="shared" si="10"/>
        <v>1.2378088002642514E-2</v>
      </c>
      <c r="L58" s="82">
        <f t="shared" si="11"/>
        <v>1.7367570104831278E-2</v>
      </c>
      <c r="M58" s="81">
        <f t="shared" si="12"/>
        <v>3.6298310535269764</v>
      </c>
      <c r="N58" s="84">
        <f t="shared" si="13"/>
        <v>0.10193698891908325</v>
      </c>
      <c r="O58" s="84"/>
      <c r="P58" s="85">
        <f t="shared" si="14"/>
        <v>0.12856593331596122</v>
      </c>
      <c r="Q58" s="87">
        <f t="shared" si="15"/>
        <v>0.10193698891908325</v>
      </c>
      <c r="R58" s="96">
        <f t="shared" si="16"/>
        <v>0.76949707776495546</v>
      </c>
      <c r="AB58" s="119">
        <f t="shared" si="20"/>
        <v>5650.5714285714284</v>
      </c>
      <c r="AC58" s="120">
        <f t="shared" si="20"/>
        <v>687.14285714285711</v>
      </c>
      <c r="AL58">
        <f t="shared" si="5"/>
        <v>361060</v>
      </c>
      <c r="AM58">
        <f t="shared" si="17"/>
        <v>36615</v>
      </c>
      <c r="AN58">
        <f t="shared" si="19"/>
        <v>25469</v>
      </c>
      <c r="AO58" s="3">
        <f t="shared" si="18"/>
        <v>4.2124099923809778E-4</v>
      </c>
      <c r="AP58" s="3"/>
    </row>
    <row r="59" spans="1:42" ht="13.8" x14ac:dyDescent="0.25">
      <c r="A59" s="95">
        <v>43917</v>
      </c>
      <c r="B59" s="81">
        <v>86498</v>
      </c>
      <c r="C59" s="81">
        <v>9134</v>
      </c>
      <c r="D59" s="81">
        <v>10950</v>
      </c>
      <c r="E59" s="81">
        <v>394079</v>
      </c>
      <c r="F59" s="81">
        <f t="shared" si="24"/>
        <v>5909</v>
      </c>
      <c r="G59" s="81">
        <f t="shared" si="25"/>
        <v>919</v>
      </c>
      <c r="H59" s="81">
        <f t="shared" si="26"/>
        <v>589</v>
      </c>
      <c r="I59" s="81">
        <f t="shared" si="27"/>
        <v>66414</v>
      </c>
      <c r="J59" s="82">
        <f t="shared" si="9"/>
        <v>9.5413648146776275E-2</v>
      </c>
      <c r="K59" s="82">
        <f t="shared" si="10"/>
        <v>1.481947333623595E-2</v>
      </c>
      <c r="L59" s="82">
        <f t="shared" si="11"/>
        <v>9.4980084820924637E-3</v>
      </c>
      <c r="M59" s="81">
        <f t="shared" si="12"/>
        <v>3.9236648292612979</v>
      </c>
      <c r="N59" s="84">
        <f t="shared" si="13"/>
        <v>0.10559781729057319</v>
      </c>
      <c r="O59" s="84"/>
      <c r="P59" s="85">
        <f t="shared" si="14"/>
        <v>0.12659252237045943</v>
      </c>
      <c r="Q59" s="87">
        <f t="shared" si="15"/>
        <v>0.10559781729057319</v>
      </c>
      <c r="R59" s="96">
        <f t="shared" si="16"/>
        <v>0.76780966033896736</v>
      </c>
      <c r="AB59" s="119">
        <f t="shared" si="20"/>
        <v>5639.5714285714284</v>
      </c>
      <c r="AC59" s="120">
        <f t="shared" si="20"/>
        <v>728.85714285714289</v>
      </c>
      <c r="AL59">
        <f t="shared" si="5"/>
        <v>394079</v>
      </c>
      <c r="AM59">
        <f t="shared" si="17"/>
        <v>33019</v>
      </c>
      <c r="AN59">
        <f t="shared" si="19"/>
        <v>26741.857142857141</v>
      </c>
      <c r="AO59" s="3">
        <f t="shared" si="18"/>
        <v>4.4229324372137128E-4</v>
      </c>
      <c r="AP59" s="3"/>
    </row>
    <row r="60" spans="1:42" ht="13.8" x14ac:dyDescent="0.25">
      <c r="A60" s="95">
        <v>43918</v>
      </c>
      <c r="B60" s="81">
        <v>92472</v>
      </c>
      <c r="C60" s="81">
        <v>10023</v>
      </c>
      <c r="D60" s="81">
        <v>12384</v>
      </c>
      <c r="E60" s="81">
        <v>429526</v>
      </c>
      <c r="F60" s="81">
        <f t="shared" si="24"/>
        <v>5974</v>
      </c>
      <c r="G60" s="81">
        <f t="shared" si="25"/>
        <v>889</v>
      </c>
      <c r="H60" s="81">
        <f t="shared" si="26"/>
        <v>1434</v>
      </c>
      <c r="I60" s="81">
        <f t="shared" si="27"/>
        <v>70065</v>
      </c>
      <c r="J60" s="82">
        <f t="shared" si="9"/>
        <v>9.0079784057284104E-2</v>
      </c>
      <c r="K60" s="82">
        <f t="shared" si="10"/>
        <v>1.338573192399193E-2</v>
      </c>
      <c r="L60" s="82">
        <f t="shared" si="11"/>
        <v>2.1591833047249074E-2</v>
      </c>
      <c r="M60" s="81">
        <f t="shared" si="12"/>
        <v>2.5753589231082503</v>
      </c>
      <c r="N60" s="84">
        <f t="shared" si="13"/>
        <v>0.10838956657150273</v>
      </c>
      <c r="O60" s="84"/>
      <c r="P60" s="85">
        <f t="shared" si="14"/>
        <v>0.13392161951725928</v>
      </c>
      <c r="Q60" s="87">
        <f t="shared" si="15"/>
        <v>0.10838956657150273</v>
      </c>
      <c r="R60" s="96">
        <f t="shared" si="16"/>
        <v>0.75768881391123799</v>
      </c>
      <c r="AB60" s="119">
        <f t="shared" ref="AB60:AC75" si="28">AVERAGE(F54:F60)</f>
        <v>5556.2857142857147</v>
      </c>
      <c r="AC60" s="120">
        <f t="shared" si="28"/>
        <v>742.57142857142856</v>
      </c>
      <c r="AL60">
        <f t="shared" si="5"/>
        <v>429526</v>
      </c>
      <c r="AM60">
        <f t="shared" si="17"/>
        <v>35447</v>
      </c>
      <c r="AN60">
        <f t="shared" si="19"/>
        <v>28043.428571428572</v>
      </c>
      <c r="AO60" s="3">
        <f t="shared" si="18"/>
        <v>4.6382040415763448E-4</v>
      </c>
      <c r="AP60" s="3"/>
    </row>
    <row r="61" spans="1:42" ht="13.8" x14ac:dyDescent="0.25">
      <c r="A61" s="95">
        <v>43919</v>
      </c>
      <c r="B61" s="81">
        <v>97689</v>
      </c>
      <c r="C61" s="81">
        <v>10779</v>
      </c>
      <c r="D61" s="81">
        <v>13030</v>
      </c>
      <c r="E61" s="81">
        <v>454030</v>
      </c>
      <c r="F61" s="81">
        <f t="shared" si="24"/>
        <v>5217</v>
      </c>
      <c r="G61" s="81">
        <f t="shared" si="25"/>
        <v>756</v>
      </c>
      <c r="H61" s="81">
        <f t="shared" si="26"/>
        <v>646</v>
      </c>
      <c r="I61" s="81">
        <f t="shared" si="27"/>
        <v>73880</v>
      </c>
      <c r="J61" s="82">
        <f t="shared" si="9"/>
        <v>7.4573485293400243E-2</v>
      </c>
      <c r="K61" s="82">
        <f t="shared" si="10"/>
        <v>1.0789980732177264E-2</v>
      </c>
      <c r="L61" s="82">
        <f t="shared" si="11"/>
        <v>9.2200099907229008E-3</v>
      </c>
      <c r="M61" s="81">
        <f t="shared" si="12"/>
        <v>3.7268125870770956</v>
      </c>
      <c r="N61" s="84">
        <f t="shared" si="13"/>
        <v>0.1103399563922243</v>
      </c>
      <c r="O61" s="84"/>
      <c r="P61" s="85">
        <f t="shared" si="14"/>
        <v>0.13338246885524471</v>
      </c>
      <c r="Q61" s="87">
        <f t="shared" si="15"/>
        <v>0.1103399563922243</v>
      </c>
      <c r="R61" s="96">
        <f t="shared" si="16"/>
        <v>0.75627757475253099</v>
      </c>
      <c r="AB61" s="119">
        <f t="shared" si="28"/>
        <v>5507.2857142857147</v>
      </c>
      <c r="AC61" s="120">
        <f t="shared" si="28"/>
        <v>757.57142857142856</v>
      </c>
      <c r="AL61">
        <f t="shared" si="5"/>
        <v>454030</v>
      </c>
      <c r="AM61">
        <f t="shared" si="17"/>
        <v>24504</v>
      </c>
      <c r="AN61">
        <f t="shared" si="19"/>
        <v>27946.857142857141</v>
      </c>
      <c r="AO61" s="3">
        <f t="shared" si="18"/>
        <v>4.6222317438539056E-4</v>
      </c>
      <c r="AP61" s="3"/>
    </row>
    <row r="62" spans="1:42" ht="13.8" x14ac:dyDescent="0.25">
      <c r="A62" s="95">
        <v>43920</v>
      </c>
      <c r="B62" s="81">
        <v>101739</v>
      </c>
      <c r="C62" s="81">
        <v>11591</v>
      </c>
      <c r="D62" s="81">
        <v>14620</v>
      </c>
      <c r="E62" s="81">
        <v>477359</v>
      </c>
      <c r="F62" s="81">
        <f t="shared" ref="F62" si="29">B62-B61</f>
        <v>4050</v>
      </c>
      <c r="G62" s="81">
        <f t="shared" ref="G62" si="30">C62-C61</f>
        <v>812</v>
      </c>
      <c r="H62" s="81">
        <f t="shared" ref="H62" si="31">D62-D61</f>
        <v>1590</v>
      </c>
      <c r="I62" s="81">
        <f t="shared" ref="I62" si="32">B62-C62-D62</f>
        <v>75528</v>
      </c>
      <c r="J62" s="82">
        <f t="shared" si="9"/>
        <v>5.4907339336824582E-2</v>
      </c>
      <c r="K62" s="82">
        <f t="shared" si="10"/>
        <v>1.0990795885219274E-2</v>
      </c>
      <c r="L62" s="82">
        <f t="shared" si="11"/>
        <v>2.1521386031402273E-2</v>
      </c>
      <c r="M62" s="81">
        <f t="shared" si="12"/>
        <v>1.6888235762716906</v>
      </c>
      <c r="N62" s="84">
        <f t="shared" si="13"/>
        <v>0.11392877854116908</v>
      </c>
      <c r="O62" s="84"/>
      <c r="P62" s="85">
        <f t="shared" si="14"/>
        <v>0.14370103893295591</v>
      </c>
      <c r="Q62" s="87">
        <f t="shared" si="15"/>
        <v>0.11392877854116908</v>
      </c>
      <c r="R62" s="96">
        <f t="shared" si="16"/>
        <v>0.74237018252587506</v>
      </c>
      <c r="AB62" s="119">
        <f t="shared" si="28"/>
        <v>5401.7142857142853</v>
      </c>
      <c r="AC62" s="120">
        <f t="shared" si="28"/>
        <v>787.71428571428567</v>
      </c>
      <c r="AL62">
        <f t="shared" si="5"/>
        <v>477359</v>
      </c>
      <c r="AM62">
        <f t="shared" si="17"/>
        <v>23329</v>
      </c>
      <c r="AN62">
        <f t="shared" si="19"/>
        <v>28841.571428571428</v>
      </c>
      <c r="AO62" s="3">
        <f t="shared" si="18"/>
        <v>4.7702117743799908E-4</v>
      </c>
      <c r="AP62" s="3"/>
    </row>
    <row r="63" spans="1:42" ht="13.8" x14ac:dyDescent="0.25">
      <c r="A63" s="95">
        <v>43921</v>
      </c>
      <c r="B63" s="81">
        <v>105792</v>
      </c>
      <c r="C63" s="81">
        <v>12428</v>
      </c>
      <c r="D63" s="81">
        <v>15729</v>
      </c>
      <c r="E63" s="81">
        <v>506968</v>
      </c>
      <c r="F63" s="81">
        <f t="shared" ref="F63:F64" si="33">B63-B62</f>
        <v>4053</v>
      </c>
      <c r="G63" s="81">
        <f t="shared" ref="G63:G64" si="34">C63-C62</f>
        <v>837</v>
      </c>
      <c r="H63" s="81">
        <f t="shared" ref="H63:H64" si="35">D63-D62</f>
        <v>1109</v>
      </c>
      <c r="I63" s="81">
        <f t="shared" ref="I63:I64" si="36">B63-C63-D63</f>
        <v>77635</v>
      </c>
      <c r="J63" s="82">
        <f t="shared" si="9"/>
        <v>5.3752667497087799E-2</v>
      </c>
      <c r="K63" s="82">
        <f t="shared" si="10"/>
        <v>1.1081982840800763E-2</v>
      </c>
      <c r="L63" s="82">
        <f t="shared" si="11"/>
        <v>1.4683296260989302E-2</v>
      </c>
      <c r="M63" s="81">
        <f t="shared" si="12"/>
        <v>2.0862443323330151</v>
      </c>
      <c r="N63" s="84">
        <f t="shared" si="13"/>
        <v>0.11747580157289776</v>
      </c>
      <c r="O63" s="84"/>
      <c r="P63" s="85">
        <f t="shared" si="14"/>
        <v>0.1486785390199637</v>
      </c>
      <c r="Q63" s="87">
        <f t="shared" si="15"/>
        <v>0.11747580157289776</v>
      </c>
      <c r="R63" s="96">
        <f t="shared" si="16"/>
        <v>0.73384565940713853</v>
      </c>
      <c r="AB63" s="119">
        <f t="shared" si="28"/>
        <v>5230.8571428571431</v>
      </c>
      <c r="AC63" s="120">
        <f t="shared" si="28"/>
        <v>801.14285714285711</v>
      </c>
      <c r="AL63">
        <f t="shared" si="5"/>
        <v>506968</v>
      </c>
      <c r="AM63">
        <f t="shared" si="17"/>
        <v>29609</v>
      </c>
      <c r="AN63">
        <f t="shared" si="19"/>
        <v>30000.571428571428</v>
      </c>
      <c r="AO63" s="3">
        <f t="shared" si="18"/>
        <v>4.9619029747086086E-4</v>
      </c>
      <c r="AP63" s="3"/>
    </row>
    <row r="64" spans="1:42" ht="13.8" x14ac:dyDescent="0.25">
      <c r="A64" s="95">
        <v>43922</v>
      </c>
      <c r="B64" s="81">
        <v>110574</v>
      </c>
      <c r="C64" s="81">
        <v>13155</v>
      </c>
      <c r="D64" s="94">
        <v>16847</v>
      </c>
      <c r="E64" s="94">
        <v>541423</v>
      </c>
      <c r="F64" s="81">
        <f t="shared" si="33"/>
        <v>4782</v>
      </c>
      <c r="G64" s="81">
        <f t="shared" si="34"/>
        <v>727</v>
      </c>
      <c r="H64" s="81">
        <f t="shared" si="35"/>
        <v>1118</v>
      </c>
      <c r="I64" s="81">
        <f t="shared" si="36"/>
        <v>80572</v>
      </c>
      <c r="J64" s="82">
        <f t="shared" si="9"/>
        <v>6.1703894958869278E-2</v>
      </c>
      <c r="K64" s="82">
        <f t="shared" si="10"/>
        <v>9.3643330971855485E-3</v>
      </c>
      <c r="L64" s="82">
        <f t="shared" si="11"/>
        <v>1.4400721324145037E-2</v>
      </c>
      <c r="M64" s="81">
        <f t="shared" si="12"/>
        <v>2.5964129458709033</v>
      </c>
      <c r="N64" s="84">
        <f t="shared" si="13"/>
        <v>0.11897010147050843</v>
      </c>
      <c r="O64" s="84"/>
      <c r="P64" s="85">
        <f t="shared" si="14"/>
        <v>0.1523595058512851</v>
      </c>
      <c r="Q64" s="87">
        <f t="shared" si="15"/>
        <v>0.11897010147050843</v>
      </c>
      <c r="R64" s="96">
        <f t="shared" si="16"/>
        <v>0.72867039267820644</v>
      </c>
      <c r="AB64" s="119">
        <f t="shared" si="28"/>
        <v>5169.7142857142853</v>
      </c>
      <c r="AC64" s="120">
        <f t="shared" si="28"/>
        <v>807.42857142857144</v>
      </c>
      <c r="AL64">
        <f t="shared" si="5"/>
        <v>541423</v>
      </c>
      <c r="AM64">
        <f t="shared" si="17"/>
        <v>34455</v>
      </c>
      <c r="AN64">
        <f t="shared" si="19"/>
        <v>30996.857142857141</v>
      </c>
      <c r="AO64" s="3">
        <f t="shared" si="18"/>
        <v>5.1266822710344779E-4</v>
      </c>
      <c r="AP64" s="3"/>
    </row>
    <row r="65" spans="1:42" ht="13.8" x14ac:dyDescent="0.25">
      <c r="A65" s="95">
        <v>43923</v>
      </c>
      <c r="B65" s="81">
        <v>115242</v>
      </c>
      <c r="C65" s="81">
        <v>13915</v>
      </c>
      <c r="D65" s="94">
        <v>18278</v>
      </c>
      <c r="E65" s="94">
        <v>581232</v>
      </c>
      <c r="F65" s="81">
        <f t="shared" ref="F65" si="37">B65-B64</f>
        <v>4668</v>
      </c>
      <c r="G65" s="81">
        <f t="shared" ref="G65" si="38">C65-C64</f>
        <v>760</v>
      </c>
      <c r="H65" s="81">
        <f t="shared" ref="H65" si="39">D65-D64</f>
        <v>1431</v>
      </c>
      <c r="I65" s="81">
        <f t="shared" ref="I65" si="40">B65-C65-D65</f>
        <v>83049</v>
      </c>
      <c r="J65" s="82">
        <f t="shared" si="9"/>
        <v>5.804190771776311E-2</v>
      </c>
      <c r="K65" s="82">
        <f t="shared" si="10"/>
        <v>9.4325572159062697E-3</v>
      </c>
      <c r="L65" s="82">
        <f t="shared" si="11"/>
        <v>1.7760512336791937E-2</v>
      </c>
      <c r="M65" s="81">
        <f t="shared" si="12"/>
        <v>2.1344375119286214</v>
      </c>
      <c r="N65" s="84">
        <f t="shared" si="13"/>
        <v>0.12074590860970827</v>
      </c>
      <c r="O65" s="84"/>
      <c r="P65" s="85">
        <f t="shared" si="14"/>
        <v>0.158605369570122</v>
      </c>
      <c r="Q65" s="87">
        <f t="shared" si="15"/>
        <v>0.12074590860970827</v>
      </c>
      <c r="R65" s="96">
        <f t="shared" si="16"/>
        <v>0.7206487218201697</v>
      </c>
      <c r="AB65" s="119">
        <f t="shared" si="28"/>
        <v>4950.4285714285716</v>
      </c>
      <c r="AC65" s="120">
        <f t="shared" si="28"/>
        <v>814.28571428571433</v>
      </c>
      <c r="AL65">
        <f t="shared" si="5"/>
        <v>581232</v>
      </c>
      <c r="AM65">
        <f t="shared" si="17"/>
        <v>39809</v>
      </c>
      <c r="AN65">
        <f t="shared" si="19"/>
        <v>31453.142857142859</v>
      </c>
      <c r="AO65" s="3">
        <f t="shared" si="18"/>
        <v>5.2021490150070651E-4</v>
      </c>
      <c r="AP65" s="3"/>
    </row>
    <row r="66" spans="1:42" ht="13.8" x14ac:dyDescent="0.25">
      <c r="A66" s="95">
        <v>43924</v>
      </c>
      <c r="B66" s="81">
        <v>119827</v>
      </c>
      <c r="C66" s="81">
        <v>14681</v>
      </c>
      <c r="D66" s="94">
        <v>19758</v>
      </c>
      <c r="E66" s="94">
        <v>619849</v>
      </c>
      <c r="F66" s="81">
        <f t="shared" ref="F66:F67" si="41">B66-B65</f>
        <v>4585</v>
      </c>
      <c r="G66" s="81">
        <f t="shared" ref="G66:G67" si="42">C66-C65</f>
        <v>766</v>
      </c>
      <c r="H66" s="81">
        <f t="shared" ref="H66:H67" si="43">D66-D65</f>
        <v>1480</v>
      </c>
      <c r="I66" s="81">
        <f t="shared" ref="I66:I67" si="44">B66-C66-D66</f>
        <v>85388</v>
      </c>
      <c r="J66" s="82">
        <f t="shared" si="9"/>
        <v>5.5313800675628168E-2</v>
      </c>
      <c r="K66" s="82">
        <f t="shared" si="10"/>
        <v>9.2234704812821349E-3</v>
      </c>
      <c r="L66" s="82">
        <f t="shared" si="11"/>
        <v>1.7820804585244855E-2</v>
      </c>
      <c r="M66" s="81">
        <f t="shared" ref="M66:M67" si="45">J66/(K66+L66)</f>
        <v>2.0453053572173836</v>
      </c>
      <c r="N66" s="84">
        <f t="shared" si="13"/>
        <v>0.1225182972118137</v>
      </c>
      <c r="O66" s="84"/>
      <c r="P66" s="85">
        <f t="shared" si="14"/>
        <v>0.16488771311974765</v>
      </c>
      <c r="Q66" s="87">
        <f t="shared" si="15"/>
        <v>0.1225182972118137</v>
      </c>
      <c r="R66" s="96">
        <f t="shared" si="16"/>
        <v>0.71259398966843868</v>
      </c>
      <c r="AB66" s="119">
        <f t="shared" si="28"/>
        <v>4761.2857142857147</v>
      </c>
      <c r="AC66" s="120">
        <f t="shared" si="28"/>
        <v>792.42857142857144</v>
      </c>
      <c r="AL66">
        <f t="shared" si="5"/>
        <v>619849</v>
      </c>
      <c r="AM66">
        <f t="shared" si="17"/>
        <v>38617</v>
      </c>
      <c r="AN66">
        <f t="shared" si="19"/>
        <v>32252.857142857141</v>
      </c>
      <c r="AO66" s="3">
        <f t="shared" si="18"/>
        <v>5.3344166520635913E-4</v>
      </c>
      <c r="AP66" s="3"/>
    </row>
    <row r="67" spans="1:42" ht="13.8" x14ac:dyDescent="0.25">
      <c r="A67" s="95">
        <v>43925</v>
      </c>
      <c r="B67" s="81">
        <v>124632</v>
      </c>
      <c r="C67" s="81">
        <v>15362</v>
      </c>
      <c r="D67" s="94">
        <v>20996</v>
      </c>
      <c r="E67" s="94">
        <v>657224</v>
      </c>
      <c r="F67" s="81">
        <f t="shared" si="41"/>
        <v>4805</v>
      </c>
      <c r="G67" s="81">
        <f t="shared" si="42"/>
        <v>681</v>
      </c>
      <c r="H67" s="81">
        <f t="shared" si="43"/>
        <v>1238</v>
      </c>
      <c r="I67" s="81">
        <f t="shared" si="44"/>
        <v>88274</v>
      </c>
      <c r="J67" s="82">
        <f t="shared" si="9"/>
        <v>5.6384290037515106E-2</v>
      </c>
      <c r="K67" s="82">
        <f t="shared" si="10"/>
        <v>7.9753595352976998E-3</v>
      </c>
      <c r="L67" s="82">
        <f t="shared" si="11"/>
        <v>1.4498524382817258E-2</v>
      </c>
      <c r="M67" s="81">
        <f t="shared" si="45"/>
        <v>2.508880540762553</v>
      </c>
      <c r="N67" s="84">
        <f t="shared" si="13"/>
        <v>0.12325887412542526</v>
      </c>
      <c r="O67" s="84"/>
      <c r="P67" s="85">
        <f t="shared" si="14"/>
        <v>0.16846395789203414</v>
      </c>
      <c r="Q67" s="87">
        <f t="shared" si="15"/>
        <v>0.12325887412542526</v>
      </c>
      <c r="R67" s="96">
        <f t="shared" si="16"/>
        <v>0.70827716798254059</v>
      </c>
      <c r="AB67" s="119">
        <f t="shared" si="28"/>
        <v>4594.2857142857147</v>
      </c>
      <c r="AC67" s="120">
        <f t="shared" si="28"/>
        <v>762.71428571428567</v>
      </c>
      <c r="AL67">
        <f t="shared" si="5"/>
        <v>657224</v>
      </c>
      <c r="AM67">
        <f t="shared" si="17"/>
        <v>37375</v>
      </c>
      <c r="AN67">
        <f t="shared" si="19"/>
        <v>32528.285714285714</v>
      </c>
      <c r="AO67" s="3">
        <f t="shared" si="18"/>
        <v>5.3799707792956354E-4</v>
      </c>
      <c r="AP67" s="3"/>
    </row>
    <row r="68" spans="1:42" ht="13.8" x14ac:dyDescent="0.25">
      <c r="A68" s="95">
        <v>43926</v>
      </c>
      <c r="B68" s="81">
        <v>128948</v>
      </c>
      <c r="C68" s="81">
        <v>15887</v>
      </c>
      <c r="D68" s="94">
        <v>21815</v>
      </c>
      <c r="E68" s="94">
        <v>691461</v>
      </c>
      <c r="F68" s="81">
        <f t="shared" ref="F68" si="46">B68-B67</f>
        <v>4316</v>
      </c>
      <c r="G68" s="81">
        <f t="shared" ref="G68" si="47">C68-C67</f>
        <v>525</v>
      </c>
      <c r="H68" s="81">
        <f t="shared" ref="H68" si="48">D68-D67</f>
        <v>819</v>
      </c>
      <c r="I68" s="81">
        <f t="shared" ref="I68" si="49">B68-C68-D68</f>
        <v>91246</v>
      </c>
      <c r="J68" s="82">
        <f t="shared" si="9"/>
        <v>4.8994212262584075E-2</v>
      </c>
      <c r="K68" s="82">
        <f t="shared" si="10"/>
        <v>5.9473910777805465E-3</v>
      </c>
      <c r="L68" s="82">
        <f t="shared" si="11"/>
        <v>9.2779300813376538E-3</v>
      </c>
      <c r="M68" s="81">
        <f t="shared" ref="M68" si="50">J68/(K68+L68)</f>
        <v>3.2179427777286804</v>
      </c>
      <c r="N68" s="84">
        <f t="shared" si="13"/>
        <v>0.12320470267084406</v>
      </c>
      <c r="O68" s="84"/>
      <c r="P68" s="85">
        <f t="shared" si="14"/>
        <v>0.16917672239972703</v>
      </c>
      <c r="Q68" s="87">
        <f t="shared" si="15"/>
        <v>0.12320470267084406</v>
      </c>
      <c r="R68" s="96">
        <f t="shared" si="16"/>
        <v>0.70761857492942892</v>
      </c>
      <c r="AB68" s="119">
        <f t="shared" si="28"/>
        <v>4465.5714285714284</v>
      </c>
      <c r="AC68" s="120">
        <f t="shared" si="28"/>
        <v>729.71428571428567</v>
      </c>
      <c r="AL68">
        <f t="shared" si="5"/>
        <v>691461</v>
      </c>
      <c r="AM68">
        <f t="shared" si="17"/>
        <v>34237</v>
      </c>
      <c r="AN68">
        <f t="shared" si="19"/>
        <v>33918.714285714283</v>
      </c>
      <c r="AO68" s="3">
        <f t="shared" si="18"/>
        <v>5.6099387877756588E-4</v>
      </c>
      <c r="AP68" s="3"/>
    </row>
    <row r="69" spans="1:42" ht="13.8" x14ac:dyDescent="0.25">
      <c r="A69" s="95">
        <v>43927</v>
      </c>
      <c r="B69" s="81">
        <v>132547</v>
      </c>
      <c r="C69" s="81">
        <v>16523</v>
      </c>
      <c r="D69" s="81">
        <v>22837</v>
      </c>
      <c r="E69" s="81">
        <v>721732</v>
      </c>
      <c r="F69" s="81">
        <f t="shared" ref="F69" si="51">B69-B68</f>
        <v>3599</v>
      </c>
      <c r="G69" s="81">
        <f t="shared" ref="G69" si="52">C69-C68</f>
        <v>636</v>
      </c>
      <c r="H69" s="81">
        <f t="shared" ref="H69" si="53">D69-D68</f>
        <v>1022</v>
      </c>
      <c r="I69" s="81">
        <f t="shared" ref="I69" si="54">B69-C69-D69</f>
        <v>93187</v>
      </c>
      <c r="J69" s="82">
        <f t="shared" si="9"/>
        <v>3.9527125086015906E-2</v>
      </c>
      <c r="K69" s="82">
        <f t="shared" si="10"/>
        <v>6.9701685553339322E-3</v>
      </c>
      <c r="L69" s="82">
        <f t="shared" si="11"/>
        <v>1.1200490980426539E-2</v>
      </c>
      <c r="M69" s="81">
        <f t="shared" ref="M69" si="55">J69/(K69+L69)</f>
        <v>2.1753269334129119</v>
      </c>
      <c r="N69" s="84">
        <f t="shared" si="13"/>
        <v>0.12465766860057187</v>
      </c>
      <c r="O69" s="84"/>
      <c r="P69" s="85">
        <f t="shared" si="14"/>
        <v>0.17229360151493434</v>
      </c>
      <c r="Q69" s="87">
        <f t="shared" si="15"/>
        <v>0.12465766860057187</v>
      </c>
      <c r="R69" s="96">
        <f t="shared" si="16"/>
        <v>0.70304872988449385</v>
      </c>
      <c r="AB69" s="119">
        <f t="shared" si="28"/>
        <v>4401.1428571428569</v>
      </c>
      <c r="AC69" s="120">
        <f t="shared" si="28"/>
        <v>704.57142857142856</v>
      </c>
      <c r="AL69">
        <f t="shared" si="5"/>
        <v>721732</v>
      </c>
      <c r="AM69">
        <f t="shared" si="17"/>
        <v>30271</v>
      </c>
      <c r="AN69">
        <f t="shared" si="19"/>
        <v>34910.428571428572</v>
      </c>
      <c r="AO69" s="3">
        <f t="shared" si="18"/>
        <v>5.7739619990022418E-4</v>
      </c>
      <c r="AP69" s="3"/>
    </row>
    <row r="70" spans="1:42" ht="13.8" x14ac:dyDescent="0.25">
      <c r="A70" s="95">
        <v>43928</v>
      </c>
      <c r="B70" s="81">
        <v>135586</v>
      </c>
      <c r="C70" s="81">
        <v>17127</v>
      </c>
      <c r="D70" s="81">
        <v>24392</v>
      </c>
      <c r="E70" s="81">
        <v>755445</v>
      </c>
      <c r="F70" s="81">
        <f t="shared" ref="F70" si="56">B70-B69</f>
        <v>3039</v>
      </c>
      <c r="G70" s="81">
        <f t="shared" ref="G70" si="57">C70-C69</f>
        <v>604</v>
      </c>
      <c r="H70" s="81">
        <f t="shared" ref="H70" si="58">D70-D69</f>
        <v>1555</v>
      </c>
      <c r="I70" s="81">
        <f t="shared" ref="I70" si="59">B70-C70-D70</f>
        <v>94067</v>
      </c>
      <c r="J70" s="82">
        <f t="shared" si="9"/>
        <v>3.2683495155299926E-2</v>
      </c>
      <c r="K70" s="82">
        <f t="shared" ref="K70" si="60">G70/I69</f>
        <v>6.4815907798298046E-3</v>
      </c>
      <c r="L70" s="82">
        <f t="shared" ref="L70" si="61">H70/I69</f>
        <v>1.6686876924892957E-2</v>
      </c>
      <c r="M70" s="81">
        <f t="shared" ref="M70" si="62">J70/(K70+L70)</f>
        <v>1.410688681351058</v>
      </c>
      <c r="N70" s="84">
        <f t="shared" si="13"/>
        <v>0.12631835145221484</v>
      </c>
      <c r="O70" s="84"/>
      <c r="P70" s="85">
        <f t="shared" si="14"/>
        <v>0.17990057970586934</v>
      </c>
      <c r="Q70" s="87">
        <f t="shared" si="15"/>
        <v>0.12631835145221484</v>
      </c>
      <c r="R70" s="96">
        <f t="shared" si="16"/>
        <v>0.69378106884191582</v>
      </c>
      <c r="AB70" s="119">
        <f t="shared" si="28"/>
        <v>4256.2857142857147</v>
      </c>
      <c r="AC70" s="120">
        <f t="shared" si="28"/>
        <v>671.28571428571433</v>
      </c>
      <c r="AL70">
        <f t="shared" ref="AL70:AL133" si="63">IF(E70="",AL69,E70)</f>
        <v>755445</v>
      </c>
      <c r="AM70">
        <f t="shared" si="17"/>
        <v>33713</v>
      </c>
      <c r="AN70">
        <f t="shared" si="19"/>
        <v>35496.714285714283</v>
      </c>
      <c r="AO70" s="3">
        <f t="shared" si="18"/>
        <v>5.8709299129858044E-4</v>
      </c>
      <c r="AP70" s="3"/>
    </row>
    <row r="71" spans="1:42" ht="13.8" x14ac:dyDescent="0.25">
      <c r="A71" s="95">
        <v>43929</v>
      </c>
      <c r="B71" s="81">
        <v>139422</v>
      </c>
      <c r="C71" s="81">
        <v>17669</v>
      </c>
      <c r="D71" s="81">
        <v>26491</v>
      </c>
      <c r="E71" s="81">
        <v>807125</v>
      </c>
      <c r="F71" s="81">
        <f t="shared" ref="F71" si="64">B71-B70</f>
        <v>3836</v>
      </c>
      <c r="G71" s="81">
        <f t="shared" ref="G71" si="65">C71-C70</f>
        <v>542</v>
      </c>
      <c r="H71" s="81">
        <f t="shared" ref="H71" si="66">D71-D70</f>
        <v>2099</v>
      </c>
      <c r="I71" s="81">
        <f t="shared" ref="I71" si="67">B71-C71-D71</f>
        <v>95262</v>
      </c>
      <c r="J71" s="82">
        <f t="shared" si="9"/>
        <v>4.0871098116169374E-2</v>
      </c>
      <c r="K71" s="82">
        <f t="shared" ref="K71" si="68">G71/I70</f>
        <v>5.7618505958518928E-3</v>
      </c>
      <c r="L71" s="82">
        <f t="shared" ref="L71" si="69">H71/I70</f>
        <v>2.2313882658105393E-2</v>
      </c>
      <c r="M71" s="81">
        <f t="shared" ref="M71" si="70">J71/(K71+L71)</f>
        <v>1.4557446370669083</v>
      </c>
      <c r="N71" s="84">
        <f t="shared" si="13"/>
        <v>0.12673035819311157</v>
      </c>
      <c r="O71" s="84"/>
      <c r="P71" s="85">
        <f t="shared" si="14"/>
        <v>0.19000588142473929</v>
      </c>
      <c r="Q71" s="87">
        <f t="shared" si="15"/>
        <v>0.12673035819311157</v>
      </c>
      <c r="R71" s="96">
        <f t="shared" si="16"/>
        <v>0.6832637603821492</v>
      </c>
      <c r="AB71" s="119">
        <f t="shared" si="28"/>
        <v>4121.1428571428569</v>
      </c>
      <c r="AC71" s="120">
        <f t="shared" si="28"/>
        <v>644.85714285714289</v>
      </c>
      <c r="AL71">
        <f t="shared" si="63"/>
        <v>807125</v>
      </c>
      <c r="AM71">
        <f t="shared" si="17"/>
        <v>51680</v>
      </c>
      <c r="AN71">
        <f t="shared" si="19"/>
        <v>37957.428571428572</v>
      </c>
      <c r="AO71" s="3">
        <f t="shared" si="18"/>
        <v>6.2779163453364063E-4</v>
      </c>
      <c r="AP71" s="3"/>
    </row>
    <row r="72" spans="1:42" ht="13.8" x14ac:dyDescent="0.25">
      <c r="A72" s="95">
        <v>43930</v>
      </c>
      <c r="B72" s="81">
        <v>143626</v>
      </c>
      <c r="C72" s="81">
        <v>18279</v>
      </c>
      <c r="D72" s="81">
        <v>28470</v>
      </c>
      <c r="E72" s="81">
        <v>853369</v>
      </c>
      <c r="F72" s="81">
        <f t="shared" ref="F72" si="71">B72-B71</f>
        <v>4204</v>
      </c>
      <c r="G72" s="81">
        <f t="shared" ref="G72" si="72">C72-C71</f>
        <v>610</v>
      </c>
      <c r="H72" s="81">
        <f t="shared" ref="H72" si="73">D72-D71</f>
        <v>1979</v>
      </c>
      <c r="I72" s="81">
        <f t="shared" ref="I72" si="74">B72-C72-D72</f>
        <v>96877</v>
      </c>
      <c r="J72" s="82">
        <f t="shared" si="9"/>
        <v>4.423292208325786E-2</v>
      </c>
      <c r="K72" s="82">
        <f t="shared" ref="K72" si="75">G72/I71</f>
        <v>6.403392748420147E-3</v>
      </c>
      <c r="L72" s="82">
        <f t="shared" ref="L72" si="76">H72/I71</f>
        <v>2.077428565430077E-2</v>
      </c>
      <c r="M72" s="81">
        <f t="shared" ref="M72" si="77">J72/(K72+L72)</f>
        <v>1.6275460113925495</v>
      </c>
      <c r="N72" s="84">
        <f t="shared" si="13"/>
        <v>0.12726804339047249</v>
      </c>
      <c r="O72" s="84"/>
      <c r="P72" s="85">
        <f t="shared" si="14"/>
        <v>0.19822316293707268</v>
      </c>
      <c r="Q72" s="87">
        <f t="shared" si="15"/>
        <v>0.12726804339047249</v>
      </c>
      <c r="R72" s="96">
        <f t="shared" si="16"/>
        <v>0.67450879367245486</v>
      </c>
      <c r="AB72" s="119">
        <f t="shared" si="28"/>
        <v>4054.8571428571427</v>
      </c>
      <c r="AC72" s="120">
        <f t="shared" si="28"/>
        <v>623.42857142857144</v>
      </c>
      <c r="AL72">
        <f t="shared" si="63"/>
        <v>853369</v>
      </c>
      <c r="AM72">
        <f t="shared" si="17"/>
        <v>46244</v>
      </c>
      <c r="AN72">
        <f t="shared" si="19"/>
        <v>38876.714285714283</v>
      </c>
      <c r="AO72" s="3">
        <f t="shared" si="18"/>
        <v>6.4299603332711587E-4</v>
      </c>
      <c r="AP72" s="3"/>
    </row>
    <row r="73" spans="1:42" ht="13.8" x14ac:dyDescent="0.25">
      <c r="A73" s="95">
        <v>43931</v>
      </c>
      <c r="B73" s="81">
        <v>147577</v>
      </c>
      <c r="C73" s="81">
        <v>18849</v>
      </c>
      <c r="D73" s="81">
        <v>30455</v>
      </c>
      <c r="E73" s="81">
        <v>906864</v>
      </c>
      <c r="F73" s="81">
        <f t="shared" ref="F73" si="78">B73-B72</f>
        <v>3951</v>
      </c>
      <c r="G73" s="81">
        <f t="shared" ref="G73" si="79">C73-C72</f>
        <v>570</v>
      </c>
      <c r="H73" s="81">
        <f t="shared" ref="H73" si="80">D73-D72</f>
        <v>1985</v>
      </c>
      <c r="I73" s="81">
        <f t="shared" ref="I73" si="81">B73-C73-D73</f>
        <v>98273</v>
      </c>
      <c r="J73" s="82">
        <f t="shared" ref="J73" si="82">F73/I72*$B$2/($B$2-B72)</f>
        <v>4.0880785728106779E-2</v>
      </c>
      <c r="K73" s="82">
        <f t="shared" ref="K73" si="83">G73/I72</f>
        <v>5.8837494967845828E-3</v>
      </c>
      <c r="L73" s="82">
        <f t="shared" ref="L73" si="84">H73/I72</f>
        <v>2.0489899563363854E-2</v>
      </c>
      <c r="M73" s="81">
        <f t="shared" ref="M73" si="85">J73/(K73+L73)</f>
        <v>1.5500617921650881</v>
      </c>
      <c r="N73" s="84">
        <f t="shared" si="13"/>
        <v>0.12772315469212683</v>
      </c>
      <c r="O73" s="84"/>
      <c r="P73" s="85">
        <f t="shared" si="14"/>
        <v>0.20636684578220182</v>
      </c>
      <c r="Q73" s="87">
        <f t="shared" si="15"/>
        <v>0.12772315469212683</v>
      </c>
      <c r="R73" s="96">
        <f t="shared" si="16"/>
        <v>0.66590999952567131</v>
      </c>
      <c r="AB73" s="119">
        <f t="shared" si="28"/>
        <v>3964.2857142857142</v>
      </c>
      <c r="AC73" s="120">
        <f t="shared" si="28"/>
        <v>595.42857142857144</v>
      </c>
      <c r="AL73">
        <f t="shared" si="63"/>
        <v>906864</v>
      </c>
      <c r="AM73">
        <f t="shared" si="17"/>
        <v>53495</v>
      </c>
      <c r="AN73">
        <f t="shared" si="19"/>
        <v>41002.142857142855</v>
      </c>
      <c r="AO73" s="3">
        <f t="shared" si="18"/>
        <v>6.7814926491209277E-4</v>
      </c>
      <c r="AP73" s="3"/>
    </row>
    <row r="74" spans="1:42" ht="13.8" x14ac:dyDescent="0.25">
      <c r="A74" s="95">
        <v>43932</v>
      </c>
      <c r="B74" s="81">
        <v>152271</v>
      </c>
      <c r="C74" s="81">
        <v>19468</v>
      </c>
      <c r="D74" s="81">
        <v>32534</v>
      </c>
      <c r="E74" s="81">
        <v>963473</v>
      </c>
      <c r="F74" s="81">
        <f t="shared" ref="F74" si="86">B74-B73</f>
        <v>4694</v>
      </c>
      <c r="G74" s="81">
        <f t="shared" ref="G74" si="87">C74-C73</f>
        <v>619</v>
      </c>
      <c r="H74" s="81">
        <f t="shared" ref="H74" si="88">D74-D73</f>
        <v>2079</v>
      </c>
      <c r="I74" s="81">
        <f t="shared" ref="I74" si="89">B74-C74-D74</f>
        <v>100269</v>
      </c>
      <c r="J74" s="82">
        <f t="shared" ref="J74" si="90">F74/I73*$B$2/($B$2-B73)</f>
        <v>4.7881771052435546E-2</v>
      </c>
      <c r="K74" s="82">
        <f t="shared" ref="K74" si="91">G74/I73</f>
        <v>6.2987799293803999E-3</v>
      </c>
      <c r="L74" s="82">
        <f t="shared" ref="L74" si="92">H74/I73</f>
        <v>2.1155352945366478E-2</v>
      </c>
      <c r="M74" s="81">
        <f t="shared" ref="M74" si="93">J74/(K74+L74)</f>
        <v>1.7440642278117118</v>
      </c>
      <c r="N74" s="84">
        <f t="shared" si="13"/>
        <v>0.12785100248898346</v>
      </c>
      <c r="O74" s="84"/>
      <c r="P74" s="85">
        <f t="shared" si="14"/>
        <v>0.21365854299242798</v>
      </c>
      <c r="Q74" s="87">
        <f t="shared" si="15"/>
        <v>0.12785100248898346</v>
      </c>
      <c r="R74" s="96">
        <f t="shared" si="16"/>
        <v>0.65849045451858856</v>
      </c>
      <c r="AB74" s="119">
        <f t="shared" si="28"/>
        <v>3948.4285714285716</v>
      </c>
      <c r="AC74" s="120">
        <f t="shared" si="28"/>
        <v>586.57142857142856</v>
      </c>
      <c r="AL74">
        <f t="shared" si="63"/>
        <v>963473</v>
      </c>
      <c r="AM74">
        <f t="shared" si="17"/>
        <v>56609</v>
      </c>
      <c r="AN74">
        <f t="shared" si="19"/>
        <v>43749.857142857145</v>
      </c>
      <c r="AO74" s="3">
        <f t="shared" si="18"/>
        <v>7.2359470491111444E-4</v>
      </c>
      <c r="AP74" s="3"/>
    </row>
    <row r="75" spans="1:42" ht="13.8" x14ac:dyDescent="0.25">
      <c r="A75" s="95">
        <v>43933</v>
      </c>
      <c r="B75" s="81">
        <v>156363</v>
      </c>
      <c r="C75" s="81">
        <v>19899</v>
      </c>
      <c r="D75" s="81">
        <v>34211</v>
      </c>
      <c r="E75" s="81">
        <v>1010193</v>
      </c>
      <c r="F75" s="81">
        <f t="shared" ref="F75" si="94">B75-B74</f>
        <v>4092</v>
      </c>
      <c r="G75" s="81">
        <f t="shared" ref="G75" si="95">C75-C74</f>
        <v>431</v>
      </c>
      <c r="H75" s="81">
        <f t="shared" ref="H75" si="96">D75-D74</f>
        <v>1677</v>
      </c>
      <c r="I75" s="81">
        <f t="shared" ref="I75" si="97">B75-C75-D75</f>
        <v>102253</v>
      </c>
      <c r="J75" s="82">
        <f t="shared" ref="J75" si="98">F75/I74*$B$2/($B$2-B74)</f>
        <v>4.09132591229696E-2</v>
      </c>
      <c r="K75" s="82">
        <f t="shared" ref="K75" si="99">G75/I74</f>
        <v>4.2984372039214513E-3</v>
      </c>
      <c r="L75" s="82">
        <f t="shared" ref="L75" si="100">H75/I74</f>
        <v>1.6725009723842863E-2</v>
      </c>
      <c r="M75" s="81">
        <f t="shared" ref="M75" si="101">J75/(K75+L75)</f>
        <v>1.9460775991466028</v>
      </c>
      <c r="N75" s="84">
        <f t="shared" si="13"/>
        <v>0.12726156443659944</v>
      </c>
      <c r="O75" s="84"/>
      <c r="P75" s="85">
        <f t="shared" si="14"/>
        <v>0.21879216950301542</v>
      </c>
      <c r="Q75" s="87">
        <f t="shared" si="15"/>
        <v>0.12726156443659944</v>
      </c>
      <c r="R75" s="96">
        <f t="shared" si="16"/>
        <v>0.6539462660603852</v>
      </c>
      <c r="AB75" s="119">
        <f t="shared" si="28"/>
        <v>3916.4285714285716</v>
      </c>
      <c r="AC75" s="120">
        <f t="shared" si="28"/>
        <v>573.14285714285711</v>
      </c>
      <c r="AL75">
        <f t="shared" si="63"/>
        <v>1010193</v>
      </c>
      <c r="AM75">
        <f t="shared" si="17"/>
        <v>46720</v>
      </c>
      <c r="AN75">
        <f t="shared" si="19"/>
        <v>45533.142857142855</v>
      </c>
      <c r="AO75" s="3">
        <f t="shared" si="18"/>
        <v>7.5308911208111465E-4</v>
      </c>
      <c r="AP75" s="3"/>
    </row>
    <row r="76" spans="1:42" ht="13.8" x14ac:dyDescent="0.25">
      <c r="A76" s="95">
        <v>43934</v>
      </c>
      <c r="B76" s="81">
        <v>159516</v>
      </c>
      <c r="C76" s="81">
        <v>20465</v>
      </c>
      <c r="D76" s="81">
        <v>35435</v>
      </c>
      <c r="E76" s="81">
        <v>1046910</v>
      </c>
      <c r="F76" s="81">
        <f t="shared" ref="F76" si="102">B76-B75</f>
        <v>3153</v>
      </c>
      <c r="G76" s="81">
        <f t="shared" ref="G76" si="103">C76-C75</f>
        <v>566</v>
      </c>
      <c r="H76" s="81">
        <f t="shared" ref="H76" si="104">D76-D75</f>
        <v>1224</v>
      </c>
      <c r="I76" s="81">
        <f t="shared" ref="I76" si="105">B76-C76-D76</f>
        <v>103616</v>
      </c>
      <c r="J76" s="82">
        <f t="shared" ref="J76" si="106">F76/I75*$B$2/($B$2-B75)</f>
        <v>3.0915232364996052E-2</v>
      </c>
      <c r="K76" s="82">
        <f t="shared" ref="K76" si="107">G76/I75</f>
        <v>5.5352899181442105E-3</v>
      </c>
      <c r="L76" s="82">
        <f t="shared" ref="L76" si="108">H76/I75</f>
        <v>1.1970308939591015E-2</v>
      </c>
      <c r="M76" s="81">
        <f t="shared" ref="M76" si="109">J76/(K76+L76)</f>
        <v>1.7660196955407492</v>
      </c>
      <c r="N76" s="84">
        <f t="shared" si="13"/>
        <v>0.12829434037964843</v>
      </c>
      <c r="O76" s="84"/>
      <c r="P76" s="85">
        <f t="shared" si="14"/>
        <v>0.22214072569522805</v>
      </c>
      <c r="Q76" s="87">
        <f t="shared" si="15"/>
        <v>0.12829434037964843</v>
      </c>
      <c r="R76" s="96">
        <f t="shared" si="16"/>
        <v>0.64956493392512349</v>
      </c>
      <c r="AB76" s="119">
        <f t="shared" ref="AB76:AC91" si="110">AVERAGE(F70:F76)</f>
        <v>3852.7142857142858</v>
      </c>
      <c r="AC76" s="120">
        <f t="shared" si="110"/>
        <v>563.14285714285711</v>
      </c>
      <c r="AL76">
        <f t="shared" si="63"/>
        <v>1046910</v>
      </c>
      <c r="AM76">
        <f t="shared" si="17"/>
        <v>36717</v>
      </c>
      <c r="AN76">
        <f t="shared" si="19"/>
        <v>46454</v>
      </c>
      <c r="AO76" s="3">
        <f t="shared" si="18"/>
        <v>7.6831950129987807E-4</v>
      </c>
      <c r="AP76" s="3"/>
    </row>
    <row r="77" spans="1:42" ht="13.8" x14ac:dyDescent="0.25">
      <c r="A77" s="95">
        <v>43935</v>
      </c>
      <c r="B77" s="81">
        <v>162488</v>
      </c>
      <c r="C77" s="81">
        <v>21067</v>
      </c>
      <c r="D77" s="81">
        <v>37130</v>
      </c>
      <c r="E77" s="81">
        <v>1073689</v>
      </c>
      <c r="F77" s="81">
        <f t="shared" ref="F77" si="111">B77-B76</f>
        <v>2972</v>
      </c>
      <c r="G77" s="81">
        <f t="shared" ref="G77" si="112">C77-C76</f>
        <v>602</v>
      </c>
      <c r="H77" s="81">
        <f t="shared" ref="H77" si="113">D77-D76</f>
        <v>1695</v>
      </c>
      <c r="I77" s="81">
        <f t="shared" ref="I77" si="114">B77-C77-D77</f>
        <v>104291</v>
      </c>
      <c r="J77" s="82">
        <f t="shared" ref="J77" si="115">F77/I76*$B$2/($B$2-B76)</f>
        <v>2.8758702785127696E-2</v>
      </c>
      <c r="K77" s="82">
        <f t="shared" ref="K77" si="116">G77/I76</f>
        <v>5.8099135268684376E-3</v>
      </c>
      <c r="L77" s="82">
        <f t="shared" ref="L77" si="117">H77/I76</f>
        <v>1.6358477455219272E-2</v>
      </c>
      <c r="M77" s="81">
        <f t="shared" ref="M77" si="118">J77/(K77+L77)</f>
        <v>1.2972841740460563</v>
      </c>
      <c r="N77" s="84">
        <f t="shared" si="13"/>
        <v>0.12965265127270936</v>
      </c>
      <c r="O77" s="84"/>
      <c r="P77" s="85">
        <f t="shared" si="14"/>
        <v>0.22850918221653291</v>
      </c>
      <c r="Q77" s="87">
        <f t="shared" si="15"/>
        <v>0.12965265127270936</v>
      </c>
      <c r="R77" s="96">
        <f t="shared" si="16"/>
        <v>0.64183816651075776</v>
      </c>
      <c r="AB77" s="119">
        <f t="shared" si="110"/>
        <v>3843.1428571428573</v>
      </c>
      <c r="AC77" s="120">
        <f t="shared" si="110"/>
        <v>562.85714285714289</v>
      </c>
      <c r="AL77">
        <f t="shared" si="63"/>
        <v>1073689</v>
      </c>
      <c r="AM77">
        <f t="shared" si="17"/>
        <v>26779</v>
      </c>
      <c r="AN77">
        <f t="shared" si="19"/>
        <v>45463.428571428572</v>
      </c>
      <c r="AO77" s="3">
        <f t="shared" si="18"/>
        <v>7.5193608230470204E-4</v>
      </c>
      <c r="AP77" s="3"/>
    </row>
    <row r="78" spans="1:42" ht="13.8" x14ac:dyDescent="0.25">
      <c r="A78" s="95">
        <v>43936</v>
      </c>
      <c r="B78" s="81">
        <v>165155</v>
      </c>
      <c r="C78" s="81">
        <v>21645</v>
      </c>
      <c r="D78" s="81">
        <v>38092</v>
      </c>
      <c r="E78" s="81">
        <v>1117404</v>
      </c>
      <c r="F78" s="81">
        <f t="shared" ref="F78" si="119">B78-B77</f>
        <v>2667</v>
      </c>
      <c r="G78" s="81">
        <f t="shared" ref="G78" si="120">C78-C77</f>
        <v>578</v>
      </c>
      <c r="H78" s="81">
        <f t="shared" ref="H78" si="121">D78-D77</f>
        <v>962</v>
      </c>
      <c r="I78" s="81">
        <f t="shared" ref="I78" si="122">B78-C78-D78</f>
        <v>105418</v>
      </c>
      <c r="J78" s="82">
        <f t="shared" ref="J78" si="123">F78/I77*$B$2/($B$2-B77)</f>
        <v>2.5641586879094354E-2</v>
      </c>
      <c r="K78" s="82">
        <f t="shared" ref="K78" si="124">G78/I77</f>
        <v>5.5421848481652302E-3</v>
      </c>
      <c r="L78" s="82">
        <f t="shared" ref="L78" si="125">H78/I77</f>
        <v>9.2241900068078739E-3</v>
      </c>
      <c r="M78" s="81">
        <f t="shared" ref="M78" si="126">J78/(K78+L78)</f>
        <v>1.7364848942906683</v>
      </c>
      <c r="N78" s="84">
        <f t="shared" si="13"/>
        <v>0.13105870243104961</v>
      </c>
      <c r="O78" s="84"/>
      <c r="P78" s="85">
        <f t="shared" si="14"/>
        <v>0.2306439405407042</v>
      </c>
      <c r="Q78" s="87">
        <f t="shared" si="15"/>
        <v>0.13105870243104961</v>
      </c>
      <c r="R78" s="96">
        <f t="shared" si="16"/>
        <v>0.63829735702824619</v>
      </c>
      <c r="AB78" s="119">
        <f t="shared" si="110"/>
        <v>3676.1428571428573</v>
      </c>
      <c r="AC78" s="120">
        <f t="shared" si="110"/>
        <v>568</v>
      </c>
      <c r="AL78">
        <f t="shared" si="63"/>
        <v>1117404</v>
      </c>
      <c r="AM78">
        <f t="shared" si="17"/>
        <v>43715</v>
      </c>
      <c r="AN78">
        <f t="shared" si="19"/>
        <v>44325.571428571428</v>
      </c>
      <c r="AO78" s="3">
        <f t="shared" si="18"/>
        <v>7.3311665163026051E-4</v>
      </c>
      <c r="AP78" s="3"/>
    </row>
    <row r="79" spans="1:42" ht="13.8" x14ac:dyDescent="0.25">
      <c r="A79" s="95">
        <v>43937</v>
      </c>
      <c r="B79" s="81">
        <v>168941</v>
      </c>
      <c r="C79" s="81">
        <v>22170</v>
      </c>
      <c r="D79" s="81">
        <v>40164</v>
      </c>
      <c r="E79" s="81">
        <v>1178403</v>
      </c>
      <c r="F79" s="81">
        <f t="shared" ref="F79" si="127">B79-B78</f>
        <v>3786</v>
      </c>
      <c r="G79" s="81">
        <f t="shared" ref="G79" si="128">C79-C78</f>
        <v>525</v>
      </c>
      <c r="H79" s="81">
        <f t="shared" ref="H79" si="129">D79-D78</f>
        <v>2072</v>
      </c>
      <c r="I79" s="81">
        <f t="shared" ref="I79" si="130">B79-C79-D79</f>
        <v>106607</v>
      </c>
      <c r="J79" s="82">
        <f t="shared" ref="J79" si="131">F79/I78*$B$2/($B$2-B78)</f>
        <v>3.6012540608181938E-2</v>
      </c>
      <c r="K79" s="82">
        <f t="shared" ref="K79" si="132">G79/I78</f>
        <v>4.9801741638050429E-3</v>
      </c>
      <c r="L79" s="82">
        <f t="shared" ref="L79" si="133">H79/I78</f>
        <v>1.9655087366483904E-2</v>
      </c>
      <c r="M79" s="81">
        <f t="shared" ref="M79" si="134">J79/(K79+L79)</f>
        <v>1.4618290357463701</v>
      </c>
      <c r="N79" s="84">
        <f t="shared" si="13"/>
        <v>0.1312292457130004</v>
      </c>
      <c r="O79" s="84"/>
      <c r="P79" s="85">
        <f t="shared" si="14"/>
        <v>0.23773980265299721</v>
      </c>
      <c r="Q79" s="87">
        <f t="shared" si="15"/>
        <v>0.1312292457130004</v>
      </c>
      <c r="R79" s="96">
        <f t="shared" si="16"/>
        <v>0.63103095163400236</v>
      </c>
      <c r="AB79" s="119">
        <f t="shared" si="110"/>
        <v>3616.4285714285716</v>
      </c>
      <c r="AC79" s="120">
        <f t="shared" si="110"/>
        <v>555.85714285714289</v>
      </c>
      <c r="AL79">
        <f t="shared" si="63"/>
        <v>1178403</v>
      </c>
      <c r="AM79">
        <f t="shared" si="17"/>
        <v>60999</v>
      </c>
      <c r="AN79">
        <f t="shared" si="19"/>
        <v>46433.428571428572</v>
      </c>
      <c r="AO79" s="3">
        <f t="shared" si="18"/>
        <v>7.6797926300519891E-4</v>
      </c>
      <c r="AP79" s="3"/>
    </row>
    <row r="80" spans="1:42" ht="13.8" x14ac:dyDescent="0.25">
      <c r="A80" s="95">
        <v>43938</v>
      </c>
      <c r="B80" s="94">
        <v>172434</v>
      </c>
      <c r="C80" s="94">
        <v>22745</v>
      </c>
      <c r="D80" s="94">
        <v>42727</v>
      </c>
      <c r="E80" s="94">
        <v>1244108</v>
      </c>
      <c r="F80" s="81">
        <f t="shared" ref="F80" si="135">B80-B79</f>
        <v>3493</v>
      </c>
      <c r="G80" s="81">
        <f t="shared" ref="G80" si="136">C80-C79</f>
        <v>575</v>
      </c>
      <c r="H80" s="81">
        <f t="shared" ref="H80" si="137">D80-D79</f>
        <v>2563</v>
      </c>
      <c r="I80" s="81">
        <f t="shared" ref="I80" si="138">B80-C80-D80</f>
        <v>106962</v>
      </c>
      <c r="J80" s="82">
        <f t="shared" ref="J80" si="139">F80/I79*$B$2/($B$2-B79)</f>
        <v>3.2857011317072096E-2</v>
      </c>
      <c r="K80" s="82">
        <f t="shared" ref="K80" si="140">G80/I79</f>
        <v>5.3936420685320851E-3</v>
      </c>
      <c r="L80" s="82">
        <f t="shared" ref="L80" si="141">H80/I79</f>
        <v>2.4041573255039538E-2</v>
      </c>
      <c r="M80" s="81">
        <f t="shared" ref="M80" si="142">J80/(K80+L80)</f>
        <v>1.1162483765070443</v>
      </c>
      <c r="N80" s="84">
        <f t="shared" si="13"/>
        <v>0.1319055406706334</v>
      </c>
      <c r="O80" s="84"/>
      <c r="P80" s="85">
        <f t="shared" si="14"/>
        <v>0.24778755929805027</v>
      </c>
      <c r="Q80" s="87">
        <f t="shared" si="15"/>
        <v>0.1319055406706334</v>
      </c>
      <c r="R80" s="96">
        <f t="shared" si="16"/>
        <v>0.62030690003131639</v>
      </c>
      <c r="AB80" s="119">
        <f t="shared" si="110"/>
        <v>3551</v>
      </c>
      <c r="AC80" s="120">
        <f t="shared" si="110"/>
        <v>556.57142857142856</v>
      </c>
      <c r="AL80">
        <f t="shared" si="63"/>
        <v>1244108</v>
      </c>
      <c r="AM80">
        <f t="shared" si="17"/>
        <v>65705</v>
      </c>
      <c r="AN80">
        <f t="shared" si="19"/>
        <v>48177.714285714283</v>
      </c>
      <c r="AO80" s="3">
        <f t="shared" si="18"/>
        <v>7.9682863507486994E-4</v>
      </c>
      <c r="AP80" s="3"/>
    </row>
    <row r="81" spans="1:42" ht="13.8" x14ac:dyDescent="0.25">
      <c r="A81" s="95">
        <v>43939</v>
      </c>
      <c r="B81" s="81">
        <v>175925</v>
      </c>
      <c r="C81" s="81">
        <v>23227</v>
      </c>
      <c r="D81" s="81">
        <v>44927</v>
      </c>
      <c r="E81" s="81">
        <v>1305833</v>
      </c>
      <c r="F81" s="81">
        <f t="shared" ref="F81" si="143">B81-B80</f>
        <v>3491</v>
      </c>
      <c r="G81" s="81">
        <f t="shared" ref="G81" si="144">C81-C80</f>
        <v>482</v>
      </c>
      <c r="H81" s="81">
        <f t="shared" ref="H81" si="145">D81-D80</f>
        <v>2200</v>
      </c>
      <c r="I81" s="81">
        <f t="shared" ref="I81" si="146">B81-C81-D81</f>
        <v>107771</v>
      </c>
      <c r="J81" s="82">
        <f t="shared" ref="J81" si="147">F81/I80*$B$2/($B$2-B80)</f>
        <v>3.2731106627090258E-2</v>
      </c>
      <c r="K81" s="82">
        <f t="shared" ref="K81" si="148">G81/I80</f>
        <v>4.506273255922664E-3</v>
      </c>
      <c r="L81" s="82">
        <f t="shared" ref="L81" si="149">H81/I80</f>
        <v>2.0568052205456145E-2</v>
      </c>
      <c r="M81" s="81">
        <f t="shared" ref="M81" si="150">J81/(K81+L81)</f>
        <v>1.3053633956177584</v>
      </c>
      <c r="N81" s="84">
        <f t="shared" si="13"/>
        <v>0.13202785277817253</v>
      </c>
      <c r="O81" s="84"/>
      <c r="P81" s="85">
        <f t="shared" si="14"/>
        <v>0.25537587039931792</v>
      </c>
      <c r="Q81" s="87">
        <f t="shared" si="15"/>
        <v>0.13202785277817253</v>
      </c>
      <c r="R81" s="96">
        <f t="shared" si="16"/>
        <v>0.6125962768225095</v>
      </c>
      <c r="AB81" s="119">
        <f t="shared" si="110"/>
        <v>3379.1428571428573</v>
      </c>
      <c r="AC81" s="120">
        <f t="shared" si="110"/>
        <v>537</v>
      </c>
      <c r="AL81">
        <f t="shared" si="63"/>
        <v>1305833</v>
      </c>
      <c r="AM81">
        <f t="shared" si="17"/>
        <v>61725</v>
      </c>
      <c r="AN81">
        <f t="shared" si="19"/>
        <v>48908.571428571428</v>
      </c>
      <c r="AO81" s="3">
        <f t="shared" si="18"/>
        <v>8.0891654559972156E-4</v>
      </c>
      <c r="AP81" s="3"/>
    </row>
    <row r="82" spans="1:42" ht="13.8" x14ac:dyDescent="0.25">
      <c r="A82" s="95">
        <v>43940</v>
      </c>
      <c r="B82" s="81">
        <v>178972</v>
      </c>
      <c r="C82" s="81">
        <v>23660</v>
      </c>
      <c r="D82" s="81">
        <v>47055</v>
      </c>
      <c r="E82" s="81">
        <v>1356541</v>
      </c>
      <c r="F82" s="81">
        <f t="shared" ref="F82" si="151">B82-B81</f>
        <v>3047</v>
      </c>
      <c r="G82" s="81">
        <f t="shared" ref="G82" si="152">C82-C81</f>
        <v>433</v>
      </c>
      <c r="H82" s="81">
        <f t="shared" ref="H82" si="153">D82-D81</f>
        <v>2128</v>
      </c>
      <c r="I82" s="81">
        <f t="shared" ref="I82" si="154">B82-C82-D82</f>
        <v>108257</v>
      </c>
      <c r="J82" s="82">
        <f t="shared" ref="J82" si="155">F82/I81*$B$2/($B$2-B81)</f>
        <v>2.835541740237171E-2</v>
      </c>
      <c r="K82" s="82">
        <f t="shared" ref="K82" si="156">G82/I81</f>
        <v>4.0177784376130869E-3</v>
      </c>
      <c r="L82" s="82">
        <f t="shared" ref="L82" si="157">H82/I81</f>
        <v>1.9745571628731293E-2</v>
      </c>
      <c r="M82" s="81">
        <f t="shared" ref="M82" si="158">J82/(K82+L82)</f>
        <v>1.1932415809726675</v>
      </c>
      <c r="N82" s="84">
        <f t="shared" si="13"/>
        <v>0.13219945019332632</v>
      </c>
      <c r="O82" s="84"/>
      <c r="P82" s="85">
        <f t="shared" si="14"/>
        <v>0.26291822184475783</v>
      </c>
      <c r="Q82" s="87">
        <f t="shared" si="15"/>
        <v>0.13219945019332632</v>
      </c>
      <c r="R82" s="96">
        <f t="shared" si="16"/>
        <v>0.60488232796191588</v>
      </c>
      <c r="AB82" s="119">
        <f t="shared" si="110"/>
        <v>3229.8571428571427</v>
      </c>
      <c r="AC82" s="120">
        <f t="shared" si="110"/>
        <v>537.28571428571433</v>
      </c>
      <c r="AL82">
        <f t="shared" si="63"/>
        <v>1356541</v>
      </c>
      <c r="AM82">
        <f t="shared" si="17"/>
        <v>50708</v>
      </c>
      <c r="AN82">
        <f t="shared" si="19"/>
        <v>49478.285714285717</v>
      </c>
      <c r="AO82" s="3">
        <f t="shared" si="18"/>
        <v>8.1833925614958631E-4</v>
      </c>
      <c r="AP82" s="3"/>
    </row>
    <row r="83" spans="1:42" ht="13.8" x14ac:dyDescent="0.25">
      <c r="A83" s="95">
        <v>43941</v>
      </c>
      <c r="B83" s="81">
        <v>181228</v>
      </c>
      <c r="C83" s="81">
        <v>24114</v>
      </c>
      <c r="D83" s="81">
        <v>48877</v>
      </c>
      <c r="E83" s="81">
        <v>1398024</v>
      </c>
      <c r="F83" s="81">
        <f t="shared" ref="F83:F84" si="159">B83-B82</f>
        <v>2256</v>
      </c>
      <c r="G83" s="81">
        <f t="shared" ref="G83:G84" si="160">C83-C82</f>
        <v>454</v>
      </c>
      <c r="H83" s="81">
        <f t="shared" ref="H83:H84" si="161">D83-D82</f>
        <v>1822</v>
      </c>
      <c r="I83" s="81">
        <f t="shared" ref="I83:I84" si="162">B83-C83-D83</f>
        <v>108237</v>
      </c>
      <c r="J83" s="82">
        <f t="shared" ref="J83:J84" si="163">F83/I82*$B$2/($B$2-B82)</f>
        <v>2.0901168260143762E-2</v>
      </c>
      <c r="K83" s="82">
        <f t="shared" ref="K83:K84" si="164">G83/I82</f>
        <v>4.1937241933547023E-3</v>
      </c>
      <c r="L83" s="82">
        <f t="shared" ref="L83:L84" si="165">H83/I82</f>
        <v>1.6830320441172397E-2</v>
      </c>
      <c r="M83" s="81">
        <f t="shared" ref="M83:M84" si="166">J83/(K83+L83)</f>
        <v>0.99415543600104705</v>
      </c>
      <c r="N83" s="84">
        <f t="shared" ref="N83:N87" si="167">C83/B83</f>
        <v>0.13305890921932592</v>
      </c>
      <c r="O83" s="84"/>
      <c r="P83" s="85">
        <f t="shared" si="14"/>
        <v>0.26969894276822565</v>
      </c>
      <c r="Q83" s="87">
        <f t="shared" si="15"/>
        <v>0.13305890921932592</v>
      </c>
      <c r="R83" s="96">
        <f t="shared" si="16"/>
        <v>0.59724214801244846</v>
      </c>
      <c r="AB83" s="119">
        <f t="shared" si="110"/>
        <v>3101.7142857142858</v>
      </c>
      <c r="AC83" s="120">
        <f t="shared" si="110"/>
        <v>521.28571428571433</v>
      </c>
      <c r="AL83">
        <f t="shared" si="63"/>
        <v>1398024</v>
      </c>
      <c r="AM83">
        <f t="shared" si="17"/>
        <v>41483</v>
      </c>
      <c r="AN83">
        <f t="shared" si="19"/>
        <v>50159.142857142855</v>
      </c>
      <c r="AO83" s="3">
        <f t="shared" si="18"/>
        <v>8.2960019859709255E-4</v>
      </c>
      <c r="AP83" s="3"/>
    </row>
    <row r="84" spans="1:42" ht="13.8" x14ac:dyDescent="0.25">
      <c r="A84" s="95">
        <v>43942</v>
      </c>
      <c r="B84" s="81">
        <v>183957</v>
      </c>
      <c r="C84" s="81">
        <v>24648</v>
      </c>
      <c r="D84" s="81">
        <v>51600</v>
      </c>
      <c r="E84" s="81">
        <v>1450150</v>
      </c>
      <c r="F84" s="81">
        <f t="shared" si="159"/>
        <v>2729</v>
      </c>
      <c r="G84" s="81">
        <f t="shared" si="160"/>
        <v>534</v>
      </c>
      <c r="H84" s="81">
        <f t="shared" si="161"/>
        <v>2723</v>
      </c>
      <c r="I84" s="81">
        <f t="shared" si="162"/>
        <v>107709</v>
      </c>
      <c r="J84" s="82">
        <f t="shared" si="163"/>
        <v>2.5288990679427414E-2</v>
      </c>
      <c r="K84" s="82">
        <f t="shared" si="164"/>
        <v>4.9336178940658001E-3</v>
      </c>
      <c r="L84" s="82">
        <f t="shared" si="165"/>
        <v>2.5157755665807441E-2</v>
      </c>
      <c r="M84" s="81">
        <f t="shared" si="166"/>
        <v>0.84040665771236867</v>
      </c>
      <c r="N84" s="84">
        <f t="shared" si="167"/>
        <v>0.13398783411340695</v>
      </c>
      <c r="O84" s="84"/>
      <c r="P84" s="85">
        <f t="shared" si="14"/>
        <v>0.2805003343172589</v>
      </c>
      <c r="Q84" s="87">
        <f t="shared" si="15"/>
        <v>0.13398783411340695</v>
      </c>
      <c r="R84" s="96">
        <f t="shared" si="16"/>
        <v>0.58551183156933417</v>
      </c>
      <c r="AB84" s="119">
        <f t="shared" si="110"/>
        <v>3067</v>
      </c>
      <c r="AC84" s="120">
        <f t="shared" si="110"/>
        <v>511.57142857142856</v>
      </c>
      <c r="AL84">
        <f t="shared" si="63"/>
        <v>1450150</v>
      </c>
      <c r="AM84">
        <f t="shared" si="17"/>
        <v>52126</v>
      </c>
      <c r="AN84">
        <f t="shared" si="19"/>
        <v>53780.142857142855</v>
      </c>
      <c r="AO84" s="3">
        <f t="shared" si="18"/>
        <v>8.8948922675843194E-4</v>
      </c>
      <c r="AP84" s="3"/>
    </row>
    <row r="85" spans="1:42" ht="13.8" x14ac:dyDescent="0.25">
      <c r="A85" s="95">
        <v>43943</v>
      </c>
      <c r="B85" s="81">
        <v>187327</v>
      </c>
      <c r="C85" s="81">
        <v>25085</v>
      </c>
      <c r="D85" s="81">
        <v>54543</v>
      </c>
      <c r="E85" s="81">
        <v>1513251</v>
      </c>
      <c r="F85" s="81">
        <f t="shared" ref="F85" si="168">B85-B84</f>
        <v>3370</v>
      </c>
      <c r="G85" s="81">
        <f t="shared" ref="G85" si="169">C85-C84</f>
        <v>437</v>
      </c>
      <c r="H85" s="81">
        <f t="shared" ref="H85:H87" si="170">D85-D84</f>
        <v>2943</v>
      </c>
      <c r="I85" s="81">
        <f t="shared" ref="I85" si="171">B85-C85-D85</f>
        <v>107699</v>
      </c>
      <c r="J85" s="82">
        <f t="shared" ref="J85" si="172">F85/I84*$B$2/($B$2-B84)</f>
        <v>3.1383492761732176E-2</v>
      </c>
      <c r="K85" s="82">
        <f t="shared" ref="K85" si="173">G85/I84</f>
        <v>4.0572282724749094E-3</v>
      </c>
      <c r="L85" s="82">
        <f t="shared" ref="L85" si="174">H85/I84</f>
        <v>2.7323621981450018E-2</v>
      </c>
      <c r="M85" s="81">
        <f t="shared" ref="M85" si="175">J85/(K85+L85)</f>
        <v>1.0000842076548555</v>
      </c>
      <c r="N85" s="84">
        <f t="shared" si="167"/>
        <v>0.13391022116406071</v>
      </c>
      <c r="O85" s="84"/>
      <c r="P85" s="85">
        <f t="shared" si="14"/>
        <v>0.29116464791514302</v>
      </c>
      <c r="Q85" s="87">
        <f t="shared" si="15"/>
        <v>0.13391022116406071</v>
      </c>
      <c r="R85" s="96">
        <f t="shared" si="16"/>
        <v>0.57492513092079633</v>
      </c>
      <c r="AB85" s="119">
        <f t="shared" si="110"/>
        <v>3167.4285714285716</v>
      </c>
      <c r="AC85" s="120">
        <f t="shared" si="110"/>
        <v>491.42857142857144</v>
      </c>
      <c r="AL85">
        <f t="shared" si="63"/>
        <v>1513251</v>
      </c>
      <c r="AM85">
        <f t="shared" si="17"/>
        <v>63101</v>
      </c>
      <c r="AN85">
        <f t="shared" si="19"/>
        <v>56549.571428571428</v>
      </c>
      <c r="AO85" s="3">
        <f t="shared" si="18"/>
        <v>9.3529380717961494E-4</v>
      </c>
      <c r="AP85" s="3"/>
    </row>
    <row r="86" spans="1:42" ht="13.8" x14ac:dyDescent="0.25">
      <c r="A86" s="95">
        <v>43944</v>
      </c>
      <c r="B86" s="81">
        <v>189973</v>
      </c>
      <c r="C86" s="81">
        <v>25549</v>
      </c>
      <c r="D86" s="94">
        <v>57576</v>
      </c>
      <c r="E86" s="94">
        <v>1579909</v>
      </c>
      <c r="F86" s="81">
        <f t="shared" ref="F86" si="176">B86-B85</f>
        <v>2646</v>
      </c>
      <c r="G86" s="81">
        <f t="shared" ref="G86" si="177">C86-C85</f>
        <v>464</v>
      </c>
      <c r="H86" s="81">
        <f t="shared" si="170"/>
        <v>3033</v>
      </c>
      <c r="I86" s="81">
        <f t="shared" ref="I86" si="178">B86-C86-D86</f>
        <v>106848</v>
      </c>
      <c r="J86" s="82">
        <f t="shared" ref="J86" si="179">F86/I85*$B$2/($B$2-B85)</f>
        <v>2.4644829555819352E-2</v>
      </c>
      <c r="K86" s="82">
        <f t="shared" ref="K86" si="180">G86/I85</f>
        <v>4.308303698270179E-3</v>
      </c>
      <c r="L86" s="82">
        <f t="shared" ref="L86" si="181">H86/I85</f>
        <v>2.8161821372528994E-2</v>
      </c>
      <c r="M86" s="81">
        <f t="shared" ref="M86" si="182">J86/(K86+L86)</f>
        <v>0.75900014250277048</v>
      </c>
      <c r="N86" s="84">
        <f t="shared" si="167"/>
        <v>0.13448753243882025</v>
      </c>
      <c r="O86" s="84"/>
      <c r="P86" s="85">
        <f t="shared" si="14"/>
        <v>0.30307464744990076</v>
      </c>
      <c r="Q86" s="87">
        <f t="shared" si="15"/>
        <v>0.13448753243882025</v>
      </c>
      <c r="R86" s="96">
        <f t="shared" si="16"/>
        <v>0.56243782011127896</v>
      </c>
      <c r="AB86" s="119">
        <f t="shared" si="110"/>
        <v>3004.5714285714284</v>
      </c>
      <c r="AC86" s="120">
        <f t="shared" si="110"/>
        <v>482.71428571428572</v>
      </c>
      <c r="AL86">
        <f t="shared" si="63"/>
        <v>1579909</v>
      </c>
      <c r="AM86">
        <f t="shared" si="17"/>
        <v>66658</v>
      </c>
      <c r="AN86">
        <f t="shared" si="19"/>
        <v>57358</v>
      </c>
      <c r="AO86" s="3">
        <f t="shared" si="18"/>
        <v>9.4866469960731912E-4</v>
      </c>
      <c r="AP86" s="3"/>
    </row>
    <row r="87" spans="1:42" ht="13.8" x14ac:dyDescent="0.25">
      <c r="A87" s="95">
        <v>43945</v>
      </c>
      <c r="B87" s="81">
        <v>192994</v>
      </c>
      <c r="C87" s="81">
        <v>25969</v>
      </c>
      <c r="D87" s="81">
        <v>60498</v>
      </c>
      <c r="E87" s="81">
        <v>1642356</v>
      </c>
      <c r="F87" s="81">
        <f t="shared" ref="F87" si="183">B87-B86</f>
        <v>3021</v>
      </c>
      <c r="G87" s="81">
        <f t="shared" ref="G87" si="184">C87-C86</f>
        <v>420</v>
      </c>
      <c r="H87" s="81">
        <f t="shared" si="170"/>
        <v>2922</v>
      </c>
      <c r="I87" s="81">
        <f t="shared" ref="I87" si="185">B87-C87-D87</f>
        <v>106527</v>
      </c>
      <c r="J87" s="82">
        <f t="shared" ref="J87" si="186">F87/I86*$B$2/($B$2-B86)</f>
        <v>2.8362926750994603E-2</v>
      </c>
      <c r="K87" s="82">
        <f t="shared" ref="K87" si="187">G87/I86</f>
        <v>3.9308176100628931E-3</v>
      </c>
      <c r="L87" s="82">
        <f t="shared" ref="L87" si="188">H87/I86</f>
        <v>2.7347259658580415E-2</v>
      </c>
      <c r="M87" s="81">
        <f t="shared" ref="M87" si="189">J87/(K87+L87)</f>
        <v>0.90679892204975199</v>
      </c>
      <c r="N87" s="84">
        <f t="shared" si="167"/>
        <v>0.13455858731359524</v>
      </c>
      <c r="O87" s="84"/>
      <c r="P87" s="85">
        <f t="shared" si="14"/>
        <v>0.31347088510523641</v>
      </c>
      <c r="Q87" s="87">
        <f t="shared" si="15"/>
        <v>0.13455858731359524</v>
      </c>
      <c r="R87" s="96">
        <f t="shared" si="16"/>
        <v>0.55197052758116838</v>
      </c>
      <c r="AB87" s="119">
        <f t="shared" si="110"/>
        <v>2937.1428571428573</v>
      </c>
      <c r="AC87" s="120">
        <f t="shared" si="110"/>
        <v>460.57142857142856</v>
      </c>
      <c r="AL87">
        <f t="shared" si="63"/>
        <v>1642356</v>
      </c>
      <c r="AM87">
        <f t="shared" si="17"/>
        <v>62447</v>
      </c>
      <c r="AN87">
        <f t="shared" si="19"/>
        <v>56892.571428571428</v>
      </c>
      <c r="AO87" s="3">
        <f t="shared" si="18"/>
        <v>9.4096680819020302E-4</v>
      </c>
      <c r="AP87" s="3"/>
    </row>
    <row r="88" spans="1:42" ht="13.8" x14ac:dyDescent="0.25">
      <c r="A88" s="95">
        <v>43946</v>
      </c>
      <c r="B88" s="81">
        <v>195351</v>
      </c>
      <c r="C88" s="81">
        <v>26384</v>
      </c>
      <c r="D88" s="81">
        <v>63120</v>
      </c>
      <c r="E88" s="81">
        <v>1707743</v>
      </c>
      <c r="F88" s="81">
        <f t="shared" ref="F88" si="190">B88-B87</f>
        <v>2357</v>
      </c>
      <c r="G88" s="81">
        <f t="shared" ref="G88" si="191">C88-C87</f>
        <v>415</v>
      </c>
      <c r="H88" s="81">
        <f t="shared" ref="H88" si="192">D88-D87</f>
        <v>2622</v>
      </c>
      <c r="I88" s="81">
        <f t="shared" ref="I88" si="193">B88-C88-D88</f>
        <v>105847</v>
      </c>
      <c r="J88" s="82">
        <f t="shared" ref="J88" si="194">F88/I87*$B$2/($B$2-B87)</f>
        <v>2.2196697834582071E-2</v>
      </c>
      <c r="K88" s="82">
        <f t="shared" ref="K88" si="195">G88/I87</f>
        <v>3.895725966186976E-3</v>
      </c>
      <c r="L88" s="82">
        <f t="shared" ref="L88" si="196">H88/I87</f>
        <v>2.4613478273113859E-2</v>
      </c>
      <c r="M88" s="81">
        <f t="shared" ref="M88" si="197">J88/(K88+L88)</f>
        <v>0.77858005605022196</v>
      </c>
      <c r="N88" s="84">
        <f t="shared" ref="N88" si="198">C88/B88</f>
        <v>0.13505945707982042</v>
      </c>
      <c r="O88" s="84"/>
      <c r="P88" s="85">
        <f t="shared" si="14"/>
        <v>0.32311070841715683</v>
      </c>
      <c r="Q88" s="87">
        <f t="shared" si="15"/>
        <v>0.13505945707982042</v>
      </c>
      <c r="R88" s="96">
        <f t="shared" si="16"/>
        <v>0.5418298345030228</v>
      </c>
      <c r="AB88" s="119">
        <f t="shared" si="110"/>
        <v>2775.1428571428573</v>
      </c>
      <c r="AC88" s="120">
        <f t="shared" si="110"/>
        <v>451</v>
      </c>
      <c r="AL88">
        <f t="shared" si="63"/>
        <v>1707743</v>
      </c>
      <c r="AM88">
        <f t="shared" si="17"/>
        <v>65387</v>
      </c>
      <c r="AN88">
        <f t="shared" si="19"/>
        <v>57415.714285714283</v>
      </c>
      <c r="AO88" s="3">
        <f t="shared" si="18"/>
        <v>9.4961925704516897E-4</v>
      </c>
      <c r="AP88" s="3"/>
    </row>
    <row r="89" spans="1:42" ht="13.8" x14ac:dyDescent="0.25">
      <c r="A89" s="95">
        <v>43947</v>
      </c>
      <c r="B89" s="81">
        <v>197675</v>
      </c>
      <c r="C89" s="81">
        <v>26644</v>
      </c>
      <c r="D89" s="81">
        <v>64928</v>
      </c>
      <c r="E89" s="81">
        <v>1757659</v>
      </c>
      <c r="F89" s="81">
        <f t="shared" ref="F89" si="199">B89-B88</f>
        <v>2324</v>
      </c>
      <c r="G89" s="81">
        <f t="shared" ref="G89" si="200">C89-C88</f>
        <v>260</v>
      </c>
      <c r="H89" s="81">
        <f t="shared" ref="H89" si="201">D89-D88</f>
        <v>1808</v>
      </c>
      <c r="I89" s="81">
        <f t="shared" ref="I89" si="202">B89-C89-D89</f>
        <v>106103</v>
      </c>
      <c r="J89" s="82">
        <f t="shared" ref="J89" si="203">F89/I88*$B$2/($B$2-B88)</f>
        <v>2.2027389900961723E-2</v>
      </c>
      <c r="K89" s="82">
        <f t="shared" ref="K89" si="204">G89/I88</f>
        <v>2.4563757121127665E-3</v>
      </c>
      <c r="L89" s="82">
        <f t="shared" ref="L89" si="205">H89/I88</f>
        <v>1.7081258798076468E-2</v>
      </c>
      <c r="M89" s="81">
        <f t="shared" ref="M89" si="206">J89/(K89+L89)</f>
        <v>1.1274338195585567</v>
      </c>
      <c r="N89" s="84">
        <f t="shared" ref="N89" si="207">C89/B89</f>
        <v>0.13478689768559504</v>
      </c>
      <c r="O89" s="84"/>
      <c r="P89" s="85">
        <f t="shared" si="14"/>
        <v>0.32845832806374098</v>
      </c>
      <c r="Q89" s="87">
        <f t="shared" si="15"/>
        <v>0.13478689768559504</v>
      </c>
      <c r="R89" s="96">
        <f t="shared" si="16"/>
        <v>0.53675477425066398</v>
      </c>
      <c r="AB89" s="119">
        <f t="shared" si="110"/>
        <v>2671.8571428571427</v>
      </c>
      <c r="AC89" s="120">
        <f t="shared" si="110"/>
        <v>426.28571428571428</v>
      </c>
      <c r="AL89">
        <f t="shared" si="63"/>
        <v>1757659</v>
      </c>
      <c r="AM89">
        <f t="shared" si="17"/>
        <v>49916</v>
      </c>
      <c r="AN89">
        <f t="shared" si="19"/>
        <v>57302.571428571428</v>
      </c>
      <c r="AO89" s="3">
        <f t="shared" si="18"/>
        <v>9.4774794642443359E-4</v>
      </c>
      <c r="AP89" s="3"/>
    </row>
    <row r="90" spans="1:42" ht="13.8" x14ac:dyDescent="0.25">
      <c r="A90" s="95">
        <v>43948</v>
      </c>
      <c r="B90" s="81">
        <v>199414</v>
      </c>
      <c r="C90" s="81">
        <v>26977</v>
      </c>
      <c r="D90" s="81">
        <v>66624</v>
      </c>
      <c r="E90" s="81">
        <v>1789662</v>
      </c>
      <c r="F90" s="81">
        <f t="shared" ref="F90" si="208">B90-B89</f>
        <v>1739</v>
      </c>
      <c r="G90" s="81">
        <f t="shared" ref="G90" si="209">C90-C89</f>
        <v>333</v>
      </c>
      <c r="H90" s="81">
        <f t="shared" ref="H90" si="210">D90-D89</f>
        <v>1696</v>
      </c>
      <c r="I90" s="81">
        <f t="shared" ref="I90" si="211">B90-C90-D90</f>
        <v>105813</v>
      </c>
      <c r="J90" s="82">
        <f t="shared" ref="J90" si="212">F90/I89*$B$2/($B$2-B89)</f>
        <v>1.6443495167179023E-2</v>
      </c>
      <c r="K90" s="82">
        <f t="shared" ref="K90" si="213">G90/I89</f>
        <v>3.1384597984976861E-3</v>
      </c>
      <c r="L90" s="82">
        <f t="shared" ref="L90" si="214">H90/I89</f>
        <v>1.5984467922678908E-2</v>
      </c>
      <c r="M90" s="81">
        <f t="shared" ref="M90" si="215">J90/(K90+L90)</f>
        <v>0.85988376920808063</v>
      </c>
      <c r="N90" s="84">
        <f t="shared" ref="N90" si="216">C90/B90</f>
        <v>0.13528137442707133</v>
      </c>
      <c r="O90" s="84"/>
      <c r="P90" s="85">
        <f t="shared" si="14"/>
        <v>0.33409890980573081</v>
      </c>
      <c r="Q90" s="87">
        <f t="shared" si="15"/>
        <v>0.13528137442707133</v>
      </c>
      <c r="R90" s="96">
        <f t="shared" si="16"/>
        <v>0.53061971576719791</v>
      </c>
      <c r="AB90" s="119">
        <f t="shared" si="110"/>
        <v>2598</v>
      </c>
      <c r="AC90" s="120">
        <f t="shared" si="110"/>
        <v>409</v>
      </c>
      <c r="AL90">
        <f t="shared" si="63"/>
        <v>1789662</v>
      </c>
      <c r="AM90">
        <f t="shared" si="17"/>
        <v>32003</v>
      </c>
      <c r="AN90">
        <f t="shared" si="19"/>
        <v>55948.285714285717</v>
      </c>
      <c r="AO90" s="3">
        <f t="shared" si="18"/>
        <v>9.2534892535805515E-4</v>
      </c>
      <c r="AP90" s="3"/>
    </row>
    <row r="91" spans="1:42" ht="13.8" x14ac:dyDescent="0.25">
      <c r="A91" s="95">
        <v>43949</v>
      </c>
      <c r="B91" s="81">
        <v>201505</v>
      </c>
      <c r="C91" s="81">
        <v>27359</v>
      </c>
      <c r="D91" s="81">
        <v>68941</v>
      </c>
      <c r="E91" s="81">
        <v>1846934</v>
      </c>
      <c r="F91" s="81">
        <f t="shared" ref="F91" si="217">B91-B90</f>
        <v>2091</v>
      </c>
      <c r="G91" s="81">
        <f t="shared" ref="G91" si="218">C91-C90</f>
        <v>382</v>
      </c>
      <c r="H91" s="81">
        <f t="shared" ref="H91" si="219">D91-D90</f>
        <v>2317</v>
      </c>
      <c r="I91" s="81">
        <f t="shared" ref="I91" si="220">B91-C91-D91</f>
        <v>105205</v>
      </c>
      <c r="J91" s="82">
        <f t="shared" ref="J91" si="221">F91/I90*$B$2/($B$2-B90)</f>
        <v>1.9826668897400628E-2</v>
      </c>
      <c r="K91" s="82">
        <f t="shared" ref="K91" si="222">G91/I90</f>
        <v>3.6101424210635744E-3</v>
      </c>
      <c r="L91" s="82">
        <f t="shared" ref="L91" si="223">H91/I90</f>
        <v>2.1897120391634297E-2</v>
      </c>
      <c r="M91" s="81">
        <f t="shared" ref="M91" si="224">J91/(K91+L91)</f>
        <v>0.77729504114140524</v>
      </c>
      <c r="N91" s="84">
        <f t="shared" ref="N91" si="225">C91/B91</f>
        <v>0.13577330587330338</v>
      </c>
      <c r="O91" s="84"/>
      <c r="P91" s="85">
        <f t="shared" si="14"/>
        <v>0.34213046822659487</v>
      </c>
      <c r="Q91" s="87">
        <f t="shared" si="15"/>
        <v>0.13577330587330338</v>
      </c>
      <c r="R91" s="96">
        <f t="shared" si="16"/>
        <v>0.52209622590010174</v>
      </c>
      <c r="AB91" s="119">
        <f t="shared" si="110"/>
        <v>2506.8571428571427</v>
      </c>
      <c r="AC91" s="120">
        <f t="shared" si="110"/>
        <v>387.28571428571428</v>
      </c>
      <c r="AL91">
        <f t="shared" si="63"/>
        <v>1846934</v>
      </c>
      <c r="AM91">
        <f t="shared" si="17"/>
        <v>57272</v>
      </c>
      <c r="AN91">
        <f t="shared" si="19"/>
        <v>56683.428571428572</v>
      </c>
      <c r="AO91" s="3">
        <f t="shared" si="18"/>
        <v>9.3750771886096486E-4</v>
      </c>
      <c r="AP91" s="3"/>
    </row>
    <row r="92" spans="1:42" ht="13.8" x14ac:dyDescent="0.25">
      <c r="A92" s="95">
        <v>43950</v>
      </c>
      <c r="B92" s="81">
        <v>203591</v>
      </c>
      <c r="C92" s="81">
        <v>27682</v>
      </c>
      <c r="D92" s="81">
        <v>71252</v>
      </c>
      <c r="E92" s="81">
        <v>1910761</v>
      </c>
      <c r="F92" s="81">
        <f t="shared" ref="F92" si="226">B92-B91</f>
        <v>2086</v>
      </c>
      <c r="G92" s="81">
        <f t="shared" ref="G92" si="227">C92-C91</f>
        <v>323</v>
      </c>
      <c r="H92" s="81">
        <f t="shared" ref="H92" si="228">D92-D91</f>
        <v>2311</v>
      </c>
      <c r="I92" s="81">
        <f t="shared" ref="I92" si="229">B92-C92-D92</f>
        <v>104657</v>
      </c>
      <c r="J92" s="82">
        <f t="shared" ref="J92" si="230">F92/I91*$B$2/($B$2-B91)</f>
        <v>1.9894257812315824E-2</v>
      </c>
      <c r="K92" s="82">
        <f t="shared" ref="K92" si="231">G92/I91</f>
        <v>3.0701962834466042E-3</v>
      </c>
      <c r="L92" s="82">
        <f t="shared" ref="L92" si="232">H92/I91</f>
        <v>2.1966636566703102E-2</v>
      </c>
      <c r="M92" s="81">
        <f t="shared" ref="M92" si="233">J92/(K92+L92)</f>
        <v>0.79459961774665389</v>
      </c>
      <c r="N92" s="84">
        <f t="shared" ref="N92" si="234">C92/B92</f>
        <v>0.13596868230913942</v>
      </c>
      <c r="O92" s="84"/>
      <c r="P92" s="85">
        <f t="shared" si="14"/>
        <v>0.34997617772887801</v>
      </c>
      <c r="Q92" s="87">
        <f t="shared" si="15"/>
        <v>0.13596868230913942</v>
      </c>
      <c r="R92" s="96">
        <f t="shared" si="16"/>
        <v>0.5140551399619826</v>
      </c>
      <c r="AB92" s="119">
        <f t="shared" ref="AB92:AC107" si="235">AVERAGE(F86:F92)</f>
        <v>2323.4285714285716</v>
      </c>
      <c r="AC92" s="120">
        <f t="shared" si="235"/>
        <v>371</v>
      </c>
      <c r="AL92">
        <f t="shared" si="63"/>
        <v>1910761</v>
      </c>
      <c r="AM92">
        <f t="shared" si="17"/>
        <v>63827</v>
      </c>
      <c r="AN92">
        <f t="shared" si="19"/>
        <v>56787.142857142855</v>
      </c>
      <c r="AO92" s="3">
        <f t="shared" si="18"/>
        <v>9.3922308692997222E-4</v>
      </c>
      <c r="AP92" s="3"/>
    </row>
    <row r="93" spans="1:42" ht="13.8" x14ac:dyDescent="0.25">
      <c r="A93" s="95">
        <v>43951</v>
      </c>
      <c r="B93" s="81">
        <v>205463</v>
      </c>
      <c r="C93" s="81">
        <v>27967</v>
      </c>
      <c r="D93" s="81">
        <v>75945</v>
      </c>
      <c r="E93" s="81">
        <v>1979217</v>
      </c>
      <c r="F93" s="81">
        <f t="shared" ref="F93" si="236">B93-B92</f>
        <v>1872</v>
      </c>
      <c r="G93" s="81">
        <f t="shared" ref="G93" si="237">C93-C92</f>
        <v>285</v>
      </c>
      <c r="H93" s="81">
        <f t="shared" ref="H93" si="238">D93-D92</f>
        <v>4693</v>
      </c>
      <c r="I93" s="81">
        <f t="shared" ref="I93" si="239">B93-C93-D93</f>
        <v>101551</v>
      </c>
      <c r="J93" s="82">
        <f t="shared" ref="J93" si="240">F93/I92*$B$2/($B$2-B92)</f>
        <v>1.7947436078921023E-2</v>
      </c>
      <c r="K93" s="82">
        <f t="shared" ref="K93" si="241">G93/I92</f>
        <v>2.7231814403241065E-3</v>
      </c>
      <c r="L93" s="82">
        <f t="shared" ref="L93" si="242">H93/I92</f>
        <v>4.4841721050670282E-2</v>
      </c>
      <c r="M93" s="81">
        <f t="shared" ref="M93" si="243">J93/(K93+L93)</f>
        <v>0.37732519439767731</v>
      </c>
      <c r="N93" s="84">
        <f t="shared" ref="N93" si="244">C93/B93</f>
        <v>0.13611696509833887</v>
      </c>
      <c r="O93" s="84"/>
      <c r="P93" s="85">
        <f t="shared" si="14"/>
        <v>0.36962859492950068</v>
      </c>
      <c r="Q93" s="87">
        <f t="shared" si="15"/>
        <v>0.13611696509833887</v>
      </c>
      <c r="R93" s="96">
        <f t="shared" si="16"/>
        <v>0.49425443997216045</v>
      </c>
      <c r="AB93" s="119">
        <f t="shared" si="235"/>
        <v>2212.8571428571427</v>
      </c>
      <c r="AC93" s="120">
        <f t="shared" si="235"/>
        <v>345.42857142857144</v>
      </c>
      <c r="AL93">
        <f t="shared" si="63"/>
        <v>1979217</v>
      </c>
      <c r="AM93">
        <f t="shared" si="17"/>
        <v>68456</v>
      </c>
      <c r="AN93">
        <f t="shared" si="19"/>
        <v>57044</v>
      </c>
      <c r="AO93" s="3">
        <f t="shared" si="18"/>
        <v>9.4347134008159134E-4</v>
      </c>
      <c r="AP93" s="3"/>
    </row>
    <row r="94" spans="1:42" ht="13.8" x14ac:dyDescent="0.25">
      <c r="A94" s="95">
        <v>43952</v>
      </c>
      <c r="B94" s="81">
        <v>207428</v>
      </c>
      <c r="C94" s="81">
        <v>28236</v>
      </c>
      <c r="D94" s="81">
        <v>78249</v>
      </c>
      <c r="E94" s="81">
        <v>2053425</v>
      </c>
      <c r="F94" s="81">
        <f t="shared" ref="F94" si="245">B94-B93</f>
        <v>1965</v>
      </c>
      <c r="G94" s="81">
        <f t="shared" ref="G94" si="246">C94-C93</f>
        <v>269</v>
      </c>
      <c r="H94" s="81">
        <f t="shared" ref="H94" si="247">D94-D93</f>
        <v>2304</v>
      </c>
      <c r="I94" s="81">
        <f t="shared" ref="I94" si="248">B94-C94-D94</f>
        <v>100943</v>
      </c>
      <c r="J94" s="82">
        <f t="shared" ref="J94" si="249">F94/I93*$B$2/($B$2-B93)</f>
        <v>1.9415862816036571E-2</v>
      </c>
      <c r="K94" s="82">
        <f t="shared" ref="K94" si="250">G94/I93</f>
        <v>2.6489153233350731E-3</v>
      </c>
      <c r="L94" s="82">
        <f t="shared" ref="L94" si="251">H94/I93</f>
        <v>2.2688107453397801E-2</v>
      </c>
      <c r="M94" s="81">
        <f t="shared" ref="M94" si="252">J94/(K94+L94)</f>
        <v>0.76630403607902442</v>
      </c>
      <c r="N94" s="84">
        <f t="shared" ref="N94" si="253">C94/B94</f>
        <v>0.13612434194033593</v>
      </c>
      <c r="O94" s="84"/>
      <c r="P94" s="85">
        <f t="shared" si="14"/>
        <v>0.37723451028790711</v>
      </c>
      <c r="Q94" s="87">
        <f t="shared" si="15"/>
        <v>0.13612434194033593</v>
      </c>
      <c r="R94" s="96">
        <f t="shared" si="16"/>
        <v>0.48664114777175693</v>
      </c>
      <c r="AB94" s="119">
        <f t="shared" si="235"/>
        <v>2062</v>
      </c>
      <c r="AC94" s="120">
        <f t="shared" si="235"/>
        <v>323.85714285714283</v>
      </c>
      <c r="AL94">
        <f t="shared" si="63"/>
        <v>2053425</v>
      </c>
      <c r="AM94">
        <f t="shared" si="17"/>
        <v>74208</v>
      </c>
      <c r="AN94">
        <f t="shared" si="19"/>
        <v>58724.142857142855</v>
      </c>
      <c r="AO94" s="3">
        <f t="shared" si="18"/>
        <v>9.7125983024632528E-4</v>
      </c>
      <c r="AP94" s="3"/>
    </row>
    <row r="95" spans="1:42" ht="13.8" x14ac:dyDescent="0.25">
      <c r="A95" s="95">
        <v>43953</v>
      </c>
      <c r="B95" s="81">
        <v>209328</v>
      </c>
      <c r="C95" s="81">
        <v>28710</v>
      </c>
      <c r="D95" s="81">
        <v>79914</v>
      </c>
      <c r="E95" s="81">
        <v>2108837</v>
      </c>
      <c r="F95" s="81">
        <f t="shared" ref="F95" si="254">B95-B94</f>
        <v>1900</v>
      </c>
      <c r="G95" s="81">
        <f t="shared" ref="G95" si="255">C95-C94</f>
        <v>474</v>
      </c>
      <c r="H95" s="81">
        <f t="shared" ref="H95" si="256">D95-D94</f>
        <v>1665</v>
      </c>
      <c r="I95" s="81">
        <f t="shared" ref="I95" si="257">B95-C95-D95</f>
        <v>100704</v>
      </c>
      <c r="J95" s="82">
        <f t="shared" ref="J95" si="258">F95/I94*$B$2/($B$2-B94)</f>
        <v>1.8887300956703854E-2</v>
      </c>
      <c r="K95" s="82">
        <f t="shared" ref="K95" si="259">G95/I94</f>
        <v>4.6957193663750832E-3</v>
      </c>
      <c r="L95" s="82">
        <f t="shared" ref="L95" si="260">H95/I94</f>
        <v>1.6494457267963107E-2</v>
      </c>
      <c r="M95" s="81">
        <f t="shared" ref="M95" si="261">J95/(K95+L95)</f>
        <v>0.89132343173097572</v>
      </c>
      <c r="N95" s="84">
        <f t="shared" ref="N95" si="262">C95/B95</f>
        <v>0.13715317587709241</v>
      </c>
      <c r="O95" s="84"/>
      <c r="P95" s="85">
        <f t="shared" si="14"/>
        <v>0.38176450355423069</v>
      </c>
      <c r="Q95" s="87">
        <f t="shared" si="15"/>
        <v>0.13715317587709241</v>
      </c>
      <c r="R95" s="96">
        <f t="shared" si="16"/>
        <v>0.48108232056867695</v>
      </c>
      <c r="AB95" s="119">
        <f t="shared" si="235"/>
        <v>1996.7142857142858</v>
      </c>
      <c r="AC95" s="120">
        <f t="shared" si="235"/>
        <v>332.28571428571428</v>
      </c>
      <c r="AL95">
        <f t="shared" si="63"/>
        <v>2108837</v>
      </c>
      <c r="AM95">
        <f t="shared" si="17"/>
        <v>55412</v>
      </c>
      <c r="AN95">
        <f t="shared" si="19"/>
        <v>57299.142857142855</v>
      </c>
      <c r="AO95" s="3">
        <f t="shared" si="18"/>
        <v>9.4769124004198712E-4</v>
      </c>
      <c r="AP95" s="3"/>
    </row>
    <row r="96" spans="1:42" ht="13.8" x14ac:dyDescent="0.25">
      <c r="A96" s="95">
        <v>43954</v>
      </c>
      <c r="B96" s="81">
        <v>210717</v>
      </c>
      <c r="C96" s="81">
        <v>28884</v>
      </c>
      <c r="D96" s="81">
        <v>81654</v>
      </c>
      <c r="E96" s="81">
        <v>2153772</v>
      </c>
      <c r="F96" s="81">
        <f t="shared" ref="F96" si="263">B96-B95</f>
        <v>1389</v>
      </c>
      <c r="G96" s="81">
        <f t="shared" ref="G96" si="264">C96-C95</f>
        <v>174</v>
      </c>
      <c r="H96" s="81">
        <f t="shared" ref="H96" si="265">D96-D95</f>
        <v>1740</v>
      </c>
      <c r="I96" s="81">
        <f t="shared" ref="I96" si="266">B96-C96-D96</f>
        <v>100179</v>
      </c>
      <c r="J96" s="82">
        <f t="shared" ref="J96" si="267">F96/I95*$B$2/($B$2-B95)</f>
        <v>1.3840817003080484E-2</v>
      </c>
      <c r="K96" s="82">
        <f t="shared" ref="K96" si="268">G96/I95</f>
        <v>1.7278360343183986E-3</v>
      </c>
      <c r="L96" s="82">
        <f t="shared" ref="L96" si="269">H96/I95</f>
        <v>1.7278360343183984E-2</v>
      </c>
      <c r="M96" s="81">
        <f t="shared" ref="M96" si="270">J96/(K96+L96)</f>
        <v>0.72822655981098072</v>
      </c>
      <c r="N96" s="84">
        <f t="shared" ref="N96" si="271">C96/B96</f>
        <v>0.1370748444596307</v>
      </c>
      <c r="O96" s="84"/>
      <c r="P96" s="85">
        <f t="shared" si="14"/>
        <v>0.38750551687808765</v>
      </c>
      <c r="Q96" s="87">
        <f t="shared" si="15"/>
        <v>0.1370748444596307</v>
      </c>
      <c r="R96" s="96">
        <f t="shared" si="16"/>
        <v>0.47541963866228165</v>
      </c>
      <c r="AB96" s="119">
        <f t="shared" si="235"/>
        <v>1863.1428571428571</v>
      </c>
      <c r="AC96" s="120">
        <f t="shared" si="235"/>
        <v>320</v>
      </c>
      <c r="AL96">
        <f t="shared" si="63"/>
        <v>2153772</v>
      </c>
      <c r="AM96">
        <f t="shared" si="17"/>
        <v>44935</v>
      </c>
      <c r="AN96">
        <f t="shared" si="19"/>
        <v>56587.571428571428</v>
      </c>
      <c r="AO96" s="3">
        <f t="shared" si="18"/>
        <v>9.3592230291839724E-4</v>
      </c>
      <c r="AP96" s="3"/>
    </row>
    <row r="97" spans="1:42" ht="13.8" x14ac:dyDescent="0.25">
      <c r="A97" s="95">
        <v>43955</v>
      </c>
      <c r="B97" s="81">
        <v>211938</v>
      </c>
      <c r="C97" s="81">
        <v>29079</v>
      </c>
      <c r="D97" s="81">
        <v>82879</v>
      </c>
      <c r="E97" s="81">
        <v>2191403</v>
      </c>
      <c r="F97" s="81">
        <f t="shared" ref="F97" si="272">B97-B96</f>
        <v>1221</v>
      </c>
      <c r="G97" s="81">
        <f t="shared" ref="G97" si="273">C97-C96</f>
        <v>195</v>
      </c>
      <c r="H97" s="81">
        <f t="shared" ref="H97" si="274">D97-D96</f>
        <v>1225</v>
      </c>
      <c r="I97" s="81">
        <f t="shared" ref="I97" si="275">B97-C97-D97</f>
        <v>99980</v>
      </c>
      <c r="J97" s="82">
        <f t="shared" ref="J97" si="276">F97/I96*$B$2/($B$2-B96)</f>
        <v>1.223080904621833E-2</v>
      </c>
      <c r="K97" s="82">
        <f t="shared" ref="K97" si="277">G97/I96</f>
        <v>1.9465157368310723E-3</v>
      </c>
      <c r="L97" s="82">
        <f t="shared" ref="L97" si="278">H97/I96</f>
        <v>1.2228111680092635E-2</v>
      </c>
      <c r="M97" s="81">
        <f t="shared" ref="M97" si="279">J97/(K97+L97)</f>
        <v>0.86286635171908876</v>
      </c>
      <c r="N97" s="84">
        <f t="shared" ref="N97" si="280">C97/B97</f>
        <v>0.13720522039464372</v>
      </c>
      <c r="O97" s="84"/>
      <c r="P97" s="85">
        <f t="shared" si="14"/>
        <v>0.39105304381470052</v>
      </c>
      <c r="Q97" s="87">
        <f t="shared" si="15"/>
        <v>0.13720522039464372</v>
      </c>
      <c r="R97" s="96">
        <f t="shared" si="16"/>
        <v>0.4717417357906557</v>
      </c>
      <c r="AB97" s="119">
        <f t="shared" si="235"/>
        <v>1789.1428571428571</v>
      </c>
      <c r="AC97" s="120">
        <f t="shared" si="235"/>
        <v>300.28571428571428</v>
      </c>
      <c r="AL97">
        <f t="shared" si="63"/>
        <v>2191403</v>
      </c>
      <c r="AM97">
        <f t="shared" si="17"/>
        <v>37631</v>
      </c>
      <c r="AN97">
        <f t="shared" si="19"/>
        <v>57391.571428571428</v>
      </c>
      <c r="AO97" s="3">
        <f t="shared" si="18"/>
        <v>9.4921994960210805E-4</v>
      </c>
      <c r="AP97" s="3"/>
    </row>
    <row r="98" spans="1:42" ht="13.8" x14ac:dyDescent="0.25">
      <c r="A98" s="95">
        <v>43956</v>
      </c>
      <c r="B98" s="81">
        <v>213013</v>
      </c>
      <c r="C98" s="81">
        <v>29315</v>
      </c>
      <c r="D98" s="81">
        <v>85231</v>
      </c>
      <c r="E98" s="81">
        <v>2246666</v>
      </c>
      <c r="F98" s="81">
        <f t="shared" ref="F98" si="281">B98-B97</f>
        <v>1075</v>
      </c>
      <c r="G98" s="81">
        <f t="shared" ref="G98" si="282">C98-C97</f>
        <v>236</v>
      </c>
      <c r="H98" s="81">
        <f t="shared" ref="H98" si="283">D98-D97</f>
        <v>2352</v>
      </c>
      <c r="I98" s="81">
        <f t="shared" ref="I98" si="284">B98-C98-D98</f>
        <v>98467</v>
      </c>
      <c r="J98" s="82">
        <f t="shared" ref="J98" si="285">F98/I97*$B$2/($B$2-B97)</f>
        <v>1.0789972728740773E-2</v>
      </c>
      <c r="K98" s="82">
        <f t="shared" ref="K98" si="286">G98/I97</f>
        <v>2.3604720944188839E-3</v>
      </c>
      <c r="L98" s="82">
        <f t="shared" ref="L98" si="287">H98/I97</f>
        <v>2.3524704940988198E-2</v>
      </c>
      <c r="M98" s="81">
        <f t="shared" ref="M98" si="288">J98/(K98+L98)</f>
        <v>0.41683982744184794</v>
      </c>
      <c r="N98" s="84">
        <f t="shared" ref="N98" si="289">C98/B98</f>
        <v>0.13762070859525005</v>
      </c>
      <c r="O98" s="84"/>
      <c r="P98" s="85">
        <f t="shared" ref="P98:P134" si="290">D98/B98</f>
        <v>0.40012111936830147</v>
      </c>
      <c r="Q98" s="87">
        <f t="shared" ref="Q98:Q134" si="291">N98</f>
        <v>0.13762070859525005</v>
      </c>
      <c r="R98" s="96">
        <f t="shared" ref="R98:R134" si="292">IF(P98="","",1-SUM(P98:Q98))</f>
        <v>0.46225817203644848</v>
      </c>
      <c r="AB98" s="119">
        <f t="shared" si="235"/>
        <v>1644</v>
      </c>
      <c r="AC98" s="120">
        <f t="shared" si="235"/>
        <v>279.42857142857144</v>
      </c>
      <c r="AL98">
        <f t="shared" si="63"/>
        <v>2246666</v>
      </c>
      <c r="AM98">
        <f t="shared" si="17"/>
        <v>55263</v>
      </c>
      <c r="AN98">
        <f t="shared" si="19"/>
        <v>57104.571428571428</v>
      </c>
      <c r="AO98" s="3">
        <f t="shared" si="18"/>
        <v>9.4447315283814658E-4</v>
      </c>
      <c r="AP98" s="3"/>
    </row>
    <row r="99" spans="1:42" ht="13.8" x14ac:dyDescent="0.25">
      <c r="A99" s="95">
        <v>43957</v>
      </c>
      <c r="B99" s="81">
        <v>214457</v>
      </c>
      <c r="C99" s="81">
        <v>29684</v>
      </c>
      <c r="D99" s="81">
        <v>93245</v>
      </c>
      <c r="E99" s="81">
        <v>2310929</v>
      </c>
      <c r="F99" s="81">
        <f t="shared" ref="F99" si="293">B99-B98</f>
        <v>1444</v>
      </c>
      <c r="G99" s="81">
        <f t="shared" ref="G99" si="294">C99-C98</f>
        <v>369</v>
      </c>
      <c r="H99" s="81">
        <f t="shared" ref="H99" si="295">D99-D98</f>
        <v>8014</v>
      </c>
      <c r="I99" s="81">
        <f t="shared" ref="I99" si="296">B99-C99-D99</f>
        <v>91528</v>
      </c>
      <c r="J99" s="82">
        <f t="shared" ref="J99" si="297">F99/I98*$B$2/($B$2-B98)</f>
        <v>1.4716659811009074E-2</v>
      </c>
      <c r="K99" s="82">
        <f t="shared" ref="K99" si="298">G99/I98</f>
        <v>3.7474483837224653E-3</v>
      </c>
      <c r="L99" s="82">
        <f t="shared" ref="L99" si="299">H99/I98</f>
        <v>8.138767302751175E-2</v>
      </c>
      <c r="M99" s="81">
        <f t="shared" ref="M99" si="300">J99/(K99+L99)</f>
        <v>0.17286238120131581</v>
      </c>
      <c r="N99" s="84">
        <f t="shared" ref="N99" si="301">C99/B99</f>
        <v>0.13841469385471214</v>
      </c>
      <c r="O99" s="84"/>
      <c r="P99" s="85">
        <f t="shared" si="290"/>
        <v>0.43479578656793672</v>
      </c>
      <c r="Q99" s="87">
        <f t="shared" si="291"/>
        <v>0.13841469385471214</v>
      </c>
      <c r="R99" s="96">
        <f t="shared" si="292"/>
        <v>0.42678951957735112</v>
      </c>
      <c r="AB99" s="119">
        <f t="shared" si="235"/>
        <v>1552.2857142857142</v>
      </c>
      <c r="AC99" s="120">
        <f t="shared" si="235"/>
        <v>286</v>
      </c>
      <c r="AL99">
        <f t="shared" si="63"/>
        <v>2310929</v>
      </c>
      <c r="AM99">
        <f t="shared" si="17"/>
        <v>64263</v>
      </c>
      <c r="AN99">
        <f t="shared" si="19"/>
        <v>57166.857142857145</v>
      </c>
      <c r="AO99" s="3">
        <f t="shared" si="18"/>
        <v>9.4550331878592527E-4</v>
      </c>
      <c r="AP99" s="3"/>
    </row>
    <row r="100" spans="1:42" ht="13.8" x14ac:dyDescent="0.25">
      <c r="A100" s="95">
        <v>43958</v>
      </c>
      <c r="B100" s="81">
        <v>215858</v>
      </c>
      <c r="C100" s="81">
        <v>29958</v>
      </c>
      <c r="D100" s="81">
        <v>96276</v>
      </c>
      <c r="E100" s="81">
        <v>2381288</v>
      </c>
      <c r="F100" s="81">
        <f t="shared" ref="F100:F124" si="302">B100-B99</f>
        <v>1401</v>
      </c>
      <c r="G100" s="81">
        <f t="shared" ref="G100:G124" si="303">C100-C99</f>
        <v>274</v>
      </c>
      <c r="H100" s="81">
        <f t="shared" ref="H100:H124" si="304">D100-D99</f>
        <v>3031</v>
      </c>
      <c r="I100" s="81">
        <f t="shared" ref="I100:I124" si="305">B100-C100-D100</f>
        <v>89624</v>
      </c>
      <c r="J100" s="82">
        <f t="shared" ref="J100:J124" si="306">F100/I99*$B$2/($B$2-B99)</f>
        <v>1.5361277537150622E-2</v>
      </c>
      <c r="K100" s="82">
        <f t="shared" ref="K100:K124" si="307">G100/I99</f>
        <v>2.9936194388602397E-3</v>
      </c>
      <c r="L100" s="82">
        <f t="shared" ref="L100:L124" si="308">H100/I99</f>
        <v>3.311554934009265E-2</v>
      </c>
      <c r="M100" s="81">
        <f t="shared" ref="M100:M124" si="309">J100/(K100+L100)</f>
        <v>0.42541210602732887</v>
      </c>
      <c r="N100" s="84">
        <f t="shared" ref="N100:N124" si="310">C100/B100</f>
        <v>0.13878568318060946</v>
      </c>
      <c r="O100" s="84"/>
      <c r="P100" s="85">
        <f t="shared" si="290"/>
        <v>0.44601543607371513</v>
      </c>
      <c r="Q100" s="87">
        <f t="shared" si="291"/>
        <v>0.13878568318060946</v>
      </c>
      <c r="R100" s="96">
        <f t="shared" si="292"/>
        <v>0.41519888074567546</v>
      </c>
      <c r="AB100" s="119">
        <f t="shared" si="235"/>
        <v>1485</v>
      </c>
      <c r="AC100" s="120">
        <f t="shared" si="235"/>
        <v>284.42857142857144</v>
      </c>
      <c r="AL100">
        <f t="shared" si="63"/>
        <v>2381288</v>
      </c>
      <c r="AM100">
        <f t="shared" ref="AM100:AM163" si="311">AL100-AL99</f>
        <v>70359</v>
      </c>
      <c r="AN100">
        <f t="shared" si="19"/>
        <v>57438.714285714283</v>
      </c>
      <c r="AO100" s="3">
        <f t="shared" si="18"/>
        <v>9.4999966236074783E-4</v>
      </c>
      <c r="AP100" s="3"/>
    </row>
    <row r="101" spans="1:42" ht="13.8" x14ac:dyDescent="0.25">
      <c r="A101" s="95">
        <v>43959</v>
      </c>
      <c r="B101" s="81">
        <v>217185</v>
      </c>
      <c r="C101" s="81">
        <v>30201</v>
      </c>
      <c r="D101" s="81">
        <v>99023</v>
      </c>
      <c r="E101" s="81">
        <v>2445063</v>
      </c>
      <c r="F101" s="81">
        <f t="shared" si="302"/>
        <v>1327</v>
      </c>
      <c r="G101" s="81">
        <f t="shared" si="303"/>
        <v>243</v>
      </c>
      <c r="H101" s="81">
        <f t="shared" si="304"/>
        <v>2747</v>
      </c>
      <c r="I101" s="81">
        <f t="shared" si="305"/>
        <v>87961</v>
      </c>
      <c r="J101" s="82">
        <f t="shared" si="306"/>
        <v>1.485935205122871E-2</v>
      </c>
      <c r="K101" s="82">
        <f t="shared" si="307"/>
        <v>2.7113273230384718E-3</v>
      </c>
      <c r="L101" s="82">
        <f t="shared" si="308"/>
        <v>3.0650272248504865E-2</v>
      </c>
      <c r="M101" s="81">
        <f t="shared" si="309"/>
        <v>0.4454028656318802</v>
      </c>
      <c r="N101" s="84">
        <f t="shared" si="310"/>
        <v>0.1390565646798812</v>
      </c>
      <c r="O101" s="84"/>
      <c r="P101" s="85">
        <f t="shared" si="290"/>
        <v>0.4559384856228561</v>
      </c>
      <c r="Q101" s="87">
        <f t="shared" si="291"/>
        <v>0.1390565646798812</v>
      </c>
      <c r="R101" s="96">
        <f t="shared" si="292"/>
        <v>0.40500494969726275</v>
      </c>
      <c r="AB101" s="119">
        <f t="shared" si="235"/>
        <v>1393.8571428571429</v>
      </c>
      <c r="AC101" s="120">
        <f>AVERAGE(G95:G101)</f>
        <v>280.71428571428572</v>
      </c>
      <c r="AL101">
        <f t="shared" si="63"/>
        <v>2445063</v>
      </c>
      <c r="AM101">
        <f t="shared" si="311"/>
        <v>63775</v>
      </c>
      <c r="AN101">
        <f t="shared" si="19"/>
        <v>55948.285714285717</v>
      </c>
      <c r="AO101" s="3">
        <f t="shared" si="18"/>
        <v>9.2534892535805515E-4</v>
      </c>
      <c r="AP101" s="3"/>
    </row>
    <row r="102" spans="1:42" ht="13.8" x14ac:dyDescent="0.25">
      <c r="A102" s="95">
        <v>43960</v>
      </c>
      <c r="B102" s="81">
        <v>218268</v>
      </c>
      <c r="C102" s="81">
        <v>30395</v>
      </c>
      <c r="D102" s="81">
        <v>103031</v>
      </c>
      <c r="E102" s="81">
        <v>2514234</v>
      </c>
      <c r="F102" s="81">
        <f t="shared" si="302"/>
        <v>1083</v>
      </c>
      <c r="G102" s="81">
        <f t="shared" si="303"/>
        <v>194</v>
      </c>
      <c r="H102" s="81">
        <f t="shared" si="304"/>
        <v>4008</v>
      </c>
      <c r="I102" s="81">
        <f t="shared" si="305"/>
        <v>84842</v>
      </c>
      <c r="J102" s="82">
        <f t="shared" si="306"/>
        <v>1.2356661135889837E-2</v>
      </c>
      <c r="K102" s="82">
        <f t="shared" si="307"/>
        <v>2.2055229021952913E-3</v>
      </c>
      <c r="L102" s="82">
        <f t="shared" si="308"/>
        <v>4.5565648412364573E-2</v>
      </c>
      <c r="M102" s="81">
        <f t="shared" si="309"/>
        <v>0.25866355787101519</v>
      </c>
      <c r="N102" s="84">
        <f t="shared" si="310"/>
        <v>0.13925541077940881</v>
      </c>
      <c r="O102" s="84"/>
      <c r="P102" s="85">
        <f t="shared" si="290"/>
        <v>0.47203896127696227</v>
      </c>
      <c r="Q102" s="87">
        <f t="shared" si="291"/>
        <v>0.13925541077940881</v>
      </c>
      <c r="R102" s="96">
        <f t="shared" si="292"/>
        <v>0.38870562794362895</v>
      </c>
      <c r="AB102" s="119">
        <f t="shared" si="235"/>
        <v>1277.1428571428571</v>
      </c>
      <c r="AC102" s="120">
        <f t="shared" si="235"/>
        <v>240.71428571428572</v>
      </c>
      <c r="AL102">
        <f t="shared" si="63"/>
        <v>2514234</v>
      </c>
      <c r="AM102">
        <f t="shared" si="311"/>
        <v>69171</v>
      </c>
      <c r="AN102">
        <f t="shared" si="19"/>
        <v>57913.857142857145</v>
      </c>
      <c r="AO102" s="3">
        <f t="shared" si="18"/>
        <v>9.5785822186146259E-4</v>
      </c>
      <c r="AP102" s="3"/>
    </row>
    <row r="103" spans="1:42" ht="13.8" x14ac:dyDescent="0.25">
      <c r="A103" s="95">
        <v>43961</v>
      </c>
      <c r="B103" s="81">
        <v>219070</v>
      </c>
      <c r="C103" s="81">
        <v>30560</v>
      </c>
      <c r="D103" s="81">
        <v>105186</v>
      </c>
      <c r="E103" s="81">
        <v>2565912</v>
      </c>
      <c r="F103" s="81">
        <f t="shared" si="302"/>
        <v>802</v>
      </c>
      <c r="G103" s="81">
        <f t="shared" si="303"/>
        <v>165</v>
      </c>
      <c r="H103" s="81">
        <f t="shared" si="304"/>
        <v>2155</v>
      </c>
      <c r="I103" s="81">
        <f t="shared" si="305"/>
        <v>83324</v>
      </c>
      <c r="J103" s="82">
        <f t="shared" si="306"/>
        <v>9.4871139342441613E-3</v>
      </c>
      <c r="K103" s="82">
        <f t="shared" si="307"/>
        <v>1.9447914947785295E-3</v>
      </c>
      <c r="L103" s="82">
        <f t="shared" si="308"/>
        <v>2.5400155583319581E-2</v>
      </c>
      <c r="M103" s="81">
        <f t="shared" si="309"/>
        <v>0.34694212086601001</v>
      </c>
      <c r="N103" s="84">
        <f t="shared" si="310"/>
        <v>0.13949879034098689</v>
      </c>
      <c r="O103" s="84"/>
      <c r="P103" s="85">
        <f t="shared" si="290"/>
        <v>0.48014789793216778</v>
      </c>
      <c r="Q103" s="87">
        <f t="shared" si="291"/>
        <v>0.13949879034098689</v>
      </c>
      <c r="R103" s="96">
        <f t="shared" si="292"/>
        <v>0.38035331172684539</v>
      </c>
      <c r="AB103" s="119">
        <f t="shared" si="235"/>
        <v>1193.2857142857142</v>
      </c>
      <c r="AC103" s="120">
        <f t="shared" si="235"/>
        <v>239.42857142857142</v>
      </c>
      <c r="AL103">
        <f t="shared" si="63"/>
        <v>2565912</v>
      </c>
      <c r="AM103">
        <f t="shared" si="311"/>
        <v>51678</v>
      </c>
      <c r="AN103">
        <f t="shared" si="19"/>
        <v>58877.142857142855</v>
      </c>
      <c r="AO103" s="3">
        <f t="shared" si="18"/>
        <v>9.7379035256300157E-4</v>
      </c>
      <c r="AP103" s="3"/>
    </row>
    <row r="104" spans="1:42" ht="13.8" x14ac:dyDescent="0.25">
      <c r="A104" s="95">
        <v>43962</v>
      </c>
      <c r="B104" s="81">
        <v>219814</v>
      </c>
      <c r="C104" s="81">
        <v>30739</v>
      </c>
      <c r="D104" s="81">
        <v>106587</v>
      </c>
      <c r="E104" s="81">
        <v>2606652</v>
      </c>
      <c r="F104" s="81">
        <f t="shared" si="302"/>
        <v>744</v>
      </c>
      <c r="G104" s="81">
        <f t="shared" si="303"/>
        <v>179</v>
      </c>
      <c r="H104" s="81">
        <f t="shared" si="304"/>
        <v>1401</v>
      </c>
      <c r="I104" s="81">
        <f t="shared" si="305"/>
        <v>82488</v>
      </c>
      <c r="J104" s="82">
        <f t="shared" si="306"/>
        <v>8.9614699443115245E-3</v>
      </c>
      <c r="K104" s="82">
        <f t="shared" si="307"/>
        <v>2.1482406029475301E-3</v>
      </c>
      <c r="L104" s="82">
        <f t="shared" si="308"/>
        <v>1.6813883154913351E-2</v>
      </c>
      <c r="M104" s="81">
        <f t="shared" si="309"/>
        <v>0.47259843141760338</v>
      </c>
      <c r="N104" s="84">
        <f t="shared" si="310"/>
        <v>0.13984095644499439</v>
      </c>
      <c r="O104" s="84"/>
      <c r="P104" s="85">
        <f t="shared" si="290"/>
        <v>0.48489632143539541</v>
      </c>
      <c r="Q104" s="87">
        <f t="shared" si="291"/>
        <v>0.13984095644499439</v>
      </c>
      <c r="R104" s="96">
        <f t="shared" si="292"/>
        <v>0.3752627221196102</v>
      </c>
      <c r="AB104" s="119">
        <f t="shared" si="235"/>
        <v>1125.1428571428571</v>
      </c>
      <c r="AC104" s="120">
        <f t="shared" si="235"/>
        <v>237.14285714285714</v>
      </c>
      <c r="AL104">
        <f t="shared" si="63"/>
        <v>2606652</v>
      </c>
      <c r="AM104">
        <f t="shared" si="311"/>
        <v>40740</v>
      </c>
      <c r="AN104">
        <f t="shared" si="19"/>
        <v>59321.285714285717</v>
      </c>
      <c r="AO104" s="3">
        <f t="shared" si="18"/>
        <v>9.8113619185576225E-4</v>
      </c>
      <c r="AP104" s="3"/>
    </row>
    <row r="105" spans="1:42" ht="13.8" x14ac:dyDescent="0.25">
      <c r="A105" s="95">
        <v>43963</v>
      </c>
      <c r="B105" s="81">
        <v>221216</v>
      </c>
      <c r="C105" s="81">
        <v>30911</v>
      </c>
      <c r="D105" s="81">
        <v>109039</v>
      </c>
      <c r="E105" s="81">
        <v>2673655</v>
      </c>
      <c r="F105" s="81">
        <f t="shared" si="302"/>
        <v>1402</v>
      </c>
      <c r="G105" s="81">
        <f t="shared" si="303"/>
        <v>172</v>
      </c>
      <c r="H105" s="81">
        <f t="shared" si="304"/>
        <v>2452</v>
      </c>
      <c r="I105" s="81">
        <f t="shared" si="305"/>
        <v>81266</v>
      </c>
      <c r="J105" s="82">
        <f t="shared" si="306"/>
        <v>1.7058428937250913E-2</v>
      </c>
      <c r="K105" s="82">
        <f t="shared" si="307"/>
        <v>2.085151779652798E-3</v>
      </c>
      <c r="L105" s="82">
        <f t="shared" si="308"/>
        <v>2.972553583551547E-2</v>
      </c>
      <c r="M105" s="81">
        <f t="shared" si="309"/>
        <v>0.53624835601217735</v>
      </c>
      <c r="N105" s="84">
        <f t="shared" si="310"/>
        <v>0.13973220743526688</v>
      </c>
      <c r="O105" s="84"/>
      <c r="P105" s="85">
        <f t="shared" si="290"/>
        <v>0.49290738463763922</v>
      </c>
      <c r="Q105" s="87">
        <f t="shared" si="291"/>
        <v>0.13973220743526688</v>
      </c>
      <c r="R105" s="96">
        <f t="shared" si="292"/>
        <v>0.3673604079270939</v>
      </c>
      <c r="AB105" s="119">
        <f t="shared" si="235"/>
        <v>1171.8571428571429</v>
      </c>
      <c r="AC105" s="120">
        <f t="shared" si="235"/>
        <v>228</v>
      </c>
      <c r="AL105">
        <f t="shared" si="63"/>
        <v>2673655</v>
      </c>
      <c r="AM105">
        <f t="shared" si="311"/>
        <v>67003</v>
      </c>
      <c r="AN105">
        <f t="shared" si="19"/>
        <v>60998.428571428572</v>
      </c>
      <c r="AO105" s="3">
        <f t="shared" si="18"/>
        <v>1.0088750639358555E-3</v>
      </c>
      <c r="AP105" s="3"/>
    </row>
    <row r="106" spans="1:42" ht="13.8" x14ac:dyDescent="0.25">
      <c r="A106" s="95">
        <v>43964</v>
      </c>
      <c r="B106" s="81">
        <v>222104</v>
      </c>
      <c r="C106" s="81">
        <v>31106</v>
      </c>
      <c r="D106" s="81">
        <v>112541</v>
      </c>
      <c r="E106" s="81">
        <v>2735628</v>
      </c>
      <c r="F106" s="81">
        <f t="shared" si="302"/>
        <v>888</v>
      </c>
      <c r="G106" s="81">
        <f t="shared" si="303"/>
        <v>195</v>
      </c>
      <c r="H106" s="81">
        <f t="shared" si="304"/>
        <v>3502</v>
      </c>
      <c r="I106" s="81">
        <f t="shared" si="305"/>
        <v>78457</v>
      </c>
      <c r="J106" s="82">
        <f t="shared" si="306"/>
        <v>1.0967205472983091E-2</v>
      </c>
      <c r="K106" s="82">
        <f t="shared" si="307"/>
        <v>2.3995274776659366E-3</v>
      </c>
      <c r="L106" s="82">
        <f t="shared" si="308"/>
        <v>4.309305244505697E-2</v>
      </c>
      <c r="M106" s="81">
        <f t="shared" si="309"/>
        <v>0.24107679739449392</v>
      </c>
      <c r="N106" s="84">
        <f t="shared" si="310"/>
        <v>0.14005150740193784</v>
      </c>
      <c r="O106" s="84"/>
      <c r="P106" s="85">
        <f t="shared" si="290"/>
        <v>0.50670406656341171</v>
      </c>
      <c r="Q106" s="87">
        <f t="shared" si="291"/>
        <v>0.14005150740193784</v>
      </c>
      <c r="R106" s="96">
        <f t="shared" si="292"/>
        <v>0.35324442603465045</v>
      </c>
      <c r="AB106" s="119">
        <f t="shared" si="235"/>
        <v>1092.4285714285713</v>
      </c>
      <c r="AC106" s="120">
        <f t="shared" si="235"/>
        <v>203.14285714285714</v>
      </c>
      <c r="AL106">
        <f t="shared" si="63"/>
        <v>2735628</v>
      </c>
      <c r="AM106">
        <f t="shared" si="311"/>
        <v>61973</v>
      </c>
      <c r="AN106">
        <f t="shared" si="19"/>
        <v>60671.285714285717</v>
      </c>
      <c r="AO106" s="3">
        <f t="shared" ref="AO106:AO169" si="312">AN106/$B$2</f>
        <v>1.0034643299440826E-3</v>
      </c>
      <c r="AP106" s="3"/>
    </row>
    <row r="107" spans="1:42" ht="13.8" x14ac:dyDescent="0.25">
      <c r="A107" s="95">
        <v>43965</v>
      </c>
      <c r="B107" s="81">
        <v>223096</v>
      </c>
      <c r="C107" s="81">
        <v>31368</v>
      </c>
      <c r="D107" s="81">
        <v>115288</v>
      </c>
      <c r="E107" s="81">
        <v>2807504</v>
      </c>
      <c r="F107" s="81">
        <f t="shared" si="302"/>
        <v>992</v>
      </c>
      <c r="G107" s="81">
        <f t="shared" si="303"/>
        <v>262</v>
      </c>
      <c r="H107" s="81">
        <f t="shared" si="304"/>
        <v>2747</v>
      </c>
      <c r="I107" s="81">
        <f t="shared" si="305"/>
        <v>76440</v>
      </c>
      <c r="J107" s="82">
        <f t="shared" si="306"/>
        <v>1.2690486589948161E-2</v>
      </c>
      <c r="K107" s="82">
        <f t="shared" si="307"/>
        <v>3.3394088481588642E-3</v>
      </c>
      <c r="L107" s="82">
        <f t="shared" si="308"/>
        <v>3.5012809564474806E-2</v>
      </c>
      <c r="M107" s="81">
        <f t="shared" si="309"/>
        <v>0.33089315599453734</v>
      </c>
      <c r="N107" s="84">
        <f t="shared" si="310"/>
        <v>0.14060314842041094</v>
      </c>
      <c r="O107" s="84"/>
      <c r="P107" s="85">
        <f t="shared" si="290"/>
        <v>0.51676408362319359</v>
      </c>
      <c r="Q107" s="87">
        <f t="shared" si="291"/>
        <v>0.14060314842041094</v>
      </c>
      <c r="R107" s="96">
        <f t="shared" si="292"/>
        <v>0.34263276795639541</v>
      </c>
      <c r="AB107" s="119">
        <f t="shared" si="235"/>
        <v>1034</v>
      </c>
      <c r="AC107" s="120">
        <f t="shared" si="235"/>
        <v>201.42857142857142</v>
      </c>
      <c r="AL107">
        <f t="shared" si="63"/>
        <v>2807504</v>
      </c>
      <c r="AM107">
        <f t="shared" si="311"/>
        <v>71876</v>
      </c>
      <c r="AN107">
        <f t="shared" ref="AN107:AN170" si="313">AVERAGE(AM101:AM107)</f>
        <v>60888</v>
      </c>
      <c r="AO107" s="3">
        <f t="shared" si="312"/>
        <v>1.0070486458678902E-3</v>
      </c>
      <c r="AP107" s="3"/>
    </row>
    <row r="108" spans="1:42" ht="13.8" x14ac:dyDescent="0.25">
      <c r="A108" s="95">
        <v>43966</v>
      </c>
      <c r="B108" s="81">
        <v>223885</v>
      </c>
      <c r="C108" s="81">
        <v>31610</v>
      </c>
      <c r="D108" s="81">
        <v>120205</v>
      </c>
      <c r="E108" s="81">
        <v>2875680</v>
      </c>
      <c r="F108" s="81">
        <f t="shared" si="302"/>
        <v>789</v>
      </c>
      <c r="G108" s="81">
        <f t="shared" si="303"/>
        <v>242</v>
      </c>
      <c r="H108" s="81">
        <f t="shared" si="304"/>
        <v>4917</v>
      </c>
      <c r="I108" s="81">
        <f t="shared" si="305"/>
        <v>72070</v>
      </c>
      <c r="J108" s="82">
        <f t="shared" si="306"/>
        <v>1.0360048219612632E-2</v>
      </c>
      <c r="K108" s="82">
        <f t="shared" si="307"/>
        <v>3.1658817373103089E-3</v>
      </c>
      <c r="L108" s="82">
        <f t="shared" si="308"/>
        <v>6.4324960753532182E-2</v>
      </c>
      <c r="M108" s="81">
        <f t="shared" si="309"/>
        <v>0.15350302111013561</v>
      </c>
      <c r="N108" s="84">
        <f t="shared" si="310"/>
        <v>0.14118855662505303</v>
      </c>
      <c r="O108" s="84"/>
      <c r="P108" s="85">
        <f t="shared" si="290"/>
        <v>0.53690510753288523</v>
      </c>
      <c r="Q108" s="87">
        <f t="shared" si="291"/>
        <v>0.14118855662505303</v>
      </c>
      <c r="R108" s="96">
        <f t="shared" si="292"/>
        <v>0.32190633584206174</v>
      </c>
      <c r="AB108" s="119">
        <f t="shared" ref="AB108:AC123" si="314">AVERAGE(F102:F108)</f>
        <v>957.14285714285711</v>
      </c>
      <c r="AC108" s="120">
        <f t="shared" si="314"/>
        <v>201.28571428571428</v>
      </c>
      <c r="AL108">
        <f t="shared" si="63"/>
        <v>2875680</v>
      </c>
      <c r="AM108">
        <f t="shared" si="311"/>
        <v>68176</v>
      </c>
      <c r="AN108">
        <f t="shared" si="313"/>
        <v>61516.714285714283</v>
      </c>
      <c r="AO108" s="3">
        <f t="shared" si="312"/>
        <v>1.0174471787490222E-3</v>
      </c>
      <c r="AP108" s="3"/>
    </row>
    <row r="109" spans="1:42" ht="13.8" x14ac:dyDescent="0.25">
      <c r="A109" s="95">
        <v>43967</v>
      </c>
      <c r="B109" s="81">
        <v>224760</v>
      </c>
      <c r="C109" s="81">
        <v>31763</v>
      </c>
      <c r="D109" s="81">
        <v>122810</v>
      </c>
      <c r="E109" s="81">
        <v>2944859</v>
      </c>
      <c r="F109" s="81">
        <f t="shared" si="302"/>
        <v>875</v>
      </c>
      <c r="G109" s="81">
        <f t="shared" si="303"/>
        <v>153</v>
      </c>
      <c r="H109" s="81">
        <f t="shared" si="304"/>
        <v>2605</v>
      </c>
      <c r="I109" s="81">
        <f t="shared" si="305"/>
        <v>70187</v>
      </c>
      <c r="J109" s="82">
        <f t="shared" si="306"/>
        <v>1.2186098138102761E-2</v>
      </c>
      <c r="K109" s="82">
        <f t="shared" si="307"/>
        <v>2.1229360344109894E-3</v>
      </c>
      <c r="L109" s="82">
        <f t="shared" si="308"/>
        <v>3.6145414180657691E-2</v>
      </c>
      <c r="M109" s="81">
        <f t="shared" si="309"/>
        <v>0.31843803220198191</v>
      </c>
      <c r="N109" s="84">
        <f t="shared" si="310"/>
        <v>0.14131962982737142</v>
      </c>
      <c r="O109" s="84"/>
      <c r="P109" s="85">
        <f t="shared" si="290"/>
        <v>0.54640505428012098</v>
      </c>
      <c r="Q109" s="87">
        <f t="shared" si="291"/>
        <v>0.14131962982737142</v>
      </c>
      <c r="R109" s="96">
        <f t="shared" si="292"/>
        <v>0.31227531589250757</v>
      </c>
      <c r="AB109" s="119">
        <f t="shared" si="314"/>
        <v>927.42857142857144</v>
      </c>
      <c r="AC109" s="120">
        <f t="shared" si="314"/>
        <v>195.42857142857142</v>
      </c>
      <c r="AL109">
        <f t="shared" si="63"/>
        <v>2944859</v>
      </c>
      <c r="AM109">
        <f t="shared" si="311"/>
        <v>69179</v>
      </c>
      <c r="AN109">
        <f t="shared" si="313"/>
        <v>61517.857142857145</v>
      </c>
      <c r="AO109" s="3">
        <f t="shared" si="312"/>
        <v>1.0174660808765046E-3</v>
      </c>
      <c r="AP109" s="3"/>
    </row>
    <row r="110" spans="1:42" ht="13.8" x14ac:dyDescent="0.25">
      <c r="A110" s="95">
        <v>43968</v>
      </c>
      <c r="B110" s="81">
        <v>225435</v>
      </c>
      <c r="C110" s="81">
        <v>31908</v>
      </c>
      <c r="D110" s="81">
        <v>125176</v>
      </c>
      <c r="E110" s="81">
        <v>3004960</v>
      </c>
      <c r="F110" s="81">
        <f t="shared" si="302"/>
        <v>675</v>
      </c>
      <c r="G110" s="81">
        <f t="shared" si="303"/>
        <v>145</v>
      </c>
      <c r="H110" s="81">
        <f t="shared" si="304"/>
        <v>2366</v>
      </c>
      <c r="I110" s="81">
        <f t="shared" si="305"/>
        <v>68351</v>
      </c>
      <c r="J110" s="82">
        <f t="shared" si="306"/>
        <v>9.6530496924561796E-3</v>
      </c>
      <c r="K110" s="82">
        <f t="shared" si="307"/>
        <v>2.0659096413865818E-3</v>
      </c>
      <c r="L110" s="82">
        <f t="shared" si="308"/>
        <v>3.3709946286349324E-2</v>
      </c>
      <c r="M110" s="81">
        <f t="shared" si="309"/>
        <v>0.26982023049160569</v>
      </c>
      <c r="N110" s="84">
        <f t="shared" si="310"/>
        <v>0.14153968993279659</v>
      </c>
      <c r="O110" s="84"/>
      <c r="P110" s="85">
        <f t="shared" si="290"/>
        <v>0.55526426686184482</v>
      </c>
      <c r="Q110" s="87">
        <f t="shared" si="291"/>
        <v>0.14153968993279659</v>
      </c>
      <c r="R110" s="96">
        <f t="shared" si="292"/>
        <v>0.30319604320535865</v>
      </c>
      <c r="AB110" s="119">
        <f t="shared" si="314"/>
        <v>909.28571428571433</v>
      </c>
      <c r="AC110" s="120">
        <f t="shared" si="314"/>
        <v>192.57142857142858</v>
      </c>
      <c r="AL110">
        <f t="shared" si="63"/>
        <v>3004960</v>
      </c>
      <c r="AM110">
        <f t="shared" si="311"/>
        <v>60101</v>
      </c>
      <c r="AN110">
        <f t="shared" si="313"/>
        <v>62721.142857142855</v>
      </c>
      <c r="AO110" s="3">
        <f t="shared" si="312"/>
        <v>1.0373676583493006E-3</v>
      </c>
      <c r="AP110" s="3"/>
    </row>
    <row r="111" spans="1:42" ht="13.8" x14ac:dyDescent="0.25">
      <c r="A111" s="95">
        <v>43969</v>
      </c>
      <c r="B111" s="81">
        <v>225886</v>
      </c>
      <c r="C111" s="81">
        <v>32007</v>
      </c>
      <c r="D111" s="81">
        <v>127326</v>
      </c>
      <c r="E111" s="81">
        <v>3041366</v>
      </c>
      <c r="F111" s="81">
        <f t="shared" si="302"/>
        <v>451</v>
      </c>
      <c r="G111" s="81">
        <f t="shared" si="303"/>
        <v>99</v>
      </c>
      <c r="H111" s="81">
        <f t="shared" si="304"/>
        <v>2150</v>
      </c>
      <c r="I111" s="81">
        <f t="shared" si="305"/>
        <v>66553</v>
      </c>
      <c r="J111" s="82">
        <f t="shared" si="306"/>
        <v>6.6229882488359126E-3</v>
      </c>
      <c r="K111" s="82">
        <f t="shared" si="307"/>
        <v>1.4484060218577636E-3</v>
      </c>
      <c r="L111" s="82">
        <f t="shared" si="308"/>
        <v>3.1455282292870625E-2</v>
      </c>
      <c r="M111" s="81">
        <f t="shared" si="309"/>
        <v>0.20128406838425231</v>
      </c>
      <c r="N111" s="84">
        <f t="shared" si="310"/>
        <v>0.14169536846019673</v>
      </c>
      <c r="O111" s="84"/>
      <c r="P111" s="85">
        <f t="shared" si="290"/>
        <v>0.56367371151819945</v>
      </c>
      <c r="Q111" s="87">
        <f t="shared" si="291"/>
        <v>0.14169536846019673</v>
      </c>
      <c r="R111" s="96">
        <f t="shared" si="292"/>
        <v>0.29463092002160385</v>
      </c>
      <c r="AB111" s="119">
        <f t="shared" si="314"/>
        <v>867.42857142857144</v>
      </c>
      <c r="AC111" s="120">
        <f t="shared" si="314"/>
        <v>181.14285714285714</v>
      </c>
      <c r="AL111">
        <f t="shared" si="63"/>
        <v>3041366</v>
      </c>
      <c r="AM111">
        <f t="shared" si="311"/>
        <v>36406</v>
      </c>
      <c r="AN111">
        <f t="shared" si="313"/>
        <v>62102</v>
      </c>
      <c r="AO111" s="3">
        <f t="shared" si="312"/>
        <v>1.0271274307858318E-3</v>
      </c>
      <c r="AP111" s="3"/>
    </row>
    <row r="112" spans="1:42" ht="13.8" x14ac:dyDescent="0.25">
      <c r="A112" s="95">
        <v>43970</v>
      </c>
      <c r="B112" s="81">
        <v>226699</v>
      </c>
      <c r="C112" s="81">
        <v>32169</v>
      </c>
      <c r="D112" s="81">
        <v>129401</v>
      </c>
      <c r="E112" s="81">
        <v>3104524</v>
      </c>
      <c r="F112" s="81">
        <f t="shared" si="302"/>
        <v>813</v>
      </c>
      <c r="G112" s="81">
        <f t="shared" si="303"/>
        <v>162</v>
      </c>
      <c r="H112" s="81">
        <f t="shared" si="304"/>
        <v>2075</v>
      </c>
      <c r="I112" s="81">
        <f t="shared" si="305"/>
        <v>65129</v>
      </c>
      <c r="J112" s="82">
        <f t="shared" si="306"/>
        <v>1.2261637590097125E-2</v>
      </c>
      <c r="K112" s="82">
        <f t="shared" si="307"/>
        <v>2.4341502261355612E-3</v>
      </c>
      <c r="L112" s="82">
        <f t="shared" si="308"/>
        <v>3.1178158760686973E-2</v>
      </c>
      <c r="M112" s="81">
        <f t="shared" si="309"/>
        <v>0.36479605119970221</v>
      </c>
      <c r="N112" s="84">
        <f t="shared" si="310"/>
        <v>0.14190181694670026</v>
      </c>
      <c r="O112" s="84"/>
      <c r="P112" s="85">
        <f t="shared" si="290"/>
        <v>0.57080534100282754</v>
      </c>
      <c r="Q112" s="87">
        <f t="shared" si="291"/>
        <v>0.14190181694670026</v>
      </c>
      <c r="R112" s="96">
        <f t="shared" si="292"/>
        <v>0.28729284205047223</v>
      </c>
      <c r="AB112" s="119">
        <f t="shared" si="314"/>
        <v>783.28571428571433</v>
      </c>
      <c r="AC112" s="120">
        <f t="shared" si="314"/>
        <v>179.71428571428572</v>
      </c>
      <c r="AL112">
        <f t="shared" si="63"/>
        <v>3104524</v>
      </c>
      <c r="AM112">
        <f t="shared" si="311"/>
        <v>63158</v>
      </c>
      <c r="AN112">
        <f t="shared" si="313"/>
        <v>61552.714285714283</v>
      </c>
      <c r="AO112" s="3">
        <f t="shared" si="312"/>
        <v>1.0180425957647108E-3</v>
      </c>
      <c r="AP112" s="3"/>
    </row>
    <row r="113" spans="1:42" ht="13.8" x14ac:dyDescent="0.25">
      <c r="A113" s="95">
        <v>43971</v>
      </c>
      <c r="B113" s="81">
        <v>227364</v>
      </c>
      <c r="C113" s="81">
        <v>32330</v>
      </c>
      <c r="D113" s="81">
        <v>132282</v>
      </c>
      <c r="E113" s="81">
        <v>3171719</v>
      </c>
      <c r="F113" s="81">
        <f t="shared" si="302"/>
        <v>665</v>
      </c>
      <c r="G113" s="81">
        <f t="shared" si="303"/>
        <v>161</v>
      </c>
      <c r="H113" s="81">
        <f t="shared" si="304"/>
        <v>2881</v>
      </c>
      <c r="I113" s="81">
        <f t="shared" si="305"/>
        <v>62752</v>
      </c>
      <c r="J113" s="82">
        <f t="shared" si="306"/>
        <v>1.0248933236486934E-2</v>
      </c>
      <c r="K113" s="82">
        <f t="shared" si="307"/>
        <v>2.4720170738073669E-3</v>
      </c>
      <c r="L113" s="82">
        <f t="shared" si="308"/>
        <v>4.4235286892167852E-2</v>
      </c>
      <c r="M113" s="81">
        <f t="shared" si="309"/>
        <v>0.21942891938170858</v>
      </c>
      <c r="N113" s="84">
        <f t="shared" si="310"/>
        <v>0.14219489453035661</v>
      </c>
      <c r="O113" s="84"/>
      <c r="P113" s="85">
        <f t="shared" si="290"/>
        <v>0.58180714625006602</v>
      </c>
      <c r="Q113" s="87">
        <f t="shared" si="291"/>
        <v>0.14219489453035661</v>
      </c>
      <c r="R113" s="96">
        <f t="shared" si="292"/>
        <v>0.27599795921957737</v>
      </c>
      <c r="AB113" s="119">
        <f t="shared" si="314"/>
        <v>751.42857142857144</v>
      </c>
      <c r="AC113" s="120">
        <f t="shared" si="314"/>
        <v>174.85714285714286</v>
      </c>
      <c r="AL113">
        <f t="shared" si="63"/>
        <v>3171719</v>
      </c>
      <c r="AM113">
        <f t="shared" si="311"/>
        <v>67195</v>
      </c>
      <c r="AN113">
        <f t="shared" si="313"/>
        <v>62298.714285714283</v>
      </c>
      <c r="AO113" s="3">
        <f t="shared" si="312"/>
        <v>1.0303809594787011E-3</v>
      </c>
      <c r="AP113" s="3"/>
    </row>
    <row r="114" spans="1:42" ht="13.8" x14ac:dyDescent="0.25">
      <c r="A114" s="95">
        <v>43972</v>
      </c>
      <c r="B114" s="81">
        <v>228006</v>
      </c>
      <c r="C114" s="81">
        <v>32486</v>
      </c>
      <c r="D114" s="81">
        <v>134560</v>
      </c>
      <c r="E114" s="81">
        <v>3243398</v>
      </c>
      <c r="F114" s="81">
        <f t="shared" si="302"/>
        <v>642</v>
      </c>
      <c r="G114" s="81">
        <f t="shared" si="303"/>
        <v>156</v>
      </c>
      <c r="H114" s="81">
        <f t="shared" si="304"/>
        <v>2278</v>
      </c>
      <c r="I114" s="81">
        <f t="shared" si="305"/>
        <v>60960</v>
      </c>
      <c r="J114" s="82">
        <f t="shared" si="306"/>
        <v>1.0269367114549727E-2</v>
      </c>
      <c r="K114" s="82">
        <f t="shared" si="307"/>
        <v>2.4859765425803162E-3</v>
      </c>
      <c r="L114" s="82">
        <f t="shared" si="308"/>
        <v>3.6301631820499745E-2</v>
      </c>
      <c r="M114" s="81">
        <f t="shared" si="309"/>
        <v>0.26475896679220395</v>
      </c>
      <c r="N114" s="84">
        <f t="shared" si="310"/>
        <v>0.14247870670070087</v>
      </c>
      <c r="O114" s="84"/>
      <c r="P114" s="85">
        <f t="shared" si="290"/>
        <v>0.59015990807259455</v>
      </c>
      <c r="Q114" s="87">
        <f t="shared" si="291"/>
        <v>0.14247870670070087</v>
      </c>
      <c r="R114" s="96">
        <f t="shared" si="292"/>
        <v>0.26736138522670461</v>
      </c>
      <c r="AB114" s="119">
        <f t="shared" si="314"/>
        <v>701.42857142857144</v>
      </c>
      <c r="AC114" s="120">
        <f t="shared" si="314"/>
        <v>159.71428571428572</v>
      </c>
      <c r="AL114">
        <f t="shared" si="63"/>
        <v>3243398</v>
      </c>
      <c r="AM114">
        <f t="shared" si="311"/>
        <v>71679</v>
      </c>
      <c r="AN114">
        <f t="shared" si="313"/>
        <v>62270.571428571428</v>
      </c>
      <c r="AO114" s="3">
        <f t="shared" si="312"/>
        <v>1.0299154945894527E-3</v>
      </c>
      <c r="AP114" s="3"/>
    </row>
    <row r="115" spans="1:42" ht="13.8" x14ac:dyDescent="0.25">
      <c r="A115" s="95">
        <v>43973</v>
      </c>
      <c r="B115" s="81">
        <v>228658</v>
      </c>
      <c r="C115" s="81">
        <v>32616</v>
      </c>
      <c r="D115" s="81">
        <v>136720</v>
      </c>
      <c r="E115" s="81">
        <v>3318778</v>
      </c>
      <c r="F115" s="81">
        <f t="shared" si="302"/>
        <v>652</v>
      </c>
      <c r="G115" s="81">
        <f t="shared" si="303"/>
        <v>130</v>
      </c>
      <c r="H115" s="81">
        <f t="shared" si="304"/>
        <v>2160</v>
      </c>
      <c r="I115" s="81">
        <f t="shared" si="305"/>
        <v>59322</v>
      </c>
      <c r="J115" s="82">
        <f t="shared" si="306"/>
        <v>1.0736024396653276E-2</v>
      </c>
      <c r="K115" s="82">
        <f t="shared" si="307"/>
        <v>2.1325459317585302E-3</v>
      </c>
      <c r="L115" s="82">
        <f t="shared" si="308"/>
        <v>3.5433070866141732E-2</v>
      </c>
      <c r="M115" s="81">
        <f t="shared" si="309"/>
        <v>0.28579390708296232</v>
      </c>
      <c r="N115" s="84">
        <f t="shared" si="310"/>
        <v>0.14264097473082071</v>
      </c>
      <c r="O115" s="84"/>
      <c r="P115" s="85">
        <f t="shared" si="290"/>
        <v>0.59792353646056551</v>
      </c>
      <c r="Q115" s="87">
        <f t="shared" si="291"/>
        <v>0.14264097473082071</v>
      </c>
      <c r="R115" s="96">
        <f t="shared" si="292"/>
        <v>0.25943548880861378</v>
      </c>
      <c r="AB115" s="119">
        <f t="shared" si="314"/>
        <v>681.85714285714289</v>
      </c>
      <c r="AC115" s="120">
        <f t="shared" si="314"/>
        <v>143.71428571428572</v>
      </c>
      <c r="AL115">
        <f t="shared" si="63"/>
        <v>3318778</v>
      </c>
      <c r="AM115">
        <f t="shared" si="311"/>
        <v>75380</v>
      </c>
      <c r="AN115">
        <f t="shared" si="313"/>
        <v>63299.714285714283</v>
      </c>
      <c r="AO115" s="3">
        <f t="shared" si="312"/>
        <v>1.0469368603871522E-3</v>
      </c>
      <c r="AP115" s="3"/>
    </row>
    <row r="116" spans="1:42" ht="13.8" x14ac:dyDescent="0.25">
      <c r="A116" s="95">
        <v>43974</v>
      </c>
      <c r="B116" s="81">
        <v>229327</v>
      </c>
      <c r="C116" s="81">
        <v>32735</v>
      </c>
      <c r="D116" s="81">
        <v>138840</v>
      </c>
      <c r="E116" s="81">
        <v>3391188</v>
      </c>
      <c r="F116" s="81">
        <f t="shared" si="302"/>
        <v>669</v>
      </c>
      <c r="G116" s="81">
        <f t="shared" si="303"/>
        <v>119</v>
      </c>
      <c r="H116" s="81">
        <f t="shared" si="304"/>
        <v>2120</v>
      </c>
      <c r="I116" s="81">
        <f t="shared" si="305"/>
        <v>57752</v>
      </c>
      <c r="J116" s="82">
        <f t="shared" si="306"/>
        <v>1.1320246573186706E-2</v>
      </c>
      <c r="K116" s="82">
        <f t="shared" si="307"/>
        <v>2.0060011462863692E-3</v>
      </c>
      <c r="L116" s="82">
        <f t="shared" si="308"/>
        <v>3.5737163278379017E-2</v>
      </c>
      <c r="M116" s="81">
        <f t="shared" si="309"/>
        <v>0.29992839089530221</v>
      </c>
      <c r="N116" s="84">
        <f t="shared" si="310"/>
        <v>0.14274376763311777</v>
      </c>
      <c r="O116" s="84"/>
      <c r="P116" s="85">
        <f t="shared" si="290"/>
        <v>0.60542369629393833</v>
      </c>
      <c r="Q116" s="87">
        <f t="shared" si="291"/>
        <v>0.14274376763311777</v>
      </c>
      <c r="R116" s="96">
        <f t="shared" si="292"/>
        <v>0.25183253607294387</v>
      </c>
      <c r="AB116" s="119">
        <f t="shared" si="314"/>
        <v>652.42857142857144</v>
      </c>
      <c r="AC116" s="120">
        <f t="shared" si="314"/>
        <v>138.85714285714286</v>
      </c>
      <c r="AL116">
        <f t="shared" si="63"/>
        <v>3391188</v>
      </c>
      <c r="AM116">
        <f t="shared" si="311"/>
        <v>72410</v>
      </c>
      <c r="AN116">
        <f t="shared" si="313"/>
        <v>63761.285714285717</v>
      </c>
      <c r="AO116" s="3">
        <f t="shared" si="312"/>
        <v>1.054570957124016E-3</v>
      </c>
      <c r="AP116" s="3"/>
    </row>
    <row r="117" spans="1:42" ht="13.8" x14ac:dyDescent="0.25">
      <c r="A117" s="95">
        <v>43975</v>
      </c>
      <c r="B117" s="81">
        <v>229858</v>
      </c>
      <c r="C117" s="81">
        <v>32785</v>
      </c>
      <c r="D117" s="81">
        <v>140479</v>
      </c>
      <c r="E117" s="81">
        <v>3447012</v>
      </c>
      <c r="F117" s="81">
        <f t="shared" si="302"/>
        <v>531</v>
      </c>
      <c r="G117" s="81">
        <f t="shared" si="303"/>
        <v>50</v>
      </c>
      <c r="H117" s="81">
        <f t="shared" si="304"/>
        <v>1639</v>
      </c>
      <c r="I117" s="81">
        <f t="shared" si="305"/>
        <v>56594</v>
      </c>
      <c r="J117" s="82">
        <f t="shared" si="306"/>
        <v>9.2294935215749309E-3</v>
      </c>
      <c r="K117" s="82">
        <f t="shared" si="307"/>
        <v>8.6577088239368338E-4</v>
      </c>
      <c r="L117" s="82">
        <f t="shared" si="308"/>
        <v>2.8379969524864941E-2</v>
      </c>
      <c r="M117" s="81">
        <f t="shared" si="309"/>
        <v>0.31558419766607188</v>
      </c>
      <c r="N117" s="84">
        <f t="shared" si="310"/>
        <v>0.14263153773199105</v>
      </c>
      <c r="O117" s="84"/>
      <c r="P117" s="85">
        <f t="shared" si="290"/>
        <v>0.61115558301212047</v>
      </c>
      <c r="Q117" s="87">
        <f t="shared" si="291"/>
        <v>0.14263153773199105</v>
      </c>
      <c r="R117" s="96">
        <f t="shared" si="292"/>
        <v>0.24621287925588842</v>
      </c>
      <c r="AB117" s="119">
        <f t="shared" si="314"/>
        <v>631.85714285714289</v>
      </c>
      <c r="AC117" s="120">
        <f>AVERAGE(G111:G117)</f>
        <v>125.28571428571429</v>
      </c>
      <c r="AL117">
        <f t="shared" si="63"/>
        <v>3447012</v>
      </c>
      <c r="AM117">
        <f t="shared" si="311"/>
        <v>55824</v>
      </c>
      <c r="AN117">
        <f t="shared" si="313"/>
        <v>63150.285714285717</v>
      </c>
      <c r="AO117" s="3">
        <f t="shared" si="312"/>
        <v>1.0444654072188577E-3</v>
      </c>
      <c r="AP117" s="3"/>
    </row>
    <row r="118" spans="1:42" ht="13.8" x14ac:dyDescent="0.25">
      <c r="A118" s="95">
        <v>43976</v>
      </c>
      <c r="B118" s="81">
        <v>230158</v>
      </c>
      <c r="C118" s="81">
        <v>32877</v>
      </c>
      <c r="D118" s="81">
        <v>141981</v>
      </c>
      <c r="E118" s="81">
        <v>3482253</v>
      </c>
      <c r="F118" s="81">
        <f t="shared" si="302"/>
        <v>300</v>
      </c>
      <c r="G118" s="81">
        <f t="shared" si="303"/>
        <v>92</v>
      </c>
      <c r="H118" s="81">
        <f t="shared" si="304"/>
        <v>1502</v>
      </c>
      <c r="I118" s="81">
        <f t="shared" si="305"/>
        <v>55300</v>
      </c>
      <c r="J118" s="82">
        <f t="shared" si="306"/>
        <v>5.3211447115221692E-3</v>
      </c>
      <c r="K118" s="82">
        <f t="shared" si="307"/>
        <v>1.6256140226879174E-3</v>
      </c>
      <c r="L118" s="82">
        <f t="shared" si="308"/>
        <v>2.6539915892144043E-2</v>
      </c>
      <c r="M118" s="81">
        <f t="shared" si="309"/>
        <v>0.18892400489578773</v>
      </c>
      <c r="N118" s="84">
        <f t="shared" si="310"/>
        <v>0.14284534971628185</v>
      </c>
      <c r="O118" s="84"/>
      <c r="P118" s="85">
        <f t="shared" si="290"/>
        <v>0.61688492253147842</v>
      </c>
      <c r="Q118" s="87">
        <f t="shared" si="291"/>
        <v>0.14284534971628185</v>
      </c>
      <c r="R118" s="96">
        <f t="shared" si="292"/>
        <v>0.24026972775223976</v>
      </c>
      <c r="AB118" s="119">
        <f t="shared" si="314"/>
        <v>610.28571428571433</v>
      </c>
      <c r="AC118" s="120">
        <f t="shared" si="314"/>
        <v>124.28571428571429</v>
      </c>
      <c r="AL118">
        <f t="shared" si="63"/>
        <v>3482253</v>
      </c>
      <c r="AM118">
        <f t="shared" si="311"/>
        <v>35241</v>
      </c>
      <c r="AN118">
        <f t="shared" si="313"/>
        <v>62983.857142857145</v>
      </c>
      <c r="AO118" s="3">
        <f t="shared" si="312"/>
        <v>1.0417127849042657E-3</v>
      </c>
      <c r="AP118" s="3"/>
    </row>
    <row r="119" spans="1:42" ht="13.8" x14ac:dyDescent="0.25">
      <c r="A119" s="95">
        <v>43977</v>
      </c>
      <c r="B119" s="81">
        <v>230555</v>
      </c>
      <c r="C119" s="81">
        <v>32955</v>
      </c>
      <c r="D119" s="81">
        <v>144658</v>
      </c>
      <c r="E119" s="81">
        <v>3539927</v>
      </c>
      <c r="F119" s="81">
        <f t="shared" si="302"/>
        <v>397</v>
      </c>
      <c r="G119" s="81">
        <f t="shared" si="303"/>
        <v>78</v>
      </c>
      <c r="H119" s="81">
        <f t="shared" si="304"/>
        <v>2677</v>
      </c>
      <c r="I119" s="81">
        <f t="shared" si="305"/>
        <v>52942</v>
      </c>
      <c r="J119" s="82">
        <f t="shared" si="306"/>
        <v>7.2064560821877791E-3</v>
      </c>
      <c r="K119" s="82">
        <f t="shared" si="307"/>
        <v>1.4104882459312839E-3</v>
      </c>
      <c r="L119" s="82">
        <f t="shared" si="308"/>
        <v>4.8408679927667272E-2</v>
      </c>
      <c r="M119" s="81">
        <f t="shared" si="309"/>
        <v>0.14465227635026648</v>
      </c>
      <c r="N119" s="84">
        <f t="shared" si="310"/>
        <v>0.14293769382576826</v>
      </c>
      <c r="O119" s="84"/>
      <c r="P119" s="85">
        <f t="shared" si="290"/>
        <v>0.62743380104530377</v>
      </c>
      <c r="Q119" s="87">
        <f t="shared" si="291"/>
        <v>0.14293769382576826</v>
      </c>
      <c r="R119" s="96">
        <f t="shared" si="292"/>
        <v>0.22962850512892796</v>
      </c>
      <c r="AB119" s="119">
        <f t="shared" si="314"/>
        <v>550.85714285714289</v>
      </c>
      <c r="AC119" s="120">
        <f t="shared" si="314"/>
        <v>112.28571428571429</v>
      </c>
      <c r="AL119">
        <f t="shared" si="63"/>
        <v>3539927</v>
      </c>
      <c r="AM119">
        <f t="shared" si="311"/>
        <v>57674</v>
      </c>
      <c r="AN119">
        <f t="shared" si="313"/>
        <v>62200.428571428572</v>
      </c>
      <c r="AO119" s="3">
        <f t="shared" si="312"/>
        <v>1.028755376515234E-3</v>
      </c>
      <c r="AP119" s="3"/>
    </row>
    <row r="120" spans="1:42" ht="13.8" x14ac:dyDescent="0.25">
      <c r="A120" s="95">
        <v>43978</v>
      </c>
      <c r="B120" s="81">
        <v>231139</v>
      </c>
      <c r="C120" s="81">
        <v>33072</v>
      </c>
      <c r="D120" s="81">
        <v>147101</v>
      </c>
      <c r="E120" s="81">
        <v>3607251</v>
      </c>
      <c r="F120" s="81">
        <f t="shared" si="302"/>
        <v>584</v>
      </c>
      <c r="G120" s="81">
        <f t="shared" si="303"/>
        <v>117</v>
      </c>
      <c r="H120" s="81">
        <f t="shared" si="304"/>
        <v>2443</v>
      </c>
      <c r="I120" s="81">
        <f t="shared" si="305"/>
        <v>50966</v>
      </c>
      <c r="J120" s="82">
        <f t="shared" si="306"/>
        <v>1.1073164067835917E-2</v>
      </c>
      <c r="K120" s="82">
        <f t="shared" si="307"/>
        <v>2.2099656227569792E-3</v>
      </c>
      <c r="L120" s="82">
        <f t="shared" si="308"/>
        <v>4.6144837746968377E-2</v>
      </c>
      <c r="M120" s="81">
        <f t="shared" si="309"/>
        <v>0.2289982234685036</v>
      </c>
      <c r="N120" s="84">
        <f t="shared" si="310"/>
        <v>0.14308273376626185</v>
      </c>
      <c r="O120" s="84"/>
      <c r="P120" s="85">
        <f t="shared" si="290"/>
        <v>0.63641791303068718</v>
      </c>
      <c r="Q120" s="87">
        <f t="shared" si="291"/>
        <v>0.14308273376626185</v>
      </c>
      <c r="R120" s="96">
        <f t="shared" si="292"/>
        <v>0.22049935320305103</v>
      </c>
      <c r="AB120" s="119">
        <f t="shared" si="314"/>
        <v>539.28571428571433</v>
      </c>
      <c r="AC120" s="120">
        <f t="shared" si="314"/>
        <v>106</v>
      </c>
      <c r="AL120">
        <f t="shared" si="63"/>
        <v>3607251</v>
      </c>
      <c r="AM120">
        <f t="shared" si="311"/>
        <v>67324</v>
      </c>
      <c r="AN120">
        <f t="shared" si="313"/>
        <v>62218.857142857145</v>
      </c>
      <c r="AO120" s="3">
        <f t="shared" si="312"/>
        <v>1.0290601733208842E-3</v>
      </c>
      <c r="AP120" s="3"/>
    </row>
    <row r="121" spans="1:42" ht="13.8" x14ac:dyDescent="0.25">
      <c r="A121" s="95">
        <v>43979</v>
      </c>
      <c r="B121" s="81">
        <v>231732</v>
      </c>
      <c r="C121" s="81">
        <v>33142</v>
      </c>
      <c r="D121" s="81">
        <v>150604</v>
      </c>
      <c r="E121" s="81">
        <v>3683144</v>
      </c>
      <c r="F121" s="81">
        <f t="shared" si="302"/>
        <v>593</v>
      </c>
      <c r="G121" s="81">
        <f t="shared" si="303"/>
        <v>70</v>
      </c>
      <c r="H121" s="81">
        <f t="shared" si="304"/>
        <v>3503</v>
      </c>
      <c r="I121" s="81">
        <f t="shared" si="305"/>
        <v>47986</v>
      </c>
      <c r="J121" s="82">
        <f t="shared" si="306"/>
        <v>1.1679858617680007E-2</v>
      </c>
      <c r="K121" s="82">
        <f t="shared" si="307"/>
        <v>1.3734646627163206E-3</v>
      </c>
      <c r="L121" s="82">
        <f t="shared" si="308"/>
        <v>6.8732095907075311E-2</v>
      </c>
      <c r="M121" s="81">
        <f t="shared" si="309"/>
        <v>0.16660388309786714</v>
      </c>
      <c r="N121" s="84">
        <f t="shared" si="310"/>
        <v>0.14301865948595791</v>
      </c>
      <c r="O121" s="84"/>
      <c r="P121" s="85">
        <f t="shared" si="290"/>
        <v>0.64990592581085049</v>
      </c>
      <c r="Q121" s="87">
        <f t="shared" si="291"/>
        <v>0.14301865948595791</v>
      </c>
      <c r="R121" s="96">
        <f t="shared" si="292"/>
        <v>0.20707541470319157</v>
      </c>
      <c r="AB121" s="119">
        <f t="shared" si="314"/>
        <v>532.28571428571433</v>
      </c>
      <c r="AC121" s="120">
        <f t="shared" si="314"/>
        <v>93.714285714285708</v>
      </c>
      <c r="AL121">
        <f t="shared" si="63"/>
        <v>3683144</v>
      </c>
      <c r="AM121">
        <f t="shared" si="311"/>
        <v>75893</v>
      </c>
      <c r="AN121">
        <f t="shared" si="313"/>
        <v>62820.857142857145</v>
      </c>
      <c r="AO121" s="3">
        <f t="shared" si="312"/>
        <v>1.0390168689721204E-3</v>
      </c>
      <c r="AP121" s="3"/>
    </row>
    <row r="122" spans="1:42" ht="13.8" x14ac:dyDescent="0.25">
      <c r="A122" s="95">
        <v>43980</v>
      </c>
      <c r="B122" s="81">
        <v>232248</v>
      </c>
      <c r="C122" s="81">
        <v>33229</v>
      </c>
      <c r="D122" s="81">
        <v>152844</v>
      </c>
      <c r="E122" s="81">
        <v>3755279</v>
      </c>
      <c r="F122" s="81">
        <f t="shared" si="302"/>
        <v>516</v>
      </c>
      <c r="G122" s="81">
        <f t="shared" si="303"/>
        <v>87</v>
      </c>
      <c r="H122" s="81">
        <f t="shared" si="304"/>
        <v>2240</v>
      </c>
      <c r="I122" s="81">
        <f t="shared" si="305"/>
        <v>46175</v>
      </c>
      <c r="J122" s="82">
        <f t="shared" si="306"/>
        <v>1.0794508436682814E-2</v>
      </c>
      <c r="K122" s="82">
        <f t="shared" si="307"/>
        <v>1.813028800066686E-3</v>
      </c>
      <c r="L122" s="82">
        <f t="shared" si="308"/>
        <v>4.6680281748843415E-2</v>
      </c>
      <c r="M122" s="81">
        <f t="shared" si="309"/>
        <v>0.22259788648159068</v>
      </c>
      <c r="N122" s="84">
        <f t="shared" si="310"/>
        <v>0.14307550549412698</v>
      </c>
      <c r="O122" s="84"/>
      <c r="P122" s="85">
        <f t="shared" si="290"/>
        <v>0.65810685129688951</v>
      </c>
      <c r="Q122" s="87">
        <f t="shared" si="291"/>
        <v>0.14307550549412698</v>
      </c>
      <c r="R122" s="96">
        <f t="shared" si="292"/>
        <v>0.19881764320898354</v>
      </c>
      <c r="AB122" s="119">
        <f t="shared" si="314"/>
        <v>512.85714285714289</v>
      </c>
      <c r="AC122" s="120">
        <f t="shared" si="314"/>
        <v>87.571428571428569</v>
      </c>
      <c r="AL122">
        <f t="shared" si="63"/>
        <v>3755279</v>
      </c>
      <c r="AM122">
        <f t="shared" si="311"/>
        <v>72135</v>
      </c>
      <c r="AN122">
        <f t="shared" si="313"/>
        <v>62357.285714285717</v>
      </c>
      <c r="AO122" s="3">
        <f t="shared" si="312"/>
        <v>1.0313496935121628E-3</v>
      </c>
      <c r="AP122" s="3"/>
    </row>
    <row r="123" spans="1:42" ht="13.8" x14ac:dyDescent="0.25">
      <c r="A123" s="95">
        <v>43981</v>
      </c>
      <c r="B123" s="81">
        <v>232664</v>
      </c>
      <c r="C123" s="81">
        <v>33340</v>
      </c>
      <c r="D123" s="81">
        <v>155633</v>
      </c>
      <c r="E123" s="81">
        <v>3824621</v>
      </c>
      <c r="F123" s="81">
        <f t="shared" si="302"/>
        <v>416</v>
      </c>
      <c r="G123" s="81">
        <f t="shared" si="303"/>
        <v>111</v>
      </c>
      <c r="H123" s="81">
        <f t="shared" si="304"/>
        <v>2789</v>
      </c>
      <c r="I123" s="81">
        <f t="shared" si="305"/>
        <v>43691</v>
      </c>
      <c r="J123" s="82">
        <f t="shared" si="306"/>
        <v>9.0439440167811944E-3</v>
      </c>
      <c r="K123" s="82">
        <f t="shared" si="307"/>
        <v>2.4038982133188953E-3</v>
      </c>
      <c r="L123" s="82">
        <f t="shared" si="308"/>
        <v>6.0400649702219818E-2</v>
      </c>
      <c r="M123" s="81">
        <f t="shared" si="309"/>
        <v>0.14400141895685228</v>
      </c>
      <c r="N123" s="84">
        <f t="shared" si="310"/>
        <v>0.14329677130969981</v>
      </c>
      <c r="O123" s="84"/>
      <c r="P123" s="85">
        <f t="shared" si="290"/>
        <v>0.66891740879551631</v>
      </c>
      <c r="Q123" s="87">
        <f t="shared" si="291"/>
        <v>0.14329677130969981</v>
      </c>
      <c r="R123" s="96">
        <f t="shared" si="292"/>
        <v>0.18778581989478393</v>
      </c>
      <c r="AB123" s="119">
        <f t="shared" si="314"/>
        <v>476.71428571428572</v>
      </c>
      <c r="AC123" s="120">
        <f t="shared" si="314"/>
        <v>86.428571428571431</v>
      </c>
      <c r="AL123">
        <f t="shared" si="63"/>
        <v>3824621</v>
      </c>
      <c r="AM123">
        <f t="shared" si="311"/>
        <v>69342</v>
      </c>
      <c r="AN123">
        <f t="shared" si="313"/>
        <v>61919</v>
      </c>
      <c r="AO123" s="3">
        <f t="shared" si="312"/>
        <v>1.0241007276227483E-3</v>
      </c>
      <c r="AP123" s="3"/>
    </row>
    <row r="124" spans="1:42" ht="13.8" x14ac:dyDescent="0.25">
      <c r="A124" s="95">
        <v>43982</v>
      </c>
      <c r="B124" s="81">
        <v>232997</v>
      </c>
      <c r="C124" s="81">
        <v>33415</v>
      </c>
      <c r="D124" s="81">
        <v>157507</v>
      </c>
      <c r="E124" s="81">
        <v>3878739</v>
      </c>
      <c r="F124" s="81">
        <f t="shared" si="302"/>
        <v>333</v>
      </c>
      <c r="G124" s="81">
        <f t="shared" si="303"/>
        <v>75</v>
      </c>
      <c r="H124" s="81">
        <f t="shared" si="304"/>
        <v>1874</v>
      </c>
      <c r="I124" s="81">
        <f t="shared" si="305"/>
        <v>42075</v>
      </c>
      <c r="J124" s="82">
        <f t="shared" si="306"/>
        <v>7.6511494832661644E-3</v>
      </c>
      <c r="K124" s="82">
        <f t="shared" si="307"/>
        <v>1.7166006729074637E-3</v>
      </c>
      <c r="L124" s="82">
        <f t="shared" si="308"/>
        <v>4.2892128813714493E-2</v>
      </c>
      <c r="M124" s="81">
        <f t="shared" si="309"/>
        <v>0.17151686612282299</v>
      </c>
      <c r="N124" s="84">
        <f t="shared" si="310"/>
        <v>0.14341386369781586</v>
      </c>
      <c r="O124" s="84"/>
      <c r="P124" s="85">
        <f t="shared" si="290"/>
        <v>0.67600441207397521</v>
      </c>
      <c r="Q124" s="87">
        <f t="shared" si="291"/>
        <v>0.14341386369781586</v>
      </c>
      <c r="R124" s="96">
        <f t="shared" si="292"/>
        <v>0.18058172422820895</v>
      </c>
      <c r="AB124" s="119">
        <f t="shared" ref="AB124:AC139" si="315">AVERAGE(F118:F124)</f>
        <v>448.42857142857144</v>
      </c>
      <c r="AC124" s="120">
        <f t="shared" si="315"/>
        <v>90</v>
      </c>
      <c r="AL124">
        <f t="shared" si="63"/>
        <v>3878739</v>
      </c>
      <c r="AM124">
        <f t="shared" si="311"/>
        <v>54118</v>
      </c>
      <c r="AN124">
        <f t="shared" si="313"/>
        <v>61675.285714285717</v>
      </c>
      <c r="AO124" s="3">
        <f t="shared" si="312"/>
        <v>1.0200698489371742E-3</v>
      </c>
      <c r="AP124" s="3"/>
    </row>
    <row r="125" spans="1:42" ht="13.8" x14ac:dyDescent="0.25">
      <c r="A125" s="95">
        <v>43983</v>
      </c>
      <c r="B125" s="81">
        <v>233197</v>
      </c>
      <c r="C125" s="81">
        <v>33475</v>
      </c>
      <c r="D125" s="81">
        <v>158355</v>
      </c>
      <c r="E125" s="81">
        <v>3910133</v>
      </c>
      <c r="F125" s="81">
        <f t="shared" ref="F125:F134" si="316">B125-B124</f>
        <v>200</v>
      </c>
      <c r="G125" s="81">
        <f t="shared" ref="G125:G134" si="317">C125-C124</f>
        <v>60</v>
      </c>
      <c r="H125" s="81">
        <f t="shared" ref="H125:H134" si="318">D125-D124</f>
        <v>848</v>
      </c>
      <c r="I125" s="81">
        <f t="shared" ref="I125:I134" si="319">B125-C125-D125</f>
        <v>41367</v>
      </c>
      <c r="J125" s="82">
        <f t="shared" ref="J125:J134" si="320">F125/I124*$B$2/($B$2-B124)</f>
        <v>4.7718052500114591E-3</v>
      </c>
      <c r="K125" s="82">
        <f t="shared" ref="K125:K134" si="321">G125/I124</f>
        <v>1.4260249554367201E-3</v>
      </c>
      <c r="L125" s="82">
        <f t="shared" ref="L125:L134" si="322">H125/I124</f>
        <v>2.0154486036838979E-2</v>
      </c>
      <c r="M125" s="81">
        <f t="shared" ref="M125:M134" si="323">J125/(K125+L125)</f>
        <v>0.22111641618307504</v>
      </c>
      <c r="N125" s="84">
        <f t="shared" ref="N125:N134" si="324">C125/B125</f>
        <v>0.14354815885281544</v>
      </c>
      <c r="O125" s="84"/>
      <c r="P125" s="85">
        <f t="shared" si="290"/>
        <v>0.67906105138573825</v>
      </c>
      <c r="Q125" s="87">
        <f t="shared" si="291"/>
        <v>0.14354815885281544</v>
      </c>
      <c r="R125" s="96">
        <f t="shared" si="292"/>
        <v>0.17739078976144629</v>
      </c>
      <c r="AB125" s="119">
        <f t="shared" si="315"/>
        <v>434.14285714285717</v>
      </c>
      <c r="AC125" s="120">
        <f t="shared" si="315"/>
        <v>85.428571428571431</v>
      </c>
      <c r="AL125">
        <f t="shared" si="63"/>
        <v>3910133</v>
      </c>
      <c r="AM125">
        <f t="shared" si="311"/>
        <v>31394</v>
      </c>
      <c r="AN125">
        <f t="shared" si="313"/>
        <v>61125.714285714283</v>
      </c>
      <c r="AO125" s="3">
        <f t="shared" si="312"/>
        <v>1.0109802883841827E-3</v>
      </c>
      <c r="AP125" s="3"/>
    </row>
    <row r="126" spans="1:42" ht="13.8" x14ac:dyDescent="0.25">
      <c r="A126" s="95">
        <v>43984</v>
      </c>
      <c r="B126" s="81">
        <v>233515</v>
      </c>
      <c r="C126" s="81">
        <v>33530</v>
      </c>
      <c r="D126" s="81">
        <v>160092</v>
      </c>
      <c r="E126" s="81">
        <v>3962292</v>
      </c>
      <c r="F126" s="81">
        <f t="shared" si="316"/>
        <v>318</v>
      </c>
      <c r="G126" s="81">
        <f t="shared" si="317"/>
        <v>55</v>
      </c>
      <c r="H126" s="81">
        <f t="shared" si="318"/>
        <v>1737</v>
      </c>
      <c r="I126" s="81">
        <f t="shared" si="319"/>
        <v>39893</v>
      </c>
      <c r="J126" s="82">
        <f t="shared" si="320"/>
        <v>7.7170510898330663E-3</v>
      </c>
      <c r="K126" s="82">
        <f t="shared" si="321"/>
        <v>1.3295622114245654E-3</v>
      </c>
      <c r="L126" s="82">
        <f t="shared" si="322"/>
        <v>4.1989992022626731E-2</v>
      </c>
      <c r="M126" s="81">
        <f t="shared" si="323"/>
        <v>0.17814243997384177</v>
      </c>
      <c r="N126" s="84">
        <f t="shared" si="324"/>
        <v>0.14358820632507549</v>
      </c>
      <c r="O126" s="84"/>
      <c r="P126" s="85">
        <f t="shared" si="290"/>
        <v>0.68557480247521574</v>
      </c>
      <c r="Q126" s="87">
        <f t="shared" si="291"/>
        <v>0.14358820632507549</v>
      </c>
      <c r="R126" s="96">
        <f t="shared" si="292"/>
        <v>0.17083699119970874</v>
      </c>
      <c r="AB126" s="119">
        <f t="shared" si="315"/>
        <v>422.85714285714283</v>
      </c>
      <c r="AC126" s="120">
        <f t="shared" si="315"/>
        <v>82.142857142857139</v>
      </c>
      <c r="AL126">
        <f t="shared" si="63"/>
        <v>3962292</v>
      </c>
      <c r="AM126">
        <f t="shared" si="311"/>
        <v>52159</v>
      </c>
      <c r="AN126">
        <f t="shared" si="313"/>
        <v>60337.857142857145</v>
      </c>
      <c r="AO126" s="3">
        <f t="shared" si="312"/>
        <v>9.9794963425115782E-4</v>
      </c>
      <c r="AP126" s="3"/>
    </row>
    <row r="127" spans="1:42" ht="13.8" x14ac:dyDescent="0.25">
      <c r="A127" s="95">
        <v>43985</v>
      </c>
      <c r="B127" s="81">
        <v>233836</v>
      </c>
      <c r="C127" s="81">
        <v>33601</v>
      </c>
      <c r="D127" s="81">
        <v>160938</v>
      </c>
      <c r="E127" s="81">
        <v>3999591</v>
      </c>
      <c r="F127" s="81">
        <f t="shared" si="316"/>
        <v>321</v>
      </c>
      <c r="G127" s="81">
        <f t="shared" si="317"/>
        <v>71</v>
      </c>
      <c r="H127" s="81">
        <f t="shared" si="318"/>
        <v>846</v>
      </c>
      <c r="I127" s="81">
        <f t="shared" si="319"/>
        <v>39297</v>
      </c>
      <c r="J127" s="82">
        <f t="shared" si="320"/>
        <v>8.0777221426096887E-3</v>
      </c>
      <c r="K127" s="82">
        <f t="shared" si="321"/>
        <v>1.7797608603013059E-3</v>
      </c>
      <c r="L127" s="82">
        <f t="shared" si="322"/>
        <v>2.1206727997393027E-2</v>
      </c>
      <c r="M127" s="81">
        <f t="shared" si="323"/>
        <v>0.35141174420406579</v>
      </c>
      <c r="N127" s="84">
        <f t="shared" si="324"/>
        <v>0.14369472621837528</v>
      </c>
      <c r="O127" s="84"/>
      <c r="P127" s="85">
        <f t="shared" si="290"/>
        <v>0.68825159513505196</v>
      </c>
      <c r="Q127" s="87">
        <f t="shared" si="291"/>
        <v>0.14369472621837528</v>
      </c>
      <c r="R127" s="96">
        <f t="shared" si="292"/>
        <v>0.16805367864657272</v>
      </c>
      <c r="AB127" s="119">
        <f t="shared" si="315"/>
        <v>385.28571428571428</v>
      </c>
      <c r="AC127" s="120">
        <f t="shared" si="315"/>
        <v>75.571428571428569</v>
      </c>
      <c r="AL127">
        <f t="shared" si="63"/>
        <v>3999591</v>
      </c>
      <c r="AM127">
        <f t="shared" si="311"/>
        <v>37299</v>
      </c>
      <c r="AN127">
        <f t="shared" si="313"/>
        <v>56048.571428571428</v>
      </c>
      <c r="AO127" s="3">
        <f t="shared" si="312"/>
        <v>9.2700758704461603E-4</v>
      </c>
      <c r="AP127" s="3"/>
    </row>
    <row r="128" spans="1:42" ht="13.8" x14ac:dyDescent="0.25">
      <c r="A128" s="95">
        <v>43986</v>
      </c>
      <c r="B128" s="81">
        <v>234013</v>
      </c>
      <c r="C128" s="81">
        <v>33689</v>
      </c>
      <c r="D128" s="81">
        <v>161895</v>
      </c>
      <c r="E128" s="81">
        <v>4049544</v>
      </c>
      <c r="F128" s="81">
        <f t="shared" si="316"/>
        <v>177</v>
      </c>
      <c r="G128" s="81">
        <f t="shared" si="317"/>
        <v>88</v>
      </c>
      <c r="H128" s="81">
        <f t="shared" si="318"/>
        <v>957</v>
      </c>
      <c r="I128" s="81">
        <f t="shared" si="319"/>
        <v>38429</v>
      </c>
      <c r="J128" s="82">
        <f t="shared" si="320"/>
        <v>4.5216480885507341E-3</v>
      </c>
      <c r="K128" s="82">
        <f t="shared" si="321"/>
        <v>2.2393566938952083E-3</v>
      </c>
      <c r="L128" s="82">
        <f t="shared" si="322"/>
        <v>2.4353004046110391E-2</v>
      </c>
      <c r="M128" s="81">
        <f t="shared" si="323"/>
        <v>0.17003560280935712</v>
      </c>
      <c r="N128" s="84">
        <f t="shared" si="324"/>
        <v>0.14396208757633122</v>
      </c>
      <c r="O128" s="84"/>
      <c r="P128" s="85">
        <f t="shared" si="290"/>
        <v>0.69182053988453629</v>
      </c>
      <c r="Q128" s="87">
        <f t="shared" si="291"/>
        <v>0.14396208757633122</v>
      </c>
      <c r="R128" s="96">
        <f t="shared" si="292"/>
        <v>0.16421737253913249</v>
      </c>
      <c r="AB128" s="119">
        <f t="shared" si="315"/>
        <v>325.85714285714283</v>
      </c>
      <c r="AC128" s="120">
        <f t="shared" si="315"/>
        <v>78.142857142857139</v>
      </c>
      <c r="AL128">
        <f t="shared" si="63"/>
        <v>4049544</v>
      </c>
      <c r="AM128">
        <f t="shared" si="311"/>
        <v>49953</v>
      </c>
      <c r="AN128">
        <f t="shared" si="313"/>
        <v>52342.857142857145</v>
      </c>
      <c r="AO128" s="3">
        <f t="shared" si="312"/>
        <v>8.6571743868366037E-4</v>
      </c>
      <c r="AP128" s="3"/>
    </row>
    <row r="129" spans="1:42" ht="13.8" x14ac:dyDescent="0.25">
      <c r="A129" s="95">
        <v>43987</v>
      </c>
      <c r="B129" s="81">
        <v>234531</v>
      </c>
      <c r="C129" s="81">
        <v>33774</v>
      </c>
      <c r="D129" s="81">
        <v>163781</v>
      </c>
      <c r="E129" s="81">
        <v>4114572</v>
      </c>
      <c r="F129" s="81">
        <f t="shared" si="316"/>
        <v>518</v>
      </c>
      <c r="G129" s="81">
        <f t="shared" si="317"/>
        <v>85</v>
      </c>
      <c r="H129" s="81">
        <f t="shared" si="318"/>
        <v>1886</v>
      </c>
      <c r="I129" s="81">
        <f t="shared" si="319"/>
        <v>36976</v>
      </c>
      <c r="J129" s="82">
        <f t="shared" si="320"/>
        <v>1.3531777312935348E-2</v>
      </c>
      <c r="K129" s="82">
        <f t="shared" si="321"/>
        <v>2.2118712430716386E-3</v>
      </c>
      <c r="L129" s="82">
        <f t="shared" si="322"/>
        <v>4.9077519581566004E-2</v>
      </c>
      <c r="M129" s="81">
        <f t="shared" si="323"/>
        <v>0.26383189769598808</v>
      </c>
      <c r="N129" s="84">
        <f t="shared" si="324"/>
        <v>0.14400654924082532</v>
      </c>
      <c r="O129" s="84"/>
      <c r="P129" s="85">
        <f t="shared" si="290"/>
        <v>0.69833412214163582</v>
      </c>
      <c r="Q129" s="87">
        <f t="shared" si="291"/>
        <v>0.14400654924082532</v>
      </c>
      <c r="R129" s="96">
        <f t="shared" si="292"/>
        <v>0.15765932861753884</v>
      </c>
      <c r="AB129" s="119">
        <f t="shared" si="315"/>
        <v>326.14285714285717</v>
      </c>
      <c r="AC129" s="120">
        <f t="shared" si="315"/>
        <v>77.857142857142861</v>
      </c>
      <c r="AL129">
        <f t="shared" si="63"/>
        <v>4114572</v>
      </c>
      <c r="AM129">
        <f t="shared" si="311"/>
        <v>65028</v>
      </c>
      <c r="AN129">
        <f t="shared" si="313"/>
        <v>51327.571428571428</v>
      </c>
      <c r="AO129" s="3">
        <f t="shared" si="312"/>
        <v>8.4892526118168223E-4</v>
      </c>
      <c r="AP129" s="3"/>
    </row>
    <row r="130" spans="1:42" ht="13.8" x14ac:dyDescent="0.25">
      <c r="A130" s="95">
        <v>43988</v>
      </c>
      <c r="B130" s="81">
        <v>234801</v>
      </c>
      <c r="C130" s="81">
        <v>33846</v>
      </c>
      <c r="D130" s="81">
        <v>165078</v>
      </c>
      <c r="E130" s="81">
        <v>4187057</v>
      </c>
      <c r="F130" s="81">
        <f t="shared" si="316"/>
        <v>270</v>
      </c>
      <c r="G130" s="81">
        <f t="shared" si="317"/>
        <v>72</v>
      </c>
      <c r="H130" s="81">
        <f t="shared" si="318"/>
        <v>1297</v>
      </c>
      <c r="I130" s="81">
        <f t="shared" si="319"/>
        <v>35877</v>
      </c>
      <c r="J130" s="82">
        <f t="shared" si="320"/>
        <v>7.3304685879838592E-3</v>
      </c>
      <c r="K130" s="82">
        <f t="shared" si="321"/>
        <v>1.9472090004327132E-3</v>
      </c>
      <c r="L130" s="82">
        <f t="shared" si="322"/>
        <v>3.5076806577239293E-2</v>
      </c>
      <c r="M130" s="81">
        <f t="shared" si="323"/>
        <v>0.19799226187676489</v>
      </c>
      <c r="N130" s="84">
        <f t="shared" si="324"/>
        <v>0.14414759732709825</v>
      </c>
      <c r="O130" s="84"/>
      <c r="P130" s="85">
        <f t="shared" si="290"/>
        <v>0.7030549273640232</v>
      </c>
      <c r="Q130" s="87">
        <f t="shared" si="291"/>
        <v>0.14414759732709825</v>
      </c>
      <c r="R130" s="96">
        <f t="shared" si="292"/>
        <v>0.15279747530887855</v>
      </c>
      <c r="AB130" s="119">
        <f t="shared" si="315"/>
        <v>305.28571428571428</v>
      </c>
      <c r="AC130" s="120">
        <f t="shared" si="315"/>
        <v>72.285714285714292</v>
      </c>
      <c r="AL130">
        <f t="shared" si="63"/>
        <v>4187057</v>
      </c>
      <c r="AM130">
        <f t="shared" si="311"/>
        <v>72485</v>
      </c>
      <c r="AN130">
        <f t="shared" si="313"/>
        <v>51776.571428571428</v>
      </c>
      <c r="AO130" s="3">
        <f t="shared" si="312"/>
        <v>8.563514345162422E-4</v>
      </c>
      <c r="AP130" s="3"/>
    </row>
    <row r="131" spans="1:42" ht="13.8" x14ac:dyDescent="0.25">
      <c r="A131" s="95">
        <v>43989</v>
      </c>
      <c r="B131" s="81">
        <v>234998</v>
      </c>
      <c r="C131" s="81">
        <v>33899</v>
      </c>
      <c r="D131" s="81">
        <v>165837</v>
      </c>
      <c r="E131" s="81">
        <v>4236535</v>
      </c>
      <c r="F131" s="81">
        <f t="shared" si="316"/>
        <v>197</v>
      </c>
      <c r="G131" s="81">
        <f t="shared" si="317"/>
        <v>53</v>
      </c>
      <c r="H131" s="81">
        <f t="shared" si="318"/>
        <v>759</v>
      </c>
      <c r="I131" s="81">
        <f t="shared" si="319"/>
        <v>35262</v>
      </c>
      <c r="J131" s="82">
        <f t="shared" si="320"/>
        <v>5.512390220459326E-3</v>
      </c>
      <c r="K131" s="82">
        <f t="shared" si="321"/>
        <v>1.4772695598851632E-3</v>
      </c>
      <c r="L131" s="82">
        <f t="shared" si="322"/>
        <v>2.115561501797809E-2</v>
      </c>
      <c r="M131" s="81">
        <f t="shared" si="323"/>
        <v>0.24355667972834885</v>
      </c>
      <c r="N131" s="84">
        <f t="shared" si="324"/>
        <v>0.1442522915088639</v>
      </c>
      <c r="O131" s="84"/>
      <c r="P131" s="85">
        <f t="shared" si="290"/>
        <v>0.70569536762014995</v>
      </c>
      <c r="Q131" s="87">
        <f t="shared" si="291"/>
        <v>0.1442522915088639</v>
      </c>
      <c r="R131" s="96">
        <f t="shared" si="292"/>
        <v>0.15005234087098618</v>
      </c>
      <c r="AB131" s="119">
        <f t="shared" si="315"/>
        <v>285.85714285714283</v>
      </c>
      <c r="AC131" s="120">
        <f t="shared" si="315"/>
        <v>69.142857142857139</v>
      </c>
      <c r="AL131">
        <f t="shared" si="63"/>
        <v>4236535</v>
      </c>
      <c r="AM131">
        <f t="shared" si="311"/>
        <v>49478</v>
      </c>
      <c r="AN131">
        <f t="shared" si="313"/>
        <v>51113.714285714283</v>
      </c>
      <c r="AO131" s="3">
        <f t="shared" si="312"/>
        <v>8.4538820057658006E-4</v>
      </c>
      <c r="AP131" s="3"/>
    </row>
    <row r="132" spans="1:42" ht="13.8" x14ac:dyDescent="0.25">
      <c r="A132" s="95">
        <v>43990</v>
      </c>
      <c r="B132" s="81">
        <v>235278</v>
      </c>
      <c r="C132" s="81">
        <v>33964</v>
      </c>
      <c r="D132" s="81">
        <v>166584</v>
      </c>
      <c r="E132" s="81">
        <v>4263647</v>
      </c>
      <c r="F132" s="81">
        <f t="shared" si="316"/>
        <v>280</v>
      </c>
      <c r="G132" s="81">
        <f t="shared" si="317"/>
        <v>65</v>
      </c>
      <c r="H132" s="81">
        <f t="shared" si="318"/>
        <v>747</v>
      </c>
      <c r="I132" s="81">
        <f t="shared" si="319"/>
        <v>34730</v>
      </c>
      <c r="J132" s="82">
        <f t="shared" si="320"/>
        <v>7.9715423705733774E-3</v>
      </c>
      <c r="K132" s="82">
        <f t="shared" si="321"/>
        <v>1.8433441098065907E-3</v>
      </c>
      <c r="L132" s="82">
        <f t="shared" si="322"/>
        <v>2.1184277692700357E-2</v>
      </c>
      <c r="M132" s="81">
        <f t="shared" si="323"/>
        <v>0.3461730628955153</v>
      </c>
      <c r="N132" s="84">
        <f t="shared" si="324"/>
        <v>0.14435688844685862</v>
      </c>
      <c r="O132" s="84"/>
      <c r="P132" s="85">
        <f t="shared" si="290"/>
        <v>0.70803050008925617</v>
      </c>
      <c r="Q132" s="87">
        <f t="shared" si="291"/>
        <v>0.14435688844685862</v>
      </c>
      <c r="R132" s="96">
        <f t="shared" si="292"/>
        <v>0.14761261146388516</v>
      </c>
      <c r="AB132" s="119">
        <f t="shared" si="315"/>
        <v>297.28571428571428</v>
      </c>
      <c r="AC132" s="120">
        <f t="shared" si="315"/>
        <v>69.857142857142861</v>
      </c>
      <c r="AL132">
        <f t="shared" si="63"/>
        <v>4263647</v>
      </c>
      <c r="AM132">
        <f t="shared" si="311"/>
        <v>27112</v>
      </c>
      <c r="AN132">
        <f t="shared" si="313"/>
        <v>50502</v>
      </c>
      <c r="AO132" s="3">
        <f t="shared" si="312"/>
        <v>8.3527083684174536E-4</v>
      </c>
      <c r="AP132" s="3"/>
    </row>
    <row r="133" spans="1:42" ht="13.8" x14ac:dyDescent="0.25">
      <c r="A133" s="95">
        <v>43991</v>
      </c>
      <c r="B133" s="81">
        <v>235561</v>
      </c>
      <c r="C133" s="81">
        <v>34043</v>
      </c>
      <c r="D133" s="81">
        <v>168646</v>
      </c>
      <c r="E133" s="81">
        <v>4318650</v>
      </c>
      <c r="F133" s="81">
        <f t="shared" si="316"/>
        <v>283</v>
      </c>
      <c r="G133" s="81">
        <f t="shared" si="317"/>
        <v>79</v>
      </c>
      <c r="H133" s="81">
        <f t="shared" si="318"/>
        <v>2062</v>
      </c>
      <c r="I133" s="81">
        <f t="shared" si="319"/>
        <v>32872</v>
      </c>
      <c r="J133" s="82">
        <f t="shared" si="320"/>
        <v>8.180407530979053E-3</v>
      </c>
      <c r="K133" s="82">
        <f t="shared" si="321"/>
        <v>2.2746904693348689E-3</v>
      </c>
      <c r="L133" s="82">
        <f t="shared" si="322"/>
        <v>5.9372300604664557E-2</v>
      </c>
      <c r="M133" s="81">
        <f t="shared" si="323"/>
        <v>0.13269759624049626</v>
      </c>
      <c r="N133" s="84">
        <f t="shared" si="324"/>
        <v>0.14451882951761963</v>
      </c>
      <c r="O133" s="84"/>
      <c r="P133" s="85">
        <f t="shared" si="290"/>
        <v>0.71593345248152285</v>
      </c>
      <c r="Q133" s="87">
        <f t="shared" si="291"/>
        <v>0.14451882951761963</v>
      </c>
      <c r="R133" s="96">
        <f t="shared" si="292"/>
        <v>0.13954771800085752</v>
      </c>
      <c r="AB133" s="119">
        <f t="shared" si="315"/>
        <v>292.28571428571428</v>
      </c>
      <c r="AC133" s="120">
        <f t="shared" si="315"/>
        <v>73.285714285714292</v>
      </c>
      <c r="AL133">
        <f t="shared" si="63"/>
        <v>4318650</v>
      </c>
      <c r="AM133">
        <f t="shared" si="311"/>
        <v>55003</v>
      </c>
      <c r="AN133">
        <f t="shared" si="313"/>
        <v>50908.285714285717</v>
      </c>
      <c r="AO133" s="3">
        <f t="shared" si="312"/>
        <v>8.4199054316165902E-4</v>
      </c>
      <c r="AP133" s="3"/>
    </row>
    <row r="134" spans="1:42" ht="13.8" x14ac:dyDescent="0.25">
      <c r="A134" s="95">
        <v>43992</v>
      </c>
      <c r="B134" s="81">
        <v>235763</v>
      </c>
      <c r="C134" s="81">
        <v>34114</v>
      </c>
      <c r="D134" s="81">
        <v>169939</v>
      </c>
      <c r="E134" s="81">
        <v>4381349</v>
      </c>
      <c r="F134" s="81">
        <f t="shared" si="316"/>
        <v>202</v>
      </c>
      <c r="G134" s="81">
        <f t="shared" si="317"/>
        <v>71</v>
      </c>
      <c r="H134" s="81">
        <f t="shared" si="318"/>
        <v>1293</v>
      </c>
      <c r="I134" s="81">
        <f t="shared" si="319"/>
        <v>31710</v>
      </c>
      <c r="J134" s="82">
        <f t="shared" si="320"/>
        <v>6.1690823778448424E-3</v>
      </c>
      <c r="K134" s="82">
        <f t="shared" si="321"/>
        <v>2.1598929179849112E-3</v>
      </c>
      <c r="L134" s="82">
        <f t="shared" si="322"/>
        <v>3.9334387928936482E-2</v>
      </c>
      <c r="M134" s="81">
        <f t="shared" si="323"/>
        <v>0.14867307619099387</v>
      </c>
      <c r="N134" s="84">
        <f t="shared" si="324"/>
        <v>0.14469615673366898</v>
      </c>
      <c r="O134" s="84"/>
      <c r="P134" s="85">
        <f t="shared" si="290"/>
        <v>0.72080436709746654</v>
      </c>
      <c r="Q134" s="87">
        <f t="shared" si="291"/>
        <v>0.14469615673366898</v>
      </c>
      <c r="R134" s="96">
        <f t="shared" si="292"/>
        <v>0.13449947616886448</v>
      </c>
      <c r="AB134" s="119">
        <f t="shared" si="315"/>
        <v>275.28571428571428</v>
      </c>
      <c r="AC134" s="120">
        <f t="shared" si="315"/>
        <v>73.285714285714292</v>
      </c>
      <c r="AL134">
        <f t="shared" ref="AL134:AL197" si="325">IF(E134="",AL133,E134)</f>
        <v>4381349</v>
      </c>
      <c r="AM134">
        <f t="shared" si="311"/>
        <v>62699</v>
      </c>
      <c r="AN134">
        <f t="shared" si="313"/>
        <v>54536.857142857145</v>
      </c>
      <c r="AO134" s="3">
        <f t="shared" si="312"/>
        <v>9.0200479791756772E-4</v>
      </c>
      <c r="AP134" s="3"/>
    </row>
    <row r="135" spans="1:42" ht="13.8" x14ac:dyDescent="0.25">
      <c r="A135" s="95">
        <v>43993</v>
      </c>
      <c r="B135" s="81">
        <v>236142</v>
      </c>
      <c r="C135" s="81">
        <v>34167</v>
      </c>
      <c r="D135" s="81">
        <v>171338</v>
      </c>
      <c r="E135" s="81">
        <v>4443821</v>
      </c>
      <c r="F135" s="81">
        <f t="shared" ref="F135:F147" si="326">B135-B134</f>
        <v>379</v>
      </c>
      <c r="G135" s="81">
        <f t="shared" ref="G135:G147" si="327">C135-C134</f>
        <v>53</v>
      </c>
      <c r="H135" s="81">
        <f t="shared" ref="H135:H147" si="328">D135-D134</f>
        <v>1399</v>
      </c>
      <c r="I135" s="81">
        <f t="shared" ref="I135:I147" si="329">B135-C135-D135</f>
        <v>30637</v>
      </c>
      <c r="J135" s="82">
        <f t="shared" ref="J135:J147" si="330">F135/I134*$B$2/($B$2-B134)</f>
        <v>1.1998853558005351E-2</v>
      </c>
      <c r="K135" s="82">
        <f t="shared" ref="K135:K147" si="331">G135/I134</f>
        <v>1.6713970356354462E-3</v>
      </c>
      <c r="L135" s="82">
        <f t="shared" ref="L135:L147" si="332">H135/I134</f>
        <v>4.4118574582150738E-2</v>
      </c>
      <c r="M135" s="81">
        <f t="shared" ref="M135:M147" si="333">J135/(K135+L135)</f>
        <v>0.26204107873577803</v>
      </c>
      <c r="N135" s="84">
        <f t="shared" ref="N135:N147" si="334">C135/B135</f>
        <v>0.14468836547501079</v>
      </c>
      <c r="O135" s="84"/>
      <c r="P135" s="85">
        <f t="shared" ref="P135:P147" si="335">D135/B135</f>
        <v>0.7255719016523956</v>
      </c>
      <c r="Q135" s="87">
        <f t="shared" ref="Q135:Q147" si="336">N135</f>
        <v>0.14468836547501079</v>
      </c>
      <c r="R135" s="96">
        <f t="shared" ref="R135:R147" si="337">IF(P135="","",1-SUM(P135:Q135))</f>
        <v>0.12973973287259355</v>
      </c>
      <c r="AB135" s="119">
        <f t="shared" si="315"/>
        <v>304.14285714285717</v>
      </c>
      <c r="AC135" s="120">
        <f t="shared" si="315"/>
        <v>68.285714285714292</v>
      </c>
      <c r="AL135">
        <f t="shared" si="325"/>
        <v>4443821</v>
      </c>
      <c r="AM135">
        <f t="shared" si="311"/>
        <v>62472</v>
      </c>
      <c r="AN135">
        <f t="shared" si="313"/>
        <v>56325.285714285717</v>
      </c>
      <c r="AO135" s="3">
        <f t="shared" si="312"/>
        <v>9.3158426466123797E-4</v>
      </c>
      <c r="AP135" s="3"/>
    </row>
    <row r="136" spans="1:42" ht="13.8" x14ac:dyDescent="0.25">
      <c r="A136" s="95">
        <v>43994</v>
      </c>
      <c r="B136" s="81">
        <v>236305</v>
      </c>
      <c r="C136" s="81">
        <v>34223</v>
      </c>
      <c r="D136" s="81">
        <v>173085</v>
      </c>
      <c r="E136" s="81">
        <v>4514441</v>
      </c>
      <c r="F136" s="81">
        <f t="shared" si="326"/>
        <v>163</v>
      </c>
      <c r="G136" s="81">
        <f t="shared" si="327"/>
        <v>56</v>
      </c>
      <c r="H136" s="81">
        <f t="shared" si="328"/>
        <v>1747</v>
      </c>
      <c r="I136" s="81">
        <f t="shared" si="329"/>
        <v>28997</v>
      </c>
      <c r="J136" s="82">
        <f t="shared" si="330"/>
        <v>5.3412251569129226E-3</v>
      </c>
      <c r="K136" s="82">
        <f t="shared" si="331"/>
        <v>1.8278552077553285E-3</v>
      </c>
      <c r="L136" s="82">
        <f t="shared" si="332"/>
        <v>5.702255442765284E-2</v>
      </c>
      <c r="M136" s="81">
        <f t="shared" si="333"/>
        <v>9.0759353928087191E-2</v>
      </c>
      <c r="N136" s="84">
        <f t="shared" si="334"/>
        <v>0.14482554325977021</v>
      </c>
      <c r="O136" s="84"/>
      <c r="P136" s="85">
        <f t="shared" si="335"/>
        <v>0.73246439982226363</v>
      </c>
      <c r="Q136" s="87">
        <f t="shared" si="336"/>
        <v>0.14482554325977021</v>
      </c>
      <c r="R136" s="96">
        <f t="shared" si="337"/>
        <v>0.12271005691796621</v>
      </c>
      <c r="AB136" s="119">
        <f t="shared" si="315"/>
        <v>253.42857142857142</v>
      </c>
      <c r="AC136" s="120">
        <f t="shared" si="315"/>
        <v>64.142857142857139</v>
      </c>
      <c r="AL136">
        <f t="shared" si="325"/>
        <v>4514441</v>
      </c>
      <c r="AM136">
        <f t="shared" si="311"/>
        <v>70620</v>
      </c>
      <c r="AN136">
        <f t="shared" si="313"/>
        <v>57124.142857142855</v>
      </c>
      <c r="AO136" s="3">
        <f t="shared" si="312"/>
        <v>9.4479685177127886E-4</v>
      </c>
      <c r="AP136" s="3"/>
    </row>
    <row r="137" spans="1:42" ht="13.8" x14ac:dyDescent="0.25">
      <c r="A137" s="95">
        <v>43995</v>
      </c>
      <c r="B137" s="81">
        <v>236651</v>
      </c>
      <c r="C137" s="81">
        <v>34301</v>
      </c>
      <c r="D137" s="81">
        <v>174865</v>
      </c>
      <c r="E137" s="81">
        <v>4564191</v>
      </c>
      <c r="F137" s="81">
        <f t="shared" si="326"/>
        <v>346</v>
      </c>
      <c r="G137" s="81">
        <f t="shared" si="327"/>
        <v>78</v>
      </c>
      <c r="H137" s="81">
        <f t="shared" si="328"/>
        <v>1780</v>
      </c>
      <c r="I137" s="81">
        <f t="shared" si="329"/>
        <v>27485</v>
      </c>
      <c r="J137" s="82">
        <f t="shared" si="330"/>
        <v>1.1979087126873397E-2</v>
      </c>
      <c r="K137" s="82">
        <f t="shared" si="331"/>
        <v>2.6899334413904886E-3</v>
      </c>
      <c r="L137" s="82">
        <f t="shared" si="332"/>
        <v>6.1385660585577817E-2</v>
      </c>
      <c r="M137" s="81">
        <f t="shared" si="333"/>
        <v>0.18695241626369641</v>
      </c>
      <c r="N137" s="84">
        <f t="shared" si="334"/>
        <v>0.14494339766153533</v>
      </c>
      <c r="O137" s="84"/>
      <c r="P137" s="85">
        <f t="shared" si="335"/>
        <v>0.73891511128201448</v>
      </c>
      <c r="Q137" s="87">
        <f t="shared" si="336"/>
        <v>0.14494339766153533</v>
      </c>
      <c r="R137" s="96">
        <f t="shared" si="337"/>
        <v>0.11614149105645022</v>
      </c>
      <c r="AB137" s="119">
        <f t="shared" si="315"/>
        <v>264.28571428571428</v>
      </c>
      <c r="AC137" s="120">
        <f t="shared" si="315"/>
        <v>65</v>
      </c>
      <c r="AL137">
        <f t="shared" si="325"/>
        <v>4564191</v>
      </c>
      <c r="AM137">
        <f t="shared" si="311"/>
        <v>49750</v>
      </c>
      <c r="AN137">
        <f t="shared" si="313"/>
        <v>53876.285714285717</v>
      </c>
      <c r="AO137" s="3">
        <f t="shared" si="312"/>
        <v>8.9107936823287011E-4</v>
      </c>
      <c r="AP137" s="3"/>
    </row>
    <row r="138" spans="1:42" ht="13.8" x14ac:dyDescent="0.25">
      <c r="A138" s="95">
        <v>43996</v>
      </c>
      <c r="B138" s="81">
        <v>236989</v>
      </c>
      <c r="C138" s="81">
        <v>34345</v>
      </c>
      <c r="D138" s="81">
        <v>176370</v>
      </c>
      <c r="E138" s="81">
        <v>4620718</v>
      </c>
      <c r="F138" s="81">
        <f t="shared" si="326"/>
        <v>338</v>
      </c>
      <c r="G138" s="81">
        <f t="shared" si="327"/>
        <v>44</v>
      </c>
      <c r="H138" s="81">
        <f t="shared" si="328"/>
        <v>1505</v>
      </c>
      <c r="I138" s="81">
        <f t="shared" si="329"/>
        <v>26274</v>
      </c>
      <c r="J138" s="82">
        <f t="shared" si="330"/>
        <v>1.2345939586398095E-2</v>
      </c>
      <c r="K138" s="82">
        <f t="shared" si="331"/>
        <v>1.6008732035655813E-3</v>
      </c>
      <c r="L138" s="82">
        <f t="shared" si="332"/>
        <v>5.475714025832272E-2</v>
      </c>
      <c r="M138" s="81">
        <f t="shared" si="333"/>
        <v>0.21906271758047233</v>
      </c>
      <c r="N138" s="84">
        <f t="shared" si="334"/>
        <v>0.14492233816759428</v>
      </c>
      <c r="O138" s="84"/>
      <c r="P138" s="85">
        <f t="shared" si="335"/>
        <v>0.74421175666381145</v>
      </c>
      <c r="Q138" s="87">
        <f t="shared" si="336"/>
        <v>0.14492233816759428</v>
      </c>
      <c r="R138" s="96">
        <f t="shared" si="337"/>
        <v>0.11086590516859429</v>
      </c>
      <c r="AB138" s="119">
        <f t="shared" si="315"/>
        <v>284.42857142857144</v>
      </c>
      <c r="AC138" s="120">
        <f t="shared" si="315"/>
        <v>63.714285714285715</v>
      </c>
      <c r="AL138">
        <f t="shared" si="325"/>
        <v>4620718</v>
      </c>
      <c r="AM138">
        <f t="shared" si="311"/>
        <v>56527</v>
      </c>
      <c r="AN138">
        <f t="shared" si="313"/>
        <v>54883.285714285717</v>
      </c>
      <c r="AO138" s="3">
        <f t="shared" si="312"/>
        <v>9.0773450531060238E-4</v>
      </c>
      <c r="AP138" s="3"/>
    </row>
    <row r="139" spans="1:42" ht="13.8" x14ac:dyDescent="0.25">
      <c r="A139" s="95">
        <v>43997</v>
      </c>
      <c r="B139" s="81">
        <v>237290</v>
      </c>
      <c r="C139" s="81">
        <v>34371</v>
      </c>
      <c r="D139" s="81">
        <v>177010</v>
      </c>
      <c r="E139" s="81">
        <v>4648825</v>
      </c>
      <c r="F139" s="81">
        <f t="shared" si="326"/>
        <v>301</v>
      </c>
      <c r="G139" s="81">
        <f t="shared" si="327"/>
        <v>26</v>
      </c>
      <c r="H139" s="81">
        <f t="shared" si="328"/>
        <v>640</v>
      </c>
      <c r="I139" s="81">
        <f t="shared" si="329"/>
        <v>25909</v>
      </c>
      <c r="J139" s="82">
        <f t="shared" si="330"/>
        <v>1.1501273362382112E-2</v>
      </c>
      <c r="K139" s="82">
        <f t="shared" si="331"/>
        <v>9.8957143944584003E-4</v>
      </c>
      <c r="L139" s="82">
        <f t="shared" si="332"/>
        <v>2.4358681586359138E-2</v>
      </c>
      <c r="M139" s="81">
        <f t="shared" si="333"/>
        <v>0.45373041489974114</v>
      </c>
      <c r="N139" s="84">
        <f t="shared" si="334"/>
        <v>0.14484807619368706</v>
      </c>
      <c r="O139" s="84"/>
      <c r="P139" s="85">
        <f t="shared" si="335"/>
        <v>0.74596485313329686</v>
      </c>
      <c r="Q139" s="87">
        <f t="shared" si="336"/>
        <v>0.14484807619368706</v>
      </c>
      <c r="R139" s="96">
        <f t="shared" si="337"/>
        <v>0.10918707067301603</v>
      </c>
      <c r="AB139" s="119">
        <f t="shared" si="315"/>
        <v>287.42857142857144</v>
      </c>
      <c r="AC139" s="120">
        <f t="shared" si="315"/>
        <v>58.142857142857146</v>
      </c>
      <c r="AL139">
        <f t="shared" si="325"/>
        <v>4648825</v>
      </c>
      <c r="AM139">
        <f t="shared" si="311"/>
        <v>28107</v>
      </c>
      <c r="AN139">
        <f t="shared" si="313"/>
        <v>55025.428571428572</v>
      </c>
      <c r="AO139" s="3">
        <f t="shared" si="312"/>
        <v>9.1008545741619795E-4</v>
      </c>
      <c r="AP139" s="3"/>
    </row>
    <row r="140" spans="1:42" ht="13.8" x14ac:dyDescent="0.25">
      <c r="A140" s="95">
        <v>43998</v>
      </c>
      <c r="B140" s="81">
        <v>237500</v>
      </c>
      <c r="C140" s="81">
        <v>34405</v>
      </c>
      <c r="D140" s="81">
        <v>178526</v>
      </c>
      <c r="E140" s="81">
        <v>4695707</v>
      </c>
      <c r="F140" s="81">
        <f t="shared" si="326"/>
        <v>210</v>
      </c>
      <c r="G140" s="81">
        <f t="shared" si="327"/>
        <v>34</v>
      </c>
      <c r="H140" s="81">
        <f t="shared" si="328"/>
        <v>1516</v>
      </c>
      <c r="I140" s="81">
        <f t="shared" si="329"/>
        <v>24569</v>
      </c>
      <c r="J140" s="82">
        <f t="shared" si="330"/>
        <v>8.1372271634965569E-3</v>
      </c>
      <c r="K140" s="82">
        <f t="shared" si="331"/>
        <v>1.3122853062642326E-3</v>
      </c>
      <c r="L140" s="82">
        <f t="shared" si="332"/>
        <v>5.8512486008722837E-2</v>
      </c>
      <c r="M140" s="81">
        <f t="shared" si="333"/>
        <v>0.13601768940582729</v>
      </c>
      <c r="N140" s="84">
        <f t="shared" si="334"/>
        <v>0.14486315789473683</v>
      </c>
      <c r="O140" s="84"/>
      <c r="P140" s="85">
        <f t="shared" si="335"/>
        <v>0.75168842105263156</v>
      </c>
      <c r="Q140" s="87">
        <f t="shared" si="336"/>
        <v>0.14486315789473683</v>
      </c>
      <c r="R140" s="96">
        <f t="shared" si="337"/>
        <v>0.10344842105263163</v>
      </c>
      <c r="AB140" s="119">
        <f t="shared" ref="AB140:AC162" si="338">AVERAGE(F134:F140)</f>
        <v>277</v>
      </c>
      <c r="AC140" s="120">
        <f t="shared" si="338"/>
        <v>51.714285714285715</v>
      </c>
      <c r="AL140">
        <f t="shared" si="325"/>
        <v>4695707</v>
      </c>
      <c r="AM140">
        <f t="shared" si="311"/>
        <v>46882</v>
      </c>
      <c r="AN140">
        <f t="shared" si="313"/>
        <v>53865.285714285717</v>
      </c>
      <c r="AO140" s="3">
        <f t="shared" si="312"/>
        <v>8.9089743525585412E-4</v>
      </c>
      <c r="AP140" s="3"/>
    </row>
    <row r="141" spans="1:42" ht="13.8" x14ac:dyDescent="0.25">
      <c r="A141" s="95">
        <v>43999</v>
      </c>
      <c r="B141" s="81">
        <v>237828</v>
      </c>
      <c r="C141" s="81">
        <v>34448</v>
      </c>
      <c r="D141" s="81">
        <v>179455</v>
      </c>
      <c r="E141" s="81">
        <v>4773408</v>
      </c>
      <c r="F141" s="81">
        <f t="shared" si="326"/>
        <v>328</v>
      </c>
      <c r="G141" s="81">
        <f t="shared" si="327"/>
        <v>43</v>
      </c>
      <c r="H141" s="81">
        <f t="shared" si="328"/>
        <v>929</v>
      </c>
      <c r="I141" s="81">
        <f t="shared" si="329"/>
        <v>23925</v>
      </c>
      <c r="J141" s="82">
        <f t="shared" si="330"/>
        <v>1.3402804234968277E-2</v>
      </c>
      <c r="K141" s="82">
        <f t="shared" si="331"/>
        <v>1.7501729822133583E-3</v>
      </c>
      <c r="L141" s="82">
        <f t="shared" si="332"/>
        <v>3.7811876755260695E-2</v>
      </c>
      <c r="M141" s="81">
        <f t="shared" si="333"/>
        <v>0.33877931815734114</v>
      </c>
      <c r="N141" s="84">
        <f t="shared" si="334"/>
        <v>0.14484417309988731</v>
      </c>
      <c r="O141" s="84"/>
      <c r="P141" s="85">
        <f t="shared" si="335"/>
        <v>0.75455791580469922</v>
      </c>
      <c r="Q141" s="87">
        <f t="shared" si="336"/>
        <v>0.14484417309988731</v>
      </c>
      <c r="R141" s="96">
        <f t="shared" si="337"/>
        <v>0.10059791109541349</v>
      </c>
      <c r="AB141" s="119">
        <f t="shared" si="338"/>
        <v>295</v>
      </c>
      <c r="AC141" s="120">
        <f t="shared" si="338"/>
        <v>47.714285714285715</v>
      </c>
      <c r="AL141">
        <f t="shared" si="325"/>
        <v>4773408</v>
      </c>
      <c r="AM141">
        <f t="shared" si="311"/>
        <v>77701</v>
      </c>
      <c r="AN141">
        <f t="shared" si="313"/>
        <v>56008.428571428572</v>
      </c>
      <c r="AO141" s="3">
        <f t="shared" si="312"/>
        <v>9.2634364981680458E-4</v>
      </c>
      <c r="AP141" s="3"/>
    </row>
    <row r="142" spans="1:42" ht="13.8" x14ac:dyDescent="0.25">
      <c r="A142" s="95">
        <v>44000</v>
      </c>
      <c r="B142" s="81">
        <v>238159</v>
      </c>
      <c r="C142" s="81">
        <v>34514</v>
      </c>
      <c r="D142" s="81">
        <v>180544</v>
      </c>
      <c r="E142" s="81">
        <v>4831562</v>
      </c>
      <c r="F142" s="81">
        <f t="shared" si="326"/>
        <v>331</v>
      </c>
      <c r="G142" s="81">
        <f t="shared" si="327"/>
        <v>66</v>
      </c>
      <c r="H142" s="81">
        <f t="shared" si="328"/>
        <v>1089</v>
      </c>
      <c r="I142" s="81">
        <f t="shared" si="329"/>
        <v>23101</v>
      </c>
      <c r="J142" s="82">
        <f t="shared" si="330"/>
        <v>1.3889535542830468E-2</v>
      </c>
      <c r="K142" s="82">
        <f t="shared" si="331"/>
        <v>2.7586206896551722E-3</v>
      </c>
      <c r="L142" s="82">
        <f t="shared" si="332"/>
        <v>4.5517241379310347E-2</v>
      </c>
      <c r="M142" s="81">
        <f t="shared" si="333"/>
        <v>0.28771180767291682</v>
      </c>
      <c r="N142" s="84">
        <f t="shared" si="334"/>
        <v>0.14491999042656376</v>
      </c>
      <c r="O142" s="84"/>
      <c r="P142" s="85">
        <f t="shared" si="335"/>
        <v>0.75808178569779017</v>
      </c>
      <c r="Q142" s="87">
        <f t="shared" si="336"/>
        <v>0.14491999042656376</v>
      </c>
      <c r="R142" s="96">
        <f t="shared" si="337"/>
        <v>9.699822387564605E-2</v>
      </c>
      <c r="AB142" s="119">
        <f t="shared" si="338"/>
        <v>288.14285714285717</v>
      </c>
      <c r="AC142" s="120">
        <f t="shared" si="338"/>
        <v>49.571428571428569</v>
      </c>
      <c r="AL142">
        <f t="shared" si="325"/>
        <v>4831562</v>
      </c>
      <c r="AM142">
        <f t="shared" si="311"/>
        <v>58154</v>
      </c>
      <c r="AN142">
        <f t="shared" si="313"/>
        <v>55391.571428571428</v>
      </c>
      <c r="AO142" s="3">
        <f t="shared" si="312"/>
        <v>9.1614122650830005E-4</v>
      </c>
      <c r="AP142" s="3"/>
    </row>
    <row r="143" spans="1:42" ht="13.8" x14ac:dyDescent="0.25">
      <c r="A143" s="95">
        <v>44001</v>
      </c>
      <c r="B143" s="81">
        <v>238011</v>
      </c>
      <c r="C143" s="81">
        <v>34561</v>
      </c>
      <c r="D143" s="81">
        <v>181907</v>
      </c>
      <c r="E143" s="81">
        <v>4889103</v>
      </c>
      <c r="F143" s="81">
        <f t="shared" si="326"/>
        <v>-148</v>
      </c>
      <c r="G143" s="81">
        <f t="shared" si="327"/>
        <v>47</v>
      </c>
      <c r="H143" s="81">
        <f t="shared" si="328"/>
        <v>1363</v>
      </c>
      <c r="I143" s="81">
        <f t="shared" si="329"/>
        <v>21543</v>
      </c>
      <c r="J143" s="82">
        <f t="shared" si="330"/>
        <v>-6.4319846361854689E-3</v>
      </c>
      <c r="K143" s="82">
        <f t="shared" si="331"/>
        <v>2.0345439591359683E-3</v>
      </c>
      <c r="L143" s="82">
        <f t="shared" si="332"/>
        <v>5.9001774814943078E-2</v>
      </c>
      <c r="M143" s="81">
        <f t="shared" si="333"/>
        <v>-0.10537962913512093</v>
      </c>
      <c r="N143" s="84">
        <f t="shared" si="334"/>
        <v>0.14520757443983681</v>
      </c>
      <c r="O143" s="84"/>
      <c r="P143" s="85">
        <f t="shared" si="335"/>
        <v>0.76427980219401626</v>
      </c>
      <c r="Q143" s="87">
        <f t="shared" si="336"/>
        <v>0.14520757443983681</v>
      </c>
      <c r="R143" s="96">
        <f t="shared" si="337"/>
        <v>9.051262336614696E-2</v>
      </c>
      <c r="AB143" s="119">
        <f t="shared" si="338"/>
        <v>243.71428571428572</v>
      </c>
      <c r="AC143" s="120">
        <f t="shared" si="338"/>
        <v>48.285714285714285</v>
      </c>
      <c r="AL143">
        <f t="shared" si="325"/>
        <v>4889103</v>
      </c>
      <c r="AM143">
        <f t="shared" si="311"/>
        <v>57541</v>
      </c>
      <c r="AN143">
        <f t="shared" si="313"/>
        <v>53523.142857142855</v>
      </c>
      <c r="AO143" s="3">
        <f t="shared" si="312"/>
        <v>8.8523861084087755E-4</v>
      </c>
      <c r="AP143" s="3"/>
    </row>
    <row r="144" spans="1:42" ht="13.8" x14ac:dyDescent="0.25">
      <c r="A144" s="95">
        <v>44002</v>
      </c>
      <c r="B144" s="81">
        <v>238275</v>
      </c>
      <c r="C144" s="81">
        <v>34610</v>
      </c>
      <c r="D144" s="81">
        <v>182453</v>
      </c>
      <c r="E144" s="81">
        <v>4943825</v>
      </c>
      <c r="F144" s="81">
        <f t="shared" si="326"/>
        <v>264</v>
      </c>
      <c r="G144" s="81">
        <f t="shared" si="327"/>
        <v>49</v>
      </c>
      <c r="H144" s="81">
        <f t="shared" si="328"/>
        <v>546</v>
      </c>
      <c r="I144" s="81">
        <f t="shared" si="329"/>
        <v>21212</v>
      </c>
      <c r="J144" s="82">
        <f t="shared" si="330"/>
        <v>1.2302991989031955E-2</v>
      </c>
      <c r="K144" s="82">
        <f t="shared" si="331"/>
        <v>2.2745207259898806E-3</v>
      </c>
      <c r="L144" s="82">
        <f t="shared" si="332"/>
        <v>2.5344659518172958E-2</v>
      </c>
      <c r="M144" s="81">
        <f t="shared" si="333"/>
        <v>0.44545101919279895</v>
      </c>
      <c r="N144" s="84">
        <f t="shared" si="334"/>
        <v>0.14525233448746197</v>
      </c>
      <c r="O144" s="84"/>
      <c r="P144" s="85">
        <f t="shared" si="335"/>
        <v>0.7657244780190956</v>
      </c>
      <c r="Q144" s="87">
        <f t="shared" si="336"/>
        <v>0.14525233448746197</v>
      </c>
      <c r="R144" s="96">
        <f t="shared" si="337"/>
        <v>8.9023187493442402E-2</v>
      </c>
      <c r="AB144" s="119">
        <f t="shared" si="338"/>
        <v>232</v>
      </c>
      <c r="AC144" s="120">
        <f t="shared" si="338"/>
        <v>44.142857142857146</v>
      </c>
      <c r="AL144">
        <f t="shared" si="325"/>
        <v>4943825</v>
      </c>
      <c r="AM144">
        <f t="shared" si="311"/>
        <v>54722</v>
      </c>
      <c r="AN144">
        <f t="shared" si="313"/>
        <v>54233.428571428572</v>
      </c>
      <c r="AO144" s="3">
        <f t="shared" si="312"/>
        <v>8.9698628307105001E-4</v>
      </c>
      <c r="AP144" s="3"/>
    </row>
    <row r="145" spans="1:42" ht="13.8" x14ac:dyDescent="0.25">
      <c r="A145" s="95">
        <v>44003</v>
      </c>
      <c r="B145" s="81">
        <v>238499</v>
      </c>
      <c r="C145" s="81">
        <v>34634</v>
      </c>
      <c r="D145" s="81">
        <v>182893</v>
      </c>
      <c r="E145" s="81">
        <v>4984370</v>
      </c>
      <c r="F145" s="81">
        <f t="shared" si="326"/>
        <v>224</v>
      </c>
      <c r="G145" s="81">
        <f t="shared" si="327"/>
        <v>24</v>
      </c>
      <c r="H145" s="81">
        <f t="shared" si="328"/>
        <v>440</v>
      </c>
      <c r="I145" s="81">
        <f t="shared" si="329"/>
        <v>20972</v>
      </c>
      <c r="J145" s="82">
        <f t="shared" si="330"/>
        <v>1.0601841313212788E-2</v>
      </c>
      <c r="K145" s="82">
        <f t="shared" si="331"/>
        <v>1.1314350367716388E-3</v>
      </c>
      <c r="L145" s="82">
        <f t="shared" si="332"/>
        <v>2.0742975674146711E-2</v>
      </c>
      <c r="M145" s="81">
        <f t="shared" si="333"/>
        <v>0.48466865934454667</v>
      </c>
      <c r="N145" s="84">
        <f t="shared" si="334"/>
        <v>0.14521654178843518</v>
      </c>
      <c r="O145" s="84"/>
      <c r="P145" s="85">
        <f t="shared" si="335"/>
        <v>0.76685017547243384</v>
      </c>
      <c r="Q145" s="87">
        <f t="shared" si="336"/>
        <v>0.14521654178843518</v>
      </c>
      <c r="R145" s="96">
        <f t="shared" si="337"/>
        <v>8.7933282739131036E-2</v>
      </c>
      <c r="AB145" s="119">
        <f t="shared" si="338"/>
        <v>215.71428571428572</v>
      </c>
      <c r="AC145" s="120">
        <f t="shared" si="338"/>
        <v>41.285714285714285</v>
      </c>
      <c r="AL145">
        <f t="shared" si="325"/>
        <v>4984370</v>
      </c>
      <c r="AM145">
        <f t="shared" si="311"/>
        <v>40545</v>
      </c>
      <c r="AN145">
        <f t="shared" si="313"/>
        <v>51950.285714285717</v>
      </c>
      <c r="AO145" s="3">
        <f t="shared" si="312"/>
        <v>8.5922455789353292E-4</v>
      </c>
      <c r="AP145" s="3"/>
    </row>
    <row r="146" spans="1:42" ht="13.8" x14ac:dyDescent="0.25">
      <c r="A146" s="95">
        <v>44004</v>
      </c>
      <c r="B146" s="81">
        <v>238720</v>
      </c>
      <c r="C146" s="81">
        <v>34657</v>
      </c>
      <c r="D146" s="81">
        <v>183426</v>
      </c>
      <c r="E146" s="81">
        <v>5013342</v>
      </c>
      <c r="F146" s="81">
        <f t="shared" si="326"/>
        <v>221</v>
      </c>
      <c r="G146" s="81">
        <f t="shared" si="327"/>
        <v>23</v>
      </c>
      <c r="H146" s="81">
        <f t="shared" si="328"/>
        <v>533</v>
      </c>
      <c r="I146" s="81">
        <f t="shared" si="329"/>
        <v>20637</v>
      </c>
      <c r="J146" s="82">
        <f t="shared" si="330"/>
        <v>1.0579592488521902E-2</v>
      </c>
      <c r="K146" s="82">
        <f t="shared" si="331"/>
        <v>1.0967003623879458E-3</v>
      </c>
      <c r="L146" s="82">
        <f t="shared" si="332"/>
        <v>2.5414838832729353E-2</v>
      </c>
      <c r="M146" s="81">
        <f t="shared" si="333"/>
        <v>0.39905613969295206</v>
      </c>
      <c r="N146" s="84">
        <f t="shared" si="334"/>
        <v>0.14517845174262733</v>
      </c>
      <c r="O146" s="84"/>
      <c r="P146" s="85">
        <f t="shared" si="335"/>
        <v>0.7683729892761394</v>
      </c>
      <c r="Q146" s="87">
        <f t="shared" si="336"/>
        <v>0.14517845174262733</v>
      </c>
      <c r="R146" s="96">
        <f t="shared" si="337"/>
        <v>8.644855898123327E-2</v>
      </c>
      <c r="AB146" s="119">
        <f t="shared" si="338"/>
        <v>204.28571428571428</v>
      </c>
      <c r="AC146" s="120">
        <f t="shared" si="338"/>
        <v>40.857142857142854</v>
      </c>
      <c r="AL146">
        <f t="shared" si="325"/>
        <v>5013342</v>
      </c>
      <c r="AM146">
        <f t="shared" si="311"/>
        <v>28972</v>
      </c>
      <c r="AN146">
        <f t="shared" si="313"/>
        <v>52073.857142857145</v>
      </c>
      <c r="AO146" s="3">
        <f t="shared" si="312"/>
        <v>8.6126835042754321E-4</v>
      </c>
      <c r="AP146" s="3"/>
    </row>
    <row r="147" spans="1:42" ht="13.8" x14ac:dyDescent="0.25">
      <c r="A147" s="95">
        <v>44005</v>
      </c>
      <c r="B147" s="81">
        <v>238833</v>
      </c>
      <c r="C147" s="81">
        <v>34675</v>
      </c>
      <c r="D147" s="81">
        <v>184585</v>
      </c>
      <c r="E147" s="81">
        <v>5053827</v>
      </c>
      <c r="F147" s="81">
        <f t="shared" si="326"/>
        <v>113</v>
      </c>
      <c r="G147" s="81">
        <f t="shared" si="327"/>
        <v>18</v>
      </c>
      <c r="H147" s="81">
        <f t="shared" si="328"/>
        <v>1159</v>
      </c>
      <c r="I147" s="81">
        <f t="shared" si="329"/>
        <v>19573</v>
      </c>
      <c r="J147" s="82">
        <f t="shared" si="330"/>
        <v>5.497306961220051E-3</v>
      </c>
      <c r="K147" s="82">
        <f t="shared" si="331"/>
        <v>8.7221979938944616E-4</v>
      </c>
      <c r="L147" s="82">
        <f t="shared" si="332"/>
        <v>5.6161263749576001E-2</v>
      </c>
      <c r="M147" s="81">
        <f t="shared" si="333"/>
        <v>9.6387360882496345E-2</v>
      </c>
      <c r="N147" s="84">
        <f t="shared" si="334"/>
        <v>0.14518512935817077</v>
      </c>
      <c r="O147" s="84"/>
      <c r="P147" s="85">
        <f t="shared" si="335"/>
        <v>0.77286220915870085</v>
      </c>
      <c r="Q147" s="87">
        <f t="shared" si="336"/>
        <v>0.14518512935817077</v>
      </c>
      <c r="R147" s="96">
        <f t="shared" si="337"/>
        <v>8.1952661483128408E-2</v>
      </c>
      <c r="AB147" s="119">
        <f t="shared" si="338"/>
        <v>190.42857142857142</v>
      </c>
      <c r="AC147" s="120">
        <f t="shared" si="338"/>
        <v>38.571428571428569</v>
      </c>
      <c r="AL147">
        <f t="shared" si="325"/>
        <v>5053827</v>
      </c>
      <c r="AM147">
        <f t="shared" si="311"/>
        <v>40485</v>
      </c>
      <c r="AN147">
        <f t="shared" si="313"/>
        <v>51160</v>
      </c>
      <c r="AO147" s="3">
        <f t="shared" si="312"/>
        <v>8.4615373673960822E-4</v>
      </c>
      <c r="AP147" s="3"/>
    </row>
    <row r="148" spans="1:42" ht="13.8" x14ac:dyDescent="0.25">
      <c r="A148" s="95">
        <v>44006</v>
      </c>
      <c r="B148" s="81">
        <v>239410</v>
      </c>
      <c r="C148" s="81">
        <v>34644</v>
      </c>
      <c r="D148" s="81">
        <v>186111</v>
      </c>
      <c r="E148" s="81">
        <v>5107093</v>
      </c>
      <c r="F148" s="81">
        <f t="shared" ref="F148:F162" si="339">B148-B147</f>
        <v>577</v>
      </c>
      <c r="G148" s="81">
        <f t="shared" ref="G148:G162" si="340">C148-C147</f>
        <v>-31</v>
      </c>
      <c r="H148" s="81">
        <f t="shared" ref="H148:H162" si="341">D148-D147</f>
        <v>1526</v>
      </c>
      <c r="I148" s="81">
        <f t="shared" ref="I148:I162" si="342">B148-C148-D148</f>
        <v>18655</v>
      </c>
      <c r="J148" s="82">
        <f t="shared" ref="J148:J162" si="343">F148/I147*$B$2/($B$2-B147)</f>
        <v>2.9596294531725693E-2</v>
      </c>
      <c r="K148" s="82">
        <f t="shared" ref="K148:K162" si="344">G148/I147</f>
        <v>-1.5838144382567822E-3</v>
      </c>
      <c r="L148" s="82">
        <f t="shared" ref="L148:L162" si="345">H148/I147</f>
        <v>7.7964542992898386E-2</v>
      </c>
      <c r="M148" s="81">
        <f t="shared" ref="M148:M162" si="346">J148/(K148+L148)</f>
        <v>0.38748379456151633</v>
      </c>
      <c r="N148" s="84">
        <f t="shared" ref="N148:N162" si="347">C148/B148</f>
        <v>0.1447057349317071</v>
      </c>
      <c r="O148" s="84"/>
      <c r="P148" s="85">
        <f t="shared" ref="P148:P162" si="348">D148/B148</f>
        <v>0.77737354329393094</v>
      </c>
      <c r="Q148" s="87">
        <f t="shared" ref="Q148:Q162" si="349">N148</f>
        <v>0.1447057349317071</v>
      </c>
      <c r="R148" s="96">
        <f t="shared" ref="R148:R162" si="350">IF(P148="","",1-SUM(P148:Q148))</f>
        <v>7.7920721774361934E-2</v>
      </c>
      <c r="AB148" s="119">
        <f t="shared" si="338"/>
        <v>226</v>
      </c>
      <c r="AC148" s="120">
        <f t="shared" si="338"/>
        <v>28</v>
      </c>
      <c r="AL148">
        <f t="shared" si="325"/>
        <v>5107093</v>
      </c>
      <c r="AM148">
        <f t="shared" si="311"/>
        <v>53266</v>
      </c>
      <c r="AN148">
        <f t="shared" si="313"/>
        <v>47669.285714285717</v>
      </c>
      <c r="AO148" s="3">
        <f t="shared" si="312"/>
        <v>7.88419551111237E-4</v>
      </c>
      <c r="AP148" s="3"/>
    </row>
    <row r="149" spans="1:42" ht="13.8" x14ac:dyDescent="0.25">
      <c r="A149" s="95">
        <v>44007</v>
      </c>
      <c r="B149" s="81">
        <v>239706</v>
      </c>
      <c r="C149" s="81">
        <v>34678</v>
      </c>
      <c r="D149" s="81">
        <v>186725</v>
      </c>
      <c r="E149" s="81">
        <v>5163154</v>
      </c>
      <c r="F149" s="81">
        <f t="shared" si="339"/>
        <v>296</v>
      </c>
      <c r="G149" s="81">
        <f t="shared" si="340"/>
        <v>34</v>
      </c>
      <c r="H149" s="81">
        <f t="shared" si="341"/>
        <v>614</v>
      </c>
      <c r="I149" s="81">
        <f t="shared" si="342"/>
        <v>18303</v>
      </c>
      <c r="J149" s="82">
        <f t="shared" si="343"/>
        <v>1.5930138155118786E-2</v>
      </c>
      <c r="K149" s="82">
        <f t="shared" si="344"/>
        <v>1.8225676762262128E-3</v>
      </c>
      <c r="L149" s="82">
        <f t="shared" si="345"/>
        <v>3.2913428035379257E-2</v>
      </c>
      <c r="M149" s="81">
        <f t="shared" si="346"/>
        <v>0.45860606062305703</v>
      </c>
      <c r="N149" s="84">
        <f t="shared" si="347"/>
        <v>0.14466888605208048</v>
      </c>
      <c r="O149" s="84"/>
      <c r="P149" s="85">
        <f t="shared" si="348"/>
        <v>0.77897507780364283</v>
      </c>
      <c r="Q149" s="87">
        <f t="shared" si="349"/>
        <v>0.14466888605208048</v>
      </c>
      <c r="R149" s="96">
        <f t="shared" si="350"/>
        <v>7.6356036144276662E-2</v>
      </c>
      <c r="AB149" s="119">
        <f t="shared" si="338"/>
        <v>221</v>
      </c>
      <c r="AC149" s="120">
        <f t="shared" si="338"/>
        <v>23.428571428571427</v>
      </c>
      <c r="AL149">
        <f t="shared" si="325"/>
        <v>5163154</v>
      </c>
      <c r="AM149">
        <f t="shared" si="311"/>
        <v>56061</v>
      </c>
      <c r="AN149">
        <f t="shared" si="313"/>
        <v>47370.285714285717</v>
      </c>
      <c r="AO149" s="3">
        <f t="shared" si="312"/>
        <v>7.8347428200871265E-4</v>
      </c>
      <c r="AP149" s="3"/>
    </row>
    <row r="150" spans="1:42" ht="13.8" x14ac:dyDescent="0.25">
      <c r="A150" s="95">
        <v>44008</v>
      </c>
      <c r="B150" s="81">
        <v>239961</v>
      </c>
      <c r="C150" s="81">
        <v>34708</v>
      </c>
      <c r="D150" s="81">
        <v>187615</v>
      </c>
      <c r="E150" s="81">
        <v>5215922</v>
      </c>
      <c r="F150" s="81">
        <f t="shared" si="339"/>
        <v>255</v>
      </c>
      <c r="G150" s="81">
        <f t="shared" si="340"/>
        <v>30</v>
      </c>
      <c r="H150" s="81">
        <f t="shared" si="341"/>
        <v>890</v>
      </c>
      <c r="I150" s="81">
        <f t="shared" si="342"/>
        <v>17638</v>
      </c>
      <c r="J150" s="82">
        <f t="shared" si="343"/>
        <v>1.398759727891215E-2</v>
      </c>
      <c r="K150" s="82">
        <f t="shared" si="344"/>
        <v>1.6390755613833797E-3</v>
      </c>
      <c r="L150" s="82">
        <f t="shared" si="345"/>
        <v>4.8625908321040266E-2</v>
      </c>
      <c r="M150" s="81">
        <f t="shared" si="346"/>
        <v>0.27827716629992288</v>
      </c>
      <c r="N150" s="84">
        <f t="shared" si="347"/>
        <v>0.14464017069440452</v>
      </c>
      <c r="O150" s="84"/>
      <c r="P150" s="85">
        <f t="shared" si="348"/>
        <v>0.7818562183021408</v>
      </c>
      <c r="Q150" s="87">
        <f t="shared" si="349"/>
        <v>0.14464017069440452</v>
      </c>
      <c r="R150" s="96">
        <f t="shared" si="350"/>
        <v>7.3503611003454705E-2</v>
      </c>
      <c r="AB150" s="119">
        <f t="shared" si="338"/>
        <v>278.57142857142856</v>
      </c>
      <c r="AC150" s="120">
        <f t="shared" si="338"/>
        <v>21</v>
      </c>
      <c r="AL150">
        <f t="shared" si="325"/>
        <v>5215922</v>
      </c>
      <c r="AM150">
        <f t="shared" si="311"/>
        <v>52768</v>
      </c>
      <c r="AN150">
        <f t="shared" si="313"/>
        <v>46688.428571428572</v>
      </c>
      <c r="AO150" s="3">
        <f t="shared" si="312"/>
        <v>7.7219680019965941E-4</v>
      </c>
      <c r="AP150" s="3"/>
    </row>
    <row r="151" spans="1:42" ht="13.8" x14ac:dyDescent="0.25">
      <c r="A151" s="95">
        <v>44009</v>
      </c>
      <c r="B151" s="81">
        <v>240136</v>
      </c>
      <c r="C151" s="81">
        <v>34716</v>
      </c>
      <c r="D151" s="81">
        <v>188584</v>
      </c>
      <c r="E151" s="81">
        <v>5277273</v>
      </c>
      <c r="F151" s="81">
        <f t="shared" si="339"/>
        <v>175</v>
      </c>
      <c r="G151" s="81">
        <f t="shared" si="340"/>
        <v>8</v>
      </c>
      <c r="H151" s="81">
        <f t="shared" si="341"/>
        <v>969</v>
      </c>
      <c r="I151" s="81">
        <f t="shared" si="342"/>
        <v>16836</v>
      </c>
      <c r="J151" s="82">
        <f t="shared" si="343"/>
        <v>9.9612942385846424E-3</v>
      </c>
      <c r="K151" s="82">
        <f t="shared" si="344"/>
        <v>4.5356616396416828E-4</v>
      </c>
      <c r="L151" s="82">
        <f t="shared" si="345"/>
        <v>5.493820161015988E-2</v>
      </c>
      <c r="M151" s="81">
        <f t="shared" si="346"/>
        <v>0.17983347776883923</v>
      </c>
      <c r="N151" s="84">
        <f t="shared" si="347"/>
        <v>0.14456807808908284</v>
      </c>
      <c r="O151" s="84"/>
      <c r="P151" s="85">
        <f t="shared" si="348"/>
        <v>0.78532165106439689</v>
      </c>
      <c r="Q151" s="87">
        <f t="shared" si="349"/>
        <v>0.14456807808908284</v>
      </c>
      <c r="R151" s="96">
        <f t="shared" si="350"/>
        <v>7.0110270846520217E-2</v>
      </c>
      <c r="AB151" s="119">
        <f t="shared" si="338"/>
        <v>265.85714285714283</v>
      </c>
      <c r="AC151" s="120">
        <f t="shared" si="338"/>
        <v>15.142857142857142</v>
      </c>
      <c r="AL151">
        <f t="shared" si="325"/>
        <v>5277273</v>
      </c>
      <c r="AM151">
        <f t="shared" si="311"/>
        <v>61351</v>
      </c>
      <c r="AN151">
        <f t="shared" si="313"/>
        <v>47635.428571428572</v>
      </c>
      <c r="AO151" s="3">
        <f t="shared" si="312"/>
        <v>7.8785957558457752E-4</v>
      </c>
      <c r="AP151" s="3"/>
    </row>
    <row r="152" spans="1:42" ht="13.8" x14ac:dyDescent="0.25">
      <c r="A152" s="95">
        <v>44010</v>
      </c>
      <c r="B152" s="81">
        <v>240310</v>
      </c>
      <c r="C152" s="81">
        <v>34738</v>
      </c>
      <c r="D152" s="81">
        <v>188891</v>
      </c>
      <c r="E152" s="81">
        <v>5314619</v>
      </c>
      <c r="F152" s="81">
        <f t="shared" si="339"/>
        <v>174</v>
      </c>
      <c r="G152" s="81">
        <f t="shared" si="340"/>
        <v>22</v>
      </c>
      <c r="H152" s="81">
        <f t="shared" si="341"/>
        <v>307</v>
      </c>
      <c r="I152" s="81">
        <f t="shared" si="342"/>
        <v>16681</v>
      </c>
      <c r="J152" s="82">
        <f t="shared" si="343"/>
        <v>1.0376207579638429E-2</v>
      </c>
      <c r="K152" s="82">
        <f t="shared" si="344"/>
        <v>1.3067236873366595E-3</v>
      </c>
      <c r="L152" s="82">
        <f t="shared" si="345"/>
        <v>1.8234735091470659E-2</v>
      </c>
      <c r="M152" s="81">
        <f t="shared" si="346"/>
        <v>0.53098428817870091</v>
      </c>
      <c r="N152" s="84">
        <f t="shared" si="347"/>
        <v>0.14455494985643544</v>
      </c>
      <c r="O152" s="84"/>
      <c r="P152" s="85">
        <f t="shared" si="348"/>
        <v>0.78603054388082061</v>
      </c>
      <c r="Q152" s="87">
        <f t="shared" si="349"/>
        <v>0.14455494985643544</v>
      </c>
      <c r="R152" s="96">
        <f t="shared" si="350"/>
        <v>6.9414506262743925E-2</v>
      </c>
      <c r="AB152" s="119">
        <f t="shared" si="338"/>
        <v>258.71428571428572</v>
      </c>
      <c r="AC152" s="120">
        <f t="shared" si="338"/>
        <v>14.857142857142858</v>
      </c>
      <c r="AL152">
        <f t="shared" si="325"/>
        <v>5314619</v>
      </c>
      <c r="AM152">
        <f t="shared" si="311"/>
        <v>37346</v>
      </c>
      <c r="AN152">
        <f t="shared" si="313"/>
        <v>47178.428571428572</v>
      </c>
      <c r="AO152" s="3">
        <f t="shared" si="312"/>
        <v>7.8030108735764234E-4</v>
      </c>
      <c r="AP152" s="3"/>
    </row>
    <row r="153" spans="1:42" ht="13.8" x14ac:dyDescent="0.25">
      <c r="A153" s="95">
        <v>44011</v>
      </c>
      <c r="B153" s="81">
        <v>240436</v>
      </c>
      <c r="C153" s="81">
        <v>34744</v>
      </c>
      <c r="D153" s="81">
        <v>189196</v>
      </c>
      <c r="E153" s="81">
        <v>5341837</v>
      </c>
      <c r="F153" s="81">
        <f t="shared" si="339"/>
        <v>126</v>
      </c>
      <c r="G153" s="81">
        <f t="shared" si="340"/>
        <v>6</v>
      </c>
      <c r="H153" s="81">
        <f t="shared" si="341"/>
        <v>305</v>
      </c>
      <c r="I153" s="81">
        <f t="shared" si="342"/>
        <v>16496</v>
      </c>
      <c r="J153" s="82">
        <f t="shared" si="343"/>
        <v>7.5836457475828957E-3</v>
      </c>
      <c r="K153" s="82">
        <f t="shared" si="344"/>
        <v>3.5969066602721658E-4</v>
      </c>
      <c r="L153" s="82">
        <f t="shared" si="345"/>
        <v>1.8284275523050175E-2</v>
      </c>
      <c r="M153" s="81">
        <f t="shared" si="346"/>
        <v>0.40676139779881126</v>
      </c>
      <c r="N153" s="84">
        <f t="shared" si="347"/>
        <v>0.14450415079272655</v>
      </c>
      <c r="O153" s="84"/>
      <c r="P153" s="85">
        <f t="shared" si="348"/>
        <v>0.78688715500174677</v>
      </c>
      <c r="Q153" s="87">
        <f t="shared" si="349"/>
        <v>0.14450415079272655</v>
      </c>
      <c r="R153" s="96">
        <f t="shared" si="350"/>
        <v>6.8608694205526621E-2</v>
      </c>
      <c r="AB153" s="119">
        <f t="shared" si="338"/>
        <v>245.14285714285714</v>
      </c>
      <c r="AC153" s="120">
        <f t="shared" si="338"/>
        <v>12.428571428571429</v>
      </c>
      <c r="AL153">
        <f t="shared" si="325"/>
        <v>5341837</v>
      </c>
      <c r="AM153">
        <f t="shared" si="311"/>
        <v>27218</v>
      </c>
      <c r="AN153">
        <f t="shared" si="313"/>
        <v>46927.857142857145</v>
      </c>
      <c r="AO153" s="3">
        <f t="shared" si="312"/>
        <v>7.761567959071753E-4</v>
      </c>
      <c r="AP153" s="3"/>
    </row>
    <row r="154" spans="1:42" ht="13.8" x14ac:dyDescent="0.25">
      <c r="A154" s="95">
        <v>44012</v>
      </c>
      <c r="B154" s="81">
        <v>240578</v>
      </c>
      <c r="C154" s="81">
        <v>34767</v>
      </c>
      <c r="D154" s="81">
        <v>190248</v>
      </c>
      <c r="E154" s="81">
        <v>5390110</v>
      </c>
      <c r="F154" s="81">
        <f t="shared" si="339"/>
        <v>142</v>
      </c>
      <c r="G154" s="81">
        <f t="shared" si="340"/>
        <v>23</v>
      </c>
      <c r="H154" s="81">
        <f t="shared" si="341"/>
        <v>1052</v>
      </c>
      <c r="I154" s="81">
        <f t="shared" si="342"/>
        <v>15563</v>
      </c>
      <c r="J154" s="82">
        <f t="shared" si="343"/>
        <v>8.6425157585312239E-3</v>
      </c>
      <c r="K154" s="82">
        <f t="shared" si="344"/>
        <v>1.3942774005819593E-3</v>
      </c>
      <c r="L154" s="82">
        <f t="shared" si="345"/>
        <v>6.3773035887487881E-2</v>
      </c>
      <c r="M154" s="81">
        <f t="shared" si="346"/>
        <v>0.13262040925835447</v>
      </c>
      <c r="N154" s="84">
        <f t="shared" si="347"/>
        <v>0.14451446100640955</v>
      </c>
      <c r="O154" s="84"/>
      <c r="P154" s="85">
        <f t="shared" si="348"/>
        <v>0.79079550083548789</v>
      </c>
      <c r="Q154" s="87">
        <f t="shared" si="349"/>
        <v>0.14451446100640955</v>
      </c>
      <c r="R154" s="96">
        <f t="shared" si="350"/>
        <v>6.4690038158102592E-2</v>
      </c>
      <c r="AB154" s="119">
        <f t="shared" si="338"/>
        <v>249.28571428571428</v>
      </c>
      <c r="AC154" s="120">
        <f t="shared" si="338"/>
        <v>13.142857142857142</v>
      </c>
      <c r="AL154">
        <f t="shared" si="325"/>
        <v>5390110</v>
      </c>
      <c r="AM154">
        <f t="shared" si="311"/>
        <v>48273</v>
      </c>
      <c r="AN154">
        <f t="shared" si="313"/>
        <v>48040.428571428572</v>
      </c>
      <c r="AO154" s="3">
        <f t="shared" si="312"/>
        <v>7.9455801701107365E-4</v>
      </c>
      <c r="AP154" s="3"/>
    </row>
    <row r="155" spans="1:42" ht="13.8" x14ac:dyDescent="0.25">
      <c r="A155" s="95">
        <v>44013</v>
      </c>
      <c r="B155" s="81">
        <v>240760</v>
      </c>
      <c r="C155" s="81">
        <v>34788</v>
      </c>
      <c r="D155" s="81">
        <v>190717</v>
      </c>
      <c r="E155" s="81">
        <v>5445476</v>
      </c>
      <c r="F155" s="81">
        <f t="shared" si="339"/>
        <v>182</v>
      </c>
      <c r="G155" s="81">
        <f t="shared" si="340"/>
        <v>21</v>
      </c>
      <c r="H155" s="81">
        <f t="shared" si="341"/>
        <v>469</v>
      </c>
      <c r="I155" s="81">
        <f t="shared" si="342"/>
        <v>15255</v>
      </c>
      <c r="J155" s="82">
        <f t="shared" si="343"/>
        <v>1.1741121391256198E-2</v>
      </c>
      <c r="K155" s="82">
        <f t="shared" si="344"/>
        <v>1.3493542376148558E-3</v>
      </c>
      <c r="L155" s="82">
        <f t="shared" si="345"/>
        <v>3.0135577973398445E-2</v>
      </c>
      <c r="M155" s="81">
        <f t="shared" si="346"/>
        <v>0.37291239226963302</v>
      </c>
      <c r="N155" s="84">
        <f t="shared" si="347"/>
        <v>0.14449244060475161</v>
      </c>
      <c r="O155" s="84"/>
      <c r="P155" s="85">
        <f t="shared" si="348"/>
        <v>0.79214570526665562</v>
      </c>
      <c r="Q155" s="87">
        <f t="shared" si="349"/>
        <v>0.14449244060475161</v>
      </c>
      <c r="R155" s="96">
        <f t="shared" si="350"/>
        <v>6.3361854128592743E-2</v>
      </c>
      <c r="AB155" s="119">
        <f t="shared" si="338"/>
        <v>192.85714285714286</v>
      </c>
      <c r="AC155" s="120">
        <f t="shared" si="338"/>
        <v>20.571428571428573</v>
      </c>
      <c r="AL155">
        <f t="shared" si="325"/>
        <v>5445476</v>
      </c>
      <c r="AM155">
        <f t="shared" si="311"/>
        <v>55366</v>
      </c>
      <c r="AN155">
        <f t="shared" si="313"/>
        <v>48340.428571428572</v>
      </c>
      <c r="AO155" s="3">
        <f t="shared" si="312"/>
        <v>7.9951982547514478E-4</v>
      </c>
      <c r="AP155" s="3"/>
    </row>
    <row r="156" spans="1:42" ht="13.8" x14ac:dyDescent="0.25">
      <c r="A156" s="95">
        <v>44014</v>
      </c>
      <c r="B156" s="81">
        <v>240961</v>
      </c>
      <c r="C156" s="81">
        <v>34818</v>
      </c>
      <c r="D156" s="81">
        <v>191083</v>
      </c>
      <c r="E156" s="81">
        <v>5498719</v>
      </c>
      <c r="F156" s="81">
        <f t="shared" si="339"/>
        <v>201</v>
      </c>
      <c r="G156" s="81">
        <f t="shared" si="340"/>
        <v>30</v>
      </c>
      <c r="H156" s="81">
        <f t="shared" si="341"/>
        <v>366</v>
      </c>
      <c r="I156" s="81">
        <f t="shared" si="342"/>
        <v>15060</v>
      </c>
      <c r="J156" s="82">
        <f t="shared" si="343"/>
        <v>1.3228684709520931E-2</v>
      </c>
      <c r="K156" s="82">
        <f t="shared" si="344"/>
        <v>1.9665683382497543E-3</v>
      </c>
      <c r="L156" s="82">
        <f t="shared" si="345"/>
        <v>2.3992133726647002E-2</v>
      </c>
      <c r="M156" s="81">
        <f t="shared" si="346"/>
        <v>0.50960501324177221</v>
      </c>
      <c r="N156" s="84">
        <f t="shared" si="347"/>
        <v>0.14449641228248555</v>
      </c>
      <c r="O156" s="84"/>
      <c r="P156" s="85">
        <f t="shared" si="348"/>
        <v>0.79300384709558813</v>
      </c>
      <c r="Q156" s="87">
        <f t="shared" si="349"/>
        <v>0.14449641228248555</v>
      </c>
      <c r="R156" s="96">
        <f t="shared" si="350"/>
        <v>6.2499740621926314E-2</v>
      </c>
      <c r="AB156" s="119">
        <f t="shared" si="338"/>
        <v>179.28571428571428</v>
      </c>
      <c r="AC156" s="120">
        <f t="shared" si="338"/>
        <v>20</v>
      </c>
      <c r="AL156">
        <f t="shared" si="325"/>
        <v>5498719</v>
      </c>
      <c r="AM156">
        <f t="shared" si="311"/>
        <v>53243</v>
      </c>
      <c r="AN156">
        <f t="shared" si="313"/>
        <v>47937.857142857145</v>
      </c>
      <c r="AO156" s="3">
        <f t="shared" si="312"/>
        <v>7.9286155106954835E-4</v>
      </c>
      <c r="AP156" s="3"/>
    </row>
    <row r="157" spans="1:42" ht="13.8" x14ac:dyDescent="0.25">
      <c r="A157" s="95">
        <v>44015</v>
      </c>
      <c r="B157" s="81">
        <v>241184</v>
      </c>
      <c r="C157" s="81">
        <v>34833</v>
      </c>
      <c r="D157" s="81">
        <v>191467</v>
      </c>
      <c r="E157" s="81">
        <v>5548815</v>
      </c>
      <c r="F157" s="81">
        <f t="shared" si="339"/>
        <v>223</v>
      </c>
      <c r="G157" s="81">
        <f t="shared" si="340"/>
        <v>15</v>
      </c>
      <c r="H157" s="81">
        <f t="shared" si="341"/>
        <v>384</v>
      </c>
      <c r="I157" s="81">
        <f t="shared" si="342"/>
        <v>14884</v>
      </c>
      <c r="J157" s="82">
        <f t="shared" si="343"/>
        <v>1.4866685732627586E-2</v>
      </c>
      <c r="K157" s="82">
        <f t="shared" si="344"/>
        <v>9.9601593625498006E-4</v>
      </c>
      <c r="L157" s="82">
        <f t="shared" si="345"/>
        <v>2.5498007968127491E-2</v>
      </c>
      <c r="M157" s="81">
        <f t="shared" si="346"/>
        <v>0.5611335517127104</v>
      </c>
      <c r="N157" s="84">
        <f t="shared" si="347"/>
        <v>0.14442500331696961</v>
      </c>
      <c r="O157" s="84"/>
      <c r="P157" s="85">
        <f t="shared" si="348"/>
        <v>0.79386277696696295</v>
      </c>
      <c r="Q157" s="87">
        <f t="shared" si="349"/>
        <v>0.14442500331696961</v>
      </c>
      <c r="R157" s="96">
        <f t="shared" si="350"/>
        <v>6.171221971606744E-2</v>
      </c>
      <c r="AB157" s="119">
        <f t="shared" si="338"/>
        <v>174.71428571428572</v>
      </c>
      <c r="AC157" s="120">
        <f t="shared" si="338"/>
        <v>17.857142857142858</v>
      </c>
      <c r="AL157">
        <f t="shared" si="325"/>
        <v>5548815</v>
      </c>
      <c r="AM157">
        <f t="shared" si="311"/>
        <v>50096</v>
      </c>
      <c r="AN157">
        <f t="shared" si="313"/>
        <v>47556.142857142855</v>
      </c>
      <c r="AO157" s="3">
        <f t="shared" si="312"/>
        <v>7.8654824049050151E-4</v>
      </c>
      <c r="AP157" s="3"/>
    </row>
    <row r="158" spans="1:42" ht="13.8" x14ac:dyDescent="0.25">
      <c r="A158" s="95">
        <v>44016</v>
      </c>
      <c r="B158" s="81">
        <v>241419</v>
      </c>
      <c r="C158" s="81">
        <v>34854</v>
      </c>
      <c r="D158" s="81">
        <v>191944</v>
      </c>
      <c r="E158" s="81">
        <v>5600826</v>
      </c>
      <c r="F158" s="81">
        <f t="shared" si="339"/>
        <v>235</v>
      </c>
      <c r="G158" s="81">
        <f t="shared" si="340"/>
        <v>21</v>
      </c>
      <c r="H158" s="81">
        <f t="shared" si="341"/>
        <v>477</v>
      </c>
      <c r="I158" s="81">
        <f t="shared" si="342"/>
        <v>14621</v>
      </c>
      <c r="J158" s="82">
        <f t="shared" si="343"/>
        <v>1.5852000556506492E-2</v>
      </c>
      <c r="K158" s="82">
        <f t="shared" si="344"/>
        <v>1.4109110454178983E-3</v>
      </c>
      <c r="L158" s="82">
        <f t="shared" si="345"/>
        <v>3.2047836603063692E-2</v>
      </c>
      <c r="M158" s="81">
        <f t="shared" si="346"/>
        <v>0.47377746241574825</v>
      </c>
      <c r="N158" s="84">
        <f t="shared" si="347"/>
        <v>0.14437140407341592</v>
      </c>
      <c r="O158" s="84"/>
      <c r="P158" s="85">
        <f t="shared" si="348"/>
        <v>0.79506583988832691</v>
      </c>
      <c r="Q158" s="87">
        <f t="shared" si="349"/>
        <v>0.14437140407341592</v>
      </c>
      <c r="R158" s="96">
        <f t="shared" si="350"/>
        <v>6.0562756038257115E-2</v>
      </c>
      <c r="AB158" s="119">
        <f t="shared" si="338"/>
        <v>183.28571428571428</v>
      </c>
      <c r="AC158" s="120">
        <f t="shared" si="338"/>
        <v>19.714285714285715</v>
      </c>
      <c r="AL158">
        <f t="shared" si="325"/>
        <v>5600826</v>
      </c>
      <c r="AM158">
        <f t="shared" si="311"/>
        <v>52011</v>
      </c>
      <c r="AN158">
        <f t="shared" si="313"/>
        <v>46221.857142857145</v>
      </c>
      <c r="AO158" s="3">
        <f t="shared" si="312"/>
        <v>7.6448000665506105E-4</v>
      </c>
      <c r="AP158" s="3"/>
    </row>
    <row r="159" spans="1:42" ht="13.8" x14ac:dyDescent="0.25">
      <c r="A159" s="95">
        <v>44017</v>
      </c>
      <c r="B159" s="81">
        <v>241611</v>
      </c>
      <c r="C159" s="81">
        <v>34861</v>
      </c>
      <c r="D159" s="81">
        <v>192108</v>
      </c>
      <c r="E159" s="81">
        <v>5638288</v>
      </c>
      <c r="F159" s="81">
        <f t="shared" si="339"/>
        <v>192</v>
      </c>
      <c r="G159" s="81">
        <f t="shared" si="340"/>
        <v>7</v>
      </c>
      <c r="H159" s="81">
        <f t="shared" si="341"/>
        <v>164</v>
      </c>
      <c r="I159" s="81">
        <f t="shared" si="342"/>
        <v>14642</v>
      </c>
      <c r="J159" s="82">
        <f t="shared" si="343"/>
        <v>1.3184441098193713E-2</v>
      </c>
      <c r="K159" s="82">
        <f t="shared" si="344"/>
        <v>4.7876342247452297E-4</v>
      </c>
      <c r="L159" s="82">
        <f t="shared" si="345"/>
        <v>1.1216743040831681E-2</v>
      </c>
      <c r="M159" s="81">
        <f t="shared" si="346"/>
        <v>1.1273082648929256</v>
      </c>
      <c r="N159" s="84">
        <f t="shared" si="347"/>
        <v>0.14428564924610221</v>
      </c>
      <c r="O159" s="84"/>
      <c r="P159" s="85">
        <f t="shared" si="348"/>
        <v>0.79511280529446093</v>
      </c>
      <c r="Q159" s="87">
        <f t="shared" si="349"/>
        <v>0.14428564924610221</v>
      </c>
      <c r="R159" s="96">
        <f t="shared" si="350"/>
        <v>6.0601545459436856E-2</v>
      </c>
      <c r="AB159" s="119">
        <f t="shared" si="338"/>
        <v>185.85714285714286</v>
      </c>
      <c r="AC159" s="120">
        <f t="shared" si="338"/>
        <v>17.571428571428573</v>
      </c>
      <c r="AL159">
        <f t="shared" si="325"/>
        <v>5638288</v>
      </c>
      <c r="AM159">
        <f t="shared" si="311"/>
        <v>37462</v>
      </c>
      <c r="AN159">
        <f t="shared" si="313"/>
        <v>46238.428571428572</v>
      </c>
      <c r="AO159" s="3">
        <f t="shared" si="312"/>
        <v>7.6475408750355267E-4</v>
      </c>
      <c r="AP159" s="3"/>
    </row>
    <row r="160" spans="1:42" ht="13.8" x14ac:dyDescent="0.25">
      <c r="A160" s="95">
        <v>44018</v>
      </c>
      <c r="B160" s="81">
        <v>241819</v>
      </c>
      <c r="C160" s="81">
        <v>34869</v>
      </c>
      <c r="D160" s="81">
        <v>192241</v>
      </c>
      <c r="E160" s="81">
        <v>5660454</v>
      </c>
      <c r="F160" s="81">
        <f t="shared" si="339"/>
        <v>208</v>
      </c>
      <c r="G160" s="81">
        <f t="shared" si="340"/>
        <v>8</v>
      </c>
      <c r="H160" s="81">
        <f t="shared" si="341"/>
        <v>133</v>
      </c>
      <c r="I160" s="81">
        <f t="shared" si="342"/>
        <v>14709</v>
      </c>
      <c r="J160" s="82">
        <f t="shared" si="343"/>
        <v>1.4262704678050209E-2</v>
      </c>
      <c r="K160" s="82">
        <f t="shared" si="344"/>
        <v>5.4637344625051219E-4</v>
      </c>
      <c r="L160" s="82">
        <f t="shared" si="345"/>
        <v>9.0834585439147665E-3</v>
      </c>
      <c r="M160" s="81">
        <f t="shared" si="346"/>
        <v>1.4810958999717103</v>
      </c>
      <c r="N160" s="84">
        <f t="shared" si="347"/>
        <v>0.14419462490540447</v>
      </c>
      <c r="O160" s="84"/>
      <c r="P160" s="85">
        <f t="shared" si="348"/>
        <v>0.79497888916917203</v>
      </c>
      <c r="Q160" s="87">
        <f t="shared" si="349"/>
        <v>0.14419462490540447</v>
      </c>
      <c r="R160" s="96">
        <f t="shared" si="350"/>
        <v>6.0826485925423501E-2</v>
      </c>
      <c r="AB160" s="119">
        <f t="shared" si="338"/>
        <v>197.57142857142858</v>
      </c>
      <c r="AC160" s="120">
        <f t="shared" si="338"/>
        <v>17.857142857142858</v>
      </c>
      <c r="AL160">
        <f t="shared" si="325"/>
        <v>5660454</v>
      </c>
      <c r="AM160">
        <f t="shared" si="311"/>
        <v>22166</v>
      </c>
      <c r="AN160">
        <f t="shared" si="313"/>
        <v>45516.714285714283</v>
      </c>
      <c r="AO160" s="3">
        <f t="shared" si="312"/>
        <v>7.5281739399855841E-4</v>
      </c>
      <c r="AP160" s="3"/>
    </row>
    <row r="161" spans="1:42" ht="13.8" x14ac:dyDescent="0.25">
      <c r="A161" s="95">
        <v>44019</v>
      </c>
      <c r="B161" s="81">
        <v>241956</v>
      </c>
      <c r="C161" s="81">
        <v>34899</v>
      </c>
      <c r="D161" s="81">
        <v>192815</v>
      </c>
      <c r="E161" s="81">
        <v>5703673</v>
      </c>
      <c r="F161" s="81">
        <f t="shared" si="339"/>
        <v>137</v>
      </c>
      <c r="G161" s="81">
        <f t="shared" si="340"/>
        <v>30</v>
      </c>
      <c r="H161" s="81">
        <f t="shared" si="341"/>
        <v>574</v>
      </c>
      <c r="I161" s="81">
        <f t="shared" si="342"/>
        <v>14242</v>
      </c>
      <c r="J161" s="82">
        <f t="shared" si="343"/>
        <v>9.3514267559491136E-3</v>
      </c>
      <c r="K161" s="82">
        <f t="shared" si="344"/>
        <v>2.0395676116663269E-3</v>
      </c>
      <c r="L161" s="82">
        <f t="shared" si="345"/>
        <v>3.9023726969882384E-2</v>
      </c>
      <c r="M161" s="81">
        <f t="shared" si="346"/>
        <v>0.2277320134987674</v>
      </c>
      <c r="N161" s="84">
        <f t="shared" si="347"/>
        <v>0.14423696870505381</v>
      </c>
      <c r="O161" s="84"/>
      <c r="P161" s="85">
        <f t="shared" si="348"/>
        <v>0.79690108945428095</v>
      </c>
      <c r="Q161" s="87">
        <f t="shared" si="349"/>
        <v>0.14423696870505381</v>
      </c>
      <c r="R161" s="96">
        <f t="shared" si="350"/>
        <v>5.8861941840665288E-2</v>
      </c>
      <c r="AB161" s="119">
        <f t="shared" si="338"/>
        <v>196.85714285714286</v>
      </c>
      <c r="AC161" s="120">
        <f t="shared" si="338"/>
        <v>18.857142857142858</v>
      </c>
      <c r="AL161">
        <f t="shared" si="325"/>
        <v>5703673</v>
      </c>
      <c r="AM161">
        <f t="shared" si="311"/>
        <v>43219</v>
      </c>
      <c r="AN161">
        <f t="shared" si="313"/>
        <v>44794.714285714283</v>
      </c>
      <c r="AO161" s="3">
        <f t="shared" si="312"/>
        <v>7.4087597496169373E-4</v>
      </c>
      <c r="AP161" s="3"/>
    </row>
    <row r="162" spans="1:42" ht="13.8" x14ac:dyDescent="0.25">
      <c r="A162" s="95">
        <v>44020</v>
      </c>
      <c r="B162" s="81">
        <v>242149</v>
      </c>
      <c r="C162" s="81">
        <v>34914</v>
      </c>
      <c r="D162" s="81">
        <v>193640</v>
      </c>
      <c r="E162" s="81">
        <v>5754116</v>
      </c>
      <c r="F162" s="81">
        <f t="shared" si="339"/>
        <v>193</v>
      </c>
      <c r="G162" s="81">
        <f t="shared" si="340"/>
        <v>15</v>
      </c>
      <c r="H162" s="81">
        <f t="shared" si="341"/>
        <v>825</v>
      </c>
      <c r="I162" s="81">
        <f t="shared" si="342"/>
        <v>13595</v>
      </c>
      <c r="J162" s="82">
        <f t="shared" si="343"/>
        <v>1.3605915613177795E-2</v>
      </c>
      <c r="K162" s="82">
        <f t="shared" si="344"/>
        <v>1.0532228619575903E-3</v>
      </c>
      <c r="L162" s="82">
        <f t="shared" si="345"/>
        <v>5.7927257407667465E-2</v>
      </c>
      <c r="M162" s="81">
        <f t="shared" si="346"/>
        <v>0.23068505971771208</v>
      </c>
      <c r="N162" s="84">
        <f t="shared" si="347"/>
        <v>0.14418395285547328</v>
      </c>
      <c r="O162" s="84"/>
      <c r="P162" s="85">
        <f t="shared" si="348"/>
        <v>0.79967292865136752</v>
      </c>
      <c r="Q162" s="87">
        <f t="shared" si="349"/>
        <v>0.14418395285547328</v>
      </c>
      <c r="R162" s="96">
        <f t="shared" si="350"/>
        <v>5.6143118493159228E-2</v>
      </c>
      <c r="AB162" s="119">
        <f t="shared" si="338"/>
        <v>198.42857142857142</v>
      </c>
      <c r="AC162" s="120">
        <f t="shared" si="338"/>
        <v>18</v>
      </c>
      <c r="AL162">
        <f t="shared" si="325"/>
        <v>5754116</v>
      </c>
      <c r="AM162">
        <f t="shared" si="311"/>
        <v>50443</v>
      </c>
      <c r="AN162">
        <f t="shared" si="313"/>
        <v>44091.428571428572</v>
      </c>
      <c r="AO162" s="3">
        <f t="shared" si="312"/>
        <v>7.2924407826234971E-4</v>
      </c>
      <c r="AP162" s="3"/>
    </row>
    <row r="163" spans="1:42" ht="13.8" x14ac:dyDescent="0.25">
      <c r="A163" s="95">
        <v>44021</v>
      </c>
      <c r="B163" s="81">
        <v>242363</v>
      </c>
      <c r="C163" s="81">
        <v>34926</v>
      </c>
      <c r="D163" s="81">
        <v>193978</v>
      </c>
      <c r="E163" s="81">
        <v>5806668</v>
      </c>
      <c r="F163" s="81">
        <f t="shared" ref="F163:F207" si="351">B163-B162</f>
        <v>214</v>
      </c>
      <c r="G163" s="81">
        <f t="shared" ref="G163:G207" si="352">C163-C162</f>
        <v>12</v>
      </c>
      <c r="H163" s="81">
        <f t="shared" ref="H163:H207" si="353">D163-D162</f>
        <v>338</v>
      </c>
      <c r="I163" s="81">
        <f t="shared" ref="I163:I207" si="354">B163-C163-D163</f>
        <v>13459</v>
      </c>
      <c r="J163" s="82">
        <f t="shared" ref="J163:J207" si="355">F163/I162*$B$2/($B$2-B162)</f>
        <v>1.5804377652110315E-2</v>
      </c>
      <c r="K163" s="82">
        <f t="shared" ref="K163:K207" si="356">G163/I162</f>
        <v>8.826774549466716E-4</v>
      </c>
      <c r="L163" s="82">
        <f t="shared" ref="L163:L207" si="357">H163/I162</f>
        <v>2.4862081647664583E-2</v>
      </c>
      <c r="M163" s="81">
        <f t="shared" ref="M163:M207" si="358">J163/(K163+L163)</f>
        <v>0.61388718337268489</v>
      </c>
      <c r="N163" s="84">
        <f t="shared" ref="N163:N207" si="359">C163/B163</f>
        <v>0.14410615481736075</v>
      </c>
      <c r="O163" s="84"/>
      <c r="P163" s="85">
        <f t="shared" ref="P163:P207" si="360">D163/B163</f>
        <v>0.80036144130911069</v>
      </c>
      <c r="Q163" s="87">
        <f t="shared" ref="Q163:Q207" si="361">N163</f>
        <v>0.14410615481736075</v>
      </c>
      <c r="R163" s="96">
        <f t="shared" ref="R163:R207" si="362">IF(P163="","",1-SUM(P163:Q163))</f>
        <v>5.5532403873528535E-2</v>
      </c>
      <c r="AB163" s="119">
        <f t="shared" ref="AB163:AB207" si="363">AVERAGE(F157:F163)</f>
        <v>200.28571428571428</v>
      </c>
      <c r="AC163" s="120">
        <f t="shared" ref="AC163:AC207" si="364">AVERAGE(G157:G163)</f>
        <v>15.428571428571429</v>
      </c>
      <c r="AL163">
        <f t="shared" si="325"/>
        <v>5806668</v>
      </c>
      <c r="AM163">
        <f t="shared" si="311"/>
        <v>52552</v>
      </c>
      <c r="AN163">
        <f t="shared" si="313"/>
        <v>43992.714285714283</v>
      </c>
      <c r="AO163" s="3">
        <f t="shared" si="312"/>
        <v>7.2761140700107669E-4</v>
      </c>
      <c r="AP163" s="3"/>
    </row>
    <row r="164" spans="1:42" ht="13.8" x14ac:dyDescent="0.25">
      <c r="A164" s="95">
        <v>44022</v>
      </c>
      <c r="B164" s="81">
        <v>242639</v>
      </c>
      <c r="C164" s="81">
        <v>34938</v>
      </c>
      <c r="D164" s="81">
        <v>194273</v>
      </c>
      <c r="E164" s="81">
        <v>5854621</v>
      </c>
      <c r="F164" s="81">
        <f t="shared" si="351"/>
        <v>276</v>
      </c>
      <c r="G164" s="81">
        <f t="shared" si="352"/>
        <v>12</v>
      </c>
      <c r="H164" s="81">
        <f t="shared" si="353"/>
        <v>295</v>
      </c>
      <c r="I164" s="81">
        <f t="shared" si="354"/>
        <v>13428</v>
      </c>
      <c r="J164" s="82">
        <f t="shared" si="355"/>
        <v>2.05892567637651E-2</v>
      </c>
      <c r="K164" s="82">
        <f t="shared" si="356"/>
        <v>8.9159670109220592E-4</v>
      </c>
      <c r="L164" s="82">
        <f t="shared" si="357"/>
        <v>2.1918418901850062E-2</v>
      </c>
      <c r="M164" s="81">
        <f t="shared" si="358"/>
        <v>0.90264106444141523</v>
      </c>
      <c r="N164" s="84">
        <f t="shared" si="359"/>
        <v>0.14399169136041609</v>
      </c>
      <c r="O164" s="84"/>
      <c r="P164" s="85">
        <f t="shared" si="360"/>
        <v>0.80066683426819263</v>
      </c>
      <c r="Q164" s="87">
        <f t="shared" si="361"/>
        <v>0.14399169136041609</v>
      </c>
      <c r="R164" s="96">
        <f t="shared" si="362"/>
        <v>5.5341474371391253E-2</v>
      </c>
      <c r="AB164" s="119">
        <f t="shared" si="363"/>
        <v>207.85714285714286</v>
      </c>
      <c r="AC164" s="120">
        <f t="shared" si="364"/>
        <v>15</v>
      </c>
      <c r="AL164">
        <f t="shared" si="325"/>
        <v>5854621</v>
      </c>
      <c r="AM164">
        <f t="shared" ref="AM164:AM227" si="365">AL164-AL163</f>
        <v>47953</v>
      </c>
      <c r="AN164">
        <f t="shared" si="313"/>
        <v>43686.571428571428</v>
      </c>
      <c r="AO164" s="3">
        <f t="shared" si="312"/>
        <v>7.2254799960178885E-4</v>
      </c>
      <c r="AP164" s="3"/>
    </row>
    <row r="165" spans="1:42" ht="13.8" x14ac:dyDescent="0.25">
      <c r="A165" s="95">
        <v>44023</v>
      </c>
      <c r="B165" s="81">
        <v>242827</v>
      </c>
      <c r="C165" s="81">
        <v>34945</v>
      </c>
      <c r="D165" s="81">
        <v>194579</v>
      </c>
      <c r="E165" s="81">
        <v>5900552</v>
      </c>
      <c r="F165" s="81">
        <f t="shared" si="351"/>
        <v>188</v>
      </c>
      <c r="G165" s="81">
        <f t="shared" si="352"/>
        <v>7</v>
      </c>
      <c r="H165" s="81">
        <f t="shared" si="353"/>
        <v>306</v>
      </c>
      <c r="I165" s="81">
        <f t="shared" si="354"/>
        <v>13303</v>
      </c>
      <c r="J165" s="82">
        <f t="shared" si="355"/>
        <v>1.4057007866015481E-2</v>
      </c>
      <c r="K165" s="82">
        <f t="shared" si="356"/>
        <v>5.2129877867143279E-4</v>
      </c>
      <c r="L165" s="82">
        <f t="shared" si="357"/>
        <v>2.2788203753351208E-2</v>
      </c>
      <c r="M165" s="81">
        <f t="shared" si="358"/>
        <v>0.60305911062254269</v>
      </c>
      <c r="N165" s="84">
        <f t="shared" si="359"/>
        <v>0.1439090381217904</v>
      </c>
      <c r="O165" s="84"/>
      <c r="P165" s="85">
        <f t="shared" si="360"/>
        <v>0.80130710341107048</v>
      </c>
      <c r="Q165" s="87">
        <f t="shared" si="361"/>
        <v>0.1439090381217904</v>
      </c>
      <c r="R165" s="96">
        <f t="shared" si="362"/>
        <v>5.4783858467139179E-2</v>
      </c>
      <c r="AB165" s="119">
        <f t="shared" si="363"/>
        <v>201.14285714285714</v>
      </c>
      <c r="AC165" s="120">
        <f t="shared" si="364"/>
        <v>13</v>
      </c>
      <c r="AL165">
        <f t="shared" si="325"/>
        <v>5900552</v>
      </c>
      <c r="AM165">
        <f t="shared" si="365"/>
        <v>45931</v>
      </c>
      <c r="AN165">
        <f t="shared" si="313"/>
        <v>42818</v>
      </c>
      <c r="AO165" s="3">
        <f t="shared" si="312"/>
        <v>7.0818238271533513E-4</v>
      </c>
      <c r="AP165" s="3"/>
    </row>
    <row r="166" spans="1:42" ht="13.8" x14ac:dyDescent="0.25">
      <c r="A166" s="95">
        <v>44024</v>
      </c>
      <c r="B166" s="81">
        <v>243061</v>
      </c>
      <c r="C166" s="81">
        <v>34954</v>
      </c>
      <c r="D166" s="81">
        <v>194928</v>
      </c>
      <c r="E166" s="81">
        <v>5938811</v>
      </c>
      <c r="F166" s="81">
        <f t="shared" si="351"/>
        <v>234</v>
      </c>
      <c r="G166" s="81">
        <f t="shared" si="352"/>
        <v>9</v>
      </c>
      <c r="H166" s="81">
        <f t="shared" si="353"/>
        <v>349</v>
      </c>
      <c r="I166" s="81">
        <f t="shared" si="354"/>
        <v>13179</v>
      </c>
      <c r="J166" s="82">
        <f t="shared" si="355"/>
        <v>1.7660947248303773E-2</v>
      </c>
      <c r="K166" s="82">
        <f t="shared" si="356"/>
        <v>6.765391265128167E-4</v>
      </c>
      <c r="L166" s="82">
        <f t="shared" si="357"/>
        <v>2.6234683905885889E-2</v>
      </c>
      <c r="M166" s="81">
        <f t="shared" si="358"/>
        <v>0.6562669867156008</v>
      </c>
      <c r="N166" s="84">
        <f t="shared" si="359"/>
        <v>0.14380752156865972</v>
      </c>
      <c r="O166" s="84"/>
      <c r="P166" s="85">
        <f t="shared" si="360"/>
        <v>0.80197152155220297</v>
      </c>
      <c r="Q166" s="87">
        <f t="shared" si="361"/>
        <v>0.14380752156865972</v>
      </c>
      <c r="R166" s="96">
        <f t="shared" si="362"/>
        <v>5.4220956879137305E-2</v>
      </c>
      <c r="AB166" s="119">
        <f t="shared" si="363"/>
        <v>207.14285714285714</v>
      </c>
      <c r="AC166" s="120">
        <f t="shared" si="364"/>
        <v>13.285714285714286</v>
      </c>
      <c r="AL166">
        <f t="shared" si="325"/>
        <v>5938811</v>
      </c>
      <c r="AM166">
        <f t="shared" si="365"/>
        <v>38259</v>
      </c>
      <c r="AN166">
        <f t="shared" si="313"/>
        <v>42931.857142857145</v>
      </c>
      <c r="AO166" s="3">
        <f t="shared" si="312"/>
        <v>7.1006550716574697E-4</v>
      </c>
      <c r="AP166" s="3"/>
    </row>
    <row r="167" spans="1:42" ht="13.8" x14ac:dyDescent="0.25">
      <c r="A167" s="95">
        <v>44025</v>
      </c>
      <c r="B167" s="81">
        <v>243230</v>
      </c>
      <c r="C167" s="81">
        <v>34967</v>
      </c>
      <c r="D167" s="81">
        <v>195106</v>
      </c>
      <c r="E167" s="81">
        <v>5962744</v>
      </c>
      <c r="F167" s="81">
        <f t="shared" si="351"/>
        <v>169</v>
      </c>
      <c r="G167" s="81">
        <f t="shared" si="352"/>
        <v>13</v>
      </c>
      <c r="H167" s="81">
        <f t="shared" si="353"/>
        <v>178</v>
      </c>
      <c r="I167" s="81">
        <f t="shared" si="354"/>
        <v>13157</v>
      </c>
      <c r="J167" s="82">
        <f t="shared" si="355"/>
        <v>1.2875190431498436E-2</v>
      </c>
      <c r="K167" s="82">
        <f t="shared" si="356"/>
        <v>9.8641778587146216E-4</v>
      </c>
      <c r="L167" s="82">
        <f t="shared" si="357"/>
        <v>1.3506335837316944E-2</v>
      </c>
      <c r="M167" s="81">
        <f t="shared" si="358"/>
        <v>0.88838813977339204</v>
      </c>
      <c r="N167" s="84">
        <f t="shared" si="359"/>
        <v>0.14376104921267935</v>
      </c>
      <c r="O167" s="84"/>
      <c r="P167" s="85">
        <f t="shared" si="360"/>
        <v>0.80214611684413928</v>
      </c>
      <c r="Q167" s="87">
        <f t="shared" si="361"/>
        <v>0.14376104921267935</v>
      </c>
      <c r="R167" s="96">
        <f t="shared" si="362"/>
        <v>5.4092833943181429E-2</v>
      </c>
      <c r="AB167" s="119">
        <f t="shared" si="363"/>
        <v>201.57142857142858</v>
      </c>
      <c r="AC167" s="120">
        <f t="shared" si="364"/>
        <v>14</v>
      </c>
      <c r="AL167">
        <f t="shared" si="325"/>
        <v>5962744</v>
      </c>
      <c r="AM167">
        <f t="shared" si="365"/>
        <v>23933</v>
      </c>
      <c r="AN167">
        <f t="shared" si="313"/>
        <v>43184.285714285717</v>
      </c>
      <c r="AO167" s="3">
        <f t="shared" si="312"/>
        <v>7.1424051457337262E-4</v>
      </c>
      <c r="AP167" s="3"/>
    </row>
    <row r="168" spans="1:42" ht="13.8" x14ac:dyDescent="0.25">
      <c r="A168" s="95">
        <v>44026</v>
      </c>
      <c r="B168" s="81">
        <v>243344</v>
      </c>
      <c r="C168" s="81">
        <v>34984</v>
      </c>
      <c r="D168" s="81">
        <v>195441</v>
      </c>
      <c r="E168" s="81">
        <v>6004611</v>
      </c>
      <c r="F168" s="81">
        <f t="shared" si="351"/>
        <v>114</v>
      </c>
      <c r="G168" s="81">
        <f t="shared" si="352"/>
        <v>17</v>
      </c>
      <c r="H168" s="81">
        <f t="shared" si="353"/>
        <v>335</v>
      </c>
      <c r="I168" s="81">
        <f t="shared" si="354"/>
        <v>12919</v>
      </c>
      <c r="J168" s="82">
        <f t="shared" si="355"/>
        <v>8.6995864880695366E-3</v>
      </c>
      <c r="K168" s="82">
        <f t="shared" si="356"/>
        <v>1.2920878619746142E-3</v>
      </c>
      <c r="L168" s="82">
        <f t="shared" si="357"/>
        <v>2.5461731397735048E-2</v>
      </c>
      <c r="M168" s="81">
        <f t="shared" si="358"/>
        <v>0.32517175972594003</v>
      </c>
      <c r="N168" s="84">
        <f t="shared" si="359"/>
        <v>0.14376356104937865</v>
      </c>
      <c r="O168" s="84"/>
      <c r="P168" s="85">
        <f t="shared" si="360"/>
        <v>0.80314698533762907</v>
      </c>
      <c r="Q168" s="87">
        <f t="shared" si="361"/>
        <v>0.14376356104937865</v>
      </c>
      <c r="R168" s="96">
        <f t="shared" si="362"/>
        <v>5.3089453612992221E-2</v>
      </c>
      <c r="AB168" s="119">
        <f t="shared" si="363"/>
        <v>198.28571428571428</v>
      </c>
      <c r="AC168" s="120">
        <f t="shared" si="364"/>
        <v>12.142857142857142</v>
      </c>
      <c r="AL168">
        <f t="shared" si="325"/>
        <v>6004611</v>
      </c>
      <c r="AM168">
        <f t="shared" si="365"/>
        <v>41867</v>
      </c>
      <c r="AN168">
        <f t="shared" si="313"/>
        <v>42991.142857142855</v>
      </c>
      <c r="AO168" s="3">
        <f t="shared" si="312"/>
        <v>7.1104605502888478E-4</v>
      </c>
      <c r="AP168" s="3"/>
    </row>
    <row r="169" spans="1:42" ht="13.8" x14ac:dyDescent="0.25">
      <c r="A169" s="95">
        <v>44027</v>
      </c>
      <c r="B169" s="81">
        <v>243506</v>
      </c>
      <c r="C169" s="81">
        <v>34997</v>
      </c>
      <c r="D169" s="81">
        <v>196016</v>
      </c>
      <c r="E169" s="81">
        <v>6053060</v>
      </c>
      <c r="F169" s="81">
        <f t="shared" si="351"/>
        <v>162</v>
      </c>
      <c r="G169" s="81">
        <f t="shared" si="352"/>
        <v>13</v>
      </c>
      <c r="H169" s="81">
        <f t="shared" si="353"/>
        <v>575</v>
      </c>
      <c r="I169" s="81">
        <f t="shared" si="354"/>
        <v>12493</v>
      </c>
      <c r="J169" s="82">
        <f t="shared" si="355"/>
        <v>1.2590343292633137E-2</v>
      </c>
      <c r="K169" s="82">
        <f t="shared" si="356"/>
        <v>1.0062698351265577E-3</v>
      </c>
      <c r="L169" s="82">
        <f t="shared" si="357"/>
        <v>4.4508088861366979E-2</v>
      </c>
      <c r="M169" s="81">
        <f t="shared" si="358"/>
        <v>0.27662354591416244</v>
      </c>
      <c r="N169" s="84">
        <f t="shared" si="359"/>
        <v>0.14372130460851068</v>
      </c>
      <c r="O169" s="84"/>
      <c r="P169" s="85">
        <f t="shared" si="360"/>
        <v>0.80497400474731629</v>
      </c>
      <c r="Q169" s="87">
        <f t="shared" si="361"/>
        <v>0.14372130460851068</v>
      </c>
      <c r="R169" s="96">
        <f t="shared" si="362"/>
        <v>5.1304690644172979E-2</v>
      </c>
      <c r="AB169" s="119">
        <f t="shared" si="363"/>
        <v>193.85714285714286</v>
      </c>
      <c r="AC169" s="120">
        <f t="shared" si="364"/>
        <v>11.857142857142858</v>
      </c>
      <c r="AL169">
        <f t="shared" si="325"/>
        <v>6053060</v>
      </c>
      <c r="AM169">
        <f t="shared" si="365"/>
        <v>48449</v>
      </c>
      <c r="AN169">
        <f t="shared" si="313"/>
        <v>42706.285714285717</v>
      </c>
      <c r="AO169" s="3">
        <f t="shared" si="312"/>
        <v>7.0633469975395246E-4</v>
      </c>
      <c r="AP169" s="3"/>
    </row>
    <row r="170" spans="1:42" ht="13.8" x14ac:dyDescent="0.25">
      <c r="A170" s="95">
        <v>44028</v>
      </c>
      <c r="B170" s="81">
        <v>243736</v>
      </c>
      <c r="C170" s="81">
        <v>35017</v>
      </c>
      <c r="D170" s="81">
        <v>196246</v>
      </c>
      <c r="E170" s="81">
        <v>6103492</v>
      </c>
      <c r="F170" s="81">
        <f t="shared" si="351"/>
        <v>230</v>
      </c>
      <c r="G170" s="81">
        <f t="shared" si="352"/>
        <v>20</v>
      </c>
      <c r="H170" s="81">
        <f t="shared" si="353"/>
        <v>230</v>
      </c>
      <c r="I170" s="81">
        <f t="shared" si="354"/>
        <v>12473</v>
      </c>
      <c r="J170" s="82">
        <f t="shared" si="355"/>
        <v>1.848475590368235E-2</v>
      </c>
      <c r="K170" s="82">
        <f t="shared" si="356"/>
        <v>1.6008965020411431E-3</v>
      </c>
      <c r="L170" s="82">
        <f t="shared" si="357"/>
        <v>1.8410309773473146E-2</v>
      </c>
      <c r="M170" s="81">
        <f t="shared" si="358"/>
        <v>0.92372022201881432</v>
      </c>
      <c r="N170" s="84">
        <f t="shared" si="359"/>
        <v>0.14366773886500148</v>
      </c>
      <c r="O170" s="84"/>
      <c r="P170" s="85">
        <f t="shared" si="360"/>
        <v>0.80515803984639123</v>
      </c>
      <c r="Q170" s="87">
        <f t="shared" si="361"/>
        <v>0.14366773886500148</v>
      </c>
      <c r="R170" s="96">
        <f t="shared" si="362"/>
        <v>5.1174221288607269E-2</v>
      </c>
      <c r="AB170" s="119">
        <f t="shared" si="363"/>
        <v>196.14285714285714</v>
      </c>
      <c r="AC170" s="120">
        <f t="shared" si="364"/>
        <v>13</v>
      </c>
      <c r="AL170">
        <f t="shared" si="325"/>
        <v>6103492</v>
      </c>
      <c r="AM170">
        <f t="shared" si="365"/>
        <v>50432</v>
      </c>
      <c r="AN170">
        <f t="shared" si="313"/>
        <v>42403.428571428572</v>
      </c>
      <c r="AO170" s="3">
        <f t="shared" ref="AO170:AO227" si="366">AN170/$B$2</f>
        <v>7.0132563597117583E-4</v>
      </c>
      <c r="AP170" s="3"/>
    </row>
    <row r="171" spans="1:42" ht="13.8" x14ac:dyDescent="0.25">
      <c r="A171" s="95">
        <v>44029</v>
      </c>
      <c r="B171" s="81">
        <v>243967</v>
      </c>
      <c r="C171" s="81">
        <v>35028</v>
      </c>
      <c r="D171" s="81">
        <v>196483</v>
      </c>
      <c r="E171" s="81">
        <v>6154259</v>
      </c>
      <c r="F171" s="81">
        <f t="shared" si="351"/>
        <v>231</v>
      </c>
      <c r="G171" s="81">
        <f t="shared" si="352"/>
        <v>11</v>
      </c>
      <c r="H171" s="81">
        <f t="shared" si="353"/>
        <v>237</v>
      </c>
      <c r="I171" s="81">
        <f t="shared" si="354"/>
        <v>12456</v>
      </c>
      <c r="J171" s="82">
        <f t="shared" si="355"/>
        <v>1.8594963928890137E-2</v>
      </c>
      <c r="K171" s="82">
        <f t="shared" si="356"/>
        <v>8.8190491461556967E-4</v>
      </c>
      <c r="L171" s="82">
        <f t="shared" si="357"/>
        <v>1.9001042251262729E-2</v>
      </c>
      <c r="M171" s="81">
        <f t="shared" si="358"/>
        <v>0.93522171405260757</v>
      </c>
      <c r="N171" s="84">
        <f t="shared" si="359"/>
        <v>0.14357679522230465</v>
      </c>
      <c r="O171" s="84"/>
      <c r="P171" s="85">
        <f t="shared" si="360"/>
        <v>0.80536711932351501</v>
      </c>
      <c r="Q171" s="87">
        <f t="shared" si="361"/>
        <v>0.14357679522230465</v>
      </c>
      <c r="R171" s="96">
        <f t="shared" si="362"/>
        <v>5.1056085454180389E-2</v>
      </c>
      <c r="AB171" s="119">
        <f t="shared" si="363"/>
        <v>189.71428571428572</v>
      </c>
      <c r="AC171" s="120">
        <f t="shared" si="364"/>
        <v>12.857142857142858</v>
      </c>
      <c r="AL171">
        <f t="shared" si="325"/>
        <v>6154259</v>
      </c>
      <c r="AM171">
        <f t="shared" si="365"/>
        <v>50767</v>
      </c>
      <c r="AN171">
        <f t="shared" ref="AN171:AN227" si="367">AVERAGE(AM165:AM171)</f>
        <v>42805.428571428572</v>
      </c>
      <c r="AO171" s="3">
        <f t="shared" si="366"/>
        <v>7.0797445931303118E-4</v>
      </c>
      <c r="AP171" s="3"/>
    </row>
    <row r="172" spans="1:42" ht="13.8" x14ac:dyDescent="0.25">
      <c r="A172" s="95">
        <v>44030</v>
      </c>
      <c r="B172" s="81">
        <v>244216</v>
      </c>
      <c r="C172" s="81">
        <v>35042</v>
      </c>
      <c r="D172" s="81">
        <v>196806</v>
      </c>
      <c r="E172" s="81">
        <v>6202524</v>
      </c>
      <c r="F172" s="81">
        <f t="shared" si="351"/>
        <v>249</v>
      </c>
      <c r="G172" s="81">
        <f t="shared" si="352"/>
        <v>14</v>
      </c>
      <c r="H172" s="81">
        <f t="shared" si="353"/>
        <v>323</v>
      </c>
      <c r="I172" s="81">
        <f t="shared" si="354"/>
        <v>12368</v>
      </c>
      <c r="J172" s="82">
        <f t="shared" si="355"/>
        <v>2.0071355179319274E-2</v>
      </c>
      <c r="K172" s="82">
        <f t="shared" si="356"/>
        <v>1.1239563262684649E-3</v>
      </c>
      <c r="L172" s="82">
        <f t="shared" si="357"/>
        <v>2.5931278098908158E-2</v>
      </c>
      <c r="M172" s="81">
        <f t="shared" si="358"/>
        <v>0.74186587570801443</v>
      </c>
      <c r="N172" s="84">
        <f t="shared" si="359"/>
        <v>0.1434877321715203</v>
      </c>
      <c r="O172" s="84"/>
      <c r="P172" s="85">
        <f t="shared" si="360"/>
        <v>0.80586857535951784</v>
      </c>
      <c r="Q172" s="87">
        <f t="shared" si="361"/>
        <v>0.1434877321715203</v>
      </c>
      <c r="R172" s="96">
        <f t="shared" si="362"/>
        <v>5.0643692468961832E-2</v>
      </c>
      <c r="AB172" s="119">
        <f t="shared" si="363"/>
        <v>198.42857142857142</v>
      </c>
      <c r="AC172" s="120">
        <f t="shared" si="364"/>
        <v>13.857142857142858</v>
      </c>
      <c r="AL172">
        <f t="shared" si="325"/>
        <v>6202524</v>
      </c>
      <c r="AM172">
        <f t="shared" si="365"/>
        <v>48265</v>
      </c>
      <c r="AN172">
        <f t="shared" si="367"/>
        <v>43138.857142857145</v>
      </c>
      <c r="AO172" s="3">
        <f t="shared" si="366"/>
        <v>7.1348915500595608E-4</v>
      </c>
      <c r="AP172" s="3"/>
    </row>
    <row r="173" spans="1:42" ht="13.8" x14ac:dyDescent="0.25">
      <c r="A173" s="95">
        <v>44031</v>
      </c>
      <c r="B173" s="81">
        <v>244434</v>
      </c>
      <c r="C173" s="81">
        <v>35045</v>
      </c>
      <c r="D173" s="81">
        <v>196949</v>
      </c>
      <c r="E173" s="81">
        <v>6238049</v>
      </c>
      <c r="F173" s="81">
        <f t="shared" si="351"/>
        <v>218</v>
      </c>
      <c r="G173" s="81">
        <f t="shared" si="352"/>
        <v>3</v>
      </c>
      <c r="H173" s="81">
        <f t="shared" si="353"/>
        <v>143</v>
      </c>
      <c r="I173" s="81">
        <f t="shared" si="354"/>
        <v>12440</v>
      </c>
      <c r="J173" s="82">
        <f t="shared" si="355"/>
        <v>1.7697615750960825E-2</v>
      </c>
      <c r="K173" s="82">
        <f t="shared" si="356"/>
        <v>2.425614489003881E-4</v>
      </c>
      <c r="L173" s="82">
        <f t="shared" si="357"/>
        <v>1.1562095730918499E-2</v>
      </c>
      <c r="M173" s="81">
        <f t="shared" si="358"/>
        <v>1.499206243889613</v>
      </c>
      <c r="N173" s="84">
        <f t="shared" si="359"/>
        <v>0.14337203498694945</v>
      </c>
      <c r="O173" s="84"/>
      <c r="P173" s="85">
        <f t="shared" si="360"/>
        <v>0.80573488139947802</v>
      </c>
      <c r="Q173" s="87">
        <f t="shared" si="361"/>
        <v>0.14337203498694945</v>
      </c>
      <c r="R173" s="96">
        <f t="shared" si="362"/>
        <v>5.0893083613572587E-2</v>
      </c>
      <c r="AB173" s="119">
        <f t="shared" si="363"/>
        <v>196.14285714285714</v>
      </c>
      <c r="AC173" s="120">
        <f t="shared" si="364"/>
        <v>13</v>
      </c>
      <c r="AL173">
        <f t="shared" si="325"/>
        <v>6238049</v>
      </c>
      <c r="AM173">
        <f t="shared" si="365"/>
        <v>35525</v>
      </c>
      <c r="AN173">
        <f t="shared" si="367"/>
        <v>42748.285714285717</v>
      </c>
      <c r="AO173" s="3">
        <f t="shared" si="366"/>
        <v>7.0702935293892241E-4</v>
      </c>
      <c r="AP173" s="3"/>
    </row>
    <row r="174" spans="1:42" ht="13.8" x14ac:dyDescent="0.25">
      <c r="A174" s="95">
        <v>44032</v>
      </c>
      <c r="B174" s="81">
        <v>244624</v>
      </c>
      <c r="C174" s="81">
        <v>35058</v>
      </c>
      <c r="D174" s="81">
        <v>197162</v>
      </c>
      <c r="E174" s="81">
        <v>6262302</v>
      </c>
      <c r="F174" s="81">
        <f t="shared" si="351"/>
        <v>190</v>
      </c>
      <c r="G174" s="81">
        <f t="shared" si="352"/>
        <v>13</v>
      </c>
      <c r="H174" s="81">
        <f t="shared" si="353"/>
        <v>213</v>
      </c>
      <c r="I174" s="81">
        <f t="shared" si="354"/>
        <v>12404</v>
      </c>
      <c r="J174" s="82">
        <f t="shared" si="355"/>
        <v>1.5335309213766008E-2</v>
      </c>
      <c r="K174" s="82">
        <f t="shared" si="356"/>
        <v>1.045016077170418E-3</v>
      </c>
      <c r="L174" s="82">
        <f t="shared" si="357"/>
        <v>1.7122186495176848E-2</v>
      </c>
      <c r="M174" s="81">
        <f t="shared" si="358"/>
        <v>0.84412056026216431</v>
      </c>
      <c r="N174" s="84">
        <f t="shared" si="359"/>
        <v>0.14331382039374713</v>
      </c>
      <c r="O174" s="84"/>
      <c r="P174" s="85">
        <f t="shared" si="360"/>
        <v>0.80597978939106552</v>
      </c>
      <c r="Q174" s="87">
        <f t="shared" si="361"/>
        <v>0.14331382039374713</v>
      </c>
      <c r="R174" s="96">
        <f t="shared" si="362"/>
        <v>5.0706390215187414E-2</v>
      </c>
      <c r="AB174" s="119">
        <f t="shared" si="363"/>
        <v>199.14285714285714</v>
      </c>
      <c r="AC174" s="120">
        <f t="shared" si="364"/>
        <v>13</v>
      </c>
      <c r="AL174">
        <f t="shared" si="325"/>
        <v>6262302</v>
      </c>
      <c r="AM174">
        <f t="shared" si="365"/>
        <v>24253</v>
      </c>
      <c r="AN174">
        <f t="shared" si="367"/>
        <v>42794</v>
      </c>
      <c r="AO174" s="3">
        <f t="shared" si="366"/>
        <v>7.0778543803820938E-4</v>
      </c>
      <c r="AP174" s="3"/>
    </row>
    <row r="175" spans="1:42" ht="13.8" x14ac:dyDescent="0.25">
      <c r="A175" s="95">
        <v>44033</v>
      </c>
      <c r="B175" s="81">
        <v>244752</v>
      </c>
      <c r="C175" s="81">
        <v>35073</v>
      </c>
      <c r="D175" s="81">
        <v>197431</v>
      </c>
      <c r="E175" s="81">
        <v>6305412</v>
      </c>
      <c r="F175" s="81">
        <f t="shared" si="351"/>
        <v>128</v>
      </c>
      <c r="G175" s="81">
        <f t="shared" si="352"/>
        <v>15</v>
      </c>
      <c r="H175" s="81">
        <f t="shared" si="353"/>
        <v>269</v>
      </c>
      <c r="I175" s="81">
        <f t="shared" si="354"/>
        <v>12248</v>
      </c>
      <c r="J175" s="82">
        <f t="shared" si="355"/>
        <v>1.0361172378305961E-2</v>
      </c>
      <c r="K175" s="82">
        <f t="shared" si="356"/>
        <v>1.2092873266688164E-3</v>
      </c>
      <c r="L175" s="82">
        <f t="shared" si="357"/>
        <v>2.1686552724927442E-2</v>
      </c>
      <c r="M175" s="81">
        <f t="shared" si="358"/>
        <v>0.45253514852291249</v>
      </c>
      <c r="N175" s="84">
        <f t="shared" si="359"/>
        <v>0.14330015689350853</v>
      </c>
      <c r="O175" s="84"/>
      <c r="P175" s="85">
        <f t="shared" si="360"/>
        <v>0.80665735111459769</v>
      </c>
      <c r="Q175" s="87">
        <f t="shared" si="361"/>
        <v>0.14330015689350853</v>
      </c>
      <c r="R175" s="96">
        <f t="shared" si="362"/>
        <v>5.0042491991893812E-2</v>
      </c>
      <c r="AB175" s="119">
        <f t="shared" si="363"/>
        <v>201.14285714285714</v>
      </c>
      <c r="AC175" s="120">
        <f t="shared" si="364"/>
        <v>12.714285714285714</v>
      </c>
      <c r="AL175">
        <f t="shared" si="325"/>
        <v>6305412</v>
      </c>
      <c r="AM175">
        <f t="shared" si="365"/>
        <v>43110</v>
      </c>
      <c r="AN175">
        <f t="shared" si="367"/>
        <v>42971.571428571428</v>
      </c>
      <c r="AO175" s="3">
        <f t="shared" si="366"/>
        <v>7.107223560957525E-4</v>
      </c>
      <c r="AP175" s="3"/>
    </row>
    <row r="176" spans="1:42" ht="13.8" x14ac:dyDescent="0.25">
      <c r="A176" s="95">
        <v>44034</v>
      </c>
      <c r="B176" s="81">
        <v>245032</v>
      </c>
      <c r="C176" s="81">
        <v>35082</v>
      </c>
      <c r="D176" s="81">
        <v>197628</v>
      </c>
      <c r="E176" s="81">
        <v>6354730</v>
      </c>
      <c r="F176" s="81">
        <f t="shared" si="351"/>
        <v>280</v>
      </c>
      <c r="G176" s="81">
        <f t="shared" si="352"/>
        <v>9</v>
      </c>
      <c r="H176" s="81">
        <f t="shared" si="353"/>
        <v>197</v>
      </c>
      <c r="I176" s="81">
        <f t="shared" si="354"/>
        <v>12322</v>
      </c>
      <c r="J176" s="82">
        <f t="shared" si="355"/>
        <v>2.2953793159513954E-2</v>
      </c>
      <c r="K176" s="82">
        <f t="shared" si="356"/>
        <v>7.3481384715871976E-4</v>
      </c>
      <c r="L176" s="82">
        <f t="shared" si="357"/>
        <v>1.6084258654474201E-2</v>
      </c>
      <c r="M176" s="81">
        <f t="shared" si="358"/>
        <v>1.3647478573676064</v>
      </c>
      <c r="N176" s="84">
        <f t="shared" si="359"/>
        <v>0.1431731365699174</v>
      </c>
      <c r="O176" s="84"/>
      <c r="P176" s="85">
        <f t="shared" si="360"/>
        <v>0.80653955401743449</v>
      </c>
      <c r="Q176" s="87">
        <f t="shared" si="361"/>
        <v>0.1431731365699174</v>
      </c>
      <c r="R176" s="96">
        <f t="shared" si="362"/>
        <v>5.028730941264814E-2</v>
      </c>
      <c r="AB176" s="119">
        <f t="shared" si="363"/>
        <v>218</v>
      </c>
      <c r="AC176" s="120">
        <f t="shared" si="364"/>
        <v>12.142857142857142</v>
      </c>
      <c r="AL176">
        <f t="shared" si="325"/>
        <v>6354730</v>
      </c>
      <c r="AM176">
        <f t="shared" si="365"/>
        <v>49318</v>
      </c>
      <c r="AN176">
        <f t="shared" si="367"/>
        <v>43095.714285714283</v>
      </c>
      <c r="AO176" s="3">
        <f t="shared" si="366"/>
        <v>7.1277559969350386E-4</v>
      </c>
      <c r="AP176" s="3"/>
    </row>
    <row r="177" spans="1:42" ht="13.8" x14ac:dyDescent="0.25">
      <c r="A177" s="95">
        <v>44035</v>
      </c>
      <c r="B177" s="81">
        <v>245338</v>
      </c>
      <c r="C177" s="81">
        <v>35092</v>
      </c>
      <c r="D177" s="81">
        <v>197842</v>
      </c>
      <c r="E177" s="81">
        <v>6415041</v>
      </c>
      <c r="F177" s="81">
        <f t="shared" si="351"/>
        <v>306</v>
      </c>
      <c r="G177" s="81">
        <f t="shared" si="352"/>
        <v>10</v>
      </c>
      <c r="H177" s="81">
        <f t="shared" si="353"/>
        <v>214</v>
      </c>
      <c r="I177" s="81">
        <f t="shared" si="354"/>
        <v>12404</v>
      </c>
      <c r="J177" s="82">
        <f t="shared" si="355"/>
        <v>2.4934683016673814E-2</v>
      </c>
      <c r="K177" s="82">
        <f t="shared" si="356"/>
        <v>8.1155656549261482E-4</v>
      </c>
      <c r="L177" s="82">
        <f t="shared" si="357"/>
        <v>1.7367310501541958E-2</v>
      </c>
      <c r="M177" s="81">
        <f t="shared" si="358"/>
        <v>1.3716301970154228</v>
      </c>
      <c r="N177" s="84">
        <f t="shared" si="359"/>
        <v>0.14303532269766608</v>
      </c>
      <c r="O177" s="84"/>
      <c r="P177" s="85">
        <f t="shared" si="360"/>
        <v>0.80640585641034002</v>
      </c>
      <c r="Q177" s="87">
        <f t="shared" si="361"/>
        <v>0.14303532269766608</v>
      </c>
      <c r="R177" s="96">
        <f t="shared" si="362"/>
        <v>5.0558820891993927E-2</v>
      </c>
      <c r="AB177" s="119">
        <f t="shared" si="363"/>
        <v>228.85714285714286</v>
      </c>
      <c r="AC177" s="120">
        <f t="shared" si="364"/>
        <v>10.714285714285714</v>
      </c>
      <c r="AL177">
        <f t="shared" si="325"/>
        <v>6415041</v>
      </c>
      <c r="AM177">
        <f t="shared" si="365"/>
        <v>60311</v>
      </c>
      <c r="AN177">
        <f t="shared" si="367"/>
        <v>44507</v>
      </c>
      <c r="AO177" s="3">
        <f t="shared" si="366"/>
        <v>7.3611736436805602E-4</v>
      </c>
      <c r="AP177" s="3"/>
    </row>
    <row r="178" spans="1:42" ht="13.8" x14ac:dyDescent="0.25">
      <c r="A178" s="95">
        <v>44036</v>
      </c>
      <c r="B178" s="81">
        <v>245590</v>
      </c>
      <c r="C178" s="81">
        <v>35097</v>
      </c>
      <c r="D178" s="81">
        <v>198192</v>
      </c>
      <c r="E178" s="81">
        <v>6468375</v>
      </c>
      <c r="F178" s="81">
        <f t="shared" si="351"/>
        <v>252</v>
      </c>
      <c r="G178" s="81">
        <f t="shared" si="352"/>
        <v>5</v>
      </c>
      <c r="H178" s="81">
        <f t="shared" si="353"/>
        <v>350</v>
      </c>
      <c r="I178" s="81">
        <f t="shared" si="354"/>
        <v>12301</v>
      </c>
      <c r="J178" s="82">
        <f t="shared" si="355"/>
        <v>2.0398799989931767E-2</v>
      </c>
      <c r="K178" s="82">
        <f t="shared" si="356"/>
        <v>4.0309577555627216E-4</v>
      </c>
      <c r="L178" s="82">
        <f t="shared" si="357"/>
        <v>2.8216704288939052E-2</v>
      </c>
      <c r="M178" s="81">
        <f t="shared" si="358"/>
        <v>0.71275131007074266</v>
      </c>
      <c r="N178" s="84">
        <f t="shared" si="359"/>
        <v>0.14290891322936602</v>
      </c>
      <c r="O178" s="84"/>
      <c r="P178" s="85">
        <f t="shared" si="360"/>
        <v>0.807003542489515</v>
      </c>
      <c r="Q178" s="87">
        <f t="shared" si="361"/>
        <v>0.14290891322936602</v>
      </c>
      <c r="R178" s="96">
        <f t="shared" si="362"/>
        <v>5.0087544281118945E-2</v>
      </c>
      <c r="AB178" s="119">
        <f t="shared" si="363"/>
        <v>231.85714285714286</v>
      </c>
      <c r="AC178" s="120">
        <f t="shared" si="364"/>
        <v>9.8571428571428577</v>
      </c>
      <c r="AL178">
        <f t="shared" si="325"/>
        <v>6468375</v>
      </c>
      <c r="AM178">
        <f t="shared" si="365"/>
        <v>53334</v>
      </c>
      <c r="AN178">
        <f t="shared" si="367"/>
        <v>44873.714285714283</v>
      </c>
      <c r="AO178" s="3">
        <f t="shared" si="366"/>
        <v>7.4218258452389909E-4</v>
      </c>
      <c r="AP178" s="3"/>
    </row>
    <row r="179" spans="1:42" ht="13.8" x14ac:dyDescent="0.25">
      <c r="A179" s="95">
        <v>44037</v>
      </c>
      <c r="B179" s="81">
        <v>245864</v>
      </c>
      <c r="C179" s="81">
        <v>35102</v>
      </c>
      <c r="D179" s="81">
        <v>198320</v>
      </c>
      <c r="E179" s="81">
        <v>6520046</v>
      </c>
      <c r="F179" s="81">
        <f t="shared" si="351"/>
        <v>274</v>
      </c>
      <c r="G179" s="81">
        <f t="shared" si="352"/>
        <v>5</v>
      </c>
      <c r="H179" s="81">
        <f t="shared" si="353"/>
        <v>128</v>
      </c>
      <c r="I179" s="81">
        <f t="shared" si="354"/>
        <v>12442</v>
      </c>
      <c r="J179" s="82">
        <f t="shared" si="355"/>
        <v>2.2365458114803095E-2</v>
      </c>
      <c r="K179" s="82">
        <f t="shared" si="356"/>
        <v>4.0647101861637265E-4</v>
      </c>
      <c r="L179" s="82">
        <f t="shared" si="357"/>
        <v>1.0405658076579141E-2</v>
      </c>
      <c r="M179" s="81">
        <f t="shared" si="358"/>
        <v>2.0685526336104725</v>
      </c>
      <c r="N179" s="84">
        <f t="shared" si="359"/>
        <v>0.1427699866592913</v>
      </c>
      <c r="O179" s="84"/>
      <c r="P179" s="85">
        <f t="shared" si="360"/>
        <v>0.8066248007028276</v>
      </c>
      <c r="Q179" s="87">
        <f t="shared" si="361"/>
        <v>0.1427699866592913</v>
      </c>
      <c r="R179" s="96">
        <f t="shared" si="362"/>
        <v>5.0605212637881092E-2</v>
      </c>
      <c r="AB179" s="119">
        <f t="shared" si="363"/>
        <v>235.42857142857142</v>
      </c>
      <c r="AC179" s="120">
        <f t="shared" si="364"/>
        <v>8.5714285714285712</v>
      </c>
      <c r="AL179">
        <f t="shared" si="325"/>
        <v>6520046</v>
      </c>
      <c r="AM179">
        <f t="shared" si="365"/>
        <v>51671</v>
      </c>
      <c r="AN179">
        <f t="shared" si="367"/>
        <v>45360.285714285717</v>
      </c>
      <c r="AO179" s="3">
        <f t="shared" si="366"/>
        <v>7.5023016529943566E-4</v>
      </c>
      <c r="AP179" s="3"/>
    </row>
    <row r="180" spans="1:42" ht="13.8" x14ac:dyDescent="0.25">
      <c r="A180" s="95">
        <v>44038</v>
      </c>
      <c r="B180" s="81">
        <v>246118</v>
      </c>
      <c r="C180" s="81">
        <v>35107</v>
      </c>
      <c r="D180" s="81">
        <v>198446</v>
      </c>
      <c r="E180" s="81">
        <v>6560572</v>
      </c>
      <c r="F180" s="81">
        <f t="shared" si="351"/>
        <v>254</v>
      </c>
      <c r="G180" s="81">
        <f t="shared" si="352"/>
        <v>5</v>
      </c>
      <c r="H180" s="81">
        <f t="shared" si="353"/>
        <v>126</v>
      </c>
      <c r="I180" s="81">
        <f t="shared" si="354"/>
        <v>12565</v>
      </c>
      <c r="J180" s="82">
        <f t="shared" si="355"/>
        <v>2.0498078395311935E-2</v>
      </c>
      <c r="K180" s="82">
        <f t="shared" si="356"/>
        <v>4.0186465198521136E-4</v>
      </c>
      <c r="L180" s="82">
        <f t="shared" si="357"/>
        <v>1.0126989230027326E-2</v>
      </c>
      <c r="M180" s="81">
        <f t="shared" si="358"/>
        <v>1.9468480259119934</v>
      </c>
      <c r="N180" s="84">
        <f t="shared" si="359"/>
        <v>0.14264295988103268</v>
      </c>
      <c r="O180" s="84"/>
      <c r="P180" s="85">
        <f t="shared" si="360"/>
        <v>0.80630429306267726</v>
      </c>
      <c r="Q180" s="87">
        <f t="shared" si="361"/>
        <v>0.14264295988103268</v>
      </c>
      <c r="R180" s="96">
        <f t="shared" si="362"/>
        <v>5.1052747056290038E-2</v>
      </c>
      <c r="AB180" s="119">
        <f t="shared" si="363"/>
        <v>240.57142857142858</v>
      </c>
      <c r="AC180" s="120">
        <f t="shared" si="364"/>
        <v>8.8571428571428577</v>
      </c>
      <c r="AL180">
        <f t="shared" si="325"/>
        <v>6560572</v>
      </c>
      <c r="AM180">
        <f t="shared" si="365"/>
        <v>40526</v>
      </c>
      <c r="AN180">
        <f t="shared" si="367"/>
        <v>46074.714285714283</v>
      </c>
      <c r="AO180" s="3">
        <f t="shared" si="366"/>
        <v>7.6204635774173083E-4</v>
      </c>
      <c r="AP180" s="3"/>
    </row>
    <row r="181" spans="1:42" ht="13.8" x14ac:dyDescent="0.25">
      <c r="A181" s="95">
        <v>44039</v>
      </c>
      <c r="B181" s="81">
        <v>246286</v>
      </c>
      <c r="C181" s="81">
        <v>35112</v>
      </c>
      <c r="D181" s="81">
        <v>198593</v>
      </c>
      <c r="E181" s="81">
        <v>6586123</v>
      </c>
      <c r="F181" s="81">
        <f t="shared" si="351"/>
        <v>168</v>
      </c>
      <c r="G181" s="81">
        <f t="shared" si="352"/>
        <v>5</v>
      </c>
      <c r="H181" s="81">
        <f t="shared" si="353"/>
        <v>147</v>
      </c>
      <c r="I181" s="81">
        <f t="shared" si="354"/>
        <v>12581</v>
      </c>
      <c r="J181" s="82">
        <f t="shared" si="355"/>
        <v>1.3425122304768802E-2</v>
      </c>
      <c r="K181" s="82">
        <f t="shared" si="356"/>
        <v>3.9793076004775168E-4</v>
      </c>
      <c r="L181" s="82">
        <f t="shared" si="357"/>
        <v>1.16991643454039E-2</v>
      </c>
      <c r="M181" s="81">
        <f t="shared" si="358"/>
        <v>1.1097806694698684</v>
      </c>
      <c r="N181" s="84">
        <f t="shared" si="359"/>
        <v>0.14256595990027854</v>
      </c>
      <c r="O181" s="84"/>
      <c r="P181" s="85">
        <f t="shared" si="360"/>
        <v>0.80635115272488078</v>
      </c>
      <c r="Q181" s="87">
        <f t="shared" si="361"/>
        <v>0.14256595990027854</v>
      </c>
      <c r="R181" s="96">
        <f t="shared" si="362"/>
        <v>5.108288737484068E-2</v>
      </c>
      <c r="AB181" s="119">
        <f t="shared" si="363"/>
        <v>237.42857142857142</v>
      </c>
      <c r="AC181" s="120">
        <f t="shared" si="364"/>
        <v>7.7142857142857144</v>
      </c>
      <c r="AL181">
        <f t="shared" si="325"/>
        <v>6586123</v>
      </c>
      <c r="AM181">
        <f t="shared" si="365"/>
        <v>25551</v>
      </c>
      <c r="AN181">
        <f t="shared" si="367"/>
        <v>46260.142857142855</v>
      </c>
      <c r="AO181" s="3">
        <f t="shared" si="366"/>
        <v>7.6511322792571388E-4</v>
      </c>
      <c r="AP181" s="3"/>
    </row>
    <row r="182" spans="1:42" ht="13.8" x14ac:dyDescent="0.25">
      <c r="A182" s="95">
        <v>44040</v>
      </c>
      <c r="B182" s="81">
        <v>246488</v>
      </c>
      <c r="C182" s="81">
        <v>35123</v>
      </c>
      <c r="D182" s="81">
        <v>198756</v>
      </c>
      <c r="E182" s="81">
        <v>6634293</v>
      </c>
      <c r="F182" s="81">
        <f t="shared" si="351"/>
        <v>202</v>
      </c>
      <c r="G182" s="81">
        <f t="shared" si="352"/>
        <v>11</v>
      </c>
      <c r="H182" s="81">
        <f t="shared" si="353"/>
        <v>163</v>
      </c>
      <c r="I182" s="81">
        <f t="shared" si="354"/>
        <v>12609</v>
      </c>
      <c r="J182" s="82">
        <f t="shared" si="355"/>
        <v>1.612162744608461E-2</v>
      </c>
      <c r="K182" s="82">
        <f t="shared" si="356"/>
        <v>8.7433431364756381E-4</v>
      </c>
      <c r="L182" s="82">
        <f t="shared" si="357"/>
        <v>1.2956044829504808E-2</v>
      </c>
      <c r="M182" s="81">
        <f t="shared" si="358"/>
        <v>1.1656677867769567</v>
      </c>
      <c r="N182" s="84">
        <f t="shared" si="359"/>
        <v>0.14249375223134594</v>
      </c>
      <c r="O182" s="84"/>
      <c r="P182" s="85">
        <f t="shared" si="360"/>
        <v>0.80635162766544421</v>
      </c>
      <c r="Q182" s="87">
        <f t="shared" si="361"/>
        <v>0.14249375223134594</v>
      </c>
      <c r="R182" s="96">
        <f t="shared" si="362"/>
        <v>5.1154620103209814E-2</v>
      </c>
      <c r="AB182" s="119">
        <f t="shared" si="363"/>
        <v>248</v>
      </c>
      <c r="AC182" s="120">
        <f t="shared" si="364"/>
        <v>7.1428571428571432</v>
      </c>
      <c r="AL182">
        <f t="shared" si="325"/>
        <v>6634293</v>
      </c>
      <c r="AM182">
        <f t="shared" si="365"/>
        <v>48170</v>
      </c>
      <c r="AN182">
        <f t="shared" si="367"/>
        <v>46983</v>
      </c>
      <c r="AO182" s="3">
        <f t="shared" si="366"/>
        <v>7.7706882355819029E-4</v>
      </c>
      <c r="AP182" s="3"/>
    </row>
    <row r="183" spans="1:42" ht="13.8" x14ac:dyDescent="0.25">
      <c r="A183" s="95">
        <v>44041</v>
      </c>
      <c r="B183" s="81">
        <v>246776</v>
      </c>
      <c r="C183" s="81">
        <v>35129</v>
      </c>
      <c r="D183" s="81">
        <v>199031</v>
      </c>
      <c r="E183" s="81">
        <v>6690311</v>
      </c>
      <c r="F183" s="81">
        <f t="shared" si="351"/>
        <v>288</v>
      </c>
      <c r="G183" s="81">
        <f t="shared" si="352"/>
        <v>6</v>
      </c>
      <c r="H183" s="81">
        <f t="shared" si="353"/>
        <v>275</v>
      </c>
      <c r="I183" s="81">
        <f t="shared" si="354"/>
        <v>12616</v>
      </c>
      <c r="J183" s="82">
        <f t="shared" si="355"/>
        <v>2.2934325587005002E-2</v>
      </c>
      <c r="K183" s="82">
        <f t="shared" si="356"/>
        <v>4.7585058291696409E-4</v>
      </c>
      <c r="L183" s="82">
        <f t="shared" si="357"/>
        <v>2.1809818383694186E-2</v>
      </c>
      <c r="M183" s="81">
        <f t="shared" si="358"/>
        <v>1.0291064460019432</v>
      </c>
      <c r="N183" s="84">
        <f t="shared" si="359"/>
        <v>0.14235176840535546</v>
      </c>
      <c r="O183" s="84"/>
      <c r="P183" s="85">
        <f t="shared" si="360"/>
        <v>0.80652494569974387</v>
      </c>
      <c r="Q183" s="87">
        <f t="shared" si="361"/>
        <v>0.14235176840535546</v>
      </c>
      <c r="R183" s="96">
        <f t="shared" si="362"/>
        <v>5.1123285894900672E-2</v>
      </c>
      <c r="AB183" s="119">
        <f t="shared" si="363"/>
        <v>249.14285714285714</v>
      </c>
      <c r="AC183" s="120">
        <f t="shared" si="364"/>
        <v>6.7142857142857144</v>
      </c>
      <c r="AL183">
        <f t="shared" si="325"/>
        <v>6690311</v>
      </c>
      <c r="AM183">
        <f t="shared" si="365"/>
        <v>56018</v>
      </c>
      <c r="AN183">
        <f t="shared" si="367"/>
        <v>47940.142857142855</v>
      </c>
      <c r="AO183" s="3">
        <f t="shared" si="366"/>
        <v>7.9289935532451266E-4</v>
      </c>
      <c r="AP183" s="3"/>
    </row>
    <row r="184" spans="1:42" ht="13.8" x14ac:dyDescent="0.25">
      <c r="A184" s="95">
        <v>44042</v>
      </c>
      <c r="B184" s="81">
        <v>247158</v>
      </c>
      <c r="C184" s="81">
        <v>35132</v>
      </c>
      <c r="D184" s="81">
        <v>199796</v>
      </c>
      <c r="E184" s="81">
        <v>6752169</v>
      </c>
      <c r="F184" s="81">
        <f t="shared" si="351"/>
        <v>382</v>
      </c>
      <c r="G184" s="81">
        <f t="shared" si="352"/>
        <v>3</v>
      </c>
      <c r="H184" s="81">
        <f t="shared" si="353"/>
        <v>765</v>
      </c>
      <c r="I184" s="81">
        <f t="shared" si="354"/>
        <v>12230</v>
      </c>
      <c r="J184" s="82">
        <f t="shared" si="355"/>
        <v>3.0403101570623689E-2</v>
      </c>
      <c r="K184" s="82">
        <f t="shared" si="356"/>
        <v>2.3779327837666455E-4</v>
      </c>
      <c r="L184" s="82">
        <f t="shared" si="357"/>
        <v>6.0637285986049463E-2</v>
      </c>
      <c r="M184" s="81">
        <f t="shared" si="358"/>
        <v>0.49943428309243287</v>
      </c>
      <c r="N184" s="84">
        <f t="shared" si="359"/>
        <v>0.14214389176154524</v>
      </c>
      <c r="O184" s="84"/>
      <c r="P184" s="85">
        <f t="shared" si="360"/>
        <v>0.80837359098228667</v>
      </c>
      <c r="Q184" s="87">
        <f t="shared" si="361"/>
        <v>0.14214389176154524</v>
      </c>
      <c r="R184" s="96">
        <f t="shared" si="362"/>
        <v>4.9482517256168146E-2</v>
      </c>
      <c r="AB184" s="119">
        <f t="shared" si="363"/>
        <v>260</v>
      </c>
      <c r="AC184" s="120">
        <f t="shared" si="364"/>
        <v>5.7142857142857144</v>
      </c>
      <c r="AL184">
        <f t="shared" si="325"/>
        <v>6752169</v>
      </c>
      <c r="AM184">
        <f t="shared" si="365"/>
        <v>61858</v>
      </c>
      <c r="AN184">
        <f t="shared" si="367"/>
        <v>48161.142857142855</v>
      </c>
      <c r="AO184" s="3">
        <f t="shared" si="366"/>
        <v>7.9655455422637843E-4</v>
      </c>
      <c r="AP184" s="3"/>
    </row>
    <row r="185" spans="1:42" ht="13.8" x14ac:dyDescent="0.25">
      <c r="A185" s="95">
        <v>44043</v>
      </c>
      <c r="B185" s="81">
        <v>247537</v>
      </c>
      <c r="C185" s="81">
        <v>35141</v>
      </c>
      <c r="D185" s="81">
        <v>199974</v>
      </c>
      <c r="E185" s="81">
        <v>6813113</v>
      </c>
      <c r="F185" s="81">
        <f t="shared" si="351"/>
        <v>379</v>
      </c>
      <c r="G185" s="81">
        <f t="shared" si="352"/>
        <v>9</v>
      </c>
      <c r="H185" s="81">
        <f t="shared" si="353"/>
        <v>178</v>
      </c>
      <c r="I185" s="81">
        <f t="shared" si="354"/>
        <v>12422</v>
      </c>
      <c r="J185" s="82">
        <f t="shared" si="355"/>
        <v>3.1116569820062785E-2</v>
      </c>
      <c r="K185" s="82">
        <f t="shared" si="356"/>
        <v>7.3589533932951758E-4</v>
      </c>
      <c r="L185" s="82">
        <f t="shared" si="357"/>
        <v>1.4554374488961569E-2</v>
      </c>
      <c r="M185" s="81">
        <f t="shared" si="358"/>
        <v>2.0350569459859242</v>
      </c>
      <c r="N185" s="84">
        <f t="shared" si="359"/>
        <v>0.14196261568977567</v>
      </c>
      <c r="O185" s="84"/>
      <c r="P185" s="85">
        <f t="shared" si="360"/>
        <v>0.80785498733522665</v>
      </c>
      <c r="Q185" s="87">
        <f t="shared" si="361"/>
        <v>0.14196261568977567</v>
      </c>
      <c r="R185" s="96">
        <f t="shared" si="362"/>
        <v>5.0182396974997712E-2</v>
      </c>
      <c r="AB185" s="119">
        <f t="shared" si="363"/>
        <v>278.14285714285717</v>
      </c>
      <c r="AC185" s="120">
        <f t="shared" si="364"/>
        <v>6.2857142857142856</v>
      </c>
      <c r="AL185">
        <f t="shared" si="325"/>
        <v>6813113</v>
      </c>
      <c r="AM185">
        <f t="shared" si="365"/>
        <v>60944</v>
      </c>
      <c r="AN185">
        <f t="shared" si="367"/>
        <v>49248.285714285717</v>
      </c>
      <c r="AO185" s="3">
        <f t="shared" si="366"/>
        <v>8.1453520299379844E-4</v>
      </c>
      <c r="AP185" s="3"/>
    </row>
    <row r="186" spans="1:42" ht="13.8" x14ac:dyDescent="0.25">
      <c r="A186" s="95">
        <v>44044</v>
      </c>
      <c r="B186" s="81">
        <v>247832</v>
      </c>
      <c r="C186" s="81">
        <v>35146</v>
      </c>
      <c r="D186" s="81">
        <v>200229</v>
      </c>
      <c r="E186" s="81">
        <v>6873496</v>
      </c>
      <c r="F186" s="81">
        <f t="shared" si="351"/>
        <v>295</v>
      </c>
      <c r="G186" s="81">
        <f t="shared" si="352"/>
        <v>5</v>
      </c>
      <c r="H186" s="81">
        <f t="shared" si="353"/>
        <v>255</v>
      </c>
      <c r="I186" s="81">
        <f t="shared" si="354"/>
        <v>12457</v>
      </c>
      <c r="J186" s="82">
        <f t="shared" si="355"/>
        <v>2.3845815946472976E-2</v>
      </c>
      <c r="K186" s="82">
        <f t="shared" si="356"/>
        <v>4.0251167283851232E-4</v>
      </c>
      <c r="L186" s="82">
        <f t="shared" si="357"/>
        <v>2.0528095314764128E-2</v>
      </c>
      <c r="M186" s="81">
        <f t="shared" si="358"/>
        <v>1.1392797141811051</v>
      </c>
      <c r="N186" s="84">
        <f t="shared" si="359"/>
        <v>0.14181380935472418</v>
      </c>
      <c r="O186" s="84"/>
      <c r="P186" s="85">
        <f t="shared" si="360"/>
        <v>0.80792230220471928</v>
      </c>
      <c r="Q186" s="87">
        <f t="shared" si="361"/>
        <v>0.14181380935472418</v>
      </c>
      <c r="R186" s="96">
        <f t="shared" si="362"/>
        <v>5.0263888440556515E-2</v>
      </c>
      <c r="AB186" s="119">
        <f t="shared" si="363"/>
        <v>281.14285714285717</v>
      </c>
      <c r="AC186" s="120">
        <f t="shared" si="364"/>
        <v>6.2857142857142856</v>
      </c>
      <c r="AL186">
        <f t="shared" si="325"/>
        <v>6873496</v>
      </c>
      <c r="AM186">
        <f t="shared" si="365"/>
        <v>60383</v>
      </c>
      <c r="AN186">
        <f t="shared" si="367"/>
        <v>50492.857142857145</v>
      </c>
      <c r="AO186" s="3">
        <f t="shared" si="366"/>
        <v>8.3511961982188799E-4</v>
      </c>
      <c r="AP186" s="3"/>
    </row>
    <row r="187" spans="1:42" ht="13.8" x14ac:dyDescent="0.25">
      <c r="A187" s="95">
        <v>44045</v>
      </c>
      <c r="B187" s="81">
        <v>248070</v>
      </c>
      <c r="C187" s="81">
        <v>35154</v>
      </c>
      <c r="D187" s="81">
        <v>200460</v>
      </c>
      <c r="E187" s="81">
        <v>6916765</v>
      </c>
      <c r="F187" s="81">
        <f t="shared" si="351"/>
        <v>238</v>
      </c>
      <c r="G187" s="81">
        <f t="shared" si="352"/>
        <v>8</v>
      </c>
      <c r="H187" s="81">
        <f t="shared" si="353"/>
        <v>231</v>
      </c>
      <c r="I187" s="81">
        <f t="shared" si="354"/>
        <v>12456</v>
      </c>
      <c r="J187" s="82">
        <f t="shared" si="355"/>
        <v>1.9184360056204448E-2</v>
      </c>
      <c r="K187" s="82">
        <f t="shared" si="356"/>
        <v>6.4220919964678492E-4</v>
      </c>
      <c r="L187" s="82">
        <f t="shared" si="357"/>
        <v>1.8543790639800915E-2</v>
      </c>
      <c r="M187" s="81">
        <f t="shared" si="358"/>
        <v>0.99991453230183602</v>
      </c>
      <c r="N187" s="84">
        <f t="shared" si="359"/>
        <v>0.14171000120933608</v>
      </c>
      <c r="O187" s="84"/>
      <c r="P187" s="85">
        <f t="shared" si="360"/>
        <v>0.80807836497762731</v>
      </c>
      <c r="Q187" s="87">
        <f t="shared" si="361"/>
        <v>0.14171000120933608</v>
      </c>
      <c r="R187" s="96">
        <f t="shared" si="362"/>
        <v>5.0211633813036616E-2</v>
      </c>
      <c r="AB187" s="119">
        <f t="shared" si="363"/>
        <v>278.85714285714283</v>
      </c>
      <c r="AC187" s="120">
        <f t="shared" si="364"/>
        <v>6.7142857142857144</v>
      </c>
      <c r="AL187">
        <f t="shared" si="325"/>
        <v>6916765</v>
      </c>
      <c r="AM187">
        <f t="shared" si="365"/>
        <v>43269</v>
      </c>
      <c r="AN187">
        <f t="shared" si="367"/>
        <v>50884.714285714283</v>
      </c>
      <c r="AO187" s="3">
        <f t="shared" si="366"/>
        <v>8.4160068678233908E-4</v>
      </c>
      <c r="AP187" s="3"/>
    </row>
    <row r="188" spans="1:42" ht="13.8" x14ac:dyDescent="0.25">
      <c r="A188" s="95">
        <v>44046</v>
      </c>
      <c r="B188" s="81">
        <v>248229</v>
      </c>
      <c r="C188" s="81">
        <v>35166</v>
      </c>
      <c r="D188" s="81">
        <v>200589</v>
      </c>
      <c r="E188" s="81">
        <v>6940801</v>
      </c>
      <c r="F188" s="81">
        <f t="shared" si="351"/>
        <v>159</v>
      </c>
      <c r="G188" s="81">
        <f t="shared" si="352"/>
        <v>12</v>
      </c>
      <c r="H188" s="81">
        <f t="shared" si="353"/>
        <v>129</v>
      </c>
      <c r="I188" s="81">
        <f t="shared" si="354"/>
        <v>12474</v>
      </c>
      <c r="J188" s="82">
        <f t="shared" si="355"/>
        <v>1.2817521821805804E-2</v>
      </c>
      <c r="K188" s="82">
        <f t="shared" si="356"/>
        <v>9.6339113680154141E-4</v>
      </c>
      <c r="L188" s="82">
        <f t="shared" si="357"/>
        <v>1.0356454720616571E-2</v>
      </c>
      <c r="M188" s="81">
        <f t="shared" si="358"/>
        <v>1.1323053320029297</v>
      </c>
      <c r="N188" s="84">
        <f t="shared" si="359"/>
        <v>0.14166757308775366</v>
      </c>
      <c r="O188" s="84"/>
      <c r="P188" s="85">
        <f t="shared" si="360"/>
        <v>0.80808044185006589</v>
      </c>
      <c r="Q188" s="87">
        <f t="shared" si="361"/>
        <v>0.14166757308775366</v>
      </c>
      <c r="R188" s="96">
        <f t="shared" si="362"/>
        <v>5.0251985062180426E-2</v>
      </c>
      <c r="AB188" s="119">
        <f t="shared" si="363"/>
        <v>277.57142857142856</v>
      </c>
      <c r="AC188" s="120">
        <f t="shared" si="364"/>
        <v>7.7142857142857144</v>
      </c>
      <c r="AL188">
        <f t="shared" si="325"/>
        <v>6940801</v>
      </c>
      <c r="AM188">
        <f t="shared" si="365"/>
        <v>24036</v>
      </c>
      <c r="AN188">
        <f t="shared" si="367"/>
        <v>50668.285714285717</v>
      </c>
      <c r="AO188" s="3">
        <f t="shared" si="366"/>
        <v>8.3802109639040205E-4</v>
      </c>
      <c r="AP188" s="3"/>
    </row>
    <row r="189" spans="1:42" ht="13.8" x14ac:dyDescent="0.25">
      <c r="A189" s="95">
        <v>44047</v>
      </c>
      <c r="B189" s="81">
        <v>248419</v>
      </c>
      <c r="C189" s="81">
        <v>35171</v>
      </c>
      <c r="D189" s="81">
        <v>200766</v>
      </c>
      <c r="E189" s="81">
        <v>6984589</v>
      </c>
      <c r="F189" s="81">
        <f t="shared" si="351"/>
        <v>190</v>
      </c>
      <c r="G189" s="81">
        <f t="shared" si="352"/>
        <v>5</v>
      </c>
      <c r="H189" s="81">
        <f t="shared" si="353"/>
        <v>177</v>
      </c>
      <c r="I189" s="81">
        <f t="shared" si="354"/>
        <v>12482</v>
      </c>
      <c r="J189" s="82">
        <f t="shared" si="355"/>
        <v>1.529447411396633E-2</v>
      </c>
      <c r="K189" s="82">
        <f t="shared" si="356"/>
        <v>4.0083373416706749E-4</v>
      </c>
      <c r="L189" s="82">
        <f t="shared" si="357"/>
        <v>1.4189514189514189E-2</v>
      </c>
      <c r="M189" s="81">
        <f t="shared" si="358"/>
        <v>1.0482597258110771</v>
      </c>
      <c r="N189" s="84">
        <f t="shared" si="359"/>
        <v>0.14157934779545847</v>
      </c>
      <c r="O189" s="84"/>
      <c r="P189" s="85">
        <f t="shared" si="360"/>
        <v>0.80817489805530174</v>
      </c>
      <c r="Q189" s="87">
        <f t="shared" si="361"/>
        <v>0.14157934779545847</v>
      </c>
      <c r="R189" s="96">
        <f t="shared" si="362"/>
        <v>5.0245754149239819E-2</v>
      </c>
      <c r="AB189" s="119">
        <f t="shared" si="363"/>
        <v>275.85714285714283</v>
      </c>
      <c r="AC189" s="120">
        <f t="shared" si="364"/>
        <v>6.8571428571428568</v>
      </c>
      <c r="AL189">
        <f t="shared" si="325"/>
        <v>6984589</v>
      </c>
      <c r="AM189">
        <f t="shared" si="365"/>
        <v>43788</v>
      </c>
      <c r="AN189">
        <f t="shared" si="367"/>
        <v>50042.285714285717</v>
      </c>
      <c r="AO189" s="3">
        <f t="shared" si="366"/>
        <v>8.2766745606204016E-4</v>
      </c>
      <c r="AP189" s="3"/>
    </row>
    <row r="190" spans="1:42" ht="13.8" x14ac:dyDescent="0.25">
      <c r="A190" s="95">
        <v>44048</v>
      </c>
      <c r="B190" s="81">
        <v>248803</v>
      </c>
      <c r="C190" s="81">
        <v>35181</v>
      </c>
      <c r="D190" s="81">
        <v>200976</v>
      </c>
      <c r="E190" s="81">
        <v>7041040</v>
      </c>
      <c r="F190" s="81">
        <f t="shared" si="351"/>
        <v>384</v>
      </c>
      <c r="G190" s="81">
        <f t="shared" si="352"/>
        <v>10</v>
      </c>
      <c r="H190" s="81">
        <f t="shared" si="353"/>
        <v>210</v>
      </c>
      <c r="I190" s="81">
        <f t="shared" si="354"/>
        <v>12646</v>
      </c>
      <c r="J190" s="82">
        <f t="shared" si="355"/>
        <v>3.0891223103466273E-2</v>
      </c>
      <c r="K190" s="82">
        <f t="shared" si="356"/>
        <v>8.0115366127223205E-4</v>
      </c>
      <c r="L190" s="82">
        <f t="shared" si="357"/>
        <v>1.6824226886716871E-2</v>
      </c>
      <c r="M190" s="81">
        <f t="shared" si="358"/>
        <v>1.7526556671703004</v>
      </c>
      <c r="N190" s="84">
        <f t="shared" si="359"/>
        <v>0.14140102812265126</v>
      </c>
      <c r="O190" s="84"/>
      <c r="P190" s="85">
        <f t="shared" si="360"/>
        <v>0.80777161047093482</v>
      </c>
      <c r="Q190" s="87">
        <f t="shared" si="361"/>
        <v>0.14140102812265126</v>
      </c>
      <c r="R190" s="96">
        <f t="shared" si="362"/>
        <v>5.0827361406413862E-2</v>
      </c>
      <c r="AB190" s="119">
        <f t="shared" si="363"/>
        <v>289.57142857142856</v>
      </c>
      <c r="AC190" s="120">
        <f t="shared" si="364"/>
        <v>7.4285714285714288</v>
      </c>
      <c r="AL190">
        <f t="shared" si="325"/>
        <v>7041040</v>
      </c>
      <c r="AM190">
        <f t="shared" si="365"/>
        <v>56451</v>
      </c>
      <c r="AN190">
        <f>AVERAGE(AM184:AM190)</f>
        <v>50104.142857142855</v>
      </c>
      <c r="AO190" s="3">
        <f>AN190/$B$2</f>
        <v>8.2869053371201283E-4</v>
      </c>
      <c r="AP190" s="3"/>
    </row>
    <row r="191" spans="1:42" ht="13.8" x14ac:dyDescent="0.25">
      <c r="A191" s="95">
        <v>44049</v>
      </c>
      <c r="B191" s="81">
        <v>249204</v>
      </c>
      <c r="C191" s="81">
        <v>35187</v>
      </c>
      <c r="D191" s="81">
        <v>201323</v>
      </c>
      <c r="E191" s="81">
        <v>7099713</v>
      </c>
      <c r="F191" s="81">
        <f t="shared" si="351"/>
        <v>401</v>
      </c>
      <c r="G191" s="81">
        <f t="shared" si="352"/>
        <v>6</v>
      </c>
      <c r="H191" s="81">
        <f t="shared" si="353"/>
        <v>347</v>
      </c>
      <c r="I191" s="81">
        <f t="shared" si="354"/>
        <v>12694</v>
      </c>
      <c r="J191" s="82">
        <f t="shared" si="355"/>
        <v>3.1840657170143331E-2</v>
      </c>
      <c r="K191" s="82">
        <f t="shared" si="356"/>
        <v>4.7445832674363435E-4</v>
      </c>
      <c r="L191" s="82">
        <f t="shared" si="357"/>
        <v>2.7439506563340186E-2</v>
      </c>
      <c r="M191" s="81">
        <f t="shared" si="358"/>
        <v>1.1406712480839452</v>
      </c>
      <c r="N191" s="84">
        <f t="shared" si="359"/>
        <v>0.14119757307266337</v>
      </c>
      <c r="O191" s="84"/>
      <c r="P191" s="85">
        <f t="shared" si="360"/>
        <v>0.80786423973933008</v>
      </c>
      <c r="Q191" s="87">
        <f t="shared" si="361"/>
        <v>0.14119757307266337</v>
      </c>
      <c r="R191" s="96">
        <f t="shared" si="362"/>
        <v>5.0938187188006578E-2</v>
      </c>
      <c r="AB191" s="119">
        <f t="shared" si="363"/>
        <v>292.28571428571428</v>
      </c>
      <c r="AC191" s="120">
        <f t="shared" si="364"/>
        <v>7.8571428571428568</v>
      </c>
      <c r="AL191">
        <f t="shared" si="325"/>
        <v>7099713</v>
      </c>
      <c r="AM191">
        <f t="shared" si="365"/>
        <v>58673</v>
      </c>
      <c r="AN191">
        <f t="shared" si="367"/>
        <v>49649.142857142855</v>
      </c>
      <c r="AO191" s="3">
        <f t="shared" si="366"/>
        <v>8.2116512420817153E-4</v>
      </c>
      <c r="AP191" s="3"/>
    </row>
    <row r="192" spans="1:42" ht="13.8" x14ac:dyDescent="0.25">
      <c r="A192" s="95">
        <v>44050</v>
      </c>
      <c r="B192" s="81">
        <v>249756</v>
      </c>
      <c r="C192" s="81">
        <v>35190</v>
      </c>
      <c r="D192" s="81">
        <v>201642</v>
      </c>
      <c r="E192" s="81">
        <v>7158909</v>
      </c>
      <c r="F192" s="81">
        <f t="shared" si="351"/>
        <v>552</v>
      </c>
      <c r="G192" s="81">
        <f t="shared" si="352"/>
        <v>3</v>
      </c>
      <c r="H192" s="81">
        <f t="shared" si="353"/>
        <v>319</v>
      </c>
      <c r="I192" s="81">
        <f t="shared" si="354"/>
        <v>12924</v>
      </c>
      <c r="J192" s="82">
        <f t="shared" si="355"/>
        <v>4.3665084365098188E-2</v>
      </c>
      <c r="K192" s="82">
        <f t="shared" si="356"/>
        <v>2.3633212541358123E-4</v>
      </c>
      <c r="L192" s="82">
        <f t="shared" si="357"/>
        <v>2.5129982668977469E-2</v>
      </c>
      <c r="M192" s="81">
        <f t="shared" si="358"/>
        <v>1.7213806861197405</v>
      </c>
      <c r="N192" s="84">
        <f t="shared" si="359"/>
        <v>0.14089751597559219</v>
      </c>
      <c r="O192" s="84"/>
      <c r="P192" s="85">
        <f t="shared" si="360"/>
        <v>0.80735597943592952</v>
      </c>
      <c r="Q192" s="87">
        <f t="shared" si="361"/>
        <v>0.14089751597559219</v>
      </c>
      <c r="R192" s="96">
        <f t="shared" si="362"/>
        <v>5.1746504588478293E-2</v>
      </c>
      <c r="AB192" s="119">
        <f t="shared" si="363"/>
        <v>317</v>
      </c>
      <c r="AC192" s="120">
        <f t="shared" si="364"/>
        <v>7</v>
      </c>
      <c r="AL192">
        <f t="shared" si="325"/>
        <v>7158909</v>
      </c>
      <c r="AM192">
        <f t="shared" si="365"/>
        <v>59196</v>
      </c>
      <c r="AN192">
        <f t="shared" si="367"/>
        <v>49399.428571428572</v>
      </c>
      <c r="AO192" s="3">
        <f t="shared" si="366"/>
        <v>8.1703500935331611E-4</v>
      </c>
      <c r="AP192" s="3"/>
    </row>
    <row r="193" spans="1:42" ht="13.8" x14ac:dyDescent="0.25">
      <c r="A193" s="95">
        <v>44051</v>
      </c>
      <c r="B193" s="81">
        <v>250103</v>
      </c>
      <c r="C193" s="81">
        <v>35203</v>
      </c>
      <c r="D193" s="81">
        <v>201947</v>
      </c>
      <c r="E193" s="81">
        <v>7212207</v>
      </c>
      <c r="F193" s="81">
        <f t="shared" si="351"/>
        <v>347</v>
      </c>
      <c r="G193" s="81">
        <f t="shared" si="352"/>
        <v>13</v>
      </c>
      <c r="H193" s="81">
        <f t="shared" si="353"/>
        <v>305</v>
      </c>
      <c r="I193" s="81">
        <f t="shared" si="354"/>
        <v>12953</v>
      </c>
      <c r="J193" s="82">
        <f t="shared" si="355"/>
        <v>2.6960641819165798E-2</v>
      </c>
      <c r="K193" s="82">
        <f t="shared" si="356"/>
        <v>1.0058805323429278E-3</v>
      </c>
      <c r="L193" s="82">
        <f t="shared" si="357"/>
        <v>2.3599504797276384E-2</v>
      </c>
      <c r="M193" s="81">
        <f t="shared" si="358"/>
        <v>1.0957211788393044</v>
      </c>
      <c r="N193" s="84">
        <f t="shared" si="359"/>
        <v>0.14075400934814855</v>
      </c>
      <c r="O193" s="84"/>
      <c r="P193" s="85">
        <f t="shared" si="360"/>
        <v>0.80745532840469725</v>
      </c>
      <c r="Q193" s="87">
        <f t="shared" si="361"/>
        <v>0.14075400934814855</v>
      </c>
      <c r="R193" s="96">
        <f t="shared" si="362"/>
        <v>5.1790662247154229E-2</v>
      </c>
      <c r="AB193" s="119">
        <f t="shared" si="363"/>
        <v>324.42857142857144</v>
      </c>
      <c r="AC193" s="120">
        <f t="shared" si="364"/>
        <v>8.1428571428571423</v>
      </c>
      <c r="AL193">
        <f t="shared" si="325"/>
        <v>7212207</v>
      </c>
      <c r="AM193">
        <f t="shared" si="365"/>
        <v>53298</v>
      </c>
      <c r="AN193">
        <f t="shared" si="367"/>
        <v>48387.285714285717</v>
      </c>
      <c r="AO193" s="3">
        <f t="shared" si="366"/>
        <v>8.0029481270191402E-4</v>
      </c>
      <c r="AP193" s="3"/>
    </row>
    <row r="194" spans="1:42" ht="13.8" x14ac:dyDescent="0.25">
      <c r="A194" s="95">
        <v>44052</v>
      </c>
      <c r="B194" s="81">
        <v>250566</v>
      </c>
      <c r="C194" s="81">
        <v>35205</v>
      </c>
      <c r="D194" s="81">
        <v>202098</v>
      </c>
      <c r="E194" s="81">
        <v>7249844</v>
      </c>
      <c r="F194" s="81">
        <f t="shared" si="351"/>
        <v>463</v>
      </c>
      <c r="G194" s="81">
        <f t="shared" si="352"/>
        <v>2</v>
      </c>
      <c r="H194" s="81">
        <f t="shared" si="353"/>
        <v>151</v>
      </c>
      <c r="I194" s="81">
        <f t="shared" si="354"/>
        <v>13263</v>
      </c>
      <c r="J194" s="82">
        <f t="shared" si="355"/>
        <v>3.5893088484764364E-2</v>
      </c>
      <c r="K194" s="82">
        <f t="shared" si="356"/>
        <v>1.5440438508453641E-4</v>
      </c>
      <c r="L194" s="82">
        <f t="shared" si="357"/>
        <v>1.1657531073882498E-2</v>
      </c>
      <c r="M194" s="81">
        <f t="shared" si="358"/>
        <v>3.0387135630271427</v>
      </c>
      <c r="N194" s="84">
        <f t="shared" si="359"/>
        <v>0.14050190369004573</v>
      </c>
      <c r="O194" s="84"/>
      <c r="P194" s="85">
        <f t="shared" si="360"/>
        <v>0.80656593472378535</v>
      </c>
      <c r="Q194" s="87">
        <f t="shared" si="361"/>
        <v>0.14050190369004573</v>
      </c>
      <c r="R194" s="96">
        <f t="shared" si="362"/>
        <v>5.2932161586168869E-2</v>
      </c>
      <c r="AB194" s="119">
        <f t="shared" si="363"/>
        <v>356.57142857142856</v>
      </c>
      <c r="AC194" s="120">
        <f t="shared" si="364"/>
        <v>7.2857142857142856</v>
      </c>
      <c r="AL194">
        <f t="shared" si="325"/>
        <v>7249844</v>
      </c>
      <c r="AM194">
        <f t="shared" si="365"/>
        <v>37637</v>
      </c>
      <c r="AN194">
        <f t="shared" si="367"/>
        <v>47582.714285714283</v>
      </c>
      <c r="AO194" s="3">
        <f t="shared" si="366"/>
        <v>7.8698771495446201E-4</v>
      </c>
      <c r="AP194" s="3"/>
    </row>
    <row r="195" spans="1:42" ht="13.8" x14ac:dyDescent="0.25">
      <c r="A195" s="95">
        <v>44053</v>
      </c>
      <c r="B195" s="81">
        <v>250825</v>
      </c>
      <c r="C195" s="81">
        <v>35209</v>
      </c>
      <c r="D195" s="81">
        <v>202248</v>
      </c>
      <c r="E195" s="81">
        <v>7276276</v>
      </c>
      <c r="F195" s="81">
        <f t="shared" si="351"/>
        <v>259</v>
      </c>
      <c r="G195" s="81">
        <f t="shared" si="352"/>
        <v>4</v>
      </c>
      <c r="H195" s="81">
        <f t="shared" si="353"/>
        <v>150</v>
      </c>
      <c r="I195" s="81">
        <f t="shared" si="354"/>
        <v>13368</v>
      </c>
      <c r="J195" s="82">
        <f t="shared" si="355"/>
        <v>1.9609275044385803E-2</v>
      </c>
      <c r="K195" s="82">
        <f t="shared" si="356"/>
        <v>3.0159089195506294E-4</v>
      </c>
      <c r="L195" s="82">
        <f t="shared" si="357"/>
        <v>1.1309658448314861E-2</v>
      </c>
      <c r="M195" s="81">
        <f t="shared" si="358"/>
        <v>1.6888169799590189</v>
      </c>
      <c r="N195" s="84">
        <f t="shared" si="359"/>
        <v>0.14037276985946376</v>
      </c>
      <c r="O195" s="84"/>
      <c r="P195" s="85">
        <f t="shared" si="360"/>
        <v>0.80633110734575897</v>
      </c>
      <c r="Q195" s="87">
        <f t="shared" si="361"/>
        <v>0.14037276985946376</v>
      </c>
      <c r="R195" s="96">
        <f t="shared" si="362"/>
        <v>5.3296122794777245E-2</v>
      </c>
      <c r="AB195" s="119">
        <f t="shared" si="363"/>
        <v>370.85714285714283</v>
      </c>
      <c r="AC195" s="120">
        <f t="shared" si="364"/>
        <v>6.1428571428571432</v>
      </c>
      <c r="AL195">
        <f t="shared" si="325"/>
        <v>7276276</v>
      </c>
      <c r="AM195">
        <f t="shared" si="365"/>
        <v>26432</v>
      </c>
      <c r="AN195">
        <f t="shared" si="367"/>
        <v>47925</v>
      </c>
      <c r="AO195" s="3">
        <f t="shared" si="366"/>
        <v>7.9264890213537385E-4</v>
      </c>
      <c r="AP195" s="3"/>
    </row>
    <row r="196" spans="1:42" ht="13.8" x14ac:dyDescent="0.25">
      <c r="A196" s="95">
        <v>44054</v>
      </c>
      <c r="B196" s="81">
        <v>251237</v>
      </c>
      <c r="C196" s="81">
        <v>35215</v>
      </c>
      <c r="D196" s="81">
        <v>202461</v>
      </c>
      <c r="E196" s="81">
        <v>7316918</v>
      </c>
      <c r="F196" s="81">
        <f t="shared" si="351"/>
        <v>412</v>
      </c>
      <c r="G196" s="81">
        <f t="shared" si="352"/>
        <v>6</v>
      </c>
      <c r="H196" s="81">
        <f t="shared" si="353"/>
        <v>213</v>
      </c>
      <c r="I196" s="81">
        <f t="shared" si="354"/>
        <v>13561</v>
      </c>
      <c r="J196" s="82">
        <f t="shared" si="355"/>
        <v>3.0948256732281451E-2</v>
      </c>
      <c r="K196" s="82">
        <f t="shared" si="356"/>
        <v>4.4883303411131061E-4</v>
      </c>
      <c r="L196" s="82">
        <f t="shared" si="357"/>
        <v>1.5933572710951527E-2</v>
      </c>
      <c r="M196" s="81">
        <f t="shared" si="358"/>
        <v>1.8891155068362486</v>
      </c>
      <c r="N196" s="84">
        <f t="shared" si="359"/>
        <v>0.14016645637386213</v>
      </c>
      <c r="O196" s="84"/>
      <c r="P196" s="85">
        <f t="shared" si="360"/>
        <v>0.80585662143712911</v>
      </c>
      <c r="Q196" s="87">
        <f t="shared" si="361"/>
        <v>0.14016645637386213</v>
      </c>
      <c r="R196" s="96">
        <f t="shared" si="362"/>
        <v>5.3976922189008736E-2</v>
      </c>
      <c r="AB196" s="119">
        <f t="shared" si="363"/>
        <v>402.57142857142856</v>
      </c>
      <c r="AC196" s="120">
        <f t="shared" si="364"/>
        <v>6.2857142857142856</v>
      </c>
      <c r="AL196">
        <f t="shared" si="325"/>
        <v>7316918</v>
      </c>
      <c r="AM196">
        <f t="shared" si="365"/>
        <v>40642</v>
      </c>
      <c r="AN196">
        <f t="shared" si="367"/>
        <v>47475.571428571428</v>
      </c>
      <c r="AO196" s="3">
        <f t="shared" si="366"/>
        <v>7.8521564050300808E-4</v>
      </c>
      <c r="AP196" s="3"/>
    </row>
    <row r="197" spans="1:42" ht="13.8" x14ac:dyDescent="0.25">
      <c r="A197" s="95">
        <v>44055</v>
      </c>
      <c r="B197" s="81">
        <v>251713</v>
      </c>
      <c r="C197" s="81">
        <v>35225</v>
      </c>
      <c r="D197" s="81">
        <v>202697</v>
      </c>
      <c r="E197" s="81">
        <v>7369576</v>
      </c>
      <c r="F197" s="81">
        <f t="shared" si="351"/>
        <v>476</v>
      </c>
      <c r="G197" s="81">
        <f t="shared" si="352"/>
        <v>10</v>
      </c>
      <c r="H197" s="81">
        <f t="shared" si="353"/>
        <v>236</v>
      </c>
      <c r="I197" s="81">
        <f t="shared" si="354"/>
        <v>13791</v>
      </c>
      <c r="J197" s="82">
        <f t="shared" si="355"/>
        <v>3.5247118630919748E-2</v>
      </c>
      <c r="K197" s="82">
        <f t="shared" si="356"/>
        <v>7.3740874566772358E-4</v>
      </c>
      <c r="L197" s="82">
        <f t="shared" si="357"/>
        <v>1.7402846397758277E-2</v>
      </c>
      <c r="M197" s="81">
        <f t="shared" si="358"/>
        <v>1.9430332347719621</v>
      </c>
      <c r="N197" s="84">
        <f t="shared" si="359"/>
        <v>0.13994112342231033</v>
      </c>
      <c r="O197" s="84"/>
      <c r="P197" s="85">
        <f t="shared" si="360"/>
        <v>0.80527028798671507</v>
      </c>
      <c r="Q197" s="87">
        <f t="shared" si="361"/>
        <v>0.13994112342231033</v>
      </c>
      <c r="R197" s="96">
        <f t="shared" si="362"/>
        <v>5.4788588590974574E-2</v>
      </c>
      <c r="AB197" s="119">
        <f t="shared" si="363"/>
        <v>415.71428571428572</v>
      </c>
      <c r="AC197" s="120">
        <f t="shared" si="364"/>
        <v>6.2857142857142856</v>
      </c>
      <c r="AL197">
        <f t="shared" si="325"/>
        <v>7369576</v>
      </c>
      <c r="AM197">
        <f t="shared" si="365"/>
        <v>52658</v>
      </c>
      <c r="AN197">
        <f t="shared" si="367"/>
        <v>46933.714285714283</v>
      </c>
      <c r="AO197" s="3">
        <f t="shared" si="366"/>
        <v>7.7625366931052136E-4</v>
      </c>
      <c r="AP197" s="3"/>
    </row>
    <row r="198" spans="1:42" ht="13.8" x14ac:dyDescent="0.25">
      <c r="A198" s="95">
        <v>44056</v>
      </c>
      <c r="B198" s="81">
        <v>252235</v>
      </c>
      <c r="C198" s="81">
        <v>35231</v>
      </c>
      <c r="D198" s="81">
        <v>202923</v>
      </c>
      <c r="E198" s="81">
        <v>7420764</v>
      </c>
      <c r="F198" s="81">
        <f t="shared" si="351"/>
        <v>522</v>
      </c>
      <c r="G198" s="81">
        <f t="shared" si="352"/>
        <v>6</v>
      </c>
      <c r="H198" s="81">
        <f t="shared" si="353"/>
        <v>226</v>
      </c>
      <c r="I198" s="81">
        <f t="shared" si="354"/>
        <v>14081</v>
      </c>
      <c r="J198" s="82">
        <f t="shared" si="355"/>
        <v>3.8009010302103387E-2</v>
      </c>
      <c r="K198" s="82">
        <f t="shared" si="356"/>
        <v>4.3506634761801175E-4</v>
      </c>
      <c r="L198" s="82">
        <f t="shared" si="357"/>
        <v>1.6387499093611774E-2</v>
      </c>
      <c r="M198" s="81">
        <f t="shared" si="358"/>
        <v>2.2594062977427063</v>
      </c>
      <c r="N198" s="84">
        <f t="shared" si="359"/>
        <v>0.13967530279303031</v>
      </c>
      <c r="O198" s="84"/>
      <c r="P198" s="85">
        <f t="shared" si="360"/>
        <v>0.80449977203798051</v>
      </c>
      <c r="Q198" s="87">
        <f t="shared" si="361"/>
        <v>0.13967530279303031</v>
      </c>
      <c r="R198" s="96">
        <f t="shared" si="362"/>
        <v>5.5824925168989181E-2</v>
      </c>
      <c r="AB198" s="119">
        <f t="shared" si="363"/>
        <v>433</v>
      </c>
      <c r="AC198" s="120">
        <f t="shared" si="364"/>
        <v>6.2857142857142856</v>
      </c>
      <c r="AL198">
        <f t="shared" ref="AL198:AL220" si="368">IF(E198="",AL197,E198)</f>
        <v>7420764</v>
      </c>
      <c r="AM198">
        <f t="shared" si="365"/>
        <v>51188</v>
      </c>
      <c r="AN198">
        <f t="shared" si="367"/>
        <v>45864.428571428572</v>
      </c>
      <c r="AO198" s="3">
        <f t="shared" si="366"/>
        <v>7.5856836628501051E-4</v>
      </c>
      <c r="AP198" s="3"/>
    </row>
    <row r="199" spans="1:42" ht="13.8" x14ac:dyDescent="0.25">
      <c r="A199" s="95">
        <v>44057</v>
      </c>
      <c r="B199" s="81">
        <v>252809</v>
      </c>
      <c r="C199" s="81">
        <v>35234</v>
      </c>
      <c r="D199" s="81">
        <v>203326</v>
      </c>
      <c r="E199" s="81">
        <v>7467487</v>
      </c>
      <c r="F199" s="81">
        <f t="shared" si="351"/>
        <v>574</v>
      </c>
      <c r="G199" s="81">
        <f t="shared" si="352"/>
        <v>3</v>
      </c>
      <c r="H199" s="81">
        <f t="shared" si="353"/>
        <v>403</v>
      </c>
      <c r="I199" s="81">
        <f t="shared" si="354"/>
        <v>14249</v>
      </c>
      <c r="J199" s="82">
        <f t="shared" si="355"/>
        <v>4.0934922824326384E-2</v>
      </c>
      <c r="K199" s="82">
        <f t="shared" si="356"/>
        <v>2.1305305020950216E-4</v>
      </c>
      <c r="L199" s="82">
        <f t="shared" si="357"/>
        <v>2.8620126411476456E-2</v>
      </c>
      <c r="M199" s="81">
        <f t="shared" si="358"/>
        <v>1.4197158824860587</v>
      </c>
      <c r="N199" s="84">
        <f t="shared" si="359"/>
        <v>0.13937003825022051</v>
      </c>
      <c r="O199" s="84"/>
      <c r="P199" s="85">
        <f t="shared" si="360"/>
        <v>0.80426725314367764</v>
      </c>
      <c r="Q199" s="87">
        <f t="shared" si="361"/>
        <v>0.13937003825022051</v>
      </c>
      <c r="R199" s="96">
        <f t="shared" si="362"/>
        <v>5.6362708606101819E-2</v>
      </c>
      <c r="AB199" s="119">
        <f t="shared" si="363"/>
        <v>436.14285714285717</v>
      </c>
      <c r="AC199" s="120">
        <f t="shared" si="364"/>
        <v>6.2857142857142856</v>
      </c>
      <c r="AL199">
        <f t="shared" si="368"/>
        <v>7467487</v>
      </c>
      <c r="AM199">
        <f t="shared" si="365"/>
        <v>46723</v>
      </c>
      <c r="AN199">
        <f t="shared" si="367"/>
        <v>44082.571428571428</v>
      </c>
      <c r="AO199" s="3">
        <f t="shared" si="366"/>
        <v>7.2909758677436288E-4</v>
      </c>
      <c r="AP199" s="3"/>
    </row>
    <row r="200" spans="1:42" ht="13.8" x14ac:dyDescent="0.25">
      <c r="A200" s="95">
        <v>44058</v>
      </c>
      <c r="B200" s="81">
        <v>253438</v>
      </c>
      <c r="C200" s="81">
        <v>35392</v>
      </c>
      <c r="D200" s="81">
        <v>203640</v>
      </c>
      <c r="E200" s="81">
        <v>7520610</v>
      </c>
      <c r="F200" s="81">
        <f t="shared" si="351"/>
        <v>629</v>
      </c>
      <c r="G200" s="81">
        <f t="shared" si="352"/>
        <v>158</v>
      </c>
      <c r="H200" s="81">
        <f t="shared" si="353"/>
        <v>314</v>
      </c>
      <c r="I200" s="81">
        <f t="shared" si="354"/>
        <v>14406</v>
      </c>
      <c r="J200" s="82">
        <f t="shared" si="355"/>
        <v>4.4328800653000405E-2</v>
      </c>
      <c r="K200" s="82">
        <f t="shared" si="356"/>
        <v>1.1088497438416731E-2</v>
      </c>
      <c r="L200" s="82">
        <f t="shared" si="357"/>
        <v>2.2036634149764894E-2</v>
      </c>
      <c r="M200" s="81">
        <f t="shared" si="358"/>
        <v>1.3382226281877179</v>
      </c>
      <c r="N200" s="84">
        <f t="shared" si="359"/>
        <v>0.13964756666324701</v>
      </c>
      <c r="O200" s="84"/>
      <c r="P200" s="85">
        <f t="shared" si="360"/>
        <v>0.8035101287099804</v>
      </c>
      <c r="Q200" s="87">
        <f t="shared" si="361"/>
        <v>0.13964756666324701</v>
      </c>
      <c r="R200" s="96">
        <f t="shared" si="362"/>
        <v>5.6842304626772533E-2</v>
      </c>
      <c r="AB200" s="119">
        <f t="shared" si="363"/>
        <v>476.42857142857144</v>
      </c>
      <c r="AC200" s="120">
        <f t="shared" si="364"/>
        <v>27</v>
      </c>
      <c r="AL200">
        <f t="shared" si="368"/>
        <v>7520610</v>
      </c>
      <c r="AM200">
        <f t="shared" si="365"/>
        <v>53123</v>
      </c>
      <c r="AN200">
        <f t="shared" si="367"/>
        <v>44057.571428571428</v>
      </c>
      <c r="AO200" s="3">
        <f t="shared" si="366"/>
        <v>7.2868410273569024E-4</v>
      </c>
      <c r="AP200" s="3"/>
    </row>
    <row r="201" spans="1:42" ht="13.8" x14ac:dyDescent="0.25">
      <c r="A201" s="95">
        <v>44059</v>
      </c>
      <c r="B201" s="81">
        <v>253915</v>
      </c>
      <c r="C201" s="81">
        <v>35396</v>
      </c>
      <c r="D201" s="81">
        <v>203786</v>
      </c>
      <c r="E201" s="81">
        <v>7557417</v>
      </c>
      <c r="F201" s="81">
        <f t="shared" si="351"/>
        <v>477</v>
      </c>
      <c r="G201" s="81">
        <f t="shared" si="352"/>
        <v>4</v>
      </c>
      <c r="H201" s="81">
        <f t="shared" si="353"/>
        <v>146</v>
      </c>
      <c r="I201" s="81">
        <f t="shared" si="354"/>
        <v>14733</v>
      </c>
      <c r="J201" s="82">
        <f t="shared" si="355"/>
        <v>3.3250580212382176E-2</v>
      </c>
      <c r="K201" s="82">
        <f t="shared" si="356"/>
        <v>2.7766208524226016E-4</v>
      </c>
      <c r="L201" s="82">
        <f t="shared" si="357"/>
        <v>1.0134666111342496E-2</v>
      </c>
      <c r="M201" s="81">
        <f t="shared" si="358"/>
        <v>3.1933857235971841</v>
      </c>
      <c r="N201" s="84">
        <f t="shared" si="359"/>
        <v>0.13940098064312861</v>
      </c>
      <c r="O201" s="84"/>
      <c r="P201" s="85">
        <f t="shared" si="360"/>
        <v>0.80257566508477252</v>
      </c>
      <c r="Q201" s="87">
        <f t="shared" si="361"/>
        <v>0.13940098064312861</v>
      </c>
      <c r="R201" s="96">
        <f t="shared" si="362"/>
        <v>5.8023354272098926E-2</v>
      </c>
      <c r="AB201" s="119">
        <f t="shared" si="363"/>
        <v>478.42857142857144</v>
      </c>
      <c r="AC201" s="120">
        <f t="shared" si="364"/>
        <v>27.285714285714285</v>
      </c>
      <c r="AL201">
        <f t="shared" si="368"/>
        <v>7557417</v>
      </c>
      <c r="AM201">
        <f t="shared" si="365"/>
        <v>36807</v>
      </c>
      <c r="AN201">
        <f t="shared" si="367"/>
        <v>43939</v>
      </c>
      <c r="AO201" s="3">
        <f t="shared" si="366"/>
        <v>7.2672300700941451E-4</v>
      </c>
      <c r="AP201" s="3"/>
    </row>
    <row r="202" spans="1:42" ht="13.8" x14ac:dyDescent="0.25">
      <c r="A202" s="95">
        <v>44060</v>
      </c>
      <c r="B202" s="81">
        <v>254235</v>
      </c>
      <c r="C202" s="81">
        <v>35400</v>
      </c>
      <c r="D202" s="81">
        <v>203968</v>
      </c>
      <c r="E202" s="81">
        <v>7588083</v>
      </c>
      <c r="F202" s="81">
        <f t="shared" si="351"/>
        <v>320</v>
      </c>
      <c r="G202" s="81">
        <f t="shared" si="352"/>
        <v>4</v>
      </c>
      <c r="H202" s="81">
        <f t="shared" si="353"/>
        <v>182</v>
      </c>
      <c r="I202" s="81">
        <f t="shared" si="354"/>
        <v>14867</v>
      </c>
      <c r="J202" s="82">
        <f t="shared" si="355"/>
        <v>2.1811548017404446E-2</v>
      </c>
      <c r="K202" s="82">
        <f t="shared" si="356"/>
        <v>2.7149935518903142E-4</v>
      </c>
      <c r="L202" s="82">
        <f t="shared" si="357"/>
        <v>1.2353220661100929E-2</v>
      </c>
      <c r="M202" s="81">
        <f t="shared" si="358"/>
        <v>1.727685682475375</v>
      </c>
      <c r="N202" s="84">
        <f t="shared" si="359"/>
        <v>0.13924125317127853</v>
      </c>
      <c r="O202" s="84"/>
      <c r="P202" s="85">
        <f t="shared" si="360"/>
        <v>0.80228135386551813</v>
      </c>
      <c r="Q202" s="87">
        <f t="shared" si="361"/>
        <v>0.13924125317127853</v>
      </c>
      <c r="R202" s="96">
        <f t="shared" si="362"/>
        <v>5.8477392963203312E-2</v>
      </c>
      <c r="AB202" s="119">
        <f t="shared" si="363"/>
        <v>487.14285714285717</v>
      </c>
      <c r="AC202" s="120">
        <f t="shared" si="364"/>
        <v>27.285714285714285</v>
      </c>
      <c r="AL202">
        <f t="shared" si="368"/>
        <v>7588083</v>
      </c>
      <c r="AM202">
        <f t="shared" si="365"/>
        <v>30666</v>
      </c>
      <c r="AN202">
        <f t="shared" si="367"/>
        <v>44543.857142857145</v>
      </c>
      <c r="AO202" s="3">
        <f t="shared" si="366"/>
        <v>7.3672695797935615E-4</v>
      </c>
      <c r="AP202" s="3"/>
    </row>
    <row r="203" spans="1:42" ht="13.8" x14ac:dyDescent="0.25">
      <c r="A203" s="95">
        <v>44061</v>
      </c>
      <c r="B203" s="81">
        <v>254636</v>
      </c>
      <c r="C203" s="81">
        <v>35405</v>
      </c>
      <c r="D203" s="81">
        <v>204142</v>
      </c>
      <c r="E203" s="81">
        <v>7642059</v>
      </c>
      <c r="F203" s="81">
        <f t="shared" si="351"/>
        <v>401</v>
      </c>
      <c r="G203" s="81">
        <f t="shared" si="352"/>
        <v>5</v>
      </c>
      <c r="H203" s="81">
        <f t="shared" si="353"/>
        <v>174</v>
      </c>
      <c r="I203" s="81">
        <f t="shared" si="354"/>
        <v>15089</v>
      </c>
      <c r="J203" s="82">
        <f t="shared" si="355"/>
        <v>2.7086384526769626E-2</v>
      </c>
      <c r="K203" s="82">
        <f t="shared" si="356"/>
        <v>3.3631532925270735E-4</v>
      </c>
      <c r="L203" s="82">
        <f t="shared" si="357"/>
        <v>1.1703773457994216E-2</v>
      </c>
      <c r="M203" s="81">
        <f t="shared" si="358"/>
        <v>2.2496831215613633</v>
      </c>
      <c r="N203" s="84">
        <f t="shared" si="359"/>
        <v>0.13904161234075307</v>
      </c>
      <c r="O203" s="84"/>
      <c r="P203" s="85">
        <f t="shared" si="360"/>
        <v>0.80170125198322306</v>
      </c>
      <c r="Q203" s="87">
        <f t="shared" si="361"/>
        <v>0.13904161234075307</v>
      </c>
      <c r="R203" s="96">
        <f t="shared" si="362"/>
        <v>5.9257135676023864E-2</v>
      </c>
      <c r="AB203" s="119">
        <f t="shared" si="363"/>
        <v>485.57142857142856</v>
      </c>
      <c r="AC203" s="120">
        <f t="shared" si="364"/>
        <v>27.142857142857142</v>
      </c>
      <c r="AL203">
        <f t="shared" si="368"/>
        <v>7642059</v>
      </c>
      <c r="AM203">
        <f t="shared" si="365"/>
        <v>53976</v>
      </c>
      <c r="AN203">
        <f t="shared" si="367"/>
        <v>46448.714285714283</v>
      </c>
      <c r="AO203" s="3">
        <f t="shared" si="366"/>
        <v>7.6823207896027288E-4</v>
      </c>
      <c r="AP203" s="3"/>
    </row>
    <row r="204" spans="1:42" ht="13.8" x14ac:dyDescent="0.25">
      <c r="A204" s="95">
        <v>44062</v>
      </c>
      <c r="B204" s="81">
        <v>255278</v>
      </c>
      <c r="C204" s="81">
        <v>35412</v>
      </c>
      <c r="D204" s="81">
        <v>204506</v>
      </c>
      <c r="E204" s="81">
        <v>7713154</v>
      </c>
      <c r="F204" s="81">
        <f t="shared" si="351"/>
        <v>642</v>
      </c>
      <c r="G204" s="81">
        <f t="shared" si="352"/>
        <v>7</v>
      </c>
      <c r="H204" s="81">
        <f t="shared" si="353"/>
        <v>364</v>
      </c>
      <c r="I204" s="81">
        <f t="shared" si="354"/>
        <v>15360</v>
      </c>
      <c r="J204" s="82">
        <f t="shared" si="355"/>
        <v>4.2727498778017924E-2</v>
      </c>
      <c r="K204" s="82">
        <f t="shared" si="356"/>
        <v>4.6391410961627678E-4</v>
      </c>
      <c r="L204" s="82">
        <f t="shared" si="357"/>
        <v>2.4123533700046391E-2</v>
      </c>
      <c r="M204" s="81">
        <f t="shared" si="358"/>
        <v>1.7377768977399257</v>
      </c>
      <c r="N204" s="84">
        <f t="shared" si="359"/>
        <v>0.13871935693635959</v>
      </c>
      <c r="O204" s="84"/>
      <c r="P204" s="85">
        <f t="shared" si="360"/>
        <v>0.80111094571408425</v>
      </c>
      <c r="Q204" s="87">
        <f t="shared" si="361"/>
        <v>0.13871935693635959</v>
      </c>
      <c r="R204" s="96">
        <f t="shared" si="362"/>
        <v>6.0169697349556128E-2</v>
      </c>
      <c r="AB204" s="119">
        <f t="shared" si="363"/>
        <v>509.28571428571428</v>
      </c>
      <c r="AC204" s="120">
        <f t="shared" si="364"/>
        <v>26.714285714285715</v>
      </c>
      <c r="AL204">
        <f t="shared" si="368"/>
        <v>7713154</v>
      </c>
      <c r="AM204">
        <f t="shared" si="365"/>
        <v>71095</v>
      </c>
      <c r="AN204">
        <f t="shared" si="367"/>
        <v>49082.571428571428</v>
      </c>
      <c r="AO204" s="3">
        <f t="shared" si="366"/>
        <v>8.1179439450888282E-4</v>
      </c>
      <c r="AP204" s="3"/>
    </row>
    <row r="205" spans="1:42" ht="13.8" x14ac:dyDescent="0.25">
      <c r="A205" s="95">
        <v>44063</v>
      </c>
      <c r="B205" s="81">
        <v>256118</v>
      </c>
      <c r="C205" s="81">
        <v>35418</v>
      </c>
      <c r="D205" s="81">
        <v>204686</v>
      </c>
      <c r="E205" s="81">
        <v>7790596</v>
      </c>
      <c r="F205" s="81">
        <f t="shared" si="351"/>
        <v>840</v>
      </c>
      <c r="G205" s="81">
        <f t="shared" si="352"/>
        <v>6</v>
      </c>
      <c r="H205" s="81">
        <f t="shared" si="353"/>
        <v>180</v>
      </c>
      <c r="I205" s="81">
        <f t="shared" si="354"/>
        <v>16014</v>
      </c>
      <c r="J205" s="82">
        <f t="shared" si="355"/>
        <v>5.4919377031465086E-2</v>
      </c>
      <c r="K205" s="82">
        <f t="shared" si="356"/>
        <v>3.9062500000000002E-4</v>
      </c>
      <c r="L205" s="82">
        <f t="shared" si="357"/>
        <v>1.171875E-2</v>
      </c>
      <c r="M205" s="81">
        <f t="shared" si="358"/>
        <v>4.5352775871145363</v>
      </c>
      <c r="N205" s="84">
        <f t="shared" si="359"/>
        <v>0.13828782045775775</v>
      </c>
      <c r="O205" s="84"/>
      <c r="P205" s="85">
        <f t="shared" si="360"/>
        <v>0.79918631255905481</v>
      </c>
      <c r="Q205" s="87">
        <f t="shared" si="361"/>
        <v>0.13828782045775775</v>
      </c>
      <c r="R205" s="96">
        <f t="shared" si="362"/>
        <v>6.2525866983187406E-2</v>
      </c>
      <c r="AB205" s="119">
        <f t="shared" si="363"/>
        <v>554.71428571428567</v>
      </c>
      <c r="AC205" s="120">
        <f t="shared" si="364"/>
        <v>26.714285714285715</v>
      </c>
      <c r="AL205">
        <f t="shared" si="368"/>
        <v>7790596</v>
      </c>
      <c r="AM205">
        <f t="shared" si="365"/>
        <v>77442</v>
      </c>
      <c r="AN205">
        <f t="shared" si="367"/>
        <v>52833.142857142855</v>
      </c>
      <c r="AO205" s="3">
        <f t="shared" si="366"/>
        <v>8.7382645137351383E-4</v>
      </c>
      <c r="AP205" s="3"/>
    </row>
    <row r="206" spans="1:42" ht="13.8" x14ac:dyDescent="0.25">
      <c r="A206" s="95">
        <v>44064</v>
      </c>
      <c r="B206" s="81">
        <v>257065</v>
      </c>
      <c r="C206" s="81">
        <v>35427</v>
      </c>
      <c r="D206" s="81">
        <v>204960</v>
      </c>
      <c r="E206" s="81">
        <v>7862592</v>
      </c>
      <c r="F206" s="81">
        <f t="shared" si="351"/>
        <v>947</v>
      </c>
      <c r="G206" s="81">
        <f t="shared" si="352"/>
        <v>9</v>
      </c>
      <c r="H206" s="81">
        <f t="shared" si="353"/>
        <v>274</v>
      </c>
      <c r="I206" s="81">
        <f t="shared" si="354"/>
        <v>16678</v>
      </c>
      <c r="J206" s="82">
        <f t="shared" si="355"/>
        <v>5.9387322586552264E-2</v>
      </c>
      <c r="K206" s="82">
        <f t="shared" si="356"/>
        <v>5.6200824278756091E-4</v>
      </c>
      <c r="L206" s="82">
        <f t="shared" si="357"/>
        <v>1.7110028724865743E-2</v>
      </c>
      <c r="M206" s="81">
        <f t="shared" si="358"/>
        <v>3.3605250314524664</v>
      </c>
      <c r="N206" s="84">
        <f t="shared" si="359"/>
        <v>0.13781339349969851</v>
      </c>
      <c r="O206" s="84"/>
      <c r="P206" s="85">
        <f t="shared" si="360"/>
        <v>0.79730807383346625</v>
      </c>
      <c r="Q206" s="87">
        <f t="shared" si="361"/>
        <v>0.13781339349969851</v>
      </c>
      <c r="R206" s="96">
        <f t="shared" si="362"/>
        <v>6.4878532666835298E-2</v>
      </c>
      <c r="AB206" s="119">
        <f t="shared" si="363"/>
        <v>608</v>
      </c>
      <c r="AC206" s="120">
        <f t="shared" si="364"/>
        <v>27.571428571428573</v>
      </c>
      <c r="AL206">
        <f t="shared" si="368"/>
        <v>7862592</v>
      </c>
      <c r="AM206">
        <f t="shared" si="365"/>
        <v>71996</v>
      </c>
      <c r="AN206">
        <f t="shared" si="367"/>
        <v>56443.571428571428</v>
      </c>
      <c r="AO206" s="3">
        <f t="shared" si="366"/>
        <v>9.3354063485564305E-4</v>
      </c>
      <c r="AP206" s="3"/>
    </row>
    <row r="207" spans="1:42" ht="13.8" x14ac:dyDescent="0.25">
      <c r="A207" s="95">
        <v>44065</v>
      </c>
      <c r="B207" s="81">
        <v>258136</v>
      </c>
      <c r="C207" s="81">
        <v>35430</v>
      </c>
      <c r="D207" s="81">
        <v>205203</v>
      </c>
      <c r="E207" s="81">
        <v>7940266</v>
      </c>
      <c r="F207" s="81">
        <f t="shared" si="351"/>
        <v>1071</v>
      </c>
      <c r="G207" s="81">
        <f t="shared" si="352"/>
        <v>3</v>
      </c>
      <c r="H207" s="81">
        <f t="shared" si="353"/>
        <v>243</v>
      </c>
      <c r="I207" s="81">
        <f t="shared" si="354"/>
        <v>17503</v>
      </c>
      <c r="J207" s="82">
        <f t="shared" si="355"/>
        <v>6.4490526683975619E-2</v>
      </c>
      <c r="K207" s="82">
        <f t="shared" si="356"/>
        <v>1.798776831754407E-4</v>
      </c>
      <c r="L207" s="82">
        <f t="shared" si="357"/>
        <v>1.4570092337210697E-2</v>
      </c>
      <c r="M207" s="81">
        <f t="shared" si="358"/>
        <v>4.3722479838835184</v>
      </c>
      <c r="N207" s="84">
        <f t="shared" si="359"/>
        <v>0.13725323085505314</v>
      </c>
      <c r="O207" s="84"/>
      <c r="P207" s="85">
        <f t="shared" si="360"/>
        <v>0.79494142622493569</v>
      </c>
      <c r="Q207" s="87">
        <f t="shared" si="361"/>
        <v>0.13725323085505314</v>
      </c>
      <c r="R207" s="96">
        <f t="shared" si="362"/>
        <v>6.7805342920011169E-2</v>
      </c>
      <c r="AB207" s="119">
        <f t="shared" si="363"/>
        <v>671.14285714285711</v>
      </c>
      <c r="AC207" s="120">
        <f t="shared" si="364"/>
        <v>5.4285714285714288</v>
      </c>
      <c r="AL207">
        <f t="shared" si="368"/>
        <v>7940266</v>
      </c>
      <c r="AM207">
        <f t="shared" si="365"/>
        <v>77674</v>
      </c>
      <c r="AN207">
        <f t="shared" si="367"/>
        <v>59950.857142857145</v>
      </c>
      <c r="AO207" s="3">
        <f t="shared" si="366"/>
        <v>9.9154890133250589E-4</v>
      </c>
      <c r="AP207" s="3"/>
    </row>
    <row r="208" spans="1:42" ht="13.8" x14ac:dyDescent="0.25">
      <c r="A208" s="95">
        <v>44066</v>
      </c>
      <c r="B208" s="81">
        <v>259345</v>
      </c>
      <c r="C208" s="81">
        <v>35437</v>
      </c>
      <c r="D208" s="81">
        <v>205470</v>
      </c>
      <c r="E208" s="81">
        <v>8007637</v>
      </c>
      <c r="F208" s="81">
        <f t="shared" ref="F208:F214" si="369">B208-B207</f>
        <v>1209</v>
      </c>
      <c r="G208" s="81">
        <f t="shared" ref="G208:G214" si="370">C208-C207</f>
        <v>7</v>
      </c>
      <c r="H208" s="81">
        <f t="shared" ref="H208:H214" si="371">D208-D207</f>
        <v>267</v>
      </c>
      <c r="I208" s="81">
        <f t="shared" ref="I208:I214" si="372">B208-C208-D208</f>
        <v>18438</v>
      </c>
      <c r="J208" s="82">
        <f t="shared" ref="J208:J214" si="373">F208/I207*$B$2/($B$2-B207)</f>
        <v>6.9370041828256665E-2</v>
      </c>
      <c r="K208" s="82">
        <f t="shared" ref="K208:K214" si="374">G208/I207</f>
        <v>3.999314403245158E-4</v>
      </c>
      <c r="L208" s="82">
        <f t="shared" ref="L208:L214" si="375">H208/I207</f>
        <v>1.5254527795235102E-2</v>
      </c>
      <c r="M208" s="81">
        <f t="shared" ref="M208:M214" si="376">J208/(K208+L208)</f>
        <v>4.4313278909488183</v>
      </c>
      <c r="N208" s="84">
        <f t="shared" ref="N208:N214" si="377">C208/B208</f>
        <v>0.13664038250207253</v>
      </c>
      <c r="O208" s="84"/>
      <c r="P208" s="85">
        <f t="shared" ref="P208:P214" si="378">D208/B208</f>
        <v>0.79226512946075689</v>
      </c>
      <c r="Q208" s="87">
        <f t="shared" ref="Q208:Q214" si="379">N208</f>
        <v>0.13664038250207253</v>
      </c>
      <c r="R208" s="96">
        <f t="shared" ref="R208:R214" si="380">IF(P208="","",1-SUM(P208:Q208))</f>
        <v>7.1094488037170556E-2</v>
      </c>
      <c r="AB208" s="119">
        <f t="shared" ref="AB208:AB214" si="381">AVERAGE(F202:F208)</f>
        <v>775.71428571428567</v>
      </c>
      <c r="AC208" s="120">
        <f t="shared" ref="AC208:AC214" si="382">AVERAGE(G202:G208)</f>
        <v>5.8571428571428568</v>
      </c>
      <c r="AL208">
        <f t="shared" si="368"/>
        <v>8007637</v>
      </c>
      <c r="AM208">
        <f t="shared" si="365"/>
        <v>67371</v>
      </c>
      <c r="AN208">
        <f t="shared" si="367"/>
        <v>64317.142857142855</v>
      </c>
      <c r="AO208" s="3">
        <f t="shared" si="366"/>
        <v>1.0637644793781594E-3</v>
      </c>
      <c r="AP208" s="3"/>
    </row>
    <row r="209" spans="1:42" ht="13.8" x14ac:dyDescent="0.25">
      <c r="A209" s="95">
        <v>44067</v>
      </c>
      <c r="B209" s="81">
        <v>260298</v>
      </c>
      <c r="C209" s="81">
        <v>35441</v>
      </c>
      <c r="D209" s="81">
        <v>205662</v>
      </c>
      <c r="E209" s="81">
        <v>8053551</v>
      </c>
      <c r="F209" s="81">
        <f t="shared" si="369"/>
        <v>953</v>
      </c>
      <c r="G209" s="81">
        <f t="shared" si="370"/>
        <v>4</v>
      </c>
      <c r="H209" s="81">
        <f t="shared" si="371"/>
        <v>192</v>
      </c>
      <c r="I209" s="81">
        <f t="shared" si="372"/>
        <v>19195</v>
      </c>
      <c r="J209" s="82">
        <f t="shared" si="373"/>
        <v>5.190939411157694E-2</v>
      </c>
      <c r="K209" s="82">
        <f t="shared" si="374"/>
        <v>2.1694326933506888E-4</v>
      </c>
      <c r="L209" s="82">
        <f t="shared" si="375"/>
        <v>1.0413276928083305E-2</v>
      </c>
      <c r="M209" s="81">
        <f t="shared" si="376"/>
        <v>4.8831908603533449</v>
      </c>
      <c r="N209" s="84">
        <f t="shared" si="377"/>
        <v>0.13615548333064412</v>
      </c>
      <c r="O209" s="84"/>
      <c r="P209" s="85">
        <f t="shared" si="378"/>
        <v>0.790102113731185</v>
      </c>
      <c r="Q209" s="87">
        <f t="shared" si="379"/>
        <v>0.13615548333064412</v>
      </c>
      <c r="R209" s="96">
        <f t="shared" si="380"/>
        <v>7.3742402938170915E-2</v>
      </c>
      <c r="AB209" s="119">
        <f t="shared" si="381"/>
        <v>866.14285714285711</v>
      </c>
      <c r="AC209" s="120">
        <f t="shared" si="382"/>
        <v>5.8571428571428568</v>
      </c>
      <c r="AL209">
        <f t="shared" si="368"/>
        <v>8053551</v>
      </c>
      <c r="AM209">
        <f t="shared" si="365"/>
        <v>45914</v>
      </c>
      <c r="AN209">
        <f t="shared" si="367"/>
        <v>66495.428571428565</v>
      </c>
      <c r="AO209" s="3">
        <f t="shared" si="366"/>
        <v>1.0997919343591867E-3</v>
      </c>
      <c r="AP209" s="3"/>
    </row>
    <row r="210" spans="1:42" ht="13.8" x14ac:dyDescent="0.25">
      <c r="A210" s="95">
        <v>44068</v>
      </c>
      <c r="B210" s="81">
        <v>261174</v>
      </c>
      <c r="C210" s="81">
        <v>35445</v>
      </c>
      <c r="D210" s="81">
        <v>206015</v>
      </c>
      <c r="E210" s="81">
        <v>8125892</v>
      </c>
      <c r="F210" s="81">
        <f t="shared" si="369"/>
        <v>876</v>
      </c>
      <c r="G210" s="81">
        <f t="shared" si="370"/>
        <v>4</v>
      </c>
      <c r="H210" s="81">
        <f t="shared" si="371"/>
        <v>353</v>
      </c>
      <c r="I210" s="81">
        <f t="shared" si="372"/>
        <v>19714</v>
      </c>
      <c r="J210" s="82">
        <f t="shared" si="373"/>
        <v>4.583420833092005E-2</v>
      </c>
      <c r="K210" s="82">
        <f t="shared" si="374"/>
        <v>2.0838760093774421E-4</v>
      </c>
      <c r="L210" s="82">
        <f t="shared" si="375"/>
        <v>1.8390205782755926E-2</v>
      </c>
      <c r="M210" s="81">
        <f t="shared" si="376"/>
        <v>2.4643911174005892</v>
      </c>
      <c r="N210" s="84">
        <f t="shared" si="377"/>
        <v>0.13571412162006938</v>
      </c>
      <c r="O210" s="84"/>
      <c r="P210" s="85">
        <f t="shared" si="378"/>
        <v>0.78880363282715737</v>
      </c>
      <c r="Q210" s="87">
        <f t="shared" si="379"/>
        <v>0.13571412162006938</v>
      </c>
      <c r="R210" s="96">
        <f t="shared" si="380"/>
        <v>7.5482245552773275E-2</v>
      </c>
      <c r="AB210" s="119">
        <f t="shared" si="381"/>
        <v>934</v>
      </c>
      <c r="AC210" s="120">
        <f t="shared" si="382"/>
        <v>5.7142857142857144</v>
      </c>
      <c r="AL210">
        <f t="shared" si="368"/>
        <v>8125892</v>
      </c>
      <c r="AM210">
        <f t="shared" si="365"/>
        <v>72341</v>
      </c>
      <c r="AN210">
        <f t="shared" si="367"/>
        <v>69119</v>
      </c>
      <c r="AO210" s="3">
        <f t="shared" si="366"/>
        <v>1.1431841307604569E-3</v>
      </c>
      <c r="AP210" s="3"/>
    </row>
    <row r="211" spans="1:42" ht="13.8" x14ac:dyDescent="0.25">
      <c r="A211" s="95">
        <v>44069</v>
      </c>
      <c r="B211" s="81">
        <v>262540</v>
      </c>
      <c r="C211" s="81">
        <v>35458</v>
      </c>
      <c r="D211" s="81">
        <v>206329</v>
      </c>
      <c r="E211" s="81">
        <v>8219421</v>
      </c>
      <c r="F211" s="81">
        <f t="shared" si="369"/>
        <v>1366</v>
      </c>
      <c r="G211" s="81">
        <f t="shared" si="370"/>
        <v>13</v>
      </c>
      <c r="H211" s="81">
        <f t="shared" si="371"/>
        <v>314</v>
      </c>
      <c r="I211" s="81">
        <f t="shared" si="372"/>
        <v>20753</v>
      </c>
      <c r="J211" s="82">
        <f t="shared" si="373"/>
        <v>6.9591470166309843E-2</v>
      </c>
      <c r="K211" s="82">
        <f t="shared" si="374"/>
        <v>6.5942984680937404E-4</v>
      </c>
      <c r="L211" s="82">
        <f t="shared" si="375"/>
        <v>1.5927767069087957E-2</v>
      </c>
      <c r="M211" s="81">
        <f t="shared" si="376"/>
        <v>4.1954930974270095</v>
      </c>
      <c r="N211" s="84">
        <f t="shared" si="377"/>
        <v>0.13505751504532643</v>
      </c>
      <c r="O211" s="84"/>
      <c r="P211" s="85">
        <f t="shared" si="378"/>
        <v>0.78589548259312869</v>
      </c>
      <c r="Q211" s="87">
        <f t="shared" si="379"/>
        <v>0.13505751504532643</v>
      </c>
      <c r="R211" s="96">
        <f t="shared" si="380"/>
        <v>7.9047002361544827E-2</v>
      </c>
      <c r="AB211" s="119">
        <f t="shared" si="381"/>
        <v>1037.4285714285713</v>
      </c>
      <c r="AC211" s="120">
        <f t="shared" si="382"/>
        <v>6.5714285714285712</v>
      </c>
      <c r="AL211">
        <f t="shared" si="368"/>
        <v>8219421</v>
      </c>
      <c r="AM211">
        <f t="shared" si="365"/>
        <v>93529</v>
      </c>
      <c r="AN211">
        <f t="shared" si="367"/>
        <v>72323.857142857145</v>
      </c>
      <c r="AO211" s="3">
        <f t="shared" si="366"/>
        <v>1.1961904217523492E-3</v>
      </c>
      <c r="AP211" s="3"/>
    </row>
    <row r="212" spans="1:42" ht="13.8" x14ac:dyDescent="0.25">
      <c r="A212" s="95">
        <v>44070</v>
      </c>
      <c r="B212" s="81">
        <v>263949</v>
      </c>
      <c r="C212" s="81">
        <v>35463</v>
      </c>
      <c r="D212" s="81">
        <v>206554</v>
      </c>
      <c r="E212" s="81">
        <v>8313445</v>
      </c>
      <c r="F212" s="81">
        <f t="shared" si="369"/>
        <v>1409</v>
      </c>
      <c r="G212" s="81">
        <f t="shared" si="370"/>
        <v>5</v>
      </c>
      <c r="H212" s="81">
        <f t="shared" si="371"/>
        <v>225</v>
      </c>
      <c r="I212" s="81">
        <f t="shared" si="372"/>
        <v>21932</v>
      </c>
      <c r="J212" s="82">
        <f t="shared" si="373"/>
        <v>6.8189895650888385E-2</v>
      </c>
      <c r="K212" s="82">
        <f t="shared" si="374"/>
        <v>2.4092902231002747E-4</v>
      </c>
      <c r="L212" s="82">
        <f t="shared" si="375"/>
        <v>1.0841806003951236E-2</v>
      </c>
      <c r="M212" s="81">
        <f t="shared" si="376"/>
        <v>6.1528039323603769</v>
      </c>
      <c r="N212" s="84">
        <f t="shared" si="377"/>
        <v>0.13435550049441369</v>
      </c>
      <c r="O212" s="84"/>
      <c r="P212" s="85">
        <f t="shared" si="378"/>
        <v>0.78255269010301232</v>
      </c>
      <c r="Q212" s="87">
        <f t="shared" si="379"/>
        <v>0.13435550049441369</v>
      </c>
      <c r="R212" s="96">
        <f t="shared" si="380"/>
        <v>8.3091809402573991E-2</v>
      </c>
      <c r="AB212" s="119">
        <f t="shared" si="381"/>
        <v>1118.7142857142858</v>
      </c>
      <c r="AC212" s="120">
        <f t="shared" si="382"/>
        <v>6.4285714285714288</v>
      </c>
      <c r="AL212">
        <f t="shared" si="368"/>
        <v>8313445</v>
      </c>
      <c r="AM212">
        <f t="shared" si="365"/>
        <v>94024</v>
      </c>
      <c r="AN212">
        <f t="shared" si="367"/>
        <v>74692.71428571429</v>
      </c>
      <c r="AO212" s="3">
        <f t="shared" si="366"/>
        <v>1.2353698064910294E-3</v>
      </c>
      <c r="AP212" s="3"/>
    </row>
    <row r="213" spans="1:42" ht="13.8" x14ac:dyDescent="0.25">
      <c r="A213" s="95">
        <v>44071</v>
      </c>
      <c r="B213" s="81">
        <v>265409</v>
      </c>
      <c r="C213" s="81">
        <v>35472</v>
      </c>
      <c r="D213" s="81">
        <v>206902</v>
      </c>
      <c r="E213" s="81">
        <v>8410510</v>
      </c>
      <c r="F213" s="81">
        <f t="shared" si="369"/>
        <v>1460</v>
      </c>
      <c r="G213" s="81">
        <f t="shared" si="370"/>
        <v>9</v>
      </c>
      <c r="H213" s="81">
        <f t="shared" si="371"/>
        <v>348</v>
      </c>
      <c r="I213" s="81">
        <f t="shared" si="372"/>
        <v>23035</v>
      </c>
      <c r="J213" s="82">
        <f t="shared" si="373"/>
        <v>6.6861282449813098E-2</v>
      </c>
      <c r="K213" s="82">
        <f t="shared" si="374"/>
        <v>4.1035929235819804E-4</v>
      </c>
      <c r="L213" s="82">
        <f t="shared" si="375"/>
        <v>1.586722597118366E-2</v>
      </c>
      <c r="M213" s="81">
        <f t="shared" si="376"/>
        <v>4.1075676377851558</v>
      </c>
      <c r="N213" s="84">
        <f t="shared" si="377"/>
        <v>0.13365032836113319</v>
      </c>
      <c r="O213" s="84"/>
      <c r="P213" s="85">
        <f t="shared" si="378"/>
        <v>0.77955909558455061</v>
      </c>
      <c r="Q213" s="87">
        <f t="shared" si="379"/>
        <v>0.13365032836113319</v>
      </c>
      <c r="R213" s="96">
        <f t="shared" si="380"/>
        <v>8.6790576054316171E-2</v>
      </c>
      <c r="AB213" s="119">
        <f t="shared" si="381"/>
        <v>1192</v>
      </c>
      <c r="AC213" s="120">
        <f t="shared" si="382"/>
        <v>6.4285714285714288</v>
      </c>
      <c r="AL213">
        <f t="shared" si="368"/>
        <v>8410510</v>
      </c>
      <c r="AM213">
        <f t="shared" si="365"/>
        <v>97065</v>
      </c>
      <c r="AN213">
        <f t="shared" si="367"/>
        <v>78274</v>
      </c>
      <c r="AO213" s="3">
        <f t="shared" si="366"/>
        <v>1.2946019857223632E-3</v>
      </c>
      <c r="AP213" s="3"/>
    </row>
    <row r="214" spans="1:42" ht="13.8" x14ac:dyDescent="0.25">
      <c r="A214" s="95">
        <v>44072</v>
      </c>
      <c r="B214" s="81">
        <v>266853</v>
      </c>
      <c r="C214" s="81">
        <v>35473</v>
      </c>
      <c r="D214" s="81">
        <v>208224</v>
      </c>
      <c r="E214" s="81">
        <v>8509618</v>
      </c>
      <c r="F214" s="81">
        <f t="shared" si="369"/>
        <v>1444</v>
      </c>
      <c r="G214" s="81">
        <f t="shared" si="370"/>
        <v>1</v>
      </c>
      <c r="H214" s="81">
        <f t="shared" si="371"/>
        <v>1322</v>
      </c>
      <c r="I214" s="81">
        <f t="shared" si="372"/>
        <v>23156</v>
      </c>
      <c r="J214" s="82">
        <f t="shared" si="373"/>
        <v>6.2963606160328825E-2</v>
      </c>
      <c r="K214" s="82">
        <f t="shared" si="374"/>
        <v>4.3412198827870635E-5</v>
      </c>
      <c r="L214" s="82">
        <f t="shared" si="375"/>
        <v>5.7390926850444973E-2</v>
      </c>
      <c r="M214" s="81">
        <f t="shared" si="376"/>
        <v>1.0962711019676301</v>
      </c>
      <c r="N214" s="84">
        <f t="shared" si="377"/>
        <v>0.13293086455838982</v>
      </c>
      <c r="O214" s="84"/>
      <c r="P214" s="85">
        <f t="shared" si="378"/>
        <v>0.78029476903014017</v>
      </c>
      <c r="Q214" s="87">
        <f t="shared" si="379"/>
        <v>0.13293086455838982</v>
      </c>
      <c r="R214" s="96">
        <f t="shared" si="380"/>
        <v>8.6774366411469961E-2</v>
      </c>
      <c r="AB214" s="119">
        <f t="shared" si="381"/>
        <v>1245.2857142857142</v>
      </c>
      <c r="AC214" s="120">
        <f t="shared" si="382"/>
        <v>6.1428571428571432</v>
      </c>
      <c r="AL214">
        <f t="shared" si="368"/>
        <v>8509618</v>
      </c>
      <c r="AM214">
        <f t="shared" si="365"/>
        <v>99108</v>
      </c>
      <c r="AN214">
        <f t="shared" si="367"/>
        <v>81336</v>
      </c>
      <c r="AO214" s="3">
        <f t="shared" si="366"/>
        <v>1.345245510778983E-3</v>
      </c>
      <c r="AP214" s="3"/>
    </row>
    <row r="215" spans="1:42" ht="13.8" x14ac:dyDescent="0.25">
      <c r="A215" s="95">
        <v>44073</v>
      </c>
      <c r="B215" s="81">
        <v>268218</v>
      </c>
      <c r="C215" s="81">
        <v>35477</v>
      </c>
      <c r="D215" s="81">
        <v>208536</v>
      </c>
      <c r="E215" s="81">
        <v>8586341</v>
      </c>
      <c r="F215" s="81">
        <f t="shared" ref="F215:F221" si="383">B215-B214</f>
        <v>1365</v>
      </c>
      <c r="G215" s="81">
        <f t="shared" ref="G215:G221" si="384">C215-C214</f>
        <v>4</v>
      </c>
      <c r="H215" s="81">
        <f t="shared" ref="H215:H221" si="385">D215-D214</f>
        <v>312</v>
      </c>
      <c r="I215" s="81">
        <f t="shared" ref="I215:I221" si="386">B215-C215-D215</f>
        <v>24205</v>
      </c>
      <c r="J215" s="82">
        <f t="shared" ref="J215:J221" si="387">F215/I214*$B$2/($B$2-B214)</f>
        <v>5.920932984698412E-2</v>
      </c>
      <c r="K215" s="82">
        <f t="shared" ref="K215:K221" si="388">G215/I214</f>
        <v>1.7274140611504577E-4</v>
      </c>
      <c r="L215" s="82">
        <f t="shared" ref="L215:L221" si="389">H215/I214</f>
        <v>1.3473829676973571E-2</v>
      </c>
      <c r="M215" s="81">
        <f t="shared" ref="M215:M221" si="390">J215/(K215+L215)</f>
        <v>4.3387697529644438</v>
      </c>
      <c r="N215" s="84">
        <f t="shared" ref="N215:N221" si="391">C215/B215</f>
        <v>0.13226927350140558</v>
      </c>
      <c r="O215" s="84"/>
      <c r="P215" s="85">
        <f t="shared" ref="P215:P221" si="392">D215/B215</f>
        <v>0.77748696955461605</v>
      </c>
      <c r="Q215" s="87">
        <f t="shared" ref="Q215:Q221" si="393">N215</f>
        <v>0.13226927350140558</v>
      </c>
      <c r="R215" s="96">
        <f t="shared" ref="R215:R221" si="394">IF(P215="","",1-SUM(P215:Q215))</f>
        <v>9.0243756943978348E-2</v>
      </c>
      <c r="AB215" s="119">
        <f t="shared" ref="AB215:AB221" si="395">AVERAGE(F209:F215)</f>
        <v>1267.5714285714287</v>
      </c>
      <c r="AC215" s="120">
        <f t="shared" ref="AC215:AC221" si="396">AVERAGE(G209:G215)</f>
        <v>5.7142857142857144</v>
      </c>
      <c r="AL215">
        <f t="shared" si="368"/>
        <v>8586341</v>
      </c>
      <c r="AM215">
        <f t="shared" si="365"/>
        <v>76723</v>
      </c>
      <c r="AN215">
        <f t="shared" si="367"/>
        <v>82672</v>
      </c>
      <c r="AO215" s="3">
        <f t="shared" si="366"/>
        <v>1.3673420978056467E-3</v>
      </c>
      <c r="AP215" s="3"/>
    </row>
    <row r="216" spans="1:42" ht="13.8" x14ac:dyDescent="0.25">
      <c r="A216" s="95">
        <v>44074</v>
      </c>
      <c r="B216" s="81">
        <v>269214</v>
      </c>
      <c r="C216" s="81">
        <v>35483</v>
      </c>
      <c r="D216" s="81">
        <v>207653</v>
      </c>
      <c r="E216" s="81">
        <v>8644859</v>
      </c>
      <c r="F216" s="81">
        <f t="shared" si="383"/>
        <v>996</v>
      </c>
      <c r="G216" s="81">
        <f t="shared" si="384"/>
        <v>6</v>
      </c>
      <c r="H216" s="81">
        <f t="shared" si="385"/>
        <v>-883</v>
      </c>
      <c r="I216" s="81">
        <f t="shared" si="386"/>
        <v>26078</v>
      </c>
      <c r="J216" s="82">
        <f t="shared" si="387"/>
        <v>4.1331877626339567E-2</v>
      </c>
      <c r="K216" s="82">
        <f t="shared" si="388"/>
        <v>2.4788266887006816E-4</v>
      </c>
      <c r="L216" s="82">
        <f t="shared" si="389"/>
        <v>-3.6480066102045031E-2</v>
      </c>
      <c r="M216" s="81">
        <f t="shared" si="390"/>
        <v>-1.1407503967452102</v>
      </c>
      <c r="N216" s="84">
        <f t="shared" si="391"/>
        <v>0.13180220939475659</v>
      </c>
      <c r="O216" s="84"/>
      <c r="P216" s="85">
        <f t="shared" si="392"/>
        <v>0.77133061430683392</v>
      </c>
      <c r="Q216" s="87">
        <f t="shared" si="393"/>
        <v>0.13180220939475659</v>
      </c>
      <c r="R216" s="96">
        <f t="shared" si="394"/>
        <v>9.6867176298409463E-2</v>
      </c>
      <c r="AB216" s="119">
        <f t="shared" si="395"/>
        <v>1273.7142857142858</v>
      </c>
      <c r="AC216" s="120">
        <f t="shared" si="396"/>
        <v>6</v>
      </c>
      <c r="AL216">
        <f t="shared" si="368"/>
        <v>8644859</v>
      </c>
      <c r="AM216">
        <f t="shared" si="365"/>
        <v>58518</v>
      </c>
      <c r="AN216">
        <f t="shared" si="367"/>
        <v>84472.571428571435</v>
      </c>
      <c r="AO216" s="3">
        <f t="shared" si="366"/>
        <v>1.3971223996538152E-3</v>
      </c>
      <c r="AP216" s="3"/>
    </row>
    <row r="217" spans="1:42" ht="13.8" x14ac:dyDescent="0.25">
      <c r="A217" s="95">
        <v>44075</v>
      </c>
      <c r="B217" s="81">
        <v>270189</v>
      </c>
      <c r="C217" s="81">
        <v>35491</v>
      </c>
      <c r="D217" s="81">
        <v>207944</v>
      </c>
      <c r="E217" s="81">
        <v>8725909</v>
      </c>
      <c r="F217" s="81">
        <f t="shared" si="383"/>
        <v>975</v>
      </c>
      <c r="G217" s="81">
        <f t="shared" si="384"/>
        <v>8</v>
      </c>
      <c r="H217" s="81">
        <f t="shared" si="385"/>
        <v>291</v>
      </c>
      <c r="I217" s="81">
        <f t="shared" si="386"/>
        <v>26754</v>
      </c>
      <c r="J217" s="82">
        <f t="shared" si="387"/>
        <v>3.755505516867718E-2</v>
      </c>
      <c r="K217" s="82">
        <f t="shared" si="388"/>
        <v>3.0677199171715621E-4</v>
      </c>
      <c r="L217" s="82">
        <f t="shared" si="389"/>
        <v>1.1158831198711557E-2</v>
      </c>
      <c r="M217" s="81">
        <f t="shared" si="390"/>
        <v>3.2754539421028883</v>
      </c>
      <c r="N217" s="84">
        <f t="shared" si="391"/>
        <v>0.13135619880898186</v>
      </c>
      <c r="O217" s="84"/>
      <c r="P217" s="85">
        <f t="shared" si="392"/>
        <v>0.76962422600475966</v>
      </c>
      <c r="Q217" s="87">
        <f t="shared" si="393"/>
        <v>0.13135619880898186</v>
      </c>
      <c r="R217" s="96">
        <f t="shared" si="394"/>
        <v>9.9019575186258479E-2</v>
      </c>
      <c r="AB217" s="119">
        <f t="shared" si="395"/>
        <v>1287.8571428571429</v>
      </c>
      <c r="AC217" s="120">
        <f t="shared" si="396"/>
        <v>6.5714285714285712</v>
      </c>
      <c r="AL217">
        <f t="shared" si="368"/>
        <v>8725909</v>
      </c>
      <c r="AM217">
        <f t="shared" si="365"/>
        <v>81050</v>
      </c>
      <c r="AN217">
        <f t="shared" si="367"/>
        <v>85716.71428571429</v>
      </c>
      <c r="AO217" s="3">
        <f t="shared" si="366"/>
        <v>1.4176997281840991E-3</v>
      </c>
      <c r="AP217" s="3"/>
    </row>
    <row r="218" spans="1:42" ht="13.8" x14ac:dyDescent="0.25">
      <c r="A218" s="95">
        <v>44076</v>
      </c>
      <c r="B218" s="81">
        <v>271515</v>
      </c>
      <c r="C218" s="81">
        <v>35497</v>
      </c>
      <c r="D218" s="81">
        <v>208201</v>
      </c>
      <c r="E218" s="81">
        <v>8828868</v>
      </c>
      <c r="F218" s="81">
        <f t="shared" si="383"/>
        <v>1326</v>
      </c>
      <c r="G218" s="81">
        <f t="shared" si="384"/>
        <v>6</v>
      </c>
      <c r="H218" s="81">
        <f t="shared" si="385"/>
        <v>257</v>
      </c>
      <c r="I218" s="81">
        <f t="shared" si="386"/>
        <v>27817</v>
      </c>
      <c r="J218" s="82">
        <f t="shared" si="387"/>
        <v>4.9785159825800625E-2</v>
      </c>
      <c r="K218" s="82">
        <f t="shared" si="388"/>
        <v>2.2426553038797938E-4</v>
      </c>
      <c r="L218" s="82">
        <f t="shared" si="389"/>
        <v>9.6060402182851154E-3</v>
      </c>
      <c r="M218" s="81">
        <f t="shared" si="390"/>
        <v>5.0644569048649046</v>
      </c>
      <c r="N218" s="84">
        <f t="shared" si="391"/>
        <v>0.13073679170579894</v>
      </c>
      <c r="O218" s="84"/>
      <c r="P218" s="85">
        <f t="shared" si="392"/>
        <v>0.76681214665856401</v>
      </c>
      <c r="Q218" s="87">
        <f t="shared" si="393"/>
        <v>0.13073679170579894</v>
      </c>
      <c r="R218" s="96">
        <f t="shared" si="394"/>
        <v>0.10245106163563711</v>
      </c>
      <c r="AB218" s="119">
        <f t="shared" si="395"/>
        <v>1282.1428571428571</v>
      </c>
      <c r="AC218" s="120">
        <f t="shared" si="396"/>
        <v>5.5714285714285712</v>
      </c>
      <c r="AL218">
        <f t="shared" si="368"/>
        <v>8828868</v>
      </c>
      <c r="AM218">
        <f t="shared" si="365"/>
        <v>102959</v>
      </c>
      <c r="AN218">
        <f t="shared" si="367"/>
        <v>87063.857142857145</v>
      </c>
      <c r="AO218" s="3">
        <f t="shared" si="366"/>
        <v>1.4399806109537138E-3</v>
      </c>
      <c r="AP218" s="3"/>
    </row>
    <row r="219" spans="1:42" ht="13.8" x14ac:dyDescent="0.25">
      <c r="A219" s="95">
        <v>44077</v>
      </c>
      <c r="B219" s="81">
        <v>272912</v>
      </c>
      <c r="C219" s="81">
        <v>35507</v>
      </c>
      <c r="D219" s="81">
        <v>208490</v>
      </c>
      <c r="E219" s="81">
        <v>8921658</v>
      </c>
      <c r="F219" s="81">
        <f t="shared" si="383"/>
        <v>1397</v>
      </c>
      <c r="G219" s="81">
        <f t="shared" si="384"/>
        <v>10</v>
      </c>
      <c r="H219" s="81">
        <f t="shared" si="385"/>
        <v>289</v>
      </c>
      <c r="I219" s="81">
        <f t="shared" si="386"/>
        <v>28915</v>
      </c>
      <c r="J219" s="82">
        <f t="shared" si="387"/>
        <v>5.0447632236772372E-2</v>
      </c>
      <c r="K219" s="82">
        <f t="shared" si="388"/>
        <v>3.5949239673580902E-4</v>
      </c>
      <c r="L219" s="82">
        <f t="shared" si="389"/>
        <v>1.0389330265664881E-2</v>
      </c>
      <c r="M219" s="81">
        <f t="shared" si="390"/>
        <v>4.6933170098003245</v>
      </c>
      <c r="N219" s="84">
        <f t="shared" si="391"/>
        <v>0.13010420941548925</v>
      </c>
      <c r="O219" s="84"/>
      <c r="P219" s="85">
        <f t="shared" si="392"/>
        <v>0.76394588731898927</v>
      </c>
      <c r="Q219" s="87">
        <f t="shared" si="393"/>
        <v>0.13010420941548925</v>
      </c>
      <c r="R219" s="96">
        <f t="shared" si="394"/>
        <v>0.10594990326552145</v>
      </c>
      <c r="AB219" s="119">
        <f t="shared" si="395"/>
        <v>1280.4285714285713</v>
      </c>
      <c r="AC219" s="120">
        <f t="shared" si="396"/>
        <v>6.2857142857142856</v>
      </c>
      <c r="AL219">
        <f t="shared" si="368"/>
        <v>8921658</v>
      </c>
      <c r="AM219">
        <f t="shared" si="365"/>
        <v>92790</v>
      </c>
      <c r="AN219">
        <f t="shared" si="367"/>
        <v>86887.571428571435</v>
      </c>
      <c r="AO219" s="3">
        <f t="shared" si="366"/>
        <v>1.4370649577895884E-3</v>
      </c>
      <c r="AP219" s="3"/>
    </row>
    <row r="220" spans="1:42" ht="13.8" x14ac:dyDescent="0.25">
      <c r="A220" s="95">
        <v>44078</v>
      </c>
      <c r="B220" s="81">
        <v>274644</v>
      </c>
      <c r="C220" s="81">
        <v>35518</v>
      </c>
      <c r="D220" s="81">
        <v>209027</v>
      </c>
      <c r="E220" s="81">
        <v>9034743</v>
      </c>
      <c r="F220" s="81">
        <f t="shared" si="383"/>
        <v>1732</v>
      </c>
      <c r="G220" s="81">
        <f t="shared" si="384"/>
        <v>11</v>
      </c>
      <c r="H220" s="81">
        <f t="shared" si="385"/>
        <v>537</v>
      </c>
      <c r="I220" s="81">
        <f t="shared" si="386"/>
        <v>30099</v>
      </c>
      <c r="J220" s="82">
        <f t="shared" si="387"/>
        <v>6.0171306691712126E-2</v>
      </c>
      <c r="K220" s="82">
        <f t="shared" si="388"/>
        <v>3.804253847484005E-4</v>
      </c>
      <c r="L220" s="82">
        <f t="shared" si="389"/>
        <v>1.8571675600899187E-2</v>
      </c>
      <c r="M220" s="81">
        <f t="shared" si="390"/>
        <v>3.1749148412241901</v>
      </c>
      <c r="N220" s="84">
        <f t="shared" si="391"/>
        <v>0.1293237791468228</v>
      </c>
      <c r="O220" s="84"/>
      <c r="P220" s="85">
        <f t="shared" si="392"/>
        <v>0.76108343892457142</v>
      </c>
      <c r="Q220" s="87">
        <f t="shared" si="393"/>
        <v>0.1293237791468228</v>
      </c>
      <c r="R220" s="96">
        <f t="shared" si="394"/>
        <v>0.10959278192860578</v>
      </c>
      <c r="AB220" s="119">
        <f t="shared" si="395"/>
        <v>1319.2857142857142</v>
      </c>
      <c r="AC220" s="120">
        <f t="shared" si="396"/>
        <v>6.5714285714285712</v>
      </c>
      <c r="AL220">
        <f t="shared" si="368"/>
        <v>9034743</v>
      </c>
      <c r="AM220">
        <f t="shared" si="365"/>
        <v>113085</v>
      </c>
      <c r="AN220">
        <f t="shared" si="367"/>
        <v>89176.142857142855</v>
      </c>
      <c r="AO220" s="3">
        <f t="shared" si="366"/>
        <v>1.4749164680726457E-3</v>
      </c>
      <c r="AP220" s="3"/>
    </row>
    <row r="221" spans="1:42" ht="13.8" x14ac:dyDescent="0.25">
      <c r="A221" s="95">
        <v>44079</v>
      </c>
      <c r="B221" s="81">
        <v>276338</v>
      </c>
      <c r="C221" s="81">
        <v>35534</v>
      </c>
      <c r="D221" s="81">
        <v>209610</v>
      </c>
      <c r="E221" s="81">
        <v>9142401</v>
      </c>
      <c r="F221" s="81">
        <f t="shared" si="383"/>
        <v>1694</v>
      </c>
      <c r="G221" s="81">
        <f t="shared" si="384"/>
        <v>16</v>
      </c>
      <c r="H221" s="81">
        <f t="shared" si="385"/>
        <v>583</v>
      </c>
      <c r="I221" s="81">
        <f t="shared" si="386"/>
        <v>31194</v>
      </c>
      <c r="J221" s="82">
        <f t="shared" si="387"/>
        <v>5.6537758740091294E-2</v>
      </c>
      <c r="K221" s="82">
        <f t="shared" si="388"/>
        <v>5.3157912222997442E-4</v>
      </c>
      <c r="L221" s="82">
        <f t="shared" si="389"/>
        <v>1.9369414266254693E-2</v>
      </c>
      <c r="M221" s="81">
        <f t="shared" si="390"/>
        <v>2.8409515865075257</v>
      </c>
      <c r="N221" s="84">
        <f t="shared" si="391"/>
        <v>0.12858890199682996</v>
      </c>
      <c r="O221" s="84"/>
      <c r="P221" s="85">
        <f t="shared" si="392"/>
        <v>0.75852760025765553</v>
      </c>
      <c r="Q221" s="87">
        <f t="shared" si="393"/>
        <v>0.12858890199682996</v>
      </c>
      <c r="R221" s="96">
        <f t="shared" si="394"/>
        <v>0.11288349774551454</v>
      </c>
      <c r="AB221" s="119">
        <f t="shared" si="395"/>
        <v>1355</v>
      </c>
      <c r="AC221" s="120">
        <f t="shared" si="396"/>
        <v>8.7142857142857135</v>
      </c>
      <c r="AL221">
        <f t="shared" ref="AL221:AL225" si="397">IF(E221="",AL220,E221)</f>
        <v>9142401</v>
      </c>
      <c r="AM221">
        <f t="shared" si="365"/>
        <v>107658</v>
      </c>
      <c r="AN221">
        <f t="shared" si="367"/>
        <v>90397.571428571435</v>
      </c>
      <c r="AO221" s="3">
        <f t="shared" si="366"/>
        <v>1.4951181168192213E-3</v>
      </c>
      <c r="AP221" s="3"/>
    </row>
    <row r="222" spans="1:42" ht="13.8" x14ac:dyDescent="0.25">
      <c r="A222" s="95">
        <v>44080</v>
      </c>
      <c r="B222" s="81">
        <v>277634</v>
      </c>
      <c r="C222" s="81">
        <v>35541</v>
      </c>
      <c r="D222" s="81">
        <v>210015</v>
      </c>
      <c r="E222" s="81">
        <v>9219257</v>
      </c>
      <c r="F222" s="81">
        <f t="shared" ref="F222:F228" si="398">B222-B221</f>
        <v>1296</v>
      </c>
      <c r="G222" s="81">
        <f t="shared" ref="G222:G228" si="399">C222-C221</f>
        <v>7</v>
      </c>
      <c r="H222" s="81">
        <f t="shared" ref="H222:H228" si="400">D222-D221</f>
        <v>405</v>
      </c>
      <c r="I222" s="81">
        <f t="shared" ref="I222:I228" si="401">B222-C222-D222</f>
        <v>32078</v>
      </c>
      <c r="J222" s="82">
        <f t="shared" ref="J222:J228" si="402">F222/I221*$B$2/($B$2-B221)</f>
        <v>4.1737209239344278E-2</v>
      </c>
      <c r="K222" s="82">
        <f t="shared" ref="K222:K228" si="403">G222/I221</f>
        <v>2.2440212861447715E-4</v>
      </c>
      <c r="L222" s="82">
        <f t="shared" ref="L222:L228" si="404">H222/I221</f>
        <v>1.2983266012694748E-2</v>
      </c>
      <c r="M222" s="81">
        <f t="shared" ref="M222:M228" si="405">J222/(K222+L222)</f>
        <v>3.160074041291518</v>
      </c>
      <c r="N222" s="84">
        <f t="shared" ref="N222:N228" si="406">C222/B222</f>
        <v>0.12801385997392251</v>
      </c>
      <c r="O222" s="84"/>
      <c r="P222" s="85">
        <f t="shared" ref="P222:P228" si="407">D222/B222</f>
        <v>0.75644553620954202</v>
      </c>
      <c r="Q222" s="87">
        <f t="shared" ref="Q222:Q228" si="408">N222</f>
        <v>0.12801385997392251</v>
      </c>
      <c r="R222" s="96">
        <f t="shared" ref="R222:R228" si="409">IF(P222="","",1-SUM(P222:Q222))</f>
        <v>0.11554060381653541</v>
      </c>
      <c r="AB222" s="119">
        <f t="shared" ref="AB222:AB228" si="410">AVERAGE(F216:F222)</f>
        <v>1345.1428571428571</v>
      </c>
      <c r="AC222" s="120">
        <f t="shared" ref="AC222:AC228" si="411">AVERAGE(G216:G222)</f>
        <v>9.1428571428571423</v>
      </c>
      <c r="AL222">
        <f t="shared" si="397"/>
        <v>9219257</v>
      </c>
      <c r="AM222">
        <f t="shared" si="365"/>
        <v>76856</v>
      </c>
      <c r="AN222">
        <f t="shared" si="367"/>
        <v>90416.571428571435</v>
      </c>
      <c r="AO222" s="3">
        <f t="shared" si="366"/>
        <v>1.4954323646886125E-3</v>
      </c>
      <c r="AP222" s="3"/>
    </row>
    <row r="223" spans="1:42" ht="13.8" x14ac:dyDescent="0.25">
      <c r="A223" s="95">
        <v>44081</v>
      </c>
      <c r="B223" s="81">
        <v>278784</v>
      </c>
      <c r="C223" s="81">
        <v>35553</v>
      </c>
      <c r="D223" s="81">
        <v>210238</v>
      </c>
      <c r="E223" s="81">
        <v>9271810</v>
      </c>
      <c r="F223" s="81">
        <f t="shared" si="398"/>
        <v>1150</v>
      </c>
      <c r="G223" s="81">
        <f t="shared" si="399"/>
        <v>12</v>
      </c>
      <c r="H223" s="81">
        <f t="shared" si="400"/>
        <v>223</v>
      </c>
      <c r="I223" s="81">
        <f t="shared" si="401"/>
        <v>32993</v>
      </c>
      <c r="J223" s="82">
        <f t="shared" si="402"/>
        <v>3.6015494500611568E-2</v>
      </c>
      <c r="K223" s="82">
        <f t="shared" si="403"/>
        <v>3.7408816010973251E-4</v>
      </c>
      <c r="L223" s="82">
        <f t="shared" si="404"/>
        <v>6.9518049753725291E-3</v>
      </c>
      <c r="M223" s="81">
        <f t="shared" si="405"/>
        <v>4.9161916280451825</v>
      </c>
      <c r="N223" s="84">
        <f t="shared" si="406"/>
        <v>0.12752883953168045</v>
      </c>
      <c r="O223" s="84"/>
      <c r="P223" s="85">
        <f t="shared" si="407"/>
        <v>0.75412505739210289</v>
      </c>
      <c r="Q223" s="87">
        <f t="shared" si="408"/>
        <v>0.12752883953168045</v>
      </c>
      <c r="R223" s="96">
        <f t="shared" si="409"/>
        <v>0.11834610307621662</v>
      </c>
      <c r="AB223" s="119">
        <f t="shared" si="410"/>
        <v>1367.1428571428571</v>
      </c>
      <c r="AC223" s="120">
        <f t="shared" si="411"/>
        <v>10</v>
      </c>
      <c r="AL223">
        <f t="shared" si="397"/>
        <v>9271810</v>
      </c>
      <c r="AM223">
        <f t="shared" si="365"/>
        <v>52553</v>
      </c>
      <c r="AN223">
        <f t="shared" si="367"/>
        <v>89564.428571428565</v>
      </c>
      <c r="AO223" s="3">
        <f t="shared" si="366"/>
        <v>1.4813384658847149E-3</v>
      </c>
      <c r="AP223" s="3"/>
    </row>
    <row r="224" spans="1:42" ht="13.8" x14ac:dyDescent="0.25">
      <c r="A224" s="95">
        <v>44082</v>
      </c>
      <c r="B224" s="81">
        <v>280153</v>
      </c>
      <c r="C224" s="81">
        <v>35563</v>
      </c>
      <c r="D224" s="81">
        <v>210801</v>
      </c>
      <c r="E224" s="81">
        <v>9364213</v>
      </c>
      <c r="F224" s="81">
        <f t="shared" si="398"/>
        <v>1369</v>
      </c>
      <c r="G224" s="81">
        <f t="shared" si="399"/>
        <v>10</v>
      </c>
      <c r="H224" s="81">
        <f t="shared" si="400"/>
        <v>563</v>
      </c>
      <c r="I224" s="81">
        <f t="shared" si="401"/>
        <v>33789</v>
      </c>
      <c r="J224" s="82">
        <f t="shared" si="402"/>
        <v>4.1685859890160382E-2</v>
      </c>
      <c r="K224" s="82">
        <f t="shared" si="403"/>
        <v>3.0309459582335648E-4</v>
      </c>
      <c r="L224" s="82">
        <f t="shared" si="404"/>
        <v>1.7064225744854968E-2</v>
      </c>
      <c r="M224" s="81">
        <f t="shared" si="405"/>
        <v>2.4002470774102296</v>
      </c>
      <c r="N224" s="84">
        <f t="shared" si="406"/>
        <v>0.12694134990523034</v>
      </c>
      <c r="O224" s="84"/>
      <c r="P224" s="85">
        <f t="shared" si="407"/>
        <v>0.75244955435065841</v>
      </c>
      <c r="Q224" s="87">
        <f t="shared" si="408"/>
        <v>0.12694134990523034</v>
      </c>
      <c r="R224" s="96">
        <f t="shared" si="409"/>
        <v>0.12060909574411127</v>
      </c>
      <c r="AB224" s="119">
        <f t="shared" si="410"/>
        <v>1423.4285714285713</v>
      </c>
      <c r="AC224" s="120">
        <f t="shared" si="411"/>
        <v>10.285714285714286</v>
      </c>
      <c r="AL224">
        <f t="shared" si="397"/>
        <v>9364213</v>
      </c>
      <c r="AM224">
        <f t="shared" si="365"/>
        <v>92403</v>
      </c>
      <c r="AN224">
        <f t="shared" si="367"/>
        <v>91186.28571428571</v>
      </c>
      <c r="AO224" s="3">
        <f t="shared" si="366"/>
        <v>1.5081629475478578E-3</v>
      </c>
      <c r="AP224" s="3"/>
    </row>
    <row r="225" spans="1:41" ht="13.8" x14ac:dyDescent="0.25">
      <c r="A225" s="95">
        <v>44083</v>
      </c>
      <c r="B225" s="81">
        <v>281583</v>
      </c>
      <c r="C225" s="81">
        <v>35577</v>
      </c>
      <c r="D225" s="81">
        <v>211272</v>
      </c>
      <c r="E225" s="81">
        <v>9460203</v>
      </c>
      <c r="F225" s="81">
        <f t="shared" si="398"/>
        <v>1430</v>
      </c>
      <c r="G225" s="81">
        <f t="shared" si="399"/>
        <v>14</v>
      </c>
      <c r="H225" s="81">
        <f t="shared" si="400"/>
        <v>471</v>
      </c>
      <c r="I225" s="81">
        <f t="shared" si="401"/>
        <v>34734</v>
      </c>
      <c r="J225" s="82">
        <f t="shared" si="402"/>
        <v>4.2518477130061703E-2</v>
      </c>
      <c r="K225" s="82">
        <f t="shared" si="403"/>
        <v>4.1433602651750571E-4</v>
      </c>
      <c r="L225" s="82">
        <f t="shared" si="404"/>
        <v>1.3939447749267513E-2</v>
      </c>
      <c r="M225" s="81">
        <f t="shared" si="405"/>
        <v>2.9621790180364016</v>
      </c>
      <c r="N225" s="84">
        <f t="shared" si="406"/>
        <v>0.12634640585546714</v>
      </c>
      <c r="O225" s="84"/>
      <c r="P225" s="85">
        <f t="shared" si="407"/>
        <v>0.75030097697659304</v>
      </c>
      <c r="Q225" s="87">
        <f t="shared" si="408"/>
        <v>0.12634640585546714</v>
      </c>
      <c r="R225" s="96">
        <f t="shared" si="409"/>
        <v>0.12335261716793977</v>
      </c>
      <c r="AB225" s="119">
        <f t="shared" si="410"/>
        <v>1438.2857142857142</v>
      </c>
      <c r="AC225" s="120">
        <f t="shared" si="411"/>
        <v>11.428571428571429</v>
      </c>
      <c r="AL225">
        <f t="shared" si="397"/>
        <v>9460203</v>
      </c>
      <c r="AM225">
        <f t="shared" si="365"/>
        <v>95990</v>
      </c>
      <c r="AN225">
        <f t="shared" si="367"/>
        <v>90190.71428571429</v>
      </c>
      <c r="AO225" s="3">
        <f t="shared" si="366"/>
        <v>1.4916968317449475E-3</v>
      </c>
    </row>
    <row r="226" spans="1:41" ht="13.8" x14ac:dyDescent="0.25">
      <c r="A226" s="95">
        <v>44084</v>
      </c>
      <c r="B226" s="81">
        <v>283180</v>
      </c>
      <c r="C226" s="81">
        <v>35587</v>
      </c>
      <c r="D226" s="81">
        <v>211885</v>
      </c>
      <c r="E226" s="81">
        <v>9554389</v>
      </c>
      <c r="F226" s="81">
        <f t="shared" si="398"/>
        <v>1597</v>
      </c>
      <c r="G226" s="81">
        <f t="shared" si="399"/>
        <v>10</v>
      </c>
      <c r="H226" s="81">
        <f t="shared" si="400"/>
        <v>613</v>
      </c>
      <c r="I226" s="81">
        <f t="shared" si="401"/>
        <v>35708</v>
      </c>
      <c r="J226" s="82">
        <f t="shared" si="402"/>
        <v>4.6193135070144213E-2</v>
      </c>
      <c r="K226" s="82">
        <f t="shared" si="403"/>
        <v>2.8790234352507631E-4</v>
      </c>
      <c r="L226" s="82">
        <f t="shared" si="404"/>
        <v>1.7648413658087177E-2</v>
      </c>
      <c r="M226" s="81">
        <f t="shared" si="405"/>
        <v>2.5753970361579279</v>
      </c>
      <c r="N226" s="84">
        <f t="shared" si="406"/>
        <v>0.12566918567695459</v>
      </c>
      <c r="O226" s="84"/>
      <c r="P226" s="85">
        <f t="shared" si="407"/>
        <v>0.74823433858323329</v>
      </c>
      <c r="Q226" s="87">
        <f t="shared" si="408"/>
        <v>0.12566918567695459</v>
      </c>
      <c r="R226" s="96">
        <f t="shared" si="409"/>
        <v>0.12609647573981209</v>
      </c>
      <c r="AB226" s="119">
        <f t="shared" si="410"/>
        <v>1466.8571428571429</v>
      </c>
      <c r="AC226" s="120">
        <f t="shared" si="411"/>
        <v>11.428571428571429</v>
      </c>
      <c r="AL226">
        <f t="shared" ref="AL226:AL227" si="412">IF(E226="",AL225,E226)</f>
        <v>9554389</v>
      </c>
      <c r="AM226">
        <f t="shared" si="365"/>
        <v>94186</v>
      </c>
      <c r="AN226">
        <f t="shared" si="367"/>
        <v>90390.142857142855</v>
      </c>
      <c r="AO226" s="3">
        <f t="shared" si="366"/>
        <v>1.4949952529905871E-3</v>
      </c>
    </row>
    <row r="227" spans="1:41" ht="13.8" x14ac:dyDescent="0.25">
      <c r="A227" s="95">
        <v>44085</v>
      </c>
      <c r="B227" s="81">
        <v>284796</v>
      </c>
      <c r="C227" s="81">
        <v>35597</v>
      </c>
      <c r="D227" s="81">
        <v>212432</v>
      </c>
      <c r="E227" s="81">
        <v>9653269</v>
      </c>
      <c r="F227" s="81">
        <f t="shared" si="398"/>
        <v>1616</v>
      </c>
      <c r="G227" s="81">
        <f t="shared" si="399"/>
        <v>10</v>
      </c>
      <c r="H227" s="81">
        <f t="shared" si="400"/>
        <v>547</v>
      </c>
      <c r="I227" s="81">
        <f t="shared" si="401"/>
        <v>36767</v>
      </c>
      <c r="J227" s="82">
        <f t="shared" si="402"/>
        <v>4.546892404834163E-2</v>
      </c>
      <c r="K227" s="82">
        <f t="shared" si="403"/>
        <v>2.8004928867480676E-4</v>
      </c>
      <c r="L227" s="82">
        <f t="shared" si="404"/>
        <v>1.5318696090511929E-2</v>
      </c>
      <c r="M227" s="81">
        <f t="shared" si="405"/>
        <v>2.914909048327079</v>
      </c>
      <c r="N227" s="84">
        <f t="shared" si="406"/>
        <v>0.12499122178682284</v>
      </c>
      <c r="O227" s="84"/>
      <c r="P227" s="85">
        <f t="shared" si="407"/>
        <v>0.74590935265944747</v>
      </c>
      <c r="Q227" s="87">
        <f t="shared" si="408"/>
        <v>0.12499122178682284</v>
      </c>
      <c r="R227" s="96">
        <f t="shared" si="409"/>
        <v>0.12909942555372966</v>
      </c>
      <c r="AB227" s="119">
        <f t="shared" si="410"/>
        <v>1450.2857142857142</v>
      </c>
      <c r="AC227" s="120">
        <f t="shared" si="411"/>
        <v>11.285714285714286</v>
      </c>
      <c r="AL227">
        <f t="shared" si="412"/>
        <v>9653269</v>
      </c>
      <c r="AM227">
        <f t="shared" si="365"/>
        <v>98880</v>
      </c>
      <c r="AN227">
        <f t="shared" si="367"/>
        <v>88360.857142857145</v>
      </c>
      <c r="AO227" s="3">
        <f t="shared" si="366"/>
        <v>1.4614321628800483E-3</v>
      </c>
    </row>
    <row r="228" spans="1:41" ht="13.8" x14ac:dyDescent="0.25">
      <c r="A228" s="95">
        <v>44086</v>
      </c>
      <c r="B228" s="81">
        <v>286297</v>
      </c>
      <c r="C228" s="81">
        <v>35603</v>
      </c>
      <c r="D228" s="81">
        <v>213191</v>
      </c>
      <c r="E228" s="81"/>
      <c r="F228" s="81">
        <f t="shared" si="398"/>
        <v>1501</v>
      </c>
      <c r="G228" s="81">
        <f t="shared" si="399"/>
        <v>6</v>
      </c>
      <c r="H228" s="81">
        <f t="shared" si="400"/>
        <v>759</v>
      </c>
      <c r="I228" s="81">
        <f t="shared" si="401"/>
        <v>37503</v>
      </c>
      <c r="J228" s="82">
        <f t="shared" si="402"/>
        <v>4.1017860776538795E-2</v>
      </c>
      <c r="K228" s="82">
        <f t="shared" si="403"/>
        <v>1.6318981695542198E-4</v>
      </c>
      <c r="L228" s="82">
        <f t="shared" si="404"/>
        <v>2.0643511844860879E-2</v>
      </c>
      <c r="M228" s="81">
        <f t="shared" si="405"/>
        <v>1.971377368850983</v>
      </c>
      <c r="N228" s="84">
        <f t="shared" si="406"/>
        <v>0.12435687415516054</v>
      </c>
      <c r="O228" s="84"/>
      <c r="P228" s="85">
        <f t="shared" si="407"/>
        <v>0.74464978675990323</v>
      </c>
      <c r="Q228" s="87">
        <f t="shared" si="408"/>
        <v>0.12435687415516054</v>
      </c>
      <c r="R228" s="96">
        <f t="shared" si="409"/>
        <v>0.13099333908493627</v>
      </c>
      <c r="AB228" s="119">
        <f t="shared" si="410"/>
        <v>1422.7142857142858</v>
      </c>
      <c r="AC228" s="120">
        <f t="shared" si="411"/>
        <v>9.8571428571428577</v>
      </c>
      <c r="AO228" s="3"/>
    </row>
    <row r="229" spans="1:41" ht="13.8" x14ac:dyDescent="0.25">
      <c r="A229" s="95">
        <v>44087</v>
      </c>
      <c r="B229" s="81">
        <v>287753</v>
      </c>
      <c r="C229" s="81">
        <v>35610</v>
      </c>
      <c r="D229" s="81">
        <v>213634</v>
      </c>
      <c r="E229" s="81"/>
      <c r="F229" s="81">
        <f t="shared" ref="F229:F235" si="413">B229-B228</f>
        <v>1456</v>
      </c>
      <c r="G229" s="81">
        <f t="shared" ref="G229:G235" si="414">C229-C228</f>
        <v>7</v>
      </c>
      <c r="H229" s="81">
        <f t="shared" ref="H229:H235" si="415">D229-D228</f>
        <v>443</v>
      </c>
      <c r="I229" s="81">
        <f t="shared" ref="I229:I235" si="416">B229-C229-D229</f>
        <v>38509</v>
      </c>
      <c r="J229" s="82">
        <f t="shared" ref="J229:J235" si="417">F229/I228*$B$2/($B$2-B228)</f>
        <v>3.900827156317753E-2</v>
      </c>
      <c r="K229" s="82">
        <f t="shared" ref="K229:K235" si="418">G229/I228</f>
        <v>1.8665173452790443E-4</v>
      </c>
      <c r="L229" s="82">
        <f t="shared" ref="L229:L235" si="419">H229/I228</f>
        <v>1.1812388342265952E-2</v>
      </c>
      <c r="M229" s="81">
        <f t="shared" ref="M229:M235" si="420">J229/(K229+L229)</f>
        <v>3.2509493520752151</v>
      </c>
      <c r="N229" s="84">
        <f t="shared" ref="N229:N235" si="421">C229/B229</f>
        <v>0.12375196783352389</v>
      </c>
      <c r="O229" s="84"/>
      <c r="P229" s="85">
        <f t="shared" ref="P229:P235" si="422">D229/B229</f>
        <v>0.74242145173117224</v>
      </c>
      <c r="Q229" s="87">
        <f t="shared" ref="Q229:Q235" si="423">N229</f>
        <v>0.12375196783352389</v>
      </c>
      <c r="R229" s="96">
        <f t="shared" ref="R229:R235" si="424">IF(P229="","",1-SUM(P229:Q229))</f>
        <v>0.13382658043530382</v>
      </c>
      <c r="AB229" s="119">
        <f t="shared" ref="AB229:AB235" si="425">AVERAGE(F223:F229)</f>
        <v>1445.5714285714287</v>
      </c>
      <c r="AC229" s="120">
        <f t="shared" ref="AC229:AC235" si="426">AVERAGE(G223:G229)</f>
        <v>9.8571428571428577</v>
      </c>
      <c r="AO229" s="3"/>
    </row>
    <row r="230" spans="1:41" ht="13.8" x14ac:dyDescent="0.25">
      <c r="A230" s="95">
        <v>44088</v>
      </c>
      <c r="B230" s="81">
        <v>288761</v>
      </c>
      <c r="C230" s="81">
        <v>35624</v>
      </c>
      <c r="D230" s="81">
        <v>213950</v>
      </c>
      <c r="E230" s="81"/>
      <c r="F230" s="81">
        <f t="shared" si="413"/>
        <v>1008</v>
      </c>
      <c r="G230" s="81">
        <f t="shared" si="414"/>
        <v>14</v>
      </c>
      <c r="H230" s="81">
        <f t="shared" si="415"/>
        <v>316</v>
      </c>
      <c r="I230" s="81">
        <f t="shared" si="416"/>
        <v>39187</v>
      </c>
      <c r="J230" s="82">
        <f t="shared" si="417"/>
        <v>2.630087163428357E-2</v>
      </c>
      <c r="K230" s="82">
        <f t="shared" si="418"/>
        <v>3.6355137760004156E-4</v>
      </c>
      <c r="L230" s="82">
        <f t="shared" si="419"/>
        <v>8.2058739515437941E-3</v>
      </c>
      <c r="M230" s="81">
        <f t="shared" si="420"/>
        <v>3.0691523204988669</v>
      </c>
      <c r="N230" s="84">
        <f t="shared" si="421"/>
        <v>0.12336846042228694</v>
      </c>
      <c r="O230" s="84"/>
      <c r="P230" s="85">
        <f t="shared" si="422"/>
        <v>0.74092415527027544</v>
      </c>
      <c r="Q230" s="87">
        <f t="shared" si="423"/>
        <v>0.12336846042228694</v>
      </c>
      <c r="R230" s="96">
        <f t="shared" si="424"/>
        <v>0.13570738430743767</v>
      </c>
      <c r="AB230" s="119">
        <f t="shared" si="425"/>
        <v>1425.2857142857142</v>
      </c>
      <c r="AC230" s="120">
        <f t="shared" si="426"/>
        <v>10.142857142857142</v>
      </c>
      <c r="AO230" s="3"/>
    </row>
    <row r="231" spans="1:41" ht="13.8" x14ac:dyDescent="0.25">
      <c r="A231" s="95">
        <v>44089</v>
      </c>
      <c r="B231" s="81">
        <v>289990</v>
      </c>
      <c r="C231" s="81">
        <v>35633</v>
      </c>
      <c r="D231" s="81">
        <v>214645</v>
      </c>
      <c r="E231" s="81"/>
      <c r="F231" s="81">
        <f t="shared" si="413"/>
        <v>1229</v>
      </c>
      <c r="G231" s="81">
        <f t="shared" si="414"/>
        <v>9</v>
      </c>
      <c r="H231" s="81">
        <f t="shared" si="415"/>
        <v>695</v>
      </c>
      <c r="I231" s="81">
        <f t="shared" si="416"/>
        <v>39712</v>
      </c>
      <c r="J231" s="82">
        <f t="shared" si="417"/>
        <v>3.1512945011681871E-2</v>
      </c>
      <c r="K231" s="82">
        <f t="shared" si="418"/>
        <v>2.2966800214356802E-4</v>
      </c>
      <c r="L231" s="82">
        <f t="shared" si="419"/>
        <v>1.773547349886442E-2</v>
      </c>
      <c r="M231" s="81">
        <f t="shared" si="420"/>
        <v>1.7541161593363315</v>
      </c>
      <c r="N231" s="84">
        <f t="shared" si="421"/>
        <v>0.1228766509189972</v>
      </c>
      <c r="O231" s="84"/>
      <c r="P231" s="85">
        <f t="shared" si="422"/>
        <v>0.74018069588606505</v>
      </c>
      <c r="Q231" s="87">
        <f t="shared" si="423"/>
        <v>0.1228766509189972</v>
      </c>
      <c r="R231" s="96">
        <f t="shared" si="424"/>
        <v>0.1369426531949377</v>
      </c>
      <c r="AB231" s="119">
        <f t="shared" si="425"/>
        <v>1405.2857142857142</v>
      </c>
      <c r="AC231" s="120">
        <f t="shared" si="426"/>
        <v>10</v>
      </c>
      <c r="AO231" s="3"/>
    </row>
    <row r="232" spans="1:41" ht="13.8" x14ac:dyDescent="0.25">
      <c r="A232" s="95">
        <v>44090</v>
      </c>
      <c r="B232" s="81">
        <v>291442</v>
      </c>
      <c r="C232" s="81">
        <v>35645</v>
      </c>
      <c r="D232" s="81">
        <v>215265</v>
      </c>
      <c r="E232" s="81"/>
      <c r="F232" s="81">
        <f t="shared" si="413"/>
        <v>1452</v>
      </c>
      <c r="G232" s="81">
        <f t="shared" si="414"/>
        <v>12</v>
      </c>
      <c r="H232" s="81">
        <f t="shared" si="415"/>
        <v>620</v>
      </c>
      <c r="I232" s="81">
        <f t="shared" si="416"/>
        <v>40532</v>
      </c>
      <c r="J232" s="82">
        <f t="shared" si="417"/>
        <v>3.6739467088160054E-2</v>
      </c>
      <c r="K232" s="82">
        <f t="shared" si="418"/>
        <v>3.0217566478646255E-4</v>
      </c>
      <c r="L232" s="82">
        <f t="shared" si="419"/>
        <v>1.5612409347300564E-2</v>
      </c>
      <c r="M232" s="81">
        <f t="shared" si="420"/>
        <v>2.3085406914636266</v>
      </c>
      <c r="N232" s="84">
        <f t="shared" si="421"/>
        <v>0.12230563885781734</v>
      </c>
      <c r="O232" s="84"/>
      <c r="P232" s="85">
        <f t="shared" si="422"/>
        <v>0.73862037729634022</v>
      </c>
      <c r="Q232" s="87">
        <f t="shared" si="423"/>
        <v>0.12230563885781734</v>
      </c>
      <c r="R232" s="96">
        <f t="shared" si="424"/>
        <v>0.13907398384584246</v>
      </c>
      <c r="AB232" s="119">
        <f t="shared" si="425"/>
        <v>1408.4285714285713</v>
      </c>
      <c r="AC232" s="120">
        <f t="shared" si="426"/>
        <v>9.7142857142857135</v>
      </c>
      <c r="AO232" s="3"/>
    </row>
    <row r="233" spans="1:41" ht="13.8" x14ac:dyDescent="0.25">
      <c r="A233" s="95">
        <v>44091</v>
      </c>
      <c r="B233" s="81">
        <v>293025</v>
      </c>
      <c r="C233" s="81">
        <v>35658</v>
      </c>
      <c r="D233" s="81">
        <v>215954</v>
      </c>
      <c r="E233" s="81"/>
      <c r="F233" s="81">
        <f t="shared" si="413"/>
        <v>1583</v>
      </c>
      <c r="G233" s="81">
        <f t="shared" si="414"/>
        <v>13</v>
      </c>
      <c r="H233" s="81">
        <f t="shared" si="415"/>
        <v>689</v>
      </c>
      <c r="I233" s="81">
        <f t="shared" si="416"/>
        <v>41413</v>
      </c>
      <c r="J233" s="82">
        <f t="shared" si="417"/>
        <v>3.9244731026206292E-2</v>
      </c>
      <c r="K233" s="82">
        <f t="shared" si="418"/>
        <v>3.2073423467877233E-4</v>
      </c>
      <c r="L233" s="82">
        <f t="shared" si="419"/>
        <v>1.6998914437974934E-2</v>
      </c>
      <c r="M233" s="81">
        <f t="shared" si="420"/>
        <v>2.2659080312737796</v>
      </c>
      <c r="N233" s="84">
        <f t="shared" si="421"/>
        <v>0.12168927565907346</v>
      </c>
      <c r="O233" s="84"/>
      <c r="P233" s="85">
        <f t="shared" si="422"/>
        <v>0.73698148622131221</v>
      </c>
      <c r="Q233" s="87">
        <f t="shared" si="423"/>
        <v>0.12168927565907346</v>
      </c>
      <c r="R233" s="96">
        <f t="shared" si="424"/>
        <v>0.14132923811961429</v>
      </c>
      <c r="AB233" s="119">
        <f t="shared" si="425"/>
        <v>1406.4285714285713</v>
      </c>
      <c r="AC233" s="120">
        <f t="shared" si="426"/>
        <v>10.142857142857142</v>
      </c>
      <c r="AO233" s="3"/>
    </row>
    <row r="234" spans="1:41" ht="13.8" x14ac:dyDescent="0.25">
      <c r="A234" s="95">
        <v>44092</v>
      </c>
      <c r="B234" s="81">
        <v>294932</v>
      </c>
      <c r="C234" s="81">
        <v>35668</v>
      </c>
      <c r="D234" s="81">
        <v>216807</v>
      </c>
      <c r="E234" s="81"/>
      <c r="F234" s="81">
        <f t="shared" si="413"/>
        <v>1907</v>
      </c>
      <c r="G234" s="81">
        <f t="shared" si="414"/>
        <v>10</v>
      </c>
      <c r="H234" s="81">
        <f t="shared" si="415"/>
        <v>853</v>
      </c>
      <c r="I234" s="81">
        <f t="shared" si="416"/>
        <v>42457</v>
      </c>
      <c r="J234" s="82">
        <f t="shared" si="417"/>
        <v>4.6272599984383544E-2</v>
      </c>
      <c r="K234" s="82">
        <f t="shared" si="418"/>
        <v>2.4147006978485016E-4</v>
      </c>
      <c r="L234" s="82">
        <f t="shared" si="419"/>
        <v>2.0597396952647718E-2</v>
      </c>
      <c r="M234" s="81">
        <f t="shared" si="420"/>
        <v>2.2204949978601114</v>
      </c>
      <c r="N234" s="84">
        <f t="shared" si="421"/>
        <v>0.12093635143016017</v>
      </c>
      <c r="O234" s="84"/>
      <c r="P234" s="85">
        <f t="shared" si="422"/>
        <v>0.7351084317741039</v>
      </c>
      <c r="Q234" s="87">
        <f t="shared" si="423"/>
        <v>0.12093635143016017</v>
      </c>
      <c r="R234" s="96">
        <f t="shared" si="424"/>
        <v>0.14395521679573597</v>
      </c>
      <c r="AB234" s="119">
        <f t="shared" si="425"/>
        <v>1448</v>
      </c>
      <c r="AC234" s="120">
        <f t="shared" si="426"/>
        <v>10.142857142857142</v>
      </c>
      <c r="AO234" s="3"/>
    </row>
    <row r="235" spans="1:41" ht="13.8" x14ac:dyDescent="0.25">
      <c r="A235" s="95">
        <v>44093</v>
      </c>
      <c r="B235" s="81">
        <v>296569</v>
      </c>
      <c r="C235" s="81">
        <v>35692</v>
      </c>
      <c r="D235" s="81">
        <v>217716</v>
      </c>
      <c r="E235" s="81"/>
      <c r="F235" s="81">
        <f t="shared" si="413"/>
        <v>1637</v>
      </c>
      <c r="G235" s="81">
        <f t="shared" si="414"/>
        <v>24</v>
      </c>
      <c r="H235" s="81">
        <f t="shared" si="415"/>
        <v>909</v>
      </c>
      <c r="I235" s="81">
        <f t="shared" si="416"/>
        <v>43161</v>
      </c>
      <c r="J235" s="82">
        <f t="shared" si="417"/>
        <v>3.8745658139808521E-2</v>
      </c>
      <c r="K235" s="82">
        <f t="shared" si="418"/>
        <v>5.6527781049061406E-4</v>
      </c>
      <c r="L235" s="82">
        <f t="shared" si="419"/>
        <v>2.1409897072332006E-2</v>
      </c>
      <c r="M235" s="81">
        <f t="shared" si="420"/>
        <v>1.7631558495625406</v>
      </c>
      <c r="N235" s="84">
        <f t="shared" si="421"/>
        <v>0.12034973311438485</v>
      </c>
      <c r="O235" s="84"/>
      <c r="P235" s="85">
        <f t="shared" si="422"/>
        <v>0.7341158381354761</v>
      </c>
      <c r="Q235" s="87">
        <f t="shared" si="423"/>
        <v>0.12034973311438485</v>
      </c>
      <c r="R235" s="96">
        <f t="shared" si="424"/>
        <v>0.145534428750139</v>
      </c>
      <c r="AB235" s="119">
        <f t="shared" si="425"/>
        <v>1467.4285714285713</v>
      </c>
      <c r="AC235" s="120">
        <f t="shared" si="426"/>
        <v>12.714285714285714</v>
      </c>
      <c r="AO235" s="3"/>
    </row>
    <row r="236" spans="1:41" ht="13.8" x14ac:dyDescent="0.25">
      <c r="A236" s="95">
        <v>44094</v>
      </c>
      <c r="B236" s="81">
        <v>298156</v>
      </c>
      <c r="C236" s="81">
        <v>35707</v>
      </c>
      <c r="D236" s="81">
        <v>218351</v>
      </c>
      <c r="E236" s="81"/>
      <c r="F236" s="81">
        <f t="shared" ref="F236:F242" si="427">B236-B235</f>
        <v>1587</v>
      </c>
      <c r="G236" s="81">
        <f t="shared" ref="G236:G242" si="428">C236-C235</f>
        <v>15</v>
      </c>
      <c r="H236" s="81">
        <f t="shared" ref="H236:H242" si="429">D236-D235</f>
        <v>635</v>
      </c>
      <c r="I236" s="81">
        <f t="shared" ref="I236:I242" si="430">B236-C236-D236</f>
        <v>44098</v>
      </c>
      <c r="J236" s="82">
        <f t="shared" ref="J236:J242" si="431">F236/I235*$B$2/($B$2-B235)</f>
        <v>3.6950550360428581E-2</v>
      </c>
      <c r="K236" s="82">
        <f t="shared" ref="K236:K242" si="432">G236/I235</f>
        <v>3.4753596997289221E-4</v>
      </c>
      <c r="L236" s="82">
        <f t="shared" ref="L236:L242" si="433">H236/I235</f>
        <v>1.471235606218577E-2</v>
      </c>
      <c r="M236" s="81">
        <f t="shared" ref="M236:M242" si="434">J236/(K236+L236)</f>
        <v>2.4535733909330122</v>
      </c>
      <c r="N236" s="84">
        <f t="shared" ref="N236:N242" si="435">C236/B236</f>
        <v>0.1197594547820604</v>
      </c>
      <c r="O236" s="84"/>
      <c r="P236" s="85">
        <f t="shared" ref="P236:P242" si="436">D236/B236</f>
        <v>0.7323381048846912</v>
      </c>
      <c r="Q236" s="87">
        <f t="shared" ref="Q236:Q242" si="437">N236</f>
        <v>0.1197594547820604</v>
      </c>
      <c r="R236" s="96">
        <f t="shared" ref="R236:R242" si="438">IF(P236="","",1-SUM(P236:Q236))</f>
        <v>0.1479024403332484</v>
      </c>
      <c r="AB236" s="119">
        <f t="shared" ref="AB236:AB242" si="439">AVERAGE(F230:F236)</f>
        <v>1486.1428571428571</v>
      </c>
      <c r="AC236" s="120">
        <f t="shared" ref="AC236:AC242" si="440">AVERAGE(G230:G236)</f>
        <v>13.857142857142858</v>
      </c>
    </row>
    <row r="237" spans="1:41" ht="13.8" x14ac:dyDescent="0.25">
      <c r="A237" s="95">
        <v>44095</v>
      </c>
      <c r="B237" s="81">
        <v>299506</v>
      </c>
      <c r="C237" s="81">
        <v>35724</v>
      </c>
      <c r="D237" s="81">
        <v>218703</v>
      </c>
      <c r="E237" s="81"/>
      <c r="F237" s="81">
        <f t="shared" si="427"/>
        <v>1350</v>
      </c>
      <c r="G237" s="81">
        <f t="shared" si="428"/>
        <v>17</v>
      </c>
      <c r="H237" s="81">
        <f t="shared" si="429"/>
        <v>352</v>
      </c>
      <c r="I237" s="81">
        <f t="shared" si="430"/>
        <v>45079</v>
      </c>
      <c r="J237" s="82">
        <f t="shared" si="431"/>
        <v>3.07653467296823E-2</v>
      </c>
      <c r="K237" s="82">
        <f t="shared" si="432"/>
        <v>3.8550501156515033E-4</v>
      </c>
      <c r="L237" s="82">
        <f t="shared" si="433"/>
        <v>7.9822214159372303E-3</v>
      </c>
      <c r="M237" s="81">
        <f t="shared" si="434"/>
        <v>3.6766673715055012</v>
      </c>
      <c r="N237" s="84">
        <f t="shared" si="435"/>
        <v>0.11927640848597357</v>
      </c>
      <c r="O237" s="84"/>
      <c r="P237" s="85">
        <f t="shared" si="436"/>
        <v>0.7302124164457473</v>
      </c>
      <c r="Q237" s="87">
        <f t="shared" si="437"/>
        <v>0.11927640848597357</v>
      </c>
      <c r="R237" s="96">
        <f t="shared" si="438"/>
        <v>0.15051117506827916</v>
      </c>
      <c r="AB237" s="119">
        <f t="shared" si="439"/>
        <v>1535</v>
      </c>
      <c r="AC237" s="120">
        <f t="shared" si="440"/>
        <v>14.285714285714286</v>
      </c>
    </row>
    <row r="238" spans="1:41" ht="13.8" x14ac:dyDescent="0.25">
      <c r="A238" s="95">
        <v>44096</v>
      </c>
      <c r="B238" s="81">
        <v>300897</v>
      </c>
      <c r="C238" s="81">
        <v>35738</v>
      </c>
      <c r="D238" s="81">
        <v>219670</v>
      </c>
      <c r="E238" s="81"/>
      <c r="F238" s="81">
        <f t="shared" si="427"/>
        <v>1391</v>
      </c>
      <c r="G238" s="81">
        <f t="shared" si="428"/>
        <v>14</v>
      </c>
      <c r="H238" s="81">
        <f t="shared" si="429"/>
        <v>967</v>
      </c>
      <c r="I238" s="81">
        <f t="shared" si="430"/>
        <v>45489</v>
      </c>
      <c r="J238" s="82">
        <f t="shared" si="431"/>
        <v>3.1010555103363705E-2</v>
      </c>
      <c r="K238" s="82">
        <f t="shared" si="432"/>
        <v>3.1056589542802633E-4</v>
      </c>
      <c r="L238" s="82">
        <f t="shared" si="433"/>
        <v>2.1451230062778676E-2</v>
      </c>
      <c r="M238" s="81">
        <f t="shared" si="434"/>
        <v>1.4249998098924899</v>
      </c>
      <c r="N238" s="84">
        <f t="shared" si="435"/>
        <v>0.11877153976277596</v>
      </c>
      <c r="O238" s="84"/>
      <c r="P238" s="85">
        <f t="shared" si="436"/>
        <v>0.73005048239098425</v>
      </c>
      <c r="Q238" s="87">
        <f t="shared" si="437"/>
        <v>0.11877153976277596</v>
      </c>
      <c r="R238" s="96">
        <f t="shared" si="438"/>
        <v>0.15117797784623976</v>
      </c>
      <c r="AB238" s="119">
        <f t="shared" si="439"/>
        <v>1558.1428571428571</v>
      </c>
      <c r="AC238" s="120">
        <f t="shared" si="440"/>
        <v>15</v>
      </c>
    </row>
    <row r="239" spans="1:41" ht="13.8" x14ac:dyDescent="0.25">
      <c r="A239" s="95">
        <v>44097</v>
      </c>
      <c r="B239" s="81">
        <v>302537</v>
      </c>
      <c r="C239" s="81">
        <v>35758</v>
      </c>
      <c r="D239" s="81">
        <v>220665</v>
      </c>
      <c r="E239" s="81"/>
      <c r="F239" s="81">
        <f t="shared" si="427"/>
        <v>1640</v>
      </c>
      <c r="G239" s="81">
        <f t="shared" si="428"/>
        <v>20</v>
      </c>
      <c r="H239" s="81">
        <f t="shared" si="429"/>
        <v>995</v>
      </c>
      <c r="I239" s="81">
        <f t="shared" si="430"/>
        <v>46114</v>
      </c>
      <c r="J239" s="82">
        <f t="shared" si="431"/>
        <v>3.6232990780570525E-2</v>
      </c>
      <c r="K239" s="82">
        <f t="shared" si="432"/>
        <v>4.3966673261667654E-4</v>
      </c>
      <c r="L239" s="82">
        <f t="shared" si="433"/>
        <v>2.1873419947679659E-2</v>
      </c>
      <c r="M239" s="81">
        <f t="shared" si="434"/>
        <v>1.6238448449432241</v>
      </c>
      <c r="N239" s="84">
        <f t="shared" si="435"/>
        <v>0.11819380769955411</v>
      </c>
      <c r="O239" s="84"/>
      <c r="P239" s="85">
        <f t="shared" si="436"/>
        <v>0.72938186073108413</v>
      </c>
      <c r="Q239" s="87">
        <f t="shared" si="437"/>
        <v>0.11819380769955411</v>
      </c>
      <c r="R239" s="96">
        <f t="shared" si="438"/>
        <v>0.15242433156936175</v>
      </c>
      <c r="AB239" s="119">
        <f t="shared" si="439"/>
        <v>1585</v>
      </c>
      <c r="AC239" s="120">
        <f t="shared" si="440"/>
        <v>16.142857142857142</v>
      </c>
    </row>
    <row r="240" spans="1:41" ht="13.8" x14ac:dyDescent="0.25">
      <c r="A240" s="95">
        <v>44098</v>
      </c>
      <c r="B240" s="81">
        <v>304323</v>
      </c>
      <c r="C240" s="81">
        <v>35781</v>
      </c>
      <c r="D240" s="81">
        <v>221762</v>
      </c>
      <c r="E240" s="81"/>
      <c r="F240" s="81">
        <f t="shared" si="427"/>
        <v>1786</v>
      </c>
      <c r="G240" s="81">
        <f t="shared" si="428"/>
        <v>23</v>
      </c>
      <c r="H240" s="81">
        <f t="shared" si="429"/>
        <v>1097</v>
      </c>
      <c r="I240" s="81">
        <f t="shared" si="430"/>
        <v>46780</v>
      </c>
      <c r="J240" s="82">
        <f t="shared" si="431"/>
        <v>3.8924874730824982E-2</v>
      </c>
      <c r="K240" s="82">
        <f t="shared" si="432"/>
        <v>4.9876393286203756E-4</v>
      </c>
      <c r="L240" s="82">
        <f t="shared" si="433"/>
        <v>2.3788871058680661E-2</v>
      </c>
      <c r="M240" s="81">
        <f t="shared" si="434"/>
        <v>1.6026622083368423</v>
      </c>
      <c r="N240" s="84">
        <f t="shared" si="435"/>
        <v>0.11757573367770428</v>
      </c>
      <c r="O240" s="84"/>
      <c r="P240" s="85">
        <f t="shared" si="436"/>
        <v>0.72870601301906202</v>
      </c>
      <c r="Q240" s="87">
        <f t="shared" si="437"/>
        <v>0.11757573367770428</v>
      </c>
      <c r="R240" s="96">
        <f t="shared" si="438"/>
        <v>0.15371825330323374</v>
      </c>
      <c r="AB240" s="119">
        <f t="shared" si="439"/>
        <v>1614</v>
      </c>
      <c r="AC240" s="120">
        <f t="shared" si="440"/>
        <v>17.571428571428573</v>
      </c>
    </row>
    <row r="241" spans="1:29" ht="13.8" x14ac:dyDescent="0.25">
      <c r="A241" s="95">
        <v>44099</v>
      </c>
      <c r="B241" s="81">
        <v>306235</v>
      </c>
      <c r="C241" s="81">
        <v>35801</v>
      </c>
      <c r="D241" s="81">
        <v>222716</v>
      </c>
      <c r="E241" s="81"/>
      <c r="F241" s="81">
        <f t="shared" si="427"/>
        <v>1912</v>
      </c>
      <c r="G241" s="81">
        <f t="shared" si="428"/>
        <v>20</v>
      </c>
      <c r="H241" s="81">
        <f t="shared" si="429"/>
        <v>954</v>
      </c>
      <c r="I241" s="81">
        <f t="shared" si="430"/>
        <v>47718</v>
      </c>
      <c r="J241" s="82">
        <f t="shared" si="431"/>
        <v>4.1078930507639368E-2</v>
      </c>
      <c r="K241" s="82">
        <f t="shared" si="432"/>
        <v>4.2753313381787086E-4</v>
      </c>
      <c r="L241" s="82">
        <f t="shared" si="433"/>
        <v>2.039333048311244E-2</v>
      </c>
      <c r="M241" s="81">
        <f t="shared" si="434"/>
        <v>1.9729695781800511</v>
      </c>
      <c r="N241" s="84">
        <f t="shared" si="435"/>
        <v>0.11690695054451647</v>
      </c>
      <c r="O241" s="84"/>
      <c r="P241" s="85">
        <f t="shared" si="436"/>
        <v>0.72727153983052228</v>
      </c>
      <c r="Q241" s="87">
        <f t="shared" si="437"/>
        <v>0.11690695054451647</v>
      </c>
      <c r="R241" s="96">
        <f t="shared" si="438"/>
        <v>0.15582150962496122</v>
      </c>
      <c r="AB241" s="119">
        <f t="shared" si="439"/>
        <v>1614.7142857142858</v>
      </c>
      <c r="AC241" s="120">
        <f t="shared" si="440"/>
        <v>19</v>
      </c>
    </row>
    <row r="242" spans="1:29" ht="13.8" x14ac:dyDescent="0.25">
      <c r="A242" s="95">
        <v>44100</v>
      </c>
      <c r="B242" s="81">
        <v>308104</v>
      </c>
      <c r="C242" s="81">
        <v>35818</v>
      </c>
      <c r="D242" s="81">
        <v>223693</v>
      </c>
      <c r="E242" s="81"/>
      <c r="F242" s="81">
        <f t="shared" si="427"/>
        <v>1869</v>
      </c>
      <c r="G242" s="81">
        <f t="shared" si="428"/>
        <v>17</v>
      </c>
      <c r="H242" s="81">
        <f t="shared" si="429"/>
        <v>977</v>
      </c>
      <c r="I242" s="81">
        <f t="shared" si="430"/>
        <v>48593</v>
      </c>
      <c r="J242" s="82">
        <f t="shared" si="431"/>
        <v>3.9367000865177873E-2</v>
      </c>
      <c r="K242" s="82">
        <f t="shared" si="432"/>
        <v>3.5625969235927743E-4</v>
      </c>
      <c r="L242" s="82">
        <f t="shared" si="433"/>
        <v>2.0474454084412591E-2</v>
      </c>
      <c r="M242" s="81">
        <f t="shared" si="434"/>
        <v>1.8898536693003598</v>
      </c>
      <c r="N242" s="84">
        <f t="shared" si="435"/>
        <v>0.11625295354815257</v>
      </c>
      <c r="O242" s="84"/>
      <c r="P242" s="85">
        <f t="shared" si="436"/>
        <v>0.72603082076182068</v>
      </c>
      <c r="Q242" s="87">
        <f t="shared" si="437"/>
        <v>0.11625295354815257</v>
      </c>
      <c r="R242" s="96">
        <f t="shared" si="438"/>
        <v>0.15771622569002675</v>
      </c>
      <c r="AB242" s="119">
        <f t="shared" si="439"/>
        <v>1647.8571428571429</v>
      </c>
      <c r="AC242" s="120">
        <f t="shared" si="440"/>
        <v>18</v>
      </c>
    </row>
    <row r="243" spans="1:29" ht="13.8" x14ac:dyDescent="0.25">
      <c r="A243" s="95">
        <v>44101</v>
      </c>
      <c r="B243" s="81">
        <v>309870</v>
      </c>
      <c r="C243" s="81">
        <v>35835</v>
      </c>
      <c r="D243" s="81">
        <v>224417</v>
      </c>
      <c r="E243" s="81"/>
      <c r="F243" s="81">
        <f t="shared" ref="F243:F249" si="441">B243-B242</f>
        <v>1766</v>
      </c>
      <c r="G243" s="81">
        <f t="shared" ref="G243:G249" si="442">C243-C242</f>
        <v>17</v>
      </c>
      <c r="H243" s="81">
        <f t="shared" ref="H243:H249" si="443">D243-D242</f>
        <v>724</v>
      </c>
      <c r="I243" s="81">
        <f t="shared" ref="I243:I249" si="444">B243-C243-D243</f>
        <v>49618</v>
      </c>
      <c r="J243" s="82">
        <f t="shared" ref="J243:J249" si="445">F243/I242*$B$2/($B$2-B242)</f>
        <v>3.6528828292898746E-2</v>
      </c>
      <c r="K243" s="82">
        <f t="shared" ref="K243:K249" si="446">G243/I242</f>
        <v>3.4984462782705329E-4</v>
      </c>
      <c r="L243" s="82">
        <f t="shared" ref="L243:L249" si="447">H243/I242</f>
        <v>1.4899265326281563E-2</v>
      </c>
      <c r="M243" s="81">
        <f t="shared" ref="M243:M249" si="448">J243/(K243+L243)</f>
        <v>2.395472811385734</v>
      </c>
      <c r="N243" s="84">
        <f t="shared" ref="N243:N249" si="449">C243/B243</f>
        <v>0.11564527059734728</v>
      </c>
      <c r="O243" s="84"/>
      <c r="P243" s="85">
        <f t="shared" ref="P243:P249" si="450">D243/B243</f>
        <v>0.7242295156033175</v>
      </c>
      <c r="Q243" s="87">
        <f t="shared" ref="Q243:Q249" si="451">N243</f>
        <v>0.11564527059734728</v>
      </c>
      <c r="R243" s="96">
        <f t="shared" ref="R243:R249" si="452">IF(P243="","",1-SUM(P243:Q243))</f>
        <v>0.1601252137993352</v>
      </c>
      <c r="AB243" s="119">
        <f t="shared" ref="AB243:AB249" si="453">AVERAGE(F237:F243)</f>
        <v>1673.4285714285713</v>
      </c>
      <c r="AC243" s="120">
        <f t="shared" ref="AC243:AC249" si="454">AVERAGE(G237:G243)</f>
        <v>18.285714285714285</v>
      </c>
    </row>
    <row r="244" spans="1:29" ht="13.8" x14ac:dyDescent="0.25">
      <c r="A244" s="95">
        <v>44102</v>
      </c>
      <c r="B244" s="81">
        <v>311364</v>
      </c>
      <c r="C244" s="81">
        <v>35851</v>
      </c>
      <c r="D244" s="81">
        <v>225190</v>
      </c>
      <c r="E244" s="81"/>
      <c r="F244" s="81">
        <f t="shared" si="441"/>
        <v>1494</v>
      </c>
      <c r="G244" s="81">
        <f t="shared" si="442"/>
        <v>16</v>
      </c>
      <c r="H244" s="81">
        <f t="shared" si="443"/>
        <v>773</v>
      </c>
      <c r="I244" s="81">
        <f t="shared" si="444"/>
        <v>50323</v>
      </c>
      <c r="J244" s="82">
        <f t="shared" si="445"/>
        <v>3.0265151183501836E-2</v>
      </c>
      <c r="K244" s="82">
        <f t="shared" si="446"/>
        <v>3.2246362207263493E-4</v>
      </c>
      <c r="L244" s="82">
        <f t="shared" si="447"/>
        <v>1.5579023741384175E-2</v>
      </c>
      <c r="M244" s="81">
        <f t="shared" si="448"/>
        <v>1.9032905848200181</v>
      </c>
      <c r="N244" s="84">
        <f t="shared" si="449"/>
        <v>0.11514176333808661</v>
      </c>
      <c r="O244" s="84"/>
      <c r="P244" s="85">
        <f t="shared" si="450"/>
        <v>0.72323711154789894</v>
      </c>
      <c r="Q244" s="87">
        <f t="shared" si="451"/>
        <v>0.11514176333808661</v>
      </c>
      <c r="R244" s="96">
        <f t="shared" si="452"/>
        <v>0.1616211251140145</v>
      </c>
      <c r="AB244" s="119">
        <f t="shared" si="453"/>
        <v>1694</v>
      </c>
      <c r="AC244" s="120">
        <f t="shared" si="454"/>
        <v>18.142857142857142</v>
      </c>
    </row>
    <row r="245" spans="1:29" ht="13.8" x14ac:dyDescent="0.25">
      <c r="A245" s="95">
        <v>44103</v>
      </c>
      <c r="B245" s="81">
        <v>313011</v>
      </c>
      <c r="C245" s="81">
        <v>35875</v>
      </c>
      <c r="D245" s="81">
        <v>226506</v>
      </c>
      <c r="E245" s="81"/>
      <c r="F245" s="81">
        <f t="shared" si="441"/>
        <v>1647</v>
      </c>
      <c r="G245" s="81">
        <f t="shared" si="442"/>
        <v>24</v>
      </c>
      <c r="H245" s="81">
        <f t="shared" si="443"/>
        <v>1316</v>
      </c>
      <c r="I245" s="81">
        <f t="shared" si="444"/>
        <v>50630</v>
      </c>
      <c r="J245" s="82">
        <f t="shared" si="445"/>
        <v>3.2897990228077656E-2</v>
      </c>
      <c r="K245" s="82">
        <f t="shared" si="446"/>
        <v>4.7691910259722197E-4</v>
      </c>
      <c r="L245" s="82">
        <f t="shared" si="447"/>
        <v>2.6151064125747671E-2</v>
      </c>
      <c r="M245" s="81">
        <f t="shared" si="448"/>
        <v>1.235466837498173</v>
      </c>
      <c r="N245" s="84">
        <f t="shared" si="449"/>
        <v>0.11461258550019009</v>
      </c>
      <c r="O245" s="84"/>
      <c r="P245" s="85">
        <f t="shared" si="450"/>
        <v>0.72363591055905385</v>
      </c>
      <c r="Q245" s="87">
        <f t="shared" si="451"/>
        <v>0.11461258550019009</v>
      </c>
      <c r="R245" s="96">
        <f t="shared" si="452"/>
        <v>0.1617515039407561</v>
      </c>
      <c r="AB245" s="119">
        <f t="shared" si="453"/>
        <v>1730.5714285714287</v>
      </c>
      <c r="AC245" s="120">
        <f t="shared" si="454"/>
        <v>19.571428571428573</v>
      </c>
    </row>
    <row r="246" spans="1:29" ht="13.8" x14ac:dyDescent="0.25">
      <c r="A246" s="95">
        <v>44104</v>
      </c>
      <c r="B246" s="81">
        <v>314861</v>
      </c>
      <c r="C246" s="81">
        <v>35894</v>
      </c>
      <c r="D246" s="81">
        <v>227704</v>
      </c>
      <c r="E246" s="81"/>
      <c r="F246" s="81">
        <f t="shared" si="441"/>
        <v>1850</v>
      </c>
      <c r="G246" s="81">
        <f t="shared" si="442"/>
        <v>19</v>
      </c>
      <c r="H246" s="81">
        <f t="shared" si="443"/>
        <v>1198</v>
      </c>
      <c r="I246" s="81">
        <f t="shared" si="444"/>
        <v>51263</v>
      </c>
      <c r="J246" s="82">
        <f t="shared" si="445"/>
        <v>3.6729751025144322E-2</v>
      </c>
      <c r="K246" s="82">
        <f t="shared" si="446"/>
        <v>3.7527157811574163E-4</v>
      </c>
      <c r="L246" s="82">
        <f t="shared" si="447"/>
        <v>2.3661860556982026E-2</v>
      </c>
      <c r="M246" s="81">
        <f t="shared" si="448"/>
        <v>1.5280421482358726</v>
      </c>
      <c r="N246" s="84">
        <f t="shared" si="449"/>
        <v>0.11399951089528396</v>
      </c>
      <c r="O246" s="84"/>
      <c r="P246" s="85">
        <f t="shared" si="450"/>
        <v>0.72318896274864142</v>
      </c>
      <c r="Q246" s="87">
        <f t="shared" si="451"/>
        <v>0.11399951089528396</v>
      </c>
      <c r="R246" s="96">
        <f t="shared" si="452"/>
        <v>0.16281152635607465</v>
      </c>
      <c r="AB246" s="119">
        <f t="shared" si="453"/>
        <v>1760.5714285714287</v>
      </c>
      <c r="AC246" s="120">
        <f t="shared" si="454"/>
        <v>19.428571428571427</v>
      </c>
    </row>
    <row r="247" spans="1:29" ht="13.8" x14ac:dyDescent="0.25">
      <c r="A247" s="95">
        <v>44105</v>
      </c>
      <c r="B247" s="81">
        <v>317409</v>
      </c>
      <c r="C247" s="81">
        <v>35918</v>
      </c>
      <c r="D247" s="81">
        <v>228844</v>
      </c>
      <c r="E247" s="81"/>
      <c r="F247" s="81">
        <f t="shared" si="441"/>
        <v>2548</v>
      </c>
      <c r="G247" s="81">
        <f t="shared" si="442"/>
        <v>24</v>
      </c>
      <c r="H247" s="81">
        <f t="shared" si="443"/>
        <v>1140</v>
      </c>
      <c r="I247" s="81">
        <f t="shared" si="444"/>
        <v>52647</v>
      </c>
      <c r="J247" s="82">
        <f t="shared" si="445"/>
        <v>4.996466117415959E-2</v>
      </c>
      <c r="K247" s="82">
        <f t="shared" si="446"/>
        <v>4.6817392661373703E-4</v>
      </c>
      <c r="L247" s="82">
        <f t="shared" si="447"/>
        <v>2.2238261514152508E-2</v>
      </c>
      <c r="M247" s="81">
        <f t="shared" si="448"/>
        <v>2.2004625650953122</v>
      </c>
      <c r="N247" s="84">
        <f t="shared" si="449"/>
        <v>0.11315999231275736</v>
      </c>
      <c r="O247" s="84"/>
      <c r="P247" s="85">
        <f t="shared" si="450"/>
        <v>0.72097514563229148</v>
      </c>
      <c r="Q247" s="87">
        <f t="shared" si="451"/>
        <v>0.11315999231275736</v>
      </c>
      <c r="R247" s="96">
        <f t="shared" si="452"/>
        <v>0.16586486205495121</v>
      </c>
      <c r="AB247" s="119">
        <f t="shared" si="453"/>
        <v>1869.4285714285713</v>
      </c>
      <c r="AC247" s="120">
        <f t="shared" si="454"/>
        <v>19.571428571428573</v>
      </c>
    </row>
    <row r="248" spans="1:29" ht="13.8" x14ac:dyDescent="0.25">
      <c r="A248" s="95">
        <v>44106</v>
      </c>
      <c r="B248" s="81">
        <v>319908</v>
      </c>
      <c r="C248" s="81">
        <v>35941</v>
      </c>
      <c r="D248" s="81">
        <v>229970</v>
      </c>
      <c r="E248" s="81"/>
      <c r="F248" s="81">
        <f t="shared" si="441"/>
        <v>2499</v>
      </c>
      <c r="G248" s="81">
        <f t="shared" si="442"/>
        <v>23</v>
      </c>
      <c r="H248" s="81">
        <f t="shared" si="443"/>
        <v>1126</v>
      </c>
      <c r="I248" s="81">
        <f t="shared" si="444"/>
        <v>53997</v>
      </c>
      <c r="J248" s="82">
        <f t="shared" si="445"/>
        <v>4.7717597226284797E-2</v>
      </c>
      <c r="K248" s="82">
        <f t="shared" si="446"/>
        <v>4.3687199650502403E-4</v>
      </c>
      <c r="L248" s="82">
        <f t="shared" si="447"/>
        <v>2.1387733394115524E-2</v>
      </c>
      <c r="M248" s="81">
        <f t="shared" si="448"/>
        <v>2.1864128295667675</v>
      </c>
      <c r="N248" s="84">
        <f t="shared" si="449"/>
        <v>0.11234792502844568</v>
      </c>
      <c r="O248" s="84"/>
      <c r="P248" s="85">
        <f t="shared" si="450"/>
        <v>0.71886292309038846</v>
      </c>
      <c r="Q248" s="87">
        <f t="shared" si="451"/>
        <v>0.11234792502844568</v>
      </c>
      <c r="R248" s="96">
        <f t="shared" si="452"/>
        <v>0.16878915188116583</v>
      </c>
      <c r="AB248" s="119">
        <f t="shared" si="453"/>
        <v>1953.2857142857142</v>
      </c>
      <c r="AC248" s="120">
        <f t="shared" si="454"/>
        <v>20</v>
      </c>
    </row>
    <row r="249" spans="1:29" ht="13.8" x14ac:dyDescent="0.25">
      <c r="A249" s="95">
        <v>44107</v>
      </c>
      <c r="B249" s="81">
        <v>322751</v>
      </c>
      <c r="C249" s="81">
        <v>35968</v>
      </c>
      <c r="D249" s="81">
        <v>231217</v>
      </c>
      <c r="E249" s="81"/>
      <c r="F249" s="81">
        <f t="shared" si="441"/>
        <v>2843</v>
      </c>
      <c r="G249" s="81">
        <f t="shared" si="442"/>
        <v>27</v>
      </c>
      <c r="H249" s="81">
        <f t="shared" si="443"/>
        <v>1247</v>
      </c>
      <c r="I249" s="81">
        <f t="shared" si="444"/>
        <v>55566</v>
      </c>
      <c r="J249" s="82">
        <f t="shared" si="445"/>
        <v>5.2931135767926456E-2</v>
      </c>
      <c r="K249" s="82">
        <f t="shared" si="446"/>
        <v>5.0002777932107339E-4</v>
      </c>
      <c r="L249" s="82">
        <f t="shared" si="447"/>
        <v>2.3093875585680684E-2</v>
      </c>
      <c r="M249" s="81">
        <f t="shared" si="448"/>
        <v>2.2434242841920917</v>
      </c>
      <c r="N249" s="84">
        <f t="shared" si="449"/>
        <v>0.11144194750752127</v>
      </c>
      <c r="O249" s="84"/>
      <c r="P249" s="85">
        <f t="shared" si="450"/>
        <v>0.71639437213207702</v>
      </c>
      <c r="Q249" s="87">
        <f t="shared" si="451"/>
        <v>0.11144194750752127</v>
      </c>
      <c r="R249" s="96">
        <f t="shared" si="452"/>
        <v>0.17216368036040175</v>
      </c>
      <c r="AB249" s="119">
        <f t="shared" si="453"/>
        <v>2092.4285714285716</v>
      </c>
      <c r="AC249" s="120">
        <f t="shared" si="454"/>
        <v>21.428571428571427</v>
      </c>
    </row>
    <row r="250" spans="1:29" ht="13.8" x14ac:dyDescent="0.25">
      <c r="A250" s="95">
        <v>44108</v>
      </c>
      <c r="B250" s="81">
        <v>325329</v>
      </c>
      <c r="C250" s="81">
        <v>35986</v>
      </c>
      <c r="D250" s="81">
        <v>231914</v>
      </c>
      <c r="E250" s="81"/>
      <c r="F250" s="81">
        <f t="shared" ref="F250:F270" si="455">B250-B249</f>
        <v>2578</v>
      </c>
      <c r="G250" s="81">
        <f t="shared" ref="G250:G270" si="456">C250-C249</f>
        <v>18</v>
      </c>
      <c r="H250" s="81">
        <f t="shared" ref="H250:H270" si="457">D250-D249</f>
        <v>697</v>
      </c>
      <c r="I250" s="81">
        <f t="shared" ref="I250:I270" si="458">B250-C250-D250</f>
        <v>57429</v>
      </c>
      <c r="J250" s="82">
        <f t="shared" ref="J250:J270" si="459">F250/I249*$B$2/($B$2-B249)</f>
        <v>4.6644269250584999E-2</v>
      </c>
      <c r="K250" s="82">
        <f t="shared" ref="K250:K270" si="460">G250/I249</f>
        <v>3.2393909944930353E-4</v>
      </c>
      <c r="L250" s="82">
        <f t="shared" ref="L250:L270" si="461">H250/I249</f>
        <v>1.2543641795342475E-2</v>
      </c>
      <c r="M250" s="81">
        <f t="shared" ref="M250:M270" si="462">J250/(K250+L250)</f>
        <v>3.6249447065426659</v>
      </c>
      <c r="N250" s="84">
        <f t="shared" ref="N250:N270" si="463">C250/B250</f>
        <v>0.11061417826262031</v>
      </c>
      <c r="O250" s="84"/>
      <c r="P250" s="85">
        <f t="shared" ref="P250:P270" si="464">D250/B250</f>
        <v>0.71285990489627427</v>
      </c>
      <c r="Q250" s="87">
        <f t="shared" ref="Q250:Q270" si="465">N250</f>
        <v>0.11061417826262031</v>
      </c>
      <c r="R250" s="96">
        <f t="shared" ref="R250:R270" si="466">IF(P250="","",1-SUM(P250:Q250))</f>
        <v>0.17652591684110541</v>
      </c>
      <c r="AB250" s="119">
        <f t="shared" ref="AB250:AB270" si="467">AVERAGE(F244:F250)</f>
        <v>2208.4285714285716</v>
      </c>
      <c r="AC250" s="120">
        <f t="shared" ref="AC250:AC270" si="468">AVERAGE(G244:G250)</f>
        <v>21.571428571428573</v>
      </c>
    </row>
    <row r="251" spans="1:29" ht="13.8" x14ac:dyDescent="0.25">
      <c r="A251" s="95">
        <v>44109</v>
      </c>
      <c r="B251" s="81">
        <v>327586</v>
      </c>
      <c r="C251" s="81">
        <v>36002</v>
      </c>
      <c r="D251" s="81">
        <v>232681</v>
      </c>
      <c r="E251" s="81"/>
      <c r="F251" s="81">
        <f t="shared" si="455"/>
        <v>2257</v>
      </c>
      <c r="G251" s="81">
        <f t="shared" si="456"/>
        <v>16</v>
      </c>
      <c r="H251" s="81">
        <f t="shared" si="457"/>
        <v>767</v>
      </c>
      <c r="I251" s="81">
        <f t="shared" si="458"/>
        <v>58903</v>
      </c>
      <c r="J251" s="82">
        <f t="shared" si="459"/>
        <v>3.9513312357441731E-2</v>
      </c>
      <c r="K251" s="82">
        <f t="shared" si="460"/>
        <v>2.7860488603318883E-4</v>
      </c>
      <c r="L251" s="82">
        <f t="shared" si="461"/>
        <v>1.3355621724215989E-2</v>
      </c>
      <c r="M251" s="81">
        <f t="shared" si="462"/>
        <v>2.898097082216502</v>
      </c>
      <c r="N251" s="84">
        <f t="shared" si="463"/>
        <v>0.10990091151636516</v>
      </c>
      <c r="O251" s="84"/>
      <c r="P251" s="85">
        <f t="shared" si="464"/>
        <v>0.7102898170251476</v>
      </c>
      <c r="Q251" s="87">
        <f t="shared" si="465"/>
        <v>0.10990091151636516</v>
      </c>
      <c r="R251" s="96">
        <f t="shared" si="466"/>
        <v>0.17980927145848724</v>
      </c>
      <c r="AB251" s="119">
        <f t="shared" si="467"/>
        <v>2317.4285714285716</v>
      </c>
      <c r="AC251" s="120">
        <f t="shared" si="468"/>
        <v>21.571428571428573</v>
      </c>
    </row>
    <row r="252" spans="1:29" ht="13.8" x14ac:dyDescent="0.25">
      <c r="A252" s="95">
        <v>44110</v>
      </c>
      <c r="B252" s="81">
        <v>330263</v>
      </c>
      <c r="C252" s="81">
        <v>36030</v>
      </c>
      <c r="D252" s="81">
        <v>234099</v>
      </c>
      <c r="E252" s="81"/>
      <c r="F252" s="81">
        <f t="shared" si="455"/>
        <v>2677</v>
      </c>
      <c r="G252" s="81">
        <f t="shared" si="456"/>
        <v>28</v>
      </c>
      <c r="H252" s="81">
        <f t="shared" si="457"/>
        <v>1418</v>
      </c>
      <c r="I252" s="81">
        <f t="shared" si="458"/>
        <v>60134</v>
      </c>
      <c r="J252" s="82">
        <f t="shared" si="459"/>
        <v>4.5695179667570189E-2</v>
      </c>
      <c r="K252" s="82">
        <f t="shared" si="460"/>
        <v>4.7535779162351661E-4</v>
      </c>
      <c r="L252" s="82">
        <f t="shared" si="461"/>
        <v>2.4073476732933807E-2</v>
      </c>
      <c r="M252" s="81">
        <f t="shared" si="462"/>
        <v>1.8613991479660352</v>
      </c>
      <c r="N252" s="84">
        <f t="shared" si="463"/>
        <v>0.10909487287404281</v>
      </c>
      <c r="O252" s="84"/>
      <c r="P252" s="85">
        <f t="shared" si="464"/>
        <v>0.70882599625147236</v>
      </c>
      <c r="Q252" s="87">
        <f t="shared" si="465"/>
        <v>0.10909487287404281</v>
      </c>
      <c r="R252" s="96">
        <f t="shared" si="466"/>
        <v>0.1820791308744848</v>
      </c>
      <c r="AB252" s="119">
        <f t="shared" si="467"/>
        <v>2464.5714285714284</v>
      </c>
      <c r="AC252" s="120">
        <f t="shared" si="468"/>
        <v>22.142857142857142</v>
      </c>
    </row>
    <row r="253" spans="1:29" ht="13.8" x14ac:dyDescent="0.25">
      <c r="A253" s="95">
        <v>44111</v>
      </c>
      <c r="B253" s="81">
        <v>333940</v>
      </c>
      <c r="C253" s="81">
        <v>36061</v>
      </c>
      <c r="D253" s="81">
        <v>235303</v>
      </c>
      <c r="E253" s="81"/>
      <c r="F253" s="81">
        <f t="shared" si="455"/>
        <v>3677</v>
      </c>
      <c r="G253" s="81">
        <f t="shared" si="456"/>
        <v>31</v>
      </c>
      <c r="H253" s="81">
        <f t="shared" si="457"/>
        <v>1204</v>
      </c>
      <c r="I253" s="81">
        <f t="shared" si="458"/>
        <v>62576</v>
      </c>
      <c r="J253" s="82">
        <f t="shared" si="459"/>
        <v>6.1482611083069641E-2</v>
      </c>
      <c r="K253" s="82">
        <f t="shared" si="460"/>
        <v>5.1551534905377994E-4</v>
      </c>
      <c r="L253" s="82">
        <f t="shared" si="461"/>
        <v>2.0021950976153259E-2</v>
      </c>
      <c r="M253" s="81">
        <f t="shared" si="462"/>
        <v>2.9936804330925582</v>
      </c>
      <c r="N253" s="84">
        <f t="shared" si="463"/>
        <v>0.10798646463436545</v>
      </c>
      <c r="O253" s="84"/>
      <c r="P253" s="85">
        <f t="shared" si="464"/>
        <v>0.70462657962508235</v>
      </c>
      <c r="Q253" s="87">
        <f t="shared" si="465"/>
        <v>0.10798646463436545</v>
      </c>
      <c r="R253" s="96">
        <f t="shared" si="466"/>
        <v>0.1873869557405522</v>
      </c>
      <c r="AB253" s="119">
        <f t="shared" si="467"/>
        <v>2725.5714285714284</v>
      </c>
      <c r="AC253" s="120">
        <f t="shared" si="468"/>
        <v>23.857142857142858</v>
      </c>
    </row>
    <row r="254" spans="1:29" ht="13.8" x14ac:dyDescent="0.25">
      <c r="A254" s="95">
        <v>44112</v>
      </c>
      <c r="B254" s="81">
        <v>338398</v>
      </c>
      <c r="C254" s="81">
        <v>36083</v>
      </c>
      <c r="D254" s="81">
        <v>236363</v>
      </c>
      <c r="E254" s="81"/>
      <c r="F254" s="81">
        <f t="shared" si="455"/>
        <v>4458</v>
      </c>
      <c r="G254" s="81">
        <f t="shared" si="456"/>
        <v>22</v>
      </c>
      <c r="H254" s="81">
        <f t="shared" si="457"/>
        <v>1060</v>
      </c>
      <c r="I254" s="81">
        <f t="shared" si="458"/>
        <v>65952</v>
      </c>
      <c r="J254" s="82">
        <f t="shared" si="459"/>
        <v>7.1637032886509883E-2</v>
      </c>
      <c r="K254" s="82">
        <f t="shared" si="460"/>
        <v>3.515724878547686E-4</v>
      </c>
      <c r="L254" s="82">
        <f t="shared" si="461"/>
        <v>1.6939401687547942E-2</v>
      </c>
      <c r="M254" s="81">
        <f t="shared" si="462"/>
        <v>4.1430304712627013</v>
      </c>
      <c r="N254" s="84">
        <f t="shared" si="463"/>
        <v>0.10662888078534744</v>
      </c>
      <c r="O254" s="84"/>
      <c r="P254" s="85">
        <f t="shared" si="464"/>
        <v>0.69847635033303979</v>
      </c>
      <c r="Q254" s="87">
        <f t="shared" si="465"/>
        <v>0.10662888078534744</v>
      </c>
      <c r="R254" s="96">
        <f t="shared" si="466"/>
        <v>0.19489476888161272</v>
      </c>
      <c r="AB254" s="119">
        <f t="shared" si="467"/>
        <v>2998.4285714285716</v>
      </c>
      <c r="AC254" s="120">
        <f t="shared" si="468"/>
        <v>23.571428571428573</v>
      </c>
    </row>
    <row r="255" spans="1:29" ht="13.8" x14ac:dyDescent="0.25">
      <c r="A255" s="95">
        <v>44113</v>
      </c>
      <c r="B255" s="81">
        <v>343770</v>
      </c>
      <c r="C255" s="81">
        <v>36111</v>
      </c>
      <c r="D255" s="81">
        <v>237549</v>
      </c>
      <c r="E255" s="81"/>
      <c r="F255" s="81">
        <f t="shared" si="455"/>
        <v>5372</v>
      </c>
      <c r="G255" s="81">
        <f t="shared" si="456"/>
        <v>28</v>
      </c>
      <c r="H255" s="81">
        <f t="shared" si="457"/>
        <v>1186</v>
      </c>
      <c r="I255" s="81">
        <f t="shared" si="458"/>
        <v>70110</v>
      </c>
      <c r="J255" s="82">
        <f t="shared" si="459"/>
        <v>8.1911628185085572E-2</v>
      </c>
      <c r="K255" s="82">
        <f t="shared" si="460"/>
        <v>4.2455118874332848E-4</v>
      </c>
      <c r="L255" s="82">
        <f t="shared" si="461"/>
        <v>1.7982775351770983E-2</v>
      </c>
      <c r="M255" s="81">
        <f t="shared" si="462"/>
        <v>4.449947036295522</v>
      </c>
      <c r="N255" s="84">
        <f t="shared" si="463"/>
        <v>0.10504407016319051</v>
      </c>
      <c r="O255" s="84"/>
      <c r="P255" s="85">
        <f t="shared" si="464"/>
        <v>0.69101143206213456</v>
      </c>
      <c r="Q255" s="87">
        <f t="shared" si="465"/>
        <v>0.10504407016319051</v>
      </c>
      <c r="R255" s="96">
        <f t="shared" si="466"/>
        <v>0.20394449777467494</v>
      </c>
      <c r="AB255" s="119">
        <f t="shared" si="467"/>
        <v>3408.8571428571427</v>
      </c>
      <c r="AC255" s="120">
        <f t="shared" si="468"/>
        <v>24.285714285714285</v>
      </c>
    </row>
    <row r="256" spans="1:29" ht="13.8" x14ac:dyDescent="0.25">
      <c r="A256" s="95">
        <v>44114</v>
      </c>
      <c r="B256" s="81">
        <v>349494</v>
      </c>
      <c r="C256" s="81">
        <v>36140</v>
      </c>
      <c r="D256" s="81">
        <v>238525</v>
      </c>
      <c r="E256" s="81"/>
      <c r="F256" s="81">
        <f t="shared" si="455"/>
        <v>5724</v>
      </c>
      <c r="G256" s="81">
        <f t="shared" si="456"/>
        <v>29</v>
      </c>
      <c r="H256" s="81">
        <f t="shared" si="457"/>
        <v>976</v>
      </c>
      <c r="I256" s="81">
        <f t="shared" si="458"/>
        <v>74829</v>
      </c>
      <c r="J256" s="82">
        <f t="shared" si="459"/>
        <v>8.2109987961499528E-2</v>
      </c>
      <c r="K256" s="82">
        <f t="shared" si="460"/>
        <v>4.1363571530452149E-4</v>
      </c>
      <c r="L256" s="82">
        <f t="shared" si="461"/>
        <v>1.3920981315076309E-2</v>
      </c>
      <c r="M256" s="81">
        <f t="shared" si="462"/>
        <v>5.7280908019708772</v>
      </c>
      <c r="N256" s="84">
        <f t="shared" si="463"/>
        <v>0.10340663931283513</v>
      </c>
      <c r="O256" s="84"/>
      <c r="P256" s="85">
        <f t="shared" si="464"/>
        <v>0.68248668074416152</v>
      </c>
      <c r="Q256" s="87">
        <f t="shared" si="465"/>
        <v>0.10340663931283513</v>
      </c>
      <c r="R256" s="96">
        <f t="shared" si="466"/>
        <v>0.21410667994300336</v>
      </c>
      <c r="AB256" s="119">
        <f t="shared" si="467"/>
        <v>3820.4285714285716</v>
      </c>
      <c r="AC256" s="120">
        <f t="shared" si="468"/>
        <v>24.571428571428573</v>
      </c>
    </row>
    <row r="257" spans="1:29" ht="13.8" x14ac:dyDescent="0.25">
      <c r="A257" s="95">
        <v>44115</v>
      </c>
      <c r="B257" s="81">
        <v>354950</v>
      </c>
      <c r="C257" s="81">
        <v>36166</v>
      </c>
      <c r="D257" s="81">
        <v>239709</v>
      </c>
      <c r="E257" s="81"/>
      <c r="F257" s="81">
        <f t="shared" si="455"/>
        <v>5456</v>
      </c>
      <c r="G257" s="81">
        <f t="shared" si="456"/>
        <v>26</v>
      </c>
      <c r="H257" s="81">
        <f t="shared" si="457"/>
        <v>1184</v>
      </c>
      <c r="I257" s="81">
        <f t="shared" si="458"/>
        <v>79075</v>
      </c>
      <c r="J257" s="82">
        <f t="shared" si="459"/>
        <v>7.3336824838579742E-2</v>
      </c>
      <c r="K257" s="82">
        <f t="shared" si="460"/>
        <v>3.4745887289687152E-4</v>
      </c>
      <c r="L257" s="82">
        <f t="shared" si="461"/>
        <v>1.5822742519611379E-2</v>
      </c>
      <c r="M257" s="81">
        <f t="shared" si="462"/>
        <v>4.5353068312777554</v>
      </c>
      <c r="N257" s="84">
        <f t="shared" si="463"/>
        <v>0.10189040709959149</v>
      </c>
      <c r="O257" s="84"/>
      <c r="P257" s="85">
        <f t="shared" si="464"/>
        <v>0.67533173686434711</v>
      </c>
      <c r="Q257" s="87">
        <f t="shared" si="465"/>
        <v>0.10189040709959149</v>
      </c>
      <c r="R257" s="96">
        <f t="shared" si="466"/>
        <v>0.22277785603606137</v>
      </c>
      <c r="AB257" s="119">
        <f t="shared" si="467"/>
        <v>4231.5714285714284</v>
      </c>
      <c r="AC257" s="120">
        <f t="shared" si="468"/>
        <v>25.714285714285715</v>
      </c>
    </row>
    <row r="258" spans="1:29" ht="13.8" x14ac:dyDescent="0.25">
      <c r="A258" s="95">
        <v>44116</v>
      </c>
      <c r="B258" s="81">
        <v>359569</v>
      </c>
      <c r="C258" s="81">
        <v>36205</v>
      </c>
      <c r="D258" s="81">
        <v>240600</v>
      </c>
      <c r="E258" s="81"/>
      <c r="F258" s="81">
        <f t="shared" si="455"/>
        <v>4619</v>
      </c>
      <c r="G258" s="81">
        <f t="shared" si="456"/>
        <v>39</v>
      </c>
      <c r="H258" s="81">
        <f t="shared" si="457"/>
        <v>891</v>
      </c>
      <c r="I258" s="81">
        <f t="shared" si="458"/>
        <v>82764</v>
      </c>
      <c r="J258" s="82">
        <f t="shared" si="459"/>
        <v>5.8757845680483832E-2</v>
      </c>
      <c r="K258" s="82">
        <f t="shared" si="460"/>
        <v>4.932026557066077E-4</v>
      </c>
      <c r="L258" s="82">
        <f t="shared" si="461"/>
        <v>1.1267783749604805E-2</v>
      </c>
      <c r="M258" s="81">
        <f t="shared" si="462"/>
        <v>4.995996394821784</v>
      </c>
      <c r="N258" s="84">
        <f t="shared" si="463"/>
        <v>0.10068999274130973</v>
      </c>
      <c r="O258" s="84"/>
      <c r="P258" s="85">
        <f t="shared" si="464"/>
        <v>0.66913443594970645</v>
      </c>
      <c r="Q258" s="87">
        <f t="shared" si="465"/>
        <v>0.10068999274130973</v>
      </c>
      <c r="R258" s="96">
        <f t="shared" si="466"/>
        <v>0.23017557130898381</v>
      </c>
      <c r="AB258" s="119">
        <f t="shared" si="467"/>
        <v>4569</v>
      </c>
      <c r="AC258" s="120">
        <f t="shared" si="468"/>
        <v>29</v>
      </c>
    </row>
    <row r="259" spans="1:29" ht="13.8" x14ac:dyDescent="0.25">
      <c r="A259" s="95">
        <v>44117</v>
      </c>
      <c r="B259" s="81">
        <v>365467</v>
      </c>
      <c r="C259" s="81">
        <v>36246</v>
      </c>
      <c r="D259" s="81">
        <v>242028</v>
      </c>
      <c r="E259" s="81"/>
      <c r="F259" s="81">
        <f t="shared" si="455"/>
        <v>5898</v>
      </c>
      <c r="G259" s="81">
        <f t="shared" si="456"/>
        <v>41</v>
      </c>
      <c r="H259" s="81">
        <f t="shared" si="457"/>
        <v>1428</v>
      </c>
      <c r="I259" s="81">
        <f t="shared" si="458"/>
        <v>87193</v>
      </c>
      <c r="J259" s="82">
        <f t="shared" si="459"/>
        <v>7.1689206614190829E-2</v>
      </c>
      <c r="K259" s="82">
        <f t="shared" si="460"/>
        <v>4.9538446667633275E-4</v>
      </c>
      <c r="L259" s="82">
        <f t="shared" si="461"/>
        <v>1.7253878497897637E-2</v>
      </c>
      <c r="M259" s="81">
        <f t="shared" si="462"/>
        <v>4.0389962533811365</v>
      </c>
      <c r="N259" s="84">
        <f t="shared" si="463"/>
        <v>9.91772170948403E-2</v>
      </c>
      <c r="O259" s="84"/>
      <c r="P259" s="85">
        <f t="shared" si="464"/>
        <v>0.66224310266043174</v>
      </c>
      <c r="Q259" s="87">
        <f t="shared" si="465"/>
        <v>9.91772170948403E-2</v>
      </c>
      <c r="R259" s="96">
        <f t="shared" si="466"/>
        <v>0.23857968024472798</v>
      </c>
      <c r="AB259" s="119">
        <f t="shared" si="467"/>
        <v>5029.1428571428569</v>
      </c>
      <c r="AC259" s="120">
        <f t="shared" si="468"/>
        <v>30.857142857142858</v>
      </c>
    </row>
    <row r="260" spans="1:29" ht="13.8" x14ac:dyDescent="0.25">
      <c r="A260" s="95">
        <v>44118</v>
      </c>
      <c r="B260" s="81">
        <v>372799</v>
      </c>
      <c r="C260" s="81">
        <v>36289</v>
      </c>
      <c r="D260" s="81">
        <v>244065</v>
      </c>
      <c r="E260" s="81"/>
      <c r="F260" s="81">
        <f t="shared" si="455"/>
        <v>7332</v>
      </c>
      <c r="G260" s="81">
        <f t="shared" si="456"/>
        <v>43</v>
      </c>
      <c r="H260" s="81">
        <f t="shared" si="457"/>
        <v>2037</v>
      </c>
      <c r="I260" s="81">
        <f t="shared" si="458"/>
        <v>92445</v>
      </c>
      <c r="J260" s="82">
        <f t="shared" si="459"/>
        <v>8.4600695687473318E-2</v>
      </c>
      <c r="K260" s="82">
        <f t="shared" si="460"/>
        <v>4.9315885449520034E-4</v>
      </c>
      <c r="L260" s="82">
        <f t="shared" si="461"/>
        <v>2.3361967130388909E-2</v>
      </c>
      <c r="M260" s="81">
        <f t="shared" si="462"/>
        <v>3.5464367591720483</v>
      </c>
      <c r="N260" s="84">
        <f t="shared" si="463"/>
        <v>9.7341999307938062E-2</v>
      </c>
      <c r="O260" s="84"/>
      <c r="P260" s="85">
        <f t="shared" si="464"/>
        <v>0.65468255011413656</v>
      </c>
      <c r="Q260" s="87">
        <f t="shared" si="465"/>
        <v>9.7341999307938062E-2</v>
      </c>
      <c r="R260" s="96">
        <f t="shared" si="466"/>
        <v>0.24797545057792536</v>
      </c>
      <c r="AB260" s="119">
        <f t="shared" si="467"/>
        <v>5551.2857142857147</v>
      </c>
      <c r="AC260" s="120">
        <f t="shared" si="468"/>
        <v>32.571428571428569</v>
      </c>
    </row>
    <row r="261" spans="1:29" ht="13.8" x14ac:dyDescent="0.25">
      <c r="A261" s="95">
        <v>44119</v>
      </c>
      <c r="B261" s="81">
        <v>381602</v>
      </c>
      <c r="C261" s="81">
        <v>36372</v>
      </c>
      <c r="D261" s="81">
        <v>245964</v>
      </c>
      <c r="E261" s="81"/>
      <c r="F261" s="81">
        <f t="shared" si="455"/>
        <v>8803</v>
      </c>
      <c r="G261" s="81">
        <f t="shared" si="456"/>
        <v>83</v>
      </c>
      <c r="H261" s="81">
        <f t="shared" si="457"/>
        <v>1899</v>
      </c>
      <c r="I261" s="81">
        <f t="shared" si="458"/>
        <v>99266</v>
      </c>
      <c r="J261" s="82">
        <f t="shared" si="459"/>
        <v>9.5814968793351302E-2</v>
      </c>
      <c r="K261" s="82">
        <f t="shared" si="460"/>
        <v>8.9783114284168962E-4</v>
      </c>
      <c r="L261" s="82">
        <f t="shared" si="461"/>
        <v>2.0541943858510464E-2</v>
      </c>
      <c r="M261" s="81">
        <f t="shared" si="462"/>
        <v>4.4690286529270242</v>
      </c>
      <c r="N261" s="84">
        <f t="shared" si="463"/>
        <v>9.5313965859717714E-2</v>
      </c>
      <c r="O261" s="84"/>
      <c r="P261" s="85">
        <f t="shared" si="464"/>
        <v>0.64455637024963186</v>
      </c>
      <c r="Q261" s="87">
        <f t="shared" si="465"/>
        <v>9.5313965859717714E-2</v>
      </c>
      <c r="R261" s="96">
        <f t="shared" si="466"/>
        <v>0.2601296638906504</v>
      </c>
      <c r="AB261" s="119">
        <f t="shared" si="467"/>
        <v>6172</v>
      </c>
      <c r="AC261" s="120">
        <f t="shared" si="468"/>
        <v>41.285714285714285</v>
      </c>
    </row>
    <row r="262" spans="1:29" ht="13.8" x14ac:dyDescent="0.25">
      <c r="A262" s="95">
        <v>44120</v>
      </c>
      <c r="B262" s="81">
        <v>391611</v>
      </c>
      <c r="C262" s="81">
        <v>36427</v>
      </c>
      <c r="D262" s="81">
        <v>247872</v>
      </c>
      <c r="E262" s="81"/>
      <c r="F262" s="81">
        <f t="shared" si="455"/>
        <v>10009</v>
      </c>
      <c r="G262" s="81">
        <f t="shared" si="456"/>
        <v>55</v>
      </c>
      <c r="H262" s="81">
        <f t="shared" si="457"/>
        <v>1908</v>
      </c>
      <c r="I262" s="81">
        <f t="shared" si="458"/>
        <v>107312</v>
      </c>
      <c r="J262" s="82">
        <f t="shared" si="459"/>
        <v>0.10147051934061249</v>
      </c>
      <c r="K262" s="82">
        <f t="shared" si="460"/>
        <v>5.5406685068402071E-4</v>
      </c>
      <c r="L262" s="82">
        <f t="shared" si="461"/>
        <v>1.9221082747365663E-2</v>
      </c>
      <c r="M262" s="81">
        <f t="shared" si="462"/>
        <v>5.1312137406343554</v>
      </c>
      <c r="N262" s="84">
        <f t="shared" si="463"/>
        <v>9.3018326860072872E-2</v>
      </c>
      <c r="O262" s="84"/>
      <c r="P262" s="85">
        <f t="shared" si="464"/>
        <v>0.63295464121283618</v>
      </c>
      <c r="Q262" s="87">
        <f t="shared" si="465"/>
        <v>9.3018326860072872E-2</v>
      </c>
      <c r="R262" s="96">
        <f t="shared" si="466"/>
        <v>0.27402703192709099</v>
      </c>
      <c r="AB262" s="119">
        <f t="shared" si="467"/>
        <v>6834.4285714285716</v>
      </c>
      <c r="AC262" s="120">
        <f t="shared" si="468"/>
        <v>45.142857142857146</v>
      </c>
    </row>
    <row r="263" spans="1:29" ht="13.8" x14ac:dyDescent="0.25">
      <c r="A263" s="95">
        <v>44121</v>
      </c>
      <c r="B263" s="81">
        <v>402536</v>
      </c>
      <c r="C263" s="81">
        <v>36474</v>
      </c>
      <c r="D263" s="81">
        <v>249127</v>
      </c>
      <c r="E263" s="81"/>
      <c r="F263" s="81">
        <f t="shared" si="455"/>
        <v>10925</v>
      </c>
      <c r="G263" s="81">
        <f t="shared" si="456"/>
        <v>47</v>
      </c>
      <c r="H263" s="81">
        <f t="shared" si="457"/>
        <v>1255</v>
      </c>
      <c r="I263" s="81">
        <f t="shared" si="458"/>
        <v>116935</v>
      </c>
      <c r="J263" s="82">
        <f t="shared" si="459"/>
        <v>0.1024696444771625</v>
      </c>
      <c r="K263" s="82">
        <f t="shared" si="460"/>
        <v>4.379752497390786E-4</v>
      </c>
      <c r="L263" s="82">
        <f t="shared" si="461"/>
        <v>1.1694871030266885E-2</v>
      </c>
      <c r="M263" s="81">
        <f t="shared" si="462"/>
        <v>8.445639391807422</v>
      </c>
      <c r="N263" s="84">
        <f t="shared" si="463"/>
        <v>9.0610529244589302E-2</v>
      </c>
      <c r="O263" s="84"/>
      <c r="P263" s="85">
        <f t="shared" si="464"/>
        <v>0.61889371385416458</v>
      </c>
      <c r="Q263" s="87">
        <f t="shared" si="465"/>
        <v>9.0610529244589302E-2</v>
      </c>
      <c r="R263" s="96">
        <f t="shared" si="466"/>
        <v>0.29049575690124607</v>
      </c>
      <c r="AB263" s="119">
        <f t="shared" si="467"/>
        <v>7577.4285714285716</v>
      </c>
      <c r="AC263" s="120">
        <f t="shared" si="468"/>
        <v>47.714285714285715</v>
      </c>
    </row>
    <row r="264" spans="1:29" ht="13.8" x14ac:dyDescent="0.25">
      <c r="A264" s="95">
        <v>44122</v>
      </c>
      <c r="B264" s="81">
        <v>414241</v>
      </c>
      <c r="C264" s="81">
        <v>36543</v>
      </c>
      <c r="D264" s="81">
        <v>251461</v>
      </c>
      <c r="E264" s="81"/>
      <c r="F264" s="81">
        <f t="shared" si="455"/>
        <v>11705</v>
      </c>
      <c r="G264" s="81">
        <f t="shared" si="456"/>
        <v>69</v>
      </c>
      <c r="H264" s="81">
        <f t="shared" si="457"/>
        <v>2334</v>
      </c>
      <c r="I264" s="81">
        <f t="shared" si="458"/>
        <v>126237</v>
      </c>
      <c r="J264" s="82">
        <f t="shared" si="459"/>
        <v>0.10076923540818088</v>
      </c>
      <c r="K264" s="82">
        <f t="shared" si="460"/>
        <v>5.9007140719202972E-4</v>
      </c>
      <c r="L264" s="82">
        <f t="shared" si="461"/>
        <v>1.9959806730234744E-2</v>
      </c>
      <c r="M264" s="81">
        <f t="shared" si="462"/>
        <v>4.9036415074721731</v>
      </c>
      <c r="N264" s="84">
        <f t="shared" si="463"/>
        <v>8.8216762705767893E-2</v>
      </c>
      <c r="O264" s="84"/>
      <c r="P264" s="85">
        <f t="shared" si="464"/>
        <v>0.60704034607873192</v>
      </c>
      <c r="Q264" s="87">
        <f t="shared" si="465"/>
        <v>8.8216762705767893E-2</v>
      </c>
      <c r="R264" s="96">
        <f t="shared" si="466"/>
        <v>0.30474289121550013</v>
      </c>
      <c r="AB264" s="119">
        <f t="shared" si="467"/>
        <v>8470.1428571428569</v>
      </c>
      <c r="AC264" s="120">
        <f t="shared" si="468"/>
        <v>53.857142857142854</v>
      </c>
    </row>
    <row r="265" spans="1:29" ht="13.8" x14ac:dyDescent="0.25">
      <c r="A265" s="95">
        <v>44123</v>
      </c>
      <c r="B265" s="81">
        <v>423578</v>
      </c>
      <c r="C265" s="81">
        <v>36616</v>
      </c>
      <c r="D265" s="81">
        <v>252959</v>
      </c>
      <c r="E265" s="81"/>
      <c r="F265" s="81">
        <f t="shared" si="455"/>
        <v>9337</v>
      </c>
      <c r="G265" s="81">
        <f t="shared" si="456"/>
        <v>73</v>
      </c>
      <c r="H265" s="81">
        <f t="shared" si="457"/>
        <v>1498</v>
      </c>
      <c r="I265" s="81">
        <f t="shared" si="458"/>
        <v>134003</v>
      </c>
      <c r="J265" s="82">
        <f t="shared" si="459"/>
        <v>7.4474296123602887E-2</v>
      </c>
      <c r="K265" s="82">
        <f t="shared" si="460"/>
        <v>5.7827736717444176E-4</v>
      </c>
      <c r="L265" s="82">
        <f t="shared" si="461"/>
        <v>1.1866568438730324E-2</v>
      </c>
      <c r="M265" s="81">
        <f t="shared" si="462"/>
        <v>5.9843486440198967</v>
      </c>
      <c r="N265" s="84">
        <f t="shared" si="463"/>
        <v>8.6444527336169488E-2</v>
      </c>
      <c r="O265" s="84"/>
      <c r="P265" s="85">
        <f t="shared" si="464"/>
        <v>0.59719579392697453</v>
      </c>
      <c r="Q265" s="87">
        <f t="shared" si="465"/>
        <v>8.6444527336169488E-2</v>
      </c>
      <c r="R265" s="96">
        <f t="shared" si="466"/>
        <v>0.316359678736856</v>
      </c>
      <c r="AB265" s="119">
        <f t="shared" si="467"/>
        <v>9144.1428571428569</v>
      </c>
      <c r="AC265" s="120">
        <f t="shared" si="468"/>
        <v>58.714285714285715</v>
      </c>
    </row>
    <row r="266" spans="1:29" ht="13.8" x14ac:dyDescent="0.25">
      <c r="A266" s="95">
        <v>44124</v>
      </c>
      <c r="B266" s="81">
        <v>434449</v>
      </c>
      <c r="C266" s="81">
        <v>36705</v>
      </c>
      <c r="D266" s="81">
        <v>255005</v>
      </c>
      <c r="E266" s="81"/>
      <c r="F266" s="81">
        <f t="shared" si="455"/>
        <v>10871</v>
      </c>
      <c r="G266" s="81">
        <f t="shared" si="456"/>
        <v>89</v>
      </c>
      <c r="H266" s="81">
        <f t="shared" si="457"/>
        <v>2046</v>
      </c>
      <c r="I266" s="81">
        <f t="shared" si="458"/>
        <v>142739</v>
      </c>
      <c r="J266" s="82">
        <f t="shared" si="459"/>
        <v>8.1697397689449641E-2</v>
      </c>
      <c r="K266" s="82">
        <f t="shared" si="460"/>
        <v>6.641642351290643E-4</v>
      </c>
      <c r="L266" s="82">
        <f t="shared" si="461"/>
        <v>1.5268314888472646E-2</v>
      </c>
      <c r="M266" s="81">
        <f t="shared" si="462"/>
        <v>5.1277266428942951</v>
      </c>
      <c r="N266" s="84">
        <f t="shared" si="463"/>
        <v>8.4486326358214653E-2</v>
      </c>
      <c r="O266" s="84"/>
      <c r="P266" s="85">
        <f t="shared" si="464"/>
        <v>0.58696187584733761</v>
      </c>
      <c r="Q266" s="87">
        <f t="shared" si="465"/>
        <v>8.4486326358214653E-2</v>
      </c>
      <c r="R266" s="96">
        <f t="shared" si="466"/>
        <v>0.32855179779444776</v>
      </c>
      <c r="AB266" s="119">
        <f t="shared" si="467"/>
        <v>9854.5714285714294</v>
      </c>
      <c r="AC266" s="120">
        <f t="shared" si="468"/>
        <v>65.571428571428569</v>
      </c>
    </row>
    <row r="267" spans="1:29" ht="13.8" x14ac:dyDescent="0.25">
      <c r="A267" s="95">
        <v>44125</v>
      </c>
      <c r="B267" s="81">
        <v>449648</v>
      </c>
      <c r="C267" s="81">
        <v>36832</v>
      </c>
      <c r="D267" s="81">
        <v>257374</v>
      </c>
      <c r="E267" s="81"/>
      <c r="F267" s="81">
        <f t="shared" si="455"/>
        <v>15199</v>
      </c>
      <c r="G267" s="81">
        <f t="shared" si="456"/>
        <v>127</v>
      </c>
      <c r="H267" s="81">
        <f t="shared" si="457"/>
        <v>2369</v>
      </c>
      <c r="I267" s="81">
        <f t="shared" si="458"/>
        <v>155442</v>
      </c>
      <c r="J267" s="82">
        <f t="shared" si="459"/>
        <v>0.10725171803074338</v>
      </c>
      <c r="K267" s="82">
        <f t="shared" si="460"/>
        <v>8.8973581151612384E-4</v>
      </c>
      <c r="L267" s="82">
        <f t="shared" si="461"/>
        <v>1.6596725491981868E-2</v>
      </c>
      <c r="M267" s="81">
        <f t="shared" si="462"/>
        <v>6.133414655444823</v>
      </c>
      <c r="N267" s="84">
        <f t="shared" si="463"/>
        <v>8.191296302885813E-2</v>
      </c>
      <c r="O267" s="84"/>
      <c r="P267" s="85">
        <f t="shared" si="464"/>
        <v>0.57238995836743412</v>
      </c>
      <c r="Q267" s="87">
        <f t="shared" si="465"/>
        <v>8.191296302885813E-2</v>
      </c>
      <c r="R267" s="96">
        <f t="shared" si="466"/>
        <v>0.3456970786037078</v>
      </c>
      <c r="AB267" s="119">
        <f t="shared" si="467"/>
        <v>10978.428571428571</v>
      </c>
      <c r="AC267" s="120">
        <f t="shared" si="468"/>
        <v>77.571428571428569</v>
      </c>
    </row>
    <row r="268" spans="1:29" ht="13.8" x14ac:dyDescent="0.25">
      <c r="A268" s="95">
        <v>44126</v>
      </c>
      <c r="B268" s="81">
        <v>465726</v>
      </c>
      <c r="C268" s="81">
        <v>36968</v>
      </c>
      <c r="D268" s="81">
        <v>259456</v>
      </c>
      <c r="E268" s="81"/>
      <c r="F268" s="81">
        <f t="shared" si="455"/>
        <v>16078</v>
      </c>
      <c r="G268" s="81">
        <f t="shared" si="456"/>
        <v>136</v>
      </c>
      <c r="H268" s="81">
        <f t="shared" si="457"/>
        <v>2082</v>
      </c>
      <c r="I268" s="81">
        <f t="shared" si="458"/>
        <v>169302</v>
      </c>
      <c r="J268" s="82">
        <f t="shared" si="459"/>
        <v>0.10420906978233153</v>
      </c>
      <c r="K268" s="82">
        <f t="shared" si="460"/>
        <v>8.7492440910436043E-4</v>
      </c>
      <c r="L268" s="82">
        <f t="shared" si="461"/>
        <v>1.3394063380553519E-2</v>
      </c>
      <c r="M268" s="81">
        <f t="shared" si="462"/>
        <v>7.3031858544207298</v>
      </c>
      <c r="N268" s="84">
        <f t="shared" si="463"/>
        <v>7.9377144501273283E-2</v>
      </c>
      <c r="O268" s="84"/>
      <c r="P268" s="85">
        <f t="shared" si="464"/>
        <v>0.55710009748221057</v>
      </c>
      <c r="Q268" s="87">
        <f t="shared" si="465"/>
        <v>7.9377144501273283E-2</v>
      </c>
      <c r="R268" s="96">
        <f t="shared" si="466"/>
        <v>0.36352275801651612</v>
      </c>
      <c r="AB268" s="119">
        <f t="shared" si="467"/>
        <v>12017.714285714286</v>
      </c>
      <c r="AC268" s="120">
        <f t="shared" si="468"/>
        <v>85.142857142857139</v>
      </c>
    </row>
    <row r="269" spans="1:29" ht="13.8" x14ac:dyDescent="0.25">
      <c r="A269" s="95">
        <v>44127</v>
      </c>
      <c r="B269" s="81">
        <v>484869</v>
      </c>
      <c r="C269" s="81">
        <v>37059</v>
      </c>
      <c r="D269" s="81">
        <v>261808</v>
      </c>
      <c r="E269" s="81"/>
      <c r="F269" s="81">
        <f t="shared" si="455"/>
        <v>19143</v>
      </c>
      <c r="G269" s="81">
        <f t="shared" si="456"/>
        <v>91</v>
      </c>
      <c r="H269" s="81">
        <f t="shared" si="457"/>
        <v>2352</v>
      </c>
      <c r="I269" s="81">
        <f t="shared" si="458"/>
        <v>186002</v>
      </c>
      <c r="J269" s="82">
        <f t="shared" si="459"/>
        <v>0.11394785377178092</v>
      </c>
      <c r="K269" s="82">
        <f t="shared" si="460"/>
        <v>5.37501033655834E-4</v>
      </c>
      <c r="L269" s="82">
        <f t="shared" si="461"/>
        <v>1.3892334408335401E-2</v>
      </c>
      <c r="M269" s="81">
        <f t="shared" si="462"/>
        <v>7.8966842158289205</v>
      </c>
      <c r="N269" s="84">
        <f t="shared" si="463"/>
        <v>7.6430953515279385E-2</v>
      </c>
      <c r="O269" s="84"/>
      <c r="P269" s="85">
        <f t="shared" si="464"/>
        <v>0.53995615310527179</v>
      </c>
      <c r="Q269" s="87">
        <f t="shared" si="465"/>
        <v>7.6430953515279385E-2</v>
      </c>
      <c r="R269" s="96">
        <f t="shared" si="466"/>
        <v>0.38361289337944882</v>
      </c>
      <c r="AB269" s="119">
        <f t="shared" si="467"/>
        <v>13322.571428571429</v>
      </c>
      <c r="AC269" s="120">
        <f t="shared" si="468"/>
        <v>90.285714285714292</v>
      </c>
    </row>
    <row r="270" spans="1:29" ht="13.8" x14ac:dyDescent="0.25">
      <c r="A270" s="95">
        <v>44128</v>
      </c>
      <c r="B270" s="81">
        <v>504509</v>
      </c>
      <c r="C270" s="81">
        <v>37210</v>
      </c>
      <c r="D270" s="81">
        <v>264117</v>
      </c>
      <c r="E270" s="81"/>
      <c r="F270" s="81">
        <f t="shared" si="455"/>
        <v>19640</v>
      </c>
      <c r="G270" s="81">
        <f t="shared" si="456"/>
        <v>151</v>
      </c>
      <c r="H270" s="81">
        <f t="shared" si="457"/>
        <v>2309</v>
      </c>
      <c r="I270" s="81">
        <f t="shared" si="458"/>
        <v>203182</v>
      </c>
      <c r="J270" s="82">
        <f t="shared" si="459"/>
        <v>0.10644388105207418</v>
      </c>
      <c r="K270" s="82">
        <f t="shared" si="460"/>
        <v>8.1181922775023921E-4</v>
      </c>
      <c r="L270" s="82">
        <f t="shared" si="461"/>
        <v>1.2413845012419222E-2</v>
      </c>
      <c r="M270" s="81">
        <f t="shared" si="462"/>
        <v>8.048282424165814</v>
      </c>
      <c r="N270" s="84">
        <f t="shared" si="463"/>
        <v>7.3754878505636168E-2</v>
      </c>
      <c r="O270" s="84"/>
      <c r="P270" s="85">
        <f t="shared" si="464"/>
        <v>0.52351296012558746</v>
      </c>
      <c r="Q270" s="87">
        <f t="shared" si="465"/>
        <v>7.3754878505636168E-2</v>
      </c>
      <c r="R270" s="96">
        <f t="shared" si="466"/>
        <v>0.40273216136877643</v>
      </c>
      <c r="AB270" s="119">
        <f t="shared" si="467"/>
        <v>14567.571428571429</v>
      </c>
      <c r="AC270" s="120">
        <f t="shared" si="468"/>
        <v>105.14285714285714</v>
      </c>
    </row>
    <row r="271" spans="1:29" ht="13.8" x14ac:dyDescent="0.25">
      <c r="A271" s="95">
        <v>44129</v>
      </c>
      <c r="B271" s="81">
        <v>525782</v>
      </c>
      <c r="C271" s="81">
        <v>37338</v>
      </c>
      <c r="D271" s="81">
        <v>266203</v>
      </c>
      <c r="E271" s="81"/>
      <c r="F271" s="81">
        <f t="shared" ref="F271:F284" si="469">B271-B270</f>
        <v>21273</v>
      </c>
      <c r="G271" s="81">
        <f t="shared" ref="G271:G284" si="470">C271-C270</f>
        <v>128</v>
      </c>
      <c r="H271" s="81">
        <f t="shared" ref="H271:H284" si="471">D271-D270</f>
        <v>2086</v>
      </c>
      <c r="I271" s="81">
        <f t="shared" ref="I271:I284" si="472">B271-C271-D271</f>
        <v>222241</v>
      </c>
      <c r="J271" s="82">
        <f t="shared" ref="J271:J284" si="473">F271/I270*$B$2/($B$2-B270)</f>
        <v>0.10558022366292828</v>
      </c>
      <c r="K271" s="82">
        <f t="shared" ref="K271:K284" si="474">G271/I270</f>
        <v>6.2997706489748104E-4</v>
      </c>
      <c r="L271" s="82">
        <f t="shared" ref="L271:L284" si="475">H271/I270</f>
        <v>1.0266657479501137E-2</v>
      </c>
      <c r="M271" s="81">
        <f t="shared" ref="M271:M284" si="476">J271/(K271+L271)</f>
        <v>9.6892506794404216</v>
      </c>
      <c r="N271" s="84">
        <f t="shared" ref="N271:N284" si="477">C271/B271</f>
        <v>7.1014222624585857E-2</v>
      </c>
      <c r="O271" s="84"/>
      <c r="P271" s="85">
        <f t="shared" ref="P271:P284" si="478">D271/B271</f>
        <v>0.50629918863711576</v>
      </c>
      <c r="Q271" s="87">
        <f t="shared" ref="Q271:Q284" si="479">N271</f>
        <v>7.1014222624585857E-2</v>
      </c>
      <c r="R271" s="96">
        <f t="shared" ref="R271:R284" si="480">IF(P271="","",1-SUM(P271:Q271))</f>
        <v>0.42268658873829834</v>
      </c>
      <c r="AB271" s="119">
        <f t="shared" ref="AB271:AB284" si="481">AVERAGE(F265:F271)</f>
        <v>15934.428571428571</v>
      </c>
      <c r="AC271" s="120">
        <f t="shared" ref="AC271:AC284" si="482">AVERAGE(G265:G271)</f>
        <v>113.57142857142857</v>
      </c>
    </row>
    <row r="272" spans="1:29" ht="13.8" x14ac:dyDescent="0.25">
      <c r="A272" s="95">
        <v>44130</v>
      </c>
      <c r="B272" s="81">
        <v>542789</v>
      </c>
      <c r="C272" s="81">
        <v>37479</v>
      </c>
      <c r="D272" s="81">
        <v>268626</v>
      </c>
      <c r="E272" s="81"/>
      <c r="F272" s="81">
        <f t="shared" si="469"/>
        <v>17007</v>
      </c>
      <c r="G272" s="81">
        <f t="shared" si="470"/>
        <v>141</v>
      </c>
      <c r="H272" s="81">
        <f t="shared" si="471"/>
        <v>2423</v>
      </c>
      <c r="I272" s="81">
        <f t="shared" si="472"/>
        <v>236684</v>
      </c>
      <c r="J272" s="82">
        <f t="shared" si="473"/>
        <v>7.7196340623729376E-2</v>
      </c>
      <c r="K272" s="82">
        <f t="shared" si="474"/>
        <v>6.3444638928010586E-4</v>
      </c>
      <c r="L272" s="82">
        <f t="shared" si="475"/>
        <v>1.0902578732097138E-2</v>
      </c>
      <c r="M272" s="81">
        <f t="shared" si="476"/>
        <v>6.6911825025578153</v>
      </c>
      <c r="N272" s="84">
        <f t="shared" si="477"/>
        <v>6.9048930615764142E-2</v>
      </c>
      <c r="O272" s="84"/>
      <c r="P272" s="85">
        <f t="shared" si="478"/>
        <v>0.49489949133088545</v>
      </c>
      <c r="Q272" s="87">
        <f t="shared" si="479"/>
        <v>6.9048930615764142E-2</v>
      </c>
      <c r="R272" s="96">
        <f t="shared" si="480"/>
        <v>0.43605157805335037</v>
      </c>
      <c r="AB272" s="119">
        <f t="shared" si="481"/>
        <v>17030.142857142859</v>
      </c>
      <c r="AC272" s="120">
        <f t="shared" si="482"/>
        <v>123.28571428571429</v>
      </c>
    </row>
    <row r="273" spans="1:29" ht="13.8" x14ac:dyDescent="0.25">
      <c r="A273" s="95">
        <v>44131</v>
      </c>
      <c r="B273" s="81">
        <v>564778</v>
      </c>
      <c r="C273" s="81">
        <v>37700</v>
      </c>
      <c r="D273" s="81">
        <v>271988</v>
      </c>
      <c r="E273" s="81"/>
      <c r="F273" s="81">
        <f t="shared" si="469"/>
        <v>21989</v>
      </c>
      <c r="G273" s="81">
        <f t="shared" si="470"/>
        <v>221</v>
      </c>
      <c r="H273" s="81">
        <f t="shared" si="471"/>
        <v>3362</v>
      </c>
      <c r="I273" s="81">
        <f t="shared" si="472"/>
        <v>255090</v>
      </c>
      <c r="J273" s="82">
        <f t="shared" si="473"/>
        <v>9.3746057647571462E-2</v>
      </c>
      <c r="K273" s="82">
        <f t="shared" si="474"/>
        <v>9.3373443071775029E-4</v>
      </c>
      <c r="L273" s="82">
        <f t="shared" si="475"/>
        <v>1.420459346639401E-2</v>
      </c>
      <c r="M273" s="81">
        <f t="shared" si="476"/>
        <v>6.1926296143616542</v>
      </c>
      <c r="N273" s="84">
        <f t="shared" si="477"/>
        <v>6.6751891893806065E-2</v>
      </c>
      <c r="O273" s="84"/>
      <c r="P273" s="85">
        <f t="shared" si="478"/>
        <v>0.48158391438760006</v>
      </c>
      <c r="Q273" s="87">
        <f t="shared" si="479"/>
        <v>6.6751891893806065E-2</v>
      </c>
      <c r="R273" s="96">
        <f t="shared" si="480"/>
        <v>0.4516641937185939</v>
      </c>
      <c r="AB273" s="119">
        <f t="shared" si="481"/>
        <v>18618.428571428572</v>
      </c>
      <c r="AC273" s="120">
        <f t="shared" si="482"/>
        <v>142.14285714285714</v>
      </c>
    </row>
    <row r="274" spans="1:29" ht="13.8" x14ac:dyDescent="0.25">
      <c r="A274" s="95">
        <v>44132</v>
      </c>
      <c r="B274" s="81">
        <v>589766</v>
      </c>
      <c r="C274" s="81">
        <v>37905</v>
      </c>
      <c r="D274" s="81">
        <v>275404</v>
      </c>
      <c r="E274" s="81"/>
      <c r="F274" s="81">
        <f t="shared" si="469"/>
        <v>24988</v>
      </c>
      <c r="G274" s="81">
        <f t="shared" si="470"/>
        <v>205</v>
      </c>
      <c r="H274" s="81">
        <f t="shared" si="471"/>
        <v>3416</v>
      </c>
      <c r="I274" s="81">
        <f t="shared" si="472"/>
        <v>276457</v>
      </c>
      <c r="J274" s="82">
        <f t="shared" si="473"/>
        <v>9.8881239938226242E-2</v>
      </c>
      <c r="K274" s="82">
        <f t="shared" si="474"/>
        <v>8.0363793171037677E-4</v>
      </c>
      <c r="L274" s="82">
        <f t="shared" si="475"/>
        <v>1.339135207181779E-2</v>
      </c>
      <c r="M274" s="81">
        <f t="shared" si="476"/>
        <v>6.9659252957310498</v>
      </c>
      <c r="N274" s="84">
        <f t="shared" si="477"/>
        <v>6.4271253344546822E-2</v>
      </c>
      <c r="O274" s="84"/>
      <c r="P274" s="85">
        <f t="shared" si="478"/>
        <v>0.46697164638178534</v>
      </c>
      <c r="Q274" s="87">
        <f t="shared" si="479"/>
        <v>6.4271253344546822E-2</v>
      </c>
      <c r="R274" s="96">
        <f t="shared" si="480"/>
        <v>0.46875710027366779</v>
      </c>
      <c r="AB274" s="119">
        <f t="shared" si="481"/>
        <v>20016.857142857141</v>
      </c>
      <c r="AC274" s="120">
        <f t="shared" si="482"/>
        <v>153.28571428571428</v>
      </c>
    </row>
    <row r="275" spans="1:29" ht="13.8" x14ac:dyDescent="0.25">
      <c r="A275" s="95">
        <v>44133</v>
      </c>
      <c r="B275" s="81">
        <v>616595</v>
      </c>
      <c r="C275" s="81">
        <v>38122</v>
      </c>
      <c r="D275" s="81">
        <v>279282</v>
      </c>
      <c r="E275" s="81"/>
      <c r="F275" s="81">
        <f t="shared" si="469"/>
        <v>26829</v>
      </c>
      <c r="G275" s="81">
        <f t="shared" si="470"/>
        <v>217</v>
      </c>
      <c r="H275" s="81">
        <f t="shared" si="471"/>
        <v>3878</v>
      </c>
      <c r="I275" s="81">
        <f t="shared" si="472"/>
        <v>299191</v>
      </c>
      <c r="J275" s="82">
        <f t="shared" si="473"/>
        <v>9.8001777471351137E-2</v>
      </c>
      <c r="K275" s="82">
        <f t="shared" si="474"/>
        <v>7.8493219560365622E-4</v>
      </c>
      <c r="L275" s="82">
        <f t="shared" si="475"/>
        <v>1.4027497947239535E-2</v>
      </c>
      <c r="M275" s="81">
        <f t="shared" si="476"/>
        <v>6.6161849558967809</v>
      </c>
      <c r="N275" s="84">
        <f t="shared" si="477"/>
        <v>6.1826644718169947E-2</v>
      </c>
      <c r="O275" s="84"/>
      <c r="P275" s="85">
        <f t="shared" si="478"/>
        <v>0.45294236897801637</v>
      </c>
      <c r="Q275" s="87">
        <f t="shared" si="479"/>
        <v>6.1826644718169947E-2</v>
      </c>
      <c r="R275" s="96">
        <f t="shared" si="480"/>
        <v>0.48523098630381367</v>
      </c>
      <c r="AB275" s="119">
        <f t="shared" si="481"/>
        <v>21552.714285714286</v>
      </c>
      <c r="AC275" s="120">
        <f t="shared" si="482"/>
        <v>164.85714285714286</v>
      </c>
    </row>
    <row r="276" spans="1:29" ht="13.8" x14ac:dyDescent="0.25">
      <c r="A276" s="95">
        <v>44134</v>
      </c>
      <c r="B276" s="81">
        <v>647674</v>
      </c>
      <c r="C276" s="81">
        <v>38321</v>
      </c>
      <c r="D276" s="81">
        <v>283567</v>
      </c>
      <c r="E276" s="81"/>
      <c r="F276" s="81">
        <f t="shared" si="469"/>
        <v>31079</v>
      </c>
      <c r="G276" s="81">
        <f t="shared" si="470"/>
        <v>199</v>
      </c>
      <c r="H276" s="81">
        <f t="shared" si="471"/>
        <v>4285</v>
      </c>
      <c r="I276" s="81">
        <f t="shared" si="472"/>
        <v>325786</v>
      </c>
      <c r="J276" s="82">
        <f t="shared" si="473"/>
        <v>0.104947046918904</v>
      </c>
      <c r="K276" s="82">
        <f t="shared" si="474"/>
        <v>6.6512695903285859E-4</v>
      </c>
      <c r="L276" s="82">
        <f t="shared" si="475"/>
        <v>1.4321954871637182E-2</v>
      </c>
      <c r="M276" s="81">
        <f t="shared" si="476"/>
        <v>7.0025004270102151</v>
      </c>
      <c r="N276" s="84">
        <f t="shared" si="477"/>
        <v>5.9167111849479828E-2</v>
      </c>
      <c r="O276" s="84"/>
      <c r="P276" s="85">
        <f t="shared" si="478"/>
        <v>0.43782365819841462</v>
      </c>
      <c r="Q276" s="87">
        <f t="shared" si="479"/>
        <v>5.9167111849479828E-2</v>
      </c>
      <c r="R276" s="96">
        <f t="shared" si="480"/>
        <v>0.50300922995210562</v>
      </c>
      <c r="AB276" s="119">
        <f t="shared" si="481"/>
        <v>23257.857142857141</v>
      </c>
      <c r="AC276" s="120">
        <f t="shared" si="482"/>
        <v>180.28571428571428</v>
      </c>
    </row>
    <row r="277" spans="1:29" ht="13.8" x14ac:dyDescent="0.25">
      <c r="A277" s="95">
        <v>44135</v>
      </c>
      <c r="B277" s="81">
        <v>679430</v>
      </c>
      <c r="C277" s="81">
        <v>38618</v>
      </c>
      <c r="D277" s="81">
        <v>289426</v>
      </c>
      <c r="E277" s="81"/>
      <c r="F277" s="81">
        <f t="shared" si="469"/>
        <v>31756</v>
      </c>
      <c r="G277" s="81">
        <f t="shared" si="470"/>
        <v>297</v>
      </c>
      <c r="H277" s="81">
        <f t="shared" si="471"/>
        <v>5859</v>
      </c>
      <c r="I277" s="81">
        <f t="shared" si="472"/>
        <v>351386</v>
      </c>
      <c r="J277" s="82">
        <f t="shared" si="473"/>
        <v>9.8530499609354491E-2</v>
      </c>
      <c r="K277" s="82">
        <f t="shared" si="474"/>
        <v>9.1164138422154416E-4</v>
      </c>
      <c r="L277" s="82">
        <f t="shared" si="475"/>
        <v>1.7984198216006827E-2</v>
      </c>
      <c r="M277" s="81">
        <f t="shared" si="476"/>
        <v>5.2144017780593179</v>
      </c>
      <c r="N277" s="84">
        <f t="shared" si="477"/>
        <v>5.6838820776238905E-2</v>
      </c>
      <c r="O277" s="84"/>
      <c r="P277" s="85">
        <f t="shared" si="478"/>
        <v>0.4259835450303931</v>
      </c>
      <c r="Q277" s="87">
        <f t="shared" si="479"/>
        <v>5.6838820776238905E-2</v>
      </c>
      <c r="R277" s="96">
        <f t="shared" si="480"/>
        <v>0.51717763419336804</v>
      </c>
      <c r="AB277" s="119">
        <f t="shared" si="481"/>
        <v>24988.714285714286</v>
      </c>
      <c r="AC277" s="120">
        <f t="shared" si="482"/>
        <v>201.14285714285714</v>
      </c>
    </row>
    <row r="278" spans="1:29" ht="13.8" x14ac:dyDescent="0.25">
      <c r="A278" s="95">
        <v>44136</v>
      </c>
      <c r="B278" s="81">
        <v>709335</v>
      </c>
      <c r="C278" s="81">
        <v>38826</v>
      </c>
      <c r="D278" s="81">
        <v>292380</v>
      </c>
      <c r="E278" s="81"/>
      <c r="F278" s="81">
        <f t="shared" si="469"/>
        <v>29905</v>
      </c>
      <c r="G278" s="81">
        <f t="shared" si="470"/>
        <v>208</v>
      </c>
      <c r="H278" s="81">
        <f t="shared" si="471"/>
        <v>2954</v>
      </c>
      <c r="I278" s="81">
        <f t="shared" si="472"/>
        <v>378129</v>
      </c>
      <c r="J278" s="82">
        <f t="shared" si="473"/>
        <v>8.6073070243090646E-2</v>
      </c>
      <c r="K278" s="82">
        <f t="shared" si="474"/>
        <v>5.9194162544893647E-4</v>
      </c>
      <c r="L278" s="82">
        <f t="shared" si="475"/>
        <v>8.4067094306546075E-3</v>
      </c>
      <c r="M278" s="81">
        <f t="shared" si="476"/>
        <v>9.5651081152557413</v>
      </c>
      <c r="N278" s="84">
        <f t="shared" si="477"/>
        <v>5.4735773647148385E-2</v>
      </c>
      <c r="O278" s="84"/>
      <c r="P278" s="85">
        <f t="shared" si="478"/>
        <v>0.41218888113514773</v>
      </c>
      <c r="Q278" s="87">
        <f t="shared" si="479"/>
        <v>5.4735773647148385E-2</v>
      </c>
      <c r="R278" s="96">
        <f t="shared" si="480"/>
        <v>0.53307534521770394</v>
      </c>
      <c r="AB278" s="119">
        <f t="shared" si="481"/>
        <v>26221.857142857141</v>
      </c>
      <c r="AC278" s="120">
        <f t="shared" si="482"/>
        <v>212.57142857142858</v>
      </c>
    </row>
    <row r="279" spans="1:29" ht="13.8" x14ac:dyDescent="0.25">
      <c r="A279" s="95">
        <v>44137</v>
      </c>
      <c r="B279" s="81">
        <v>731588</v>
      </c>
      <c r="C279" s="81">
        <v>39059</v>
      </c>
      <c r="D279" s="81">
        <v>296017</v>
      </c>
      <c r="E279" s="81"/>
      <c r="F279" s="81">
        <f t="shared" si="469"/>
        <v>22253</v>
      </c>
      <c r="G279" s="81">
        <f t="shared" si="470"/>
        <v>233</v>
      </c>
      <c r="H279" s="81">
        <f t="shared" si="471"/>
        <v>3637</v>
      </c>
      <c r="I279" s="81">
        <f t="shared" si="472"/>
        <v>396512</v>
      </c>
      <c r="J279" s="82">
        <f t="shared" si="473"/>
        <v>5.954891127431227E-2</v>
      </c>
      <c r="K279" s="82">
        <f t="shared" si="474"/>
        <v>6.1619182871453925E-4</v>
      </c>
      <c r="L279" s="82">
        <f t="shared" si="475"/>
        <v>9.6184106482179368E-3</v>
      </c>
      <c r="M279" s="81">
        <f t="shared" si="476"/>
        <v>5.8183902509675507</v>
      </c>
      <c r="N279" s="84">
        <f t="shared" si="477"/>
        <v>5.3389339354937476E-2</v>
      </c>
      <c r="O279" s="84"/>
      <c r="P279" s="85">
        <f t="shared" si="478"/>
        <v>0.40462254711668316</v>
      </c>
      <c r="Q279" s="87">
        <f t="shared" si="479"/>
        <v>5.3389339354937476E-2</v>
      </c>
      <c r="R279" s="96">
        <f t="shared" si="480"/>
        <v>0.54198811352837939</v>
      </c>
      <c r="AB279" s="119">
        <f t="shared" si="481"/>
        <v>26971.285714285714</v>
      </c>
      <c r="AC279" s="120">
        <f t="shared" si="482"/>
        <v>225.71428571428572</v>
      </c>
    </row>
    <row r="280" spans="1:29" ht="13.8" x14ac:dyDescent="0.25">
      <c r="A280" s="95">
        <v>44138</v>
      </c>
      <c r="B280" s="81">
        <v>759829</v>
      </c>
      <c r="C280" s="81">
        <v>39412</v>
      </c>
      <c r="D280" s="81">
        <v>302275</v>
      </c>
      <c r="E280" s="81"/>
      <c r="F280" s="81">
        <f t="shared" si="469"/>
        <v>28241</v>
      </c>
      <c r="G280" s="81">
        <f t="shared" si="470"/>
        <v>353</v>
      </c>
      <c r="H280" s="81">
        <f t="shared" si="471"/>
        <v>6258</v>
      </c>
      <c r="I280" s="81">
        <f t="shared" si="472"/>
        <v>418142</v>
      </c>
      <c r="J280" s="82">
        <f t="shared" si="473"/>
        <v>7.209593016850499E-2</v>
      </c>
      <c r="K280" s="82">
        <f t="shared" si="474"/>
        <v>8.9026309418126063E-4</v>
      </c>
      <c r="L280" s="82">
        <f t="shared" si="475"/>
        <v>1.578262448551368E-2</v>
      </c>
      <c r="M280" s="81">
        <f t="shared" si="476"/>
        <v>4.3241418035054071</v>
      </c>
      <c r="N280" s="84">
        <f t="shared" si="477"/>
        <v>5.1869565389054642E-2</v>
      </c>
      <c r="O280" s="84"/>
      <c r="P280" s="85">
        <f t="shared" si="478"/>
        <v>0.39781977260673124</v>
      </c>
      <c r="Q280" s="87">
        <f t="shared" si="479"/>
        <v>5.1869565389054642E-2</v>
      </c>
      <c r="R280" s="96">
        <f t="shared" si="480"/>
        <v>0.55031066200421419</v>
      </c>
      <c r="AB280" s="119">
        <f t="shared" si="481"/>
        <v>27864.428571428572</v>
      </c>
      <c r="AC280" s="120">
        <f t="shared" si="482"/>
        <v>244.57142857142858</v>
      </c>
    </row>
    <row r="281" spans="1:29" ht="13.8" x14ac:dyDescent="0.25">
      <c r="A281" s="95">
        <v>44139</v>
      </c>
      <c r="B281" s="81">
        <v>790377</v>
      </c>
      <c r="C281" s="81">
        <v>39764</v>
      </c>
      <c r="D281" s="81">
        <v>307378</v>
      </c>
      <c r="E281" s="81"/>
      <c r="F281" s="81">
        <f t="shared" si="469"/>
        <v>30548</v>
      </c>
      <c r="G281" s="81">
        <f t="shared" si="470"/>
        <v>352</v>
      </c>
      <c r="H281" s="81">
        <f t="shared" si="471"/>
        <v>5103</v>
      </c>
      <c r="I281" s="81">
        <f t="shared" si="472"/>
        <v>443235</v>
      </c>
      <c r="J281" s="82">
        <f t="shared" si="473"/>
        <v>7.3986313878425913E-2</v>
      </c>
      <c r="K281" s="82">
        <f t="shared" si="474"/>
        <v>8.4181928627117099E-4</v>
      </c>
      <c r="L281" s="82">
        <f t="shared" si="475"/>
        <v>1.2203988118868709E-2</v>
      </c>
      <c r="M281" s="81">
        <f t="shared" si="476"/>
        <v>5.6712713579748435</v>
      </c>
      <c r="N281" s="84">
        <f t="shared" si="477"/>
        <v>5.0310168438605883E-2</v>
      </c>
      <c r="O281" s="84"/>
      <c r="P281" s="85">
        <f t="shared" si="478"/>
        <v>0.38890048672975047</v>
      </c>
      <c r="Q281" s="87">
        <f t="shared" si="479"/>
        <v>5.0310168438605883E-2</v>
      </c>
      <c r="R281" s="96">
        <f t="shared" si="480"/>
        <v>0.56078934483164367</v>
      </c>
      <c r="AB281" s="119">
        <f t="shared" si="481"/>
        <v>28658.714285714286</v>
      </c>
      <c r="AC281" s="120">
        <f t="shared" si="482"/>
        <v>265.57142857142856</v>
      </c>
    </row>
    <row r="282" spans="1:29" ht="13.8" x14ac:dyDescent="0.25">
      <c r="A282" s="95">
        <v>44140</v>
      </c>
      <c r="B282" s="81">
        <v>824879</v>
      </c>
      <c r="C282" s="81">
        <v>40192</v>
      </c>
      <c r="D282" s="81">
        <v>312339</v>
      </c>
      <c r="E282" s="81"/>
      <c r="F282" s="81">
        <f t="shared" si="469"/>
        <v>34502</v>
      </c>
      <c r="G282" s="81">
        <f t="shared" si="470"/>
        <v>428</v>
      </c>
      <c r="H282" s="81">
        <f t="shared" si="471"/>
        <v>4961</v>
      </c>
      <c r="I282" s="81">
        <f t="shared" si="472"/>
        <v>472348</v>
      </c>
      <c r="J282" s="82">
        <f t="shared" si="473"/>
        <v>7.8872371450894971E-2</v>
      </c>
      <c r="K282" s="82">
        <f t="shared" si="474"/>
        <v>9.6562771441785955E-4</v>
      </c>
      <c r="L282" s="82">
        <f t="shared" si="475"/>
        <v>1.1192708157072434E-2</v>
      </c>
      <c r="M282" s="81">
        <f t="shared" si="476"/>
        <v>6.4871025348000426</v>
      </c>
      <c r="N282" s="84">
        <f t="shared" si="477"/>
        <v>4.872472205014311E-2</v>
      </c>
      <c r="O282" s="84"/>
      <c r="P282" s="85">
        <f t="shared" si="478"/>
        <v>0.37864826235120547</v>
      </c>
      <c r="Q282" s="87">
        <f t="shared" si="479"/>
        <v>4.872472205014311E-2</v>
      </c>
      <c r="R282" s="96">
        <f t="shared" si="480"/>
        <v>0.57262701559865148</v>
      </c>
      <c r="AB282" s="119">
        <f t="shared" si="481"/>
        <v>29754.857142857141</v>
      </c>
      <c r="AC282" s="120">
        <f t="shared" si="482"/>
        <v>295.71428571428572</v>
      </c>
    </row>
    <row r="283" spans="1:29" ht="13.8" x14ac:dyDescent="0.25">
      <c r="A283" s="95">
        <v>44141</v>
      </c>
      <c r="B283" s="81">
        <v>862681</v>
      </c>
      <c r="C283" s="81">
        <v>40638</v>
      </c>
      <c r="D283" s="81">
        <v>322925</v>
      </c>
      <c r="E283" s="81"/>
      <c r="F283" s="81">
        <f t="shared" si="469"/>
        <v>37802</v>
      </c>
      <c r="G283" s="81">
        <f t="shared" si="470"/>
        <v>446</v>
      </c>
      <c r="H283" s="81">
        <f t="shared" si="471"/>
        <v>10586</v>
      </c>
      <c r="I283" s="81">
        <f t="shared" si="472"/>
        <v>499118</v>
      </c>
      <c r="J283" s="82">
        <f t="shared" si="473"/>
        <v>8.1136926718124322E-2</v>
      </c>
      <c r="K283" s="82">
        <f t="shared" si="474"/>
        <v>9.4421909270283775E-4</v>
      </c>
      <c r="L283" s="82">
        <f t="shared" si="475"/>
        <v>2.2411442411103679E-2</v>
      </c>
      <c r="M283" s="81">
        <f t="shared" si="476"/>
        <v>3.473972540015644</v>
      </c>
      <c r="N283" s="84">
        <f t="shared" si="477"/>
        <v>4.7106636172582914E-2</v>
      </c>
      <c r="O283" s="84"/>
      <c r="P283" s="85">
        <f t="shared" si="478"/>
        <v>0.37432724263082184</v>
      </c>
      <c r="Q283" s="87">
        <f t="shared" si="479"/>
        <v>4.7106636172582914E-2</v>
      </c>
      <c r="R283" s="96">
        <f t="shared" si="480"/>
        <v>0.57856612119659523</v>
      </c>
      <c r="AB283" s="119">
        <f t="shared" si="481"/>
        <v>30715.285714285714</v>
      </c>
      <c r="AC283" s="120">
        <f t="shared" si="482"/>
        <v>331</v>
      </c>
    </row>
    <row r="284" spans="1:29" ht="14.4" thickBot="1" x14ac:dyDescent="0.3">
      <c r="A284" s="99">
        <v>44142</v>
      </c>
      <c r="B284" s="100">
        <v>902490</v>
      </c>
      <c r="C284" s="100">
        <v>41063</v>
      </c>
      <c r="D284" s="100">
        <v>328891</v>
      </c>
      <c r="E284" s="100"/>
      <c r="F284" s="100">
        <f t="shared" si="469"/>
        <v>39809</v>
      </c>
      <c r="G284" s="100">
        <f t="shared" si="470"/>
        <v>425</v>
      </c>
      <c r="H284" s="100">
        <f t="shared" si="471"/>
        <v>5966</v>
      </c>
      <c r="I284" s="100">
        <f t="shared" si="472"/>
        <v>532536</v>
      </c>
      <c r="J284" s="101">
        <f t="shared" si="473"/>
        <v>8.091317919039609E-2</v>
      </c>
      <c r="K284" s="101">
        <f t="shared" si="474"/>
        <v>8.5150204961552173E-4</v>
      </c>
      <c r="L284" s="101">
        <f t="shared" si="475"/>
        <v>1.1953085242367536E-2</v>
      </c>
      <c r="M284" s="100">
        <f t="shared" si="476"/>
        <v>6.3190774794479916</v>
      </c>
      <c r="N284" s="102">
        <f t="shared" si="477"/>
        <v>4.5499673126572042E-2</v>
      </c>
      <c r="O284" s="102"/>
      <c r="P284" s="103">
        <f t="shared" si="478"/>
        <v>0.36442619862823966</v>
      </c>
      <c r="Q284" s="104">
        <f t="shared" si="479"/>
        <v>4.5499673126572042E-2</v>
      </c>
      <c r="R284" s="105">
        <f t="shared" si="480"/>
        <v>0.59007412824518823</v>
      </c>
      <c r="AB284" s="121">
        <f t="shared" si="481"/>
        <v>31865.714285714286</v>
      </c>
      <c r="AC284" s="122">
        <f t="shared" si="482"/>
        <v>349.28571428571428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workbookViewId="0">
      <pane xSplit="1" ySplit="3" topLeftCell="N116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41" x14ac:dyDescent="0.25">
      <c r="A1" s="2" t="s">
        <v>30</v>
      </c>
      <c r="B1" s="49">
        <f>B134/B2</f>
        <v>5.1819302831466766E-3</v>
      </c>
      <c r="C1" s="49">
        <f>C134/B2</f>
        <v>5.8038988015299742E-4</v>
      </c>
      <c r="D1" t="s">
        <v>175</v>
      </c>
    </row>
    <row r="2" spans="1:41" ht="13.8" thickBot="1" x14ac:dyDescent="0.3">
      <c r="A2" t="s">
        <v>70</v>
      </c>
      <c r="B2">
        <v>46754778</v>
      </c>
      <c r="D2" s="23" t="s">
        <v>71</v>
      </c>
      <c r="E2" s="23"/>
      <c r="N2" s="41">
        <f>N134/'Country Statistics'!$E$30</f>
        <v>4.9349353899675803</v>
      </c>
      <c r="O2" s="41"/>
    </row>
    <row r="3" spans="1:41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  <c r="AL3" s="2" t="s">
        <v>211</v>
      </c>
      <c r="AM3" t="s">
        <v>208</v>
      </c>
      <c r="AN3" t="s">
        <v>209</v>
      </c>
      <c r="AO3"/>
    </row>
    <row r="4" spans="1:41" ht="13.8" x14ac:dyDescent="0.25">
      <c r="A4" s="106">
        <v>43862</v>
      </c>
      <c r="B4" s="107">
        <v>1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1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41" ht="13.8" x14ac:dyDescent="0.25">
      <c r="A5" s="95">
        <v>43863</v>
      </c>
      <c r="B5" s="81">
        <v>1</v>
      </c>
      <c r="C5" s="81">
        <v>0</v>
      </c>
      <c r="D5" s="81">
        <v>0</v>
      </c>
      <c r="E5" s="81"/>
      <c r="F5" s="81">
        <f t="shared" ref="F5:F43" si="0">B5-B4</f>
        <v>0</v>
      </c>
      <c r="G5" s="81">
        <f t="shared" ref="G5:G43" si="1">C5-C4</f>
        <v>0</v>
      </c>
      <c r="H5" s="81">
        <f t="shared" ref="H5:H43" si="2">D5-D4</f>
        <v>0</v>
      </c>
      <c r="I5" s="81">
        <f t="shared" ref="I5:I55" si="3">B5-C5-D5</f>
        <v>1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</row>
    <row r="6" spans="1:41" ht="13.8" x14ac:dyDescent="0.25">
      <c r="A6" s="95">
        <v>43864</v>
      </c>
      <c r="B6" s="81">
        <v>1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1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</row>
    <row r="7" spans="1:41" ht="13.8" x14ac:dyDescent="0.25">
      <c r="A7" s="95">
        <v>43865</v>
      </c>
      <c r="B7" s="81">
        <v>1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1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</row>
    <row r="8" spans="1:41" ht="13.8" x14ac:dyDescent="0.25">
      <c r="A8" s="95">
        <v>43866</v>
      </c>
      <c r="B8" s="81">
        <v>1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1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</row>
    <row r="9" spans="1:41" ht="13.8" x14ac:dyDescent="0.25">
      <c r="A9" s="95">
        <v>43867</v>
      </c>
      <c r="B9" s="81">
        <v>1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1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</row>
    <row r="10" spans="1:41" ht="13.8" x14ac:dyDescent="0.25">
      <c r="A10" s="95">
        <v>43868</v>
      </c>
      <c r="B10" s="81">
        <v>1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1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</row>
    <row r="11" spans="1:41" ht="13.8" x14ac:dyDescent="0.25">
      <c r="A11" s="95">
        <v>43869</v>
      </c>
      <c r="B11" s="81">
        <v>1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1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</v>
      </c>
      <c r="AC11" s="120">
        <f>AVERAGE(G5:G11)</f>
        <v>0</v>
      </c>
    </row>
    <row r="12" spans="1:41" ht="13.8" x14ac:dyDescent="0.25">
      <c r="A12" s="95">
        <v>43870</v>
      </c>
      <c r="B12" s="81">
        <v>2</v>
      </c>
      <c r="C12" s="81">
        <v>0</v>
      </c>
      <c r="D12" s="81">
        <v>0</v>
      </c>
      <c r="E12" s="81"/>
      <c r="F12" s="81">
        <f t="shared" si="0"/>
        <v>1</v>
      </c>
      <c r="G12" s="81">
        <f t="shared" si="1"/>
        <v>0</v>
      </c>
      <c r="H12" s="81">
        <f t="shared" si="2"/>
        <v>0</v>
      </c>
      <c r="I12" s="81">
        <f t="shared" si="3"/>
        <v>2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5">AVERAGE(F6:F12)</f>
        <v>0.14285714285714285</v>
      </c>
      <c r="AC12" s="120">
        <f t="shared" si="5"/>
        <v>0</v>
      </c>
      <c r="AO12" s="48"/>
    </row>
    <row r="13" spans="1:41" ht="13.8" x14ac:dyDescent="0.25">
      <c r="A13" s="95">
        <v>43871</v>
      </c>
      <c r="B13" s="81">
        <v>2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2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5"/>
        <v>0.14285714285714285</v>
      </c>
      <c r="AC13" s="120">
        <f t="shared" si="5"/>
        <v>0</v>
      </c>
      <c r="AO13" s="48"/>
    </row>
    <row r="14" spans="1:41" ht="13.8" x14ac:dyDescent="0.25">
      <c r="A14" s="95">
        <v>43872</v>
      </c>
      <c r="B14" s="81">
        <v>2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1"/>
        <v>0</v>
      </c>
      <c r="H14" s="81">
        <f t="shared" si="2"/>
        <v>0</v>
      </c>
      <c r="I14" s="81">
        <f t="shared" si="3"/>
        <v>2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5"/>
        <v>0.14285714285714285</v>
      </c>
      <c r="AC14" s="120">
        <f t="shared" si="5"/>
        <v>0</v>
      </c>
      <c r="AO14" s="48"/>
    </row>
    <row r="15" spans="1:41" ht="13.8" x14ac:dyDescent="0.25">
      <c r="A15" s="95">
        <v>43873</v>
      </c>
      <c r="B15" s="81">
        <v>2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1"/>
        <v>0</v>
      </c>
      <c r="H15" s="81">
        <f t="shared" si="2"/>
        <v>0</v>
      </c>
      <c r="I15" s="81">
        <f t="shared" si="3"/>
        <v>2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5"/>
        <v>0.14285714285714285</v>
      </c>
      <c r="AC15" s="120">
        <f t="shared" si="5"/>
        <v>0</v>
      </c>
      <c r="AO15" s="48"/>
    </row>
    <row r="16" spans="1:41" ht="13.8" x14ac:dyDescent="0.25">
      <c r="A16" s="95">
        <v>43874</v>
      </c>
      <c r="B16" s="81">
        <v>2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2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5"/>
        <v>0.14285714285714285</v>
      </c>
      <c r="AC16" s="120">
        <f t="shared" si="5"/>
        <v>0</v>
      </c>
      <c r="AO16" s="48"/>
    </row>
    <row r="17" spans="1:41" ht="13.8" x14ac:dyDescent="0.25">
      <c r="A17" s="95">
        <v>43875</v>
      </c>
      <c r="B17" s="81">
        <v>2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2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5"/>
        <v>0.14285714285714285</v>
      </c>
      <c r="AC17" s="120">
        <f t="shared" si="5"/>
        <v>0</v>
      </c>
      <c r="AO17" s="48"/>
    </row>
    <row r="18" spans="1:41" ht="13.8" x14ac:dyDescent="0.25">
      <c r="A18" s="95">
        <v>43876</v>
      </c>
      <c r="B18" s="81">
        <v>2</v>
      </c>
      <c r="C18" s="81">
        <v>0</v>
      </c>
      <c r="D18" s="81">
        <v>2</v>
      </c>
      <c r="E18" s="81"/>
      <c r="F18" s="81">
        <f t="shared" si="0"/>
        <v>0</v>
      </c>
      <c r="G18" s="81">
        <f t="shared" si="1"/>
        <v>0</v>
      </c>
      <c r="H18" s="81">
        <f t="shared" si="2"/>
        <v>2</v>
      </c>
      <c r="I18" s="81">
        <f t="shared" si="3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5"/>
        <v>0.14285714285714285</v>
      </c>
      <c r="AC18" s="120">
        <f t="shared" si="5"/>
        <v>0</v>
      </c>
      <c r="AO18" s="48"/>
    </row>
    <row r="19" spans="1:41" ht="13.8" x14ac:dyDescent="0.25">
      <c r="A19" s="95">
        <v>43877</v>
      </c>
      <c r="B19" s="81">
        <v>2</v>
      </c>
      <c r="C19" s="81">
        <v>0</v>
      </c>
      <c r="D19" s="81">
        <v>2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5"/>
        <v>0</v>
      </c>
      <c r="AC19" s="120">
        <f t="shared" si="5"/>
        <v>0</v>
      </c>
      <c r="AO19" s="48"/>
    </row>
    <row r="20" spans="1:41" ht="13.8" x14ac:dyDescent="0.25">
      <c r="A20" s="95">
        <v>43878</v>
      </c>
      <c r="B20" s="81">
        <v>2</v>
      </c>
      <c r="C20" s="81">
        <v>0</v>
      </c>
      <c r="D20" s="81">
        <v>2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5"/>
        <v>0</v>
      </c>
      <c r="AC20" s="120">
        <f t="shared" si="5"/>
        <v>0</v>
      </c>
      <c r="AO20" s="48"/>
    </row>
    <row r="21" spans="1:41" ht="13.8" x14ac:dyDescent="0.25">
      <c r="A21" s="95">
        <v>43879</v>
      </c>
      <c r="B21" s="81">
        <v>2</v>
      </c>
      <c r="C21" s="81">
        <v>0</v>
      </c>
      <c r="D21" s="81">
        <v>2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5"/>
        <v>0</v>
      </c>
      <c r="AC21" s="120">
        <f t="shared" si="5"/>
        <v>0</v>
      </c>
      <c r="AO21" s="48"/>
    </row>
    <row r="22" spans="1:41" ht="13.8" x14ac:dyDescent="0.25">
      <c r="A22" s="95">
        <v>43880</v>
      </c>
      <c r="B22" s="81">
        <v>2</v>
      </c>
      <c r="C22" s="81">
        <v>0</v>
      </c>
      <c r="D22" s="81">
        <v>2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5"/>
        <v>0</v>
      </c>
      <c r="AC22" s="120">
        <f t="shared" si="5"/>
        <v>0</v>
      </c>
      <c r="AO22" s="48"/>
    </row>
    <row r="23" spans="1:41" ht="13.8" x14ac:dyDescent="0.25">
      <c r="A23" s="95">
        <v>43881</v>
      </c>
      <c r="B23" s="81">
        <v>2</v>
      </c>
      <c r="C23" s="81">
        <v>0</v>
      </c>
      <c r="D23" s="81">
        <v>2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5"/>
        <v>0</v>
      </c>
      <c r="AC23" s="120">
        <f t="shared" si="5"/>
        <v>0</v>
      </c>
      <c r="AO23" s="48"/>
    </row>
    <row r="24" spans="1:41" ht="13.8" x14ac:dyDescent="0.25">
      <c r="A24" s="95">
        <v>43882</v>
      </c>
      <c r="B24" s="81">
        <v>2</v>
      </c>
      <c r="C24" s="81">
        <v>0</v>
      </c>
      <c r="D24" s="81">
        <v>2</v>
      </c>
      <c r="E24" s="81"/>
      <c r="F24" s="81">
        <f t="shared" si="0"/>
        <v>0</v>
      </c>
      <c r="G24" s="81">
        <f t="shared" si="1"/>
        <v>0</v>
      </c>
      <c r="H24" s="81">
        <f t="shared" si="2"/>
        <v>0</v>
      </c>
      <c r="I24" s="81">
        <f t="shared" si="3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5"/>
        <v>0</v>
      </c>
      <c r="AC24" s="120">
        <f t="shared" si="5"/>
        <v>0</v>
      </c>
      <c r="AO24" s="48"/>
    </row>
    <row r="25" spans="1:41" ht="13.8" x14ac:dyDescent="0.25">
      <c r="A25" s="95">
        <v>43883</v>
      </c>
      <c r="B25" s="81">
        <v>2</v>
      </c>
      <c r="C25" s="81">
        <v>0</v>
      </c>
      <c r="D25" s="81">
        <v>2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5"/>
        <v>0</v>
      </c>
      <c r="AC25" s="120">
        <f t="shared" si="5"/>
        <v>0</v>
      </c>
      <c r="AO25" s="48"/>
    </row>
    <row r="26" spans="1:41" ht="13.8" x14ac:dyDescent="0.25">
      <c r="A26" s="95">
        <v>43884</v>
      </c>
      <c r="B26" s="81">
        <v>2</v>
      </c>
      <c r="C26" s="81">
        <v>0</v>
      </c>
      <c r="D26" s="81">
        <v>2</v>
      </c>
      <c r="E26" s="81"/>
      <c r="F26" s="81">
        <f t="shared" si="0"/>
        <v>0</v>
      </c>
      <c r="G26" s="81">
        <f t="shared" si="1"/>
        <v>0</v>
      </c>
      <c r="H26" s="81">
        <f t="shared" si="2"/>
        <v>0</v>
      </c>
      <c r="I26" s="81">
        <f t="shared" si="3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5"/>
        <v>0</v>
      </c>
      <c r="AC26" s="120">
        <f t="shared" si="5"/>
        <v>0</v>
      </c>
      <c r="AO26" s="48"/>
    </row>
    <row r="27" spans="1:41" ht="13.8" x14ac:dyDescent="0.25">
      <c r="A27" s="95">
        <v>43885</v>
      </c>
      <c r="B27" s="81">
        <v>2</v>
      </c>
      <c r="C27" s="81">
        <v>0</v>
      </c>
      <c r="D27" s="81">
        <v>2</v>
      </c>
      <c r="E27" s="81"/>
      <c r="F27" s="81">
        <f t="shared" si="0"/>
        <v>0</v>
      </c>
      <c r="G27" s="81">
        <f t="shared" si="1"/>
        <v>0</v>
      </c>
      <c r="H27" s="81">
        <f t="shared" si="2"/>
        <v>0</v>
      </c>
      <c r="I27" s="81">
        <f t="shared" si="3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5"/>
        <v>0</v>
      </c>
      <c r="AC27" s="120">
        <f t="shared" si="5"/>
        <v>0</v>
      </c>
      <c r="AO27" s="48"/>
    </row>
    <row r="28" spans="1:41" ht="13.8" x14ac:dyDescent="0.25">
      <c r="A28" s="95">
        <v>43886</v>
      </c>
      <c r="B28" s="81">
        <v>6</v>
      </c>
      <c r="C28" s="81">
        <v>0</v>
      </c>
      <c r="D28" s="81">
        <v>2</v>
      </c>
      <c r="E28" s="81"/>
      <c r="F28" s="81">
        <f t="shared" si="0"/>
        <v>4</v>
      </c>
      <c r="G28" s="81">
        <f t="shared" si="1"/>
        <v>0</v>
      </c>
      <c r="H28" s="81">
        <f t="shared" si="2"/>
        <v>0</v>
      </c>
      <c r="I28" s="81">
        <f t="shared" si="3"/>
        <v>4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6">AVERAGE(F22:F28)</f>
        <v>0.5714285714285714</v>
      </c>
      <c r="AC28" s="120">
        <f t="shared" si="6"/>
        <v>0</v>
      </c>
      <c r="AO28" s="48"/>
    </row>
    <row r="29" spans="1:41" ht="13.8" x14ac:dyDescent="0.25">
      <c r="A29" s="95">
        <v>43887</v>
      </c>
      <c r="B29" s="81">
        <v>13</v>
      </c>
      <c r="C29" s="81">
        <v>0</v>
      </c>
      <c r="D29" s="81">
        <v>2</v>
      </c>
      <c r="E29" s="81"/>
      <c r="F29" s="81">
        <f t="shared" si="0"/>
        <v>7</v>
      </c>
      <c r="G29" s="81">
        <f t="shared" si="1"/>
        <v>0</v>
      </c>
      <c r="H29" s="81">
        <f t="shared" si="2"/>
        <v>0</v>
      </c>
      <c r="I29" s="81">
        <f t="shared" si="3"/>
        <v>11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6"/>
        <v>1.5714285714285714</v>
      </c>
      <c r="AC29" s="120">
        <f t="shared" si="6"/>
        <v>0</v>
      </c>
      <c r="AO29" s="48"/>
    </row>
    <row r="30" spans="1:41" ht="13.8" x14ac:dyDescent="0.25">
      <c r="A30" s="95">
        <v>43888</v>
      </c>
      <c r="B30" s="81">
        <v>15</v>
      </c>
      <c r="C30" s="81">
        <v>0</v>
      </c>
      <c r="D30" s="81">
        <v>2</v>
      </c>
      <c r="E30" s="81"/>
      <c r="F30" s="81">
        <f t="shared" si="0"/>
        <v>2</v>
      </c>
      <c r="G30" s="81">
        <f t="shared" si="1"/>
        <v>0</v>
      </c>
      <c r="H30" s="81">
        <f t="shared" si="2"/>
        <v>0</v>
      </c>
      <c r="I30" s="81">
        <f t="shared" si="3"/>
        <v>13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6"/>
        <v>1.8571428571428572</v>
      </c>
      <c r="AC30" s="120">
        <f t="shared" si="6"/>
        <v>0</v>
      </c>
      <c r="AO30" s="48"/>
    </row>
    <row r="31" spans="1:41" ht="13.8" x14ac:dyDescent="0.25">
      <c r="A31" s="95">
        <v>43889</v>
      </c>
      <c r="B31" s="81">
        <v>32</v>
      </c>
      <c r="C31" s="81">
        <v>0</v>
      </c>
      <c r="D31" s="81">
        <v>2</v>
      </c>
      <c r="E31" s="81"/>
      <c r="F31" s="81">
        <f t="shared" si="0"/>
        <v>17</v>
      </c>
      <c r="G31" s="81">
        <f t="shared" si="1"/>
        <v>0</v>
      </c>
      <c r="H31" s="81">
        <f t="shared" si="2"/>
        <v>0</v>
      </c>
      <c r="I31" s="81">
        <f t="shared" si="3"/>
        <v>30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6"/>
        <v>4.2857142857142856</v>
      </c>
      <c r="AC31" s="120">
        <f t="shared" si="6"/>
        <v>0</v>
      </c>
      <c r="AO31" s="48"/>
    </row>
    <row r="32" spans="1:41" ht="13.8" x14ac:dyDescent="0.25">
      <c r="A32" s="95">
        <v>43890</v>
      </c>
      <c r="B32" s="81">
        <v>45</v>
      </c>
      <c r="C32" s="81">
        <v>0</v>
      </c>
      <c r="D32" s="81">
        <v>2</v>
      </c>
      <c r="E32" s="81"/>
      <c r="F32" s="81">
        <f t="shared" si="0"/>
        <v>13</v>
      </c>
      <c r="G32" s="81">
        <f t="shared" si="1"/>
        <v>0</v>
      </c>
      <c r="H32" s="81">
        <f t="shared" si="2"/>
        <v>0</v>
      </c>
      <c r="I32" s="81">
        <f t="shared" si="3"/>
        <v>43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6"/>
        <v>6.1428571428571432</v>
      </c>
      <c r="AC32" s="120">
        <f t="shared" si="6"/>
        <v>0</v>
      </c>
      <c r="AO32" s="48"/>
    </row>
    <row r="33" spans="1:41" ht="13.8" x14ac:dyDescent="0.25">
      <c r="A33" s="95">
        <v>43891</v>
      </c>
      <c r="B33" s="81">
        <v>84</v>
      </c>
      <c r="C33" s="81">
        <v>0</v>
      </c>
      <c r="D33" s="81">
        <v>2</v>
      </c>
      <c r="E33" s="81"/>
      <c r="F33" s="81">
        <f t="shared" si="0"/>
        <v>39</v>
      </c>
      <c r="G33" s="81">
        <f t="shared" si="1"/>
        <v>0</v>
      </c>
      <c r="H33" s="81">
        <f t="shared" si="2"/>
        <v>0</v>
      </c>
      <c r="I33" s="81">
        <f t="shared" si="3"/>
        <v>82</v>
      </c>
      <c r="J33" s="82">
        <f>F33/I32*$B$2/($B$2-B32)</f>
        <v>0.90697761712341285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0</v>
      </c>
      <c r="O33" s="84"/>
      <c r="P33" s="85">
        <f>D33/B33</f>
        <v>2.3809523809523808E-2</v>
      </c>
      <c r="Q33" s="87">
        <f>N33</f>
        <v>0</v>
      </c>
      <c r="R33" s="96">
        <f t="shared" ref="R33" si="7">IF(P33="","",1-SUM(P33:Q33))</f>
        <v>0.97619047619047616</v>
      </c>
      <c r="AB33" s="119">
        <f t="shared" si="6"/>
        <v>11.714285714285714</v>
      </c>
      <c r="AC33" s="120">
        <f t="shared" si="6"/>
        <v>0</v>
      </c>
      <c r="AO33" s="48"/>
    </row>
    <row r="34" spans="1:41" ht="13.8" x14ac:dyDescent="0.25">
      <c r="A34" s="95">
        <v>43892</v>
      </c>
      <c r="B34" s="81">
        <v>120</v>
      </c>
      <c r="C34" s="81">
        <v>0</v>
      </c>
      <c r="D34" s="81">
        <v>2</v>
      </c>
      <c r="E34" s="81"/>
      <c r="F34" s="81">
        <f t="shared" si="0"/>
        <v>36</v>
      </c>
      <c r="G34" s="81">
        <f t="shared" si="1"/>
        <v>0</v>
      </c>
      <c r="H34" s="81">
        <f t="shared" si="2"/>
        <v>0</v>
      </c>
      <c r="I34" s="81">
        <f t="shared" si="3"/>
        <v>118</v>
      </c>
      <c r="J34" s="82">
        <f t="shared" ref="J34:J72" si="8">F34/I33*$B$2/($B$2-B33)</f>
        <v>0.43902517899997429</v>
      </c>
      <c r="K34" s="82">
        <f t="shared" ref="K34:K69" si="9">G34/I33</f>
        <v>0</v>
      </c>
      <c r="L34" s="82">
        <f t="shared" ref="L34:L69" si="10">H34/I33</f>
        <v>0</v>
      </c>
      <c r="M34" s="81">
        <v>0</v>
      </c>
      <c r="N34" s="84">
        <f t="shared" ref="N34:N82" si="11">C34/B34</f>
        <v>0</v>
      </c>
      <c r="O34" s="84"/>
      <c r="P34" s="85">
        <f t="shared" ref="P34:P97" si="12">D34/B34</f>
        <v>1.6666666666666666E-2</v>
      </c>
      <c r="Q34" s="87">
        <f t="shared" ref="Q34:Q97" si="13">N34</f>
        <v>0</v>
      </c>
      <c r="R34" s="96">
        <f t="shared" ref="R34:R97" si="14">IF(P34="","",1-SUM(P34:Q34))</f>
        <v>0.98333333333333328</v>
      </c>
      <c r="AB34" s="119">
        <f t="shared" si="6"/>
        <v>16.857142857142858</v>
      </c>
      <c r="AC34" s="120">
        <f t="shared" si="6"/>
        <v>0</v>
      </c>
      <c r="AO34" s="48"/>
    </row>
    <row r="35" spans="1:41" ht="13.8" x14ac:dyDescent="0.25">
      <c r="A35" s="95">
        <v>43893</v>
      </c>
      <c r="B35" s="81">
        <v>165</v>
      </c>
      <c r="C35" s="81">
        <v>1</v>
      </c>
      <c r="D35" s="81">
        <v>2</v>
      </c>
      <c r="E35" s="81"/>
      <c r="F35" s="81">
        <f t="shared" si="0"/>
        <v>45</v>
      </c>
      <c r="G35" s="81">
        <f t="shared" si="1"/>
        <v>1</v>
      </c>
      <c r="H35" s="81">
        <f t="shared" si="2"/>
        <v>0</v>
      </c>
      <c r="I35" s="81">
        <f t="shared" si="3"/>
        <v>162</v>
      </c>
      <c r="J35" s="82">
        <f t="shared" si="8"/>
        <v>0.38135691098740454</v>
      </c>
      <c r="K35" s="82">
        <f t="shared" si="9"/>
        <v>8.4745762711864406E-3</v>
      </c>
      <c r="L35" s="82">
        <f t="shared" si="10"/>
        <v>0</v>
      </c>
      <c r="M35" s="83">
        <f t="shared" ref="M35:M65" si="15">J35/(K35+L35)</f>
        <v>45.000115496513736</v>
      </c>
      <c r="N35" s="84">
        <f t="shared" si="11"/>
        <v>6.0606060606060606E-3</v>
      </c>
      <c r="O35" s="84"/>
      <c r="P35" s="85">
        <f t="shared" si="12"/>
        <v>1.2121212121212121E-2</v>
      </c>
      <c r="Q35" s="87">
        <f t="shared" si="13"/>
        <v>6.0606060606060606E-3</v>
      </c>
      <c r="R35" s="96">
        <f t="shared" si="14"/>
        <v>0.98181818181818181</v>
      </c>
      <c r="AB35" s="119">
        <f t="shared" si="6"/>
        <v>22.714285714285715</v>
      </c>
      <c r="AC35" s="120">
        <f t="shared" si="6"/>
        <v>0.14285714285714285</v>
      </c>
      <c r="AO35" s="48"/>
    </row>
    <row r="36" spans="1:41" ht="13.8" x14ac:dyDescent="0.25">
      <c r="A36" s="95">
        <v>43894</v>
      </c>
      <c r="B36" s="81">
        <v>222</v>
      </c>
      <c r="C36" s="81">
        <v>2</v>
      </c>
      <c r="D36" s="81">
        <v>2</v>
      </c>
      <c r="E36" s="81"/>
      <c r="F36" s="81">
        <f t="shared" si="0"/>
        <v>57</v>
      </c>
      <c r="G36" s="81">
        <f t="shared" si="1"/>
        <v>1</v>
      </c>
      <c r="H36" s="81">
        <f t="shared" si="2"/>
        <v>0</v>
      </c>
      <c r="I36" s="81">
        <f t="shared" si="3"/>
        <v>218</v>
      </c>
      <c r="J36" s="82">
        <f t="shared" si="8"/>
        <v>0.3518530935593932</v>
      </c>
      <c r="K36" s="82">
        <f t="shared" si="9"/>
        <v>6.1728395061728392E-3</v>
      </c>
      <c r="L36" s="82">
        <f t="shared" si="10"/>
        <v>0</v>
      </c>
      <c r="M36" s="81">
        <f t="shared" si="15"/>
        <v>57.000201156621699</v>
      </c>
      <c r="N36" s="84">
        <f t="shared" si="11"/>
        <v>9.0090090090090089E-3</v>
      </c>
      <c r="O36" s="84"/>
      <c r="P36" s="85">
        <f t="shared" si="12"/>
        <v>9.0090090090090089E-3</v>
      </c>
      <c r="Q36" s="87">
        <f t="shared" si="13"/>
        <v>9.0090090090090089E-3</v>
      </c>
      <c r="R36" s="96">
        <f t="shared" si="14"/>
        <v>0.98198198198198194</v>
      </c>
      <c r="AB36" s="119">
        <f t="shared" si="6"/>
        <v>29.857142857142858</v>
      </c>
      <c r="AC36" s="120">
        <f t="shared" si="6"/>
        <v>0.2857142857142857</v>
      </c>
      <c r="AO36" s="48"/>
    </row>
    <row r="37" spans="1:41" ht="13.8" x14ac:dyDescent="0.25">
      <c r="A37" s="95">
        <v>43895</v>
      </c>
      <c r="B37" s="81">
        <v>259</v>
      </c>
      <c r="C37" s="81">
        <v>3</v>
      </c>
      <c r="D37" s="81">
        <v>2</v>
      </c>
      <c r="E37" s="81"/>
      <c r="F37" s="81">
        <f t="shared" si="0"/>
        <v>37</v>
      </c>
      <c r="G37" s="81">
        <f t="shared" si="1"/>
        <v>1</v>
      </c>
      <c r="H37" s="81">
        <f t="shared" si="2"/>
        <v>0</v>
      </c>
      <c r="I37" s="81">
        <f t="shared" si="3"/>
        <v>254</v>
      </c>
      <c r="J37" s="82">
        <f t="shared" si="8"/>
        <v>0.16972557652942025</v>
      </c>
      <c r="K37" s="82">
        <f t="shared" si="9"/>
        <v>4.5871559633027525E-3</v>
      </c>
      <c r="L37" s="82">
        <f t="shared" si="10"/>
        <v>0</v>
      </c>
      <c r="M37" s="83">
        <f t="shared" si="15"/>
        <v>37.000175683413609</v>
      </c>
      <c r="N37" s="84">
        <f t="shared" si="11"/>
        <v>1.1583011583011582E-2</v>
      </c>
      <c r="O37" s="84"/>
      <c r="P37" s="85">
        <f t="shared" si="12"/>
        <v>7.7220077220077222E-3</v>
      </c>
      <c r="Q37" s="87">
        <f t="shared" si="13"/>
        <v>1.1583011583011582E-2</v>
      </c>
      <c r="R37" s="96">
        <f t="shared" si="14"/>
        <v>0.98069498069498073</v>
      </c>
      <c r="AB37" s="119">
        <f t="shared" si="6"/>
        <v>34.857142857142854</v>
      </c>
      <c r="AC37" s="120">
        <f t="shared" si="6"/>
        <v>0.42857142857142855</v>
      </c>
      <c r="AO37" s="48"/>
    </row>
    <row r="38" spans="1:41" ht="13.8" x14ac:dyDescent="0.25">
      <c r="A38" s="95">
        <v>43896</v>
      </c>
      <c r="B38" s="81">
        <v>400</v>
      </c>
      <c r="C38" s="81">
        <v>5</v>
      </c>
      <c r="D38" s="81">
        <v>2</v>
      </c>
      <c r="E38" s="81"/>
      <c r="F38" s="81">
        <f t="shared" si="0"/>
        <v>141</v>
      </c>
      <c r="G38" s="81">
        <f t="shared" si="1"/>
        <v>2</v>
      </c>
      <c r="H38" s="81">
        <f t="shared" si="2"/>
        <v>0</v>
      </c>
      <c r="I38" s="81">
        <f t="shared" si="3"/>
        <v>393</v>
      </c>
      <c r="J38" s="82">
        <f t="shared" si="8"/>
        <v>0.55512118535267185</v>
      </c>
      <c r="K38" s="82">
        <f t="shared" si="9"/>
        <v>7.874015748031496E-3</v>
      </c>
      <c r="L38" s="82">
        <f t="shared" si="10"/>
        <v>0</v>
      </c>
      <c r="M38" s="81">
        <f t="shared" si="15"/>
        <v>70.500390539789322</v>
      </c>
      <c r="N38" s="84">
        <f t="shared" si="11"/>
        <v>1.2500000000000001E-2</v>
      </c>
      <c r="O38" s="84"/>
      <c r="P38" s="85">
        <f t="shared" si="12"/>
        <v>5.0000000000000001E-3</v>
      </c>
      <c r="Q38" s="87">
        <f t="shared" si="13"/>
        <v>1.2500000000000001E-2</v>
      </c>
      <c r="R38" s="96">
        <f t="shared" si="14"/>
        <v>0.98250000000000004</v>
      </c>
      <c r="AB38" s="119">
        <f t="shared" si="6"/>
        <v>52.571428571428569</v>
      </c>
      <c r="AC38" s="120">
        <f t="shared" si="6"/>
        <v>0.7142857142857143</v>
      </c>
      <c r="AO38" s="48"/>
    </row>
    <row r="39" spans="1:41" ht="13.8" x14ac:dyDescent="0.25">
      <c r="A39" s="95">
        <v>43897</v>
      </c>
      <c r="B39" s="81">
        <v>500</v>
      </c>
      <c r="C39" s="81">
        <v>10</v>
      </c>
      <c r="D39" s="81">
        <v>30</v>
      </c>
      <c r="E39" s="81"/>
      <c r="F39" s="81">
        <f t="shared" si="0"/>
        <v>100</v>
      </c>
      <c r="G39" s="81">
        <f t="shared" si="1"/>
        <v>5</v>
      </c>
      <c r="H39" s="81">
        <f t="shared" si="2"/>
        <v>28</v>
      </c>
      <c r="I39" s="81">
        <f t="shared" si="3"/>
        <v>460</v>
      </c>
      <c r="J39" s="82">
        <f t="shared" si="8"/>
        <v>0.25445510314212449</v>
      </c>
      <c r="K39" s="82">
        <f t="shared" si="9"/>
        <v>1.2722646310432569E-2</v>
      </c>
      <c r="L39" s="82">
        <f t="shared" si="10"/>
        <v>7.124681933842239E-2</v>
      </c>
      <c r="M39" s="81">
        <f t="shared" si="15"/>
        <v>3.0303289556016644</v>
      </c>
      <c r="N39" s="84">
        <f t="shared" si="11"/>
        <v>0.02</v>
      </c>
      <c r="O39" s="84"/>
      <c r="P39" s="85">
        <f t="shared" si="12"/>
        <v>0.06</v>
      </c>
      <c r="Q39" s="87">
        <f t="shared" si="13"/>
        <v>0.02</v>
      </c>
      <c r="R39" s="96">
        <f t="shared" si="14"/>
        <v>0.92</v>
      </c>
      <c r="AB39" s="119">
        <f t="shared" si="6"/>
        <v>65</v>
      </c>
      <c r="AC39" s="120">
        <f t="shared" si="6"/>
        <v>1.4285714285714286</v>
      </c>
      <c r="AO39" s="48"/>
    </row>
    <row r="40" spans="1:41" ht="13.8" x14ac:dyDescent="0.25">
      <c r="A40" s="95">
        <v>43898</v>
      </c>
      <c r="B40" s="81">
        <v>673</v>
      </c>
      <c r="C40" s="81">
        <v>17</v>
      </c>
      <c r="D40" s="81">
        <v>30</v>
      </c>
      <c r="E40" s="81"/>
      <c r="F40" s="81">
        <f t="shared" si="0"/>
        <v>173</v>
      </c>
      <c r="G40" s="81">
        <f t="shared" si="1"/>
        <v>7</v>
      </c>
      <c r="H40" s="81">
        <f t="shared" si="2"/>
        <v>0</v>
      </c>
      <c r="I40" s="81">
        <f t="shared" si="3"/>
        <v>626</v>
      </c>
      <c r="J40" s="82">
        <f t="shared" si="8"/>
        <v>0.37609097847408884</v>
      </c>
      <c r="K40" s="82">
        <f t="shared" si="9"/>
        <v>1.5217391304347827E-2</v>
      </c>
      <c r="L40" s="82">
        <f t="shared" si="10"/>
        <v>0</v>
      </c>
      <c r="M40" s="81">
        <f t="shared" si="15"/>
        <v>24.71455001401155</v>
      </c>
      <c r="N40" s="84">
        <f t="shared" si="11"/>
        <v>2.5260029717682021E-2</v>
      </c>
      <c r="O40" s="84"/>
      <c r="P40" s="85">
        <f t="shared" si="12"/>
        <v>4.4576523031203567E-2</v>
      </c>
      <c r="Q40" s="87">
        <f t="shared" si="13"/>
        <v>2.5260029717682021E-2</v>
      </c>
      <c r="R40" s="96">
        <f t="shared" si="14"/>
        <v>0.93016344725111444</v>
      </c>
      <c r="AB40" s="119">
        <f t="shared" si="6"/>
        <v>84.142857142857139</v>
      </c>
      <c r="AC40" s="120">
        <f t="shared" si="6"/>
        <v>2.4285714285714284</v>
      </c>
      <c r="AO40" s="48"/>
    </row>
    <row r="41" spans="1:41" ht="13.8" x14ac:dyDescent="0.25">
      <c r="A41" s="95">
        <v>43899</v>
      </c>
      <c r="B41" s="81">
        <v>1073</v>
      </c>
      <c r="C41" s="81">
        <v>28</v>
      </c>
      <c r="D41" s="81">
        <v>32</v>
      </c>
      <c r="E41" s="81"/>
      <c r="F41" s="81">
        <f t="shared" si="0"/>
        <v>400</v>
      </c>
      <c r="G41" s="81">
        <f t="shared" si="1"/>
        <v>11</v>
      </c>
      <c r="H41" s="81">
        <f t="shared" si="2"/>
        <v>2</v>
      </c>
      <c r="I41" s="81">
        <f t="shared" si="3"/>
        <v>1013</v>
      </c>
      <c r="J41" s="82">
        <f t="shared" si="8"/>
        <v>0.6389868335194786</v>
      </c>
      <c r="K41" s="82">
        <f t="shared" si="9"/>
        <v>1.7571884984025558E-2</v>
      </c>
      <c r="L41" s="82">
        <f t="shared" si="10"/>
        <v>3.1948881789137379E-3</v>
      </c>
      <c r="M41" s="81">
        <f t="shared" si="15"/>
        <v>30.76967367563028</v>
      </c>
      <c r="N41" s="84">
        <f t="shared" si="11"/>
        <v>2.6095060577819199E-2</v>
      </c>
      <c r="O41" s="84"/>
      <c r="P41" s="85">
        <f t="shared" si="12"/>
        <v>2.9822926374650512E-2</v>
      </c>
      <c r="Q41" s="87">
        <f t="shared" si="13"/>
        <v>2.6095060577819199E-2</v>
      </c>
      <c r="R41" s="96">
        <f t="shared" si="14"/>
        <v>0.94408201304753026</v>
      </c>
      <c r="AB41" s="119">
        <f t="shared" si="6"/>
        <v>136.14285714285714</v>
      </c>
      <c r="AC41" s="120">
        <f t="shared" si="6"/>
        <v>4</v>
      </c>
      <c r="AO41" s="48"/>
    </row>
    <row r="42" spans="1:41" ht="13.8" x14ac:dyDescent="0.25">
      <c r="A42" s="95">
        <v>43900</v>
      </c>
      <c r="B42" s="81">
        <v>1695</v>
      </c>
      <c r="C42" s="81">
        <v>35</v>
      </c>
      <c r="D42" s="81">
        <v>32</v>
      </c>
      <c r="E42" s="81"/>
      <c r="F42" s="81">
        <f t="shared" si="0"/>
        <v>622</v>
      </c>
      <c r="G42" s="81">
        <f t="shared" si="1"/>
        <v>7</v>
      </c>
      <c r="H42" s="81">
        <f t="shared" si="2"/>
        <v>0</v>
      </c>
      <c r="I42" s="81">
        <f t="shared" si="3"/>
        <v>1628</v>
      </c>
      <c r="J42" s="82">
        <f t="shared" si="8"/>
        <v>0.61403186074320193</v>
      </c>
      <c r="K42" s="82">
        <f t="shared" si="9"/>
        <v>6.9101678183613032E-3</v>
      </c>
      <c r="L42" s="82">
        <f t="shared" si="10"/>
        <v>0</v>
      </c>
      <c r="M42" s="81">
        <f t="shared" si="15"/>
        <v>88.859182133266216</v>
      </c>
      <c r="N42" s="84">
        <f t="shared" si="11"/>
        <v>2.0648967551622419E-2</v>
      </c>
      <c r="O42" s="84"/>
      <c r="P42" s="85">
        <f t="shared" si="12"/>
        <v>1.887905604719764E-2</v>
      </c>
      <c r="Q42" s="87">
        <f t="shared" si="13"/>
        <v>2.0648967551622419E-2</v>
      </c>
      <c r="R42" s="96">
        <f t="shared" si="14"/>
        <v>0.96047197640117998</v>
      </c>
      <c r="AB42" s="119">
        <f t="shared" si="6"/>
        <v>218.57142857142858</v>
      </c>
      <c r="AC42" s="120">
        <f t="shared" si="6"/>
        <v>4.8571428571428568</v>
      </c>
      <c r="AO42" s="3"/>
    </row>
    <row r="43" spans="1:41" ht="13.8" x14ac:dyDescent="0.25">
      <c r="A43" s="95">
        <v>43901</v>
      </c>
      <c r="B43" s="81">
        <v>2277</v>
      </c>
      <c r="C43" s="81">
        <v>54</v>
      </c>
      <c r="D43" s="81">
        <v>183</v>
      </c>
      <c r="E43" s="81"/>
      <c r="F43" s="81">
        <f t="shared" si="0"/>
        <v>582</v>
      </c>
      <c r="G43" s="81">
        <f t="shared" si="1"/>
        <v>19</v>
      </c>
      <c r="H43" s="81">
        <f t="shared" si="2"/>
        <v>151</v>
      </c>
      <c r="I43" s="81">
        <f t="shared" si="3"/>
        <v>2040</v>
      </c>
      <c r="J43" s="82">
        <f t="shared" si="8"/>
        <v>0.35750681818114416</v>
      </c>
      <c r="K43" s="82">
        <f t="shared" si="9"/>
        <v>1.167076167076167E-2</v>
      </c>
      <c r="L43" s="82">
        <f t="shared" si="10"/>
        <v>9.2751842751842756E-2</v>
      </c>
      <c r="M43" s="81">
        <f t="shared" si="15"/>
        <v>3.4236535294053096</v>
      </c>
      <c r="N43" s="84">
        <f t="shared" si="11"/>
        <v>2.3715415019762844E-2</v>
      </c>
      <c r="O43" s="84"/>
      <c r="P43" s="85">
        <f t="shared" si="12"/>
        <v>8.0368906455862976E-2</v>
      </c>
      <c r="Q43" s="87">
        <f t="shared" si="13"/>
        <v>2.3715415019762844E-2</v>
      </c>
      <c r="R43" s="96">
        <f t="shared" si="14"/>
        <v>0.89591567852437415</v>
      </c>
      <c r="AB43" s="119">
        <f t="shared" si="6"/>
        <v>293.57142857142856</v>
      </c>
      <c r="AC43" s="120">
        <f t="shared" si="6"/>
        <v>7.4285714285714288</v>
      </c>
      <c r="AO43" s="3"/>
    </row>
    <row r="44" spans="1:41" ht="13.8" x14ac:dyDescent="0.25">
      <c r="A44" s="95">
        <v>43902</v>
      </c>
      <c r="B44" s="81">
        <v>2277</v>
      </c>
      <c r="C44" s="81">
        <v>55</v>
      </c>
      <c r="D44" s="81">
        <v>183</v>
      </c>
      <c r="E44" s="81"/>
      <c r="F44" s="81">
        <f>2955/2</f>
        <v>1477.5</v>
      </c>
      <c r="G44" s="81">
        <f t="shared" ref="G44:G55" si="16">C44-C43</f>
        <v>1</v>
      </c>
      <c r="H44" s="81">
        <f t="shared" ref="H44:H55" si="17">D44-D43</f>
        <v>0</v>
      </c>
      <c r="I44" s="81">
        <f t="shared" si="3"/>
        <v>2039</v>
      </c>
      <c r="J44" s="82">
        <f t="shared" si="8"/>
        <v>0.72429997994684181</v>
      </c>
      <c r="K44" s="82">
        <f t="shared" si="9"/>
        <v>4.9019607843137254E-4</v>
      </c>
      <c r="L44" s="82">
        <f t="shared" si="10"/>
        <v>0</v>
      </c>
      <c r="M44" s="81">
        <f t="shared" si="15"/>
        <v>1477.5719590915573</v>
      </c>
      <c r="N44" s="84">
        <f t="shared" si="11"/>
        <v>2.4154589371980676E-2</v>
      </c>
      <c r="O44" s="84"/>
      <c r="P44" s="85">
        <f t="shared" si="12"/>
        <v>8.0368906455862976E-2</v>
      </c>
      <c r="Q44" s="87">
        <f t="shared" si="13"/>
        <v>2.4154589371980676E-2</v>
      </c>
      <c r="R44" s="96">
        <f t="shared" si="14"/>
        <v>0.89547650417215641</v>
      </c>
      <c r="AB44" s="119">
        <f t="shared" ref="AB44:AC59" si="18">AVERAGE(F38:F44)</f>
        <v>499.35714285714283</v>
      </c>
      <c r="AC44" s="120">
        <f t="shared" si="18"/>
        <v>7.4285714285714288</v>
      </c>
      <c r="AO44" s="3"/>
    </row>
    <row r="45" spans="1:41" ht="13.8" x14ac:dyDescent="0.25">
      <c r="A45" s="95">
        <v>43903</v>
      </c>
      <c r="B45" s="81">
        <v>5232</v>
      </c>
      <c r="C45" s="81">
        <v>133</v>
      </c>
      <c r="D45" s="81">
        <v>193</v>
      </c>
      <c r="E45" s="81"/>
      <c r="F45" s="81">
        <f>2955/2</f>
        <v>1477.5</v>
      </c>
      <c r="G45" s="81">
        <f t="shared" si="16"/>
        <v>78</v>
      </c>
      <c r="H45" s="81">
        <f t="shared" si="17"/>
        <v>10</v>
      </c>
      <c r="I45" s="81">
        <f t="shared" si="3"/>
        <v>4906</v>
      </c>
      <c r="J45" s="82">
        <f t="shared" si="8"/>
        <v>0.72465520308560938</v>
      </c>
      <c r="K45" s="82">
        <f t="shared" si="9"/>
        <v>3.8254046101029913E-2</v>
      </c>
      <c r="L45" s="82">
        <f t="shared" si="10"/>
        <v>4.9043648847474251E-3</v>
      </c>
      <c r="M45" s="81">
        <f t="shared" si="15"/>
        <v>16.790590444222246</v>
      </c>
      <c r="N45" s="84">
        <f t="shared" si="11"/>
        <v>2.5420489296636085E-2</v>
      </c>
      <c r="O45" s="84"/>
      <c r="P45" s="85">
        <f t="shared" si="12"/>
        <v>3.688837920489297E-2</v>
      </c>
      <c r="Q45" s="87">
        <f t="shared" si="13"/>
        <v>2.5420489296636085E-2</v>
      </c>
      <c r="R45" s="96">
        <f t="shared" si="14"/>
        <v>0.93769113149847094</v>
      </c>
      <c r="AB45" s="119">
        <f t="shared" si="18"/>
        <v>690.28571428571433</v>
      </c>
      <c r="AC45" s="120">
        <f t="shared" si="18"/>
        <v>18.285714285714285</v>
      </c>
      <c r="AO45" s="3"/>
    </row>
    <row r="46" spans="1:41" ht="13.8" x14ac:dyDescent="0.25">
      <c r="A46" s="97">
        <v>43904</v>
      </c>
      <c r="B46" s="88">
        <v>6391</v>
      </c>
      <c r="C46" s="88">
        <v>195</v>
      </c>
      <c r="D46" s="88">
        <v>517</v>
      </c>
      <c r="E46" s="88"/>
      <c r="F46" s="88">
        <f t="shared" ref="F46:F55" si="19">B46-B45</f>
        <v>1159</v>
      </c>
      <c r="G46" s="88">
        <f t="shared" si="16"/>
        <v>62</v>
      </c>
      <c r="H46" s="88">
        <f t="shared" si="17"/>
        <v>324</v>
      </c>
      <c r="I46" s="88">
        <f t="shared" si="3"/>
        <v>5679</v>
      </c>
      <c r="J46" s="82">
        <f t="shared" si="8"/>
        <v>0.23626777621155096</v>
      </c>
      <c r="K46" s="89">
        <f t="shared" si="9"/>
        <v>1.2637586628618018E-2</v>
      </c>
      <c r="L46" s="89">
        <f t="shared" si="10"/>
        <v>6.6041581736649008E-2</v>
      </c>
      <c r="M46" s="88">
        <f t="shared" si="15"/>
        <v>3.0029267100877428</v>
      </c>
      <c r="N46" s="84">
        <f t="shared" si="11"/>
        <v>3.0511657017681115E-2</v>
      </c>
      <c r="O46" s="84"/>
      <c r="P46" s="85">
        <f t="shared" si="12"/>
        <v>8.0895008605851984E-2</v>
      </c>
      <c r="Q46" s="87">
        <f t="shared" si="13"/>
        <v>3.0511657017681115E-2</v>
      </c>
      <c r="R46" s="96">
        <f t="shared" si="14"/>
        <v>0.88859333437646693</v>
      </c>
      <c r="AB46" s="119">
        <f t="shared" si="18"/>
        <v>841.57142857142856</v>
      </c>
      <c r="AC46" s="120">
        <f t="shared" si="18"/>
        <v>26.428571428571427</v>
      </c>
      <c r="AO46" s="3"/>
    </row>
    <row r="47" spans="1:41" ht="13.8" x14ac:dyDescent="0.25">
      <c r="A47" s="98">
        <v>43905</v>
      </c>
      <c r="B47" s="90">
        <v>7798</v>
      </c>
      <c r="C47" s="90">
        <v>289</v>
      </c>
      <c r="D47" s="90">
        <v>517</v>
      </c>
      <c r="E47" s="90"/>
      <c r="F47" s="90">
        <f t="shared" si="19"/>
        <v>1407</v>
      </c>
      <c r="G47" s="90">
        <f t="shared" si="16"/>
        <v>94</v>
      </c>
      <c r="H47" s="90">
        <f t="shared" si="17"/>
        <v>0</v>
      </c>
      <c r="I47" s="90">
        <f t="shared" si="3"/>
        <v>6992</v>
      </c>
      <c r="J47" s="91">
        <f t="shared" si="8"/>
        <v>0.24778875714265231</v>
      </c>
      <c r="K47" s="91">
        <f t="shared" si="9"/>
        <v>1.655220989610847E-2</v>
      </c>
      <c r="L47" s="91">
        <f t="shared" si="10"/>
        <v>0</v>
      </c>
      <c r="M47" s="90">
        <f t="shared" si="15"/>
        <v>14.97013140226726</v>
      </c>
      <c r="N47" s="92">
        <f t="shared" si="11"/>
        <v>3.7060784816619646E-2</v>
      </c>
      <c r="O47" s="92"/>
      <c r="P47" s="85">
        <f t="shared" si="12"/>
        <v>6.629905103872788E-2</v>
      </c>
      <c r="Q47" s="87">
        <f t="shared" si="13"/>
        <v>3.7060784816619646E-2</v>
      </c>
      <c r="R47" s="96">
        <f t="shared" si="14"/>
        <v>0.89664016414465242</v>
      </c>
      <c r="AB47" s="119">
        <f t="shared" si="18"/>
        <v>1017.8571428571429</v>
      </c>
      <c r="AC47" s="120">
        <f t="shared" si="18"/>
        <v>38.857142857142854</v>
      </c>
      <c r="AO47" s="3"/>
    </row>
    <row r="48" spans="1:41" ht="13.8" x14ac:dyDescent="0.25">
      <c r="A48" s="97">
        <v>43906</v>
      </c>
      <c r="B48" s="88">
        <v>9942</v>
      </c>
      <c r="C48" s="88">
        <v>342</v>
      </c>
      <c r="D48" s="88">
        <v>530</v>
      </c>
      <c r="E48" s="88"/>
      <c r="F48" s="88">
        <f t="shared" si="19"/>
        <v>2144</v>
      </c>
      <c r="G48" s="88">
        <f t="shared" si="16"/>
        <v>53</v>
      </c>
      <c r="H48" s="88">
        <f t="shared" si="17"/>
        <v>13</v>
      </c>
      <c r="I48" s="88">
        <f t="shared" si="3"/>
        <v>9070</v>
      </c>
      <c r="J48" s="82">
        <f t="shared" si="8"/>
        <v>0.30668730647736026</v>
      </c>
      <c r="K48" s="89">
        <f t="shared" si="9"/>
        <v>7.5800915331807779E-3</v>
      </c>
      <c r="L48" s="89">
        <f t="shared" si="10"/>
        <v>1.8592677345537758E-3</v>
      </c>
      <c r="M48" s="88">
        <f t="shared" si="15"/>
        <v>32.490267377116709</v>
      </c>
      <c r="N48" s="84">
        <f t="shared" si="11"/>
        <v>3.4399517199758603E-2</v>
      </c>
      <c r="O48" s="84"/>
      <c r="P48" s="85">
        <f t="shared" si="12"/>
        <v>5.3309193321263326E-2</v>
      </c>
      <c r="Q48" s="87">
        <f t="shared" si="13"/>
        <v>3.4399517199758603E-2</v>
      </c>
      <c r="R48" s="96">
        <f t="shared" si="14"/>
        <v>0.91229128947897808</v>
      </c>
      <c r="AB48" s="119">
        <f t="shared" si="18"/>
        <v>1267</v>
      </c>
      <c r="AC48" s="120">
        <f t="shared" si="18"/>
        <v>44.857142857142854</v>
      </c>
      <c r="AO48" s="3"/>
    </row>
    <row r="49" spans="1:41" ht="13.8" x14ac:dyDescent="0.25">
      <c r="A49" s="97">
        <v>43907</v>
      </c>
      <c r="B49" s="88">
        <v>11748</v>
      </c>
      <c r="C49" s="88">
        <v>533</v>
      </c>
      <c r="D49" s="88">
        <v>1028</v>
      </c>
      <c r="E49" s="88"/>
      <c r="F49" s="88">
        <f t="shared" si="19"/>
        <v>1806</v>
      </c>
      <c r="G49" s="88">
        <f t="shared" si="16"/>
        <v>191</v>
      </c>
      <c r="H49" s="88">
        <f t="shared" si="17"/>
        <v>498</v>
      </c>
      <c r="I49" s="88">
        <f t="shared" si="3"/>
        <v>10187</v>
      </c>
      <c r="J49" s="82">
        <f t="shared" si="8"/>
        <v>0.19916032105738332</v>
      </c>
      <c r="K49" s="89">
        <f t="shared" si="9"/>
        <v>2.1058434399117972E-2</v>
      </c>
      <c r="L49" s="89">
        <f t="shared" si="10"/>
        <v>5.490628445424476E-2</v>
      </c>
      <c r="M49" s="88">
        <f t="shared" si="15"/>
        <v>2.6217476226276735</v>
      </c>
      <c r="N49" s="84">
        <f t="shared" si="11"/>
        <v>4.5369424582907728E-2</v>
      </c>
      <c r="O49" s="84"/>
      <c r="P49" s="85">
        <f t="shared" si="12"/>
        <v>8.7504256043581891E-2</v>
      </c>
      <c r="Q49" s="87">
        <f t="shared" si="13"/>
        <v>4.5369424582907728E-2</v>
      </c>
      <c r="R49" s="96">
        <f t="shared" si="14"/>
        <v>0.86712631937351037</v>
      </c>
      <c r="AB49" s="119">
        <f t="shared" si="18"/>
        <v>1436.1428571428571</v>
      </c>
      <c r="AC49" s="120">
        <f t="shared" si="18"/>
        <v>71.142857142857139</v>
      </c>
      <c r="AO49" s="3"/>
    </row>
    <row r="50" spans="1:41" ht="13.8" x14ac:dyDescent="0.25">
      <c r="A50" s="97">
        <v>43908</v>
      </c>
      <c r="B50" s="88">
        <v>13910</v>
      </c>
      <c r="C50" s="88">
        <v>623</v>
      </c>
      <c r="D50" s="93">
        <v>1081</v>
      </c>
      <c r="E50" s="93"/>
      <c r="F50" s="88">
        <f t="shared" si="19"/>
        <v>2162</v>
      </c>
      <c r="G50" s="88">
        <f t="shared" si="16"/>
        <v>90</v>
      </c>
      <c r="H50" s="88">
        <f t="shared" si="17"/>
        <v>53</v>
      </c>
      <c r="I50" s="88">
        <f t="shared" si="3"/>
        <v>12206</v>
      </c>
      <c r="J50" s="82">
        <f t="shared" si="8"/>
        <v>0.21228461557820816</v>
      </c>
      <c r="K50" s="89">
        <f t="shared" si="9"/>
        <v>8.8347894375184061E-3</v>
      </c>
      <c r="L50" s="89">
        <f t="shared" si="10"/>
        <v>5.2027093354275059E-3</v>
      </c>
      <c r="M50" s="88">
        <f t="shared" si="15"/>
        <v>15.12268097129515</v>
      </c>
      <c r="N50" s="84">
        <f t="shared" si="11"/>
        <v>4.4787922358015819E-2</v>
      </c>
      <c r="O50" s="84"/>
      <c r="P50" s="85">
        <f t="shared" si="12"/>
        <v>7.7713874910136593E-2</v>
      </c>
      <c r="Q50" s="87">
        <f t="shared" si="13"/>
        <v>4.4787922358015819E-2</v>
      </c>
      <c r="R50" s="96">
        <f t="shared" si="14"/>
        <v>0.87749820273184764</v>
      </c>
      <c r="AB50" s="119">
        <f t="shared" si="18"/>
        <v>1661.8571428571429</v>
      </c>
      <c r="AC50" s="120">
        <f t="shared" si="18"/>
        <v>81.285714285714292</v>
      </c>
      <c r="AO50" s="3"/>
    </row>
    <row r="51" spans="1:41" ht="13.8" x14ac:dyDescent="0.25">
      <c r="A51" s="97">
        <v>43909</v>
      </c>
      <c r="B51" s="88">
        <v>17963</v>
      </c>
      <c r="C51" s="88">
        <v>830</v>
      </c>
      <c r="D51" s="93">
        <v>1107</v>
      </c>
      <c r="E51" s="93"/>
      <c r="F51" s="88">
        <f t="shared" si="19"/>
        <v>4053</v>
      </c>
      <c r="G51" s="88">
        <f t="shared" si="16"/>
        <v>207</v>
      </c>
      <c r="H51" s="88">
        <f t="shared" si="17"/>
        <v>26</v>
      </c>
      <c r="I51" s="88">
        <f t="shared" si="3"/>
        <v>16026</v>
      </c>
      <c r="J51" s="82">
        <f t="shared" si="8"/>
        <v>0.3321486290072207</v>
      </c>
      <c r="K51" s="89">
        <f t="shared" si="9"/>
        <v>1.6958872685564477E-2</v>
      </c>
      <c r="L51" s="89">
        <f t="shared" si="10"/>
        <v>2.1300999508438471E-3</v>
      </c>
      <c r="M51" s="88">
        <f t="shared" si="15"/>
        <v>17.400026462069253</v>
      </c>
      <c r="N51" s="84">
        <f t="shared" si="11"/>
        <v>4.6206090296721035E-2</v>
      </c>
      <c r="O51" s="84"/>
      <c r="P51" s="85">
        <f t="shared" si="12"/>
        <v>6.1626677058397819E-2</v>
      </c>
      <c r="Q51" s="87">
        <f t="shared" si="13"/>
        <v>4.6206090296721035E-2</v>
      </c>
      <c r="R51" s="96">
        <f t="shared" si="14"/>
        <v>0.89216723264488118</v>
      </c>
      <c r="AB51" s="119">
        <f t="shared" si="18"/>
        <v>2029.7857142857142</v>
      </c>
      <c r="AC51" s="120">
        <f t="shared" si="18"/>
        <v>110.71428571428571</v>
      </c>
      <c r="AO51" s="3"/>
    </row>
    <row r="52" spans="1:41" ht="13.8" x14ac:dyDescent="0.25">
      <c r="A52" s="97">
        <v>43910</v>
      </c>
      <c r="B52" s="88">
        <v>20410</v>
      </c>
      <c r="C52" s="88">
        <v>1043</v>
      </c>
      <c r="D52" s="93">
        <v>1588</v>
      </c>
      <c r="E52" s="93"/>
      <c r="F52" s="88">
        <f t="shared" si="19"/>
        <v>2447</v>
      </c>
      <c r="G52" s="88">
        <f t="shared" si="16"/>
        <v>213</v>
      </c>
      <c r="H52" s="88">
        <f t="shared" si="17"/>
        <v>481</v>
      </c>
      <c r="I52" s="88">
        <f t="shared" si="3"/>
        <v>17779</v>
      </c>
      <c r="J52" s="82">
        <f t="shared" si="8"/>
        <v>0.15274806495774265</v>
      </c>
      <c r="K52" s="89">
        <f t="shared" si="9"/>
        <v>1.3290902283788843E-2</v>
      </c>
      <c r="L52" s="89">
        <f t="shared" si="10"/>
        <v>3.0013727692499687E-2</v>
      </c>
      <c r="M52" s="88">
        <f t="shared" si="15"/>
        <v>3.5272917709117921</v>
      </c>
      <c r="N52" s="84">
        <f t="shared" si="11"/>
        <v>5.1102400783929448E-2</v>
      </c>
      <c r="O52" s="84"/>
      <c r="P52" s="85">
        <f t="shared" si="12"/>
        <v>7.7804997550220481E-2</v>
      </c>
      <c r="Q52" s="87">
        <f t="shared" si="13"/>
        <v>5.1102400783929448E-2</v>
      </c>
      <c r="R52" s="96">
        <f t="shared" si="14"/>
        <v>0.87109260166585001</v>
      </c>
      <c r="AB52" s="119">
        <f t="shared" si="18"/>
        <v>2168.2857142857142</v>
      </c>
      <c r="AC52" s="120">
        <f t="shared" si="18"/>
        <v>130</v>
      </c>
      <c r="AO52" s="3"/>
    </row>
    <row r="53" spans="1:41" ht="13.8" x14ac:dyDescent="0.25">
      <c r="A53" s="97">
        <v>43911</v>
      </c>
      <c r="B53" s="88">
        <v>25374</v>
      </c>
      <c r="C53" s="88">
        <v>1375</v>
      </c>
      <c r="D53" s="93">
        <v>2125</v>
      </c>
      <c r="E53" s="93"/>
      <c r="F53" s="88">
        <f t="shared" si="19"/>
        <v>4964</v>
      </c>
      <c r="G53" s="88">
        <f t="shared" si="16"/>
        <v>332</v>
      </c>
      <c r="H53" s="88">
        <f t="shared" si="17"/>
        <v>537</v>
      </c>
      <c r="I53" s="88">
        <f t="shared" si="3"/>
        <v>21874</v>
      </c>
      <c r="J53" s="82">
        <f t="shared" si="8"/>
        <v>0.27932774035647673</v>
      </c>
      <c r="K53" s="89">
        <f t="shared" si="9"/>
        <v>1.8673716182012488E-2</v>
      </c>
      <c r="L53" s="89">
        <f t="shared" si="10"/>
        <v>3.0204173463074413E-2</v>
      </c>
      <c r="M53" s="88">
        <f t="shared" si="15"/>
        <v>5.7148077051758337</v>
      </c>
      <c r="N53" s="84">
        <f t="shared" si="11"/>
        <v>5.4189327658232839E-2</v>
      </c>
      <c r="O53" s="84"/>
      <c r="P53" s="85">
        <f t="shared" si="12"/>
        <v>8.3747142744541661E-2</v>
      </c>
      <c r="Q53" s="87">
        <f t="shared" si="13"/>
        <v>5.4189327658232839E-2</v>
      </c>
      <c r="R53" s="96">
        <f t="shared" si="14"/>
        <v>0.86206352959722543</v>
      </c>
      <c r="AB53" s="119">
        <f t="shared" si="18"/>
        <v>2711.8571428571427</v>
      </c>
      <c r="AC53" s="120">
        <f t="shared" si="18"/>
        <v>168.57142857142858</v>
      </c>
      <c r="AO53" s="3"/>
    </row>
    <row r="54" spans="1:41" ht="13.8" x14ac:dyDescent="0.25">
      <c r="A54" s="95">
        <v>43912</v>
      </c>
      <c r="B54" s="81">
        <v>28768</v>
      </c>
      <c r="C54" s="81">
        <v>1772</v>
      </c>
      <c r="D54" s="81">
        <v>2575</v>
      </c>
      <c r="E54" s="81"/>
      <c r="F54" s="81">
        <f t="shared" si="19"/>
        <v>3394</v>
      </c>
      <c r="G54" s="81">
        <f t="shared" si="16"/>
        <v>397</v>
      </c>
      <c r="H54" s="88">
        <f t="shared" si="17"/>
        <v>450</v>
      </c>
      <c r="I54" s="81">
        <f t="shared" si="3"/>
        <v>24421</v>
      </c>
      <c r="J54" s="82">
        <f t="shared" si="8"/>
        <v>0.15524563121419674</v>
      </c>
      <c r="K54" s="82">
        <f t="shared" si="9"/>
        <v>1.8149401115479566E-2</v>
      </c>
      <c r="L54" s="82">
        <f t="shared" si="10"/>
        <v>2.057236902258389E-2</v>
      </c>
      <c r="M54" s="81">
        <f t="shared" si="15"/>
        <v>4.0092596660913102</v>
      </c>
      <c r="N54" s="84">
        <f t="shared" si="11"/>
        <v>6.1596218020022249E-2</v>
      </c>
      <c r="O54" s="84"/>
      <c r="P54" s="85">
        <f t="shared" si="12"/>
        <v>8.9509176863181314E-2</v>
      </c>
      <c r="Q54" s="87">
        <f t="shared" si="13"/>
        <v>6.1596218020022249E-2</v>
      </c>
      <c r="R54" s="96">
        <f t="shared" si="14"/>
        <v>0.84889460511679649</v>
      </c>
      <c r="AB54" s="119">
        <f t="shared" si="18"/>
        <v>2995.7142857142858</v>
      </c>
      <c r="AC54" s="120">
        <f t="shared" si="18"/>
        <v>211.85714285714286</v>
      </c>
      <c r="AO54" s="3"/>
    </row>
    <row r="55" spans="1:41" ht="13.8" x14ac:dyDescent="0.25">
      <c r="A55" s="95">
        <v>43913</v>
      </c>
      <c r="B55" s="81">
        <v>35136</v>
      </c>
      <c r="C55" s="81">
        <v>2311</v>
      </c>
      <c r="D55" s="81">
        <v>2575</v>
      </c>
      <c r="E55" s="81"/>
      <c r="F55" s="81">
        <f t="shared" si="19"/>
        <v>6368</v>
      </c>
      <c r="G55" s="81">
        <f t="shared" si="16"/>
        <v>539</v>
      </c>
      <c r="H55" s="88">
        <f t="shared" si="17"/>
        <v>0</v>
      </c>
      <c r="I55" s="81">
        <f t="shared" si="3"/>
        <v>30250</v>
      </c>
      <c r="J55" s="82">
        <f t="shared" si="8"/>
        <v>0.26091972537838765</v>
      </c>
      <c r="K55" s="82">
        <f t="shared" si="9"/>
        <v>2.2071168256828141E-2</v>
      </c>
      <c r="L55" s="82">
        <f t="shared" si="10"/>
        <v>0</v>
      </c>
      <c r="M55" s="83">
        <f t="shared" si="15"/>
        <v>11.821745108470509</v>
      </c>
      <c r="N55" s="84">
        <f t="shared" si="11"/>
        <v>6.5772996357012753E-2</v>
      </c>
      <c r="O55" s="84"/>
      <c r="P55" s="85">
        <f t="shared" si="12"/>
        <v>7.328665755919854E-2</v>
      </c>
      <c r="Q55" s="87">
        <f t="shared" si="13"/>
        <v>6.5772996357012753E-2</v>
      </c>
      <c r="R55" s="96">
        <f t="shared" si="14"/>
        <v>0.86094034608378878</v>
      </c>
      <c r="AB55" s="119">
        <f t="shared" si="18"/>
        <v>3599.1428571428573</v>
      </c>
      <c r="AC55" s="120">
        <f t="shared" si="18"/>
        <v>281.28571428571428</v>
      </c>
      <c r="AO55" s="3"/>
    </row>
    <row r="56" spans="1:41" ht="13.8" x14ac:dyDescent="0.25">
      <c r="A56" s="95">
        <v>43914</v>
      </c>
      <c r="B56" s="81">
        <v>39885</v>
      </c>
      <c r="C56" s="81">
        <v>2808</v>
      </c>
      <c r="D56" s="81">
        <v>3794</v>
      </c>
      <c r="E56" s="81"/>
      <c r="F56" s="81">
        <f t="shared" ref="F56:F61" si="20">B56-B55</f>
        <v>4749</v>
      </c>
      <c r="G56" s="81">
        <f t="shared" ref="G56:G61" si="21">C56-C55</f>
        <v>497</v>
      </c>
      <c r="H56" s="88">
        <f t="shared" ref="H56:H61" si="22">D56-D55</f>
        <v>1219</v>
      </c>
      <c r="I56" s="81">
        <f t="shared" ref="I56:I61" si="23">B56-C56-D56</f>
        <v>33283</v>
      </c>
      <c r="J56" s="82">
        <f t="shared" si="8"/>
        <v>0.15710980282931178</v>
      </c>
      <c r="K56" s="82">
        <f t="shared" si="9"/>
        <v>1.6429752066115702E-2</v>
      </c>
      <c r="L56" s="82">
        <f t="shared" si="10"/>
        <v>4.0297520661157021E-2</v>
      </c>
      <c r="M56" s="81">
        <f t="shared" si="15"/>
        <v>2.7695638319269706</v>
      </c>
      <c r="N56" s="84">
        <f t="shared" si="11"/>
        <v>7.0402406919894703E-2</v>
      </c>
      <c r="O56" s="84"/>
      <c r="P56" s="85">
        <f t="shared" si="12"/>
        <v>9.5123480005014416E-2</v>
      </c>
      <c r="Q56" s="87">
        <f t="shared" si="13"/>
        <v>7.0402406919894703E-2</v>
      </c>
      <c r="R56" s="96">
        <f t="shared" si="14"/>
        <v>0.8344741130750909</v>
      </c>
      <c r="AB56" s="119">
        <f t="shared" si="18"/>
        <v>4019.5714285714284</v>
      </c>
      <c r="AC56" s="120">
        <f t="shared" si="18"/>
        <v>325</v>
      </c>
      <c r="AO56" s="3"/>
    </row>
    <row r="57" spans="1:41" ht="13.8" x14ac:dyDescent="0.25">
      <c r="A57" s="95">
        <v>43915</v>
      </c>
      <c r="B57" s="81">
        <v>49515</v>
      </c>
      <c r="C57" s="81">
        <v>3647</v>
      </c>
      <c r="D57" s="81">
        <v>5367</v>
      </c>
      <c r="E57" s="81"/>
      <c r="F57" s="81">
        <f t="shared" si="20"/>
        <v>9630</v>
      </c>
      <c r="G57" s="81">
        <f t="shared" si="21"/>
        <v>839</v>
      </c>
      <c r="H57" s="81">
        <f t="shared" si="22"/>
        <v>1573</v>
      </c>
      <c r="I57" s="81">
        <f t="shared" si="23"/>
        <v>40501</v>
      </c>
      <c r="J57" s="82">
        <f t="shared" si="8"/>
        <v>0.28958393347330913</v>
      </c>
      <c r="K57" s="82">
        <f t="shared" si="9"/>
        <v>2.520806417690713E-2</v>
      </c>
      <c r="L57" s="82">
        <f t="shared" si="10"/>
        <v>4.7261364660637566E-2</v>
      </c>
      <c r="M57" s="81">
        <f t="shared" si="15"/>
        <v>3.9959461267794967</v>
      </c>
      <c r="N57" s="84">
        <f t="shared" si="11"/>
        <v>7.3654448147026153E-2</v>
      </c>
      <c r="O57" s="84"/>
      <c r="P57" s="85">
        <f t="shared" si="12"/>
        <v>0.10839139654650105</v>
      </c>
      <c r="Q57" s="87">
        <f t="shared" si="13"/>
        <v>7.3654448147026153E-2</v>
      </c>
      <c r="R57" s="96">
        <f t="shared" si="14"/>
        <v>0.81795415530647286</v>
      </c>
      <c r="AB57" s="119">
        <f t="shared" si="18"/>
        <v>5086.4285714285716</v>
      </c>
      <c r="AC57" s="120">
        <f t="shared" si="18"/>
        <v>432</v>
      </c>
      <c r="AO57" s="3"/>
    </row>
    <row r="58" spans="1:41" ht="13.8" x14ac:dyDescent="0.25">
      <c r="A58" s="95">
        <v>43916</v>
      </c>
      <c r="B58" s="81">
        <v>57786</v>
      </c>
      <c r="C58" s="81">
        <v>4365</v>
      </c>
      <c r="D58" s="81">
        <v>7015</v>
      </c>
      <c r="E58" s="81"/>
      <c r="F58" s="81">
        <f t="shared" si="20"/>
        <v>8271</v>
      </c>
      <c r="G58" s="81">
        <f t="shared" si="21"/>
        <v>718</v>
      </c>
      <c r="H58" s="81">
        <f t="shared" si="22"/>
        <v>1648</v>
      </c>
      <c r="I58" s="81">
        <f t="shared" si="23"/>
        <v>46406</v>
      </c>
      <c r="J58" s="82">
        <f t="shared" si="8"/>
        <v>0.20443368248236549</v>
      </c>
      <c r="K58" s="82">
        <f t="shared" si="9"/>
        <v>1.7727957334386805E-2</v>
      </c>
      <c r="L58" s="82">
        <f t="shared" si="10"/>
        <v>4.0690353324609269E-2</v>
      </c>
      <c r="M58" s="81">
        <f t="shared" si="15"/>
        <v>3.4994795326366375</v>
      </c>
      <c r="N58" s="84">
        <f t="shared" si="11"/>
        <v>7.5537327380334335E-2</v>
      </c>
      <c r="O58" s="84"/>
      <c r="P58" s="85">
        <f t="shared" si="12"/>
        <v>0.12139618592738725</v>
      </c>
      <c r="Q58" s="87">
        <f t="shared" si="13"/>
        <v>7.5537327380334335E-2</v>
      </c>
      <c r="R58" s="96">
        <f t="shared" si="14"/>
        <v>0.80306648669227843</v>
      </c>
      <c r="AB58" s="119">
        <f t="shared" si="18"/>
        <v>5689</v>
      </c>
      <c r="AC58" s="120">
        <f t="shared" si="18"/>
        <v>505</v>
      </c>
      <c r="AO58" s="3"/>
    </row>
    <row r="59" spans="1:41" ht="13.8" x14ac:dyDescent="0.25">
      <c r="A59" s="95">
        <v>43917</v>
      </c>
      <c r="B59" s="81">
        <v>65719</v>
      </c>
      <c r="C59" s="81">
        <v>5138</v>
      </c>
      <c r="D59" s="81">
        <v>9357</v>
      </c>
      <c r="E59" s="81"/>
      <c r="F59" s="81">
        <f t="shared" si="20"/>
        <v>7933</v>
      </c>
      <c r="G59" s="81">
        <f t="shared" si="21"/>
        <v>773</v>
      </c>
      <c r="H59" s="81">
        <f t="shared" si="22"/>
        <v>2342</v>
      </c>
      <c r="I59" s="81">
        <f t="shared" si="23"/>
        <v>51224</v>
      </c>
      <c r="J59" s="82">
        <f t="shared" si="8"/>
        <v>0.17115926449139229</v>
      </c>
      <c r="K59" s="82">
        <f t="shared" si="9"/>
        <v>1.665732879369047E-2</v>
      </c>
      <c r="L59" s="82">
        <f t="shared" si="10"/>
        <v>5.0467611946731029E-2</v>
      </c>
      <c r="M59" s="81">
        <f t="shared" si="15"/>
        <v>2.5498609399639007</v>
      </c>
      <c r="N59" s="84">
        <f t="shared" si="11"/>
        <v>7.8181347859827444E-2</v>
      </c>
      <c r="O59" s="84"/>
      <c r="P59" s="85">
        <f t="shared" si="12"/>
        <v>0.14237891629513535</v>
      </c>
      <c r="Q59" s="87">
        <f t="shared" si="13"/>
        <v>7.8181347859827444E-2</v>
      </c>
      <c r="R59" s="96">
        <f t="shared" si="14"/>
        <v>0.77943973584503723</v>
      </c>
      <c r="AB59" s="119">
        <f t="shared" si="18"/>
        <v>6472.7142857142853</v>
      </c>
      <c r="AC59" s="120">
        <f t="shared" si="18"/>
        <v>585</v>
      </c>
      <c r="AO59" s="3"/>
    </row>
    <row r="60" spans="1:41" ht="13.8" x14ac:dyDescent="0.25">
      <c r="A60" s="95">
        <v>43918</v>
      </c>
      <c r="B60" s="81">
        <v>73235</v>
      </c>
      <c r="C60" s="81">
        <v>5982</v>
      </c>
      <c r="D60" s="81">
        <v>12285</v>
      </c>
      <c r="E60" s="81"/>
      <c r="F60" s="81">
        <f t="shared" si="20"/>
        <v>7516</v>
      </c>
      <c r="G60" s="81">
        <f t="shared" si="21"/>
        <v>844</v>
      </c>
      <c r="H60" s="81">
        <f t="shared" si="22"/>
        <v>2928</v>
      </c>
      <c r="I60" s="81">
        <f t="shared" si="23"/>
        <v>54968</v>
      </c>
      <c r="J60" s="82">
        <f t="shared" si="8"/>
        <v>0.1469346290406694</v>
      </c>
      <c r="K60" s="82">
        <f t="shared" si="9"/>
        <v>1.6476651569576759E-2</v>
      </c>
      <c r="L60" s="82">
        <f t="shared" si="10"/>
        <v>5.716070591910042E-2</v>
      </c>
      <c r="M60" s="81">
        <f t="shared" si="15"/>
        <v>1.9953816113412643</v>
      </c>
      <c r="N60" s="84">
        <f t="shared" si="11"/>
        <v>8.1682255752031127E-2</v>
      </c>
      <c r="O60" s="84"/>
      <c r="P60" s="85">
        <f t="shared" si="12"/>
        <v>0.16774766163719532</v>
      </c>
      <c r="Q60" s="87">
        <f t="shared" si="13"/>
        <v>8.1682255752031127E-2</v>
      </c>
      <c r="R60" s="96">
        <f t="shared" si="14"/>
        <v>0.75057008261077351</v>
      </c>
      <c r="AB60" s="119">
        <f t="shared" ref="AB60:AC75" si="24">AVERAGE(F54:F60)</f>
        <v>6837.2857142857147</v>
      </c>
      <c r="AC60" s="120">
        <f t="shared" si="24"/>
        <v>658.14285714285711</v>
      </c>
      <c r="AO60" s="3"/>
    </row>
    <row r="61" spans="1:41" ht="13.8" x14ac:dyDescent="0.25">
      <c r="A61" s="95">
        <v>43919</v>
      </c>
      <c r="B61" s="81">
        <v>80110</v>
      </c>
      <c r="C61" s="81">
        <v>6803</v>
      </c>
      <c r="D61" s="81">
        <v>14709</v>
      </c>
      <c r="E61" s="81"/>
      <c r="F61" s="81">
        <f t="shared" si="20"/>
        <v>6875</v>
      </c>
      <c r="G61" s="81">
        <f t="shared" si="21"/>
        <v>821</v>
      </c>
      <c r="H61" s="81">
        <f t="shared" si="22"/>
        <v>2424</v>
      </c>
      <c r="I61" s="81">
        <f t="shared" si="23"/>
        <v>58598</v>
      </c>
      <c r="J61" s="82">
        <f t="shared" si="8"/>
        <v>0.12526898643917223</v>
      </c>
      <c r="K61" s="82">
        <f t="shared" si="9"/>
        <v>1.4935962741958958E-2</v>
      </c>
      <c r="L61" s="82">
        <f t="shared" si="10"/>
        <v>4.4098384514626693E-2</v>
      </c>
      <c r="M61" s="81">
        <f t="shared" si="15"/>
        <v>2.1219678417837962</v>
      </c>
      <c r="N61" s="84">
        <f t="shared" si="11"/>
        <v>8.4920733990762706E-2</v>
      </c>
      <c r="O61" s="84"/>
      <c r="P61" s="85">
        <f t="shared" si="12"/>
        <v>0.1836100362002247</v>
      </c>
      <c r="Q61" s="87">
        <f t="shared" si="13"/>
        <v>8.4920733990762706E-2</v>
      </c>
      <c r="R61" s="96">
        <f t="shared" si="14"/>
        <v>0.73146922980901263</v>
      </c>
      <c r="AB61" s="119">
        <f t="shared" si="24"/>
        <v>7334.5714285714284</v>
      </c>
      <c r="AC61" s="120">
        <f t="shared" si="24"/>
        <v>718.71428571428567</v>
      </c>
      <c r="AO61" s="3"/>
    </row>
    <row r="62" spans="1:41" ht="13.8" x14ac:dyDescent="0.25">
      <c r="A62" s="95">
        <v>43920</v>
      </c>
      <c r="B62" s="81">
        <v>87956</v>
      </c>
      <c r="C62" s="81">
        <v>7716</v>
      </c>
      <c r="D62" s="81">
        <v>16780</v>
      </c>
      <c r="E62" s="81"/>
      <c r="F62" s="81">
        <f t="shared" ref="F62" si="25">B62-B61</f>
        <v>7846</v>
      </c>
      <c r="G62" s="81">
        <f t="shared" ref="G62" si="26">C62-C61</f>
        <v>913</v>
      </c>
      <c r="H62" s="81">
        <f t="shared" ref="H62" si="27">D62-D61</f>
        <v>2071</v>
      </c>
      <c r="I62" s="81">
        <f t="shared" ref="I62" si="28">B62-C62-D62</f>
        <v>63460</v>
      </c>
      <c r="J62" s="82">
        <f t="shared" si="8"/>
        <v>0.13412516589191631</v>
      </c>
      <c r="K62" s="82">
        <f t="shared" si="9"/>
        <v>1.5580736543909348E-2</v>
      </c>
      <c r="L62" s="82">
        <f t="shared" si="10"/>
        <v>3.5342503157104341E-2</v>
      </c>
      <c r="M62" s="81">
        <f t="shared" si="15"/>
        <v>2.6338694607689384</v>
      </c>
      <c r="N62" s="84">
        <f t="shared" si="11"/>
        <v>8.7725681022329347E-2</v>
      </c>
      <c r="O62" s="84"/>
      <c r="P62" s="85">
        <f t="shared" si="12"/>
        <v>0.19077720678521079</v>
      </c>
      <c r="Q62" s="87">
        <f t="shared" si="13"/>
        <v>8.7725681022329347E-2</v>
      </c>
      <c r="R62" s="96">
        <f t="shared" si="14"/>
        <v>0.72149711219245982</v>
      </c>
      <c r="AB62" s="119">
        <f t="shared" si="24"/>
        <v>7545.7142857142853</v>
      </c>
      <c r="AC62" s="120">
        <f t="shared" si="24"/>
        <v>772.14285714285711</v>
      </c>
      <c r="AO62" s="3"/>
    </row>
    <row r="63" spans="1:41" ht="13.8" x14ac:dyDescent="0.25">
      <c r="A63" s="95">
        <v>43921</v>
      </c>
      <c r="B63" s="81">
        <v>95923</v>
      </c>
      <c r="C63" s="81">
        <v>8464</v>
      </c>
      <c r="D63" s="81">
        <v>19259</v>
      </c>
      <c r="E63" s="81"/>
      <c r="F63" s="81">
        <f t="shared" ref="F63:F64" si="29">B63-B62</f>
        <v>7967</v>
      </c>
      <c r="G63" s="81">
        <f t="shared" ref="G63:G64" si="30">C63-C62</f>
        <v>748</v>
      </c>
      <c r="H63" s="81">
        <f t="shared" ref="H63:H64" si="31">D63-D62</f>
        <v>2479</v>
      </c>
      <c r="I63" s="81">
        <f t="shared" ref="I63:I64" si="32">B63-C63-D63</f>
        <v>68200</v>
      </c>
      <c r="J63" s="82">
        <f t="shared" si="8"/>
        <v>0.12578026983910895</v>
      </c>
      <c r="K63" s="82">
        <f t="shared" si="9"/>
        <v>1.1786952410967539E-2</v>
      </c>
      <c r="L63" s="82">
        <f t="shared" si="10"/>
        <v>3.9063977308540811E-2</v>
      </c>
      <c r="M63" s="81">
        <f t="shared" si="15"/>
        <v>2.4735097378338562</v>
      </c>
      <c r="N63" s="84">
        <f t="shared" si="11"/>
        <v>8.8237440447025223E-2</v>
      </c>
      <c r="O63" s="84"/>
      <c r="P63" s="85">
        <f t="shared" si="12"/>
        <v>0.20077562211357025</v>
      </c>
      <c r="Q63" s="87">
        <f t="shared" si="13"/>
        <v>8.8237440447025223E-2</v>
      </c>
      <c r="R63" s="96">
        <f t="shared" si="14"/>
        <v>0.71098693743940455</v>
      </c>
      <c r="AB63" s="119">
        <f t="shared" si="24"/>
        <v>8005.4285714285716</v>
      </c>
      <c r="AC63" s="120">
        <f t="shared" si="24"/>
        <v>808</v>
      </c>
      <c r="AO63" s="3"/>
    </row>
    <row r="64" spans="1:41" ht="13.8" x14ac:dyDescent="0.25">
      <c r="A64" s="95">
        <v>43922</v>
      </c>
      <c r="B64" s="81">
        <v>104118</v>
      </c>
      <c r="C64" s="81">
        <v>9387</v>
      </c>
      <c r="D64" s="94">
        <v>22647</v>
      </c>
      <c r="E64" s="94"/>
      <c r="F64" s="81">
        <f t="shared" si="29"/>
        <v>8195</v>
      </c>
      <c r="G64" s="81">
        <f t="shared" si="30"/>
        <v>923</v>
      </c>
      <c r="H64" s="81">
        <f t="shared" si="31"/>
        <v>3388</v>
      </c>
      <c r="I64" s="81">
        <f t="shared" si="32"/>
        <v>72084</v>
      </c>
      <c r="J64" s="82">
        <f t="shared" si="8"/>
        <v>0.12040832234794031</v>
      </c>
      <c r="K64" s="82">
        <f t="shared" si="9"/>
        <v>1.3533724340175954E-2</v>
      </c>
      <c r="L64" s="82">
        <f t="shared" si="10"/>
        <v>4.9677419354838707E-2</v>
      </c>
      <c r="M64" s="81">
        <f t="shared" si="15"/>
        <v>1.9048591009347089</v>
      </c>
      <c r="N64" s="84">
        <f t="shared" si="11"/>
        <v>9.0157321500605084E-2</v>
      </c>
      <c r="O64" s="84"/>
      <c r="P64" s="85">
        <f t="shared" si="12"/>
        <v>0.21751282199043392</v>
      </c>
      <c r="Q64" s="87">
        <f t="shared" si="13"/>
        <v>9.0157321500605084E-2</v>
      </c>
      <c r="R64" s="96">
        <f t="shared" si="14"/>
        <v>0.69232985650896106</v>
      </c>
      <c r="AB64" s="119">
        <f t="shared" si="24"/>
        <v>7800.4285714285716</v>
      </c>
      <c r="AC64" s="120">
        <f t="shared" si="24"/>
        <v>820</v>
      </c>
      <c r="AO64" s="3"/>
    </row>
    <row r="65" spans="1:41" ht="13.8" x14ac:dyDescent="0.25">
      <c r="A65" s="95">
        <v>43923</v>
      </c>
      <c r="B65" s="81">
        <v>112065</v>
      </c>
      <c r="C65" s="81">
        <v>10348</v>
      </c>
      <c r="D65" s="94">
        <v>26743</v>
      </c>
      <c r="E65" s="94"/>
      <c r="F65" s="81">
        <f t="shared" ref="F65" si="33">B65-B64</f>
        <v>7947</v>
      </c>
      <c r="G65" s="81">
        <f t="shared" ref="G65" si="34">C65-C64</f>
        <v>961</v>
      </c>
      <c r="H65" s="81">
        <f t="shared" ref="H65" si="35">D65-D64</f>
        <v>4096</v>
      </c>
      <c r="I65" s="81">
        <f t="shared" ref="I65" si="36">B65-C65-D65</f>
        <v>74974</v>
      </c>
      <c r="J65" s="82">
        <f t="shared" si="8"/>
        <v>0.11049243431782267</v>
      </c>
      <c r="K65" s="82">
        <f t="shared" si="9"/>
        <v>1.3331668608845236E-2</v>
      </c>
      <c r="L65" s="82">
        <f t="shared" si="10"/>
        <v>5.6822595860385107E-2</v>
      </c>
      <c r="M65" s="81">
        <f t="shared" si="15"/>
        <v>1.5749924135586177</v>
      </c>
      <c r="N65" s="84">
        <f t="shared" si="11"/>
        <v>9.233926738946148E-2</v>
      </c>
      <c r="O65" s="84"/>
      <c r="P65" s="85">
        <f t="shared" si="12"/>
        <v>0.23863829027796368</v>
      </c>
      <c r="Q65" s="87">
        <f t="shared" si="13"/>
        <v>9.233926738946148E-2</v>
      </c>
      <c r="R65" s="96">
        <f t="shared" si="14"/>
        <v>0.6690224423325748</v>
      </c>
      <c r="AB65" s="119">
        <f t="shared" si="24"/>
        <v>7754.1428571428569</v>
      </c>
      <c r="AC65" s="120">
        <f t="shared" si="24"/>
        <v>854.71428571428567</v>
      </c>
      <c r="AO65" s="3"/>
    </row>
    <row r="66" spans="1:41" ht="13.8" x14ac:dyDescent="0.25">
      <c r="A66" s="95">
        <v>43924</v>
      </c>
      <c r="B66" s="81">
        <v>119199</v>
      </c>
      <c r="C66" s="81">
        <v>11198</v>
      </c>
      <c r="D66" s="94">
        <v>30513</v>
      </c>
      <c r="E66" s="94"/>
      <c r="F66" s="81">
        <f t="shared" ref="F66:F67" si="37">B66-B65</f>
        <v>7134</v>
      </c>
      <c r="G66" s="81">
        <f t="shared" ref="G66:G67" si="38">C66-C65</f>
        <v>850</v>
      </c>
      <c r="H66" s="81">
        <f t="shared" ref="H66:H67" si="39">D66-D65</f>
        <v>3770</v>
      </c>
      <c r="I66" s="81">
        <f t="shared" ref="I66:I67" si="40">B66-C66-D66</f>
        <v>77488</v>
      </c>
      <c r="J66" s="82">
        <f t="shared" si="8"/>
        <v>9.5381603417907593E-2</v>
      </c>
      <c r="K66" s="82">
        <f t="shared" si="9"/>
        <v>1.1337263584709366E-2</v>
      </c>
      <c r="L66" s="82">
        <f t="shared" si="10"/>
        <v>5.0284098487475656E-2</v>
      </c>
      <c r="M66" s="81">
        <f t="shared" ref="M66:M67" si="41">J66/(K66+L66)</f>
        <v>1.5478658733017758</v>
      </c>
      <c r="N66" s="84">
        <f t="shared" si="11"/>
        <v>9.3943741138767939E-2</v>
      </c>
      <c r="O66" s="84"/>
      <c r="P66" s="85">
        <f t="shared" si="12"/>
        <v>0.25598369113834846</v>
      </c>
      <c r="Q66" s="87">
        <f t="shared" si="13"/>
        <v>9.3943741138767939E-2</v>
      </c>
      <c r="R66" s="96">
        <f t="shared" si="14"/>
        <v>0.65007256772288358</v>
      </c>
      <c r="AB66" s="119">
        <f t="shared" si="24"/>
        <v>7640</v>
      </c>
      <c r="AC66" s="120">
        <f t="shared" si="24"/>
        <v>865.71428571428567</v>
      </c>
      <c r="AO66" s="3"/>
    </row>
    <row r="67" spans="1:41" ht="13.8" x14ac:dyDescent="0.25">
      <c r="A67" s="95">
        <v>43925</v>
      </c>
      <c r="B67" s="81">
        <v>126168</v>
      </c>
      <c r="C67" s="81">
        <v>11947</v>
      </c>
      <c r="D67" s="94">
        <v>34219</v>
      </c>
      <c r="E67" s="94"/>
      <c r="F67" s="81">
        <f t="shared" si="37"/>
        <v>6969</v>
      </c>
      <c r="G67" s="81">
        <f t="shared" si="38"/>
        <v>749</v>
      </c>
      <c r="H67" s="81">
        <f t="shared" si="39"/>
        <v>3706</v>
      </c>
      <c r="I67" s="81">
        <f t="shared" si="40"/>
        <v>80002</v>
      </c>
      <c r="J67" s="82">
        <f t="shared" si="8"/>
        <v>9.0166381038109797E-2</v>
      </c>
      <c r="K67" s="82">
        <f t="shared" si="9"/>
        <v>9.6660128019822426E-3</v>
      </c>
      <c r="L67" s="82">
        <f t="shared" si="10"/>
        <v>4.7826760272558333E-2</v>
      </c>
      <c r="M67" s="81">
        <f t="shared" si="41"/>
        <v>1.568308088413255</v>
      </c>
      <c r="N67" s="84">
        <f t="shared" si="11"/>
        <v>9.4691205376957702E-2</v>
      </c>
      <c r="O67" s="84"/>
      <c r="P67" s="85">
        <f t="shared" si="12"/>
        <v>0.27121774142413291</v>
      </c>
      <c r="Q67" s="87">
        <f t="shared" si="13"/>
        <v>9.4691205376957702E-2</v>
      </c>
      <c r="R67" s="96">
        <f t="shared" si="14"/>
        <v>0.63409105319890946</v>
      </c>
      <c r="AB67" s="119">
        <f t="shared" si="24"/>
        <v>7561.8571428571431</v>
      </c>
      <c r="AC67" s="120">
        <f t="shared" si="24"/>
        <v>852.14285714285711</v>
      </c>
      <c r="AO67" s="3"/>
    </row>
    <row r="68" spans="1:41" ht="13.8" x14ac:dyDescent="0.25">
      <c r="A68" s="95">
        <v>43926</v>
      </c>
      <c r="B68" s="81">
        <v>131646</v>
      </c>
      <c r="C68" s="81">
        <v>12641</v>
      </c>
      <c r="D68" s="94">
        <v>38080</v>
      </c>
      <c r="E68" s="94"/>
      <c r="F68" s="81">
        <f t="shared" ref="F68" si="42">B68-B67</f>
        <v>5478</v>
      </c>
      <c r="G68" s="81">
        <f t="shared" ref="G68" si="43">C68-C67</f>
        <v>694</v>
      </c>
      <c r="H68" s="81">
        <f t="shared" ref="H68" si="44">D68-D67</f>
        <v>3861</v>
      </c>
      <c r="I68" s="81">
        <f t="shared" ref="I68" si="45">B68-C68-D68</f>
        <v>80925</v>
      </c>
      <c r="J68" s="82">
        <f t="shared" si="8"/>
        <v>6.8658563641835327E-2</v>
      </c>
      <c r="K68" s="82">
        <f t="shared" si="9"/>
        <v>8.6747831304217395E-3</v>
      </c>
      <c r="L68" s="82">
        <f t="shared" si="10"/>
        <v>4.8261293467663308E-2</v>
      </c>
      <c r="M68" s="81">
        <f t="shared" ref="M68" si="46">J68/(K68+L68)</f>
        <v>1.2058885638801558</v>
      </c>
      <c r="N68" s="84">
        <f t="shared" si="11"/>
        <v>9.6022666848973759E-2</v>
      </c>
      <c r="O68" s="84"/>
      <c r="P68" s="85">
        <f t="shared" si="12"/>
        <v>0.28926059280190813</v>
      </c>
      <c r="Q68" s="87">
        <f t="shared" si="13"/>
        <v>9.6022666848973759E-2</v>
      </c>
      <c r="R68" s="96">
        <f t="shared" si="14"/>
        <v>0.61471674034911805</v>
      </c>
      <c r="AB68" s="119">
        <f t="shared" si="24"/>
        <v>7362.2857142857147</v>
      </c>
      <c r="AC68" s="120">
        <f t="shared" si="24"/>
        <v>834</v>
      </c>
      <c r="AO68" s="3"/>
    </row>
    <row r="69" spans="1:41" ht="13.8" x14ac:dyDescent="0.25">
      <c r="A69" s="95">
        <v>43927</v>
      </c>
      <c r="B69" s="81">
        <v>136675</v>
      </c>
      <c r="C69" s="81">
        <v>13341</v>
      </c>
      <c r="D69" s="81">
        <v>40437</v>
      </c>
      <c r="E69" s="81"/>
      <c r="F69" s="81">
        <f t="shared" ref="F69" si="47">B69-B68</f>
        <v>5029</v>
      </c>
      <c r="G69" s="81">
        <f t="shared" ref="G69" si="48">C69-C68</f>
        <v>700</v>
      </c>
      <c r="H69" s="81">
        <f t="shared" ref="H69" si="49">D69-D68</f>
        <v>2357</v>
      </c>
      <c r="I69" s="81">
        <f t="shared" ref="I69" si="50">B69-C69-D69</f>
        <v>82897</v>
      </c>
      <c r="J69" s="82">
        <f t="shared" si="8"/>
        <v>6.2319431376206005E-2</v>
      </c>
      <c r="K69" s="82">
        <f t="shared" si="9"/>
        <v>8.6499845535990116E-3</v>
      </c>
      <c r="L69" s="82">
        <f t="shared" si="10"/>
        <v>2.9125733704046957E-2</v>
      </c>
      <c r="M69" s="81">
        <f t="shared" ref="M69" si="51">J69/(K69+L69)</f>
        <v>1.6497219444290059</v>
      </c>
      <c r="N69" s="84">
        <f t="shared" si="11"/>
        <v>9.7611121273093099E-2</v>
      </c>
      <c r="O69" s="84"/>
      <c r="P69" s="85">
        <f t="shared" si="12"/>
        <v>0.29586244741174317</v>
      </c>
      <c r="Q69" s="87">
        <f t="shared" si="13"/>
        <v>9.7611121273093099E-2</v>
      </c>
      <c r="R69" s="96">
        <f t="shared" si="14"/>
        <v>0.60652643131516371</v>
      </c>
      <c r="AB69" s="119">
        <f t="shared" si="24"/>
        <v>6959.8571428571431</v>
      </c>
      <c r="AC69" s="120">
        <f t="shared" si="24"/>
        <v>803.57142857142856</v>
      </c>
      <c r="AO69" s="3"/>
    </row>
    <row r="70" spans="1:41" ht="13.8" x14ac:dyDescent="0.25">
      <c r="A70" s="95">
        <v>43928</v>
      </c>
      <c r="B70" s="81">
        <v>141942</v>
      </c>
      <c r="C70" s="81">
        <v>14045</v>
      </c>
      <c r="D70" s="81">
        <v>43208</v>
      </c>
      <c r="E70" s="81"/>
      <c r="F70" s="81">
        <f t="shared" ref="F70" si="52">B70-B69</f>
        <v>5267</v>
      </c>
      <c r="G70" s="81">
        <f t="shared" ref="G70" si="53">C70-C69</f>
        <v>704</v>
      </c>
      <c r="H70" s="81">
        <f t="shared" ref="H70" si="54">D70-D69</f>
        <v>2771</v>
      </c>
      <c r="I70" s="81">
        <f t="shared" ref="I70" si="55">B70-C70-D70</f>
        <v>84689</v>
      </c>
      <c r="J70" s="82">
        <f t="shared" si="8"/>
        <v>6.3722954941128784E-2</v>
      </c>
      <c r="K70" s="82">
        <f t="shared" ref="K70" si="56">G70/I69</f>
        <v>8.4924665548813585E-3</v>
      </c>
      <c r="L70" s="82">
        <f t="shared" ref="L70" si="57">H70/I69</f>
        <v>3.3427023897125346E-2</v>
      </c>
      <c r="M70" s="81">
        <f t="shared" ref="M70" si="58">J70/(K70+L70)</f>
        <v>1.5201271354689936</v>
      </c>
      <c r="N70" s="84">
        <f t="shared" si="11"/>
        <v>9.894886643840442E-2</v>
      </c>
      <c r="O70" s="84"/>
      <c r="P70" s="85">
        <f t="shared" si="12"/>
        <v>0.30440602499612518</v>
      </c>
      <c r="Q70" s="87">
        <f t="shared" si="13"/>
        <v>9.894886643840442E-2</v>
      </c>
      <c r="R70" s="96">
        <f t="shared" si="14"/>
        <v>0.59664510856547037</v>
      </c>
      <c r="AB70" s="119">
        <f t="shared" si="24"/>
        <v>6574.1428571428569</v>
      </c>
      <c r="AC70" s="120">
        <f t="shared" si="24"/>
        <v>797.28571428571433</v>
      </c>
      <c r="AO70" s="3"/>
    </row>
    <row r="71" spans="1:41" ht="13.8" x14ac:dyDescent="0.25">
      <c r="A71" s="95">
        <v>43929</v>
      </c>
      <c r="B71" s="81">
        <v>148220</v>
      </c>
      <c r="C71" s="81">
        <v>14792</v>
      </c>
      <c r="D71" s="81">
        <v>48021</v>
      </c>
      <c r="E71" s="81"/>
      <c r="F71" s="81">
        <f t="shared" ref="F71" si="59">B71-B70</f>
        <v>6278</v>
      </c>
      <c r="G71" s="81">
        <f t="shared" ref="G71" si="60">C71-C70</f>
        <v>747</v>
      </c>
      <c r="H71" s="81">
        <f t="shared" ref="H71" si="61">D71-D70</f>
        <v>4813</v>
      </c>
      <c r="I71" s="81">
        <f t="shared" ref="I71" si="62">B71-C71-D71</f>
        <v>85407</v>
      </c>
      <c r="J71" s="82">
        <f t="shared" si="8"/>
        <v>7.435578772416665E-2</v>
      </c>
      <c r="K71" s="82">
        <f t="shared" ref="K71" si="63">G71/I70</f>
        <v>8.8205079762424879E-3</v>
      </c>
      <c r="L71" s="82">
        <f t="shared" ref="L71" si="64">H71/I70</f>
        <v>5.6831465715736398E-2</v>
      </c>
      <c r="M71" s="81">
        <f t="shared" ref="M71" si="65">J71/(K71+L71)</f>
        <v>1.1325750551388398</v>
      </c>
      <c r="N71" s="84">
        <f t="shared" si="11"/>
        <v>9.9797598164890033E-2</v>
      </c>
      <c r="O71" s="84"/>
      <c r="P71" s="85">
        <f t="shared" si="12"/>
        <v>0.32398461746053164</v>
      </c>
      <c r="Q71" s="87">
        <f t="shared" si="13"/>
        <v>9.9797598164890033E-2</v>
      </c>
      <c r="R71" s="96">
        <f t="shared" si="14"/>
        <v>0.57621778437457838</v>
      </c>
      <c r="AB71" s="119">
        <f t="shared" si="24"/>
        <v>6300.2857142857147</v>
      </c>
      <c r="AC71" s="120">
        <f t="shared" si="24"/>
        <v>772.14285714285711</v>
      </c>
      <c r="AO71" s="3"/>
    </row>
    <row r="72" spans="1:41" ht="13.8" x14ac:dyDescent="0.25">
      <c r="A72" s="95">
        <v>43930</v>
      </c>
      <c r="B72" s="81">
        <v>153222</v>
      </c>
      <c r="C72" s="81">
        <v>15447</v>
      </c>
      <c r="D72" s="81">
        <v>52165</v>
      </c>
      <c r="E72" s="81"/>
      <c r="F72" s="81">
        <f t="shared" ref="F72" si="66">B72-B71</f>
        <v>5002</v>
      </c>
      <c r="G72" s="81">
        <f t="shared" ref="G72" si="67">C72-C71</f>
        <v>655</v>
      </c>
      <c r="H72" s="81">
        <f t="shared" ref="H72" si="68">D72-D71</f>
        <v>4144</v>
      </c>
      <c r="I72" s="81">
        <f t="shared" ref="I72" si="69">B72-C72-D72</f>
        <v>85610</v>
      </c>
      <c r="J72" s="82">
        <f t="shared" si="8"/>
        <v>5.8752883910985605E-2</v>
      </c>
      <c r="K72" s="82">
        <f t="shared" ref="K72" si="70">G72/I71</f>
        <v>7.6691606074443548E-3</v>
      </c>
      <c r="L72" s="82">
        <f t="shared" ref="L72" si="71">H72/I71</f>
        <v>4.8520613064502907E-2</v>
      </c>
      <c r="M72" s="81">
        <f t="shared" ref="M72" si="72">J72/(K72+L72)</f>
        <v>1.0456152440478323</v>
      </c>
      <c r="N72" s="84">
        <f t="shared" si="11"/>
        <v>0.10081450444453147</v>
      </c>
      <c r="O72" s="84"/>
      <c r="P72" s="85">
        <f t="shared" si="12"/>
        <v>0.34045372074506269</v>
      </c>
      <c r="Q72" s="87">
        <f t="shared" si="13"/>
        <v>0.10081450444453147</v>
      </c>
      <c r="R72" s="96">
        <f t="shared" si="14"/>
        <v>0.55873177481040581</v>
      </c>
      <c r="AB72" s="119">
        <f t="shared" si="24"/>
        <v>5879.5714285714284</v>
      </c>
      <c r="AC72" s="120">
        <f t="shared" si="24"/>
        <v>728.42857142857144</v>
      </c>
      <c r="AO72" s="3"/>
    </row>
    <row r="73" spans="1:41" ht="13.8" x14ac:dyDescent="0.25">
      <c r="A73" s="95">
        <v>43931</v>
      </c>
      <c r="B73" s="81">
        <v>158273</v>
      </c>
      <c r="C73" s="81">
        <v>16081</v>
      </c>
      <c r="D73" s="81">
        <v>55668</v>
      </c>
      <c r="E73" s="81"/>
      <c r="F73" s="81">
        <f t="shared" ref="F73" si="73">B73-B72</f>
        <v>5051</v>
      </c>
      <c r="G73" s="81">
        <f t="shared" ref="G73" si="74">C73-C72</f>
        <v>634</v>
      </c>
      <c r="H73" s="81">
        <f t="shared" ref="H73" si="75">D73-D72</f>
        <v>3503</v>
      </c>
      <c r="I73" s="81">
        <f t="shared" ref="I73" si="76">B73-C73-D73</f>
        <v>86524</v>
      </c>
      <c r="J73" s="82">
        <f t="shared" ref="J73" si="77">F73/I72*$B$2/($B$2-B72)</f>
        <v>5.9194104234819217E-2</v>
      </c>
      <c r="K73" s="82">
        <f t="shared" ref="K73" si="78">G73/I72</f>
        <v>7.4056769069033995E-3</v>
      </c>
      <c r="L73" s="82">
        <f t="shared" ref="L73" si="79">H73/I72</f>
        <v>4.0918117042401586E-2</v>
      </c>
      <c r="M73" s="81">
        <f t="shared" ref="M73" si="80">J73/(K73+L73)</f>
        <v>1.2249473685141101</v>
      </c>
      <c r="N73" s="84">
        <f t="shared" si="11"/>
        <v>0.1016029265888686</v>
      </c>
      <c r="O73" s="84"/>
      <c r="P73" s="85">
        <f t="shared" si="12"/>
        <v>0.35172139278335535</v>
      </c>
      <c r="Q73" s="87">
        <f t="shared" si="13"/>
        <v>0.1016029265888686</v>
      </c>
      <c r="R73" s="96">
        <f t="shared" si="14"/>
        <v>0.54667568062777605</v>
      </c>
      <c r="AB73" s="119">
        <f t="shared" si="24"/>
        <v>5582</v>
      </c>
      <c r="AC73" s="120">
        <f t="shared" si="24"/>
        <v>697.57142857142856</v>
      </c>
      <c r="AO73" s="3"/>
    </row>
    <row r="74" spans="1:41" ht="13.8" x14ac:dyDescent="0.25">
      <c r="A74" s="95">
        <v>43932</v>
      </c>
      <c r="B74" s="81">
        <v>163027</v>
      </c>
      <c r="C74" s="81">
        <v>16606</v>
      </c>
      <c r="D74" s="81">
        <v>59109</v>
      </c>
      <c r="E74" s="81"/>
      <c r="F74" s="81">
        <f t="shared" ref="F74" si="81">B74-B73</f>
        <v>4754</v>
      </c>
      <c r="G74" s="81">
        <f t="shared" ref="G74" si="82">C74-C73</f>
        <v>525</v>
      </c>
      <c r="H74" s="81">
        <f t="shared" ref="H74" si="83">D74-D73</f>
        <v>3441</v>
      </c>
      <c r="I74" s="81">
        <f t="shared" ref="I74" si="84">B74-C74-D74</f>
        <v>87312</v>
      </c>
      <c r="J74" s="82">
        <f t="shared" ref="J74" si="85">F74/I73*$B$2/($B$2-B73)</f>
        <v>5.5130920602562444E-2</v>
      </c>
      <c r="K74" s="82">
        <f t="shared" ref="K74" si="86">G74/I73</f>
        <v>6.0676806435208726E-3</v>
      </c>
      <c r="L74" s="82">
        <f t="shared" ref="L74" si="87">H74/I73</f>
        <v>3.9769312560676805E-2</v>
      </c>
      <c r="M74" s="81">
        <f t="shared" ref="M74" si="88">J74/(K74+L74)</f>
        <v>1.2027604070136442</v>
      </c>
      <c r="N74" s="84">
        <f t="shared" si="11"/>
        <v>0.10186042802725929</v>
      </c>
      <c r="O74" s="84"/>
      <c r="P74" s="85">
        <f t="shared" si="12"/>
        <v>0.36257184392769298</v>
      </c>
      <c r="Q74" s="87">
        <f t="shared" si="13"/>
        <v>0.10186042802725929</v>
      </c>
      <c r="R74" s="96">
        <f t="shared" si="14"/>
        <v>0.53556772804504771</v>
      </c>
      <c r="AB74" s="119">
        <f t="shared" si="24"/>
        <v>5265.5714285714284</v>
      </c>
      <c r="AC74" s="120">
        <f t="shared" si="24"/>
        <v>665.57142857142856</v>
      </c>
      <c r="AO74" s="3"/>
    </row>
    <row r="75" spans="1:41" ht="13.8" x14ac:dyDescent="0.25">
      <c r="A75" s="95">
        <v>43933</v>
      </c>
      <c r="B75" s="81">
        <v>166831</v>
      </c>
      <c r="C75" s="81">
        <v>17209</v>
      </c>
      <c r="D75" s="81">
        <v>62391</v>
      </c>
      <c r="E75" s="81"/>
      <c r="F75" s="81">
        <f t="shared" ref="F75" si="89">B75-B74</f>
        <v>3804</v>
      </c>
      <c r="G75" s="81">
        <f t="shared" ref="G75" si="90">C75-C74</f>
        <v>603</v>
      </c>
      <c r="H75" s="81">
        <f t="shared" ref="H75" si="91">D75-D74</f>
        <v>3282</v>
      </c>
      <c r="I75" s="81">
        <f t="shared" ref="I75" si="92">B75-C75-D75</f>
        <v>87231</v>
      </c>
      <c r="J75" s="82">
        <f t="shared" ref="J75" si="93">F75/I74*$B$2/($B$2-B74)</f>
        <v>4.3720340813553686E-2</v>
      </c>
      <c r="K75" s="82">
        <f t="shared" ref="K75" si="94">G75/I74</f>
        <v>6.9062671797691039E-3</v>
      </c>
      <c r="L75" s="82">
        <f t="shared" ref="L75" si="95">H75/I74</f>
        <v>3.7589334799340297E-2</v>
      </c>
      <c r="M75" s="81">
        <f t="shared" ref="M75" si="96">J75/(K75+L75)</f>
        <v>0.98257667879356481</v>
      </c>
      <c r="N75" s="84">
        <f t="shared" si="11"/>
        <v>0.10315229184024552</v>
      </c>
      <c r="O75" s="84"/>
      <c r="P75" s="85">
        <f t="shared" si="12"/>
        <v>0.37397725842319474</v>
      </c>
      <c r="Q75" s="87">
        <f t="shared" si="13"/>
        <v>0.10315229184024552</v>
      </c>
      <c r="R75" s="96">
        <f t="shared" si="14"/>
        <v>0.52287044973655972</v>
      </c>
      <c r="AB75" s="119">
        <f t="shared" si="24"/>
        <v>5026.4285714285716</v>
      </c>
      <c r="AC75" s="120">
        <f t="shared" si="24"/>
        <v>652.57142857142856</v>
      </c>
      <c r="AO75" s="3"/>
    </row>
    <row r="76" spans="1:41" ht="13.8" x14ac:dyDescent="0.25">
      <c r="A76" s="95">
        <v>43934</v>
      </c>
      <c r="B76" s="81">
        <v>170099</v>
      </c>
      <c r="C76" s="81">
        <v>17756</v>
      </c>
      <c r="D76" s="81">
        <v>64727</v>
      </c>
      <c r="E76" s="81">
        <v>930230</v>
      </c>
      <c r="F76" s="81">
        <f t="shared" ref="F76" si="97">B76-B75</f>
        <v>3268</v>
      </c>
      <c r="G76" s="81">
        <f t="shared" ref="G76" si="98">C76-C75</f>
        <v>547</v>
      </c>
      <c r="H76" s="81">
        <f t="shared" ref="H76" si="99">D76-D75</f>
        <v>2336</v>
      </c>
      <c r="I76" s="81">
        <f t="shared" ref="I76" si="100">B76-C76-D76</f>
        <v>87616</v>
      </c>
      <c r="J76" s="82">
        <f t="shared" ref="J76" si="101">F76/I75*$B$2/($B$2-B75)</f>
        <v>3.759790300765941E-2</v>
      </c>
      <c r="K76" s="82">
        <f t="shared" ref="K76" si="102">G76/I75</f>
        <v>6.2707065148857634E-3</v>
      </c>
      <c r="L76" s="82">
        <f t="shared" ref="L76" si="103">H76/I75</f>
        <v>2.6779470601047791E-2</v>
      </c>
      <c r="M76" s="81">
        <f t="shared" ref="M76" si="104">J76/(K76+L76)</f>
        <v>1.1376006511485044</v>
      </c>
      <c r="N76" s="84">
        <f t="shared" si="11"/>
        <v>0.10438626917265828</v>
      </c>
      <c r="O76" s="84"/>
      <c r="P76" s="85">
        <f t="shared" si="12"/>
        <v>0.38052545870346094</v>
      </c>
      <c r="Q76" s="87">
        <f t="shared" si="13"/>
        <v>0.10438626917265828</v>
      </c>
      <c r="R76" s="96">
        <f t="shared" si="14"/>
        <v>0.51508827212388075</v>
      </c>
      <c r="AB76" s="119">
        <f t="shared" ref="AB76:AC91" si="105">AVERAGE(F70:F76)</f>
        <v>4774.8571428571431</v>
      </c>
      <c r="AC76" s="120">
        <f t="shared" si="105"/>
        <v>630.71428571428567</v>
      </c>
      <c r="AO76" s="3"/>
    </row>
    <row r="77" spans="1:41" ht="13.8" x14ac:dyDescent="0.25">
      <c r="A77" s="95">
        <v>43935</v>
      </c>
      <c r="B77" s="81">
        <v>172541</v>
      </c>
      <c r="C77" s="81">
        <v>18056</v>
      </c>
      <c r="D77" s="81">
        <v>67504</v>
      </c>
      <c r="E77" s="81"/>
      <c r="F77" s="81">
        <f t="shared" ref="F77" si="106">B77-B76</f>
        <v>2442</v>
      </c>
      <c r="G77" s="81">
        <f t="shared" ref="G77" si="107">C77-C76</f>
        <v>300</v>
      </c>
      <c r="H77" s="81">
        <f t="shared" ref="H77" si="108">D77-D76</f>
        <v>2777</v>
      </c>
      <c r="I77" s="81">
        <f t="shared" ref="I77" si="109">B77-C77-D77</f>
        <v>86981</v>
      </c>
      <c r="J77" s="82">
        <f t="shared" ref="J77" si="110">F77/I76*$B$2/($B$2-B76)</f>
        <v>2.7973391883175127E-2</v>
      </c>
      <c r="K77" s="82">
        <f t="shared" ref="K77" si="111">G77/I76</f>
        <v>3.4240321402483564E-3</v>
      </c>
      <c r="L77" s="82">
        <f t="shared" ref="L77" si="112">H77/I76</f>
        <v>3.1695124178232288E-2</v>
      </c>
      <c r="M77" s="81">
        <f t="shared" ref="M77" si="113">J77/(K77+L77)</f>
        <v>0.79652801535140461</v>
      </c>
      <c r="N77" s="84">
        <f t="shared" si="11"/>
        <v>0.10464759100735477</v>
      </c>
      <c r="O77" s="84"/>
      <c r="P77" s="85">
        <f t="shared" si="12"/>
        <v>0.39123454715111189</v>
      </c>
      <c r="Q77" s="87">
        <f t="shared" si="13"/>
        <v>0.10464759100735477</v>
      </c>
      <c r="R77" s="96">
        <f t="shared" si="14"/>
        <v>0.5041178618415334</v>
      </c>
      <c r="AB77" s="119">
        <f t="shared" si="105"/>
        <v>4371.2857142857147</v>
      </c>
      <c r="AC77" s="120">
        <f t="shared" si="105"/>
        <v>573</v>
      </c>
      <c r="AL77">
        <f t="shared" ref="AL77:AL133" si="114">IF(E77="",AL76,E77)</f>
        <v>0</v>
      </c>
      <c r="AM77">
        <f t="shared" ref="AM77:AM99" si="115">AL77-AL76</f>
        <v>0</v>
      </c>
      <c r="AN77">
        <f t="shared" ref="AN77:AN106" si="116">AVERAGE(AM71:AM77)</f>
        <v>0</v>
      </c>
      <c r="AO77" s="3">
        <f t="shared" ref="AO77:AO105" si="117">AN77/$B$2</f>
        <v>0</v>
      </c>
    </row>
    <row r="78" spans="1:41" ht="13.8" x14ac:dyDescent="0.25">
      <c r="A78" s="95">
        <v>43936</v>
      </c>
      <c r="B78" s="81">
        <v>177644</v>
      </c>
      <c r="C78" s="81">
        <v>18708</v>
      </c>
      <c r="D78" s="81">
        <v>70853</v>
      </c>
      <c r="E78" s="81"/>
      <c r="F78" s="81">
        <f t="shared" ref="F78" si="118">B78-B77</f>
        <v>5103</v>
      </c>
      <c r="G78" s="81">
        <f t="shared" ref="G78" si="119">C78-C77</f>
        <v>652</v>
      </c>
      <c r="H78" s="81">
        <f t="shared" ref="H78" si="120">D78-D77</f>
        <v>3349</v>
      </c>
      <c r="I78" s="81">
        <f t="shared" ref="I78" si="121">B78-C78-D78</f>
        <v>88083</v>
      </c>
      <c r="J78" s="82">
        <f t="shared" ref="J78" si="122">F78/I77*$B$2/($B$2-B77)</f>
        <v>5.8885291674947861E-2</v>
      </c>
      <c r="K78" s="82">
        <f t="shared" ref="K78" si="123">G78/I77</f>
        <v>7.4958899069911822E-3</v>
      </c>
      <c r="L78" s="82">
        <f t="shared" ref="L78" si="124">H78/I77</f>
        <v>3.850266150078753E-2</v>
      </c>
      <c r="M78" s="81">
        <f t="shared" ref="M78" si="125">J78/(K78+L78)</f>
        <v>1.2801553499571707</v>
      </c>
      <c r="N78" s="84">
        <f t="shared" si="11"/>
        <v>0.10531174708968499</v>
      </c>
      <c r="O78" s="84"/>
      <c r="P78" s="85">
        <f t="shared" si="12"/>
        <v>0.39884825831438159</v>
      </c>
      <c r="Q78" s="87">
        <f t="shared" si="13"/>
        <v>0.10531174708968499</v>
      </c>
      <c r="R78" s="96">
        <f t="shared" si="14"/>
        <v>0.49583999459593342</v>
      </c>
      <c r="AB78" s="119">
        <f t="shared" si="105"/>
        <v>4203.4285714285716</v>
      </c>
      <c r="AC78" s="120">
        <f t="shared" si="105"/>
        <v>559.42857142857144</v>
      </c>
      <c r="AL78">
        <f t="shared" si="114"/>
        <v>0</v>
      </c>
      <c r="AM78">
        <f t="shared" si="115"/>
        <v>0</v>
      </c>
      <c r="AN78">
        <f t="shared" si="116"/>
        <v>0</v>
      </c>
      <c r="AO78" s="3">
        <f t="shared" si="117"/>
        <v>0</v>
      </c>
    </row>
    <row r="79" spans="1:41" ht="13.8" x14ac:dyDescent="0.25">
      <c r="A79" s="95">
        <v>43937</v>
      </c>
      <c r="B79" s="81">
        <v>184948</v>
      </c>
      <c r="C79" s="81">
        <v>19315</v>
      </c>
      <c r="D79" s="81">
        <v>74797</v>
      </c>
      <c r="E79" s="81"/>
      <c r="F79" s="81">
        <f t="shared" ref="F79" si="126">B79-B78</f>
        <v>7304</v>
      </c>
      <c r="G79" s="81">
        <f t="shared" ref="G79" si="127">C79-C78</f>
        <v>607</v>
      </c>
      <c r="H79" s="81">
        <f t="shared" ref="H79" si="128">D79-D78</f>
        <v>3944</v>
      </c>
      <c r="I79" s="81">
        <f t="shared" ref="I79" si="129">B79-C79-D79</f>
        <v>90836</v>
      </c>
      <c r="J79" s="82">
        <f t="shared" ref="J79" si="130">F79/I78*$B$2/($B$2-B78)</f>
        <v>8.3238051264544533E-2</v>
      </c>
      <c r="K79" s="82">
        <f t="shared" ref="K79" si="131">G79/I78</f>
        <v>6.8912275921573967E-3</v>
      </c>
      <c r="L79" s="82">
        <f t="shared" ref="L79" si="132">H79/I78</f>
        <v>4.4775949956291222E-2</v>
      </c>
      <c r="M79" s="81">
        <f t="shared" ref="M79" si="133">J79/(K79+L79)</f>
        <v>1.6110431266831193</v>
      </c>
      <c r="N79" s="84">
        <f t="shared" si="11"/>
        <v>0.10443476004066007</v>
      </c>
      <c r="O79" s="84"/>
      <c r="P79" s="85">
        <f t="shared" si="12"/>
        <v>0.40442178342020457</v>
      </c>
      <c r="Q79" s="87">
        <f t="shared" si="13"/>
        <v>0.10443476004066007</v>
      </c>
      <c r="R79" s="96">
        <f t="shared" si="14"/>
        <v>0.49114345653913538</v>
      </c>
      <c r="AB79" s="119">
        <f t="shared" si="105"/>
        <v>4532.2857142857147</v>
      </c>
      <c r="AC79" s="120">
        <f t="shared" si="105"/>
        <v>552.57142857142856</v>
      </c>
      <c r="AL79">
        <f t="shared" si="114"/>
        <v>0</v>
      </c>
      <c r="AM79">
        <f t="shared" si="115"/>
        <v>0</v>
      </c>
      <c r="AN79">
        <f t="shared" si="116"/>
        <v>0</v>
      </c>
      <c r="AO79" s="3">
        <f t="shared" si="117"/>
        <v>0</v>
      </c>
    </row>
    <row r="80" spans="1:41" ht="13.8" x14ac:dyDescent="0.25">
      <c r="A80" s="95">
        <v>43938</v>
      </c>
      <c r="B80" s="94">
        <v>190839</v>
      </c>
      <c r="C80" s="94">
        <v>20002</v>
      </c>
      <c r="D80" s="94">
        <v>74797</v>
      </c>
      <c r="E80" s="94"/>
      <c r="F80" s="81">
        <f t="shared" ref="F80" si="134">B80-B79</f>
        <v>5891</v>
      </c>
      <c r="G80" s="81">
        <f t="shared" ref="G80" si="135">C80-C79</f>
        <v>687</v>
      </c>
      <c r="H80" s="81">
        <f t="shared" ref="H80" si="136">D80-D79</f>
        <v>0</v>
      </c>
      <c r="I80" s="81">
        <f t="shared" ref="I80" si="137">B80-C80-D80</f>
        <v>96040</v>
      </c>
      <c r="J80" s="82">
        <f t="shared" ref="J80" si="138">F80/I79*$B$2/($B$2-B79)</f>
        <v>6.5110700497676283E-2</v>
      </c>
      <c r="K80" s="82">
        <f t="shared" ref="K80" si="139">G80/I79</f>
        <v>7.5630807168963849E-3</v>
      </c>
      <c r="L80" s="82">
        <f t="shared" ref="L80" si="140">H80/I79</f>
        <v>0</v>
      </c>
      <c r="M80" s="81">
        <f t="shared" ref="M80" si="141">J80/(K80+L80)</f>
        <v>8.6090183266476306</v>
      </c>
      <c r="N80" s="84">
        <f t="shared" si="11"/>
        <v>0.1048108615115359</v>
      </c>
      <c r="O80" s="84"/>
      <c r="P80" s="85">
        <f t="shared" si="12"/>
        <v>0.39193770665325223</v>
      </c>
      <c r="Q80" s="87">
        <f t="shared" si="13"/>
        <v>0.1048108615115359</v>
      </c>
      <c r="R80" s="96">
        <f t="shared" si="14"/>
        <v>0.50325143183521193</v>
      </c>
      <c r="AB80" s="119">
        <f t="shared" si="105"/>
        <v>4652.2857142857147</v>
      </c>
      <c r="AC80" s="120">
        <f t="shared" si="105"/>
        <v>560.14285714285711</v>
      </c>
      <c r="AL80">
        <f t="shared" si="114"/>
        <v>0</v>
      </c>
      <c r="AM80">
        <f t="shared" si="115"/>
        <v>0</v>
      </c>
      <c r="AN80">
        <f t="shared" si="116"/>
        <v>0</v>
      </c>
      <c r="AO80" s="3">
        <f t="shared" si="117"/>
        <v>0</v>
      </c>
    </row>
    <row r="81" spans="1:41" ht="13.8" x14ac:dyDescent="0.25">
      <c r="A81" s="95">
        <v>43939</v>
      </c>
      <c r="B81" s="81">
        <v>191726</v>
      </c>
      <c r="C81" s="81">
        <v>20043</v>
      </c>
      <c r="D81" s="81">
        <v>74797</v>
      </c>
      <c r="E81" s="81"/>
      <c r="F81" s="81">
        <f t="shared" ref="F81" si="142">B81-B80</f>
        <v>887</v>
      </c>
      <c r="G81" s="81">
        <f t="shared" ref="G81" si="143">C81-C80</f>
        <v>41</v>
      </c>
      <c r="H81" s="81">
        <f t="shared" ref="H81" si="144">D81-D80</f>
        <v>0</v>
      </c>
      <c r="I81" s="81">
        <f t="shared" ref="I81" si="145">B81-C81-D81</f>
        <v>96886</v>
      </c>
      <c r="J81" s="82">
        <f t="shared" ref="J81" si="146">F81/I80*$B$2/($B$2-B80)</f>
        <v>9.2735871153895866E-3</v>
      </c>
      <c r="K81" s="82">
        <f t="shared" ref="K81" si="147">G81/I80</f>
        <v>4.2690545605997499E-4</v>
      </c>
      <c r="L81" s="82">
        <f t="shared" ref="L81" si="148">H81/I80</f>
        <v>0</v>
      </c>
      <c r="M81" s="81">
        <f t="shared" ref="M81" si="149">J81/(K81+L81)</f>
        <v>21.722812355171122</v>
      </c>
      <c r="N81" s="84">
        <f t="shared" si="11"/>
        <v>0.10453981202340841</v>
      </c>
      <c r="O81" s="84"/>
      <c r="P81" s="85">
        <f t="shared" si="12"/>
        <v>0.39012444843161598</v>
      </c>
      <c r="Q81" s="87">
        <f t="shared" si="13"/>
        <v>0.10453981202340841</v>
      </c>
      <c r="R81" s="96">
        <f t="shared" si="14"/>
        <v>0.50533573954497557</v>
      </c>
      <c r="AB81" s="119">
        <f t="shared" si="105"/>
        <v>4099.8571428571431</v>
      </c>
      <c r="AC81" s="120">
        <f t="shared" si="105"/>
        <v>491</v>
      </c>
      <c r="AL81">
        <f t="shared" si="114"/>
        <v>0</v>
      </c>
      <c r="AM81">
        <f t="shared" si="115"/>
        <v>0</v>
      </c>
      <c r="AN81">
        <f t="shared" si="116"/>
        <v>0</v>
      </c>
      <c r="AO81" s="3">
        <f t="shared" si="117"/>
        <v>0</v>
      </c>
    </row>
    <row r="82" spans="1:41" ht="13.8" x14ac:dyDescent="0.25">
      <c r="A82" s="95">
        <v>43940</v>
      </c>
      <c r="B82" s="81">
        <v>198674</v>
      </c>
      <c r="C82" s="81">
        <v>20453</v>
      </c>
      <c r="D82" s="81">
        <v>77357</v>
      </c>
      <c r="E82" s="81"/>
      <c r="F82" s="81">
        <f t="shared" ref="F82" si="150">B82-B81</f>
        <v>6948</v>
      </c>
      <c r="G82" s="81">
        <f t="shared" ref="G82" si="151">C82-C81</f>
        <v>410</v>
      </c>
      <c r="H82" s="81">
        <f t="shared" ref="H82" si="152">D82-D81</f>
        <v>2560</v>
      </c>
      <c r="I82" s="81">
        <f t="shared" ref="I82" si="153">B82-C82-D82</f>
        <v>100864</v>
      </c>
      <c r="J82" s="82">
        <f t="shared" ref="J82" si="154">F82/I81*$B$2/($B$2-B81)</f>
        <v>7.2008430350583325E-2</v>
      </c>
      <c r="K82" s="82">
        <f t="shared" ref="K82" si="155">G82/I81</f>
        <v>4.2317775530004336E-3</v>
      </c>
      <c r="L82" s="82">
        <f t="shared" ref="L82" si="156">H82/I81</f>
        <v>2.6422806184588074E-2</v>
      </c>
      <c r="M82" s="81">
        <f t="shared" ref="M82" si="157">J82/(K82+L82)</f>
        <v>2.3490265262446517</v>
      </c>
      <c r="N82" s="84">
        <f t="shared" si="11"/>
        <v>0.10294754220481794</v>
      </c>
      <c r="O82" s="84"/>
      <c r="P82" s="85">
        <f t="shared" si="12"/>
        <v>0.38936649989429922</v>
      </c>
      <c r="Q82" s="87">
        <f t="shared" si="13"/>
        <v>0.10294754220481794</v>
      </c>
      <c r="R82" s="96">
        <f t="shared" si="14"/>
        <v>0.50768595790088278</v>
      </c>
      <c r="AB82" s="119">
        <f t="shared" si="105"/>
        <v>4549</v>
      </c>
      <c r="AC82" s="120">
        <f t="shared" si="105"/>
        <v>463.42857142857144</v>
      </c>
      <c r="AL82">
        <f t="shared" si="114"/>
        <v>0</v>
      </c>
      <c r="AM82">
        <f t="shared" si="115"/>
        <v>0</v>
      </c>
      <c r="AN82">
        <f t="shared" si="116"/>
        <v>0</v>
      </c>
      <c r="AO82" s="3">
        <f t="shared" si="117"/>
        <v>0</v>
      </c>
    </row>
    <row r="83" spans="1:41" ht="13.8" x14ac:dyDescent="0.25">
      <c r="A83" s="95">
        <v>43941</v>
      </c>
      <c r="B83" s="81">
        <v>200210</v>
      </c>
      <c r="C83" s="81">
        <v>20852</v>
      </c>
      <c r="D83" s="81">
        <v>80587</v>
      </c>
      <c r="E83" s="81"/>
      <c r="F83" s="81">
        <f t="shared" ref="F83:F84" si="158">B83-B82</f>
        <v>1536</v>
      </c>
      <c r="G83" s="81">
        <f t="shared" ref="G83:G84" si="159">C83-C82</f>
        <v>399</v>
      </c>
      <c r="H83" s="81">
        <f t="shared" ref="H83:H84" si="160">D83-D82</f>
        <v>3230</v>
      </c>
      <c r="I83" s="81">
        <f t="shared" ref="I83:I84" si="161">B83-C83-D83</f>
        <v>98771</v>
      </c>
      <c r="J83" s="82">
        <f t="shared" ref="J83:J84" si="162">F83/I82*$B$2/($B$2-B82)</f>
        <v>1.5293412340333979E-2</v>
      </c>
      <c r="K83" s="82">
        <f t="shared" ref="K83:K84" si="163">G83/I82</f>
        <v>3.9558217005076146E-3</v>
      </c>
      <c r="L83" s="82">
        <f t="shared" ref="L83:L84" si="164">H83/I82</f>
        <v>3.202331852791878E-2</v>
      </c>
      <c r="M83" s="81">
        <f t="shared" ref="M83:M84" si="165">J83/(K83+L83)</f>
        <v>0.42506330732858816</v>
      </c>
      <c r="N83" s="84">
        <f t="shared" ref="N83:N87" si="166">C83/B83</f>
        <v>0.10415064182608261</v>
      </c>
      <c r="O83" s="84"/>
      <c r="P83" s="85">
        <f t="shared" si="12"/>
        <v>0.40251236201987911</v>
      </c>
      <c r="Q83" s="87">
        <f t="shared" si="13"/>
        <v>0.10415064182608261</v>
      </c>
      <c r="R83" s="96">
        <f t="shared" si="14"/>
        <v>0.49333699615403825</v>
      </c>
      <c r="AB83" s="119">
        <f t="shared" si="105"/>
        <v>4301.5714285714284</v>
      </c>
      <c r="AC83" s="120">
        <f t="shared" si="105"/>
        <v>442.28571428571428</v>
      </c>
      <c r="AL83">
        <f t="shared" si="114"/>
        <v>0</v>
      </c>
      <c r="AM83">
        <f t="shared" si="115"/>
        <v>0</v>
      </c>
      <c r="AN83">
        <f t="shared" si="116"/>
        <v>0</v>
      </c>
      <c r="AO83" s="3">
        <f t="shared" si="117"/>
        <v>0</v>
      </c>
    </row>
    <row r="84" spans="1:41" ht="13.8" x14ac:dyDescent="0.25">
      <c r="A84" s="95">
        <v>43942</v>
      </c>
      <c r="B84" s="81">
        <v>204178</v>
      </c>
      <c r="C84" s="81">
        <v>21282</v>
      </c>
      <c r="D84" s="81">
        <v>82514</v>
      </c>
      <c r="E84" s="81"/>
      <c r="F84" s="81">
        <f t="shared" si="158"/>
        <v>3968</v>
      </c>
      <c r="G84" s="81">
        <f t="shared" si="159"/>
        <v>430</v>
      </c>
      <c r="H84" s="81">
        <f t="shared" si="160"/>
        <v>1927</v>
      </c>
      <c r="I84" s="81">
        <f t="shared" si="161"/>
        <v>100382</v>
      </c>
      <c r="J84" s="82">
        <f t="shared" si="162"/>
        <v>4.0346504149114844E-2</v>
      </c>
      <c r="K84" s="82">
        <f t="shared" si="163"/>
        <v>4.3535045711797999E-3</v>
      </c>
      <c r="L84" s="82">
        <f t="shared" si="164"/>
        <v>1.9509775136426682E-2</v>
      </c>
      <c r="M84" s="81">
        <f t="shared" si="165"/>
        <v>1.6907359190972517</v>
      </c>
      <c r="N84" s="84">
        <f t="shared" si="166"/>
        <v>0.10423258137507468</v>
      </c>
      <c r="O84" s="84"/>
      <c r="P84" s="85">
        <f t="shared" si="12"/>
        <v>0.40412777086659679</v>
      </c>
      <c r="Q84" s="87">
        <f t="shared" si="13"/>
        <v>0.10423258137507468</v>
      </c>
      <c r="R84" s="96">
        <f t="shared" si="14"/>
        <v>0.49163964775832847</v>
      </c>
      <c r="AB84" s="119">
        <f t="shared" si="105"/>
        <v>4519.5714285714284</v>
      </c>
      <c r="AC84" s="120">
        <f t="shared" si="105"/>
        <v>460.85714285714283</v>
      </c>
      <c r="AL84">
        <f t="shared" si="114"/>
        <v>0</v>
      </c>
      <c r="AM84">
        <f t="shared" si="115"/>
        <v>0</v>
      </c>
      <c r="AN84">
        <f t="shared" si="116"/>
        <v>0</v>
      </c>
      <c r="AO84" s="3">
        <f t="shared" si="117"/>
        <v>0</v>
      </c>
    </row>
    <row r="85" spans="1:41" ht="13.8" x14ac:dyDescent="0.25">
      <c r="A85" s="95">
        <v>43943</v>
      </c>
      <c r="B85" s="81">
        <v>208389</v>
      </c>
      <c r="C85" s="81">
        <v>21717</v>
      </c>
      <c r="D85" s="81">
        <v>85915</v>
      </c>
      <c r="E85" s="81"/>
      <c r="F85" s="81">
        <f t="shared" ref="F85" si="167">B85-B84</f>
        <v>4211</v>
      </c>
      <c r="G85" s="81">
        <f t="shared" ref="G85" si="168">C85-C84</f>
        <v>435</v>
      </c>
      <c r="H85" s="81">
        <f t="shared" ref="H85:H87" si="169">D85-D84</f>
        <v>3401</v>
      </c>
      <c r="I85" s="81">
        <f t="shared" ref="I85" si="170">B85-C85-D85</f>
        <v>100757</v>
      </c>
      <c r="J85" s="82">
        <f t="shared" ref="J85" si="171">F85/I84*$B$2/($B$2-B84)</f>
        <v>4.2133749929394046E-2</v>
      </c>
      <c r="K85" s="82">
        <f t="shared" ref="K85" si="172">G85/I84</f>
        <v>4.3334462353808454E-3</v>
      </c>
      <c r="L85" s="82">
        <f t="shared" ref="L85" si="173">H85/I84</f>
        <v>3.3880576198920126E-2</v>
      </c>
      <c r="M85" s="81">
        <f t="shared" ref="M85" si="174">J85/(K85+L85)</f>
        <v>1.1025730149667448</v>
      </c>
      <c r="N85" s="84">
        <f t="shared" si="166"/>
        <v>0.10421375408490852</v>
      </c>
      <c r="O85" s="84"/>
      <c r="P85" s="85">
        <f t="shared" si="12"/>
        <v>0.41228183829280818</v>
      </c>
      <c r="Q85" s="87">
        <f t="shared" si="13"/>
        <v>0.10421375408490852</v>
      </c>
      <c r="R85" s="96">
        <f t="shared" si="14"/>
        <v>0.48350440762228331</v>
      </c>
      <c r="AB85" s="119">
        <f t="shared" si="105"/>
        <v>4392.1428571428569</v>
      </c>
      <c r="AC85" s="120">
        <f t="shared" si="105"/>
        <v>429.85714285714283</v>
      </c>
      <c r="AL85">
        <f t="shared" si="114"/>
        <v>0</v>
      </c>
      <c r="AM85">
        <f t="shared" si="115"/>
        <v>0</v>
      </c>
      <c r="AN85">
        <f t="shared" si="116"/>
        <v>0</v>
      </c>
      <c r="AO85" s="3">
        <f t="shared" si="117"/>
        <v>0</v>
      </c>
    </row>
    <row r="86" spans="1:41" ht="13.8" x14ac:dyDescent="0.25">
      <c r="A86" s="95">
        <v>43944</v>
      </c>
      <c r="B86" s="81">
        <v>213024</v>
      </c>
      <c r="C86" s="81">
        <v>22157</v>
      </c>
      <c r="D86" s="94">
        <v>89250</v>
      </c>
      <c r="E86" s="94">
        <v>1035522</v>
      </c>
      <c r="F86" s="81">
        <f t="shared" ref="F86" si="175">B86-B85</f>
        <v>4635</v>
      </c>
      <c r="G86" s="81">
        <f t="shared" ref="G86" si="176">C86-C85</f>
        <v>440</v>
      </c>
      <c r="H86" s="81">
        <f t="shared" si="169"/>
        <v>3335</v>
      </c>
      <c r="I86" s="81">
        <f t="shared" ref="I86" si="177">B86-C86-D86</f>
        <v>101617</v>
      </c>
      <c r="J86" s="82">
        <f t="shared" ref="J86" si="178">F86/I85*$B$2/($B$2-B85)</f>
        <v>4.6207717342717856E-2</v>
      </c>
      <c r="K86" s="82">
        <f t="shared" ref="K86" si="179">G86/I85</f>
        <v>4.3669422471887811E-3</v>
      </c>
      <c r="L86" s="82">
        <f t="shared" ref="L86" si="180">H86/I85</f>
        <v>3.3099437259942237E-2</v>
      </c>
      <c r="M86" s="81">
        <f t="shared" ref="M86" si="181">J86/(K86+L86)</f>
        <v>1.2333115169007214</v>
      </c>
      <c r="N86" s="84">
        <f t="shared" si="166"/>
        <v>0.10401175454408892</v>
      </c>
      <c r="O86" s="84"/>
      <c r="P86" s="85">
        <f t="shared" si="12"/>
        <v>0.41896687697160884</v>
      </c>
      <c r="Q86" s="87">
        <f t="shared" si="13"/>
        <v>0.10401175454408892</v>
      </c>
      <c r="R86" s="96">
        <f t="shared" si="14"/>
        <v>0.47702136848430221</v>
      </c>
      <c r="AB86" s="119">
        <f t="shared" si="105"/>
        <v>4010.8571428571427</v>
      </c>
      <c r="AC86" s="120">
        <f t="shared" si="105"/>
        <v>406</v>
      </c>
      <c r="AL86">
        <f t="shared" si="114"/>
        <v>1035522</v>
      </c>
      <c r="AM86">
        <f t="shared" si="115"/>
        <v>1035522</v>
      </c>
      <c r="AN86">
        <f t="shared" si="116"/>
        <v>147931.71428571429</v>
      </c>
      <c r="AO86" s="3">
        <f t="shared" si="117"/>
        <v>3.1639913740091822E-3</v>
      </c>
    </row>
    <row r="87" spans="1:41" ht="13.8" x14ac:dyDescent="0.25">
      <c r="A87" s="95">
        <v>43945</v>
      </c>
      <c r="B87" s="81">
        <v>202990</v>
      </c>
      <c r="C87" s="81">
        <v>22524</v>
      </c>
      <c r="D87" s="81">
        <v>92355</v>
      </c>
      <c r="E87" s="81"/>
      <c r="F87" s="81">
        <f t="shared" ref="F87" si="182">B87-B86</f>
        <v>-10034</v>
      </c>
      <c r="G87" s="81">
        <f t="shared" ref="G87" si="183">C87-C86</f>
        <v>367</v>
      </c>
      <c r="H87" s="81">
        <f t="shared" si="169"/>
        <v>3105</v>
      </c>
      <c r="I87" s="81">
        <f t="shared" ref="I87" si="184">B87-C87-D87</f>
        <v>88111</v>
      </c>
      <c r="J87" s="82">
        <f t="shared" ref="J87" si="185">F87/I86*$B$2/($B$2-B86)</f>
        <v>-9.9195273760119149E-2</v>
      </c>
      <c r="K87" s="82">
        <f t="shared" ref="K87" si="186">G87/I86</f>
        <v>3.6116004211893681E-3</v>
      </c>
      <c r="L87" s="82">
        <f t="shared" ref="L87" si="187">H87/I86</f>
        <v>3.0555910920416859E-2</v>
      </c>
      <c r="M87" s="81">
        <f t="shared" ref="M87" si="188">J87/(K87+L87)</f>
        <v>-2.9032045315904456</v>
      </c>
      <c r="N87" s="84">
        <f t="shared" si="166"/>
        <v>0.11096113109020149</v>
      </c>
      <c r="O87" s="84"/>
      <c r="P87" s="85">
        <f t="shared" si="12"/>
        <v>0.4549731513867678</v>
      </c>
      <c r="Q87" s="87">
        <f t="shared" si="13"/>
        <v>0.11096113109020149</v>
      </c>
      <c r="R87" s="96">
        <f t="shared" si="14"/>
        <v>0.43406571752303069</v>
      </c>
      <c r="AB87" s="119">
        <f t="shared" si="105"/>
        <v>1735.8571428571429</v>
      </c>
      <c r="AC87" s="120">
        <f t="shared" si="105"/>
        <v>360.28571428571428</v>
      </c>
      <c r="AL87">
        <f t="shared" si="114"/>
        <v>1035522</v>
      </c>
      <c r="AM87">
        <f t="shared" si="115"/>
        <v>0</v>
      </c>
      <c r="AN87">
        <f t="shared" si="116"/>
        <v>147931.71428571429</v>
      </c>
      <c r="AO87" s="3">
        <f t="shared" si="117"/>
        <v>3.1639913740091822E-3</v>
      </c>
    </row>
    <row r="88" spans="1:41" ht="13.8" x14ac:dyDescent="0.25">
      <c r="A88" s="95">
        <v>43946</v>
      </c>
      <c r="B88" s="81">
        <v>205905</v>
      </c>
      <c r="C88" s="81">
        <v>22902</v>
      </c>
      <c r="D88" s="81">
        <v>95708</v>
      </c>
      <c r="E88" s="81"/>
      <c r="F88" s="81">
        <f t="shared" ref="F88" si="189">B88-B87</f>
        <v>2915</v>
      </c>
      <c r="G88" s="81">
        <f t="shared" ref="G88" si="190">C88-C87</f>
        <v>378</v>
      </c>
      <c r="H88" s="81">
        <f t="shared" ref="H88" si="191">D88-D87</f>
        <v>3353</v>
      </c>
      <c r="I88" s="81">
        <f t="shared" ref="I88" si="192">B88-C88-D88</f>
        <v>87295</v>
      </c>
      <c r="J88" s="82">
        <f t="shared" ref="J88" si="193">F88/I87*$B$2/($B$2-B87)</f>
        <v>3.3227530224791239E-2</v>
      </c>
      <c r="K88" s="82">
        <f t="shared" ref="K88" si="194">G88/I87</f>
        <v>4.2900432409120311E-3</v>
      </c>
      <c r="L88" s="82">
        <f t="shared" ref="L88" si="195">H88/I87</f>
        <v>3.8054272451793762E-2</v>
      </c>
      <c r="M88" s="81">
        <f t="shared" ref="M88" si="196">J88/(K88+L88)</f>
        <v>0.78469871767262944</v>
      </c>
      <c r="N88" s="84">
        <f t="shared" ref="N88" si="197">C88/B88</f>
        <v>0.11122605084869236</v>
      </c>
      <c r="O88" s="84"/>
      <c r="P88" s="85">
        <f t="shared" si="12"/>
        <v>0.46481629877856295</v>
      </c>
      <c r="Q88" s="87">
        <f t="shared" si="13"/>
        <v>0.11122605084869236</v>
      </c>
      <c r="R88" s="96">
        <f t="shared" si="14"/>
        <v>0.42395765037274469</v>
      </c>
      <c r="AB88" s="119">
        <f t="shared" si="105"/>
        <v>2025.5714285714287</v>
      </c>
      <c r="AC88" s="120">
        <f t="shared" si="105"/>
        <v>408.42857142857144</v>
      </c>
      <c r="AL88">
        <f t="shared" si="114"/>
        <v>1035522</v>
      </c>
      <c r="AM88">
        <f t="shared" si="115"/>
        <v>0</v>
      </c>
      <c r="AN88">
        <f t="shared" si="116"/>
        <v>147931.71428571429</v>
      </c>
      <c r="AO88" s="3">
        <f t="shared" si="117"/>
        <v>3.1639913740091822E-3</v>
      </c>
    </row>
    <row r="89" spans="1:41" ht="13.8" x14ac:dyDescent="0.25">
      <c r="A89" s="95">
        <v>43947</v>
      </c>
      <c r="B89" s="81">
        <v>207634</v>
      </c>
      <c r="C89" s="81">
        <v>23190</v>
      </c>
      <c r="D89" s="81">
        <v>98372</v>
      </c>
      <c r="E89" s="81"/>
      <c r="F89" s="81">
        <f t="shared" ref="F89" si="198">B89-B88</f>
        <v>1729</v>
      </c>
      <c r="G89" s="81">
        <f t="shared" ref="G89" si="199">C89-C88</f>
        <v>288</v>
      </c>
      <c r="H89" s="81">
        <f t="shared" ref="H89" si="200">D89-D88</f>
        <v>2664</v>
      </c>
      <c r="I89" s="81">
        <f t="shared" ref="I89" si="201">B89-C89-D89</f>
        <v>86072</v>
      </c>
      <c r="J89" s="82">
        <f t="shared" ref="J89" si="202">F89/I88*$B$2/($B$2-B88)</f>
        <v>1.9894015523960907E-2</v>
      </c>
      <c r="K89" s="82">
        <f t="shared" ref="K89" si="203">G89/I88</f>
        <v>3.2991580273784293E-3</v>
      </c>
      <c r="L89" s="82">
        <f t="shared" ref="L89" si="204">H89/I88</f>
        <v>3.0517211753250471E-2</v>
      </c>
      <c r="M89" s="81">
        <f t="shared" ref="M89" si="205">J89/(K89+L89)</f>
        <v>0.58829542180357974</v>
      </c>
      <c r="N89" s="84">
        <f t="shared" ref="N89" si="206">C89/B89</f>
        <v>0.1116869106215745</v>
      </c>
      <c r="O89" s="84"/>
      <c r="P89" s="85">
        <f t="shared" si="12"/>
        <v>0.47377597118005721</v>
      </c>
      <c r="Q89" s="87">
        <f t="shared" si="13"/>
        <v>0.1116869106215745</v>
      </c>
      <c r="R89" s="96">
        <f t="shared" si="14"/>
        <v>0.41453711819836825</v>
      </c>
      <c r="AB89" s="119">
        <f t="shared" si="105"/>
        <v>1280</v>
      </c>
      <c r="AC89" s="120">
        <f t="shared" si="105"/>
        <v>391</v>
      </c>
      <c r="AL89">
        <f t="shared" si="114"/>
        <v>1035522</v>
      </c>
      <c r="AM89">
        <f t="shared" si="115"/>
        <v>0</v>
      </c>
      <c r="AN89">
        <f t="shared" si="116"/>
        <v>147931.71428571429</v>
      </c>
      <c r="AO89" s="3">
        <f t="shared" si="117"/>
        <v>3.1639913740091822E-3</v>
      </c>
    </row>
    <row r="90" spans="1:41" ht="13.8" x14ac:dyDescent="0.25">
      <c r="A90" s="95">
        <v>43948</v>
      </c>
      <c r="B90" s="81">
        <v>209465</v>
      </c>
      <c r="C90" s="81">
        <v>23521</v>
      </c>
      <c r="D90" s="81">
        <v>100875</v>
      </c>
      <c r="E90" s="81"/>
      <c r="F90" s="81">
        <f t="shared" ref="F90" si="207">B90-B89</f>
        <v>1831</v>
      </c>
      <c r="G90" s="81">
        <f t="shared" ref="G90" si="208">C90-C89</f>
        <v>331</v>
      </c>
      <c r="H90" s="81">
        <f t="shared" ref="H90" si="209">D90-D89</f>
        <v>2503</v>
      </c>
      <c r="I90" s="81">
        <f t="shared" ref="I90" si="210">B90-C90-D90</f>
        <v>85069</v>
      </c>
      <c r="J90" s="82">
        <f t="shared" ref="J90" si="211">F90/I89*$B$2/($B$2-B89)</f>
        <v>2.1367780313274264E-2</v>
      </c>
      <c r="K90" s="82">
        <f t="shared" ref="K90" si="212">G90/I89</f>
        <v>3.8456176224556187E-3</v>
      </c>
      <c r="L90" s="82">
        <f t="shared" ref="L90" si="213">H90/I89</f>
        <v>2.9080304861046565E-2</v>
      </c>
      <c r="M90" s="81">
        <f t="shared" ref="M90" si="214">J90/(K90+L90)</f>
        <v>0.64896527421458794</v>
      </c>
      <c r="N90" s="84">
        <f t="shared" ref="N90" si="215">C90/B90</f>
        <v>0.11229083617788174</v>
      </c>
      <c r="O90" s="84"/>
      <c r="P90" s="85">
        <f t="shared" si="12"/>
        <v>0.48158403551906048</v>
      </c>
      <c r="Q90" s="87">
        <f t="shared" si="13"/>
        <v>0.11229083617788174</v>
      </c>
      <c r="R90" s="96">
        <f t="shared" si="14"/>
        <v>0.4061251283030578</v>
      </c>
      <c r="AB90" s="119">
        <f t="shared" si="105"/>
        <v>1322.1428571428571</v>
      </c>
      <c r="AC90" s="120">
        <f t="shared" si="105"/>
        <v>381.28571428571428</v>
      </c>
      <c r="AL90">
        <f t="shared" si="114"/>
        <v>1035522</v>
      </c>
      <c r="AM90">
        <f t="shared" si="115"/>
        <v>0</v>
      </c>
      <c r="AN90">
        <f t="shared" si="116"/>
        <v>147931.71428571429</v>
      </c>
      <c r="AO90" s="3">
        <f t="shared" si="117"/>
        <v>3.1639913740091822E-3</v>
      </c>
    </row>
    <row r="91" spans="1:41" ht="13.8" x14ac:dyDescent="0.25">
      <c r="A91" s="95">
        <v>43949</v>
      </c>
      <c r="B91" s="81">
        <v>210773</v>
      </c>
      <c r="C91" s="81">
        <v>23822</v>
      </c>
      <c r="D91" s="81">
        <v>102548</v>
      </c>
      <c r="E91" s="81"/>
      <c r="F91" s="81">
        <f t="shared" ref="F91" si="216">B91-B90</f>
        <v>1308</v>
      </c>
      <c r="G91" s="81">
        <f t="shared" ref="G91" si="217">C91-C90</f>
        <v>301</v>
      </c>
      <c r="H91" s="81">
        <f t="shared" ref="H91" si="218">D91-D90</f>
        <v>1673</v>
      </c>
      <c r="I91" s="81">
        <f t="shared" ref="I91" si="219">B91-C91-D91</f>
        <v>84403</v>
      </c>
      <c r="J91" s="82">
        <f t="shared" ref="J91" si="220">F91/I90*$B$2/($B$2-B90)</f>
        <v>1.5444948355916118E-2</v>
      </c>
      <c r="K91" s="82">
        <f t="shared" ref="K91" si="221">G91/I90</f>
        <v>3.5383042001199028E-3</v>
      </c>
      <c r="L91" s="82">
        <f t="shared" ref="L91" si="222">H91/I90</f>
        <v>1.9666388461131553E-2</v>
      </c>
      <c r="M91" s="81">
        <f t="shared" ref="M91" si="223">J91/(K91+L91)</f>
        <v>0.66559590257823109</v>
      </c>
      <c r="N91" s="84">
        <f t="shared" ref="N91" si="224">C91/B91</f>
        <v>0.11302206639370317</v>
      </c>
      <c r="O91" s="84"/>
      <c r="P91" s="85">
        <f t="shared" si="12"/>
        <v>0.48653290506848601</v>
      </c>
      <c r="Q91" s="87">
        <f t="shared" si="13"/>
        <v>0.11302206639370317</v>
      </c>
      <c r="R91" s="96">
        <f t="shared" si="14"/>
        <v>0.40044502853781083</v>
      </c>
      <c r="AB91" s="119">
        <f t="shared" si="105"/>
        <v>942.14285714285711</v>
      </c>
      <c r="AC91" s="120">
        <f t="shared" si="105"/>
        <v>362.85714285714283</v>
      </c>
      <c r="AL91">
        <f t="shared" si="114"/>
        <v>1035522</v>
      </c>
      <c r="AM91">
        <f t="shared" si="115"/>
        <v>0</v>
      </c>
      <c r="AN91">
        <f t="shared" si="116"/>
        <v>147931.71428571429</v>
      </c>
      <c r="AO91" s="3">
        <f t="shared" si="117"/>
        <v>3.1639913740091822E-3</v>
      </c>
    </row>
    <row r="92" spans="1:41" ht="13.8" x14ac:dyDescent="0.25">
      <c r="A92" s="95">
        <v>43950</v>
      </c>
      <c r="B92" s="81">
        <v>212917</v>
      </c>
      <c r="C92" s="81">
        <v>24275</v>
      </c>
      <c r="D92" s="81">
        <v>108947</v>
      </c>
      <c r="E92" s="81"/>
      <c r="F92" s="81">
        <f t="shared" ref="F92" si="225">B92-B91</f>
        <v>2144</v>
      </c>
      <c r="G92" s="81">
        <f t="shared" ref="G92" si="226">C92-C91</f>
        <v>453</v>
      </c>
      <c r="H92" s="81">
        <f t="shared" ref="H92" si="227">D92-D91</f>
        <v>6399</v>
      </c>
      <c r="I92" s="81">
        <f t="shared" ref="I92" si="228">B92-C92-D92</f>
        <v>79695</v>
      </c>
      <c r="J92" s="82">
        <f t="shared" ref="J92" si="229">F92/I91*$B$2/($B$2-B91)</f>
        <v>2.5516972544540356E-2</v>
      </c>
      <c r="K92" s="82">
        <f t="shared" ref="K92" si="230">G92/I91</f>
        <v>5.3671078042249682E-3</v>
      </c>
      <c r="L92" s="82">
        <f t="shared" ref="L92" si="231">H92/I91</f>
        <v>7.5814840704714281E-2</v>
      </c>
      <c r="M92" s="81">
        <f t="shared" ref="M92" si="232">J92/(K92+L92)</f>
        <v>0.31431830614081141</v>
      </c>
      <c r="N92" s="84">
        <f t="shared" ref="N92" si="233">C92/B92</f>
        <v>0.11401156319129051</v>
      </c>
      <c r="O92" s="84"/>
      <c r="P92" s="85">
        <f t="shared" si="12"/>
        <v>0.51168765293518137</v>
      </c>
      <c r="Q92" s="87">
        <f t="shared" si="13"/>
        <v>0.11401156319129051</v>
      </c>
      <c r="R92" s="96">
        <f t="shared" si="14"/>
        <v>0.37430078387352816</v>
      </c>
      <c r="AB92" s="119">
        <f t="shared" ref="AB92:AC107" si="234">AVERAGE(F86:F92)</f>
        <v>646.85714285714289</v>
      </c>
      <c r="AC92" s="120">
        <f t="shared" si="234"/>
        <v>365.42857142857144</v>
      </c>
      <c r="AL92">
        <f t="shared" si="114"/>
        <v>1035522</v>
      </c>
      <c r="AM92">
        <f t="shared" si="115"/>
        <v>0</v>
      </c>
      <c r="AN92">
        <f t="shared" si="116"/>
        <v>147931.71428571429</v>
      </c>
      <c r="AO92" s="3">
        <f t="shared" si="117"/>
        <v>3.1639913740091822E-3</v>
      </c>
    </row>
    <row r="93" spans="1:41" ht="13.8" x14ac:dyDescent="0.25">
      <c r="A93" s="95">
        <v>43951</v>
      </c>
      <c r="B93" s="81">
        <v>213435</v>
      </c>
      <c r="C93" s="81">
        <v>24543</v>
      </c>
      <c r="D93" s="81">
        <v>112050</v>
      </c>
      <c r="E93" s="81">
        <v>1351130</v>
      </c>
      <c r="F93" s="81">
        <f t="shared" ref="F93" si="235">B93-B92</f>
        <v>518</v>
      </c>
      <c r="G93" s="81">
        <f t="shared" ref="G93" si="236">C93-C92</f>
        <v>268</v>
      </c>
      <c r="H93" s="81">
        <f t="shared" ref="H93" si="237">D93-D92</f>
        <v>3103</v>
      </c>
      <c r="I93" s="81">
        <f t="shared" ref="I93" si="238">B93-C93-D93</f>
        <v>76842</v>
      </c>
      <c r="J93" s="82">
        <f t="shared" ref="J93" si="239">F93/I92*$B$2/($B$2-B92)</f>
        <v>6.5295152303929006E-3</v>
      </c>
      <c r="K93" s="82">
        <f t="shared" ref="K93" si="240">G93/I92</f>
        <v>3.3628207541251021E-3</v>
      </c>
      <c r="L93" s="82">
        <f t="shared" ref="L93" si="241">H93/I92</f>
        <v>3.893594328376937E-2</v>
      </c>
      <c r="M93" s="81">
        <f t="shared" ref="M93" si="242">J93/(K93+L93)</f>
        <v>0.15436657261529582</v>
      </c>
      <c r="N93" s="84">
        <f t="shared" ref="N93" si="243">C93/B93</f>
        <v>0.11499051233396584</v>
      </c>
      <c r="O93" s="84"/>
      <c r="P93" s="85">
        <f t="shared" si="12"/>
        <v>0.52498418722327644</v>
      </c>
      <c r="Q93" s="87">
        <f t="shared" si="13"/>
        <v>0.11499051233396584</v>
      </c>
      <c r="R93" s="96">
        <f t="shared" si="14"/>
        <v>0.36002530044275771</v>
      </c>
      <c r="AB93" s="119">
        <f t="shared" si="234"/>
        <v>58.714285714285715</v>
      </c>
      <c r="AC93" s="120">
        <f t="shared" si="234"/>
        <v>340.85714285714283</v>
      </c>
      <c r="AL93">
        <f t="shared" si="114"/>
        <v>1351130</v>
      </c>
      <c r="AM93">
        <f t="shared" si="115"/>
        <v>315608</v>
      </c>
      <c r="AN93">
        <f t="shared" si="116"/>
        <v>45086.857142857145</v>
      </c>
      <c r="AO93" s="3">
        <f t="shared" si="117"/>
        <v>9.6432619448769802E-4</v>
      </c>
    </row>
    <row r="94" spans="1:41" ht="13.8" x14ac:dyDescent="0.25">
      <c r="A94" s="95">
        <v>43952</v>
      </c>
      <c r="B94" s="81">
        <v>215216</v>
      </c>
      <c r="C94" s="81">
        <v>24543</v>
      </c>
      <c r="D94" s="81">
        <v>112050</v>
      </c>
      <c r="E94" s="81"/>
      <c r="F94" s="81">
        <f>3147/2</f>
        <v>1573.5</v>
      </c>
      <c r="G94" s="81">
        <f>557/2</f>
        <v>278.5</v>
      </c>
      <c r="H94" s="81">
        <f>5198/2</f>
        <v>2599</v>
      </c>
      <c r="I94" s="81">
        <f t="shared" ref="I94" si="244">B94-C94-D94</f>
        <v>78623</v>
      </c>
      <c r="J94" s="82">
        <f t="shared" ref="J94" si="245">F94/I93*$B$2/($B$2-B93)</f>
        <v>2.0570989163774166E-2</v>
      </c>
      <c r="K94" s="82">
        <f t="shared" ref="K94" si="246">G94/I93</f>
        <v>3.624320033315114E-3</v>
      </c>
      <c r="L94" s="82">
        <f t="shared" ref="L94" si="247">H94/I93</f>
        <v>3.382264907212202E-2</v>
      </c>
      <c r="M94" s="81">
        <f t="shared" ref="M94" si="248">J94/(K94+L94)</f>
        <v>0.54933655927810054</v>
      </c>
      <c r="N94" s="84">
        <f t="shared" ref="N94" si="249">C94/B94</f>
        <v>0.11403891903947662</v>
      </c>
      <c r="O94" s="84"/>
      <c r="P94" s="85">
        <f t="shared" si="12"/>
        <v>0.52063972938814962</v>
      </c>
      <c r="Q94" s="87">
        <f t="shared" si="13"/>
        <v>0.11403891903947662</v>
      </c>
      <c r="R94" s="96">
        <f t="shared" si="14"/>
        <v>0.36532135157237378</v>
      </c>
      <c r="AB94" s="119">
        <f t="shared" si="234"/>
        <v>1716.9285714285713</v>
      </c>
      <c r="AC94" s="120">
        <f t="shared" si="234"/>
        <v>328.21428571428572</v>
      </c>
      <c r="AL94">
        <f t="shared" si="114"/>
        <v>1351130</v>
      </c>
      <c r="AM94">
        <f t="shared" si="115"/>
        <v>0</v>
      </c>
      <c r="AN94">
        <f t="shared" si="116"/>
        <v>45086.857142857145</v>
      </c>
      <c r="AO94" s="3">
        <f t="shared" si="117"/>
        <v>9.6432619448769802E-4</v>
      </c>
    </row>
    <row r="95" spans="1:41" ht="13.8" x14ac:dyDescent="0.25">
      <c r="A95" s="95">
        <v>43953</v>
      </c>
      <c r="B95" s="81">
        <v>216582</v>
      </c>
      <c r="C95" s="81">
        <v>25100</v>
      </c>
      <c r="D95" s="81">
        <v>117248</v>
      </c>
      <c r="E95" s="81"/>
      <c r="F95" s="81">
        <f>3147/2</f>
        <v>1573.5</v>
      </c>
      <c r="G95" s="81">
        <f>557/2</f>
        <v>278.5</v>
      </c>
      <c r="H95" s="81">
        <f>5198/2</f>
        <v>2599</v>
      </c>
      <c r="I95" s="81">
        <f t="shared" ref="I95" si="250">B95-C95-D95</f>
        <v>74234</v>
      </c>
      <c r="J95" s="82">
        <f t="shared" ref="J95" si="251">F95/I94*$B$2/($B$2-B94)</f>
        <v>2.0105776184796417E-2</v>
      </c>
      <c r="K95" s="82">
        <f t="shared" ref="K95" si="252">G95/I94</f>
        <v>3.5422204698370707E-3</v>
      </c>
      <c r="L95" s="82">
        <f t="shared" ref="L95" si="253">H95/I94</f>
        <v>3.3056484743650076E-2</v>
      </c>
      <c r="M95" s="81">
        <f t="shared" ref="M95" si="254">J95/(K95+L95)</f>
        <v>0.54935758157332704</v>
      </c>
      <c r="N95" s="84">
        <f t="shared" ref="N95" si="255">C95/B95</f>
        <v>0.11589144065527145</v>
      </c>
      <c r="O95" s="84"/>
      <c r="P95" s="85">
        <f t="shared" si="12"/>
        <v>0.54135616071511017</v>
      </c>
      <c r="Q95" s="87">
        <f t="shared" si="13"/>
        <v>0.11589144065527145</v>
      </c>
      <c r="R95" s="96">
        <f t="shared" si="14"/>
        <v>0.34275239862961837</v>
      </c>
      <c r="AB95" s="119">
        <f t="shared" si="234"/>
        <v>1525.2857142857142</v>
      </c>
      <c r="AC95" s="120">
        <f t="shared" si="234"/>
        <v>314</v>
      </c>
      <c r="AL95">
        <f t="shared" si="114"/>
        <v>1351130</v>
      </c>
      <c r="AM95">
        <f t="shared" si="115"/>
        <v>0</v>
      </c>
      <c r="AN95">
        <f t="shared" si="116"/>
        <v>45086.857142857145</v>
      </c>
      <c r="AO95" s="3">
        <f t="shared" si="117"/>
        <v>9.6432619448769802E-4</v>
      </c>
    </row>
    <row r="96" spans="1:41" ht="13.8" x14ac:dyDescent="0.25">
      <c r="A96" s="95">
        <v>43954</v>
      </c>
      <c r="B96" s="81">
        <v>217466</v>
      </c>
      <c r="C96" s="81">
        <v>25264</v>
      </c>
      <c r="D96" s="81">
        <v>118902</v>
      </c>
      <c r="E96" s="81"/>
      <c r="F96" s="81">
        <f t="shared" ref="F96" si="256">B96-B95</f>
        <v>884</v>
      </c>
      <c r="G96" s="81">
        <f t="shared" ref="G96" si="257">C96-C95</f>
        <v>164</v>
      </c>
      <c r="H96" s="81">
        <f t="shared" ref="H96" si="258">D96-D95</f>
        <v>1654</v>
      </c>
      <c r="I96" s="81">
        <f t="shared" ref="I96" si="259">B96-C96-D96</f>
        <v>73300</v>
      </c>
      <c r="J96" s="82">
        <f t="shared" ref="J96" si="260">F96/I95*$B$2/($B$2-B95)</f>
        <v>1.1963709452721292E-2</v>
      </c>
      <c r="K96" s="82">
        <f t="shared" ref="K96" si="261">G96/I95</f>
        <v>2.209230271843091E-3</v>
      </c>
      <c r="L96" s="82">
        <f t="shared" ref="L96" si="262">H96/I95</f>
        <v>2.2280895546515075E-2</v>
      </c>
      <c r="M96" s="81">
        <f t="shared" ref="M96" si="263">J96/(K96+L96)</f>
        <v>0.48851155528785056</v>
      </c>
      <c r="N96" s="84">
        <f t="shared" ref="N96" si="264">C96/B96</f>
        <v>0.11617448244783092</v>
      </c>
      <c r="O96" s="84"/>
      <c r="P96" s="85">
        <f t="shared" si="12"/>
        <v>0.54676133280604788</v>
      </c>
      <c r="Q96" s="87">
        <f t="shared" si="13"/>
        <v>0.11617448244783092</v>
      </c>
      <c r="R96" s="96">
        <f t="shared" si="14"/>
        <v>0.33706418474612121</v>
      </c>
      <c r="AB96" s="119">
        <f t="shared" si="234"/>
        <v>1404.5714285714287</v>
      </c>
      <c r="AC96" s="120">
        <f t="shared" si="234"/>
        <v>296.28571428571428</v>
      </c>
      <c r="AL96">
        <f t="shared" si="114"/>
        <v>1351130</v>
      </c>
      <c r="AM96">
        <f t="shared" si="115"/>
        <v>0</v>
      </c>
      <c r="AN96">
        <f t="shared" si="116"/>
        <v>45086.857142857145</v>
      </c>
      <c r="AO96" s="3">
        <f t="shared" si="117"/>
        <v>9.6432619448769802E-4</v>
      </c>
    </row>
    <row r="97" spans="1:41" ht="13.8" x14ac:dyDescent="0.25">
      <c r="A97" s="95">
        <v>43955</v>
      </c>
      <c r="B97" s="81">
        <v>218011</v>
      </c>
      <c r="C97" s="81">
        <v>25428</v>
      </c>
      <c r="D97" s="81">
        <v>121343</v>
      </c>
      <c r="E97" s="81"/>
      <c r="F97" s="81">
        <f t="shared" ref="F97" si="265">B97-B96</f>
        <v>545</v>
      </c>
      <c r="G97" s="81">
        <f t="shared" ref="G97" si="266">C97-C96</f>
        <v>164</v>
      </c>
      <c r="H97" s="81">
        <f t="shared" ref="H97" si="267">D97-D96</f>
        <v>2441</v>
      </c>
      <c r="I97" s="81">
        <f t="shared" ref="I97" si="268">B97-C97-D97</f>
        <v>71240</v>
      </c>
      <c r="J97" s="82">
        <f t="shared" ref="J97" si="269">F97/I96*$B$2/($B$2-B96)</f>
        <v>7.4699420398149719E-3</v>
      </c>
      <c r="K97" s="82">
        <f t="shared" ref="K97" si="270">G97/I96</f>
        <v>2.237380627557981E-3</v>
      </c>
      <c r="L97" s="82">
        <f t="shared" ref="L97" si="271">H97/I96</f>
        <v>3.3301500682128241E-2</v>
      </c>
      <c r="M97" s="81">
        <f t="shared" ref="M97" si="272">J97/(K97+L97)</f>
        <v>0.21019069156178019</v>
      </c>
      <c r="N97" s="84">
        <f t="shared" ref="N97" si="273">C97/B97</f>
        <v>0.11663631651613909</v>
      </c>
      <c r="O97" s="84"/>
      <c r="P97" s="85">
        <f t="shared" si="12"/>
        <v>0.55659118117893136</v>
      </c>
      <c r="Q97" s="87">
        <f t="shared" si="13"/>
        <v>0.11663631651613909</v>
      </c>
      <c r="R97" s="96">
        <f t="shared" si="14"/>
        <v>0.32677250230492949</v>
      </c>
      <c r="AB97" s="119">
        <f t="shared" si="234"/>
        <v>1220.8571428571429</v>
      </c>
      <c r="AC97" s="120">
        <f t="shared" si="234"/>
        <v>272.42857142857144</v>
      </c>
      <c r="AL97">
        <f t="shared" si="114"/>
        <v>1351130</v>
      </c>
      <c r="AM97">
        <f t="shared" si="115"/>
        <v>0</v>
      </c>
      <c r="AN97">
        <f t="shared" si="116"/>
        <v>45086.857142857145</v>
      </c>
      <c r="AO97" s="3">
        <f t="shared" si="117"/>
        <v>9.6432619448769802E-4</v>
      </c>
    </row>
    <row r="98" spans="1:41" ht="13.8" x14ac:dyDescent="0.25">
      <c r="A98" s="95">
        <v>43956</v>
      </c>
      <c r="B98" s="81">
        <v>219329</v>
      </c>
      <c r="C98" s="81">
        <v>25613</v>
      </c>
      <c r="D98" s="81">
        <v>123486</v>
      </c>
      <c r="E98" s="81"/>
      <c r="F98" s="81">
        <f t="shared" ref="F98" si="274">B98-B97</f>
        <v>1318</v>
      </c>
      <c r="G98" s="81">
        <f t="shared" ref="G98" si="275">C98-C97</f>
        <v>185</v>
      </c>
      <c r="H98" s="81">
        <f t="shared" ref="H98" si="276">D98-D97</f>
        <v>2143</v>
      </c>
      <c r="I98" s="81">
        <f t="shared" ref="I98" si="277">B98-C98-D98</f>
        <v>70230</v>
      </c>
      <c r="J98" s="82">
        <f t="shared" ref="J98" si="278">F98/I97*$B$2/($B$2-B97)</f>
        <v>1.8587513201580256E-2</v>
      </c>
      <c r="K98" s="82">
        <f t="shared" ref="K98" si="279">G98/I97</f>
        <v>2.5968556990454803E-3</v>
      </c>
      <c r="L98" s="82">
        <f t="shared" ref="L98" si="280">H98/I97</f>
        <v>3.0081414935429533E-2</v>
      </c>
      <c r="M98" s="81">
        <f t="shared" ref="M98" si="281">J98/(K98+L98)</f>
        <v>0.568803453814681</v>
      </c>
      <c r="N98" s="84">
        <f t="shared" ref="N98" si="282">C98/B98</f>
        <v>0.11677890292665356</v>
      </c>
      <c r="O98" s="84"/>
      <c r="P98" s="85">
        <f t="shared" ref="P98:P134" si="283">D98/B98</f>
        <v>0.56301720246752596</v>
      </c>
      <c r="Q98" s="87">
        <f t="shared" ref="Q98:Q134" si="284">N98</f>
        <v>0.11677890292665356</v>
      </c>
      <c r="R98" s="96">
        <f t="shared" ref="R98:R134" si="285">IF(P98="","",1-SUM(P98:Q98))</f>
        <v>0.32020389460582044</v>
      </c>
      <c r="AB98" s="119">
        <f t="shared" si="234"/>
        <v>1222.2857142857142</v>
      </c>
      <c r="AC98" s="120">
        <f t="shared" si="234"/>
        <v>255.85714285714286</v>
      </c>
      <c r="AL98">
        <f t="shared" si="114"/>
        <v>1351130</v>
      </c>
      <c r="AM98">
        <f t="shared" si="115"/>
        <v>0</v>
      </c>
      <c r="AN98">
        <f t="shared" si="116"/>
        <v>45086.857142857145</v>
      </c>
      <c r="AO98" s="3">
        <f t="shared" si="117"/>
        <v>9.6432619448769802E-4</v>
      </c>
    </row>
    <row r="99" spans="1:41" ht="13.8" x14ac:dyDescent="0.25">
      <c r="A99" s="95">
        <v>43957</v>
      </c>
      <c r="B99" s="81">
        <v>220325</v>
      </c>
      <c r="C99" s="81">
        <v>25857</v>
      </c>
      <c r="D99" s="81">
        <v>126002</v>
      </c>
      <c r="E99" s="81"/>
      <c r="F99" s="81">
        <f t="shared" ref="F99" si="286">B99-B98</f>
        <v>996</v>
      </c>
      <c r="G99" s="81">
        <f t="shared" ref="G99" si="287">C99-C98</f>
        <v>244</v>
      </c>
      <c r="H99" s="81">
        <f t="shared" ref="H99" si="288">D99-D98</f>
        <v>2516</v>
      </c>
      <c r="I99" s="81">
        <f t="shared" ref="I99" si="289">B99-C99-D99</f>
        <v>68466</v>
      </c>
      <c r="J99" s="82">
        <f t="shared" ref="J99" si="290">F99/I98*$B$2/($B$2-B98)</f>
        <v>1.4248815420763773E-2</v>
      </c>
      <c r="K99" s="82">
        <f t="shared" ref="K99" si="291">G99/I98</f>
        <v>3.4742987327352984E-3</v>
      </c>
      <c r="L99" s="82">
        <f t="shared" ref="L99" si="292">H99/I98</f>
        <v>3.5825145949024632E-2</v>
      </c>
      <c r="M99" s="81">
        <f t="shared" ref="M99" si="293">J99/(K99+L99)</f>
        <v>0.36257040108704341</v>
      </c>
      <c r="N99" s="84">
        <f t="shared" ref="N99" si="294">C99/B99</f>
        <v>0.11735844774764552</v>
      </c>
      <c r="O99" s="84"/>
      <c r="P99" s="85">
        <f t="shared" si="283"/>
        <v>0.57189152388516962</v>
      </c>
      <c r="Q99" s="87">
        <f t="shared" si="284"/>
        <v>0.11735844774764552</v>
      </c>
      <c r="R99" s="96">
        <f t="shared" si="285"/>
        <v>0.31075002836718491</v>
      </c>
      <c r="AB99" s="119">
        <f t="shared" si="234"/>
        <v>1058.2857142857142</v>
      </c>
      <c r="AC99" s="120">
        <f t="shared" si="234"/>
        <v>226</v>
      </c>
      <c r="AL99">
        <f t="shared" si="114"/>
        <v>1351130</v>
      </c>
      <c r="AM99">
        <f t="shared" si="115"/>
        <v>0</v>
      </c>
      <c r="AN99">
        <f t="shared" si="116"/>
        <v>45086.857142857145</v>
      </c>
      <c r="AO99" s="3">
        <f t="shared" si="117"/>
        <v>9.6432619448769802E-4</v>
      </c>
    </row>
    <row r="100" spans="1:41" ht="13.8" x14ac:dyDescent="0.25">
      <c r="A100" s="95">
        <v>43958</v>
      </c>
      <c r="B100" s="81">
        <v>221447</v>
      </c>
      <c r="C100" s="81">
        <v>26070</v>
      </c>
      <c r="D100" s="81">
        <v>128511</v>
      </c>
      <c r="E100" s="81">
        <v>1625211</v>
      </c>
      <c r="F100" s="81">
        <f t="shared" ref="F100:F124" si="295">B100-B99</f>
        <v>1122</v>
      </c>
      <c r="G100" s="81">
        <f t="shared" ref="G100:G124" si="296">C100-C99</f>
        <v>213</v>
      </c>
      <c r="H100" s="81">
        <f t="shared" ref="H100:H124" si="297">D100-D99</f>
        <v>2509</v>
      </c>
      <c r="I100" s="81">
        <f t="shared" ref="I100:I124" si="298">B100-C100-D100</f>
        <v>66866</v>
      </c>
      <c r="J100" s="82">
        <f t="shared" ref="J100:J124" si="299">F100/I99*$B$2/($B$2-B99)</f>
        <v>1.6465286317631792E-2</v>
      </c>
      <c r="K100" s="82">
        <f t="shared" ref="K100:K124" si="300">G100/I99</f>
        <v>3.1110332135658573E-3</v>
      </c>
      <c r="L100" s="82">
        <f t="shared" ref="L100:L124" si="301">H100/I99</f>
        <v>3.6645926445242893E-2</v>
      </c>
      <c r="M100" s="81">
        <f t="shared" ref="M100:M124" si="302">J100/(K100+L100)</f>
        <v>0.41414852792908824</v>
      </c>
      <c r="N100" s="84">
        <f t="shared" ref="N100:N124" si="303">C100/B100</f>
        <v>0.11772568605580568</v>
      </c>
      <c r="O100" s="84"/>
      <c r="P100" s="85">
        <f t="shared" si="283"/>
        <v>0.58032396013493071</v>
      </c>
      <c r="Q100" s="87">
        <f t="shared" si="284"/>
        <v>0.11772568605580568</v>
      </c>
      <c r="R100" s="96">
        <f t="shared" si="285"/>
        <v>0.30195035380926361</v>
      </c>
      <c r="AB100" s="119">
        <f t="shared" si="234"/>
        <v>1144.5714285714287</v>
      </c>
      <c r="AC100" s="120">
        <f t="shared" si="234"/>
        <v>218.14285714285714</v>
      </c>
      <c r="AL100">
        <f t="shared" si="114"/>
        <v>1625211</v>
      </c>
      <c r="AM100">
        <f t="shared" ref="AM100:AM163" si="304">AL100-AL99</f>
        <v>274081</v>
      </c>
      <c r="AN100">
        <f t="shared" si="116"/>
        <v>39154.428571428572</v>
      </c>
      <c r="AO100" s="3">
        <f t="shared" si="117"/>
        <v>8.374422945913372E-4</v>
      </c>
    </row>
    <row r="101" spans="1:41" ht="13.8" x14ac:dyDescent="0.25">
      <c r="A101" s="95">
        <v>43959</v>
      </c>
      <c r="B101" s="81">
        <v>222857</v>
      </c>
      <c r="C101" s="81">
        <v>26299</v>
      </c>
      <c r="D101" s="81">
        <v>131148</v>
      </c>
      <c r="E101" s="81"/>
      <c r="F101" s="81">
        <f t="shared" si="295"/>
        <v>1410</v>
      </c>
      <c r="G101" s="81">
        <f t="shared" si="296"/>
        <v>229</v>
      </c>
      <c r="H101" s="81">
        <f t="shared" si="297"/>
        <v>2637</v>
      </c>
      <c r="I101" s="81">
        <f t="shared" si="298"/>
        <v>65410</v>
      </c>
      <c r="J101" s="82">
        <f t="shared" si="299"/>
        <v>2.1187300493405472E-2</v>
      </c>
      <c r="K101" s="82">
        <f t="shared" si="300"/>
        <v>3.4247599676965872E-3</v>
      </c>
      <c r="L101" s="82">
        <f t="shared" si="301"/>
        <v>3.9437083121466814E-2</v>
      </c>
      <c r="M101" s="81">
        <f t="shared" si="302"/>
        <v>0.49431613216749837</v>
      </c>
      <c r="N101" s="84">
        <f t="shared" si="303"/>
        <v>0.11800840897974935</v>
      </c>
      <c r="O101" s="84"/>
      <c r="P101" s="85">
        <f t="shared" si="283"/>
        <v>0.588484992618585</v>
      </c>
      <c r="Q101" s="87">
        <f t="shared" si="284"/>
        <v>0.11800840897974935</v>
      </c>
      <c r="R101" s="96">
        <f t="shared" si="285"/>
        <v>0.2935065984016656</v>
      </c>
      <c r="AB101" s="119">
        <f t="shared" si="234"/>
        <v>1121.2142857142858</v>
      </c>
      <c r="AC101" s="120">
        <f>AVERAGE(G95:G101)</f>
        <v>211.07142857142858</v>
      </c>
      <c r="AL101">
        <f t="shared" si="114"/>
        <v>1625211</v>
      </c>
      <c r="AM101">
        <f t="shared" si="304"/>
        <v>0</v>
      </c>
      <c r="AN101">
        <f t="shared" si="116"/>
        <v>39154.428571428572</v>
      </c>
      <c r="AO101" s="3">
        <f t="shared" si="117"/>
        <v>8.374422945913372E-4</v>
      </c>
    </row>
    <row r="102" spans="1:41" ht="13.8" x14ac:dyDescent="0.25">
      <c r="A102" s="95">
        <v>43960</v>
      </c>
      <c r="B102" s="81">
        <v>223578</v>
      </c>
      <c r="C102" s="81">
        <v>26478</v>
      </c>
      <c r="D102" s="81">
        <v>133952</v>
      </c>
      <c r="E102" s="81"/>
      <c r="F102" s="81">
        <f t="shared" si="295"/>
        <v>721</v>
      </c>
      <c r="G102" s="81">
        <f t="shared" si="296"/>
        <v>179</v>
      </c>
      <c r="H102" s="81">
        <f t="shared" si="297"/>
        <v>2804</v>
      </c>
      <c r="I102" s="81">
        <f t="shared" si="298"/>
        <v>63148</v>
      </c>
      <c r="J102" s="82">
        <f t="shared" si="299"/>
        <v>1.1075571184649273E-2</v>
      </c>
      <c r="K102" s="82">
        <f t="shared" si="300"/>
        <v>2.7365846200886716E-3</v>
      </c>
      <c r="L102" s="82">
        <f t="shared" si="301"/>
        <v>4.2868062987310808E-2</v>
      </c>
      <c r="M102" s="81">
        <f t="shared" si="302"/>
        <v>0.24286058035129365</v>
      </c>
      <c r="N102" s="84">
        <f t="shared" si="303"/>
        <v>0.11842846791723693</v>
      </c>
      <c r="O102" s="84"/>
      <c r="P102" s="85">
        <f t="shared" si="283"/>
        <v>0.59912871570548087</v>
      </c>
      <c r="Q102" s="87">
        <f t="shared" si="284"/>
        <v>0.11842846791723693</v>
      </c>
      <c r="R102" s="96">
        <f t="shared" si="285"/>
        <v>0.28244281637728219</v>
      </c>
      <c r="AB102" s="119">
        <f t="shared" si="234"/>
        <v>999.42857142857144</v>
      </c>
      <c r="AC102" s="120">
        <f t="shared" si="234"/>
        <v>196.85714285714286</v>
      </c>
      <c r="AL102">
        <f t="shared" si="114"/>
        <v>1625211</v>
      </c>
      <c r="AM102">
        <f t="shared" si="304"/>
        <v>0</v>
      </c>
      <c r="AN102">
        <f t="shared" si="116"/>
        <v>39154.428571428572</v>
      </c>
      <c r="AO102" s="3">
        <f t="shared" si="117"/>
        <v>8.374422945913372E-4</v>
      </c>
    </row>
    <row r="103" spans="1:41" ht="13.8" x14ac:dyDescent="0.25">
      <c r="A103" s="95">
        <v>43961</v>
      </c>
      <c r="B103" s="81">
        <v>224350</v>
      </c>
      <c r="C103" s="81">
        <v>26621</v>
      </c>
      <c r="D103" s="81">
        <v>136166</v>
      </c>
      <c r="E103" s="81"/>
      <c r="F103" s="81">
        <f t="shared" si="295"/>
        <v>772</v>
      </c>
      <c r="G103" s="81">
        <f t="shared" si="296"/>
        <v>143</v>
      </c>
      <c r="H103" s="81">
        <f t="shared" si="297"/>
        <v>2214</v>
      </c>
      <c r="I103" s="81">
        <f t="shared" si="298"/>
        <v>61563</v>
      </c>
      <c r="J103" s="82">
        <f t="shared" si="299"/>
        <v>1.228398978168845E-2</v>
      </c>
      <c r="K103" s="82">
        <f t="shared" si="300"/>
        <v>2.2645214416925318E-3</v>
      </c>
      <c r="L103" s="82">
        <f t="shared" si="301"/>
        <v>3.5060492810540321E-2</v>
      </c>
      <c r="M103" s="81">
        <f t="shared" si="302"/>
        <v>0.32910877672213079</v>
      </c>
      <c r="N103" s="84">
        <f t="shared" si="303"/>
        <v>0.11865834633385336</v>
      </c>
      <c r="O103" s="84"/>
      <c r="P103" s="85">
        <f t="shared" si="283"/>
        <v>0.60693559170938272</v>
      </c>
      <c r="Q103" s="87">
        <f t="shared" si="284"/>
        <v>0.11865834633385336</v>
      </c>
      <c r="R103" s="96">
        <f t="shared" si="285"/>
        <v>0.27440606195676387</v>
      </c>
      <c r="AB103" s="119">
        <f t="shared" si="234"/>
        <v>983.42857142857144</v>
      </c>
      <c r="AC103" s="120">
        <f t="shared" si="234"/>
        <v>193.85714285714286</v>
      </c>
      <c r="AL103">
        <f t="shared" si="114"/>
        <v>1625211</v>
      </c>
      <c r="AM103">
        <f t="shared" si="304"/>
        <v>0</v>
      </c>
      <c r="AN103">
        <f t="shared" si="116"/>
        <v>39154.428571428572</v>
      </c>
      <c r="AO103" s="3">
        <f t="shared" si="117"/>
        <v>8.374422945913372E-4</v>
      </c>
    </row>
    <row r="104" spans="1:41" ht="13.8" x14ac:dyDescent="0.25">
      <c r="A104" s="95">
        <v>43962</v>
      </c>
      <c r="B104" s="81">
        <v>227436</v>
      </c>
      <c r="C104" s="81">
        <v>26744</v>
      </c>
      <c r="D104" s="81">
        <v>137139</v>
      </c>
      <c r="E104" s="81"/>
      <c r="F104" s="81">
        <f t="shared" si="295"/>
        <v>3086</v>
      </c>
      <c r="G104" s="81">
        <f t="shared" si="296"/>
        <v>123</v>
      </c>
      <c r="H104" s="81">
        <f t="shared" si="297"/>
        <v>973</v>
      </c>
      <c r="I104" s="81">
        <f t="shared" si="298"/>
        <v>63553</v>
      </c>
      <c r="J104" s="82">
        <f t="shared" si="299"/>
        <v>5.0369205267340442E-2</v>
      </c>
      <c r="K104" s="82">
        <f t="shared" si="300"/>
        <v>1.9979533161151989E-3</v>
      </c>
      <c r="L104" s="82">
        <f t="shared" si="301"/>
        <v>1.5804947777073891E-2</v>
      </c>
      <c r="M104" s="81">
        <f t="shared" si="302"/>
        <v>2.8292695108332842</v>
      </c>
      <c r="N104" s="84">
        <f t="shared" si="303"/>
        <v>0.11758912397333755</v>
      </c>
      <c r="O104" s="84"/>
      <c r="P104" s="85">
        <f t="shared" si="283"/>
        <v>0.60297842030285442</v>
      </c>
      <c r="Q104" s="87">
        <f t="shared" si="284"/>
        <v>0.11758912397333755</v>
      </c>
      <c r="R104" s="96">
        <f t="shared" si="285"/>
        <v>0.27943245572380804</v>
      </c>
      <c r="AB104" s="119">
        <f t="shared" si="234"/>
        <v>1346.4285714285713</v>
      </c>
      <c r="AC104" s="120">
        <f t="shared" si="234"/>
        <v>188</v>
      </c>
      <c r="AL104">
        <f t="shared" si="114"/>
        <v>1625211</v>
      </c>
      <c r="AM104">
        <f t="shared" si="304"/>
        <v>0</v>
      </c>
      <c r="AN104">
        <f t="shared" si="116"/>
        <v>39154.428571428572</v>
      </c>
      <c r="AO104" s="3">
        <f t="shared" si="117"/>
        <v>8.374422945913372E-4</v>
      </c>
    </row>
    <row r="105" spans="1:41" ht="13.8" x14ac:dyDescent="0.25">
      <c r="A105" s="95">
        <v>43963</v>
      </c>
      <c r="B105" s="81">
        <v>228030</v>
      </c>
      <c r="C105" s="81">
        <v>26920</v>
      </c>
      <c r="D105" s="81">
        <v>138980</v>
      </c>
      <c r="E105" s="81"/>
      <c r="F105" s="81">
        <f t="shared" si="295"/>
        <v>594</v>
      </c>
      <c r="G105" s="81">
        <f t="shared" si="296"/>
        <v>176</v>
      </c>
      <c r="H105" s="81">
        <f t="shared" si="297"/>
        <v>1841</v>
      </c>
      <c r="I105" s="81">
        <f t="shared" si="298"/>
        <v>62130</v>
      </c>
      <c r="J105" s="82">
        <f t="shared" si="299"/>
        <v>9.3922175847658204E-3</v>
      </c>
      <c r="K105" s="82">
        <f t="shared" si="300"/>
        <v>2.7693421238965902E-3</v>
      </c>
      <c r="L105" s="82">
        <f t="shared" si="301"/>
        <v>2.8967948011895582E-2</v>
      </c>
      <c r="M105" s="81">
        <f t="shared" si="302"/>
        <v>0.29593634316540518</v>
      </c>
      <c r="N105" s="84">
        <f t="shared" si="303"/>
        <v>0.11805464193307898</v>
      </c>
      <c r="O105" s="84"/>
      <c r="P105" s="85">
        <f t="shared" si="283"/>
        <v>0.60948120861290178</v>
      </c>
      <c r="Q105" s="87">
        <f t="shared" si="284"/>
        <v>0.11805464193307898</v>
      </c>
      <c r="R105" s="96">
        <f t="shared" si="285"/>
        <v>0.2724641494540192</v>
      </c>
      <c r="AB105" s="119">
        <f t="shared" si="234"/>
        <v>1243</v>
      </c>
      <c r="AC105" s="120">
        <f t="shared" si="234"/>
        <v>186.71428571428572</v>
      </c>
      <c r="AL105">
        <f t="shared" si="114"/>
        <v>1625211</v>
      </c>
      <c r="AM105">
        <f t="shared" si="304"/>
        <v>0</v>
      </c>
      <c r="AN105">
        <f t="shared" si="116"/>
        <v>39154.428571428572</v>
      </c>
      <c r="AO105" s="3">
        <f t="shared" si="117"/>
        <v>8.374422945913372E-4</v>
      </c>
    </row>
    <row r="106" spans="1:41" ht="13.8" x14ac:dyDescent="0.25">
      <c r="A106" s="95">
        <v>43964</v>
      </c>
      <c r="B106" s="81">
        <v>228691</v>
      </c>
      <c r="C106" s="81">
        <v>27104</v>
      </c>
      <c r="D106" s="81">
        <v>140823</v>
      </c>
      <c r="E106" s="81"/>
      <c r="F106" s="81">
        <f t="shared" si="295"/>
        <v>661</v>
      </c>
      <c r="G106" s="81">
        <f t="shared" si="296"/>
        <v>184</v>
      </c>
      <c r="H106" s="81">
        <f t="shared" si="297"/>
        <v>1843</v>
      </c>
      <c r="I106" s="81">
        <f t="shared" si="298"/>
        <v>60764</v>
      </c>
      <c r="J106" s="82">
        <f t="shared" si="299"/>
        <v>1.0691124983275544E-2</v>
      </c>
      <c r="K106" s="82">
        <f t="shared" si="300"/>
        <v>2.9615322710445841E-3</v>
      </c>
      <c r="L106" s="82">
        <f t="shared" si="301"/>
        <v>2.9663608562691131E-2</v>
      </c>
      <c r="M106" s="81">
        <f t="shared" si="302"/>
        <v>0.32769590291608758</v>
      </c>
      <c r="N106" s="84">
        <f t="shared" si="303"/>
        <v>0.11851800027110818</v>
      </c>
      <c r="O106" s="84"/>
      <c r="P106" s="85">
        <f t="shared" si="283"/>
        <v>0.61577849587434574</v>
      </c>
      <c r="Q106" s="87">
        <f t="shared" si="284"/>
        <v>0.11851800027110818</v>
      </c>
      <c r="R106" s="96">
        <f t="shared" si="285"/>
        <v>0.26570350385454611</v>
      </c>
      <c r="AB106" s="119">
        <f t="shared" si="234"/>
        <v>1195.1428571428571</v>
      </c>
      <c r="AC106" s="120">
        <f t="shared" si="234"/>
        <v>178.14285714285714</v>
      </c>
      <c r="AL106">
        <f t="shared" si="114"/>
        <v>1625211</v>
      </c>
      <c r="AM106">
        <f t="shared" si="304"/>
        <v>0</v>
      </c>
      <c r="AN106">
        <f t="shared" si="116"/>
        <v>39154.428571428572</v>
      </c>
      <c r="AO106" s="3">
        <f t="shared" ref="AO106:AO169" si="305">AN106/$B$2</f>
        <v>8.374422945913372E-4</v>
      </c>
    </row>
    <row r="107" spans="1:41" ht="13.8" x14ac:dyDescent="0.25">
      <c r="A107" s="95">
        <v>43965</v>
      </c>
      <c r="B107" s="81">
        <v>229540</v>
      </c>
      <c r="C107" s="81">
        <v>27321</v>
      </c>
      <c r="D107" s="81">
        <v>143374</v>
      </c>
      <c r="E107" s="81">
        <v>1919411</v>
      </c>
      <c r="F107" s="81">
        <f t="shared" si="295"/>
        <v>849</v>
      </c>
      <c r="G107" s="81">
        <f t="shared" si="296"/>
        <v>217</v>
      </c>
      <c r="H107" s="81">
        <f t="shared" si="297"/>
        <v>2551</v>
      </c>
      <c r="I107" s="81">
        <f t="shared" si="298"/>
        <v>58845</v>
      </c>
      <c r="J107" s="82">
        <f t="shared" si="299"/>
        <v>1.4040766142296501E-2</v>
      </c>
      <c r="K107" s="82">
        <f t="shared" si="300"/>
        <v>3.5711934698176551E-3</v>
      </c>
      <c r="L107" s="82">
        <f t="shared" si="301"/>
        <v>4.198209466131262E-2</v>
      </c>
      <c r="M107" s="81">
        <f t="shared" si="302"/>
        <v>0.30822728102258112</v>
      </c>
      <c r="N107" s="84">
        <f t="shared" si="303"/>
        <v>0.11902500653480874</v>
      </c>
      <c r="O107" s="84"/>
      <c r="P107" s="85">
        <f t="shared" si="283"/>
        <v>0.62461444628387208</v>
      </c>
      <c r="Q107" s="87">
        <f t="shared" si="284"/>
        <v>0.11902500653480874</v>
      </c>
      <c r="R107" s="96">
        <f t="shared" si="285"/>
        <v>0.25636054718131918</v>
      </c>
      <c r="AB107" s="119">
        <f t="shared" si="234"/>
        <v>1156.1428571428571</v>
      </c>
      <c r="AC107" s="120">
        <f t="shared" si="234"/>
        <v>178.71428571428572</v>
      </c>
      <c r="AL107">
        <f t="shared" si="114"/>
        <v>1919411</v>
      </c>
      <c r="AM107">
        <f t="shared" si="304"/>
        <v>294200</v>
      </c>
      <c r="AN107">
        <f t="shared" ref="AN107:AN170" si="306">AVERAGE(AM101:AM107)</f>
        <v>42028.571428571428</v>
      </c>
      <c r="AO107" s="3">
        <f t="shared" si="305"/>
        <v>8.9891500347988882E-4</v>
      </c>
    </row>
    <row r="108" spans="1:41" ht="13.8" x14ac:dyDescent="0.25">
      <c r="A108" s="95">
        <v>43966</v>
      </c>
      <c r="B108" s="81">
        <v>230183</v>
      </c>
      <c r="C108" s="81">
        <v>27459</v>
      </c>
      <c r="D108" s="81">
        <v>144783</v>
      </c>
      <c r="E108" s="81"/>
      <c r="F108" s="81">
        <f t="shared" si="295"/>
        <v>643</v>
      </c>
      <c r="G108" s="81">
        <f t="shared" si="296"/>
        <v>138</v>
      </c>
      <c r="H108" s="81">
        <f t="shared" si="297"/>
        <v>1409</v>
      </c>
      <c r="I108" s="81">
        <f t="shared" si="298"/>
        <v>57941</v>
      </c>
      <c r="J108" s="82">
        <f t="shared" si="299"/>
        <v>1.0980921870119927E-2</v>
      </c>
      <c r="K108" s="82">
        <f t="shared" si="300"/>
        <v>2.3451440224318124E-3</v>
      </c>
      <c r="L108" s="82">
        <f t="shared" si="301"/>
        <v>2.3944260344974086E-2</v>
      </c>
      <c r="M108" s="81">
        <f t="shared" si="302"/>
        <v>0.41769382511131675</v>
      </c>
      <c r="N108" s="84">
        <f t="shared" si="303"/>
        <v>0.11929204154954971</v>
      </c>
      <c r="O108" s="84"/>
      <c r="P108" s="85">
        <f t="shared" si="283"/>
        <v>0.62899084641350578</v>
      </c>
      <c r="Q108" s="87">
        <f t="shared" si="284"/>
        <v>0.11929204154954971</v>
      </c>
      <c r="R108" s="96">
        <f t="shared" si="285"/>
        <v>0.25171711203694447</v>
      </c>
      <c r="AB108" s="119">
        <f t="shared" ref="AB108:AC123" si="307">AVERAGE(F102:F108)</f>
        <v>1046.5714285714287</v>
      </c>
      <c r="AC108" s="120">
        <f t="shared" si="307"/>
        <v>165.71428571428572</v>
      </c>
      <c r="AL108">
        <f t="shared" si="114"/>
        <v>1919411</v>
      </c>
      <c r="AM108">
        <f t="shared" si="304"/>
        <v>0</v>
      </c>
      <c r="AN108">
        <f t="shared" si="306"/>
        <v>42028.571428571428</v>
      </c>
      <c r="AO108" s="3">
        <f t="shared" si="305"/>
        <v>8.9891500347988882E-4</v>
      </c>
    </row>
    <row r="109" spans="1:41" ht="13.8" x14ac:dyDescent="0.25">
      <c r="A109" s="95">
        <v>43967</v>
      </c>
      <c r="B109" s="81">
        <v>230698</v>
      </c>
      <c r="C109" s="81">
        <v>27563</v>
      </c>
      <c r="D109" s="81">
        <v>146446</v>
      </c>
      <c r="E109" s="81"/>
      <c r="F109" s="81">
        <f t="shared" si="295"/>
        <v>515</v>
      </c>
      <c r="G109" s="81">
        <f t="shared" si="296"/>
        <v>104</v>
      </c>
      <c r="H109" s="81">
        <f t="shared" si="297"/>
        <v>1663</v>
      </c>
      <c r="I109" s="81">
        <f t="shared" si="298"/>
        <v>56689</v>
      </c>
      <c r="J109" s="82">
        <f t="shared" si="299"/>
        <v>8.9323275557333347E-3</v>
      </c>
      <c r="K109" s="82">
        <f t="shared" si="300"/>
        <v>1.7949293246578416E-3</v>
      </c>
      <c r="L109" s="82">
        <f t="shared" si="301"/>
        <v>2.8701610258711447E-2</v>
      </c>
      <c r="M109" s="81">
        <f t="shared" si="302"/>
        <v>0.29289642948882011</v>
      </c>
      <c r="N109" s="84">
        <f t="shared" si="303"/>
        <v>0.11947654509358556</v>
      </c>
      <c r="O109" s="84"/>
      <c r="P109" s="85">
        <f t="shared" si="283"/>
        <v>0.63479527347441245</v>
      </c>
      <c r="Q109" s="87">
        <f t="shared" si="284"/>
        <v>0.11947654509358556</v>
      </c>
      <c r="R109" s="96">
        <f t="shared" si="285"/>
        <v>0.24572818143200204</v>
      </c>
      <c r="AB109" s="119">
        <f t="shared" si="307"/>
        <v>1017.1428571428571</v>
      </c>
      <c r="AC109" s="120">
        <f t="shared" si="307"/>
        <v>155</v>
      </c>
      <c r="AL109">
        <f t="shared" si="114"/>
        <v>1919411</v>
      </c>
      <c r="AM109">
        <f t="shared" si="304"/>
        <v>0</v>
      </c>
      <c r="AN109">
        <f t="shared" si="306"/>
        <v>42028.571428571428</v>
      </c>
      <c r="AO109" s="3">
        <f t="shared" si="305"/>
        <v>8.9891500347988882E-4</v>
      </c>
    </row>
    <row r="110" spans="1:41" ht="13.8" x14ac:dyDescent="0.25">
      <c r="A110" s="95">
        <v>43968</v>
      </c>
      <c r="B110" s="81">
        <v>230698</v>
      </c>
      <c r="C110" s="81">
        <v>27563</v>
      </c>
      <c r="D110" s="81">
        <v>146446</v>
      </c>
      <c r="E110" s="81"/>
      <c r="F110" s="81">
        <f t="shared" si="295"/>
        <v>0</v>
      </c>
      <c r="G110" s="81">
        <f t="shared" si="296"/>
        <v>0</v>
      </c>
      <c r="H110" s="81">
        <f t="shared" si="297"/>
        <v>0</v>
      </c>
      <c r="I110" s="81">
        <f t="shared" si="298"/>
        <v>56689</v>
      </c>
      <c r="J110" s="82">
        <f t="shared" si="299"/>
        <v>0</v>
      </c>
      <c r="K110" s="82">
        <f t="shared" si="300"/>
        <v>0</v>
      </c>
      <c r="L110" s="82">
        <f t="shared" si="301"/>
        <v>0</v>
      </c>
      <c r="M110" s="81" t="e">
        <f t="shared" si="302"/>
        <v>#DIV/0!</v>
      </c>
      <c r="N110" s="84">
        <f t="shared" si="303"/>
        <v>0.11947654509358556</v>
      </c>
      <c r="O110" s="84"/>
      <c r="P110" s="85">
        <f t="shared" si="283"/>
        <v>0.63479527347441245</v>
      </c>
      <c r="Q110" s="87">
        <f t="shared" si="284"/>
        <v>0.11947654509358556</v>
      </c>
      <c r="R110" s="96">
        <f t="shared" si="285"/>
        <v>0.24572818143200204</v>
      </c>
      <c r="AB110" s="119">
        <f t="shared" si="307"/>
        <v>906.85714285714289</v>
      </c>
      <c r="AC110" s="120">
        <f t="shared" si="307"/>
        <v>134.57142857142858</v>
      </c>
      <c r="AL110">
        <f t="shared" si="114"/>
        <v>1919411</v>
      </c>
      <c r="AM110">
        <f t="shared" si="304"/>
        <v>0</v>
      </c>
      <c r="AN110">
        <f t="shared" si="306"/>
        <v>42028.571428571428</v>
      </c>
      <c r="AO110" s="3">
        <f t="shared" si="305"/>
        <v>8.9891500347988882E-4</v>
      </c>
    </row>
    <row r="111" spans="1:41" ht="13.8" x14ac:dyDescent="0.25">
      <c r="A111" s="95">
        <v>43969</v>
      </c>
      <c r="B111" s="81">
        <v>231606</v>
      </c>
      <c r="C111" s="81">
        <v>27709</v>
      </c>
      <c r="D111" s="81">
        <v>150376</v>
      </c>
      <c r="E111" s="81"/>
      <c r="F111" s="81">
        <f t="shared" si="295"/>
        <v>908</v>
      </c>
      <c r="G111" s="81">
        <f t="shared" si="296"/>
        <v>146</v>
      </c>
      <c r="H111" s="81">
        <f t="shared" si="297"/>
        <v>3930</v>
      </c>
      <c r="I111" s="81">
        <f t="shared" si="298"/>
        <v>53521</v>
      </c>
      <c r="J111" s="82">
        <f t="shared" si="299"/>
        <v>1.6096640987701312E-2</v>
      </c>
      <c r="K111" s="82">
        <f t="shared" si="300"/>
        <v>2.5754555557515567E-3</v>
      </c>
      <c r="L111" s="82">
        <f t="shared" si="301"/>
        <v>6.9325618726737107E-2</v>
      </c>
      <c r="M111" s="81">
        <f t="shared" si="302"/>
        <v>0.22387205126393514</v>
      </c>
      <c r="N111" s="84">
        <f t="shared" si="303"/>
        <v>0.11963852404514563</v>
      </c>
      <c r="O111" s="84"/>
      <c r="P111" s="85">
        <f t="shared" si="283"/>
        <v>0.64927506195867124</v>
      </c>
      <c r="Q111" s="87">
        <f t="shared" si="284"/>
        <v>0.11963852404514563</v>
      </c>
      <c r="R111" s="96">
        <f t="shared" si="285"/>
        <v>0.23108641399618313</v>
      </c>
      <c r="AB111" s="119">
        <f t="shared" si="307"/>
        <v>595.71428571428567</v>
      </c>
      <c r="AC111" s="120">
        <f t="shared" si="307"/>
        <v>137.85714285714286</v>
      </c>
      <c r="AL111">
        <f t="shared" si="114"/>
        <v>1919411</v>
      </c>
      <c r="AM111">
        <f t="shared" si="304"/>
        <v>0</v>
      </c>
      <c r="AN111">
        <f t="shared" si="306"/>
        <v>42028.571428571428</v>
      </c>
      <c r="AO111" s="3">
        <f t="shared" si="305"/>
        <v>8.9891500347988882E-4</v>
      </c>
    </row>
    <row r="112" spans="1:41" ht="13.8" x14ac:dyDescent="0.25">
      <c r="A112" s="95">
        <v>43970</v>
      </c>
      <c r="B112" s="81">
        <v>232037</v>
      </c>
      <c r="C112" s="81">
        <v>27778</v>
      </c>
      <c r="D112" s="81">
        <v>150376</v>
      </c>
      <c r="E112" s="81"/>
      <c r="F112" s="81">
        <f t="shared" si="295"/>
        <v>431</v>
      </c>
      <c r="G112" s="81">
        <f t="shared" si="296"/>
        <v>69</v>
      </c>
      <c r="H112" s="81">
        <f t="shared" si="297"/>
        <v>0</v>
      </c>
      <c r="I112" s="81">
        <f t="shared" si="298"/>
        <v>53883</v>
      </c>
      <c r="J112" s="82">
        <f t="shared" si="299"/>
        <v>8.0930035771816251E-3</v>
      </c>
      <c r="K112" s="82">
        <f t="shared" si="300"/>
        <v>1.289213579716373E-3</v>
      </c>
      <c r="L112" s="82">
        <f t="shared" si="301"/>
        <v>0</v>
      </c>
      <c r="M112" s="81">
        <f t="shared" si="302"/>
        <v>6.277473108033881</v>
      </c>
      <c r="N112" s="84">
        <f t="shared" si="303"/>
        <v>0.11971366635493477</v>
      </c>
      <c r="O112" s="84"/>
      <c r="P112" s="85">
        <f t="shared" si="283"/>
        <v>0.64806905795196457</v>
      </c>
      <c r="Q112" s="87">
        <f t="shared" si="284"/>
        <v>0.11971366635493477</v>
      </c>
      <c r="R112" s="96">
        <f t="shared" si="285"/>
        <v>0.23221727569310069</v>
      </c>
      <c r="AB112" s="119">
        <f t="shared" si="307"/>
        <v>572.42857142857144</v>
      </c>
      <c r="AC112" s="120">
        <f t="shared" si="307"/>
        <v>122.57142857142857</v>
      </c>
      <c r="AL112">
        <f t="shared" si="114"/>
        <v>1919411</v>
      </c>
      <c r="AM112">
        <f t="shared" si="304"/>
        <v>0</v>
      </c>
      <c r="AN112">
        <f t="shared" si="306"/>
        <v>42028.571428571428</v>
      </c>
      <c r="AO112" s="3">
        <f t="shared" si="305"/>
        <v>8.9891500347988882E-4</v>
      </c>
    </row>
    <row r="113" spans="1:41" ht="13.8" x14ac:dyDescent="0.25">
      <c r="A113" s="95">
        <v>43971</v>
      </c>
      <c r="B113" s="81">
        <v>232555</v>
      </c>
      <c r="C113" s="81">
        <v>27888</v>
      </c>
      <c r="D113" s="81">
        <v>150376</v>
      </c>
      <c r="E113" s="81"/>
      <c r="F113" s="81">
        <f t="shared" si="295"/>
        <v>518</v>
      </c>
      <c r="G113" s="81">
        <f t="shared" si="296"/>
        <v>110</v>
      </c>
      <c r="H113" s="81">
        <f t="shared" si="297"/>
        <v>0</v>
      </c>
      <c r="I113" s="81">
        <f t="shared" si="298"/>
        <v>54291</v>
      </c>
      <c r="J113" s="82">
        <f t="shared" si="299"/>
        <v>9.6613696113922575E-3</v>
      </c>
      <c r="K113" s="82">
        <f t="shared" si="300"/>
        <v>2.0414602008054488E-3</v>
      </c>
      <c r="L113" s="82">
        <f t="shared" si="301"/>
        <v>0</v>
      </c>
      <c r="M113" s="81">
        <f t="shared" si="302"/>
        <v>4.7325779888240822</v>
      </c>
      <c r="N113" s="84">
        <f t="shared" si="303"/>
        <v>0.11992001892025542</v>
      </c>
      <c r="O113" s="84"/>
      <c r="P113" s="85">
        <f t="shared" si="283"/>
        <v>0.64662552944464746</v>
      </c>
      <c r="Q113" s="87">
        <f t="shared" si="284"/>
        <v>0.11992001892025542</v>
      </c>
      <c r="R113" s="96">
        <f t="shared" si="285"/>
        <v>0.23345445163509715</v>
      </c>
      <c r="AB113" s="119">
        <f t="shared" si="307"/>
        <v>552</v>
      </c>
      <c r="AC113" s="120">
        <f t="shared" si="307"/>
        <v>112</v>
      </c>
      <c r="AL113">
        <f t="shared" si="114"/>
        <v>1919411</v>
      </c>
      <c r="AM113">
        <f t="shared" si="304"/>
        <v>0</v>
      </c>
      <c r="AN113">
        <f t="shared" si="306"/>
        <v>42028.571428571428</v>
      </c>
      <c r="AO113" s="3">
        <f t="shared" si="305"/>
        <v>8.9891500347988882E-4</v>
      </c>
    </row>
    <row r="114" spans="1:41" ht="13.8" x14ac:dyDescent="0.25">
      <c r="A114" s="95">
        <v>43972</v>
      </c>
      <c r="B114" s="81">
        <v>233037</v>
      </c>
      <c r="C114" s="81">
        <v>27940</v>
      </c>
      <c r="D114" s="81">
        <v>150376</v>
      </c>
      <c r="E114" s="81">
        <v>2221497</v>
      </c>
      <c r="F114" s="81">
        <f t="shared" si="295"/>
        <v>482</v>
      </c>
      <c r="G114" s="81">
        <f t="shared" si="296"/>
        <v>52</v>
      </c>
      <c r="H114" s="81">
        <f t="shared" si="297"/>
        <v>0</v>
      </c>
      <c r="I114" s="81">
        <f t="shared" si="298"/>
        <v>54721</v>
      </c>
      <c r="J114" s="82">
        <f t="shared" si="299"/>
        <v>8.922462629398829E-3</v>
      </c>
      <c r="K114" s="82">
        <f t="shared" si="300"/>
        <v>9.5780147722458601E-4</v>
      </c>
      <c r="L114" s="82">
        <f t="shared" si="301"/>
        <v>0</v>
      </c>
      <c r="M114" s="81">
        <f t="shared" si="302"/>
        <v>9.3155657425517653</v>
      </c>
      <c r="N114" s="84">
        <f t="shared" si="303"/>
        <v>0.11989512395027399</v>
      </c>
      <c r="O114" s="84"/>
      <c r="P114" s="85">
        <f t="shared" si="283"/>
        <v>0.64528808729944176</v>
      </c>
      <c r="Q114" s="87">
        <f t="shared" si="284"/>
        <v>0.11989512395027399</v>
      </c>
      <c r="R114" s="96">
        <f t="shared" si="285"/>
        <v>0.23481678875028422</v>
      </c>
      <c r="AB114" s="119">
        <f t="shared" si="307"/>
        <v>499.57142857142856</v>
      </c>
      <c r="AC114" s="120">
        <f t="shared" si="307"/>
        <v>88.428571428571431</v>
      </c>
      <c r="AL114">
        <f t="shared" si="114"/>
        <v>2221497</v>
      </c>
      <c r="AM114">
        <f t="shared" si="304"/>
        <v>302086</v>
      </c>
      <c r="AN114">
        <f t="shared" si="306"/>
        <v>43155.142857142855</v>
      </c>
      <c r="AO114" s="3">
        <f t="shared" si="305"/>
        <v>9.2301032542904714E-4</v>
      </c>
    </row>
    <row r="115" spans="1:41" ht="13.8" x14ac:dyDescent="0.25">
      <c r="A115" s="95">
        <v>43973</v>
      </c>
      <c r="B115" s="81">
        <v>234824</v>
      </c>
      <c r="C115" s="81">
        <v>28628</v>
      </c>
      <c r="D115" s="81">
        <v>150376</v>
      </c>
      <c r="E115" s="81"/>
      <c r="F115" s="81">
        <f t="shared" si="295"/>
        <v>1787</v>
      </c>
      <c r="G115" s="81">
        <f t="shared" si="296"/>
        <v>688</v>
      </c>
      <c r="H115" s="81">
        <f t="shared" si="297"/>
        <v>0</v>
      </c>
      <c r="I115" s="81">
        <f t="shared" si="298"/>
        <v>55820</v>
      </c>
      <c r="J115" s="82">
        <f t="shared" si="299"/>
        <v>3.2820150430930041E-2</v>
      </c>
      <c r="K115" s="82">
        <f t="shared" si="300"/>
        <v>1.2572869647850003E-2</v>
      </c>
      <c r="L115" s="82">
        <f t="shared" si="301"/>
        <v>0</v>
      </c>
      <c r="M115" s="81">
        <f t="shared" si="302"/>
        <v>2.6103945519344807</v>
      </c>
      <c r="N115" s="84">
        <f t="shared" si="303"/>
        <v>0.12191258133751234</v>
      </c>
      <c r="O115" s="84"/>
      <c r="P115" s="85">
        <f t="shared" si="283"/>
        <v>0.64037747419343849</v>
      </c>
      <c r="Q115" s="87">
        <f t="shared" si="284"/>
        <v>0.12191258133751234</v>
      </c>
      <c r="R115" s="96">
        <f t="shared" si="285"/>
        <v>0.23770994446904914</v>
      </c>
      <c r="AB115" s="119">
        <f t="shared" si="307"/>
        <v>663</v>
      </c>
      <c r="AC115" s="120">
        <f t="shared" si="307"/>
        <v>167</v>
      </c>
      <c r="AL115">
        <f t="shared" si="114"/>
        <v>2221497</v>
      </c>
      <c r="AM115">
        <f t="shared" si="304"/>
        <v>0</v>
      </c>
      <c r="AN115">
        <f t="shared" si="306"/>
        <v>43155.142857142855</v>
      </c>
      <c r="AO115" s="3">
        <f t="shared" si="305"/>
        <v>9.2301032542904714E-4</v>
      </c>
    </row>
    <row r="116" spans="1:41" ht="13.8" x14ac:dyDescent="0.25">
      <c r="A116" s="95">
        <v>43974</v>
      </c>
      <c r="B116" s="81">
        <v>235290</v>
      </c>
      <c r="C116" s="81">
        <v>28678</v>
      </c>
      <c r="D116" s="81">
        <v>150376</v>
      </c>
      <c r="E116" s="81"/>
      <c r="F116" s="81">
        <f t="shared" si="295"/>
        <v>466</v>
      </c>
      <c r="G116" s="81">
        <f t="shared" si="296"/>
        <v>50</v>
      </c>
      <c r="H116" s="81">
        <f t="shared" si="297"/>
        <v>0</v>
      </c>
      <c r="I116" s="81">
        <f t="shared" si="298"/>
        <v>56236</v>
      </c>
      <c r="J116" s="82">
        <f t="shared" si="299"/>
        <v>8.3904027332838138E-3</v>
      </c>
      <c r="K116" s="82">
        <f t="shared" si="300"/>
        <v>8.957362952346829E-4</v>
      </c>
      <c r="L116" s="82">
        <f t="shared" si="301"/>
        <v>0</v>
      </c>
      <c r="M116" s="81">
        <f t="shared" si="302"/>
        <v>9.3670456114380496</v>
      </c>
      <c r="N116" s="84">
        <f t="shared" si="303"/>
        <v>0.12188363296357686</v>
      </c>
      <c r="O116" s="84"/>
      <c r="P116" s="85">
        <f t="shared" si="283"/>
        <v>0.63910918441072717</v>
      </c>
      <c r="Q116" s="87">
        <f t="shared" si="284"/>
        <v>0.12188363296357686</v>
      </c>
      <c r="R116" s="96">
        <f t="shared" si="285"/>
        <v>0.23900718262569598</v>
      </c>
      <c r="AB116" s="119">
        <f t="shared" si="307"/>
        <v>656</v>
      </c>
      <c r="AC116" s="120">
        <f t="shared" si="307"/>
        <v>159.28571428571428</v>
      </c>
      <c r="AL116">
        <f t="shared" si="114"/>
        <v>2221497</v>
      </c>
      <c r="AM116">
        <f t="shared" si="304"/>
        <v>0</v>
      </c>
      <c r="AN116">
        <f t="shared" si="306"/>
        <v>43155.142857142855</v>
      </c>
      <c r="AO116" s="3">
        <f t="shared" si="305"/>
        <v>9.2301032542904714E-4</v>
      </c>
    </row>
    <row r="117" spans="1:41" ht="13.8" x14ac:dyDescent="0.25">
      <c r="A117" s="95">
        <v>43975</v>
      </c>
      <c r="B117" s="81">
        <v>235772</v>
      </c>
      <c r="C117" s="81">
        <v>28752</v>
      </c>
      <c r="D117" s="81">
        <v>150376</v>
      </c>
      <c r="E117" s="81"/>
      <c r="F117" s="81">
        <f t="shared" si="295"/>
        <v>482</v>
      </c>
      <c r="G117" s="81">
        <f t="shared" si="296"/>
        <v>74</v>
      </c>
      <c r="H117" s="81">
        <f t="shared" si="297"/>
        <v>0</v>
      </c>
      <c r="I117" s="81">
        <f t="shared" si="298"/>
        <v>56644</v>
      </c>
      <c r="J117" s="82">
        <f t="shared" si="299"/>
        <v>8.6143733246442332E-3</v>
      </c>
      <c r="K117" s="82">
        <f t="shared" si="300"/>
        <v>1.3158830642293192E-3</v>
      </c>
      <c r="L117" s="82">
        <f t="shared" si="301"/>
        <v>0</v>
      </c>
      <c r="M117" s="81">
        <f t="shared" si="302"/>
        <v>6.5464580849282852</v>
      </c>
      <c r="N117" s="84">
        <f t="shared" si="303"/>
        <v>0.12194832295607622</v>
      </c>
      <c r="O117" s="84"/>
      <c r="P117" s="85">
        <f t="shared" si="283"/>
        <v>0.63780262287294509</v>
      </c>
      <c r="Q117" s="87">
        <f t="shared" si="284"/>
        <v>0.12194832295607622</v>
      </c>
      <c r="R117" s="96">
        <f t="shared" si="285"/>
        <v>0.24024905417097875</v>
      </c>
      <c r="AB117" s="119">
        <f t="shared" si="307"/>
        <v>724.85714285714289</v>
      </c>
      <c r="AC117" s="120">
        <f>AVERAGE(G111:G117)</f>
        <v>169.85714285714286</v>
      </c>
      <c r="AL117">
        <f t="shared" si="114"/>
        <v>2221497</v>
      </c>
      <c r="AM117">
        <f t="shared" si="304"/>
        <v>0</v>
      </c>
      <c r="AN117">
        <f t="shared" si="306"/>
        <v>43155.142857142855</v>
      </c>
      <c r="AO117" s="3">
        <f t="shared" si="305"/>
        <v>9.2301032542904714E-4</v>
      </c>
    </row>
    <row r="118" spans="1:41" ht="13.8" x14ac:dyDescent="0.25">
      <c r="A118" s="95">
        <v>43976</v>
      </c>
      <c r="B118" s="81">
        <v>235400</v>
      </c>
      <c r="C118" s="81">
        <v>26834</v>
      </c>
      <c r="D118" s="81">
        <v>150376</v>
      </c>
      <c r="E118" s="81"/>
      <c r="F118" s="81">
        <f t="shared" si="295"/>
        <v>-372</v>
      </c>
      <c r="G118" s="81">
        <f t="shared" si="296"/>
        <v>-1918</v>
      </c>
      <c r="H118" s="81">
        <f t="shared" si="297"/>
        <v>0</v>
      </c>
      <c r="I118" s="81">
        <f t="shared" si="298"/>
        <v>58190</v>
      </c>
      <c r="J118" s="82">
        <f t="shared" si="299"/>
        <v>-6.6006179891256022E-3</v>
      </c>
      <c r="K118" s="82">
        <f t="shared" si="300"/>
        <v>-3.3860603064755315E-2</v>
      </c>
      <c r="L118" s="82">
        <f t="shared" si="301"/>
        <v>0</v>
      </c>
      <c r="M118" s="81">
        <f t="shared" si="302"/>
        <v>0.19493503929928602</v>
      </c>
      <c r="N118" s="84">
        <f t="shared" si="303"/>
        <v>0.11399320305862362</v>
      </c>
      <c r="O118" s="84"/>
      <c r="P118" s="85">
        <f t="shared" si="283"/>
        <v>0.63881053525913334</v>
      </c>
      <c r="Q118" s="87">
        <f t="shared" si="284"/>
        <v>0.11399320305862362</v>
      </c>
      <c r="R118" s="96">
        <f t="shared" si="285"/>
        <v>0.24719626168224307</v>
      </c>
      <c r="AB118" s="119">
        <f t="shared" si="307"/>
        <v>542</v>
      </c>
      <c r="AC118" s="120">
        <f t="shared" si="307"/>
        <v>-125</v>
      </c>
      <c r="AL118">
        <f t="shared" si="114"/>
        <v>2221497</v>
      </c>
      <c r="AM118">
        <f t="shared" si="304"/>
        <v>0</v>
      </c>
      <c r="AN118">
        <f t="shared" si="306"/>
        <v>43155.142857142855</v>
      </c>
      <c r="AO118" s="3">
        <f t="shared" si="305"/>
        <v>9.2301032542904714E-4</v>
      </c>
    </row>
    <row r="119" spans="1:41" ht="13.8" x14ac:dyDescent="0.25">
      <c r="A119" s="95">
        <v>43977</v>
      </c>
      <c r="B119" s="81">
        <v>236259</v>
      </c>
      <c r="C119" s="81">
        <v>27117</v>
      </c>
      <c r="D119" s="81">
        <v>150376</v>
      </c>
      <c r="E119" s="81"/>
      <c r="F119" s="81">
        <f t="shared" si="295"/>
        <v>859</v>
      </c>
      <c r="G119" s="81">
        <f t="shared" si="296"/>
        <v>283</v>
      </c>
      <c r="H119" s="81">
        <f t="shared" si="297"/>
        <v>0</v>
      </c>
      <c r="I119" s="81">
        <f t="shared" si="298"/>
        <v>58766</v>
      </c>
      <c r="J119" s="82">
        <f t="shared" si="299"/>
        <v>1.4836686039049999E-2</v>
      </c>
      <c r="K119" s="82">
        <f t="shared" si="300"/>
        <v>4.8633785873861491E-3</v>
      </c>
      <c r="L119" s="82">
        <f t="shared" si="301"/>
        <v>0</v>
      </c>
      <c r="M119" s="81">
        <f t="shared" si="302"/>
        <v>3.0506952671813408</v>
      </c>
      <c r="N119" s="84">
        <f t="shared" si="303"/>
        <v>0.11477657993981182</v>
      </c>
      <c r="O119" s="84"/>
      <c r="P119" s="85">
        <f t="shared" si="283"/>
        <v>0.63648792215323013</v>
      </c>
      <c r="Q119" s="87">
        <f t="shared" si="284"/>
        <v>0.11477657993981182</v>
      </c>
      <c r="R119" s="96">
        <f t="shared" si="285"/>
        <v>0.24873549790695804</v>
      </c>
      <c r="AB119" s="119">
        <f t="shared" si="307"/>
        <v>603.14285714285711</v>
      </c>
      <c r="AC119" s="120">
        <f t="shared" si="307"/>
        <v>-94.428571428571431</v>
      </c>
      <c r="AL119">
        <f t="shared" si="114"/>
        <v>2221497</v>
      </c>
      <c r="AM119">
        <f t="shared" si="304"/>
        <v>0</v>
      </c>
      <c r="AN119">
        <f t="shared" si="306"/>
        <v>43155.142857142855</v>
      </c>
      <c r="AO119" s="3">
        <f t="shared" si="305"/>
        <v>9.2301032542904714E-4</v>
      </c>
    </row>
    <row r="120" spans="1:41" ht="13.8" x14ac:dyDescent="0.25">
      <c r="A120" s="95">
        <v>43978</v>
      </c>
      <c r="B120" s="81">
        <v>236259</v>
      </c>
      <c r="C120" s="81">
        <v>27117</v>
      </c>
      <c r="D120" s="81">
        <v>150376</v>
      </c>
      <c r="E120" s="81"/>
      <c r="F120" s="81">
        <f t="shared" si="295"/>
        <v>0</v>
      </c>
      <c r="G120" s="81">
        <f t="shared" si="296"/>
        <v>0</v>
      </c>
      <c r="H120" s="81">
        <f t="shared" si="297"/>
        <v>0</v>
      </c>
      <c r="I120" s="81">
        <f t="shared" si="298"/>
        <v>58766</v>
      </c>
      <c r="J120" s="82">
        <f t="shared" si="299"/>
        <v>0</v>
      </c>
      <c r="K120" s="82">
        <f t="shared" si="300"/>
        <v>0</v>
      </c>
      <c r="L120" s="82">
        <f t="shared" si="301"/>
        <v>0</v>
      </c>
      <c r="M120" s="81" t="e">
        <f t="shared" si="302"/>
        <v>#DIV/0!</v>
      </c>
      <c r="N120" s="84">
        <f t="shared" si="303"/>
        <v>0.11477657993981182</v>
      </c>
      <c r="O120" s="84"/>
      <c r="P120" s="85">
        <f t="shared" si="283"/>
        <v>0.63648792215323013</v>
      </c>
      <c r="Q120" s="87">
        <f t="shared" si="284"/>
        <v>0.11477657993981182</v>
      </c>
      <c r="R120" s="96">
        <f t="shared" si="285"/>
        <v>0.24873549790695804</v>
      </c>
      <c r="AB120" s="119">
        <f t="shared" si="307"/>
        <v>529.14285714285711</v>
      </c>
      <c r="AC120" s="120">
        <f t="shared" si="307"/>
        <v>-110.14285714285714</v>
      </c>
      <c r="AL120">
        <f t="shared" si="114"/>
        <v>2221497</v>
      </c>
      <c r="AM120">
        <f t="shared" si="304"/>
        <v>0</v>
      </c>
      <c r="AN120">
        <f t="shared" si="306"/>
        <v>43155.142857142855</v>
      </c>
      <c r="AO120" s="3">
        <f t="shared" si="305"/>
        <v>9.2301032542904714E-4</v>
      </c>
    </row>
    <row r="121" spans="1:41" ht="13.8" x14ac:dyDescent="0.25">
      <c r="A121" s="95">
        <v>43979</v>
      </c>
      <c r="B121" s="81">
        <v>237906</v>
      </c>
      <c r="C121" s="81">
        <v>27119</v>
      </c>
      <c r="D121" s="81">
        <v>150376</v>
      </c>
      <c r="E121" s="81">
        <v>2536234</v>
      </c>
      <c r="F121" s="81">
        <f t="shared" si="295"/>
        <v>1647</v>
      </c>
      <c r="G121" s="81">
        <f t="shared" si="296"/>
        <v>2</v>
      </c>
      <c r="H121" s="81">
        <f t="shared" si="297"/>
        <v>0</v>
      </c>
      <c r="I121" s="81">
        <f t="shared" si="298"/>
        <v>60411</v>
      </c>
      <c r="J121" s="82">
        <f t="shared" si="299"/>
        <v>2.8168750808321093E-2</v>
      </c>
      <c r="K121" s="82">
        <f t="shared" si="300"/>
        <v>3.4033284552292141E-5</v>
      </c>
      <c r="L121" s="82">
        <f t="shared" si="301"/>
        <v>0</v>
      </c>
      <c r="M121" s="81">
        <f t="shared" si="302"/>
        <v>827.68240500089871</v>
      </c>
      <c r="N121" s="84">
        <f t="shared" si="303"/>
        <v>0.1139903995695779</v>
      </c>
      <c r="O121" s="84"/>
      <c r="P121" s="85">
        <f t="shared" si="283"/>
        <v>0.63208157843854296</v>
      </c>
      <c r="Q121" s="87">
        <f t="shared" si="284"/>
        <v>0.1139903995695779</v>
      </c>
      <c r="R121" s="96">
        <f t="shared" si="285"/>
        <v>0.25392802199187914</v>
      </c>
      <c r="AB121" s="119">
        <f t="shared" si="307"/>
        <v>695.57142857142856</v>
      </c>
      <c r="AC121" s="120">
        <f t="shared" si="307"/>
        <v>-117.28571428571429</v>
      </c>
      <c r="AL121">
        <f t="shared" si="114"/>
        <v>2536234</v>
      </c>
      <c r="AM121">
        <f t="shared" si="304"/>
        <v>314737</v>
      </c>
      <c r="AN121">
        <f t="shared" si="306"/>
        <v>44962.428571428572</v>
      </c>
      <c r="AO121" s="3">
        <f t="shared" si="305"/>
        <v>9.6166489276087617E-4</v>
      </c>
    </row>
    <row r="122" spans="1:41" ht="13.8" x14ac:dyDescent="0.25">
      <c r="A122" s="95">
        <v>43980</v>
      </c>
      <c r="B122" s="81">
        <v>238564</v>
      </c>
      <c r="C122" s="81">
        <v>27121</v>
      </c>
      <c r="D122" s="81">
        <v>150376</v>
      </c>
      <c r="E122" s="81"/>
      <c r="F122" s="81">
        <f t="shared" si="295"/>
        <v>658</v>
      </c>
      <c r="G122" s="81">
        <f t="shared" si="296"/>
        <v>2</v>
      </c>
      <c r="H122" s="81">
        <f t="shared" si="297"/>
        <v>0</v>
      </c>
      <c r="I122" s="81">
        <f t="shared" si="298"/>
        <v>61067</v>
      </c>
      <c r="J122" s="82">
        <f t="shared" si="299"/>
        <v>1.0947762439849969E-2</v>
      </c>
      <c r="K122" s="82">
        <f t="shared" si="300"/>
        <v>3.3106553442253897E-5</v>
      </c>
      <c r="L122" s="82">
        <f t="shared" si="301"/>
        <v>0</v>
      </c>
      <c r="M122" s="81">
        <f t="shared" si="302"/>
        <v>330.68263837688818</v>
      </c>
      <c r="N122" s="84">
        <f t="shared" si="303"/>
        <v>0.1136843781962073</v>
      </c>
      <c r="O122" s="84"/>
      <c r="P122" s="85">
        <f t="shared" si="283"/>
        <v>0.63033819017119097</v>
      </c>
      <c r="Q122" s="87">
        <f t="shared" si="284"/>
        <v>0.1136843781962073</v>
      </c>
      <c r="R122" s="96">
        <f t="shared" si="285"/>
        <v>0.25597743163260178</v>
      </c>
      <c r="AB122" s="119">
        <f t="shared" si="307"/>
        <v>534.28571428571433</v>
      </c>
      <c r="AC122" s="120">
        <f t="shared" si="307"/>
        <v>-215.28571428571428</v>
      </c>
      <c r="AL122">
        <f t="shared" si="114"/>
        <v>2536234</v>
      </c>
      <c r="AM122">
        <f t="shared" si="304"/>
        <v>0</v>
      </c>
      <c r="AN122">
        <f t="shared" si="306"/>
        <v>44962.428571428572</v>
      </c>
      <c r="AO122" s="3">
        <f t="shared" si="305"/>
        <v>9.6166489276087617E-4</v>
      </c>
    </row>
    <row r="123" spans="1:41" ht="13.8" x14ac:dyDescent="0.25">
      <c r="A123" s="95">
        <v>43981</v>
      </c>
      <c r="B123" s="81">
        <v>239228</v>
      </c>
      <c r="C123" s="81">
        <v>27125</v>
      </c>
      <c r="D123" s="81">
        <v>150376</v>
      </c>
      <c r="E123" s="81"/>
      <c r="F123" s="81">
        <f t="shared" si="295"/>
        <v>664</v>
      </c>
      <c r="G123" s="81">
        <f t="shared" si="296"/>
        <v>4</v>
      </c>
      <c r="H123" s="81">
        <f t="shared" si="297"/>
        <v>0</v>
      </c>
      <c r="I123" s="81">
        <f t="shared" si="298"/>
        <v>61727</v>
      </c>
      <c r="J123" s="82">
        <f t="shared" si="299"/>
        <v>1.0929068136436557E-2</v>
      </c>
      <c r="K123" s="82">
        <f t="shared" si="300"/>
        <v>6.5501825863395949E-5</v>
      </c>
      <c r="L123" s="82">
        <f t="shared" si="301"/>
        <v>0</v>
      </c>
      <c r="M123" s="81">
        <f t="shared" si="302"/>
        <v>166.85135097194279</v>
      </c>
      <c r="N123" s="84">
        <f t="shared" si="303"/>
        <v>0.11338555687461334</v>
      </c>
      <c r="O123" s="84"/>
      <c r="P123" s="85">
        <f t="shared" si="283"/>
        <v>0.62858862674937721</v>
      </c>
      <c r="Q123" s="87">
        <f t="shared" si="284"/>
        <v>0.11338555687461334</v>
      </c>
      <c r="R123" s="96">
        <f t="shared" si="285"/>
        <v>0.25802581637600941</v>
      </c>
      <c r="AB123" s="119">
        <f t="shared" si="307"/>
        <v>562.57142857142856</v>
      </c>
      <c r="AC123" s="120">
        <f t="shared" si="307"/>
        <v>-221.85714285714286</v>
      </c>
      <c r="AL123">
        <f t="shared" si="114"/>
        <v>2536234</v>
      </c>
      <c r="AM123">
        <f t="shared" si="304"/>
        <v>0</v>
      </c>
      <c r="AN123">
        <f t="shared" si="306"/>
        <v>44962.428571428572</v>
      </c>
      <c r="AO123" s="3">
        <f t="shared" si="305"/>
        <v>9.6166489276087617E-4</v>
      </c>
    </row>
    <row r="124" spans="1:41" ht="13.8" x14ac:dyDescent="0.25">
      <c r="A124" s="95">
        <v>43982</v>
      </c>
      <c r="B124" s="81">
        <v>239479</v>
      </c>
      <c r="C124" s="81">
        <v>27127</v>
      </c>
      <c r="D124" s="81">
        <v>150376</v>
      </c>
      <c r="E124" s="81"/>
      <c r="F124" s="81">
        <f t="shared" si="295"/>
        <v>251</v>
      </c>
      <c r="G124" s="81">
        <f t="shared" si="296"/>
        <v>2</v>
      </c>
      <c r="H124" s="81">
        <f t="shared" si="297"/>
        <v>0</v>
      </c>
      <c r="I124" s="81">
        <f t="shared" si="298"/>
        <v>61976</v>
      </c>
      <c r="J124" s="82">
        <f t="shared" si="299"/>
        <v>4.0872047086059314E-3</v>
      </c>
      <c r="K124" s="82">
        <f t="shared" si="300"/>
        <v>3.2400732256548997E-5</v>
      </c>
      <c r="L124" s="82">
        <f t="shared" si="301"/>
        <v>0</v>
      </c>
      <c r="M124" s="81">
        <f t="shared" si="302"/>
        <v>126.14544252405916</v>
      </c>
      <c r="N124" s="84">
        <f t="shared" si="303"/>
        <v>0.1132750679600299</v>
      </c>
      <c r="O124" s="84"/>
      <c r="P124" s="85">
        <f t="shared" si="283"/>
        <v>0.62792979760229495</v>
      </c>
      <c r="Q124" s="87">
        <f t="shared" si="284"/>
        <v>0.1132750679600299</v>
      </c>
      <c r="R124" s="96">
        <f t="shared" si="285"/>
        <v>0.2587951344376751</v>
      </c>
      <c r="AB124" s="119">
        <f t="shared" ref="AB124:AC139" si="308">AVERAGE(F118:F124)</f>
        <v>529.57142857142856</v>
      </c>
      <c r="AC124" s="120">
        <f t="shared" si="308"/>
        <v>-232.14285714285714</v>
      </c>
      <c r="AL124">
        <f t="shared" si="114"/>
        <v>2536234</v>
      </c>
      <c r="AM124">
        <f t="shared" si="304"/>
        <v>0</v>
      </c>
      <c r="AN124">
        <f t="shared" si="306"/>
        <v>44962.428571428572</v>
      </c>
      <c r="AO124" s="3">
        <f t="shared" si="305"/>
        <v>9.6166489276087617E-4</v>
      </c>
    </row>
    <row r="125" spans="1:41" ht="13.8" x14ac:dyDescent="0.25">
      <c r="A125" s="95">
        <v>43983</v>
      </c>
      <c r="B125" s="81">
        <v>239638</v>
      </c>
      <c r="C125" s="81">
        <v>27127</v>
      </c>
      <c r="D125" s="81">
        <v>150376</v>
      </c>
      <c r="E125" s="81"/>
      <c r="F125" s="81">
        <f t="shared" ref="F125:F134" si="309">B125-B124</f>
        <v>159</v>
      </c>
      <c r="G125" s="81">
        <f t="shared" ref="G125:G134" si="310">C125-C124</f>
        <v>0</v>
      </c>
      <c r="H125" s="81">
        <f t="shared" ref="H125:H134" si="311">D125-D124</f>
        <v>0</v>
      </c>
      <c r="I125" s="81">
        <f t="shared" ref="I125:I134" si="312">B125-C125-D125</f>
        <v>62135</v>
      </c>
      <c r="J125" s="82">
        <f t="shared" ref="J125:J134" si="313">F125/I124*$B$2/($B$2-B124)</f>
        <v>2.5787174769439096E-3</v>
      </c>
      <c r="K125" s="82">
        <f t="shared" ref="K125:K134" si="314">G125/I124</f>
        <v>0</v>
      </c>
      <c r="L125" s="82">
        <f t="shared" ref="L125:L134" si="315">H125/I124</f>
        <v>0</v>
      </c>
      <c r="M125" s="81" t="e">
        <f t="shared" ref="M125:M134" si="316">J125/(K125+L125)</f>
        <v>#DIV/0!</v>
      </c>
      <c r="N125" s="84">
        <f t="shared" ref="N125:N134" si="317">C125/B125</f>
        <v>0.11319990986404493</v>
      </c>
      <c r="O125" s="84"/>
      <c r="P125" s="85">
        <f t="shared" si="283"/>
        <v>0.62751316569158477</v>
      </c>
      <c r="Q125" s="87">
        <f t="shared" si="284"/>
        <v>0.11319990986404493</v>
      </c>
      <c r="R125" s="96">
        <f t="shared" si="285"/>
        <v>0.25928692444437029</v>
      </c>
      <c r="AB125" s="119">
        <f t="shared" si="308"/>
        <v>605.42857142857144</v>
      </c>
      <c r="AC125" s="120">
        <f t="shared" si="308"/>
        <v>41.857142857142854</v>
      </c>
      <c r="AL125">
        <f t="shared" si="114"/>
        <v>2536234</v>
      </c>
      <c r="AM125">
        <f t="shared" si="304"/>
        <v>0</v>
      </c>
      <c r="AN125">
        <f t="shared" si="306"/>
        <v>44962.428571428572</v>
      </c>
      <c r="AO125" s="3">
        <f t="shared" si="305"/>
        <v>9.6166489276087617E-4</v>
      </c>
    </row>
    <row r="126" spans="1:41" ht="13.8" x14ac:dyDescent="0.25">
      <c r="A126" s="95">
        <v>43984</v>
      </c>
      <c r="B126" s="81">
        <v>239932</v>
      </c>
      <c r="C126" s="81">
        <v>27127</v>
      </c>
      <c r="D126" s="81">
        <v>150376</v>
      </c>
      <c r="E126" s="81"/>
      <c r="F126" s="81">
        <f t="shared" si="309"/>
        <v>294</v>
      </c>
      <c r="G126" s="81">
        <f t="shared" si="310"/>
        <v>0</v>
      </c>
      <c r="H126" s="81">
        <f t="shared" si="311"/>
        <v>0</v>
      </c>
      <c r="I126" s="81">
        <f t="shared" si="312"/>
        <v>62429</v>
      </c>
      <c r="J126" s="82">
        <f t="shared" si="313"/>
        <v>4.7560092931154393E-3</v>
      </c>
      <c r="K126" s="82">
        <f t="shared" si="314"/>
        <v>0</v>
      </c>
      <c r="L126" s="82">
        <f t="shared" si="315"/>
        <v>0</v>
      </c>
      <c r="M126" s="81" t="e">
        <f t="shared" si="316"/>
        <v>#DIV/0!</v>
      </c>
      <c r="N126" s="84">
        <f t="shared" si="317"/>
        <v>0.11306120067352417</v>
      </c>
      <c r="O126" s="84"/>
      <c r="P126" s="85">
        <f t="shared" si="283"/>
        <v>0.62674424420252406</v>
      </c>
      <c r="Q126" s="87">
        <f t="shared" si="284"/>
        <v>0.11306120067352417</v>
      </c>
      <c r="R126" s="96">
        <f t="shared" si="285"/>
        <v>0.26019455512395173</v>
      </c>
      <c r="AB126" s="119">
        <f t="shared" si="308"/>
        <v>524.71428571428567</v>
      </c>
      <c r="AC126" s="120">
        <f t="shared" si="308"/>
        <v>1.4285714285714286</v>
      </c>
      <c r="AL126">
        <f t="shared" si="114"/>
        <v>2536234</v>
      </c>
      <c r="AM126">
        <f t="shared" si="304"/>
        <v>0</v>
      </c>
      <c r="AN126">
        <f t="shared" si="306"/>
        <v>44962.428571428572</v>
      </c>
      <c r="AO126" s="3">
        <f t="shared" si="305"/>
        <v>9.6166489276087617E-4</v>
      </c>
    </row>
    <row r="127" spans="1:41" ht="13.8" x14ac:dyDescent="0.25">
      <c r="A127" s="95">
        <v>43985</v>
      </c>
      <c r="B127" s="81">
        <v>240326</v>
      </c>
      <c r="C127" s="81">
        <v>27128</v>
      </c>
      <c r="D127" s="81">
        <v>150376</v>
      </c>
      <c r="E127" s="81"/>
      <c r="F127" s="81">
        <f t="shared" si="309"/>
        <v>394</v>
      </c>
      <c r="G127" s="81">
        <f t="shared" si="310"/>
        <v>1</v>
      </c>
      <c r="H127" s="81">
        <f t="shared" si="311"/>
        <v>0</v>
      </c>
      <c r="I127" s="81">
        <f t="shared" si="312"/>
        <v>62822</v>
      </c>
      <c r="J127" s="82">
        <f t="shared" si="313"/>
        <v>6.3437236437806025E-3</v>
      </c>
      <c r="K127" s="82">
        <f t="shared" si="314"/>
        <v>1.6018196671418732E-5</v>
      </c>
      <c r="L127" s="82">
        <f t="shared" si="315"/>
        <v>0</v>
      </c>
      <c r="M127" s="81">
        <f t="shared" si="316"/>
        <v>396.03232335757923</v>
      </c>
      <c r="N127" s="84">
        <f t="shared" si="317"/>
        <v>0.11288000466033637</v>
      </c>
      <c r="O127" s="84"/>
      <c r="P127" s="85">
        <f t="shared" si="283"/>
        <v>0.62571673476860601</v>
      </c>
      <c r="Q127" s="87">
        <f t="shared" si="284"/>
        <v>0.11288000466033637</v>
      </c>
      <c r="R127" s="96">
        <f t="shared" si="285"/>
        <v>0.26140326057105767</v>
      </c>
      <c r="AB127" s="119">
        <f t="shared" si="308"/>
        <v>581</v>
      </c>
      <c r="AC127" s="120">
        <f t="shared" si="308"/>
        <v>1.5714285714285714</v>
      </c>
      <c r="AL127">
        <f t="shared" si="114"/>
        <v>2536234</v>
      </c>
      <c r="AM127">
        <f t="shared" si="304"/>
        <v>0</v>
      </c>
      <c r="AN127">
        <f t="shared" si="306"/>
        <v>44962.428571428572</v>
      </c>
      <c r="AO127" s="3">
        <f t="shared" si="305"/>
        <v>9.6166489276087617E-4</v>
      </c>
    </row>
    <row r="128" spans="1:41" ht="13.8" x14ac:dyDescent="0.25">
      <c r="A128" s="95">
        <v>43986</v>
      </c>
      <c r="B128" s="81">
        <v>240660</v>
      </c>
      <c r="C128" s="81">
        <v>27133</v>
      </c>
      <c r="D128" s="81">
        <v>150376</v>
      </c>
      <c r="E128" s="81">
        <v>2822880</v>
      </c>
      <c r="F128" s="81">
        <f t="shared" si="309"/>
        <v>334</v>
      </c>
      <c r="G128" s="81">
        <f t="shared" si="310"/>
        <v>5</v>
      </c>
      <c r="H128" s="81">
        <f t="shared" si="311"/>
        <v>0</v>
      </c>
      <c r="I128" s="81">
        <f t="shared" si="312"/>
        <v>63151</v>
      </c>
      <c r="J128" s="82">
        <f t="shared" si="313"/>
        <v>5.3440781291011251E-3</v>
      </c>
      <c r="K128" s="82">
        <f t="shared" si="314"/>
        <v>7.9589952564388275E-5</v>
      </c>
      <c r="L128" s="82">
        <f t="shared" si="315"/>
        <v>0</v>
      </c>
      <c r="M128" s="81">
        <f t="shared" si="316"/>
        <v>67.145135245278169</v>
      </c>
      <c r="N128" s="84">
        <f t="shared" si="317"/>
        <v>0.11274412033574337</v>
      </c>
      <c r="O128" s="84"/>
      <c r="P128" s="85">
        <f t="shared" si="283"/>
        <v>0.62484833374885729</v>
      </c>
      <c r="Q128" s="87">
        <f t="shared" si="284"/>
        <v>0.11274412033574337</v>
      </c>
      <c r="R128" s="96">
        <f t="shared" si="285"/>
        <v>0.26240754591539939</v>
      </c>
      <c r="AB128" s="119">
        <f t="shared" si="308"/>
        <v>393.42857142857144</v>
      </c>
      <c r="AC128" s="120">
        <f t="shared" si="308"/>
        <v>2</v>
      </c>
      <c r="AL128">
        <f t="shared" si="114"/>
        <v>2822880</v>
      </c>
      <c r="AM128">
        <f t="shared" si="304"/>
        <v>286646</v>
      </c>
      <c r="AN128">
        <f t="shared" si="306"/>
        <v>40949.428571428572</v>
      </c>
      <c r="AO128" s="3">
        <f t="shared" si="305"/>
        <v>8.7583409275151668E-4</v>
      </c>
    </row>
    <row r="129" spans="1:41" ht="13.8" x14ac:dyDescent="0.25">
      <c r="A129" s="95">
        <v>43987</v>
      </c>
      <c r="B129" s="81">
        <v>240978</v>
      </c>
      <c r="C129" s="81">
        <v>27134</v>
      </c>
      <c r="D129" s="81">
        <v>150376</v>
      </c>
      <c r="E129" s="81"/>
      <c r="F129" s="81">
        <f t="shared" si="309"/>
        <v>318</v>
      </c>
      <c r="G129" s="81">
        <f t="shared" si="310"/>
        <v>1</v>
      </c>
      <c r="H129" s="81">
        <f t="shared" si="311"/>
        <v>0</v>
      </c>
      <c r="I129" s="81">
        <f t="shared" si="312"/>
        <v>63468</v>
      </c>
      <c r="J129" s="82">
        <f t="shared" si="313"/>
        <v>5.0616032103267053E-3</v>
      </c>
      <c r="K129" s="82">
        <f t="shared" si="314"/>
        <v>1.5835061994267708E-5</v>
      </c>
      <c r="L129" s="82">
        <f t="shared" si="315"/>
        <v>0</v>
      </c>
      <c r="M129" s="81">
        <f t="shared" si="316"/>
        <v>319.64530433534179</v>
      </c>
      <c r="N129" s="84">
        <f t="shared" si="317"/>
        <v>0.11259949040991293</v>
      </c>
      <c r="O129" s="84"/>
      <c r="P129" s="85">
        <f t="shared" si="283"/>
        <v>0.62402376980471241</v>
      </c>
      <c r="Q129" s="87">
        <f t="shared" si="284"/>
        <v>0.11259949040991293</v>
      </c>
      <c r="R129" s="96">
        <f t="shared" si="285"/>
        <v>0.26337673978537468</v>
      </c>
      <c r="AB129" s="119">
        <f t="shared" si="308"/>
        <v>344.85714285714283</v>
      </c>
      <c r="AC129" s="120">
        <f t="shared" si="308"/>
        <v>1.8571428571428572</v>
      </c>
      <c r="AL129">
        <f t="shared" si="114"/>
        <v>2822880</v>
      </c>
      <c r="AM129">
        <f t="shared" si="304"/>
        <v>0</v>
      </c>
      <c r="AN129">
        <f t="shared" si="306"/>
        <v>40949.428571428572</v>
      </c>
      <c r="AO129" s="3">
        <f t="shared" si="305"/>
        <v>8.7583409275151668E-4</v>
      </c>
    </row>
    <row r="130" spans="1:41" ht="13.8" x14ac:dyDescent="0.25">
      <c r="A130" s="95">
        <v>43988</v>
      </c>
      <c r="B130" s="81">
        <v>241310</v>
      </c>
      <c r="C130" s="81">
        <v>27135</v>
      </c>
      <c r="D130" s="81">
        <v>150376</v>
      </c>
      <c r="E130" s="81"/>
      <c r="F130" s="81">
        <f t="shared" si="309"/>
        <v>332</v>
      </c>
      <c r="G130" s="81">
        <f t="shared" si="310"/>
        <v>1</v>
      </c>
      <c r="H130" s="81">
        <f t="shared" si="311"/>
        <v>0</v>
      </c>
      <c r="I130" s="81">
        <f t="shared" si="312"/>
        <v>63799</v>
      </c>
      <c r="J130" s="82">
        <f t="shared" si="313"/>
        <v>5.2580831385743388E-3</v>
      </c>
      <c r="K130" s="82">
        <f t="shared" si="314"/>
        <v>1.5755971513203504E-5</v>
      </c>
      <c r="L130" s="82">
        <f t="shared" si="315"/>
        <v>0</v>
      </c>
      <c r="M130" s="81">
        <f t="shared" si="316"/>
        <v>333.72002063903614</v>
      </c>
      <c r="N130" s="84">
        <f t="shared" si="317"/>
        <v>0.11244871741742986</v>
      </c>
      <c r="O130" s="84"/>
      <c r="P130" s="85">
        <f t="shared" si="283"/>
        <v>0.62316522315693501</v>
      </c>
      <c r="Q130" s="87">
        <f t="shared" si="284"/>
        <v>0.11244871741742986</v>
      </c>
      <c r="R130" s="96">
        <f t="shared" si="285"/>
        <v>0.26438605942563509</v>
      </c>
      <c r="AB130" s="119">
        <f t="shared" si="308"/>
        <v>297.42857142857144</v>
      </c>
      <c r="AC130" s="120">
        <f t="shared" si="308"/>
        <v>1.4285714285714286</v>
      </c>
      <c r="AL130">
        <f t="shared" si="114"/>
        <v>2822880</v>
      </c>
      <c r="AM130">
        <f t="shared" si="304"/>
        <v>0</v>
      </c>
      <c r="AN130">
        <f t="shared" si="306"/>
        <v>40949.428571428572</v>
      </c>
      <c r="AO130" s="3">
        <f t="shared" si="305"/>
        <v>8.7583409275151668E-4</v>
      </c>
    </row>
    <row r="131" spans="1:41" ht="13.8" x14ac:dyDescent="0.25">
      <c r="A131" s="95">
        <v>43989</v>
      </c>
      <c r="B131" s="81">
        <v>241550</v>
      </c>
      <c r="C131" s="81">
        <v>27136</v>
      </c>
      <c r="D131" s="81">
        <v>150376</v>
      </c>
      <c r="E131" s="81"/>
      <c r="F131" s="81">
        <f t="shared" si="309"/>
        <v>240</v>
      </c>
      <c r="G131" s="81">
        <f t="shared" si="310"/>
        <v>1</v>
      </c>
      <c r="H131" s="81">
        <f t="shared" si="311"/>
        <v>0</v>
      </c>
      <c r="I131" s="81">
        <f t="shared" si="312"/>
        <v>64038</v>
      </c>
      <c r="J131" s="82">
        <f t="shared" si="313"/>
        <v>3.7813305904629336E-3</v>
      </c>
      <c r="K131" s="82">
        <f t="shared" si="314"/>
        <v>1.5674226868759699E-5</v>
      </c>
      <c r="L131" s="82">
        <f t="shared" si="315"/>
        <v>0</v>
      </c>
      <c r="M131" s="81">
        <f t="shared" si="316"/>
        <v>241.24511034094471</v>
      </c>
      <c r="N131" s="84">
        <f t="shared" si="317"/>
        <v>0.11234113020078659</v>
      </c>
      <c r="O131" s="84"/>
      <c r="P131" s="85">
        <f t="shared" si="283"/>
        <v>0.62254605671703578</v>
      </c>
      <c r="Q131" s="87">
        <f t="shared" si="284"/>
        <v>0.11234113020078659</v>
      </c>
      <c r="R131" s="96">
        <f t="shared" si="285"/>
        <v>0.2651128130821776</v>
      </c>
      <c r="AB131" s="119">
        <f t="shared" si="308"/>
        <v>295.85714285714283</v>
      </c>
      <c r="AC131" s="120">
        <f t="shared" si="308"/>
        <v>1.2857142857142858</v>
      </c>
      <c r="AL131">
        <f t="shared" si="114"/>
        <v>2822880</v>
      </c>
      <c r="AM131">
        <f t="shared" si="304"/>
        <v>0</v>
      </c>
      <c r="AN131">
        <f t="shared" si="306"/>
        <v>40949.428571428572</v>
      </c>
      <c r="AO131" s="3">
        <f t="shared" si="305"/>
        <v>8.7583409275151668E-4</v>
      </c>
    </row>
    <row r="132" spans="1:41" ht="13.8" x14ac:dyDescent="0.25">
      <c r="A132" s="95">
        <v>43990</v>
      </c>
      <c r="B132" s="81">
        <v>241717</v>
      </c>
      <c r="C132" s="81">
        <v>27136</v>
      </c>
      <c r="D132" s="81">
        <v>150376</v>
      </c>
      <c r="E132" s="81"/>
      <c r="F132" s="81">
        <f t="shared" si="309"/>
        <v>167</v>
      </c>
      <c r="G132" s="81">
        <f t="shared" si="310"/>
        <v>0</v>
      </c>
      <c r="H132" s="81">
        <f t="shared" si="311"/>
        <v>0</v>
      </c>
      <c r="I132" s="81">
        <f t="shared" si="312"/>
        <v>64205</v>
      </c>
      <c r="J132" s="82">
        <f t="shared" si="313"/>
        <v>2.6213694281470123E-3</v>
      </c>
      <c r="K132" s="82">
        <f t="shared" si="314"/>
        <v>0</v>
      </c>
      <c r="L132" s="82">
        <f t="shared" si="315"/>
        <v>0</v>
      </c>
      <c r="M132" s="81" t="e">
        <f t="shared" si="316"/>
        <v>#DIV/0!</v>
      </c>
      <c r="N132" s="84">
        <f t="shared" si="317"/>
        <v>0.11226351477140623</v>
      </c>
      <c r="O132" s="84"/>
      <c r="P132" s="85">
        <f t="shared" si="283"/>
        <v>0.62211594550652205</v>
      </c>
      <c r="Q132" s="87">
        <f t="shared" si="284"/>
        <v>0.11226351477140623</v>
      </c>
      <c r="R132" s="96">
        <f t="shared" si="285"/>
        <v>0.26562053972207167</v>
      </c>
      <c r="AB132" s="119">
        <f t="shared" si="308"/>
        <v>297</v>
      </c>
      <c r="AC132" s="120">
        <f t="shared" si="308"/>
        <v>1.2857142857142858</v>
      </c>
      <c r="AL132">
        <f t="shared" si="114"/>
        <v>2822880</v>
      </c>
      <c r="AM132">
        <f t="shared" si="304"/>
        <v>0</v>
      </c>
      <c r="AN132">
        <f t="shared" si="306"/>
        <v>40949.428571428572</v>
      </c>
      <c r="AO132" s="3">
        <f t="shared" si="305"/>
        <v>8.7583409275151668E-4</v>
      </c>
    </row>
    <row r="133" spans="1:41" ht="13.8" x14ac:dyDescent="0.25">
      <c r="A133" s="95">
        <v>43991</v>
      </c>
      <c r="B133" s="81">
        <v>241966</v>
      </c>
      <c r="C133" s="81">
        <v>27136</v>
      </c>
      <c r="D133" s="81">
        <v>150376</v>
      </c>
      <c r="E133" s="81"/>
      <c r="F133" s="81">
        <f t="shared" si="309"/>
        <v>249</v>
      </c>
      <c r="G133" s="81">
        <f t="shared" si="310"/>
        <v>0</v>
      </c>
      <c r="H133" s="81">
        <f t="shared" si="311"/>
        <v>0</v>
      </c>
      <c r="I133" s="81">
        <f t="shared" si="312"/>
        <v>64454</v>
      </c>
      <c r="J133" s="82">
        <f t="shared" si="313"/>
        <v>3.8983567025880029E-3</v>
      </c>
      <c r="K133" s="82">
        <f t="shared" si="314"/>
        <v>0</v>
      </c>
      <c r="L133" s="82">
        <f t="shared" si="315"/>
        <v>0</v>
      </c>
      <c r="M133" s="81" t="e">
        <f t="shared" si="316"/>
        <v>#DIV/0!</v>
      </c>
      <c r="N133" s="84">
        <f t="shared" si="317"/>
        <v>0.11214798773381385</v>
      </c>
      <c r="O133" s="84"/>
      <c r="P133" s="85">
        <f t="shared" si="283"/>
        <v>0.62147574452609045</v>
      </c>
      <c r="Q133" s="87">
        <f t="shared" si="284"/>
        <v>0.11214798773381385</v>
      </c>
      <c r="R133" s="96">
        <f t="shared" si="285"/>
        <v>0.26637626774009571</v>
      </c>
      <c r="AB133" s="119">
        <f t="shared" si="308"/>
        <v>290.57142857142856</v>
      </c>
      <c r="AC133" s="120">
        <f t="shared" si="308"/>
        <v>1.2857142857142858</v>
      </c>
      <c r="AL133">
        <f t="shared" si="114"/>
        <v>2822880</v>
      </c>
      <c r="AM133">
        <f t="shared" si="304"/>
        <v>0</v>
      </c>
      <c r="AN133">
        <f t="shared" si="306"/>
        <v>40949.428571428572</v>
      </c>
      <c r="AO133" s="3">
        <f t="shared" si="305"/>
        <v>8.7583409275151668E-4</v>
      </c>
    </row>
    <row r="134" spans="1:41" ht="13.8" x14ac:dyDescent="0.25">
      <c r="A134" s="95">
        <v>43992</v>
      </c>
      <c r="B134" s="81">
        <v>242280</v>
      </c>
      <c r="C134" s="81">
        <v>27136</v>
      </c>
      <c r="D134" s="81">
        <v>150376</v>
      </c>
      <c r="E134" s="81"/>
      <c r="F134" s="81">
        <f t="shared" si="309"/>
        <v>314</v>
      </c>
      <c r="G134" s="81">
        <f t="shared" si="310"/>
        <v>0</v>
      </c>
      <c r="H134" s="81">
        <f t="shared" si="311"/>
        <v>0</v>
      </c>
      <c r="I134" s="81">
        <f t="shared" si="312"/>
        <v>64768</v>
      </c>
      <c r="J134" s="82">
        <f t="shared" si="313"/>
        <v>4.8970346430182495E-3</v>
      </c>
      <c r="K134" s="82">
        <f t="shared" si="314"/>
        <v>0</v>
      </c>
      <c r="L134" s="82">
        <f t="shared" si="315"/>
        <v>0</v>
      </c>
      <c r="M134" s="81" t="e">
        <f t="shared" si="316"/>
        <v>#DIV/0!</v>
      </c>
      <c r="N134" s="84">
        <f t="shared" si="317"/>
        <v>0.11200264157173519</v>
      </c>
      <c r="O134" s="84"/>
      <c r="P134" s="85">
        <f t="shared" si="283"/>
        <v>0.62067029882780256</v>
      </c>
      <c r="Q134" s="87">
        <f t="shared" si="284"/>
        <v>0.11200264157173519</v>
      </c>
      <c r="R134" s="96">
        <f t="shared" si="285"/>
        <v>0.26732705960046221</v>
      </c>
      <c r="AB134" s="119">
        <f t="shared" si="308"/>
        <v>279.14285714285717</v>
      </c>
      <c r="AC134" s="120">
        <f t="shared" si="308"/>
        <v>1.1428571428571428</v>
      </c>
      <c r="AL134">
        <f t="shared" ref="AL134:AL197" si="318">IF(E134="",AL133,E134)</f>
        <v>2822880</v>
      </c>
      <c r="AM134">
        <f t="shared" si="304"/>
        <v>0</v>
      </c>
      <c r="AN134">
        <f t="shared" si="306"/>
        <v>40949.428571428572</v>
      </c>
      <c r="AO134" s="3">
        <f t="shared" si="305"/>
        <v>8.7583409275151668E-4</v>
      </c>
    </row>
    <row r="135" spans="1:41" ht="13.8" x14ac:dyDescent="0.25">
      <c r="A135" s="95">
        <v>43993</v>
      </c>
      <c r="B135" s="81">
        <v>242707</v>
      </c>
      <c r="C135" s="81">
        <v>27136</v>
      </c>
      <c r="D135" s="81">
        <v>150376</v>
      </c>
      <c r="E135" s="81">
        <v>3061738</v>
      </c>
      <c r="F135" s="81">
        <f t="shared" ref="F135:F147" si="319">B135-B134</f>
        <v>427</v>
      </c>
      <c r="G135" s="81">
        <f t="shared" ref="G135:G147" si="320">C135-C134</f>
        <v>0</v>
      </c>
      <c r="H135" s="81">
        <f t="shared" ref="H135:H147" si="321">D135-D134</f>
        <v>0</v>
      </c>
      <c r="I135" s="81">
        <f t="shared" ref="I135:I147" si="322">B135-C135-D135</f>
        <v>65195</v>
      </c>
      <c r="J135" s="82">
        <f t="shared" ref="J135:J147" si="323">F135/I134*$B$2/($B$2-B134)</f>
        <v>6.6271030436589806E-3</v>
      </c>
      <c r="K135" s="82">
        <f t="shared" ref="K135:K147" si="324">G135/I134</f>
        <v>0</v>
      </c>
      <c r="L135" s="82">
        <f t="shared" ref="L135:L147" si="325">H135/I134</f>
        <v>0</v>
      </c>
      <c r="M135" s="81" t="e">
        <f t="shared" ref="M135:M147" si="326">J135/(K135+L135)</f>
        <v>#DIV/0!</v>
      </c>
      <c r="N135" s="84">
        <f t="shared" ref="N135:N147" si="327">C135/B135</f>
        <v>0.11180559275175417</v>
      </c>
      <c r="O135" s="84"/>
      <c r="P135" s="85">
        <f t="shared" ref="P135:P147" si="328">D135/B135</f>
        <v>0.61957833931448203</v>
      </c>
      <c r="Q135" s="87">
        <f t="shared" ref="Q135:Q147" si="329">N135</f>
        <v>0.11180559275175417</v>
      </c>
      <c r="R135" s="96">
        <f t="shared" ref="R135:R147" si="330">IF(P135="","",1-SUM(P135:Q135))</f>
        <v>0.2686160679337638</v>
      </c>
      <c r="AB135" s="119">
        <f t="shared" si="308"/>
        <v>292.42857142857144</v>
      </c>
      <c r="AC135" s="120">
        <f t="shared" si="308"/>
        <v>0.42857142857142855</v>
      </c>
      <c r="AL135">
        <f t="shared" si="318"/>
        <v>3061738</v>
      </c>
      <c r="AM135">
        <f t="shared" si="304"/>
        <v>238858</v>
      </c>
      <c r="AN135">
        <f t="shared" si="306"/>
        <v>34122.571428571428</v>
      </c>
      <c r="AO135" s="3">
        <f t="shared" si="305"/>
        <v>7.298199860679785E-4</v>
      </c>
    </row>
    <row r="136" spans="1:41" ht="13.8" x14ac:dyDescent="0.25">
      <c r="A136" s="95">
        <v>43994</v>
      </c>
      <c r="B136" s="81">
        <v>243209</v>
      </c>
      <c r="C136" s="81">
        <v>27136</v>
      </c>
      <c r="D136" s="81">
        <v>150376</v>
      </c>
      <c r="E136" s="81"/>
      <c r="F136" s="81">
        <f t="shared" si="319"/>
        <v>502</v>
      </c>
      <c r="G136" s="81">
        <f t="shared" si="320"/>
        <v>0</v>
      </c>
      <c r="H136" s="81">
        <f t="shared" si="321"/>
        <v>0</v>
      </c>
      <c r="I136" s="81">
        <f t="shared" si="322"/>
        <v>65697</v>
      </c>
      <c r="J136" s="82">
        <f t="shared" si="323"/>
        <v>7.7401566331194386E-3</v>
      </c>
      <c r="K136" s="82">
        <f t="shared" si="324"/>
        <v>0</v>
      </c>
      <c r="L136" s="82">
        <f t="shared" si="325"/>
        <v>0</v>
      </c>
      <c r="M136" s="81" t="e">
        <f t="shared" si="326"/>
        <v>#DIV/0!</v>
      </c>
      <c r="N136" s="84">
        <f t="shared" si="327"/>
        <v>0.11157481836609665</v>
      </c>
      <c r="O136" s="84"/>
      <c r="P136" s="85">
        <f t="shared" si="328"/>
        <v>0.6182994872722638</v>
      </c>
      <c r="Q136" s="87">
        <f t="shared" si="329"/>
        <v>0.11157481836609665</v>
      </c>
      <c r="R136" s="96">
        <f t="shared" si="330"/>
        <v>0.27012569436163958</v>
      </c>
      <c r="AB136" s="119">
        <f t="shared" si="308"/>
        <v>318.71428571428572</v>
      </c>
      <c r="AC136" s="120">
        <f t="shared" si="308"/>
        <v>0.2857142857142857</v>
      </c>
      <c r="AL136">
        <f t="shared" si="318"/>
        <v>3061738</v>
      </c>
      <c r="AM136">
        <f t="shared" si="304"/>
        <v>0</v>
      </c>
      <c r="AN136">
        <f t="shared" si="306"/>
        <v>34122.571428571428</v>
      </c>
      <c r="AO136" s="3">
        <f t="shared" si="305"/>
        <v>7.298199860679785E-4</v>
      </c>
    </row>
    <row r="137" spans="1:41" ht="13.8" x14ac:dyDescent="0.25">
      <c r="A137" s="95">
        <v>43995</v>
      </c>
      <c r="B137" s="81">
        <v>243605</v>
      </c>
      <c r="C137" s="81">
        <v>27136</v>
      </c>
      <c r="D137" s="81">
        <v>150376</v>
      </c>
      <c r="E137" s="81"/>
      <c r="F137" s="81">
        <f t="shared" si="319"/>
        <v>396</v>
      </c>
      <c r="G137" s="81">
        <f t="shared" si="320"/>
        <v>0</v>
      </c>
      <c r="H137" s="81">
        <f t="shared" si="321"/>
        <v>0</v>
      </c>
      <c r="I137" s="81">
        <f t="shared" si="322"/>
        <v>66093</v>
      </c>
      <c r="J137" s="82">
        <f t="shared" si="323"/>
        <v>6.0591911966835828E-3</v>
      </c>
      <c r="K137" s="82">
        <f t="shared" si="324"/>
        <v>0</v>
      </c>
      <c r="L137" s="82">
        <f t="shared" si="325"/>
        <v>0</v>
      </c>
      <c r="M137" s="81" t="e">
        <f t="shared" si="326"/>
        <v>#DIV/0!</v>
      </c>
      <c r="N137" s="84">
        <f t="shared" si="327"/>
        <v>0.11139344430533035</v>
      </c>
      <c r="O137" s="84"/>
      <c r="P137" s="85">
        <f t="shared" si="328"/>
        <v>0.61729439050922597</v>
      </c>
      <c r="Q137" s="87">
        <f t="shared" si="329"/>
        <v>0.11139344430533035</v>
      </c>
      <c r="R137" s="96">
        <f t="shared" si="330"/>
        <v>0.27131216518544365</v>
      </c>
      <c r="AB137" s="119">
        <f t="shared" si="308"/>
        <v>327.85714285714283</v>
      </c>
      <c r="AC137" s="120">
        <f t="shared" si="308"/>
        <v>0.14285714285714285</v>
      </c>
      <c r="AL137">
        <f t="shared" si="318"/>
        <v>3061738</v>
      </c>
      <c r="AM137">
        <f t="shared" si="304"/>
        <v>0</v>
      </c>
      <c r="AN137">
        <f t="shared" si="306"/>
        <v>34122.571428571428</v>
      </c>
      <c r="AO137" s="3">
        <f t="shared" si="305"/>
        <v>7.298199860679785E-4</v>
      </c>
    </row>
    <row r="138" spans="1:41" ht="13.8" x14ac:dyDescent="0.25">
      <c r="A138" s="95">
        <v>43996</v>
      </c>
      <c r="B138" s="81">
        <v>243928</v>
      </c>
      <c r="C138" s="81">
        <v>27136</v>
      </c>
      <c r="D138" s="81">
        <v>150376</v>
      </c>
      <c r="E138" s="81"/>
      <c r="F138" s="81">
        <f t="shared" si="319"/>
        <v>323</v>
      </c>
      <c r="G138" s="81">
        <f t="shared" si="320"/>
        <v>0</v>
      </c>
      <c r="H138" s="81">
        <f t="shared" si="321"/>
        <v>0</v>
      </c>
      <c r="I138" s="81">
        <f t="shared" si="322"/>
        <v>66416</v>
      </c>
      <c r="J138" s="82">
        <f t="shared" si="323"/>
        <v>4.9126493194208108E-3</v>
      </c>
      <c r="K138" s="82">
        <f t="shared" si="324"/>
        <v>0</v>
      </c>
      <c r="L138" s="82">
        <f t="shared" si="325"/>
        <v>0</v>
      </c>
      <c r="M138" s="81" t="e">
        <f t="shared" si="326"/>
        <v>#DIV/0!</v>
      </c>
      <c r="N138" s="84">
        <f t="shared" si="327"/>
        <v>0.11124594142533863</v>
      </c>
      <c r="O138" s="84"/>
      <c r="P138" s="85">
        <f t="shared" si="328"/>
        <v>0.61647699321111149</v>
      </c>
      <c r="Q138" s="87">
        <f t="shared" si="329"/>
        <v>0.11124594142533863</v>
      </c>
      <c r="R138" s="96">
        <f t="shared" si="330"/>
        <v>0.2722770653635499</v>
      </c>
      <c r="AB138" s="119">
        <f t="shared" si="308"/>
        <v>339.71428571428572</v>
      </c>
      <c r="AC138" s="120">
        <f t="shared" si="308"/>
        <v>0</v>
      </c>
      <c r="AL138">
        <f t="shared" si="318"/>
        <v>3061738</v>
      </c>
      <c r="AM138">
        <f t="shared" si="304"/>
        <v>0</v>
      </c>
      <c r="AN138">
        <f t="shared" si="306"/>
        <v>34122.571428571428</v>
      </c>
      <c r="AO138" s="3">
        <f t="shared" si="305"/>
        <v>7.298199860679785E-4</v>
      </c>
    </row>
    <row r="139" spans="1:41" ht="13.8" x14ac:dyDescent="0.25">
      <c r="A139" s="95">
        <v>43997</v>
      </c>
      <c r="B139" s="81">
        <v>244109</v>
      </c>
      <c r="C139" s="81">
        <v>27136</v>
      </c>
      <c r="D139" s="81">
        <v>150376</v>
      </c>
      <c r="E139" s="81"/>
      <c r="F139" s="81">
        <f t="shared" si="319"/>
        <v>181</v>
      </c>
      <c r="G139" s="81">
        <f t="shared" si="320"/>
        <v>0</v>
      </c>
      <c r="H139" s="81">
        <f t="shared" si="321"/>
        <v>0</v>
      </c>
      <c r="I139" s="81">
        <f t="shared" si="322"/>
        <v>66597</v>
      </c>
      <c r="J139" s="82">
        <f t="shared" si="323"/>
        <v>2.7395395942002186E-3</v>
      </c>
      <c r="K139" s="82">
        <f t="shared" si="324"/>
        <v>0</v>
      </c>
      <c r="L139" s="82">
        <f t="shared" si="325"/>
        <v>0</v>
      </c>
      <c r="M139" s="81" t="e">
        <f t="shared" si="326"/>
        <v>#DIV/0!</v>
      </c>
      <c r="N139" s="84">
        <f t="shared" si="327"/>
        <v>0.11116345566939359</v>
      </c>
      <c r="O139" s="84"/>
      <c r="P139" s="85">
        <f t="shared" si="328"/>
        <v>0.61601989275282765</v>
      </c>
      <c r="Q139" s="87">
        <f t="shared" si="329"/>
        <v>0.11116345566939359</v>
      </c>
      <c r="R139" s="96">
        <f t="shared" si="330"/>
        <v>0.27281665157777879</v>
      </c>
      <c r="AB139" s="119">
        <f t="shared" si="308"/>
        <v>341.71428571428572</v>
      </c>
      <c r="AC139" s="120">
        <f t="shared" si="308"/>
        <v>0</v>
      </c>
      <c r="AL139">
        <f t="shared" si="318"/>
        <v>3061738</v>
      </c>
      <c r="AM139">
        <f t="shared" si="304"/>
        <v>0</v>
      </c>
      <c r="AN139">
        <f t="shared" si="306"/>
        <v>34122.571428571428</v>
      </c>
      <c r="AO139" s="3">
        <f t="shared" si="305"/>
        <v>7.298199860679785E-4</v>
      </c>
    </row>
    <row r="140" spans="1:41" ht="13.8" x14ac:dyDescent="0.25">
      <c r="A140" s="95">
        <v>43998</v>
      </c>
      <c r="B140" s="81">
        <v>244328</v>
      </c>
      <c r="C140" s="81">
        <v>27136</v>
      </c>
      <c r="D140" s="81">
        <v>150376</v>
      </c>
      <c r="E140" s="81"/>
      <c r="F140" s="81">
        <f t="shared" si="319"/>
        <v>219</v>
      </c>
      <c r="G140" s="81">
        <f t="shared" si="320"/>
        <v>0</v>
      </c>
      <c r="H140" s="81">
        <f t="shared" si="321"/>
        <v>0</v>
      </c>
      <c r="I140" s="81">
        <f t="shared" si="322"/>
        <v>66816</v>
      </c>
      <c r="J140" s="82">
        <f t="shared" si="323"/>
        <v>3.3056956157684328E-3</v>
      </c>
      <c r="K140" s="82">
        <f t="shared" si="324"/>
        <v>0</v>
      </c>
      <c r="L140" s="82">
        <f t="shared" si="325"/>
        <v>0</v>
      </c>
      <c r="M140" s="81" t="e">
        <f t="shared" si="326"/>
        <v>#DIV/0!</v>
      </c>
      <c r="N140" s="84">
        <f t="shared" si="327"/>
        <v>0.11106381585409777</v>
      </c>
      <c r="O140" s="84"/>
      <c r="P140" s="85">
        <f t="shared" si="328"/>
        <v>0.61546773190137849</v>
      </c>
      <c r="Q140" s="87">
        <f t="shared" si="329"/>
        <v>0.11106381585409777</v>
      </c>
      <c r="R140" s="96">
        <f t="shared" si="330"/>
        <v>0.27346845224452376</v>
      </c>
      <c r="AB140" s="119">
        <f t="shared" ref="AB140:AC162" si="331">AVERAGE(F134:F140)</f>
        <v>337.42857142857144</v>
      </c>
      <c r="AC140" s="120">
        <f t="shared" si="331"/>
        <v>0</v>
      </c>
      <c r="AL140">
        <f t="shared" si="318"/>
        <v>3061738</v>
      </c>
      <c r="AM140">
        <f t="shared" si="304"/>
        <v>0</v>
      </c>
      <c r="AN140">
        <f t="shared" si="306"/>
        <v>34122.571428571428</v>
      </c>
      <c r="AO140" s="3">
        <f t="shared" si="305"/>
        <v>7.298199860679785E-4</v>
      </c>
    </row>
    <row r="141" spans="1:41" ht="13.8" x14ac:dyDescent="0.25">
      <c r="A141" s="95">
        <v>43999</v>
      </c>
      <c r="B141" s="81">
        <v>244683</v>
      </c>
      <c r="C141" s="81">
        <v>27136</v>
      </c>
      <c r="D141" s="81">
        <v>150376</v>
      </c>
      <c r="E141" s="81"/>
      <c r="F141" s="81">
        <f t="shared" si="319"/>
        <v>355</v>
      </c>
      <c r="G141" s="81">
        <f t="shared" si="320"/>
        <v>0</v>
      </c>
      <c r="H141" s="81">
        <f t="shared" si="321"/>
        <v>0</v>
      </c>
      <c r="I141" s="81">
        <f t="shared" si="322"/>
        <v>67171</v>
      </c>
      <c r="J141" s="82">
        <f t="shared" si="323"/>
        <v>5.3410093493789423E-3</v>
      </c>
      <c r="K141" s="82">
        <f t="shared" si="324"/>
        <v>0</v>
      </c>
      <c r="L141" s="82">
        <f t="shared" si="325"/>
        <v>0</v>
      </c>
      <c r="M141" s="81" t="e">
        <f t="shared" si="326"/>
        <v>#DIV/0!</v>
      </c>
      <c r="N141" s="84">
        <f t="shared" si="327"/>
        <v>0.11090267815908747</v>
      </c>
      <c r="O141" s="84"/>
      <c r="P141" s="85">
        <f t="shared" si="328"/>
        <v>0.61457477634326863</v>
      </c>
      <c r="Q141" s="87">
        <f t="shared" si="329"/>
        <v>0.11090267815908747</v>
      </c>
      <c r="R141" s="96">
        <f t="shared" si="330"/>
        <v>0.27452254549764388</v>
      </c>
      <c r="AB141" s="119">
        <f t="shared" si="331"/>
        <v>343.28571428571428</v>
      </c>
      <c r="AC141" s="120">
        <f t="shared" si="331"/>
        <v>0</v>
      </c>
      <c r="AL141">
        <f t="shared" si="318"/>
        <v>3061738</v>
      </c>
      <c r="AM141">
        <f t="shared" si="304"/>
        <v>0</v>
      </c>
      <c r="AN141">
        <f t="shared" si="306"/>
        <v>34122.571428571428</v>
      </c>
      <c r="AO141" s="3">
        <f t="shared" si="305"/>
        <v>7.298199860679785E-4</v>
      </c>
    </row>
    <row r="142" spans="1:41" ht="13.8" x14ac:dyDescent="0.25">
      <c r="A142" s="95">
        <v>44000</v>
      </c>
      <c r="B142" s="81">
        <v>245268</v>
      </c>
      <c r="C142" s="81">
        <v>27136</v>
      </c>
      <c r="D142" s="81">
        <v>150376</v>
      </c>
      <c r="E142" s="81">
        <v>3290388</v>
      </c>
      <c r="F142" s="81">
        <f t="shared" si="319"/>
        <v>585</v>
      </c>
      <c r="G142" s="81">
        <f t="shared" si="320"/>
        <v>0</v>
      </c>
      <c r="H142" s="81">
        <f t="shared" si="321"/>
        <v>0</v>
      </c>
      <c r="I142" s="81">
        <f t="shared" si="322"/>
        <v>67756</v>
      </c>
      <c r="J142" s="82">
        <f t="shared" si="323"/>
        <v>8.7549329600953314E-3</v>
      </c>
      <c r="K142" s="82">
        <f t="shared" si="324"/>
        <v>0</v>
      </c>
      <c r="L142" s="82">
        <f t="shared" si="325"/>
        <v>0</v>
      </c>
      <c r="M142" s="81" t="e">
        <f t="shared" si="326"/>
        <v>#DIV/0!</v>
      </c>
      <c r="N142" s="84">
        <f t="shared" si="327"/>
        <v>0.11063815907497106</v>
      </c>
      <c r="O142" s="84"/>
      <c r="P142" s="85">
        <f t="shared" si="328"/>
        <v>0.61310892574653031</v>
      </c>
      <c r="Q142" s="87">
        <f t="shared" si="329"/>
        <v>0.11063815907497106</v>
      </c>
      <c r="R142" s="96">
        <f t="shared" si="330"/>
        <v>0.27625291517849859</v>
      </c>
      <c r="AB142" s="119">
        <f t="shared" si="331"/>
        <v>365.85714285714283</v>
      </c>
      <c r="AC142" s="120">
        <f t="shared" si="331"/>
        <v>0</v>
      </c>
      <c r="AL142">
        <f t="shared" si="318"/>
        <v>3290388</v>
      </c>
      <c r="AM142">
        <f t="shared" si="304"/>
        <v>228650</v>
      </c>
      <c r="AN142">
        <f t="shared" si="306"/>
        <v>32664.285714285714</v>
      </c>
      <c r="AO142" s="3">
        <f t="shared" si="305"/>
        <v>6.9862989648428479E-4</v>
      </c>
    </row>
    <row r="143" spans="1:41" ht="13.8" x14ac:dyDescent="0.25">
      <c r="A143" s="95">
        <v>44001</v>
      </c>
      <c r="B143" s="81">
        <v>245575</v>
      </c>
      <c r="C143" s="81">
        <v>28315</v>
      </c>
      <c r="D143" s="81">
        <v>150376</v>
      </c>
      <c r="E143" s="81"/>
      <c r="F143" s="81">
        <f t="shared" si="319"/>
        <v>307</v>
      </c>
      <c r="G143" s="81">
        <f t="shared" si="320"/>
        <v>1179</v>
      </c>
      <c r="H143" s="81">
        <f t="shared" si="321"/>
        <v>0</v>
      </c>
      <c r="I143" s="81">
        <f t="shared" si="322"/>
        <v>66884</v>
      </c>
      <c r="J143" s="82">
        <f t="shared" si="323"/>
        <v>4.5548580960147918E-3</v>
      </c>
      <c r="K143" s="82">
        <f t="shared" si="324"/>
        <v>1.7400673003128874E-2</v>
      </c>
      <c r="L143" s="82">
        <f t="shared" si="325"/>
        <v>0</v>
      </c>
      <c r="M143" s="81">
        <f t="shared" si="326"/>
        <v>0.26176332922271267</v>
      </c>
      <c r="N143" s="84">
        <f t="shared" si="327"/>
        <v>0.11530082459533747</v>
      </c>
      <c r="O143" s="84"/>
      <c r="P143" s="85">
        <f t="shared" si="328"/>
        <v>0.61234246156978522</v>
      </c>
      <c r="Q143" s="87">
        <f t="shared" si="329"/>
        <v>0.11530082459533747</v>
      </c>
      <c r="R143" s="96">
        <f t="shared" si="330"/>
        <v>0.27235671383487725</v>
      </c>
      <c r="AB143" s="119">
        <f t="shared" si="331"/>
        <v>338</v>
      </c>
      <c r="AC143" s="120">
        <f t="shared" si="331"/>
        <v>168.42857142857142</v>
      </c>
      <c r="AL143">
        <f t="shared" si="318"/>
        <v>3290388</v>
      </c>
      <c r="AM143">
        <f t="shared" si="304"/>
        <v>0</v>
      </c>
      <c r="AN143">
        <f t="shared" si="306"/>
        <v>32664.285714285714</v>
      </c>
      <c r="AO143" s="3">
        <f t="shared" si="305"/>
        <v>6.9862989648428479E-4</v>
      </c>
    </row>
    <row r="144" spans="1:41" ht="13.8" x14ac:dyDescent="0.25">
      <c r="A144" s="95">
        <v>44002</v>
      </c>
      <c r="B144" s="81">
        <v>245938</v>
      </c>
      <c r="C144" s="81">
        <v>28322</v>
      </c>
      <c r="D144" s="81">
        <v>150376</v>
      </c>
      <c r="E144" s="81"/>
      <c r="F144" s="81">
        <f t="shared" si="319"/>
        <v>363</v>
      </c>
      <c r="G144" s="81">
        <f t="shared" si="320"/>
        <v>7</v>
      </c>
      <c r="H144" s="81">
        <f t="shared" si="321"/>
        <v>0</v>
      </c>
      <c r="I144" s="81">
        <f t="shared" si="322"/>
        <v>67240</v>
      </c>
      <c r="J144" s="82">
        <f t="shared" si="323"/>
        <v>5.4559639078866733E-3</v>
      </c>
      <c r="K144" s="82">
        <f t="shared" si="324"/>
        <v>1.0465881227199331E-4</v>
      </c>
      <c r="L144" s="82">
        <f t="shared" si="325"/>
        <v>0</v>
      </c>
      <c r="M144" s="81">
        <f t="shared" si="326"/>
        <v>52.130955716441747</v>
      </c>
      <c r="N144" s="84">
        <f t="shared" si="327"/>
        <v>0.11515910514031992</v>
      </c>
      <c r="O144" s="84"/>
      <c r="P144" s="85">
        <f t="shared" si="328"/>
        <v>0.61143865527084063</v>
      </c>
      <c r="Q144" s="87">
        <f t="shared" si="329"/>
        <v>0.11515910514031992</v>
      </c>
      <c r="R144" s="96">
        <f t="shared" si="330"/>
        <v>0.27340223958883947</v>
      </c>
      <c r="AB144" s="119">
        <f t="shared" si="331"/>
        <v>333.28571428571428</v>
      </c>
      <c r="AC144" s="120">
        <f t="shared" si="331"/>
        <v>169.42857142857142</v>
      </c>
      <c r="AL144">
        <f t="shared" si="318"/>
        <v>3290388</v>
      </c>
      <c r="AM144">
        <f t="shared" si="304"/>
        <v>0</v>
      </c>
      <c r="AN144">
        <f t="shared" si="306"/>
        <v>32664.285714285714</v>
      </c>
      <c r="AO144" s="3">
        <f t="shared" si="305"/>
        <v>6.9862989648428479E-4</v>
      </c>
    </row>
    <row r="145" spans="1:41" ht="13.8" x14ac:dyDescent="0.25">
      <c r="A145" s="95">
        <v>44003</v>
      </c>
      <c r="B145" s="81">
        <v>246272</v>
      </c>
      <c r="C145" s="81">
        <v>28323</v>
      </c>
      <c r="D145" s="81">
        <v>150376</v>
      </c>
      <c r="E145" s="81"/>
      <c r="F145" s="81">
        <f t="shared" si="319"/>
        <v>334</v>
      </c>
      <c r="G145" s="81">
        <f t="shared" si="320"/>
        <v>1</v>
      </c>
      <c r="H145" s="81">
        <f t="shared" si="321"/>
        <v>0</v>
      </c>
      <c r="I145" s="81">
        <f t="shared" si="322"/>
        <v>67573</v>
      </c>
      <c r="J145" s="82">
        <f t="shared" si="323"/>
        <v>4.9935482844025488E-3</v>
      </c>
      <c r="K145" s="82">
        <f t="shared" si="324"/>
        <v>1.48720999405116E-5</v>
      </c>
      <c r="L145" s="82">
        <f t="shared" si="325"/>
        <v>0</v>
      </c>
      <c r="M145" s="81">
        <f t="shared" si="326"/>
        <v>335.7661866432274</v>
      </c>
      <c r="N145" s="84">
        <f t="shared" si="327"/>
        <v>0.11500698414760915</v>
      </c>
      <c r="O145" s="84"/>
      <c r="P145" s="85">
        <f t="shared" si="328"/>
        <v>0.61060940748440751</v>
      </c>
      <c r="Q145" s="87">
        <f t="shared" si="329"/>
        <v>0.11500698414760915</v>
      </c>
      <c r="R145" s="96">
        <f t="shared" si="330"/>
        <v>0.27438360836798337</v>
      </c>
      <c r="AB145" s="119">
        <f t="shared" si="331"/>
        <v>334.85714285714283</v>
      </c>
      <c r="AC145" s="120">
        <f t="shared" si="331"/>
        <v>169.57142857142858</v>
      </c>
      <c r="AL145">
        <f t="shared" si="318"/>
        <v>3290388</v>
      </c>
      <c r="AM145">
        <f t="shared" si="304"/>
        <v>0</v>
      </c>
      <c r="AN145">
        <f t="shared" si="306"/>
        <v>32664.285714285714</v>
      </c>
      <c r="AO145" s="3">
        <f t="shared" si="305"/>
        <v>6.9862989648428479E-4</v>
      </c>
    </row>
    <row r="146" spans="1:41" ht="13.8" x14ac:dyDescent="0.25">
      <c r="A146" s="95">
        <v>44004</v>
      </c>
      <c r="B146" s="81">
        <v>246504</v>
      </c>
      <c r="C146" s="81">
        <v>28324</v>
      </c>
      <c r="D146" s="81">
        <v>150376</v>
      </c>
      <c r="E146" s="81"/>
      <c r="F146" s="81">
        <f t="shared" si="319"/>
        <v>232</v>
      </c>
      <c r="G146" s="81">
        <f t="shared" si="320"/>
        <v>1</v>
      </c>
      <c r="H146" s="81">
        <f t="shared" si="321"/>
        <v>0</v>
      </c>
      <c r="I146" s="81">
        <f t="shared" si="322"/>
        <v>67804</v>
      </c>
      <c r="J146" s="82">
        <f t="shared" si="323"/>
        <v>3.4515041095302696E-3</v>
      </c>
      <c r="K146" s="82">
        <f t="shared" si="324"/>
        <v>1.4798810175661877E-5</v>
      </c>
      <c r="L146" s="82">
        <f t="shared" si="325"/>
        <v>0</v>
      </c>
      <c r="M146" s="81">
        <f t="shared" si="326"/>
        <v>233.22848719328891</v>
      </c>
      <c r="N146" s="84">
        <f t="shared" si="327"/>
        <v>0.11490280076591049</v>
      </c>
      <c r="O146" s="84"/>
      <c r="P146" s="85">
        <f t="shared" si="328"/>
        <v>0.61003472560283001</v>
      </c>
      <c r="Q146" s="87">
        <f t="shared" si="329"/>
        <v>0.11490280076591049</v>
      </c>
      <c r="R146" s="96">
        <f t="shared" si="330"/>
        <v>0.27506247363125946</v>
      </c>
      <c r="AB146" s="119">
        <f t="shared" si="331"/>
        <v>342.14285714285717</v>
      </c>
      <c r="AC146" s="120">
        <f t="shared" si="331"/>
        <v>169.71428571428572</v>
      </c>
      <c r="AL146">
        <f t="shared" si="318"/>
        <v>3290388</v>
      </c>
      <c r="AM146">
        <f t="shared" si="304"/>
        <v>0</v>
      </c>
      <c r="AN146">
        <f t="shared" si="306"/>
        <v>32664.285714285714</v>
      </c>
      <c r="AO146" s="3">
        <f t="shared" si="305"/>
        <v>6.9862989648428479E-4</v>
      </c>
    </row>
    <row r="147" spans="1:41" ht="13.8" x14ac:dyDescent="0.25">
      <c r="A147" s="95">
        <v>44005</v>
      </c>
      <c r="B147" s="81">
        <v>246752</v>
      </c>
      <c r="C147" s="81">
        <v>28325</v>
      </c>
      <c r="D147" s="81">
        <v>150376</v>
      </c>
      <c r="E147" s="81"/>
      <c r="F147" s="81">
        <f t="shared" si="319"/>
        <v>248</v>
      </c>
      <c r="G147" s="81">
        <f t="shared" si="320"/>
        <v>1</v>
      </c>
      <c r="H147" s="81">
        <f t="shared" si="321"/>
        <v>0</v>
      </c>
      <c r="I147" s="81">
        <f t="shared" si="322"/>
        <v>68051</v>
      </c>
      <c r="J147" s="82">
        <f t="shared" si="323"/>
        <v>3.6769874065242696E-3</v>
      </c>
      <c r="K147" s="82">
        <f t="shared" si="324"/>
        <v>1.474839242522565E-5</v>
      </c>
      <c r="L147" s="82">
        <f t="shared" si="325"/>
        <v>0</v>
      </c>
      <c r="M147" s="81">
        <f t="shared" si="326"/>
        <v>249.3144541119716</v>
      </c>
      <c r="N147" s="84">
        <f t="shared" si="327"/>
        <v>0.1147913694721826</v>
      </c>
      <c r="O147" s="84"/>
      <c r="P147" s="85">
        <f t="shared" si="328"/>
        <v>0.60942160549863833</v>
      </c>
      <c r="Q147" s="87">
        <f t="shared" si="329"/>
        <v>0.1147913694721826</v>
      </c>
      <c r="R147" s="96">
        <f t="shared" si="330"/>
        <v>0.27578702502917907</v>
      </c>
      <c r="AB147" s="119">
        <f t="shared" si="331"/>
        <v>346.28571428571428</v>
      </c>
      <c r="AC147" s="120">
        <f t="shared" si="331"/>
        <v>169.85714285714286</v>
      </c>
      <c r="AL147">
        <f t="shared" si="318"/>
        <v>3290388</v>
      </c>
      <c r="AM147">
        <f t="shared" si="304"/>
        <v>0</v>
      </c>
      <c r="AN147">
        <f t="shared" si="306"/>
        <v>32664.285714285714</v>
      </c>
      <c r="AO147" s="3">
        <f t="shared" si="305"/>
        <v>6.9862989648428479E-4</v>
      </c>
    </row>
    <row r="148" spans="1:41" ht="13.8" x14ac:dyDescent="0.25">
      <c r="A148" s="95">
        <v>44006</v>
      </c>
      <c r="B148" s="81">
        <v>247086</v>
      </c>
      <c r="C148" s="81">
        <v>28327</v>
      </c>
      <c r="D148" s="81">
        <v>150376</v>
      </c>
      <c r="E148" s="81"/>
      <c r="F148" s="81">
        <f t="shared" ref="F148:F162" si="332">B148-B147</f>
        <v>334</v>
      </c>
      <c r="G148" s="81">
        <f t="shared" ref="G148:G162" si="333">C148-C147</f>
        <v>2</v>
      </c>
      <c r="H148" s="81">
        <f t="shared" ref="H148:H162" si="334">D148-D147</f>
        <v>0</v>
      </c>
      <c r="I148" s="81">
        <f t="shared" ref="I148:I162" si="335">B148-C148-D148</f>
        <v>68383</v>
      </c>
      <c r="J148" s="82">
        <f t="shared" ref="J148:J162" si="336">F148/I147*$B$2/($B$2-B147)</f>
        <v>4.9341238680160066E-3</v>
      </c>
      <c r="K148" s="82">
        <f t="shared" ref="K148:K162" si="337">G148/I147</f>
        <v>2.93897224140718E-5</v>
      </c>
      <c r="L148" s="82">
        <f t="shared" ref="L148:L162" si="338">H148/I147</f>
        <v>0</v>
      </c>
      <c r="M148" s="81">
        <f t="shared" ref="M148:M162" si="339">J148/(K148+L148)</f>
        <v>167.88603167117864</v>
      </c>
      <c r="N148" s="84">
        <f t="shared" ref="N148:N162" si="340">C148/B148</f>
        <v>0.11464429388957691</v>
      </c>
      <c r="O148" s="84"/>
      <c r="P148" s="85">
        <f t="shared" ref="P148:P162" si="341">D148/B148</f>
        <v>0.60859781614498598</v>
      </c>
      <c r="Q148" s="87">
        <f t="shared" ref="Q148:Q162" si="342">N148</f>
        <v>0.11464429388957691</v>
      </c>
      <c r="R148" s="96">
        <f t="shared" ref="R148:R162" si="343">IF(P148="","",1-SUM(P148:Q148))</f>
        <v>0.27675788996543715</v>
      </c>
      <c r="AB148" s="119">
        <f t="shared" si="331"/>
        <v>343.28571428571428</v>
      </c>
      <c r="AC148" s="120">
        <f t="shared" si="331"/>
        <v>170.14285714285714</v>
      </c>
      <c r="AL148">
        <f t="shared" si="318"/>
        <v>3290388</v>
      </c>
      <c r="AM148">
        <f t="shared" si="304"/>
        <v>0</v>
      </c>
      <c r="AN148">
        <f t="shared" si="306"/>
        <v>32664.285714285714</v>
      </c>
      <c r="AO148" s="3">
        <f t="shared" si="305"/>
        <v>6.9862989648428479E-4</v>
      </c>
    </row>
    <row r="149" spans="1:41" ht="13.8" x14ac:dyDescent="0.25">
      <c r="A149" s="95">
        <v>44007</v>
      </c>
      <c r="B149" s="81">
        <v>247486</v>
      </c>
      <c r="C149" s="81">
        <v>28330</v>
      </c>
      <c r="D149" s="81">
        <v>150376</v>
      </c>
      <c r="E149" s="81">
        <v>3470130</v>
      </c>
      <c r="F149" s="81">
        <f t="shared" si="332"/>
        <v>400</v>
      </c>
      <c r="G149" s="81">
        <f t="shared" si="333"/>
        <v>3</v>
      </c>
      <c r="H149" s="81">
        <f t="shared" si="334"/>
        <v>0</v>
      </c>
      <c r="I149" s="81">
        <f t="shared" si="335"/>
        <v>68780</v>
      </c>
      <c r="J149" s="82">
        <f t="shared" si="336"/>
        <v>5.8804837376519974E-3</v>
      </c>
      <c r="K149" s="82">
        <f t="shared" si="337"/>
        <v>4.3870552622727871E-5</v>
      </c>
      <c r="L149" s="82">
        <f t="shared" si="338"/>
        <v>0</v>
      </c>
      <c r="M149" s="81">
        <f t="shared" si="339"/>
        <v>134.04170647728552</v>
      </c>
      <c r="N149" s="84">
        <f t="shared" si="340"/>
        <v>0.11447112159879751</v>
      </c>
      <c r="O149" s="84"/>
      <c r="P149" s="85">
        <f t="shared" si="341"/>
        <v>0.60761416807415369</v>
      </c>
      <c r="Q149" s="87">
        <f t="shared" si="342"/>
        <v>0.11447112159879751</v>
      </c>
      <c r="R149" s="96">
        <f t="shared" si="343"/>
        <v>0.27791471032704884</v>
      </c>
      <c r="AB149" s="119">
        <f t="shared" si="331"/>
        <v>316.85714285714283</v>
      </c>
      <c r="AC149" s="120">
        <f t="shared" si="331"/>
        <v>170.57142857142858</v>
      </c>
      <c r="AL149">
        <f t="shared" si="318"/>
        <v>3470130</v>
      </c>
      <c r="AM149">
        <f t="shared" si="304"/>
        <v>179742</v>
      </c>
      <c r="AN149">
        <f t="shared" si="306"/>
        <v>25677.428571428572</v>
      </c>
      <c r="AO149" s="3">
        <f t="shared" si="305"/>
        <v>5.4919367965833505E-4</v>
      </c>
    </row>
    <row r="150" spans="1:41" ht="13.8" x14ac:dyDescent="0.25">
      <c r="A150" s="95">
        <v>44008</v>
      </c>
      <c r="B150" s="81">
        <v>247905</v>
      </c>
      <c r="C150" s="81">
        <v>28338</v>
      </c>
      <c r="D150" s="81">
        <v>150376</v>
      </c>
      <c r="E150" s="81"/>
      <c r="F150" s="81">
        <f t="shared" si="332"/>
        <v>419</v>
      </c>
      <c r="G150" s="81">
        <f t="shared" si="333"/>
        <v>8</v>
      </c>
      <c r="H150" s="81">
        <f t="shared" si="334"/>
        <v>0</v>
      </c>
      <c r="I150" s="81">
        <f t="shared" si="335"/>
        <v>69191</v>
      </c>
      <c r="J150" s="82">
        <f t="shared" si="336"/>
        <v>6.1243048195222501E-3</v>
      </c>
      <c r="K150" s="82">
        <f t="shared" si="337"/>
        <v>1.1631288165164292E-4</v>
      </c>
      <c r="L150" s="82">
        <f t="shared" si="338"/>
        <v>0</v>
      </c>
      <c r="M150" s="81">
        <f t="shared" si="339"/>
        <v>52.653710685842547</v>
      </c>
      <c r="N150" s="84">
        <f t="shared" si="340"/>
        <v>0.11430991710534277</v>
      </c>
      <c r="O150" s="84"/>
      <c r="P150" s="85">
        <f t="shared" si="341"/>
        <v>0.60658720074221983</v>
      </c>
      <c r="Q150" s="87">
        <f t="shared" si="342"/>
        <v>0.11430991710534277</v>
      </c>
      <c r="R150" s="96">
        <f t="shared" si="343"/>
        <v>0.27910288215243739</v>
      </c>
      <c r="AB150" s="119">
        <f t="shared" si="331"/>
        <v>332.85714285714283</v>
      </c>
      <c r="AC150" s="120">
        <f t="shared" si="331"/>
        <v>3.2857142857142856</v>
      </c>
      <c r="AL150">
        <f t="shared" si="318"/>
        <v>3470130</v>
      </c>
      <c r="AM150">
        <f t="shared" si="304"/>
        <v>0</v>
      </c>
      <c r="AN150">
        <f t="shared" si="306"/>
        <v>25677.428571428572</v>
      </c>
      <c r="AO150" s="3">
        <f t="shared" si="305"/>
        <v>5.4919367965833505E-4</v>
      </c>
    </row>
    <row r="151" spans="1:41" ht="13.8" x14ac:dyDescent="0.25">
      <c r="A151" s="95">
        <v>44009</v>
      </c>
      <c r="B151" s="81">
        <v>248469</v>
      </c>
      <c r="C151" s="81">
        <v>28341</v>
      </c>
      <c r="D151" s="81">
        <v>150376</v>
      </c>
      <c r="E151" s="81"/>
      <c r="F151" s="81">
        <f t="shared" si="332"/>
        <v>564</v>
      </c>
      <c r="G151" s="81">
        <f t="shared" si="333"/>
        <v>3</v>
      </c>
      <c r="H151" s="81">
        <f t="shared" si="334"/>
        <v>0</v>
      </c>
      <c r="I151" s="81">
        <f t="shared" si="335"/>
        <v>69752</v>
      </c>
      <c r="J151" s="82">
        <f t="shared" si="336"/>
        <v>8.1947999505155335E-3</v>
      </c>
      <c r="K151" s="82">
        <f t="shared" si="337"/>
        <v>4.335824023355639E-5</v>
      </c>
      <c r="L151" s="82">
        <f t="shared" si="338"/>
        <v>0</v>
      </c>
      <c r="M151" s="81">
        <f t="shared" si="339"/>
        <v>189.00213445870676</v>
      </c>
      <c r="N151" s="84">
        <f t="shared" si="340"/>
        <v>0.11406251886553252</v>
      </c>
      <c r="O151" s="84"/>
      <c r="P151" s="85">
        <f t="shared" si="341"/>
        <v>0.60521030792573727</v>
      </c>
      <c r="Q151" s="87">
        <f t="shared" si="342"/>
        <v>0.11406251886553252</v>
      </c>
      <c r="R151" s="96">
        <f t="shared" si="343"/>
        <v>0.2807271732087302</v>
      </c>
      <c r="AB151" s="119">
        <f t="shared" si="331"/>
        <v>361.57142857142856</v>
      </c>
      <c r="AC151" s="120">
        <f t="shared" si="331"/>
        <v>2.7142857142857144</v>
      </c>
      <c r="AL151">
        <f t="shared" si="318"/>
        <v>3470130</v>
      </c>
      <c r="AM151">
        <f t="shared" si="304"/>
        <v>0</v>
      </c>
      <c r="AN151">
        <f t="shared" si="306"/>
        <v>25677.428571428572</v>
      </c>
      <c r="AO151" s="3">
        <f t="shared" si="305"/>
        <v>5.4919367965833505E-4</v>
      </c>
    </row>
    <row r="152" spans="1:41" ht="13.8" x14ac:dyDescent="0.25">
      <c r="A152" s="95">
        <v>44010</v>
      </c>
      <c r="B152" s="81">
        <v>248770</v>
      </c>
      <c r="C152" s="81">
        <v>28343</v>
      </c>
      <c r="D152" s="81">
        <v>150376</v>
      </c>
      <c r="E152" s="81"/>
      <c r="F152" s="81">
        <f t="shared" si="332"/>
        <v>301</v>
      </c>
      <c r="G152" s="81">
        <f t="shared" si="333"/>
        <v>2</v>
      </c>
      <c r="H152" s="81">
        <f t="shared" si="334"/>
        <v>0</v>
      </c>
      <c r="I152" s="81">
        <f t="shared" si="335"/>
        <v>70051</v>
      </c>
      <c r="J152" s="82">
        <f t="shared" si="336"/>
        <v>4.3383437182593181E-3</v>
      </c>
      <c r="K152" s="82">
        <f t="shared" si="337"/>
        <v>2.8673012960201859E-5</v>
      </c>
      <c r="L152" s="82">
        <f t="shared" si="338"/>
        <v>0</v>
      </c>
      <c r="M152" s="81">
        <f t="shared" si="339"/>
        <v>151.30407551801198</v>
      </c>
      <c r="N152" s="84">
        <f t="shared" si="340"/>
        <v>0.11393254813683322</v>
      </c>
      <c r="O152" s="84"/>
      <c r="P152" s="85">
        <f t="shared" si="341"/>
        <v>0.60447803191703176</v>
      </c>
      <c r="Q152" s="87">
        <f t="shared" si="342"/>
        <v>0.11393254813683322</v>
      </c>
      <c r="R152" s="96">
        <f t="shared" si="343"/>
        <v>0.28158941994613507</v>
      </c>
      <c r="AB152" s="119">
        <f t="shared" si="331"/>
        <v>356.85714285714283</v>
      </c>
      <c r="AC152" s="120">
        <f t="shared" si="331"/>
        <v>2.8571428571428572</v>
      </c>
      <c r="AL152">
        <f t="shared" si="318"/>
        <v>3470130</v>
      </c>
      <c r="AM152">
        <f t="shared" si="304"/>
        <v>0</v>
      </c>
      <c r="AN152">
        <f t="shared" si="306"/>
        <v>25677.428571428572</v>
      </c>
      <c r="AO152" s="3">
        <f t="shared" si="305"/>
        <v>5.4919367965833505E-4</v>
      </c>
    </row>
    <row r="153" spans="1:41" ht="13.8" x14ac:dyDescent="0.25">
      <c r="A153" s="95">
        <v>44011</v>
      </c>
      <c r="B153" s="81">
        <v>248970</v>
      </c>
      <c r="C153" s="81">
        <v>28346</v>
      </c>
      <c r="D153" s="81">
        <v>150376</v>
      </c>
      <c r="E153" s="81"/>
      <c r="F153" s="81">
        <f t="shared" si="332"/>
        <v>200</v>
      </c>
      <c r="G153" s="81">
        <f t="shared" si="333"/>
        <v>3</v>
      </c>
      <c r="H153" s="81">
        <f t="shared" si="334"/>
        <v>0</v>
      </c>
      <c r="I153" s="81">
        <f t="shared" si="335"/>
        <v>70248</v>
      </c>
      <c r="J153" s="82">
        <f t="shared" si="336"/>
        <v>2.8703350454191909E-3</v>
      </c>
      <c r="K153" s="82">
        <f t="shared" si="337"/>
        <v>4.2825941100055677E-5</v>
      </c>
      <c r="L153" s="82">
        <f t="shared" si="338"/>
        <v>0</v>
      </c>
      <c r="M153" s="81">
        <f t="shared" si="339"/>
        <v>67.02328008888658</v>
      </c>
      <c r="N153" s="84">
        <f t="shared" si="340"/>
        <v>0.11385307466763064</v>
      </c>
      <c r="O153" s="84"/>
      <c r="P153" s="85">
        <f t="shared" si="341"/>
        <v>0.60399244888942438</v>
      </c>
      <c r="Q153" s="87">
        <f t="shared" si="342"/>
        <v>0.11385307466763064</v>
      </c>
      <c r="R153" s="96">
        <f t="shared" si="343"/>
        <v>0.282154476442945</v>
      </c>
      <c r="AB153" s="119">
        <f t="shared" si="331"/>
        <v>352.28571428571428</v>
      </c>
      <c r="AC153" s="120">
        <f t="shared" si="331"/>
        <v>3.1428571428571428</v>
      </c>
      <c r="AL153">
        <f t="shared" si="318"/>
        <v>3470130</v>
      </c>
      <c r="AM153">
        <f t="shared" si="304"/>
        <v>0</v>
      </c>
      <c r="AN153">
        <f t="shared" si="306"/>
        <v>25677.428571428572</v>
      </c>
      <c r="AO153" s="3">
        <f t="shared" si="305"/>
        <v>5.4919367965833505E-4</v>
      </c>
    </row>
    <row r="154" spans="1:41" ht="13.8" x14ac:dyDescent="0.25">
      <c r="A154" s="95">
        <v>44012</v>
      </c>
      <c r="B154" s="81">
        <v>249271</v>
      </c>
      <c r="C154" s="81">
        <v>28355</v>
      </c>
      <c r="D154" s="81">
        <v>150376</v>
      </c>
      <c r="E154" s="81"/>
      <c r="F154" s="81">
        <f t="shared" si="332"/>
        <v>301</v>
      </c>
      <c r="G154" s="81">
        <f t="shared" si="333"/>
        <v>9</v>
      </c>
      <c r="H154" s="81">
        <f t="shared" si="334"/>
        <v>0</v>
      </c>
      <c r="I154" s="81">
        <f t="shared" si="335"/>
        <v>70540</v>
      </c>
      <c r="J154" s="82">
        <f t="shared" si="336"/>
        <v>4.3077583844043114E-3</v>
      </c>
      <c r="K154" s="82">
        <f t="shared" si="337"/>
        <v>1.2811752647762215E-4</v>
      </c>
      <c r="L154" s="82">
        <f t="shared" si="338"/>
        <v>0</v>
      </c>
      <c r="M154" s="81">
        <f t="shared" si="339"/>
        <v>33.623490109737112</v>
      </c>
      <c r="N154" s="84">
        <f t="shared" si="340"/>
        <v>0.11375169995707483</v>
      </c>
      <c r="O154" s="84"/>
      <c r="P154" s="85">
        <f t="shared" si="341"/>
        <v>0.60326311524405163</v>
      </c>
      <c r="Q154" s="87">
        <f t="shared" si="342"/>
        <v>0.11375169995707483</v>
      </c>
      <c r="R154" s="96">
        <f t="shared" si="343"/>
        <v>0.28298518479887358</v>
      </c>
      <c r="AB154" s="119">
        <f t="shared" si="331"/>
        <v>359.85714285714283</v>
      </c>
      <c r="AC154" s="120">
        <f t="shared" si="331"/>
        <v>4.2857142857142856</v>
      </c>
      <c r="AL154">
        <f t="shared" si="318"/>
        <v>3470130</v>
      </c>
      <c r="AM154">
        <f t="shared" si="304"/>
        <v>0</v>
      </c>
      <c r="AN154">
        <f t="shared" si="306"/>
        <v>25677.428571428572</v>
      </c>
      <c r="AO154" s="3">
        <f t="shared" si="305"/>
        <v>5.4919367965833505E-4</v>
      </c>
    </row>
    <row r="155" spans="1:41" ht="13.8" x14ac:dyDescent="0.25">
      <c r="A155" s="95">
        <v>44013</v>
      </c>
      <c r="B155" s="81">
        <v>249659</v>
      </c>
      <c r="C155" s="81">
        <v>28364</v>
      </c>
      <c r="D155" s="81">
        <v>150376</v>
      </c>
      <c r="E155" s="81"/>
      <c r="F155" s="81">
        <f t="shared" si="332"/>
        <v>388</v>
      </c>
      <c r="G155" s="81">
        <f t="shared" si="333"/>
        <v>9</v>
      </c>
      <c r="H155" s="81">
        <f t="shared" si="334"/>
        <v>0</v>
      </c>
      <c r="I155" s="81">
        <f t="shared" si="335"/>
        <v>70919</v>
      </c>
      <c r="J155" s="82">
        <f t="shared" si="336"/>
        <v>5.5299077455128413E-3</v>
      </c>
      <c r="K155" s="82">
        <f t="shared" si="337"/>
        <v>1.2758718457612703E-4</v>
      </c>
      <c r="L155" s="82">
        <f t="shared" si="338"/>
        <v>0</v>
      </c>
      <c r="M155" s="81">
        <f t="shared" si="339"/>
        <v>43.342188040941757</v>
      </c>
      <c r="N155" s="84">
        <f t="shared" si="340"/>
        <v>0.1136109653567466</v>
      </c>
      <c r="O155" s="84"/>
      <c r="P155" s="85">
        <f t="shared" si="341"/>
        <v>0.60232557208031756</v>
      </c>
      <c r="Q155" s="87">
        <f t="shared" si="342"/>
        <v>0.1136109653567466</v>
      </c>
      <c r="R155" s="96">
        <f t="shared" si="343"/>
        <v>0.2840634625629358</v>
      </c>
      <c r="AB155" s="119">
        <f t="shared" si="331"/>
        <v>367.57142857142856</v>
      </c>
      <c r="AC155" s="120">
        <f t="shared" si="331"/>
        <v>5.2857142857142856</v>
      </c>
      <c r="AL155">
        <f t="shared" si="318"/>
        <v>3470130</v>
      </c>
      <c r="AM155">
        <f t="shared" si="304"/>
        <v>0</v>
      </c>
      <c r="AN155">
        <f t="shared" si="306"/>
        <v>25677.428571428572</v>
      </c>
      <c r="AO155" s="3">
        <f t="shared" si="305"/>
        <v>5.4919367965833505E-4</v>
      </c>
    </row>
    <row r="156" spans="1:41" ht="13.8" x14ac:dyDescent="0.25">
      <c r="A156" s="95">
        <v>44014</v>
      </c>
      <c r="B156" s="81">
        <v>250103</v>
      </c>
      <c r="C156" s="81">
        <v>28368</v>
      </c>
      <c r="D156" s="81">
        <v>150376</v>
      </c>
      <c r="E156" s="81">
        <v>3644458</v>
      </c>
      <c r="F156" s="81">
        <f t="shared" si="332"/>
        <v>444</v>
      </c>
      <c r="G156" s="81">
        <f t="shared" si="333"/>
        <v>4</v>
      </c>
      <c r="H156" s="81">
        <f t="shared" si="334"/>
        <v>0</v>
      </c>
      <c r="I156" s="81">
        <f t="shared" si="335"/>
        <v>71359</v>
      </c>
      <c r="J156" s="82">
        <f t="shared" si="336"/>
        <v>6.2942734440070121E-3</v>
      </c>
      <c r="K156" s="82">
        <f t="shared" si="337"/>
        <v>5.6402374539968131E-5</v>
      </c>
      <c r="L156" s="82">
        <f t="shared" si="338"/>
        <v>0</v>
      </c>
      <c r="M156" s="81">
        <f t="shared" si="339"/>
        <v>111.59589459388333</v>
      </c>
      <c r="N156" s="84">
        <f t="shared" si="340"/>
        <v>0.11342526878925882</v>
      </c>
      <c r="O156" s="84"/>
      <c r="P156" s="85">
        <f t="shared" si="341"/>
        <v>0.60125628241164641</v>
      </c>
      <c r="Q156" s="87">
        <f t="shared" si="342"/>
        <v>0.11342526878925882</v>
      </c>
      <c r="R156" s="96">
        <f t="shared" si="343"/>
        <v>0.28531844879909474</v>
      </c>
      <c r="AB156" s="119">
        <f t="shared" si="331"/>
        <v>373.85714285714283</v>
      </c>
      <c r="AC156" s="120">
        <f t="shared" si="331"/>
        <v>5.4285714285714288</v>
      </c>
      <c r="AL156">
        <f t="shared" si="318"/>
        <v>3644458</v>
      </c>
      <c r="AM156">
        <f t="shared" si="304"/>
        <v>174328</v>
      </c>
      <c r="AN156">
        <f t="shared" si="306"/>
        <v>24904</v>
      </c>
      <c r="AO156" s="3">
        <f t="shared" si="305"/>
        <v>5.3265144366635645E-4</v>
      </c>
    </row>
    <row r="157" spans="1:41" ht="13.8" x14ac:dyDescent="0.25">
      <c r="A157" s="95">
        <v>44015</v>
      </c>
      <c r="B157" s="81">
        <v>250545</v>
      </c>
      <c r="C157" s="81">
        <v>28385</v>
      </c>
      <c r="D157" s="81">
        <v>150376</v>
      </c>
      <c r="E157" s="81"/>
      <c r="F157" s="81">
        <f t="shared" si="332"/>
        <v>442</v>
      </c>
      <c r="G157" s="81">
        <f t="shared" si="333"/>
        <v>17</v>
      </c>
      <c r="H157" s="81">
        <f t="shared" si="334"/>
        <v>0</v>
      </c>
      <c r="I157" s="81">
        <f t="shared" si="335"/>
        <v>71784</v>
      </c>
      <c r="J157" s="82">
        <f t="shared" si="336"/>
        <v>6.2273446117990352E-3</v>
      </c>
      <c r="K157" s="82">
        <f t="shared" si="337"/>
        <v>2.3823203800501689E-4</v>
      </c>
      <c r="L157" s="82">
        <f t="shared" si="338"/>
        <v>0</v>
      </c>
      <c r="M157" s="81">
        <f t="shared" si="339"/>
        <v>26.139828479609843</v>
      </c>
      <c r="N157" s="84">
        <f t="shared" si="340"/>
        <v>0.11329302121375402</v>
      </c>
      <c r="O157" s="84"/>
      <c r="P157" s="85">
        <f t="shared" si="341"/>
        <v>0.6001955736494442</v>
      </c>
      <c r="Q157" s="87">
        <f t="shared" si="342"/>
        <v>0.11329302121375402</v>
      </c>
      <c r="R157" s="96">
        <f t="shared" si="343"/>
        <v>0.28651140513680173</v>
      </c>
      <c r="AB157" s="119">
        <f t="shared" si="331"/>
        <v>377.14285714285717</v>
      </c>
      <c r="AC157" s="120">
        <f t="shared" si="331"/>
        <v>6.7142857142857144</v>
      </c>
      <c r="AL157">
        <f t="shared" si="318"/>
        <v>3644458</v>
      </c>
      <c r="AM157">
        <f t="shared" si="304"/>
        <v>0</v>
      </c>
      <c r="AN157">
        <f t="shared" si="306"/>
        <v>24904</v>
      </c>
      <c r="AO157" s="3">
        <f t="shared" si="305"/>
        <v>5.3265144366635645E-4</v>
      </c>
    </row>
    <row r="158" spans="1:41" ht="13.8" x14ac:dyDescent="0.25">
      <c r="A158" s="95">
        <v>44016</v>
      </c>
      <c r="B158" s="81">
        <v>250545</v>
      </c>
      <c r="C158" s="81">
        <v>28385</v>
      </c>
      <c r="D158" s="81">
        <v>150376</v>
      </c>
      <c r="E158" s="81"/>
      <c r="F158" s="81">
        <f t="shared" si="332"/>
        <v>0</v>
      </c>
      <c r="G158" s="81">
        <f t="shared" si="333"/>
        <v>0</v>
      </c>
      <c r="H158" s="81">
        <f t="shared" si="334"/>
        <v>0</v>
      </c>
      <c r="I158" s="81">
        <f t="shared" si="335"/>
        <v>71784</v>
      </c>
      <c r="J158" s="82">
        <f t="shared" si="336"/>
        <v>0</v>
      </c>
      <c r="K158" s="82">
        <f t="shared" si="337"/>
        <v>0</v>
      </c>
      <c r="L158" s="82">
        <f t="shared" si="338"/>
        <v>0</v>
      </c>
      <c r="M158" s="81" t="e">
        <f t="shared" si="339"/>
        <v>#DIV/0!</v>
      </c>
      <c r="N158" s="84">
        <f t="shared" si="340"/>
        <v>0.11329302121375402</v>
      </c>
      <c r="O158" s="84"/>
      <c r="P158" s="85">
        <f t="shared" si="341"/>
        <v>0.6001955736494442</v>
      </c>
      <c r="Q158" s="87">
        <f t="shared" si="342"/>
        <v>0.11329302121375402</v>
      </c>
      <c r="R158" s="96">
        <f t="shared" si="343"/>
        <v>0.28651140513680173</v>
      </c>
      <c r="AB158" s="119">
        <f t="shared" si="331"/>
        <v>296.57142857142856</v>
      </c>
      <c r="AC158" s="120">
        <f t="shared" si="331"/>
        <v>6.2857142857142856</v>
      </c>
      <c r="AL158">
        <f t="shared" si="318"/>
        <v>3644458</v>
      </c>
      <c r="AM158">
        <f t="shared" si="304"/>
        <v>0</v>
      </c>
      <c r="AN158">
        <f t="shared" si="306"/>
        <v>24904</v>
      </c>
      <c r="AO158" s="3">
        <f t="shared" si="305"/>
        <v>5.3265144366635645E-4</v>
      </c>
    </row>
    <row r="159" spans="1:41" ht="13.8" x14ac:dyDescent="0.25">
      <c r="A159" s="95">
        <v>44017</v>
      </c>
      <c r="B159" s="81">
        <v>250545</v>
      </c>
      <c r="C159" s="81">
        <v>28385</v>
      </c>
      <c r="D159" s="81">
        <v>150376</v>
      </c>
      <c r="E159" s="81"/>
      <c r="F159" s="81">
        <f t="shared" si="332"/>
        <v>0</v>
      </c>
      <c r="G159" s="81">
        <f t="shared" si="333"/>
        <v>0</v>
      </c>
      <c r="H159" s="81">
        <f t="shared" si="334"/>
        <v>0</v>
      </c>
      <c r="I159" s="81">
        <f t="shared" si="335"/>
        <v>71784</v>
      </c>
      <c r="J159" s="82">
        <f t="shared" si="336"/>
        <v>0</v>
      </c>
      <c r="K159" s="82">
        <f t="shared" si="337"/>
        <v>0</v>
      </c>
      <c r="L159" s="82">
        <f t="shared" si="338"/>
        <v>0</v>
      </c>
      <c r="M159" s="81" t="e">
        <f t="shared" si="339"/>
        <v>#DIV/0!</v>
      </c>
      <c r="N159" s="84">
        <f t="shared" si="340"/>
        <v>0.11329302121375402</v>
      </c>
      <c r="O159" s="84"/>
      <c r="P159" s="85">
        <f t="shared" si="341"/>
        <v>0.6001955736494442</v>
      </c>
      <c r="Q159" s="87">
        <f t="shared" si="342"/>
        <v>0.11329302121375402</v>
      </c>
      <c r="R159" s="96">
        <f t="shared" si="343"/>
        <v>0.28651140513680173</v>
      </c>
      <c r="AB159" s="119">
        <f t="shared" si="331"/>
        <v>253.57142857142858</v>
      </c>
      <c r="AC159" s="120">
        <f t="shared" si="331"/>
        <v>6</v>
      </c>
      <c r="AL159">
        <f t="shared" si="318"/>
        <v>3644458</v>
      </c>
      <c r="AM159">
        <f t="shared" si="304"/>
        <v>0</v>
      </c>
      <c r="AN159">
        <f t="shared" si="306"/>
        <v>24904</v>
      </c>
      <c r="AO159" s="3">
        <f t="shared" si="305"/>
        <v>5.3265144366635645E-4</v>
      </c>
    </row>
    <row r="160" spans="1:41" ht="13.8" x14ac:dyDescent="0.25">
      <c r="A160" s="95">
        <v>44018</v>
      </c>
      <c r="B160" s="81">
        <v>251789</v>
      </c>
      <c r="C160" s="81">
        <v>28388</v>
      </c>
      <c r="D160" s="81">
        <v>150376</v>
      </c>
      <c r="E160" s="81"/>
      <c r="F160" s="81">
        <f t="shared" si="332"/>
        <v>1244</v>
      </c>
      <c r="G160" s="81">
        <f t="shared" si="333"/>
        <v>3</v>
      </c>
      <c r="H160" s="81">
        <f t="shared" si="334"/>
        <v>0</v>
      </c>
      <c r="I160" s="81">
        <f t="shared" si="335"/>
        <v>73025</v>
      </c>
      <c r="J160" s="82">
        <f t="shared" si="336"/>
        <v>1.7423132482822509E-2</v>
      </c>
      <c r="K160" s="82">
        <f t="shared" si="337"/>
        <v>4.179204279505182E-5</v>
      </c>
      <c r="L160" s="82">
        <f t="shared" si="338"/>
        <v>0</v>
      </c>
      <c r="M160" s="81">
        <f t="shared" si="339"/>
        <v>416.90071404897702</v>
      </c>
      <c r="N160" s="84">
        <f t="shared" si="340"/>
        <v>0.1127451953818475</v>
      </c>
      <c r="O160" s="84"/>
      <c r="P160" s="85">
        <f t="shared" si="341"/>
        <v>0.59723022054180286</v>
      </c>
      <c r="Q160" s="87">
        <f t="shared" si="342"/>
        <v>0.1127451953818475</v>
      </c>
      <c r="R160" s="96">
        <f t="shared" si="343"/>
        <v>0.29002458407634968</v>
      </c>
      <c r="AB160" s="119">
        <f t="shared" si="331"/>
        <v>402.71428571428572</v>
      </c>
      <c r="AC160" s="120">
        <f t="shared" si="331"/>
        <v>6</v>
      </c>
      <c r="AL160">
        <f t="shared" si="318"/>
        <v>3644458</v>
      </c>
      <c r="AM160">
        <f t="shared" si="304"/>
        <v>0</v>
      </c>
      <c r="AN160">
        <f t="shared" si="306"/>
        <v>24904</v>
      </c>
      <c r="AO160" s="3">
        <f t="shared" si="305"/>
        <v>5.3265144366635645E-4</v>
      </c>
    </row>
    <row r="161" spans="1:41" ht="13.8" x14ac:dyDescent="0.25">
      <c r="A161" s="95">
        <v>44019</v>
      </c>
      <c r="B161" s="81">
        <v>252130</v>
      </c>
      <c r="C161" s="81">
        <v>28392</v>
      </c>
      <c r="D161" s="81">
        <v>150376</v>
      </c>
      <c r="E161" s="81"/>
      <c r="F161" s="81">
        <f t="shared" si="332"/>
        <v>341</v>
      </c>
      <c r="G161" s="81">
        <f t="shared" si="333"/>
        <v>4</v>
      </c>
      <c r="H161" s="81">
        <f t="shared" si="334"/>
        <v>0</v>
      </c>
      <c r="I161" s="81">
        <f t="shared" si="335"/>
        <v>73362</v>
      </c>
      <c r="J161" s="82">
        <f t="shared" si="336"/>
        <v>4.6949172747019824E-3</v>
      </c>
      <c r="K161" s="82">
        <f t="shared" si="337"/>
        <v>5.4775761725436494E-5</v>
      </c>
      <c r="L161" s="82">
        <f t="shared" si="338"/>
        <v>0</v>
      </c>
      <c r="M161" s="81">
        <f t="shared" si="339"/>
        <v>85.711583496278067</v>
      </c>
      <c r="N161" s="84">
        <f t="shared" si="340"/>
        <v>0.11260857494149844</v>
      </c>
      <c r="O161" s="84"/>
      <c r="P161" s="85">
        <f t="shared" si="341"/>
        <v>0.5964224804664261</v>
      </c>
      <c r="Q161" s="87">
        <f t="shared" si="342"/>
        <v>0.11260857494149844</v>
      </c>
      <c r="R161" s="96">
        <f t="shared" si="343"/>
        <v>0.29096894459207545</v>
      </c>
      <c r="AB161" s="119">
        <f t="shared" si="331"/>
        <v>408.42857142857144</v>
      </c>
      <c r="AC161" s="120">
        <f t="shared" si="331"/>
        <v>5.2857142857142856</v>
      </c>
      <c r="AL161">
        <f t="shared" si="318"/>
        <v>3644458</v>
      </c>
      <c r="AM161">
        <f t="shared" si="304"/>
        <v>0</v>
      </c>
      <c r="AN161">
        <f t="shared" si="306"/>
        <v>24904</v>
      </c>
      <c r="AO161" s="3">
        <f t="shared" si="305"/>
        <v>5.3265144366635645E-4</v>
      </c>
    </row>
    <row r="162" spans="1:41" ht="13.8" x14ac:dyDescent="0.25">
      <c r="A162" s="95">
        <v>44020</v>
      </c>
      <c r="B162" s="81">
        <v>252513</v>
      </c>
      <c r="C162" s="81">
        <v>28396</v>
      </c>
      <c r="D162" s="81">
        <v>150376</v>
      </c>
      <c r="E162" s="81"/>
      <c r="F162" s="81">
        <f t="shared" si="332"/>
        <v>383</v>
      </c>
      <c r="G162" s="81">
        <f t="shared" si="333"/>
        <v>4</v>
      </c>
      <c r="H162" s="81">
        <f t="shared" si="334"/>
        <v>0</v>
      </c>
      <c r="I162" s="81">
        <f t="shared" si="335"/>
        <v>73741</v>
      </c>
      <c r="J162" s="82">
        <f t="shared" si="336"/>
        <v>5.2489921949146609E-3</v>
      </c>
      <c r="K162" s="82">
        <f t="shared" si="337"/>
        <v>5.4524140563234373E-5</v>
      </c>
      <c r="L162" s="82">
        <f t="shared" si="338"/>
        <v>0</v>
      </c>
      <c r="M162" s="81">
        <f t="shared" si="339"/>
        <v>96.269141350832342</v>
      </c>
      <c r="N162" s="84">
        <f t="shared" si="340"/>
        <v>0.11245361624946042</v>
      </c>
      <c r="O162" s="84"/>
      <c r="P162" s="85">
        <f t="shared" si="341"/>
        <v>0.59551785452630157</v>
      </c>
      <c r="Q162" s="87">
        <f t="shared" si="342"/>
        <v>0.11245361624946042</v>
      </c>
      <c r="R162" s="96">
        <f t="shared" si="343"/>
        <v>0.29202852922423805</v>
      </c>
      <c r="AB162" s="119">
        <f t="shared" si="331"/>
        <v>407.71428571428572</v>
      </c>
      <c r="AC162" s="120">
        <f t="shared" si="331"/>
        <v>4.5714285714285712</v>
      </c>
      <c r="AL162">
        <f t="shared" si="318"/>
        <v>3644458</v>
      </c>
      <c r="AM162">
        <f t="shared" si="304"/>
        <v>0</v>
      </c>
      <c r="AN162">
        <f t="shared" si="306"/>
        <v>24904</v>
      </c>
      <c r="AO162" s="3">
        <f t="shared" si="305"/>
        <v>5.3265144366635645E-4</v>
      </c>
    </row>
    <row r="163" spans="1:41" ht="13.8" x14ac:dyDescent="0.25">
      <c r="A163" s="95">
        <v>44021</v>
      </c>
      <c r="B163" s="81">
        <v>253056</v>
      </c>
      <c r="C163" s="81">
        <v>28401</v>
      </c>
      <c r="D163" s="81">
        <v>150376</v>
      </c>
      <c r="E163" s="81">
        <v>3849701</v>
      </c>
      <c r="F163" s="81">
        <f t="shared" ref="F163:F177" si="344">B163-B162</f>
        <v>543</v>
      </c>
      <c r="G163" s="81">
        <f t="shared" ref="G163:G177" si="345">C163-C162</f>
        <v>5</v>
      </c>
      <c r="H163" s="81">
        <f t="shared" ref="H163:H177" si="346">D163-D162</f>
        <v>0</v>
      </c>
      <c r="I163" s="81">
        <f t="shared" ref="I163:I177" si="347">B163-C163-D163</f>
        <v>74279</v>
      </c>
      <c r="J163" s="82">
        <f t="shared" ref="J163:J177" si="348">F163/I162*$B$2/($B$2-B162)</f>
        <v>7.4035957821335357E-3</v>
      </c>
      <c r="K163" s="82">
        <f t="shared" ref="K163:K177" si="349">G163/I162</f>
        <v>6.7804884663891192E-5</v>
      </c>
      <c r="L163" s="82">
        <f t="shared" ref="L163:L177" si="350">H163/I162</f>
        <v>0</v>
      </c>
      <c r="M163" s="81">
        <f t="shared" ref="M163:M177" si="351">J163/(K163+L163)</f>
        <v>109.18971131406181</v>
      </c>
      <c r="N163" s="84">
        <f t="shared" ref="N163:N177" si="352">C163/B163</f>
        <v>0.1122320751138088</v>
      </c>
      <c r="O163" s="84"/>
      <c r="P163" s="85">
        <f t="shared" ref="P163:P177" si="353">D163/B163</f>
        <v>0.59424001011633787</v>
      </c>
      <c r="Q163" s="87">
        <f t="shared" ref="Q163:Q177" si="354">N163</f>
        <v>0.1122320751138088</v>
      </c>
      <c r="R163" s="96">
        <f t="shared" ref="R163:R177" si="355">IF(P163="","",1-SUM(P163:Q163))</f>
        <v>0.29352791476985329</v>
      </c>
      <c r="AB163" s="119">
        <f t="shared" ref="AB163:AB177" si="356">AVERAGE(F157:F163)</f>
        <v>421.85714285714283</v>
      </c>
      <c r="AC163" s="120">
        <f t="shared" ref="AC163:AC177" si="357">AVERAGE(G157:G163)</f>
        <v>4.7142857142857144</v>
      </c>
      <c r="AL163">
        <f t="shared" si="318"/>
        <v>3849701</v>
      </c>
      <c r="AM163">
        <f t="shared" si="304"/>
        <v>205243</v>
      </c>
      <c r="AN163">
        <f t="shared" si="306"/>
        <v>29320.428571428572</v>
      </c>
      <c r="AO163" s="3">
        <f t="shared" si="305"/>
        <v>6.2711084996336787E-4</v>
      </c>
    </row>
    <row r="164" spans="1:41" ht="13.8" x14ac:dyDescent="0.25">
      <c r="A164" s="95">
        <v>44022</v>
      </c>
      <c r="B164" s="81">
        <v>253908</v>
      </c>
      <c r="C164" s="81">
        <v>28403</v>
      </c>
      <c r="D164" s="81">
        <v>150376</v>
      </c>
      <c r="E164" s="81"/>
      <c r="F164" s="81">
        <f t="shared" si="344"/>
        <v>852</v>
      </c>
      <c r="G164" s="81">
        <f t="shared" si="345"/>
        <v>2</v>
      </c>
      <c r="H164" s="81">
        <f t="shared" si="346"/>
        <v>0</v>
      </c>
      <c r="I164" s="81">
        <f t="shared" si="347"/>
        <v>75129</v>
      </c>
      <c r="J164" s="82">
        <f t="shared" si="348"/>
        <v>1.1532687129187112E-2</v>
      </c>
      <c r="K164" s="82">
        <f t="shared" si="349"/>
        <v>2.6925510574994278E-5</v>
      </c>
      <c r="L164" s="82">
        <f t="shared" si="350"/>
        <v>0</v>
      </c>
      <c r="M164" s="81">
        <f t="shared" si="351"/>
        <v>428.31823363444477</v>
      </c>
      <c r="N164" s="84">
        <f t="shared" si="352"/>
        <v>0.11186335208028104</v>
      </c>
      <c r="O164" s="84"/>
      <c r="P164" s="85">
        <f t="shared" si="353"/>
        <v>0.59224601036595936</v>
      </c>
      <c r="Q164" s="87">
        <f t="shared" si="354"/>
        <v>0.11186335208028104</v>
      </c>
      <c r="R164" s="96">
        <f t="shared" si="355"/>
        <v>0.29589063755375955</v>
      </c>
      <c r="AB164" s="119">
        <f t="shared" si="356"/>
        <v>480.42857142857144</v>
      </c>
      <c r="AC164" s="120">
        <f t="shared" si="357"/>
        <v>2.5714285714285716</v>
      </c>
      <c r="AL164">
        <f t="shared" si="318"/>
        <v>3849701</v>
      </c>
      <c r="AM164">
        <f t="shared" ref="AM164:AM223" si="358">AL164-AL163</f>
        <v>0</v>
      </c>
      <c r="AN164">
        <f t="shared" si="306"/>
        <v>29320.428571428572</v>
      </c>
      <c r="AO164" s="3">
        <f t="shared" si="305"/>
        <v>6.2711084996336787E-4</v>
      </c>
    </row>
    <row r="165" spans="1:41" ht="13.8" x14ac:dyDescent="0.25">
      <c r="A165" s="95">
        <v>44023</v>
      </c>
      <c r="B165" s="81">
        <v>253908</v>
      </c>
      <c r="C165" s="81">
        <v>28403</v>
      </c>
      <c r="D165" s="81">
        <v>150376</v>
      </c>
      <c r="E165" s="81"/>
      <c r="F165" s="81">
        <f t="shared" si="344"/>
        <v>0</v>
      </c>
      <c r="G165" s="81">
        <f t="shared" si="345"/>
        <v>0</v>
      </c>
      <c r="H165" s="81">
        <f t="shared" si="346"/>
        <v>0</v>
      </c>
      <c r="I165" s="81">
        <f t="shared" si="347"/>
        <v>75129</v>
      </c>
      <c r="J165" s="82">
        <f t="shared" si="348"/>
        <v>0</v>
      </c>
      <c r="K165" s="82">
        <f t="shared" si="349"/>
        <v>0</v>
      </c>
      <c r="L165" s="82">
        <f t="shared" si="350"/>
        <v>0</v>
      </c>
      <c r="M165" s="81" t="e">
        <f t="shared" si="351"/>
        <v>#DIV/0!</v>
      </c>
      <c r="N165" s="84">
        <f t="shared" si="352"/>
        <v>0.11186335208028104</v>
      </c>
      <c r="O165" s="84"/>
      <c r="P165" s="85">
        <f t="shared" si="353"/>
        <v>0.59224601036595936</v>
      </c>
      <c r="Q165" s="87">
        <f t="shared" si="354"/>
        <v>0.11186335208028104</v>
      </c>
      <c r="R165" s="96">
        <f t="shared" si="355"/>
        <v>0.29589063755375955</v>
      </c>
      <c r="AB165" s="119">
        <f t="shared" si="356"/>
        <v>480.42857142857144</v>
      </c>
      <c r="AC165" s="120">
        <f t="shared" si="357"/>
        <v>2.5714285714285716</v>
      </c>
      <c r="AL165">
        <f t="shared" si="318"/>
        <v>3849701</v>
      </c>
      <c r="AM165">
        <f t="shared" si="358"/>
        <v>0</v>
      </c>
      <c r="AN165">
        <f t="shared" si="306"/>
        <v>29320.428571428572</v>
      </c>
      <c r="AO165" s="3">
        <f t="shared" si="305"/>
        <v>6.2711084996336787E-4</v>
      </c>
    </row>
    <row r="166" spans="1:41" ht="13.8" x14ac:dyDescent="0.25">
      <c r="A166" s="95">
        <v>44024</v>
      </c>
      <c r="B166" s="81">
        <v>253908</v>
      </c>
      <c r="C166" s="81">
        <v>28403</v>
      </c>
      <c r="D166" s="81">
        <v>150376</v>
      </c>
      <c r="E166" s="81"/>
      <c r="F166" s="81">
        <f t="shared" si="344"/>
        <v>0</v>
      </c>
      <c r="G166" s="81">
        <f t="shared" si="345"/>
        <v>0</v>
      </c>
      <c r="H166" s="81">
        <f t="shared" si="346"/>
        <v>0</v>
      </c>
      <c r="I166" s="81">
        <f t="shared" si="347"/>
        <v>75129</v>
      </c>
      <c r="J166" s="82">
        <f t="shared" si="348"/>
        <v>0</v>
      </c>
      <c r="K166" s="82">
        <f t="shared" si="349"/>
        <v>0</v>
      </c>
      <c r="L166" s="82">
        <f t="shared" si="350"/>
        <v>0</v>
      </c>
      <c r="M166" s="81" t="e">
        <f t="shared" si="351"/>
        <v>#DIV/0!</v>
      </c>
      <c r="N166" s="84">
        <f t="shared" si="352"/>
        <v>0.11186335208028104</v>
      </c>
      <c r="O166" s="84"/>
      <c r="P166" s="85">
        <f t="shared" si="353"/>
        <v>0.59224601036595936</v>
      </c>
      <c r="Q166" s="87">
        <f t="shared" si="354"/>
        <v>0.11186335208028104</v>
      </c>
      <c r="R166" s="96">
        <f t="shared" si="355"/>
        <v>0.29589063755375955</v>
      </c>
      <c r="AB166" s="119">
        <f t="shared" si="356"/>
        <v>480.42857142857144</v>
      </c>
      <c r="AC166" s="120">
        <f t="shared" si="357"/>
        <v>2.5714285714285716</v>
      </c>
      <c r="AL166">
        <f t="shared" si="318"/>
        <v>3849701</v>
      </c>
      <c r="AM166">
        <f t="shared" si="358"/>
        <v>0</v>
      </c>
      <c r="AN166">
        <f t="shared" si="306"/>
        <v>29320.428571428572</v>
      </c>
      <c r="AO166" s="3">
        <f t="shared" si="305"/>
        <v>6.2711084996336787E-4</v>
      </c>
    </row>
    <row r="167" spans="1:41" ht="13.8" x14ac:dyDescent="0.25">
      <c r="A167" s="95">
        <v>44025</v>
      </c>
      <c r="B167" s="81">
        <v>255953</v>
      </c>
      <c r="C167" s="81">
        <v>28406</v>
      </c>
      <c r="D167" s="81">
        <v>150376</v>
      </c>
      <c r="E167" s="81"/>
      <c r="F167" s="81">
        <f t="shared" si="344"/>
        <v>2045</v>
      </c>
      <c r="G167" s="81">
        <f t="shared" si="345"/>
        <v>3</v>
      </c>
      <c r="H167" s="81">
        <f t="shared" si="346"/>
        <v>0</v>
      </c>
      <c r="I167" s="81">
        <f t="shared" si="347"/>
        <v>77171</v>
      </c>
      <c r="J167" s="82">
        <f t="shared" si="348"/>
        <v>2.7368476656089609E-2</v>
      </c>
      <c r="K167" s="82">
        <f t="shared" si="349"/>
        <v>3.9931318132811565E-5</v>
      </c>
      <c r="L167" s="82">
        <f t="shared" si="350"/>
        <v>0</v>
      </c>
      <c r="M167" s="81">
        <f t="shared" si="351"/>
        <v>685.38876089845201</v>
      </c>
      <c r="N167" s="84">
        <f t="shared" si="352"/>
        <v>0.11098131297542908</v>
      </c>
      <c r="O167" s="84"/>
      <c r="P167" s="85">
        <f t="shared" si="353"/>
        <v>0.58751411391935238</v>
      </c>
      <c r="Q167" s="87">
        <f t="shared" si="354"/>
        <v>0.11098131297542908</v>
      </c>
      <c r="R167" s="96">
        <f t="shared" si="355"/>
        <v>0.3015045731052185</v>
      </c>
      <c r="AB167" s="119">
        <f t="shared" si="356"/>
        <v>594.85714285714289</v>
      </c>
      <c r="AC167" s="120">
        <f t="shared" si="357"/>
        <v>2.5714285714285716</v>
      </c>
      <c r="AL167">
        <f t="shared" si="318"/>
        <v>3849701</v>
      </c>
      <c r="AM167">
        <f t="shared" si="358"/>
        <v>0</v>
      </c>
      <c r="AN167">
        <f t="shared" si="306"/>
        <v>29320.428571428572</v>
      </c>
      <c r="AO167" s="3">
        <f t="shared" si="305"/>
        <v>6.2711084996336787E-4</v>
      </c>
    </row>
    <row r="168" spans="1:41" ht="13.8" x14ac:dyDescent="0.25">
      <c r="A168" s="95">
        <v>44026</v>
      </c>
      <c r="B168" s="81">
        <v>256619</v>
      </c>
      <c r="C168" s="81">
        <v>28409</v>
      </c>
      <c r="D168" s="81">
        <v>150376</v>
      </c>
      <c r="E168" s="81"/>
      <c r="F168" s="81">
        <f t="shared" si="344"/>
        <v>666</v>
      </c>
      <c r="G168" s="81">
        <f t="shared" si="345"/>
        <v>3</v>
      </c>
      <c r="H168" s="81">
        <f t="shared" si="346"/>
        <v>0</v>
      </c>
      <c r="I168" s="81">
        <f t="shared" si="347"/>
        <v>77834</v>
      </c>
      <c r="J168" s="82">
        <f t="shared" si="348"/>
        <v>8.6776898073027166E-3</v>
      </c>
      <c r="K168" s="82">
        <f t="shared" si="349"/>
        <v>3.8874706819919401E-5</v>
      </c>
      <c r="L168" s="82">
        <f t="shared" si="350"/>
        <v>0</v>
      </c>
      <c r="M168" s="81">
        <f t="shared" si="351"/>
        <v>223.22200003978597</v>
      </c>
      <c r="N168" s="84">
        <f t="shared" si="352"/>
        <v>0.11070497507978755</v>
      </c>
      <c r="O168" s="84"/>
      <c r="P168" s="85">
        <f t="shared" si="353"/>
        <v>0.58598934607336173</v>
      </c>
      <c r="Q168" s="87">
        <f t="shared" si="354"/>
        <v>0.11070497507978755</v>
      </c>
      <c r="R168" s="96">
        <f t="shared" si="355"/>
        <v>0.30330567884685067</v>
      </c>
      <c r="AB168" s="119">
        <f t="shared" si="356"/>
        <v>641.28571428571433</v>
      </c>
      <c r="AC168" s="120">
        <f t="shared" si="357"/>
        <v>2.4285714285714284</v>
      </c>
      <c r="AL168">
        <f t="shared" si="318"/>
        <v>3849701</v>
      </c>
      <c r="AM168">
        <f t="shared" si="358"/>
        <v>0</v>
      </c>
      <c r="AN168">
        <f t="shared" si="306"/>
        <v>29320.428571428572</v>
      </c>
      <c r="AO168" s="3">
        <f t="shared" si="305"/>
        <v>6.2711084996336787E-4</v>
      </c>
    </row>
    <row r="169" spans="1:41" ht="13.8" x14ac:dyDescent="0.25">
      <c r="A169" s="95">
        <v>44027</v>
      </c>
      <c r="B169" s="81">
        <v>257494</v>
      </c>
      <c r="C169" s="81">
        <v>28413</v>
      </c>
      <c r="D169" s="81">
        <v>150376</v>
      </c>
      <c r="E169" s="81"/>
      <c r="F169" s="81">
        <f t="shared" si="344"/>
        <v>875</v>
      </c>
      <c r="G169" s="81">
        <f t="shared" si="345"/>
        <v>4</v>
      </c>
      <c r="H169" s="81">
        <f t="shared" si="346"/>
        <v>0</v>
      </c>
      <c r="I169" s="81">
        <f t="shared" si="347"/>
        <v>78705</v>
      </c>
      <c r="J169" s="82">
        <f t="shared" si="348"/>
        <v>1.1303916583229871E-2</v>
      </c>
      <c r="K169" s="82">
        <f t="shared" si="349"/>
        <v>5.1391422771539432E-5</v>
      </c>
      <c r="L169" s="82">
        <f t="shared" si="350"/>
        <v>0</v>
      </c>
      <c r="M169" s="81">
        <f t="shared" si="351"/>
        <v>219.95726083477845</v>
      </c>
      <c r="N169" s="84">
        <f t="shared" si="352"/>
        <v>0.11034431870257171</v>
      </c>
      <c r="O169" s="84"/>
      <c r="P169" s="85">
        <f t="shared" si="353"/>
        <v>0.58399807374152413</v>
      </c>
      <c r="Q169" s="87">
        <f t="shared" si="354"/>
        <v>0.11034431870257171</v>
      </c>
      <c r="R169" s="96">
        <f t="shared" si="355"/>
        <v>0.30565760755590421</v>
      </c>
      <c r="AB169" s="119">
        <f t="shared" si="356"/>
        <v>711.57142857142856</v>
      </c>
      <c r="AC169" s="120">
        <f t="shared" si="357"/>
        <v>2.4285714285714284</v>
      </c>
      <c r="AL169">
        <f t="shared" si="318"/>
        <v>3849701</v>
      </c>
      <c r="AM169">
        <f t="shared" si="358"/>
        <v>0</v>
      </c>
      <c r="AN169">
        <f t="shared" si="306"/>
        <v>29320.428571428572</v>
      </c>
      <c r="AO169" s="3">
        <f t="shared" si="305"/>
        <v>6.2711084996336787E-4</v>
      </c>
    </row>
    <row r="170" spans="1:41" ht="13.8" x14ac:dyDescent="0.25">
      <c r="A170" s="95">
        <v>44028</v>
      </c>
      <c r="B170" s="81">
        <v>258855</v>
      </c>
      <c r="C170" s="81">
        <v>28416</v>
      </c>
      <c r="D170" s="81">
        <v>150376</v>
      </c>
      <c r="E170" s="81">
        <v>4073664</v>
      </c>
      <c r="F170" s="81">
        <f t="shared" si="344"/>
        <v>1361</v>
      </c>
      <c r="G170" s="81">
        <f t="shared" si="345"/>
        <v>3</v>
      </c>
      <c r="H170" s="81">
        <f t="shared" si="346"/>
        <v>0</v>
      </c>
      <c r="I170" s="81">
        <f t="shared" si="347"/>
        <v>80063</v>
      </c>
      <c r="J170" s="82">
        <f t="shared" si="348"/>
        <v>1.7388183533980878E-2</v>
      </c>
      <c r="K170" s="82">
        <f t="shared" si="349"/>
        <v>3.8117019249094724E-5</v>
      </c>
      <c r="L170" s="82">
        <f t="shared" si="350"/>
        <v>0</v>
      </c>
      <c r="M170" s="81">
        <f t="shared" si="351"/>
        <v>456.1789950139883</v>
      </c>
      <c r="N170" s="84">
        <f t="shared" si="352"/>
        <v>0.10977574317668193</v>
      </c>
      <c r="O170" s="84"/>
      <c r="P170" s="85">
        <f t="shared" si="353"/>
        <v>0.58092754630971011</v>
      </c>
      <c r="Q170" s="87">
        <f t="shared" si="354"/>
        <v>0.10977574317668193</v>
      </c>
      <c r="R170" s="96">
        <f t="shared" si="355"/>
        <v>0.30929671051360796</v>
      </c>
      <c r="AB170" s="119">
        <f t="shared" si="356"/>
        <v>828.42857142857144</v>
      </c>
      <c r="AC170" s="120">
        <f t="shared" si="357"/>
        <v>2.1428571428571428</v>
      </c>
      <c r="AL170">
        <f t="shared" si="318"/>
        <v>4073664</v>
      </c>
      <c r="AM170">
        <f t="shared" si="358"/>
        <v>223963</v>
      </c>
      <c r="AN170">
        <f t="shared" si="306"/>
        <v>31994.714285714286</v>
      </c>
      <c r="AO170" s="3">
        <f t="shared" ref="AO170:AO223" si="359">AN170/$B$2</f>
        <v>6.8430897662938935E-4</v>
      </c>
    </row>
    <row r="171" spans="1:41" ht="13.8" x14ac:dyDescent="0.25">
      <c r="A171" s="95">
        <v>44029</v>
      </c>
      <c r="B171" s="81">
        <v>260255</v>
      </c>
      <c r="C171" s="81">
        <v>28420</v>
      </c>
      <c r="D171" s="81">
        <v>150376</v>
      </c>
      <c r="E171" s="81"/>
      <c r="F171" s="81">
        <f t="shared" si="344"/>
        <v>1400</v>
      </c>
      <c r="G171" s="81">
        <f t="shared" si="345"/>
        <v>4</v>
      </c>
      <c r="H171" s="81">
        <f t="shared" si="346"/>
        <v>0</v>
      </c>
      <c r="I171" s="81">
        <f t="shared" si="347"/>
        <v>81459</v>
      </c>
      <c r="J171" s="82">
        <f t="shared" si="348"/>
        <v>1.7583580021276215E-2</v>
      </c>
      <c r="K171" s="82">
        <f t="shared" si="349"/>
        <v>4.9960655983413059E-5</v>
      </c>
      <c r="L171" s="82">
        <f t="shared" si="350"/>
        <v>0</v>
      </c>
      <c r="M171" s="81">
        <f t="shared" si="351"/>
        <v>351.94854181085941</v>
      </c>
      <c r="N171" s="84">
        <f t="shared" si="352"/>
        <v>0.10920059172734434</v>
      </c>
      <c r="O171" s="84"/>
      <c r="P171" s="85">
        <f t="shared" si="353"/>
        <v>0.57780253981671825</v>
      </c>
      <c r="Q171" s="87">
        <f t="shared" si="354"/>
        <v>0.10920059172734434</v>
      </c>
      <c r="R171" s="96">
        <f t="shared" si="355"/>
        <v>0.31299686845593744</v>
      </c>
      <c r="AB171" s="119">
        <f t="shared" si="356"/>
        <v>906.71428571428567</v>
      </c>
      <c r="AC171" s="120">
        <f t="shared" si="357"/>
        <v>2.4285714285714284</v>
      </c>
      <c r="AL171">
        <f t="shared" si="318"/>
        <v>4073664</v>
      </c>
      <c r="AM171">
        <f t="shared" si="358"/>
        <v>0</v>
      </c>
      <c r="AN171">
        <f t="shared" ref="AN171:AN223" si="360">AVERAGE(AM165:AM171)</f>
        <v>31994.714285714286</v>
      </c>
      <c r="AO171" s="3">
        <f t="shared" si="359"/>
        <v>6.8430897662938935E-4</v>
      </c>
    </row>
    <row r="172" spans="1:41" ht="13.8" x14ac:dyDescent="0.25">
      <c r="A172" s="95">
        <v>44030</v>
      </c>
      <c r="B172" s="81">
        <v>260255</v>
      </c>
      <c r="C172" s="81">
        <v>28420</v>
      </c>
      <c r="D172" s="81">
        <v>150376</v>
      </c>
      <c r="E172" s="81"/>
      <c r="F172" s="81">
        <f t="shared" si="344"/>
        <v>0</v>
      </c>
      <c r="G172" s="81">
        <f t="shared" si="345"/>
        <v>0</v>
      </c>
      <c r="H172" s="81">
        <f t="shared" si="346"/>
        <v>0</v>
      </c>
      <c r="I172" s="81">
        <f t="shared" si="347"/>
        <v>81459</v>
      </c>
      <c r="J172" s="82">
        <f t="shared" si="348"/>
        <v>0</v>
      </c>
      <c r="K172" s="82">
        <f t="shared" si="349"/>
        <v>0</v>
      </c>
      <c r="L172" s="82">
        <f t="shared" si="350"/>
        <v>0</v>
      </c>
      <c r="M172" s="81" t="e">
        <f t="shared" si="351"/>
        <v>#DIV/0!</v>
      </c>
      <c r="N172" s="84">
        <f t="shared" si="352"/>
        <v>0.10920059172734434</v>
      </c>
      <c r="O172" s="84"/>
      <c r="P172" s="85">
        <f t="shared" si="353"/>
        <v>0.57780253981671825</v>
      </c>
      <c r="Q172" s="87">
        <f t="shared" si="354"/>
        <v>0.10920059172734434</v>
      </c>
      <c r="R172" s="96">
        <f t="shared" si="355"/>
        <v>0.31299686845593744</v>
      </c>
      <c r="AB172" s="119">
        <f t="shared" si="356"/>
        <v>906.71428571428567</v>
      </c>
      <c r="AC172" s="120">
        <f t="shared" si="357"/>
        <v>2.4285714285714284</v>
      </c>
      <c r="AL172">
        <f t="shared" si="318"/>
        <v>4073664</v>
      </c>
      <c r="AM172">
        <f t="shared" si="358"/>
        <v>0</v>
      </c>
      <c r="AN172">
        <f t="shared" si="360"/>
        <v>31994.714285714286</v>
      </c>
      <c r="AO172" s="3">
        <f t="shared" si="359"/>
        <v>6.8430897662938935E-4</v>
      </c>
    </row>
    <row r="173" spans="1:41" ht="13.8" x14ac:dyDescent="0.25">
      <c r="A173" s="95">
        <v>44031</v>
      </c>
      <c r="B173" s="81">
        <v>260255</v>
      </c>
      <c r="C173" s="81">
        <v>28420</v>
      </c>
      <c r="D173" s="81">
        <v>150376</v>
      </c>
      <c r="E173" s="81"/>
      <c r="F173" s="81">
        <f t="shared" si="344"/>
        <v>0</v>
      </c>
      <c r="G173" s="81">
        <f t="shared" si="345"/>
        <v>0</v>
      </c>
      <c r="H173" s="81">
        <f t="shared" si="346"/>
        <v>0</v>
      </c>
      <c r="I173" s="81">
        <f t="shared" si="347"/>
        <v>81459</v>
      </c>
      <c r="J173" s="82">
        <f t="shared" si="348"/>
        <v>0</v>
      </c>
      <c r="K173" s="82">
        <f t="shared" si="349"/>
        <v>0</v>
      </c>
      <c r="L173" s="82">
        <f t="shared" si="350"/>
        <v>0</v>
      </c>
      <c r="M173" s="81" t="e">
        <f t="shared" si="351"/>
        <v>#DIV/0!</v>
      </c>
      <c r="N173" s="84">
        <f t="shared" si="352"/>
        <v>0.10920059172734434</v>
      </c>
      <c r="O173" s="84"/>
      <c r="P173" s="85">
        <f t="shared" si="353"/>
        <v>0.57780253981671825</v>
      </c>
      <c r="Q173" s="87">
        <f t="shared" si="354"/>
        <v>0.10920059172734434</v>
      </c>
      <c r="R173" s="96">
        <f t="shared" si="355"/>
        <v>0.31299686845593744</v>
      </c>
      <c r="AB173" s="119">
        <f t="shared" si="356"/>
        <v>906.71428571428567</v>
      </c>
      <c r="AC173" s="120">
        <f t="shared" si="357"/>
        <v>2.4285714285714284</v>
      </c>
      <c r="AL173">
        <f t="shared" si="318"/>
        <v>4073664</v>
      </c>
      <c r="AM173">
        <f t="shared" si="358"/>
        <v>0</v>
      </c>
      <c r="AN173">
        <f t="shared" si="360"/>
        <v>31994.714285714286</v>
      </c>
      <c r="AO173" s="3">
        <f t="shared" si="359"/>
        <v>6.8430897662938935E-4</v>
      </c>
    </row>
    <row r="174" spans="1:41" ht="13.8" x14ac:dyDescent="0.25">
      <c r="A174" s="95">
        <v>44032</v>
      </c>
      <c r="B174" s="81">
        <v>264836</v>
      </c>
      <c r="C174" s="81">
        <v>28422</v>
      </c>
      <c r="D174" s="81">
        <v>150376</v>
      </c>
      <c r="E174" s="81"/>
      <c r="F174" s="81">
        <f t="shared" si="344"/>
        <v>4581</v>
      </c>
      <c r="G174" s="81">
        <f t="shared" si="345"/>
        <v>2</v>
      </c>
      <c r="H174" s="81">
        <f t="shared" si="346"/>
        <v>0</v>
      </c>
      <c r="I174" s="81">
        <f t="shared" si="347"/>
        <v>86038</v>
      </c>
      <c r="J174" s="82">
        <f t="shared" si="348"/>
        <v>5.6551668145231236E-2</v>
      </c>
      <c r="K174" s="82">
        <f t="shared" si="349"/>
        <v>2.4552228728562835E-5</v>
      </c>
      <c r="L174" s="82">
        <f t="shared" si="350"/>
        <v>0</v>
      </c>
      <c r="M174" s="81">
        <f t="shared" si="351"/>
        <v>2303.3211677211957</v>
      </c>
      <c r="N174" s="84">
        <f t="shared" si="352"/>
        <v>0.10731924662810192</v>
      </c>
      <c r="O174" s="84"/>
      <c r="P174" s="85">
        <f t="shared" si="353"/>
        <v>0.56780800193327197</v>
      </c>
      <c r="Q174" s="87">
        <f t="shared" si="354"/>
        <v>0.10731924662810192</v>
      </c>
      <c r="R174" s="96">
        <f t="shared" si="355"/>
        <v>0.32487275143862615</v>
      </c>
      <c r="AB174" s="119">
        <f t="shared" si="356"/>
        <v>1269</v>
      </c>
      <c r="AC174" s="120">
        <f t="shared" si="357"/>
        <v>2.2857142857142856</v>
      </c>
      <c r="AL174">
        <f t="shared" si="318"/>
        <v>4073664</v>
      </c>
      <c r="AM174">
        <f t="shared" si="358"/>
        <v>0</v>
      </c>
      <c r="AN174">
        <f t="shared" si="360"/>
        <v>31994.714285714286</v>
      </c>
      <c r="AO174" s="3">
        <f t="shared" si="359"/>
        <v>6.8430897662938935E-4</v>
      </c>
    </row>
    <row r="175" spans="1:41" ht="13.8" x14ac:dyDescent="0.25">
      <c r="A175" s="95">
        <v>44033</v>
      </c>
      <c r="B175" s="81">
        <v>266194</v>
      </c>
      <c r="C175" s="81">
        <v>28424</v>
      </c>
      <c r="D175" s="81">
        <v>150376</v>
      </c>
      <c r="E175" s="81"/>
      <c r="F175" s="81">
        <f t="shared" si="344"/>
        <v>1358</v>
      </c>
      <c r="G175" s="81">
        <f t="shared" si="345"/>
        <v>2</v>
      </c>
      <c r="H175" s="81">
        <f t="shared" si="346"/>
        <v>0</v>
      </c>
      <c r="I175" s="81">
        <f t="shared" si="347"/>
        <v>87394</v>
      </c>
      <c r="J175" s="82">
        <f t="shared" si="348"/>
        <v>1.5873637504239878E-2</v>
      </c>
      <c r="K175" s="82">
        <f t="shared" si="349"/>
        <v>2.3245542667193566E-5</v>
      </c>
      <c r="L175" s="82">
        <f t="shared" si="350"/>
        <v>0</v>
      </c>
      <c r="M175" s="81">
        <f t="shared" si="351"/>
        <v>682.86801179489532</v>
      </c>
      <c r="N175" s="84">
        <f t="shared" si="352"/>
        <v>0.10677926624942712</v>
      </c>
      <c r="O175" s="84"/>
      <c r="P175" s="85">
        <f t="shared" si="353"/>
        <v>0.5649113052886241</v>
      </c>
      <c r="Q175" s="87">
        <f t="shared" si="354"/>
        <v>0.10677926624942712</v>
      </c>
      <c r="R175" s="96">
        <f t="shared" si="355"/>
        <v>0.32830942846194877</v>
      </c>
      <c r="AB175" s="119">
        <f t="shared" si="356"/>
        <v>1367.8571428571429</v>
      </c>
      <c r="AC175" s="120">
        <f t="shared" si="357"/>
        <v>2.1428571428571428</v>
      </c>
      <c r="AL175">
        <f t="shared" si="318"/>
        <v>4073664</v>
      </c>
      <c r="AM175">
        <f t="shared" si="358"/>
        <v>0</v>
      </c>
      <c r="AN175">
        <f t="shared" si="360"/>
        <v>31994.714285714286</v>
      </c>
      <c r="AO175" s="3">
        <f t="shared" si="359"/>
        <v>6.8430897662938935E-4</v>
      </c>
    </row>
    <row r="176" spans="1:41" ht="13.8" x14ac:dyDescent="0.25">
      <c r="A176" s="95">
        <v>44034</v>
      </c>
      <c r="B176" s="81">
        <v>267551</v>
      </c>
      <c r="C176" s="81">
        <v>28426</v>
      </c>
      <c r="D176" s="81">
        <v>150376</v>
      </c>
      <c r="E176" s="81"/>
      <c r="F176" s="81">
        <f t="shared" si="344"/>
        <v>1357</v>
      </c>
      <c r="G176" s="81">
        <f t="shared" si="345"/>
        <v>2</v>
      </c>
      <c r="H176" s="81">
        <f t="shared" si="346"/>
        <v>0</v>
      </c>
      <c r="I176" s="81">
        <f t="shared" si="347"/>
        <v>88749</v>
      </c>
      <c r="J176" s="82">
        <f t="shared" si="348"/>
        <v>1.5616291653229889E-2</v>
      </c>
      <c r="K176" s="82">
        <f t="shared" si="349"/>
        <v>2.2884866237956839E-5</v>
      </c>
      <c r="L176" s="82">
        <f t="shared" si="350"/>
        <v>0</v>
      </c>
      <c r="M176" s="81">
        <f t="shared" si="351"/>
        <v>682.38509637118648</v>
      </c>
      <c r="N176" s="84">
        <f t="shared" si="352"/>
        <v>0.10624516447331536</v>
      </c>
      <c r="O176" s="84"/>
      <c r="P176" s="85">
        <f t="shared" si="353"/>
        <v>0.56204611457254883</v>
      </c>
      <c r="Q176" s="87">
        <f t="shared" si="354"/>
        <v>0.10624516447331536</v>
      </c>
      <c r="R176" s="96">
        <f t="shared" si="355"/>
        <v>0.33170872095413584</v>
      </c>
      <c r="AB176" s="119">
        <f t="shared" si="356"/>
        <v>1436.7142857142858</v>
      </c>
      <c r="AC176" s="120">
        <f t="shared" si="357"/>
        <v>1.8571428571428572</v>
      </c>
      <c r="AL176">
        <f t="shared" si="318"/>
        <v>4073664</v>
      </c>
      <c r="AM176">
        <f t="shared" si="358"/>
        <v>0</v>
      </c>
      <c r="AN176">
        <f t="shared" si="360"/>
        <v>31994.714285714286</v>
      </c>
      <c r="AO176" s="3">
        <f t="shared" si="359"/>
        <v>6.8430897662938935E-4</v>
      </c>
    </row>
    <row r="177" spans="1:41" ht="13.8" x14ac:dyDescent="0.25">
      <c r="A177" s="95">
        <v>44035</v>
      </c>
      <c r="B177" s="81">
        <v>270166</v>
      </c>
      <c r="C177" s="81">
        <v>28429</v>
      </c>
      <c r="D177" s="81">
        <v>150376</v>
      </c>
      <c r="E177" s="81">
        <v>4347022</v>
      </c>
      <c r="F177" s="81">
        <f t="shared" si="344"/>
        <v>2615</v>
      </c>
      <c r="G177" s="81">
        <f t="shared" si="345"/>
        <v>3</v>
      </c>
      <c r="H177" s="81">
        <f t="shared" si="346"/>
        <v>0</v>
      </c>
      <c r="I177" s="81">
        <f t="shared" si="347"/>
        <v>91361</v>
      </c>
      <c r="J177" s="82">
        <f t="shared" si="348"/>
        <v>2.9634703284192456E-2</v>
      </c>
      <c r="K177" s="82">
        <f t="shared" si="349"/>
        <v>3.3803197782510226E-5</v>
      </c>
      <c r="L177" s="82">
        <f t="shared" si="350"/>
        <v>0</v>
      </c>
      <c r="M177" s="81">
        <f t="shared" si="351"/>
        <v>876.68342725626542</v>
      </c>
      <c r="N177" s="84">
        <f t="shared" si="352"/>
        <v>0.10522789692263275</v>
      </c>
      <c r="O177" s="84"/>
      <c r="P177" s="85">
        <f t="shared" si="353"/>
        <v>0.55660593857110074</v>
      </c>
      <c r="Q177" s="87">
        <f t="shared" si="354"/>
        <v>0.10522789692263275</v>
      </c>
      <c r="R177" s="96">
        <f t="shared" si="355"/>
        <v>0.33816616450626646</v>
      </c>
      <c r="AB177" s="119">
        <f t="shared" si="356"/>
        <v>1615.8571428571429</v>
      </c>
      <c r="AC177" s="120">
        <f t="shared" si="357"/>
        <v>1.8571428571428572</v>
      </c>
      <c r="AL177">
        <f t="shared" si="318"/>
        <v>4347022</v>
      </c>
      <c r="AM177">
        <f t="shared" si="358"/>
        <v>273358</v>
      </c>
      <c r="AN177">
        <f t="shared" si="360"/>
        <v>39051.142857142855</v>
      </c>
      <c r="AO177" s="3">
        <f t="shared" si="359"/>
        <v>8.3523320027619114E-4</v>
      </c>
    </row>
    <row r="178" spans="1:41" ht="13.8" x14ac:dyDescent="0.25">
      <c r="A178" s="95">
        <v>44036</v>
      </c>
      <c r="B178" s="81">
        <v>272421</v>
      </c>
      <c r="C178" s="81">
        <v>28432</v>
      </c>
      <c r="D178" s="81">
        <v>150376</v>
      </c>
      <c r="E178" s="81"/>
      <c r="F178" s="81">
        <f t="shared" ref="F178:F207" si="361">B178-B177</f>
        <v>2255</v>
      </c>
      <c r="G178" s="81">
        <f t="shared" ref="G178:G207" si="362">C178-C177</f>
        <v>3</v>
      </c>
      <c r="H178" s="81">
        <f t="shared" ref="H178:H207" si="363">D178-D177</f>
        <v>0</v>
      </c>
      <c r="I178" s="81">
        <f t="shared" ref="I178:I207" si="364">B178-C178-D178</f>
        <v>93613</v>
      </c>
      <c r="J178" s="82">
        <f t="shared" ref="J178:J207" si="365">F178/I177*$B$2/($B$2-B177)</f>
        <v>2.482575645595856E-2</v>
      </c>
      <c r="K178" s="82">
        <f t="shared" ref="K178:K207" si="366">G178/I177</f>
        <v>3.2836768424163481E-5</v>
      </c>
      <c r="L178" s="82">
        <f t="shared" ref="L178:L207" si="367">H178/I177</f>
        <v>0</v>
      </c>
      <c r="M178" s="81">
        <f t="shared" ref="M178:M207" si="368">J178/(K178+L178)</f>
        <v>756.03531185761005</v>
      </c>
      <c r="N178" s="84">
        <f t="shared" ref="N178:N207" si="369">C178/B178</f>
        <v>0.10436787178668311</v>
      </c>
      <c r="O178" s="84"/>
      <c r="P178" s="85">
        <f t="shared" ref="P178:P207" si="370">D178/B178</f>
        <v>0.55199856105072664</v>
      </c>
      <c r="Q178" s="87">
        <f t="shared" ref="Q178:Q207" si="371">N178</f>
        <v>0.10436787178668311</v>
      </c>
      <c r="R178" s="96">
        <f t="shared" ref="R178:R207" si="372">IF(P178="","",1-SUM(P178:Q178))</f>
        <v>0.3436335671625903</v>
      </c>
      <c r="AB178" s="119">
        <f t="shared" ref="AB178:AB207" si="373">AVERAGE(F172:F178)</f>
        <v>1738</v>
      </c>
      <c r="AC178" s="120">
        <f t="shared" ref="AC178:AC207" si="374">AVERAGE(G172:G178)</f>
        <v>1.7142857142857142</v>
      </c>
      <c r="AL178">
        <f t="shared" si="318"/>
        <v>4347022</v>
      </c>
      <c r="AM178">
        <f t="shared" si="358"/>
        <v>0</v>
      </c>
      <c r="AN178">
        <f t="shared" si="360"/>
        <v>39051.142857142855</v>
      </c>
      <c r="AO178" s="3">
        <f t="shared" si="359"/>
        <v>8.3523320027619114E-4</v>
      </c>
    </row>
    <row r="179" spans="1:41" ht="13.8" x14ac:dyDescent="0.25">
      <c r="A179" s="95">
        <v>44037</v>
      </c>
      <c r="B179" s="81">
        <v>272421</v>
      </c>
      <c r="C179" s="81">
        <v>28432</v>
      </c>
      <c r="D179" s="81">
        <v>150376</v>
      </c>
      <c r="E179" s="81"/>
      <c r="F179" s="81">
        <f t="shared" si="361"/>
        <v>0</v>
      </c>
      <c r="G179" s="81">
        <f t="shared" si="362"/>
        <v>0</v>
      </c>
      <c r="H179" s="81">
        <f t="shared" si="363"/>
        <v>0</v>
      </c>
      <c r="I179" s="81">
        <f t="shared" si="364"/>
        <v>93613</v>
      </c>
      <c r="J179" s="82">
        <f t="shared" si="365"/>
        <v>0</v>
      </c>
      <c r="K179" s="82">
        <f t="shared" si="366"/>
        <v>0</v>
      </c>
      <c r="L179" s="82">
        <f t="shared" si="367"/>
        <v>0</v>
      </c>
      <c r="M179" s="81" t="e">
        <f t="shared" si="368"/>
        <v>#DIV/0!</v>
      </c>
      <c r="N179" s="84">
        <f t="shared" si="369"/>
        <v>0.10436787178668311</v>
      </c>
      <c r="O179" s="84"/>
      <c r="P179" s="85">
        <f t="shared" si="370"/>
        <v>0.55199856105072664</v>
      </c>
      <c r="Q179" s="87">
        <f t="shared" si="371"/>
        <v>0.10436787178668311</v>
      </c>
      <c r="R179" s="96">
        <f t="shared" si="372"/>
        <v>0.3436335671625903</v>
      </c>
      <c r="AB179" s="119">
        <f t="shared" si="373"/>
        <v>1738</v>
      </c>
      <c r="AC179" s="120">
        <f t="shared" si="374"/>
        <v>1.7142857142857142</v>
      </c>
      <c r="AL179">
        <f t="shared" si="318"/>
        <v>4347022</v>
      </c>
      <c r="AM179">
        <f t="shared" si="358"/>
        <v>0</v>
      </c>
      <c r="AN179">
        <f t="shared" si="360"/>
        <v>39051.142857142855</v>
      </c>
      <c r="AO179" s="3">
        <f t="shared" si="359"/>
        <v>8.3523320027619114E-4</v>
      </c>
    </row>
    <row r="180" spans="1:41" ht="13.8" x14ac:dyDescent="0.25">
      <c r="A180" s="95">
        <v>44038</v>
      </c>
      <c r="B180" s="81">
        <v>272421</v>
      </c>
      <c r="C180" s="81">
        <v>28432</v>
      </c>
      <c r="D180" s="81">
        <v>150376</v>
      </c>
      <c r="E180" s="81"/>
      <c r="F180" s="81">
        <f t="shared" si="361"/>
        <v>0</v>
      </c>
      <c r="G180" s="81">
        <f t="shared" si="362"/>
        <v>0</v>
      </c>
      <c r="H180" s="81">
        <f t="shared" si="363"/>
        <v>0</v>
      </c>
      <c r="I180" s="81">
        <f t="shared" si="364"/>
        <v>93613</v>
      </c>
      <c r="J180" s="82">
        <f t="shared" si="365"/>
        <v>0</v>
      </c>
      <c r="K180" s="82">
        <f t="shared" si="366"/>
        <v>0</v>
      </c>
      <c r="L180" s="82">
        <f t="shared" si="367"/>
        <v>0</v>
      </c>
      <c r="M180" s="81" t="e">
        <f t="shared" si="368"/>
        <v>#DIV/0!</v>
      </c>
      <c r="N180" s="84">
        <f t="shared" si="369"/>
        <v>0.10436787178668311</v>
      </c>
      <c r="O180" s="84"/>
      <c r="P180" s="85">
        <f t="shared" si="370"/>
        <v>0.55199856105072664</v>
      </c>
      <c r="Q180" s="87">
        <f t="shared" si="371"/>
        <v>0.10436787178668311</v>
      </c>
      <c r="R180" s="96">
        <f t="shared" si="372"/>
        <v>0.3436335671625903</v>
      </c>
      <c r="AB180" s="119">
        <f t="shared" si="373"/>
        <v>1738</v>
      </c>
      <c r="AC180" s="120">
        <f t="shared" si="374"/>
        <v>1.7142857142857142</v>
      </c>
      <c r="AL180">
        <f t="shared" si="318"/>
        <v>4347022</v>
      </c>
      <c r="AM180">
        <f t="shared" si="358"/>
        <v>0</v>
      </c>
      <c r="AN180">
        <f t="shared" si="360"/>
        <v>39051.142857142855</v>
      </c>
      <c r="AO180" s="3">
        <f t="shared" si="359"/>
        <v>8.3523320027619114E-4</v>
      </c>
    </row>
    <row r="181" spans="1:41" ht="13.8" x14ac:dyDescent="0.25">
      <c r="A181" s="95">
        <v>44039</v>
      </c>
      <c r="B181" s="81">
        <v>278782</v>
      </c>
      <c r="C181" s="81">
        <v>28434</v>
      </c>
      <c r="D181" s="81">
        <v>150376</v>
      </c>
      <c r="E181" s="81"/>
      <c r="F181" s="81">
        <f t="shared" si="361"/>
        <v>6361</v>
      </c>
      <c r="G181" s="81">
        <f t="shared" si="362"/>
        <v>2</v>
      </c>
      <c r="H181" s="81">
        <f t="shared" si="363"/>
        <v>0</v>
      </c>
      <c r="I181" s="81">
        <f t="shared" si="364"/>
        <v>99972</v>
      </c>
      <c r="J181" s="82">
        <f t="shared" si="365"/>
        <v>6.8348201274537446E-2</v>
      </c>
      <c r="K181" s="82">
        <f t="shared" si="366"/>
        <v>2.1364554068345208E-5</v>
      </c>
      <c r="L181" s="82">
        <f t="shared" si="367"/>
        <v>0</v>
      </c>
      <c r="M181" s="81">
        <f t="shared" si="368"/>
        <v>3199.1400829566369</v>
      </c>
      <c r="N181" s="84">
        <f t="shared" si="369"/>
        <v>0.10199367247526742</v>
      </c>
      <c r="O181" s="84"/>
      <c r="P181" s="85">
        <f t="shared" si="370"/>
        <v>0.53940354829221404</v>
      </c>
      <c r="Q181" s="87">
        <f t="shared" si="371"/>
        <v>0.10199367247526742</v>
      </c>
      <c r="R181" s="96">
        <f t="shared" si="372"/>
        <v>0.3586027792325186</v>
      </c>
      <c r="AB181" s="119">
        <f t="shared" si="373"/>
        <v>1992.2857142857142</v>
      </c>
      <c r="AC181" s="120">
        <f t="shared" si="374"/>
        <v>1.7142857142857142</v>
      </c>
      <c r="AL181">
        <f t="shared" si="318"/>
        <v>4347022</v>
      </c>
      <c r="AM181">
        <f t="shared" si="358"/>
        <v>0</v>
      </c>
      <c r="AN181">
        <f t="shared" si="360"/>
        <v>39051.142857142855</v>
      </c>
      <c r="AO181" s="3">
        <f t="shared" si="359"/>
        <v>8.3523320027619114E-4</v>
      </c>
    </row>
    <row r="182" spans="1:41" ht="13.8" x14ac:dyDescent="0.25">
      <c r="A182" s="95">
        <v>44040</v>
      </c>
      <c r="B182" s="81">
        <v>280610</v>
      </c>
      <c r="C182" s="81">
        <v>28436</v>
      </c>
      <c r="D182" s="81">
        <v>150376</v>
      </c>
      <c r="E182" s="81"/>
      <c r="F182" s="81">
        <f t="shared" si="361"/>
        <v>1828</v>
      </c>
      <c r="G182" s="81">
        <f t="shared" si="362"/>
        <v>2</v>
      </c>
      <c r="H182" s="81">
        <f t="shared" si="363"/>
        <v>0</v>
      </c>
      <c r="I182" s="81">
        <f t="shared" si="364"/>
        <v>101798</v>
      </c>
      <c r="J182" s="82">
        <f t="shared" si="365"/>
        <v>1.8394801448067641E-2</v>
      </c>
      <c r="K182" s="82">
        <f t="shared" si="366"/>
        <v>2.0005601568439162E-5</v>
      </c>
      <c r="L182" s="82">
        <f t="shared" si="367"/>
        <v>0</v>
      </c>
      <c r="M182" s="81">
        <f t="shared" si="368"/>
        <v>919.4825451831091</v>
      </c>
      <c r="N182" s="84">
        <f t="shared" si="369"/>
        <v>0.10133637432735826</v>
      </c>
      <c r="O182" s="84"/>
      <c r="P182" s="85">
        <f t="shared" si="370"/>
        <v>0.53588966893553325</v>
      </c>
      <c r="Q182" s="87">
        <f t="shared" si="371"/>
        <v>0.10133637432735826</v>
      </c>
      <c r="R182" s="96">
        <f t="shared" si="372"/>
        <v>0.36277395673710844</v>
      </c>
      <c r="AB182" s="119">
        <f t="shared" si="373"/>
        <v>2059.4285714285716</v>
      </c>
      <c r="AC182" s="120">
        <f t="shared" si="374"/>
        <v>1.7142857142857142</v>
      </c>
      <c r="AL182">
        <f t="shared" si="318"/>
        <v>4347022</v>
      </c>
      <c r="AM182">
        <f t="shared" si="358"/>
        <v>0</v>
      </c>
      <c r="AN182">
        <f t="shared" si="360"/>
        <v>39051.142857142855</v>
      </c>
      <c r="AO182" s="3">
        <f t="shared" si="359"/>
        <v>8.3523320027619114E-4</v>
      </c>
    </row>
    <row r="183" spans="1:41" ht="13.8" x14ac:dyDescent="0.25">
      <c r="A183" s="95">
        <v>44041</v>
      </c>
      <c r="B183" s="81">
        <v>282641</v>
      </c>
      <c r="C183" s="81">
        <v>28441</v>
      </c>
      <c r="D183" s="81">
        <v>150376</v>
      </c>
      <c r="E183" s="81"/>
      <c r="F183" s="81">
        <f t="shared" si="361"/>
        <v>2031</v>
      </c>
      <c r="G183" s="81">
        <f t="shared" si="362"/>
        <v>5</v>
      </c>
      <c r="H183" s="81">
        <f t="shared" si="363"/>
        <v>0</v>
      </c>
      <c r="I183" s="81">
        <f t="shared" si="364"/>
        <v>103824</v>
      </c>
      <c r="J183" s="82">
        <f t="shared" si="365"/>
        <v>2.0071741420708437E-2</v>
      </c>
      <c r="K183" s="82">
        <f t="shared" si="366"/>
        <v>4.9116878524136036E-5</v>
      </c>
      <c r="L183" s="82">
        <f t="shared" si="367"/>
        <v>0</v>
      </c>
      <c r="M183" s="81">
        <f t="shared" si="368"/>
        <v>408.65262662905548</v>
      </c>
      <c r="N183" s="84">
        <f t="shared" si="369"/>
        <v>0.10062588230299213</v>
      </c>
      <c r="O183" s="84"/>
      <c r="P183" s="85">
        <f t="shared" si="370"/>
        <v>0.53203887617153911</v>
      </c>
      <c r="Q183" s="87">
        <f t="shared" si="371"/>
        <v>0.10062588230299213</v>
      </c>
      <c r="R183" s="96">
        <f t="shared" si="372"/>
        <v>0.3673352415254687</v>
      </c>
      <c r="AB183" s="119">
        <f t="shared" si="373"/>
        <v>2155.7142857142858</v>
      </c>
      <c r="AC183" s="120">
        <f t="shared" si="374"/>
        <v>2.1428571428571428</v>
      </c>
      <c r="AL183">
        <f t="shared" si="318"/>
        <v>4347022</v>
      </c>
      <c r="AM183">
        <f t="shared" si="358"/>
        <v>0</v>
      </c>
      <c r="AN183">
        <f t="shared" si="360"/>
        <v>39051.142857142855</v>
      </c>
      <c r="AO183" s="3">
        <f t="shared" si="359"/>
        <v>8.3523320027619114E-4</v>
      </c>
    </row>
    <row r="184" spans="1:41" ht="13.8" x14ac:dyDescent="0.25">
      <c r="A184" s="95">
        <v>44042</v>
      </c>
      <c r="B184" s="81">
        <v>285430</v>
      </c>
      <c r="C184" s="81">
        <v>28443</v>
      </c>
      <c r="D184" s="81">
        <v>150376</v>
      </c>
      <c r="E184" s="81">
        <v>4652493</v>
      </c>
      <c r="F184" s="81">
        <f t="shared" si="361"/>
        <v>2789</v>
      </c>
      <c r="G184" s="81">
        <f t="shared" si="362"/>
        <v>2</v>
      </c>
      <c r="H184" s="81">
        <f t="shared" si="363"/>
        <v>0</v>
      </c>
      <c r="I184" s="81">
        <f t="shared" si="364"/>
        <v>106611</v>
      </c>
      <c r="J184" s="82">
        <f t="shared" si="365"/>
        <v>2.7026145647723866E-2</v>
      </c>
      <c r="K184" s="82">
        <f t="shared" si="366"/>
        <v>1.9263368777931886E-5</v>
      </c>
      <c r="L184" s="82">
        <f t="shared" si="367"/>
        <v>0</v>
      </c>
      <c r="M184" s="81">
        <f t="shared" si="368"/>
        <v>1402.9812728646411</v>
      </c>
      <c r="N184" s="84">
        <f t="shared" si="369"/>
        <v>9.9649651403146133E-2</v>
      </c>
      <c r="O184" s="84"/>
      <c r="P184" s="85">
        <f t="shared" si="370"/>
        <v>0.52684020600497494</v>
      </c>
      <c r="Q184" s="87">
        <f t="shared" si="371"/>
        <v>9.9649651403146133E-2</v>
      </c>
      <c r="R184" s="96">
        <f t="shared" si="372"/>
        <v>0.37351014259187898</v>
      </c>
      <c r="AB184" s="119">
        <f t="shared" si="373"/>
        <v>2180.5714285714284</v>
      </c>
      <c r="AC184" s="120">
        <f t="shared" si="374"/>
        <v>2</v>
      </c>
      <c r="AL184">
        <f t="shared" si="318"/>
        <v>4652493</v>
      </c>
      <c r="AM184">
        <f t="shared" si="358"/>
        <v>305471</v>
      </c>
      <c r="AN184">
        <f t="shared" si="360"/>
        <v>43638.714285714283</v>
      </c>
      <c r="AO184" s="3">
        <f t="shared" si="359"/>
        <v>9.3335304224338917E-4</v>
      </c>
    </row>
    <row r="185" spans="1:41" ht="13.8" x14ac:dyDescent="0.25">
      <c r="A185" s="95">
        <v>44043</v>
      </c>
      <c r="B185" s="81">
        <v>288522</v>
      </c>
      <c r="C185" s="81">
        <v>28445</v>
      </c>
      <c r="D185" s="81">
        <v>150376</v>
      </c>
      <c r="E185" s="81"/>
      <c r="F185" s="81">
        <f t="shared" si="361"/>
        <v>3092</v>
      </c>
      <c r="G185" s="81">
        <f t="shared" si="362"/>
        <v>2</v>
      </c>
      <c r="H185" s="81">
        <f t="shared" si="363"/>
        <v>0</v>
      </c>
      <c r="I185" s="81">
        <f t="shared" si="364"/>
        <v>109701</v>
      </c>
      <c r="J185" s="82">
        <f t="shared" si="365"/>
        <v>2.9180779466305432E-2</v>
      </c>
      <c r="K185" s="82">
        <f t="shared" si="366"/>
        <v>1.8759790265544831E-5</v>
      </c>
      <c r="L185" s="82">
        <f t="shared" si="367"/>
        <v>0</v>
      </c>
      <c r="M185" s="81">
        <f t="shared" si="368"/>
        <v>1555.4960398411442</v>
      </c>
      <c r="N185" s="84">
        <f t="shared" si="369"/>
        <v>9.8588669148279851E-2</v>
      </c>
      <c r="O185" s="84"/>
      <c r="P185" s="85">
        <f t="shared" si="370"/>
        <v>0.52119422435724139</v>
      </c>
      <c r="Q185" s="87">
        <f t="shared" si="371"/>
        <v>9.8588669148279851E-2</v>
      </c>
      <c r="R185" s="96">
        <f t="shared" si="372"/>
        <v>0.38021710649447882</v>
      </c>
      <c r="AB185" s="119">
        <f t="shared" si="373"/>
        <v>2300.1428571428573</v>
      </c>
      <c r="AC185" s="120">
        <f t="shared" si="374"/>
        <v>1.8571428571428572</v>
      </c>
      <c r="AL185">
        <f t="shared" si="318"/>
        <v>4652493</v>
      </c>
      <c r="AM185">
        <f t="shared" si="358"/>
        <v>0</v>
      </c>
      <c r="AN185">
        <f t="shared" si="360"/>
        <v>43638.714285714283</v>
      </c>
      <c r="AO185" s="3">
        <f t="shared" si="359"/>
        <v>9.3335304224338917E-4</v>
      </c>
    </row>
    <row r="186" spans="1:41" ht="13.8" x14ac:dyDescent="0.25">
      <c r="A186" s="95">
        <v>44044</v>
      </c>
      <c r="B186" s="81">
        <v>288522</v>
      </c>
      <c r="C186" s="81">
        <v>28445</v>
      </c>
      <c r="D186" s="81">
        <v>150376</v>
      </c>
      <c r="E186" s="81"/>
      <c r="F186" s="81">
        <f t="shared" si="361"/>
        <v>0</v>
      </c>
      <c r="G186" s="81">
        <f t="shared" si="362"/>
        <v>0</v>
      </c>
      <c r="H186" s="81">
        <f t="shared" si="363"/>
        <v>0</v>
      </c>
      <c r="I186" s="81">
        <f t="shared" si="364"/>
        <v>109701</v>
      </c>
      <c r="J186" s="82">
        <f t="shared" si="365"/>
        <v>0</v>
      </c>
      <c r="K186" s="82">
        <f t="shared" si="366"/>
        <v>0</v>
      </c>
      <c r="L186" s="82">
        <f t="shared" si="367"/>
        <v>0</v>
      </c>
      <c r="M186" s="81" t="e">
        <f t="shared" si="368"/>
        <v>#DIV/0!</v>
      </c>
      <c r="N186" s="84">
        <f t="shared" si="369"/>
        <v>9.8588669148279851E-2</v>
      </c>
      <c r="O186" s="84"/>
      <c r="P186" s="85">
        <f t="shared" si="370"/>
        <v>0.52119422435724139</v>
      </c>
      <c r="Q186" s="87">
        <f t="shared" si="371"/>
        <v>9.8588669148279851E-2</v>
      </c>
      <c r="R186" s="96">
        <f t="shared" si="372"/>
        <v>0.38021710649447882</v>
      </c>
      <c r="AB186" s="119">
        <f t="shared" si="373"/>
        <v>2300.1428571428573</v>
      </c>
      <c r="AC186" s="120">
        <f t="shared" si="374"/>
        <v>1.8571428571428572</v>
      </c>
      <c r="AL186">
        <f t="shared" si="318"/>
        <v>4652493</v>
      </c>
      <c r="AM186">
        <f t="shared" si="358"/>
        <v>0</v>
      </c>
      <c r="AN186">
        <f t="shared" si="360"/>
        <v>43638.714285714283</v>
      </c>
      <c r="AO186" s="3">
        <f t="shared" si="359"/>
        <v>9.3335304224338917E-4</v>
      </c>
    </row>
    <row r="187" spans="1:41" ht="13.8" x14ac:dyDescent="0.25">
      <c r="A187" s="95">
        <v>44045</v>
      </c>
      <c r="B187" s="81">
        <v>288522</v>
      </c>
      <c r="C187" s="81">
        <v>28445</v>
      </c>
      <c r="D187" s="81">
        <v>150376</v>
      </c>
      <c r="E187" s="81"/>
      <c r="F187" s="81">
        <f t="shared" si="361"/>
        <v>0</v>
      </c>
      <c r="G187" s="81">
        <f t="shared" si="362"/>
        <v>0</v>
      </c>
      <c r="H187" s="81">
        <f t="shared" si="363"/>
        <v>0</v>
      </c>
      <c r="I187" s="81">
        <f t="shared" si="364"/>
        <v>109701</v>
      </c>
      <c r="J187" s="82">
        <f t="shared" si="365"/>
        <v>0</v>
      </c>
      <c r="K187" s="82">
        <f t="shared" si="366"/>
        <v>0</v>
      </c>
      <c r="L187" s="82">
        <f t="shared" si="367"/>
        <v>0</v>
      </c>
      <c r="M187" s="81" t="e">
        <f t="shared" si="368"/>
        <v>#DIV/0!</v>
      </c>
      <c r="N187" s="84">
        <f t="shared" si="369"/>
        <v>9.8588669148279851E-2</v>
      </c>
      <c r="O187" s="84"/>
      <c r="P187" s="85">
        <f t="shared" si="370"/>
        <v>0.52119422435724139</v>
      </c>
      <c r="Q187" s="87">
        <f t="shared" si="371"/>
        <v>9.8588669148279851E-2</v>
      </c>
      <c r="R187" s="96">
        <f t="shared" si="372"/>
        <v>0.38021710649447882</v>
      </c>
      <c r="AB187" s="119">
        <f t="shared" si="373"/>
        <v>2300.1428571428573</v>
      </c>
      <c r="AC187" s="120">
        <f t="shared" si="374"/>
        <v>1.8571428571428572</v>
      </c>
      <c r="AL187">
        <f t="shared" si="318"/>
        <v>4652493</v>
      </c>
      <c r="AM187">
        <f t="shared" si="358"/>
        <v>0</v>
      </c>
      <c r="AN187">
        <f t="shared" si="360"/>
        <v>43638.714285714283</v>
      </c>
      <c r="AO187" s="3">
        <f t="shared" si="359"/>
        <v>9.3335304224338917E-4</v>
      </c>
    </row>
    <row r="188" spans="1:41" ht="13.8" x14ac:dyDescent="0.25">
      <c r="A188" s="95">
        <v>44046</v>
      </c>
      <c r="B188" s="81">
        <v>297054</v>
      </c>
      <c r="C188" s="81">
        <v>28472</v>
      </c>
      <c r="D188" s="81">
        <v>150376</v>
      </c>
      <c r="E188" s="81"/>
      <c r="F188" s="81">
        <f t="shared" si="361"/>
        <v>8532</v>
      </c>
      <c r="G188" s="81">
        <f t="shared" si="362"/>
        <v>27</v>
      </c>
      <c r="H188" s="81">
        <f t="shared" si="363"/>
        <v>0</v>
      </c>
      <c r="I188" s="81">
        <f t="shared" si="364"/>
        <v>118206</v>
      </c>
      <c r="J188" s="82">
        <f t="shared" si="365"/>
        <v>7.8257970101015303E-2</v>
      </c>
      <c r="K188" s="82">
        <f t="shared" si="366"/>
        <v>2.4612355402412009E-4</v>
      </c>
      <c r="L188" s="82">
        <f t="shared" si="367"/>
        <v>0</v>
      </c>
      <c r="M188" s="81">
        <f t="shared" si="368"/>
        <v>317.9621325204252</v>
      </c>
      <c r="N188" s="84">
        <f t="shared" si="369"/>
        <v>9.5847892975687923E-2</v>
      </c>
      <c r="O188" s="84"/>
      <c r="P188" s="85">
        <f t="shared" si="370"/>
        <v>0.50622445750604272</v>
      </c>
      <c r="Q188" s="87">
        <f t="shared" si="371"/>
        <v>9.5847892975687923E-2</v>
      </c>
      <c r="R188" s="96">
        <f t="shared" si="372"/>
        <v>0.39792764951826931</v>
      </c>
      <c r="AB188" s="119">
        <f t="shared" si="373"/>
        <v>2610.2857142857142</v>
      </c>
      <c r="AC188" s="120">
        <f t="shared" si="374"/>
        <v>5.4285714285714288</v>
      </c>
      <c r="AL188">
        <f t="shared" si="318"/>
        <v>4652493</v>
      </c>
      <c r="AM188">
        <f t="shared" si="358"/>
        <v>0</v>
      </c>
      <c r="AN188">
        <f t="shared" si="360"/>
        <v>43638.714285714283</v>
      </c>
      <c r="AO188" s="3">
        <f t="shared" si="359"/>
        <v>9.3335304224338917E-4</v>
      </c>
    </row>
    <row r="189" spans="1:41" ht="13.8" x14ac:dyDescent="0.25">
      <c r="A189" s="95">
        <v>44047</v>
      </c>
      <c r="B189" s="81">
        <v>302814</v>
      </c>
      <c r="C189" s="81">
        <v>28498</v>
      </c>
      <c r="D189" s="81">
        <v>150376</v>
      </c>
      <c r="E189" s="81"/>
      <c r="F189" s="81">
        <f t="shared" si="361"/>
        <v>5760</v>
      </c>
      <c r="G189" s="81">
        <f t="shared" si="362"/>
        <v>26</v>
      </c>
      <c r="H189" s="81">
        <f t="shared" si="363"/>
        <v>0</v>
      </c>
      <c r="I189" s="81">
        <f t="shared" si="364"/>
        <v>123940</v>
      </c>
      <c r="J189" s="82">
        <f t="shared" si="365"/>
        <v>4.9040064385278435E-2</v>
      </c>
      <c r="K189" s="82">
        <f t="shared" si="366"/>
        <v>2.1995499382434055E-4</v>
      </c>
      <c r="L189" s="82">
        <f t="shared" si="367"/>
        <v>0</v>
      </c>
      <c r="M189" s="81">
        <f t="shared" si="368"/>
        <v>222.95499425870088</v>
      </c>
      <c r="N189" s="84">
        <f t="shared" si="369"/>
        <v>9.411057612924105E-2</v>
      </c>
      <c r="O189" s="84"/>
      <c r="P189" s="85">
        <f t="shared" si="370"/>
        <v>0.49659526970351436</v>
      </c>
      <c r="Q189" s="87">
        <f t="shared" si="371"/>
        <v>9.411057612924105E-2</v>
      </c>
      <c r="R189" s="96">
        <f t="shared" si="372"/>
        <v>0.40929415416724457</v>
      </c>
      <c r="AB189" s="119">
        <f t="shared" si="373"/>
        <v>3172</v>
      </c>
      <c r="AC189" s="120">
        <f t="shared" si="374"/>
        <v>8.8571428571428577</v>
      </c>
      <c r="AL189">
        <f t="shared" si="318"/>
        <v>4652493</v>
      </c>
      <c r="AM189">
        <f t="shared" si="358"/>
        <v>0</v>
      </c>
      <c r="AN189">
        <f t="shared" si="360"/>
        <v>43638.714285714283</v>
      </c>
      <c r="AO189" s="3">
        <f t="shared" si="359"/>
        <v>9.3335304224338917E-4</v>
      </c>
    </row>
    <row r="190" spans="1:41" ht="13.8" x14ac:dyDescent="0.25">
      <c r="A190" s="95">
        <v>44048</v>
      </c>
      <c r="B190" s="81">
        <v>305767</v>
      </c>
      <c r="C190" s="81">
        <v>28499</v>
      </c>
      <c r="D190" s="81">
        <v>150376</v>
      </c>
      <c r="E190" s="81"/>
      <c r="F190" s="81">
        <f t="shared" si="361"/>
        <v>2953</v>
      </c>
      <c r="G190" s="81">
        <f t="shared" si="362"/>
        <v>1</v>
      </c>
      <c r="H190" s="81">
        <f t="shared" si="363"/>
        <v>0</v>
      </c>
      <c r="I190" s="81">
        <f t="shared" si="364"/>
        <v>126892</v>
      </c>
      <c r="J190" s="82">
        <f t="shared" si="365"/>
        <v>2.398136358813174E-2</v>
      </c>
      <c r="K190" s="82">
        <f t="shared" si="366"/>
        <v>8.0684202033241894E-6</v>
      </c>
      <c r="L190" s="82">
        <f t="shared" si="367"/>
        <v>0</v>
      </c>
      <c r="M190" s="81">
        <f t="shared" si="368"/>
        <v>2972.2502031130475</v>
      </c>
      <c r="N190" s="84">
        <f t="shared" si="369"/>
        <v>9.3204956715407489E-2</v>
      </c>
      <c r="O190" s="84"/>
      <c r="P190" s="85">
        <f t="shared" si="370"/>
        <v>0.49179931124025811</v>
      </c>
      <c r="Q190" s="87">
        <f t="shared" si="371"/>
        <v>9.3204956715407489E-2</v>
      </c>
      <c r="R190" s="96">
        <f t="shared" si="372"/>
        <v>0.41499573204433438</v>
      </c>
      <c r="AB190" s="119">
        <f t="shared" si="373"/>
        <v>3303.7142857142858</v>
      </c>
      <c r="AC190" s="120">
        <f t="shared" si="374"/>
        <v>8.2857142857142865</v>
      </c>
      <c r="AL190">
        <f t="shared" si="318"/>
        <v>4652493</v>
      </c>
      <c r="AM190">
        <f t="shared" si="358"/>
        <v>0</v>
      </c>
      <c r="AN190">
        <f>AVERAGE(AM184:AM190)</f>
        <v>43638.714285714283</v>
      </c>
      <c r="AO190" s="3">
        <f>AN190/$B$2</f>
        <v>9.3335304224338917E-4</v>
      </c>
    </row>
    <row r="191" spans="1:41" ht="13.8" x14ac:dyDescent="0.25">
      <c r="A191" s="95">
        <v>44049</v>
      </c>
      <c r="B191" s="81">
        <v>309855</v>
      </c>
      <c r="C191" s="81">
        <v>28500</v>
      </c>
      <c r="D191" s="81">
        <v>150376</v>
      </c>
      <c r="E191" s="81">
        <v>4983935</v>
      </c>
      <c r="F191" s="81">
        <f t="shared" si="361"/>
        <v>4088</v>
      </c>
      <c r="G191" s="81">
        <f t="shared" si="362"/>
        <v>1</v>
      </c>
      <c r="H191" s="81">
        <f t="shared" si="363"/>
        <v>0</v>
      </c>
      <c r="I191" s="81">
        <f t="shared" si="364"/>
        <v>130979</v>
      </c>
      <c r="J191" s="82">
        <f t="shared" si="365"/>
        <v>3.2428448618194543E-2</v>
      </c>
      <c r="K191" s="82">
        <f t="shared" si="366"/>
        <v>7.8807174605176058E-6</v>
      </c>
      <c r="L191" s="82">
        <f t="shared" si="367"/>
        <v>0</v>
      </c>
      <c r="M191" s="81">
        <f t="shared" si="368"/>
        <v>4114.9107020599422</v>
      </c>
      <c r="N191" s="84">
        <f t="shared" si="369"/>
        <v>9.1978506075422378E-2</v>
      </c>
      <c r="O191" s="84"/>
      <c r="P191" s="85">
        <f t="shared" si="370"/>
        <v>0.48531087121395494</v>
      </c>
      <c r="Q191" s="87">
        <f t="shared" si="371"/>
        <v>9.1978506075422378E-2</v>
      </c>
      <c r="R191" s="96">
        <f t="shared" si="372"/>
        <v>0.42271062271062265</v>
      </c>
      <c r="AB191" s="119">
        <f t="shared" si="373"/>
        <v>3489.2857142857142</v>
      </c>
      <c r="AC191" s="120">
        <f t="shared" si="374"/>
        <v>8.1428571428571423</v>
      </c>
      <c r="AL191">
        <f t="shared" si="318"/>
        <v>4983935</v>
      </c>
      <c r="AM191">
        <f t="shared" si="358"/>
        <v>331442</v>
      </c>
      <c r="AN191">
        <f t="shared" si="360"/>
        <v>47348.857142857145</v>
      </c>
      <c r="AO191" s="3">
        <f t="shared" si="359"/>
        <v>1.0127062766260412E-3</v>
      </c>
    </row>
    <row r="192" spans="1:41" ht="13.8" x14ac:dyDescent="0.25">
      <c r="A192" s="95">
        <v>44050</v>
      </c>
      <c r="B192" s="81">
        <v>314362</v>
      </c>
      <c r="C192" s="81">
        <v>28503</v>
      </c>
      <c r="D192" s="81">
        <v>150376</v>
      </c>
      <c r="E192" s="81"/>
      <c r="F192" s="81">
        <f t="shared" si="361"/>
        <v>4507</v>
      </c>
      <c r="G192" s="81">
        <f t="shared" si="362"/>
        <v>3</v>
      </c>
      <c r="H192" s="81">
        <f t="shared" si="363"/>
        <v>0</v>
      </c>
      <c r="I192" s="81">
        <f t="shared" si="364"/>
        <v>135483</v>
      </c>
      <c r="J192" s="82">
        <f t="shared" si="365"/>
        <v>3.4639661525439513E-2</v>
      </c>
      <c r="K192" s="82">
        <f t="shared" si="366"/>
        <v>2.2904435062109192E-5</v>
      </c>
      <c r="L192" s="82">
        <f t="shared" si="367"/>
        <v>0</v>
      </c>
      <c r="M192" s="81">
        <f t="shared" si="368"/>
        <v>1512.3560756468473</v>
      </c>
      <c r="N192" s="84">
        <f t="shared" si="369"/>
        <v>9.0669355710931987E-2</v>
      </c>
      <c r="O192" s="84"/>
      <c r="P192" s="85">
        <f t="shared" si="370"/>
        <v>0.47835298159446754</v>
      </c>
      <c r="Q192" s="87">
        <f t="shared" si="371"/>
        <v>9.0669355710931987E-2</v>
      </c>
      <c r="R192" s="96">
        <f t="shared" si="372"/>
        <v>0.43097766269460047</v>
      </c>
      <c r="AB192" s="119">
        <f t="shared" si="373"/>
        <v>3691.4285714285716</v>
      </c>
      <c r="AC192" s="120">
        <f t="shared" si="374"/>
        <v>8.2857142857142865</v>
      </c>
      <c r="AL192">
        <f t="shared" si="318"/>
        <v>4983935</v>
      </c>
      <c r="AM192">
        <f t="shared" si="358"/>
        <v>0</v>
      </c>
      <c r="AN192">
        <f t="shared" si="360"/>
        <v>47348.857142857145</v>
      </c>
      <c r="AO192" s="3">
        <f t="shared" si="359"/>
        <v>1.0127062766260412E-3</v>
      </c>
    </row>
    <row r="193" spans="1:41" ht="13.8" x14ac:dyDescent="0.25">
      <c r="A193" s="95">
        <v>44051</v>
      </c>
      <c r="B193" s="81">
        <v>314362</v>
      </c>
      <c r="C193" s="81">
        <v>28503</v>
      </c>
      <c r="D193" s="81">
        <v>150376</v>
      </c>
      <c r="E193" s="81"/>
      <c r="F193" s="81">
        <f t="shared" si="361"/>
        <v>0</v>
      </c>
      <c r="G193" s="81">
        <f t="shared" si="362"/>
        <v>0</v>
      </c>
      <c r="H193" s="81">
        <f t="shared" si="363"/>
        <v>0</v>
      </c>
      <c r="I193" s="81">
        <f t="shared" si="364"/>
        <v>135483</v>
      </c>
      <c r="J193" s="82">
        <f t="shared" si="365"/>
        <v>0</v>
      </c>
      <c r="K193" s="82">
        <f t="shared" si="366"/>
        <v>0</v>
      </c>
      <c r="L193" s="82">
        <f t="shared" si="367"/>
        <v>0</v>
      </c>
      <c r="M193" s="81" t="e">
        <f t="shared" si="368"/>
        <v>#DIV/0!</v>
      </c>
      <c r="N193" s="84">
        <f t="shared" si="369"/>
        <v>9.0669355710931987E-2</v>
      </c>
      <c r="O193" s="84"/>
      <c r="P193" s="85">
        <f t="shared" si="370"/>
        <v>0.47835298159446754</v>
      </c>
      <c r="Q193" s="87">
        <f t="shared" si="371"/>
        <v>9.0669355710931987E-2</v>
      </c>
      <c r="R193" s="96">
        <f t="shared" si="372"/>
        <v>0.43097766269460047</v>
      </c>
      <c r="AB193" s="119">
        <f t="shared" si="373"/>
        <v>3691.4285714285716</v>
      </c>
      <c r="AC193" s="120">
        <f t="shared" si="374"/>
        <v>8.2857142857142865</v>
      </c>
      <c r="AL193">
        <f t="shared" si="318"/>
        <v>4983935</v>
      </c>
      <c r="AM193">
        <f t="shared" si="358"/>
        <v>0</v>
      </c>
      <c r="AN193">
        <f t="shared" si="360"/>
        <v>47348.857142857145</v>
      </c>
      <c r="AO193" s="3">
        <f t="shared" si="359"/>
        <v>1.0127062766260412E-3</v>
      </c>
    </row>
    <row r="194" spans="1:41" ht="13.8" x14ac:dyDescent="0.25">
      <c r="A194" s="95">
        <v>44052</v>
      </c>
      <c r="B194" s="81">
        <v>314362</v>
      </c>
      <c r="C194" s="81">
        <v>28503</v>
      </c>
      <c r="D194" s="81">
        <v>150376</v>
      </c>
      <c r="E194" s="81"/>
      <c r="F194" s="81">
        <f t="shared" si="361"/>
        <v>0</v>
      </c>
      <c r="G194" s="81">
        <f t="shared" si="362"/>
        <v>0</v>
      </c>
      <c r="H194" s="81">
        <f t="shared" si="363"/>
        <v>0</v>
      </c>
      <c r="I194" s="81">
        <f t="shared" si="364"/>
        <v>135483</v>
      </c>
      <c r="J194" s="82">
        <f t="shared" si="365"/>
        <v>0</v>
      </c>
      <c r="K194" s="82">
        <f t="shared" si="366"/>
        <v>0</v>
      </c>
      <c r="L194" s="82">
        <f t="shared" si="367"/>
        <v>0</v>
      </c>
      <c r="M194" s="81" t="e">
        <f t="shared" si="368"/>
        <v>#DIV/0!</v>
      </c>
      <c r="N194" s="84">
        <f t="shared" si="369"/>
        <v>9.0669355710931987E-2</v>
      </c>
      <c r="O194" s="84"/>
      <c r="P194" s="85">
        <f t="shared" si="370"/>
        <v>0.47835298159446754</v>
      </c>
      <c r="Q194" s="87">
        <f t="shared" si="371"/>
        <v>9.0669355710931987E-2</v>
      </c>
      <c r="R194" s="96">
        <f t="shared" si="372"/>
        <v>0.43097766269460047</v>
      </c>
      <c r="AB194" s="119">
        <f t="shared" si="373"/>
        <v>3691.4285714285716</v>
      </c>
      <c r="AC194" s="120">
        <f t="shared" si="374"/>
        <v>8.2857142857142865</v>
      </c>
      <c r="AL194">
        <f t="shared" si="318"/>
        <v>4983935</v>
      </c>
      <c r="AM194">
        <f t="shared" si="358"/>
        <v>0</v>
      </c>
      <c r="AN194">
        <f t="shared" si="360"/>
        <v>47348.857142857145</v>
      </c>
      <c r="AO194" s="3">
        <f t="shared" si="359"/>
        <v>1.0127062766260412E-3</v>
      </c>
    </row>
    <row r="195" spans="1:41" ht="13.8" x14ac:dyDescent="0.25">
      <c r="A195" s="95">
        <v>44053</v>
      </c>
      <c r="B195" s="81">
        <v>322980</v>
      </c>
      <c r="C195" s="81">
        <v>28576</v>
      </c>
      <c r="D195" s="81">
        <v>150376</v>
      </c>
      <c r="E195" s="81"/>
      <c r="F195" s="81">
        <f t="shared" si="361"/>
        <v>8618</v>
      </c>
      <c r="G195" s="81">
        <f t="shared" si="362"/>
        <v>73</v>
      </c>
      <c r="H195" s="81">
        <f t="shared" si="363"/>
        <v>0</v>
      </c>
      <c r="I195" s="81">
        <f t="shared" si="364"/>
        <v>144028</v>
      </c>
      <c r="J195" s="82">
        <f t="shared" si="365"/>
        <v>6.4040038295248375E-2</v>
      </c>
      <c r="K195" s="82">
        <f t="shared" si="366"/>
        <v>5.3881298760730134E-4</v>
      </c>
      <c r="L195" s="82">
        <f t="shared" si="367"/>
        <v>0</v>
      </c>
      <c r="M195" s="81">
        <f t="shared" si="368"/>
        <v>118.85392477198815</v>
      </c>
      <c r="N195" s="84">
        <f t="shared" si="369"/>
        <v>8.847606662951267E-2</v>
      </c>
      <c r="O195" s="84"/>
      <c r="P195" s="85">
        <f t="shared" si="370"/>
        <v>0.46558920056969472</v>
      </c>
      <c r="Q195" s="87">
        <f t="shared" si="371"/>
        <v>8.847606662951267E-2</v>
      </c>
      <c r="R195" s="96">
        <f t="shared" si="372"/>
        <v>0.44593473280079265</v>
      </c>
      <c r="AB195" s="119">
        <f t="shared" si="373"/>
        <v>3703.7142857142858</v>
      </c>
      <c r="AC195" s="120">
        <f t="shared" si="374"/>
        <v>14.857142857142858</v>
      </c>
      <c r="AL195">
        <f t="shared" si="318"/>
        <v>4983935</v>
      </c>
      <c r="AM195">
        <f t="shared" si="358"/>
        <v>0</v>
      </c>
      <c r="AN195">
        <f t="shared" si="360"/>
        <v>47348.857142857145</v>
      </c>
      <c r="AO195" s="3">
        <f t="shared" si="359"/>
        <v>1.0127062766260412E-3</v>
      </c>
    </row>
    <row r="196" spans="1:41" ht="13.8" x14ac:dyDescent="0.25">
      <c r="A196" s="95">
        <v>44054</v>
      </c>
      <c r="B196" s="81">
        <v>326612</v>
      </c>
      <c r="C196" s="81">
        <v>28581</v>
      </c>
      <c r="D196" s="81">
        <v>150376</v>
      </c>
      <c r="E196" s="81"/>
      <c r="F196" s="81">
        <f t="shared" si="361"/>
        <v>3632</v>
      </c>
      <c r="G196" s="81">
        <f t="shared" si="362"/>
        <v>5</v>
      </c>
      <c r="H196" s="81">
        <f t="shared" si="363"/>
        <v>0</v>
      </c>
      <c r="I196" s="81">
        <f t="shared" si="364"/>
        <v>147655</v>
      </c>
      <c r="J196" s="82">
        <f t="shared" si="365"/>
        <v>2.5392730748983204E-2</v>
      </c>
      <c r="K196" s="82">
        <f t="shared" si="366"/>
        <v>3.4715471991557196E-5</v>
      </c>
      <c r="L196" s="82">
        <f t="shared" si="367"/>
        <v>0</v>
      </c>
      <c r="M196" s="81">
        <f t="shared" si="368"/>
        <v>731.45284486291064</v>
      </c>
      <c r="N196" s="84">
        <f t="shared" si="369"/>
        <v>8.750750125531212E-2</v>
      </c>
      <c r="O196" s="84"/>
      <c r="P196" s="85">
        <f t="shared" si="370"/>
        <v>0.46041174237321347</v>
      </c>
      <c r="Q196" s="87">
        <f t="shared" si="371"/>
        <v>8.750750125531212E-2</v>
      </c>
      <c r="R196" s="96">
        <f t="shared" si="372"/>
        <v>0.45208075637147438</v>
      </c>
      <c r="AB196" s="119">
        <f t="shared" si="373"/>
        <v>3399.7142857142858</v>
      </c>
      <c r="AC196" s="120">
        <f t="shared" si="374"/>
        <v>11.857142857142858</v>
      </c>
      <c r="AL196">
        <f t="shared" si="318"/>
        <v>4983935</v>
      </c>
      <c r="AM196">
        <f t="shared" si="358"/>
        <v>0</v>
      </c>
      <c r="AN196">
        <f t="shared" si="360"/>
        <v>47348.857142857145</v>
      </c>
      <c r="AO196" s="3">
        <f t="shared" si="359"/>
        <v>1.0127062766260412E-3</v>
      </c>
    </row>
    <row r="197" spans="1:41" ht="13.8" x14ac:dyDescent="0.25">
      <c r="A197" s="95">
        <v>44055</v>
      </c>
      <c r="B197" s="81">
        <v>329784</v>
      </c>
      <c r="C197" s="81">
        <v>28579</v>
      </c>
      <c r="D197" s="81">
        <v>150376</v>
      </c>
      <c r="E197" s="81"/>
      <c r="F197" s="81">
        <f t="shared" si="361"/>
        <v>3172</v>
      </c>
      <c r="G197" s="81">
        <f t="shared" si="362"/>
        <v>-2</v>
      </c>
      <c r="H197" s="81">
        <f t="shared" si="363"/>
        <v>0</v>
      </c>
      <c r="I197" s="81">
        <f t="shared" si="364"/>
        <v>150829</v>
      </c>
      <c r="J197" s="82">
        <f t="shared" si="365"/>
        <v>2.1633634666591489E-2</v>
      </c>
      <c r="K197" s="82">
        <f t="shared" si="366"/>
        <v>-1.3545088212386983E-5</v>
      </c>
      <c r="L197" s="82">
        <f t="shared" si="367"/>
        <v>0</v>
      </c>
      <c r="M197" s="81">
        <f t="shared" si="368"/>
        <v>-1597.1571633477831</v>
      </c>
      <c r="N197" s="84">
        <f t="shared" si="369"/>
        <v>8.6659753050481528E-2</v>
      </c>
      <c r="O197" s="84"/>
      <c r="P197" s="85">
        <f t="shared" si="370"/>
        <v>0.45598331028794603</v>
      </c>
      <c r="Q197" s="87">
        <f t="shared" si="371"/>
        <v>8.6659753050481528E-2</v>
      </c>
      <c r="R197" s="96">
        <f t="shared" si="372"/>
        <v>0.4573569366615724</v>
      </c>
      <c r="AB197" s="119">
        <f t="shared" si="373"/>
        <v>3431</v>
      </c>
      <c r="AC197" s="120">
        <f t="shared" si="374"/>
        <v>11.428571428571429</v>
      </c>
      <c r="AL197">
        <f t="shared" si="318"/>
        <v>4983935</v>
      </c>
      <c r="AM197">
        <f t="shared" si="358"/>
        <v>0</v>
      </c>
      <c r="AN197">
        <f t="shared" si="360"/>
        <v>47348.857142857145</v>
      </c>
      <c r="AO197" s="3">
        <f t="shared" si="359"/>
        <v>1.0127062766260412E-3</v>
      </c>
    </row>
    <row r="198" spans="1:41" ht="13.8" x14ac:dyDescent="0.25">
      <c r="A198" s="95">
        <v>44056</v>
      </c>
      <c r="B198" s="81">
        <v>337334</v>
      </c>
      <c r="C198" s="81">
        <v>28605</v>
      </c>
      <c r="D198" s="81">
        <v>150376</v>
      </c>
      <c r="E198" s="81">
        <v>5367311</v>
      </c>
      <c r="F198" s="81">
        <f t="shared" si="361"/>
        <v>7550</v>
      </c>
      <c r="G198" s="81">
        <f t="shared" si="362"/>
        <v>26</v>
      </c>
      <c r="H198" s="81">
        <f t="shared" si="363"/>
        <v>0</v>
      </c>
      <c r="I198" s="81">
        <f t="shared" si="364"/>
        <v>158353</v>
      </c>
      <c r="J198" s="82">
        <f t="shared" si="365"/>
        <v>5.0412268757837518E-2</v>
      </c>
      <c r="K198" s="82">
        <f t="shared" si="366"/>
        <v>1.7238064297979831E-4</v>
      </c>
      <c r="L198" s="82">
        <f t="shared" si="367"/>
        <v>0</v>
      </c>
      <c r="M198" s="81">
        <f t="shared" si="368"/>
        <v>292.44738786445674</v>
      </c>
      <c r="N198" s="84">
        <f t="shared" si="369"/>
        <v>8.479726324651532E-2</v>
      </c>
      <c r="O198" s="84"/>
      <c r="P198" s="85">
        <f t="shared" si="370"/>
        <v>0.44577777514273687</v>
      </c>
      <c r="Q198" s="87">
        <f t="shared" si="371"/>
        <v>8.479726324651532E-2</v>
      </c>
      <c r="R198" s="96">
        <f t="shared" si="372"/>
        <v>0.46942496161074776</v>
      </c>
      <c r="AB198" s="119">
        <f t="shared" si="373"/>
        <v>3925.5714285714284</v>
      </c>
      <c r="AC198" s="120">
        <f t="shared" si="374"/>
        <v>15</v>
      </c>
      <c r="AL198">
        <f t="shared" ref="AL198:AL223" si="375">IF(E198="",AL197,E198)</f>
        <v>5367311</v>
      </c>
      <c r="AM198">
        <f t="shared" si="358"/>
        <v>383376</v>
      </c>
      <c r="AN198">
        <f t="shared" si="360"/>
        <v>54768</v>
      </c>
      <c r="AO198" s="3">
        <f t="shared" si="359"/>
        <v>1.1713883017474705E-3</v>
      </c>
    </row>
    <row r="199" spans="1:41" ht="13.8" x14ac:dyDescent="0.25">
      <c r="A199" s="95">
        <v>44057</v>
      </c>
      <c r="B199" s="81">
        <v>342813</v>
      </c>
      <c r="C199" s="81">
        <v>28617</v>
      </c>
      <c r="D199" s="81">
        <v>150376</v>
      </c>
      <c r="E199" s="81"/>
      <c r="F199" s="81">
        <f t="shared" si="361"/>
        <v>5479</v>
      </c>
      <c r="G199" s="81">
        <f t="shared" si="362"/>
        <v>12</v>
      </c>
      <c r="H199" s="81">
        <f t="shared" si="363"/>
        <v>0</v>
      </c>
      <c r="I199" s="81">
        <f t="shared" si="364"/>
        <v>163820</v>
      </c>
      <c r="J199" s="82">
        <f t="shared" si="365"/>
        <v>3.4851364160811651E-2</v>
      </c>
      <c r="K199" s="82">
        <f t="shared" si="366"/>
        <v>7.5780061002949108E-5</v>
      </c>
      <c r="L199" s="82">
        <f t="shared" si="367"/>
        <v>0</v>
      </c>
      <c r="M199" s="81">
        <f t="shared" si="368"/>
        <v>459.90150574641729</v>
      </c>
      <c r="N199" s="84">
        <f t="shared" si="369"/>
        <v>8.3476997663449168E-2</v>
      </c>
      <c r="O199" s="84"/>
      <c r="P199" s="85">
        <f t="shared" si="370"/>
        <v>0.43865314325886123</v>
      </c>
      <c r="Q199" s="87">
        <f t="shared" si="371"/>
        <v>8.3476997663449168E-2</v>
      </c>
      <c r="R199" s="96">
        <f t="shared" si="372"/>
        <v>0.47786985907768964</v>
      </c>
      <c r="AB199" s="119">
        <f t="shared" si="373"/>
        <v>4064.4285714285716</v>
      </c>
      <c r="AC199" s="120">
        <f t="shared" si="374"/>
        <v>16.285714285714285</v>
      </c>
      <c r="AL199">
        <f t="shared" si="375"/>
        <v>5367311</v>
      </c>
      <c r="AM199">
        <f t="shared" si="358"/>
        <v>0</v>
      </c>
      <c r="AN199">
        <f t="shared" si="360"/>
        <v>54768</v>
      </c>
      <c r="AO199" s="3">
        <f t="shared" si="359"/>
        <v>1.1713883017474705E-3</v>
      </c>
    </row>
    <row r="200" spans="1:41" ht="13.8" x14ac:dyDescent="0.25">
      <c r="A200" s="95">
        <v>44058</v>
      </c>
      <c r="B200" s="81">
        <v>342813</v>
      </c>
      <c r="C200" s="81">
        <v>28617</v>
      </c>
      <c r="D200" s="81">
        <v>150376</v>
      </c>
      <c r="E200" s="81"/>
      <c r="F200" s="81">
        <f t="shared" si="361"/>
        <v>0</v>
      </c>
      <c r="G200" s="81">
        <f t="shared" si="362"/>
        <v>0</v>
      </c>
      <c r="H200" s="81">
        <f t="shared" si="363"/>
        <v>0</v>
      </c>
      <c r="I200" s="81">
        <f t="shared" si="364"/>
        <v>163820</v>
      </c>
      <c r="J200" s="82">
        <f t="shared" si="365"/>
        <v>0</v>
      </c>
      <c r="K200" s="82">
        <f t="shared" si="366"/>
        <v>0</v>
      </c>
      <c r="L200" s="82">
        <f t="shared" si="367"/>
        <v>0</v>
      </c>
      <c r="M200" s="81" t="e">
        <f t="shared" si="368"/>
        <v>#DIV/0!</v>
      </c>
      <c r="N200" s="84">
        <f t="shared" si="369"/>
        <v>8.3476997663449168E-2</v>
      </c>
      <c r="O200" s="84"/>
      <c r="P200" s="85">
        <f t="shared" si="370"/>
        <v>0.43865314325886123</v>
      </c>
      <c r="Q200" s="87">
        <f t="shared" si="371"/>
        <v>8.3476997663449168E-2</v>
      </c>
      <c r="R200" s="96">
        <f t="shared" si="372"/>
        <v>0.47786985907768964</v>
      </c>
      <c r="AB200" s="119">
        <f t="shared" si="373"/>
        <v>4064.4285714285716</v>
      </c>
      <c r="AC200" s="120">
        <f t="shared" si="374"/>
        <v>16.285714285714285</v>
      </c>
      <c r="AL200">
        <f t="shared" si="375"/>
        <v>5367311</v>
      </c>
      <c r="AM200">
        <f t="shared" si="358"/>
        <v>0</v>
      </c>
      <c r="AN200">
        <f t="shared" si="360"/>
        <v>54768</v>
      </c>
      <c r="AO200" s="3">
        <f t="shared" si="359"/>
        <v>1.1713883017474705E-3</v>
      </c>
    </row>
    <row r="201" spans="1:41" ht="13.8" x14ac:dyDescent="0.25">
      <c r="A201" s="95">
        <v>44059</v>
      </c>
      <c r="B201" s="81">
        <v>342813</v>
      </c>
      <c r="C201" s="81">
        <v>28617</v>
      </c>
      <c r="D201" s="81">
        <v>150376</v>
      </c>
      <c r="E201" s="81"/>
      <c r="F201" s="81">
        <f t="shared" si="361"/>
        <v>0</v>
      </c>
      <c r="G201" s="81">
        <f t="shared" si="362"/>
        <v>0</v>
      </c>
      <c r="H201" s="81">
        <f t="shared" si="363"/>
        <v>0</v>
      </c>
      <c r="I201" s="81">
        <f t="shared" si="364"/>
        <v>163820</v>
      </c>
      <c r="J201" s="82">
        <f t="shared" si="365"/>
        <v>0</v>
      </c>
      <c r="K201" s="82">
        <f t="shared" si="366"/>
        <v>0</v>
      </c>
      <c r="L201" s="82">
        <f t="shared" si="367"/>
        <v>0</v>
      </c>
      <c r="M201" s="81" t="e">
        <f t="shared" si="368"/>
        <v>#DIV/0!</v>
      </c>
      <c r="N201" s="84">
        <f t="shared" si="369"/>
        <v>8.3476997663449168E-2</v>
      </c>
      <c r="O201" s="84"/>
      <c r="P201" s="85">
        <f t="shared" si="370"/>
        <v>0.43865314325886123</v>
      </c>
      <c r="Q201" s="87">
        <f t="shared" si="371"/>
        <v>8.3476997663449168E-2</v>
      </c>
      <c r="R201" s="96">
        <f t="shared" si="372"/>
        <v>0.47786985907768964</v>
      </c>
      <c r="AB201" s="119">
        <f t="shared" si="373"/>
        <v>4064.4285714285716</v>
      </c>
      <c r="AC201" s="120">
        <f t="shared" si="374"/>
        <v>16.285714285714285</v>
      </c>
      <c r="AL201">
        <f t="shared" si="375"/>
        <v>5367311</v>
      </c>
      <c r="AM201">
        <f t="shared" si="358"/>
        <v>0</v>
      </c>
      <c r="AN201">
        <f t="shared" si="360"/>
        <v>54768</v>
      </c>
      <c r="AO201" s="3">
        <f t="shared" si="359"/>
        <v>1.1713883017474705E-3</v>
      </c>
    </row>
    <row r="202" spans="1:41" ht="13.8" x14ac:dyDescent="0.25">
      <c r="A202" s="95">
        <v>44060</v>
      </c>
      <c r="B202" s="81">
        <v>359082</v>
      </c>
      <c r="C202" s="81">
        <v>28646</v>
      </c>
      <c r="D202" s="81">
        <v>150376</v>
      </c>
      <c r="E202" s="81"/>
      <c r="F202" s="81">
        <f t="shared" si="361"/>
        <v>16269</v>
      </c>
      <c r="G202" s="81">
        <f t="shared" si="362"/>
        <v>29</v>
      </c>
      <c r="H202" s="81">
        <f t="shared" si="363"/>
        <v>0</v>
      </c>
      <c r="I202" s="81">
        <f t="shared" si="364"/>
        <v>180060</v>
      </c>
      <c r="J202" s="82">
        <f t="shared" si="365"/>
        <v>0.10004375424785815</v>
      </c>
      <c r="K202" s="82">
        <f t="shared" si="366"/>
        <v>1.7702356244658771E-4</v>
      </c>
      <c r="L202" s="82">
        <f t="shared" si="367"/>
        <v>0</v>
      </c>
      <c r="M202" s="81">
        <f t="shared" si="368"/>
        <v>565.14371796152147</v>
      </c>
      <c r="N202" s="84">
        <f t="shared" si="369"/>
        <v>7.977565013005386E-2</v>
      </c>
      <c r="O202" s="84"/>
      <c r="P202" s="85">
        <f t="shared" si="370"/>
        <v>0.41877899755487602</v>
      </c>
      <c r="Q202" s="87">
        <f t="shared" si="371"/>
        <v>7.977565013005386E-2</v>
      </c>
      <c r="R202" s="96">
        <f t="shared" si="372"/>
        <v>0.50144535231507015</v>
      </c>
      <c r="AB202" s="119">
        <f t="shared" si="373"/>
        <v>5157.4285714285716</v>
      </c>
      <c r="AC202" s="120">
        <f t="shared" si="374"/>
        <v>10</v>
      </c>
      <c r="AL202">
        <f t="shared" si="375"/>
        <v>5367311</v>
      </c>
      <c r="AM202">
        <f t="shared" si="358"/>
        <v>0</v>
      </c>
      <c r="AN202">
        <f t="shared" si="360"/>
        <v>54768</v>
      </c>
      <c r="AO202" s="3">
        <f t="shared" si="359"/>
        <v>1.1713883017474705E-3</v>
      </c>
    </row>
    <row r="203" spans="1:41" ht="13.8" x14ac:dyDescent="0.25">
      <c r="A203" s="95">
        <v>44061</v>
      </c>
      <c r="B203" s="81">
        <v>364196</v>
      </c>
      <c r="C203" s="81">
        <v>28670</v>
      </c>
      <c r="D203" s="81">
        <v>150376</v>
      </c>
      <c r="E203" s="81"/>
      <c r="F203" s="81">
        <f t="shared" si="361"/>
        <v>5114</v>
      </c>
      <c r="G203" s="81">
        <f t="shared" si="362"/>
        <v>24</v>
      </c>
      <c r="H203" s="81">
        <f t="shared" si="363"/>
        <v>0</v>
      </c>
      <c r="I203" s="81">
        <f t="shared" si="364"/>
        <v>185150</v>
      </c>
      <c r="J203" s="82">
        <f t="shared" si="365"/>
        <v>2.862145995643493E-2</v>
      </c>
      <c r="K203" s="82">
        <f t="shared" si="366"/>
        <v>1.3328890369876707E-4</v>
      </c>
      <c r="L203" s="82">
        <f t="shared" si="367"/>
        <v>0</v>
      </c>
      <c r="M203" s="81">
        <f t="shared" si="368"/>
        <v>214.73250332315308</v>
      </c>
      <c r="N203" s="84">
        <f t="shared" si="369"/>
        <v>7.8721347845665521E-2</v>
      </c>
      <c r="O203" s="84"/>
      <c r="P203" s="85">
        <f t="shared" si="370"/>
        <v>0.41289854913288448</v>
      </c>
      <c r="Q203" s="87">
        <f t="shared" si="371"/>
        <v>7.8721347845665521E-2</v>
      </c>
      <c r="R203" s="96">
        <f t="shared" si="372"/>
        <v>0.50838010302144998</v>
      </c>
      <c r="AB203" s="119">
        <f t="shared" si="373"/>
        <v>5369.1428571428569</v>
      </c>
      <c r="AC203" s="120">
        <f t="shared" si="374"/>
        <v>12.714285714285714</v>
      </c>
      <c r="AL203">
        <f t="shared" si="375"/>
        <v>5367311</v>
      </c>
      <c r="AM203">
        <f t="shared" si="358"/>
        <v>0</v>
      </c>
      <c r="AN203">
        <f t="shared" si="360"/>
        <v>54768</v>
      </c>
      <c r="AO203" s="3">
        <f t="shared" si="359"/>
        <v>1.1713883017474705E-3</v>
      </c>
    </row>
    <row r="204" spans="1:41" ht="13.8" x14ac:dyDescent="0.25">
      <c r="A204" s="95">
        <v>44062</v>
      </c>
      <c r="B204" s="81">
        <v>370867</v>
      </c>
      <c r="C204" s="81">
        <v>28797</v>
      </c>
      <c r="D204" s="81">
        <v>150376</v>
      </c>
      <c r="E204" s="81"/>
      <c r="F204" s="81">
        <f t="shared" si="361"/>
        <v>6671</v>
      </c>
      <c r="G204" s="81">
        <f t="shared" si="362"/>
        <v>127</v>
      </c>
      <c r="H204" s="81">
        <f t="shared" si="363"/>
        <v>0</v>
      </c>
      <c r="I204" s="81">
        <f t="shared" si="364"/>
        <v>191694</v>
      </c>
      <c r="J204" s="82">
        <f t="shared" si="365"/>
        <v>3.6313106422592903E-2</v>
      </c>
      <c r="K204" s="82">
        <f t="shared" si="366"/>
        <v>6.859303267620848E-4</v>
      </c>
      <c r="L204" s="82">
        <f t="shared" si="367"/>
        <v>0</v>
      </c>
      <c r="M204" s="81">
        <f t="shared" si="368"/>
        <v>52.939934284591146</v>
      </c>
      <c r="N204" s="84">
        <f t="shared" si="369"/>
        <v>7.7647782088996864E-2</v>
      </c>
      <c r="O204" s="84"/>
      <c r="P204" s="85">
        <f t="shared" si="370"/>
        <v>0.40547150326127696</v>
      </c>
      <c r="Q204" s="87">
        <f t="shared" si="371"/>
        <v>7.7647782088996864E-2</v>
      </c>
      <c r="R204" s="96">
        <f t="shared" si="372"/>
        <v>0.51688071464972618</v>
      </c>
      <c r="AB204" s="119">
        <f t="shared" si="373"/>
        <v>5869</v>
      </c>
      <c r="AC204" s="120">
        <f t="shared" si="374"/>
        <v>31.142857142857142</v>
      </c>
      <c r="AL204">
        <f t="shared" si="375"/>
        <v>5367311</v>
      </c>
      <c r="AM204">
        <f t="shared" si="358"/>
        <v>0</v>
      </c>
      <c r="AN204">
        <f t="shared" si="360"/>
        <v>54768</v>
      </c>
      <c r="AO204" s="3">
        <f t="shared" si="359"/>
        <v>1.1713883017474705E-3</v>
      </c>
    </row>
    <row r="205" spans="1:41" ht="13.8" x14ac:dyDescent="0.25">
      <c r="A205" s="95">
        <v>44063</v>
      </c>
      <c r="B205" s="81">
        <v>377906</v>
      </c>
      <c r="C205" s="81">
        <v>28813</v>
      </c>
      <c r="D205" s="81">
        <v>150376</v>
      </c>
      <c r="E205" s="81">
        <v>5849939</v>
      </c>
      <c r="F205" s="81">
        <f t="shared" si="361"/>
        <v>7039</v>
      </c>
      <c r="G205" s="81">
        <f t="shared" si="362"/>
        <v>16</v>
      </c>
      <c r="H205" s="81">
        <f t="shared" si="363"/>
        <v>0</v>
      </c>
      <c r="I205" s="81">
        <f t="shared" si="364"/>
        <v>198717</v>
      </c>
      <c r="J205" s="82">
        <f t="shared" si="365"/>
        <v>3.7013578923870021E-2</v>
      </c>
      <c r="K205" s="82">
        <f t="shared" si="366"/>
        <v>8.3466357841142653E-5</v>
      </c>
      <c r="L205" s="82">
        <f t="shared" si="367"/>
        <v>0</v>
      </c>
      <c r="M205" s="81">
        <f t="shared" si="368"/>
        <v>443.45506238952123</v>
      </c>
      <c r="N205" s="84">
        <f t="shared" si="369"/>
        <v>7.6243827830201158E-2</v>
      </c>
      <c r="O205" s="84"/>
      <c r="P205" s="85">
        <f t="shared" si="370"/>
        <v>0.39791905923695309</v>
      </c>
      <c r="Q205" s="87">
        <f t="shared" si="371"/>
        <v>7.6243827830201158E-2</v>
      </c>
      <c r="R205" s="96">
        <f t="shared" si="372"/>
        <v>0.52583711293284574</v>
      </c>
      <c r="AB205" s="119">
        <f t="shared" si="373"/>
        <v>5796</v>
      </c>
      <c r="AC205" s="120">
        <f t="shared" si="374"/>
        <v>29.714285714285715</v>
      </c>
      <c r="AL205">
        <f t="shared" si="375"/>
        <v>5849939</v>
      </c>
      <c r="AM205">
        <f t="shared" si="358"/>
        <v>482628</v>
      </c>
      <c r="AN205">
        <f t="shared" si="360"/>
        <v>68946.857142857145</v>
      </c>
      <c r="AO205" s="3">
        <f t="shared" si="359"/>
        <v>1.4746483694748191E-3</v>
      </c>
    </row>
    <row r="206" spans="1:41" ht="13.8" x14ac:dyDescent="0.25">
      <c r="A206" s="95">
        <v>44064</v>
      </c>
      <c r="B206" s="81">
        <v>386054</v>
      </c>
      <c r="C206" s="81">
        <v>28838</v>
      </c>
      <c r="D206" s="81">
        <v>150376</v>
      </c>
      <c r="E206" s="81"/>
      <c r="F206" s="81">
        <f t="shared" si="361"/>
        <v>8148</v>
      </c>
      <c r="G206" s="81">
        <f t="shared" si="362"/>
        <v>25</v>
      </c>
      <c r="H206" s="81">
        <f t="shared" si="363"/>
        <v>0</v>
      </c>
      <c r="I206" s="81">
        <f t="shared" si="364"/>
        <v>206840</v>
      </c>
      <c r="J206" s="82">
        <f t="shared" si="365"/>
        <v>4.133715128068266E-2</v>
      </c>
      <c r="K206" s="82">
        <f t="shared" si="366"/>
        <v>1.2580705224012038E-4</v>
      </c>
      <c r="L206" s="82">
        <f t="shared" si="367"/>
        <v>0</v>
      </c>
      <c r="M206" s="81">
        <f t="shared" si="368"/>
        <v>328.57578764173667</v>
      </c>
      <c r="N206" s="84">
        <f t="shared" si="369"/>
        <v>7.4699394385241438E-2</v>
      </c>
      <c r="O206" s="84"/>
      <c r="P206" s="85">
        <f t="shared" si="370"/>
        <v>0.38952063700933032</v>
      </c>
      <c r="Q206" s="87">
        <f t="shared" si="371"/>
        <v>7.4699394385241438E-2</v>
      </c>
      <c r="R206" s="96">
        <f t="shared" si="372"/>
        <v>0.53577996860542831</v>
      </c>
      <c r="AB206" s="119">
        <f t="shared" si="373"/>
        <v>6177.2857142857147</v>
      </c>
      <c r="AC206" s="120">
        <f t="shared" si="374"/>
        <v>31.571428571428573</v>
      </c>
      <c r="AL206">
        <f t="shared" si="375"/>
        <v>5849939</v>
      </c>
      <c r="AM206">
        <f t="shared" si="358"/>
        <v>0</v>
      </c>
      <c r="AN206">
        <f t="shared" si="360"/>
        <v>68946.857142857145</v>
      </c>
      <c r="AO206" s="3">
        <f t="shared" si="359"/>
        <v>1.4746483694748191E-3</v>
      </c>
    </row>
    <row r="207" spans="1:41" ht="13.8" x14ac:dyDescent="0.25">
      <c r="A207" s="95">
        <v>44065</v>
      </c>
      <c r="B207" s="81">
        <v>386054</v>
      </c>
      <c r="C207" s="81">
        <v>28838</v>
      </c>
      <c r="D207" s="81">
        <v>150376</v>
      </c>
      <c r="E207" s="81"/>
      <c r="F207" s="81">
        <f t="shared" si="361"/>
        <v>0</v>
      </c>
      <c r="G207" s="81">
        <f t="shared" si="362"/>
        <v>0</v>
      </c>
      <c r="H207" s="81">
        <f t="shared" si="363"/>
        <v>0</v>
      </c>
      <c r="I207" s="81">
        <f t="shared" si="364"/>
        <v>206840</v>
      </c>
      <c r="J207" s="82">
        <f t="shared" si="365"/>
        <v>0</v>
      </c>
      <c r="K207" s="82">
        <f t="shared" si="366"/>
        <v>0</v>
      </c>
      <c r="L207" s="82">
        <f t="shared" si="367"/>
        <v>0</v>
      </c>
      <c r="M207" s="81" t="e">
        <f t="shared" si="368"/>
        <v>#DIV/0!</v>
      </c>
      <c r="N207" s="84">
        <f t="shared" si="369"/>
        <v>7.4699394385241438E-2</v>
      </c>
      <c r="O207" s="84"/>
      <c r="P207" s="85">
        <f t="shared" si="370"/>
        <v>0.38952063700933032</v>
      </c>
      <c r="Q207" s="87">
        <f t="shared" si="371"/>
        <v>7.4699394385241438E-2</v>
      </c>
      <c r="R207" s="96">
        <f t="shared" si="372"/>
        <v>0.53577996860542831</v>
      </c>
      <c r="AB207" s="119">
        <f t="shared" si="373"/>
        <v>6177.2857142857147</v>
      </c>
      <c r="AC207" s="120">
        <f t="shared" si="374"/>
        <v>31.571428571428573</v>
      </c>
      <c r="AL207">
        <f t="shared" si="375"/>
        <v>5849939</v>
      </c>
      <c r="AM207">
        <f t="shared" si="358"/>
        <v>0</v>
      </c>
      <c r="AN207">
        <f t="shared" si="360"/>
        <v>68946.857142857145</v>
      </c>
      <c r="AO207" s="3">
        <f t="shared" si="359"/>
        <v>1.4746483694748191E-3</v>
      </c>
    </row>
    <row r="208" spans="1:41" ht="13.8" x14ac:dyDescent="0.25">
      <c r="A208" s="95">
        <v>44066</v>
      </c>
      <c r="B208" s="81">
        <v>386054</v>
      </c>
      <c r="C208" s="81">
        <v>28838</v>
      </c>
      <c r="D208" s="81">
        <v>150376</v>
      </c>
      <c r="E208" s="81"/>
      <c r="F208" s="81">
        <f t="shared" ref="F208:F214" si="376">B208-B207</f>
        <v>0</v>
      </c>
      <c r="G208" s="81">
        <f t="shared" ref="G208:G214" si="377">C208-C207</f>
        <v>0</v>
      </c>
      <c r="H208" s="81">
        <f t="shared" ref="H208:H214" si="378">D208-D207</f>
        <v>0</v>
      </c>
      <c r="I208" s="81">
        <f t="shared" ref="I208:I214" si="379">B208-C208-D208</f>
        <v>206840</v>
      </c>
      <c r="J208" s="82">
        <f t="shared" ref="J208:J214" si="380">F208/I207*$B$2/($B$2-B207)</f>
        <v>0</v>
      </c>
      <c r="K208" s="82">
        <f t="shared" ref="K208:K214" si="381">G208/I207</f>
        <v>0</v>
      </c>
      <c r="L208" s="82">
        <f t="shared" ref="L208:L214" si="382">H208/I207</f>
        <v>0</v>
      </c>
      <c r="M208" s="81" t="e">
        <f t="shared" ref="M208:M214" si="383">J208/(K208+L208)</f>
        <v>#DIV/0!</v>
      </c>
      <c r="N208" s="84">
        <f t="shared" ref="N208:N214" si="384">C208/B208</f>
        <v>7.4699394385241438E-2</v>
      </c>
      <c r="O208" s="84"/>
      <c r="P208" s="85">
        <f t="shared" ref="P208:P214" si="385">D208/B208</f>
        <v>0.38952063700933032</v>
      </c>
      <c r="Q208" s="87">
        <f t="shared" ref="Q208:Q214" si="386">N208</f>
        <v>7.4699394385241438E-2</v>
      </c>
      <c r="R208" s="96">
        <f t="shared" ref="R208:R214" si="387">IF(P208="","",1-SUM(P208:Q208))</f>
        <v>0.53577996860542831</v>
      </c>
      <c r="AB208" s="119">
        <f t="shared" ref="AB208:AB214" si="388">AVERAGE(F202:F208)</f>
        <v>6177.2857142857147</v>
      </c>
      <c r="AC208" s="120">
        <f t="shared" ref="AC208:AC214" si="389">AVERAGE(G202:G208)</f>
        <v>31.571428571428573</v>
      </c>
      <c r="AL208">
        <f t="shared" si="375"/>
        <v>5849939</v>
      </c>
      <c r="AM208">
        <f t="shared" si="358"/>
        <v>0</v>
      </c>
      <c r="AN208">
        <f t="shared" si="360"/>
        <v>68946.857142857145</v>
      </c>
      <c r="AO208" s="3">
        <f t="shared" si="359"/>
        <v>1.4746483694748191E-3</v>
      </c>
    </row>
    <row r="209" spans="1:41" ht="13.8" x14ac:dyDescent="0.25">
      <c r="A209" s="95">
        <v>44067</v>
      </c>
      <c r="B209" s="81">
        <v>405436</v>
      </c>
      <c r="C209" s="81">
        <v>28872</v>
      </c>
      <c r="D209" s="81">
        <v>150376</v>
      </c>
      <c r="E209" s="81"/>
      <c r="F209" s="81">
        <f t="shared" si="376"/>
        <v>19382</v>
      </c>
      <c r="G209" s="81">
        <f t="shared" si="377"/>
        <v>34</v>
      </c>
      <c r="H209" s="81">
        <f t="shared" si="378"/>
        <v>0</v>
      </c>
      <c r="I209" s="81">
        <f t="shared" si="379"/>
        <v>226188</v>
      </c>
      <c r="J209" s="82">
        <f t="shared" si="380"/>
        <v>9.4485445357255504E-2</v>
      </c>
      <c r="K209" s="82">
        <f t="shared" si="381"/>
        <v>1.6437826339199381E-4</v>
      </c>
      <c r="L209" s="82">
        <f t="shared" si="382"/>
        <v>0</v>
      </c>
      <c r="M209" s="81">
        <f t="shared" si="383"/>
        <v>574.80498581455083</v>
      </c>
      <c r="N209" s="84">
        <f t="shared" si="384"/>
        <v>7.1212225850689134E-2</v>
      </c>
      <c r="O209" s="84"/>
      <c r="P209" s="85">
        <f t="shared" si="385"/>
        <v>0.3708994761195355</v>
      </c>
      <c r="Q209" s="87">
        <f t="shared" si="386"/>
        <v>7.1212225850689134E-2</v>
      </c>
      <c r="R209" s="96">
        <f t="shared" si="387"/>
        <v>0.55788829802977535</v>
      </c>
      <c r="AB209" s="119">
        <f t="shared" si="388"/>
        <v>6622</v>
      </c>
      <c r="AC209" s="120">
        <f t="shared" si="389"/>
        <v>32.285714285714285</v>
      </c>
      <c r="AL209">
        <f t="shared" si="375"/>
        <v>5849939</v>
      </c>
      <c r="AM209">
        <f t="shared" si="358"/>
        <v>0</v>
      </c>
      <c r="AN209">
        <f t="shared" si="360"/>
        <v>68946.857142857145</v>
      </c>
      <c r="AO209" s="3">
        <f t="shared" si="359"/>
        <v>1.4746483694748191E-3</v>
      </c>
    </row>
    <row r="210" spans="1:41" ht="13.8" x14ac:dyDescent="0.25">
      <c r="A210" s="95">
        <v>44068</v>
      </c>
      <c r="B210" s="81">
        <v>412553</v>
      </c>
      <c r="C210" s="81">
        <v>28924</v>
      </c>
      <c r="D210" s="81">
        <v>150376</v>
      </c>
      <c r="E210" s="81"/>
      <c r="F210" s="81">
        <f t="shared" si="376"/>
        <v>7117</v>
      </c>
      <c r="G210" s="81">
        <f t="shared" si="377"/>
        <v>52</v>
      </c>
      <c r="H210" s="81">
        <f t="shared" si="378"/>
        <v>0</v>
      </c>
      <c r="I210" s="81">
        <f t="shared" si="379"/>
        <v>233253</v>
      </c>
      <c r="J210" s="82">
        <f t="shared" si="380"/>
        <v>3.1740212610026332E-2</v>
      </c>
      <c r="K210" s="82">
        <f t="shared" si="381"/>
        <v>2.2989725361203953E-4</v>
      </c>
      <c r="L210" s="82">
        <f t="shared" si="382"/>
        <v>0</v>
      </c>
      <c r="M210" s="81">
        <f t="shared" si="383"/>
        <v>138.06260018916609</v>
      </c>
      <c r="N210" s="84">
        <f t="shared" si="384"/>
        <v>7.010977983434856E-2</v>
      </c>
      <c r="O210" s="84"/>
      <c r="P210" s="85">
        <f t="shared" si="385"/>
        <v>0.3645010459262204</v>
      </c>
      <c r="Q210" s="87">
        <f t="shared" si="386"/>
        <v>7.010977983434856E-2</v>
      </c>
      <c r="R210" s="96">
        <f t="shared" si="387"/>
        <v>0.56538917423943102</v>
      </c>
      <c r="AB210" s="119">
        <f t="shared" si="388"/>
        <v>6908.1428571428569</v>
      </c>
      <c r="AC210" s="120">
        <f t="shared" si="389"/>
        <v>36.285714285714285</v>
      </c>
      <c r="AL210">
        <f t="shared" si="375"/>
        <v>5849939</v>
      </c>
      <c r="AM210">
        <f t="shared" si="358"/>
        <v>0</v>
      </c>
      <c r="AN210">
        <f t="shared" si="360"/>
        <v>68946.857142857145</v>
      </c>
      <c r="AO210" s="3">
        <f t="shared" si="359"/>
        <v>1.4746483694748191E-3</v>
      </c>
    </row>
    <row r="211" spans="1:41" ht="13.8" x14ac:dyDescent="0.25">
      <c r="A211" s="95">
        <v>44069</v>
      </c>
      <c r="B211" s="81">
        <v>419849</v>
      </c>
      <c r="C211" s="81">
        <v>28971</v>
      </c>
      <c r="D211" s="81">
        <v>150376</v>
      </c>
      <c r="E211" s="81"/>
      <c r="F211" s="81">
        <f t="shared" si="376"/>
        <v>7296</v>
      </c>
      <c r="G211" s="81">
        <f t="shared" si="377"/>
        <v>47</v>
      </c>
      <c r="H211" s="81">
        <f t="shared" si="378"/>
        <v>0</v>
      </c>
      <c r="I211" s="81">
        <f t="shared" si="379"/>
        <v>240502</v>
      </c>
      <c r="J211" s="82">
        <f t="shared" si="380"/>
        <v>3.1557798943194909E-2</v>
      </c>
      <c r="K211" s="82">
        <f t="shared" si="381"/>
        <v>2.0149794429224918E-4</v>
      </c>
      <c r="L211" s="82">
        <f t="shared" si="382"/>
        <v>0</v>
      </c>
      <c r="M211" s="81">
        <f t="shared" si="383"/>
        <v>156.61598461483069</v>
      </c>
      <c r="N211" s="84">
        <f t="shared" si="384"/>
        <v>6.9003379786542307E-2</v>
      </c>
      <c r="O211" s="84"/>
      <c r="P211" s="85">
        <f t="shared" si="385"/>
        <v>0.3581668647537567</v>
      </c>
      <c r="Q211" s="87">
        <f t="shared" si="386"/>
        <v>6.9003379786542307E-2</v>
      </c>
      <c r="R211" s="96">
        <f t="shared" si="387"/>
        <v>0.57282975545970105</v>
      </c>
      <c r="AB211" s="119">
        <f t="shared" si="388"/>
        <v>6997.4285714285716</v>
      </c>
      <c r="AC211" s="120">
        <f t="shared" si="389"/>
        <v>24.857142857142858</v>
      </c>
      <c r="AL211">
        <f t="shared" si="375"/>
        <v>5849939</v>
      </c>
      <c r="AM211">
        <f t="shared" si="358"/>
        <v>0</v>
      </c>
      <c r="AN211">
        <f t="shared" si="360"/>
        <v>68946.857142857145</v>
      </c>
      <c r="AO211" s="3">
        <f t="shared" si="359"/>
        <v>1.4746483694748191E-3</v>
      </c>
    </row>
    <row r="212" spans="1:41" ht="13.8" x14ac:dyDescent="0.25">
      <c r="A212" s="95">
        <v>44070</v>
      </c>
      <c r="B212" s="81">
        <v>429507</v>
      </c>
      <c r="C212" s="81">
        <v>28996</v>
      </c>
      <c r="D212" s="81">
        <v>150376</v>
      </c>
      <c r="E212" s="81">
        <v>6416533</v>
      </c>
      <c r="F212" s="81">
        <f t="shared" si="376"/>
        <v>9658</v>
      </c>
      <c r="G212" s="81">
        <f t="shared" si="377"/>
        <v>25</v>
      </c>
      <c r="H212" s="81">
        <f t="shared" si="378"/>
        <v>0</v>
      </c>
      <c r="I212" s="81">
        <f t="shared" si="379"/>
        <v>250135</v>
      </c>
      <c r="J212" s="82">
        <f t="shared" si="380"/>
        <v>4.0521545970242219E-2</v>
      </c>
      <c r="K212" s="82">
        <f t="shared" si="381"/>
        <v>1.0394923950736376E-4</v>
      </c>
      <c r="L212" s="82">
        <f t="shared" si="382"/>
        <v>0</v>
      </c>
      <c r="M212" s="81">
        <f t="shared" si="383"/>
        <v>389.8205139574078</v>
      </c>
      <c r="N212" s="84">
        <f t="shared" si="384"/>
        <v>6.7509959092634117E-2</v>
      </c>
      <c r="O212" s="84"/>
      <c r="P212" s="85">
        <f t="shared" si="385"/>
        <v>0.35011303657449122</v>
      </c>
      <c r="Q212" s="87">
        <f t="shared" si="386"/>
        <v>6.7509959092634117E-2</v>
      </c>
      <c r="R212" s="96">
        <f t="shared" si="387"/>
        <v>0.58237700433287465</v>
      </c>
      <c r="AB212" s="119">
        <f t="shared" si="388"/>
        <v>7371.5714285714284</v>
      </c>
      <c r="AC212" s="120">
        <f t="shared" si="389"/>
        <v>26.142857142857142</v>
      </c>
      <c r="AL212">
        <f t="shared" si="375"/>
        <v>6416533</v>
      </c>
      <c r="AM212">
        <f t="shared" si="358"/>
        <v>566594</v>
      </c>
      <c r="AN212">
        <f t="shared" si="360"/>
        <v>80942</v>
      </c>
      <c r="AO212" s="3">
        <f t="shared" si="359"/>
        <v>1.7312027446692187E-3</v>
      </c>
    </row>
    <row r="213" spans="1:41" ht="13.8" x14ac:dyDescent="0.25">
      <c r="A213" s="95">
        <v>44071</v>
      </c>
      <c r="B213" s="81">
        <v>439286</v>
      </c>
      <c r="C213" s="81">
        <v>29011</v>
      </c>
      <c r="D213" s="81">
        <v>150376</v>
      </c>
      <c r="E213" s="81"/>
      <c r="F213" s="81">
        <f t="shared" si="376"/>
        <v>9779</v>
      </c>
      <c r="G213" s="81">
        <f t="shared" si="377"/>
        <v>15</v>
      </c>
      <c r="H213" s="81">
        <f t="shared" si="378"/>
        <v>0</v>
      </c>
      <c r="I213" s="81">
        <f t="shared" si="379"/>
        <v>259899</v>
      </c>
      <c r="J213" s="82">
        <f t="shared" si="380"/>
        <v>3.9457358919967198E-2</v>
      </c>
      <c r="K213" s="82">
        <f t="shared" si="381"/>
        <v>5.9967617486557258E-5</v>
      </c>
      <c r="L213" s="82">
        <f t="shared" si="382"/>
        <v>0</v>
      </c>
      <c r="M213" s="81">
        <f t="shared" si="383"/>
        <v>657.97776489639966</v>
      </c>
      <c r="N213" s="84">
        <f t="shared" si="384"/>
        <v>6.6041257859344477E-2</v>
      </c>
      <c r="O213" s="84"/>
      <c r="P213" s="85">
        <f t="shared" si="385"/>
        <v>0.3423191269469093</v>
      </c>
      <c r="Q213" s="87">
        <f t="shared" si="386"/>
        <v>6.6041257859344477E-2</v>
      </c>
      <c r="R213" s="96">
        <f t="shared" si="387"/>
        <v>0.59163961519374619</v>
      </c>
      <c r="AB213" s="119">
        <f t="shared" si="388"/>
        <v>7604.5714285714284</v>
      </c>
      <c r="AC213" s="120">
        <f t="shared" si="389"/>
        <v>24.714285714285715</v>
      </c>
      <c r="AL213">
        <f t="shared" si="375"/>
        <v>6416533</v>
      </c>
      <c r="AM213">
        <f t="shared" si="358"/>
        <v>0</v>
      </c>
      <c r="AN213">
        <f t="shared" si="360"/>
        <v>80942</v>
      </c>
      <c r="AO213" s="3">
        <f t="shared" si="359"/>
        <v>1.7312027446692187E-3</v>
      </c>
    </row>
    <row r="214" spans="1:41" ht="13.8" x14ac:dyDescent="0.25">
      <c r="A214" s="95">
        <v>44072</v>
      </c>
      <c r="B214" s="81">
        <v>439286</v>
      </c>
      <c r="C214" s="81">
        <v>29011</v>
      </c>
      <c r="D214" s="81">
        <v>150376</v>
      </c>
      <c r="E214" s="81"/>
      <c r="F214" s="81">
        <f t="shared" si="376"/>
        <v>0</v>
      </c>
      <c r="G214" s="81">
        <f t="shared" si="377"/>
        <v>0</v>
      </c>
      <c r="H214" s="81">
        <f t="shared" si="378"/>
        <v>0</v>
      </c>
      <c r="I214" s="81">
        <f t="shared" si="379"/>
        <v>259899</v>
      </c>
      <c r="J214" s="82">
        <f t="shared" si="380"/>
        <v>0</v>
      </c>
      <c r="K214" s="82">
        <f t="shared" si="381"/>
        <v>0</v>
      </c>
      <c r="L214" s="82">
        <f t="shared" si="382"/>
        <v>0</v>
      </c>
      <c r="M214" s="81" t="e">
        <f t="shared" si="383"/>
        <v>#DIV/0!</v>
      </c>
      <c r="N214" s="84">
        <f t="shared" si="384"/>
        <v>6.6041257859344477E-2</v>
      </c>
      <c r="O214" s="84"/>
      <c r="P214" s="85">
        <f t="shared" si="385"/>
        <v>0.3423191269469093</v>
      </c>
      <c r="Q214" s="87">
        <f t="shared" si="386"/>
        <v>6.6041257859344477E-2</v>
      </c>
      <c r="R214" s="96">
        <f t="shared" si="387"/>
        <v>0.59163961519374619</v>
      </c>
      <c r="AB214" s="119">
        <f t="shared" si="388"/>
        <v>7604.5714285714284</v>
      </c>
      <c r="AC214" s="120">
        <f t="shared" si="389"/>
        <v>24.714285714285715</v>
      </c>
      <c r="AL214">
        <f t="shared" si="375"/>
        <v>6416533</v>
      </c>
      <c r="AM214">
        <f t="shared" si="358"/>
        <v>0</v>
      </c>
      <c r="AN214">
        <f t="shared" si="360"/>
        <v>80942</v>
      </c>
      <c r="AO214" s="3">
        <f t="shared" si="359"/>
        <v>1.7312027446692187E-3</v>
      </c>
    </row>
    <row r="215" spans="1:41" ht="13.8" x14ac:dyDescent="0.25">
      <c r="A215" s="95">
        <v>44073</v>
      </c>
      <c r="B215" s="81">
        <v>439286</v>
      </c>
      <c r="C215" s="81">
        <v>29011</v>
      </c>
      <c r="D215" s="81">
        <v>150376</v>
      </c>
      <c r="E215" s="81"/>
      <c r="F215" s="81">
        <f t="shared" ref="F215:F221" si="390">B215-B214</f>
        <v>0</v>
      </c>
      <c r="G215" s="81">
        <f t="shared" ref="G215:G221" si="391">C215-C214</f>
        <v>0</v>
      </c>
      <c r="H215" s="81">
        <f t="shared" ref="H215:H221" si="392">D215-D214</f>
        <v>0</v>
      </c>
      <c r="I215" s="81">
        <f t="shared" ref="I215:I221" si="393">B215-C215-D215</f>
        <v>259899</v>
      </c>
      <c r="J215" s="82">
        <f t="shared" ref="J215:J221" si="394">F215/I214*$B$2/($B$2-B214)</f>
        <v>0</v>
      </c>
      <c r="K215" s="82">
        <f t="shared" ref="K215:K221" si="395">G215/I214</f>
        <v>0</v>
      </c>
      <c r="L215" s="82">
        <f t="shared" ref="L215:L221" si="396">H215/I214</f>
        <v>0</v>
      </c>
      <c r="M215" s="81" t="e">
        <f t="shared" ref="M215:M221" si="397">J215/(K215+L215)</f>
        <v>#DIV/0!</v>
      </c>
      <c r="N215" s="84">
        <f t="shared" ref="N215:N221" si="398">C215/B215</f>
        <v>6.6041257859344477E-2</v>
      </c>
      <c r="O215" s="84"/>
      <c r="P215" s="85">
        <f t="shared" ref="P215:P221" si="399">D215/B215</f>
        <v>0.3423191269469093</v>
      </c>
      <c r="Q215" s="87">
        <f t="shared" ref="Q215:Q221" si="400">N215</f>
        <v>6.6041257859344477E-2</v>
      </c>
      <c r="R215" s="96">
        <f t="shared" ref="R215:R221" si="401">IF(P215="","",1-SUM(P215:Q215))</f>
        <v>0.59163961519374619</v>
      </c>
      <c r="AB215" s="119">
        <f t="shared" ref="AB215:AB221" si="402">AVERAGE(F209:F215)</f>
        <v>7604.5714285714284</v>
      </c>
      <c r="AC215" s="120">
        <f t="shared" ref="AC215:AC221" si="403">AVERAGE(G209:G215)</f>
        <v>24.714285714285715</v>
      </c>
      <c r="AL215">
        <f t="shared" si="375"/>
        <v>6416533</v>
      </c>
      <c r="AM215">
        <f t="shared" si="358"/>
        <v>0</v>
      </c>
      <c r="AN215">
        <f t="shared" si="360"/>
        <v>80942</v>
      </c>
      <c r="AO215" s="3">
        <f t="shared" si="359"/>
        <v>1.7312027446692187E-3</v>
      </c>
    </row>
    <row r="216" spans="1:41" ht="13.8" x14ac:dyDescent="0.25">
      <c r="A216" s="95">
        <v>44074</v>
      </c>
      <c r="B216" s="81">
        <v>462858</v>
      </c>
      <c r="C216" s="81">
        <v>29094</v>
      </c>
      <c r="D216" s="81">
        <v>150376</v>
      </c>
      <c r="E216" s="81"/>
      <c r="F216" s="81">
        <f t="shared" si="390"/>
        <v>23572</v>
      </c>
      <c r="G216" s="81">
        <f t="shared" si="391"/>
        <v>83</v>
      </c>
      <c r="H216" s="81">
        <f t="shared" si="392"/>
        <v>0</v>
      </c>
      <c r="I216" s="81">
        <f t="shared" si="393"/>
        <v>283388</v>
      </c>
      <c r="J216" s="82">
        <f t="shared" si="394"/>
        <v>9.1556997341787474E-2</v>
      </c>
      <c r="K216" s="82">
        <f t="shared" si="395"/>
        <v>3.1935482629790802E-4</v>
      </c>
      <c r="L216" s="82">
        <f t="shared" si="396"/>
        <v>0</v>
      </c>
      <c r="M216" s="81">
        <f t="shared" si="397"/>
        <v>286.69363918232801</v>
      </c>
      <c r="N216" s="84">
        <f t="shared" si="398"/>
        <v>6.2857291005016663E-2</v>
      </c>
      <c r="O216" s="84"/>
      <c r="P216" s="85">
        <f t="shared" si="399"/>
        <v>0.32488581811268252</v>
      </c>
      <c r="Q216" s="87">
        <f t="shared" si="400"/>
        <v>6.2857291005016663E-2</v>
      </c>
      <c r="R216" s="96">
        <f t="shared" si="401"/>
        <v>0.61225689088230084</v>
      </c>
      <c r="AB216" s="119">
        <f t="shared" si="402"/>
        <v>8203.1428571428569</v>
      </c>
      <c r="AC216" s="120">
        <f t="shared" si="403"/>
        <v>31.714285714285715</v>
      </c>
      <c r="AL216">
        <f t="shared" si="375"/>
        <v>6416533</v>
      </c>
      <c r="AM216">
        <f t="shared" si="358"/>
        <v>0</v>
      </c>
      <c r="AN216">
        <f t="shared" si="360"/>
        <v>80942</v>
      </c>
      <c r="AO216" s="3">
        <f t="shared" si="359"/>
        <v>1.7312027446692187E-3</v>
      </c>
    </row>
    <row r="217" spans="1:41" ht="13.8" x14ac:dyDescent="0.25">
      <c r="A217" s="95">
        <v>44075</v>
      </c>
      <c r="B217" s="81">
        <v>470973</v>
      </c>
      <c r="C217" s="81">
        <v>29152</v>
      </c>
      <c r="D217" s="81">
        <v>150376</v>
      </c>
      <c r="E217" s="81"/>
      <c r="F217" s="81">
        <f t="shared" si="390"/>
        <v>8115</v>
      </c>
      <c r="G217" s="81">
        <f t="shared" si="391"/>
        <v>58</v>
      </c>
      <c r="H217" s="81">
        <f t="shared" si="392"/>
        <v>0</v>
      </c>
      <c r="I217" s="81">
        <f t="shared" si="393"/>
        <v>291445</v>
      </c>
      <c r="J217" s="82">
        <f t="shared" si="394"/>
        <v>2.8921970131427818E-2</v>
      </c>
      <c r="K217" s="82">
        <f t="shared" si="395"/>
        <v>2.0466639377814163E-4</v>
      </c>
      <c r="L217" s="82">
        <f t="shared" si="396"/>
        <v>0</v>
      </c>
      <c r="M217" s="81">
        <f t="shared" si="397"/>
        <v>141.31274606215632</v>
      </c>
      <c r="N217" s="84">
        <f t="shared" si="398"/>
        <v>6.1897391145564605E-2</v>
      </c>
      <c r="O217" s="84"/>
      <c r="P217" s="85">
        <f t="shared" si="399"/>
        <v>0.31928794219626178</v>
      </c>
      <c r="Q217" s="87">
        <f t="shared" si="400"/>
        <v>6.1897391145564605E-2</v>
      </c>
      <c r="R217" s="96">
        <f t="shared" si="401"/>
        <v>0.61881466665817364</v>
      </c>
      <c r="AB217" s="119">
        <f t="shared" si="402"/>
        <v>8345.7142857142862</v>
      </c>
      <c r="AC217" s="120">
        <f t="shared" si="403"/>
        <v>32.571428571428569</v>
      </c>
      <c r="AL217">
        <f t="shared" si="375"/>
        <v>6416533</v>
      </c>
      <c r="AM217">
        <f t="shared" si="358"/>
        <v>0</v>
      </c>
      <c r="AN217">
        <f t="shared" si="360"/>
        <v>80942</v>
      </c>
      <c r="AO217" s="3">
        <f t="shared" si="359"/>
        <v>1.7312027446692187E-3</v>
      </c>
    </row>
    <row r="218" spans="1:41" ht="13.8" x14ac:dyDescent="0.25">
      <c r="A218" s="95">
        <v>44076</v>
      </c>
      <c r="B218" s="81">
        <v>479554</v>
      </c>
      <c r="C218" s="81">
        <v>29194</v>
      </c>
      <c r="D218" s="81">
        <v>150376</v>
      </c>
      <c r="E218" s="81"/>
      <c r="F218" s="81">
        <f t="shared" si="390"/>
        <v>8581</v>
      </c>
      <c r="G218" s="81">
        <f t="shared" si="391"/>
        <v>42</v>
      </c>
      <c r="H218" s="81">
        <f t="shared" si="392"/>
        <v>0</v>
      </c>
      <c r="I218" s="81">
        <f t="shared" si="393"/>
        <v>299984</v>
      </c>
      <c r="J218" s="82">
        <f t="shared" si="394"/>
        <v>2.9742552511326237E-2</v>
      </c>
      <c r="K218" s="82">
        <f t="shared" si="395"/>
        <v>1.4410952323766062E-4</v>
      </c>
      <c r="L218" s="82">
        <f t="shared" si="396"/>
        <v>0</v>
      </c>
      <c r="M218" s="81">
        <f t="shared" si="397"/>
        <v>206.38852896817798</v>
      </c>
      <c r="N218" s="84">
        <f t="shared" si="398"/>
        <v>6.08773985828499E-2</v>
      </c>
      <c r="O218" s="84"/>
      <c r="P218" s="85">
        <f t="shared" si="399"/>
        <v>0.31357469648882086</v>
      </c>
      <c r="Q218" s="87">
        <f t="shared" si="400"/>
        <v>6.08773985828499E-2</v>
      </c>
      <c r="R218" s="96">
        <f t="shared" si="401"/>
        <v>0.62554790492832923</v>
      </c>
      <c r="AB218" s="119">
        <f t="shared" si="402"/>
        <v>8529.2857142857138</v>
      </c>
      <c r="AC218" s="120">
        <f t="shared" si="403"/>
        <v>31.857142857142858</v>
      </c>
      <c r="AL218">
        <f t="shared" si="375"/>
        <v>6416533</v>
      </c>
      <c r="AM218">
        <f t="shared" si="358"/>
        <v>0</v>
      </c>
      <c r="AN218">
        <f t="shared" si="360"/>
        <v>80942</v>
      </c>
      <c r="AO218" s="3">
        <f t="shared" si="359"/>
        <v>1.7312027446692187E-3</v>
      </c>
    </row>
    <row r="219" spans="1:41" ht="13.8" x14ac:dyDescent="0.25">
      <c r="A219" s="95">
        <v>44077</v>
      </c>
      <c r="B219" s="81">
        <v>488513</v>
      </c>
      <c r="C219" s="81">
        <v>29234</v>
      </c>
      <c r="D219" s="81">
        <v>150376</v>
      </c>
      <c r="E219" s="81">
        <v>7042795</v>
      </c>
      <c r="F219" s="81">
        <f t="shared" si="390"/>
        <v>8959</v>
      </c>
      <c r="G219" s="81">
        <f t="shared" si="391"/>
        <v>40</v>
      </c>
      <c r="H219" s="81">
        <f t="shared" si="392"/>
        <v>0</v>
      </c>
      <c r="I219" s="81">
        <f t="shared" si="393"/>
        <v>308903</v>
      </c>
      <c r="J219" s="82">
        <f t="shared" si="394"/>
        <v>3.0174418845950818E-2</v>
      </c>
      <c r="K219" s="82">
        <f t="shared" si="395"/>
        <v>1.3334044482372394E-4</v>
      </c>
      <c r="L219" s="82">
        <f t="shared" si="396"/>
        <v>0</v>
      </c>
      <c r="M219" s="81">
        <f t="shared" si="397"/>
        <v>226.29607157709273</v>
      </c>
      <c r="N219" s="84">
        <f t="shared" si="398"/>
        <v>5.9842829157054162E-2</v>
      </c>
      <c r="O219" s="84"/>
      <c r="P219" s="85">
        <f t="shared" si="399"/>
        <v>0.30782394736680496</v>
      </c>
      <c r="Q219" s="87">
        <f t="shared" si="400"/>
        <v>5.9842829157054162E-2</v>
      </c>
      <c r="R219" s="96">
        <f t="shared" si="401"/>
        <v>0.63233322347614085</v>
      </c>
      <c r="AB219" s="119">
        <f t="shared" si="402"/>
        <v>8429.4285714285706</v>
      </c>
      <c r="AC219" s="120">
        <f t="shared" si="403"/>
        <v>34</v>
      </c>
      <c r="AL219">
        <f t="shared" si="375"/>
        <v>7042795</v>
      </c>
      <c r="AM219">
        <f t="shared" si="358"/>
        <v>626262</v>
      </c>
      <c r="AN219">
        <f t="shared" si="360"/>
        <v>89466</v>
      </c>
      <c r="AO219" s="3">
        <f t="shared" si="359"/>
        <v>1.9135156625061935E-3</v>
      </c>
    </row>
    <row r="220" spans="1:41" ht="13.8" x14ac:dyDescent="0.25">
      <c r="A220" s="95">
        <v>44078</v>
      </c>
      <c r="B220" s="81">
        <v>498989</v>
      </c>
      <c r="C220" s="81">
        <v>29418</v>
      </c>
      <c r="D220" s="81">
        <v>150376</v>
      </c>
      <c r="E220" s="81">
        <v>7140969</v>
      </c>
      <c r="F220" s="81">
        <f t="shared" si="390"/>
        <v>10476</v>
      </c>
      <c r="G220" s="81">
        <f t="shared" si="391"/>
        <v>184</v>
      </c>
      <c r="H220" s="81">
        <f t="shared" si="392"/>
        <v>0</v>
      </c>
      <c r="I220" s="81">
        <f t="shared" si="393"/>
        <v>319195</v>
      </c>
      <c r="J220" s="82">
        <f t="shared" si="394"/>
        <v>3.4271642733883702E-2</v>
      </c>
      <c r="K220" s="82">
        <f t="shared" si="395"/>
        <v>5.9565624160335122E-4</v>
      </c>
      <c r="L220" s="82">
        <f t="shared" si="396"/>
        <v>0</v>
      </c>
      <c r="M220" s="81">
        <f t="shared" si="397"/>
        <v>57.535941605569981</v>
      </c>
      <c r="N220" s="84">
        <f t="shared" si="398"/>
        <v>5.8955207429422292E-2</v>
      </c>
      <c r="O220" s="84"/>
      <c r="P220" s="85">
        <f t="shared" si="399"/>
        <v>0.30136135265506853</v>
      </c>
      <c r="Q220" s="87">
        <f t="shared" si="400"/>
        <v>5.8955207429422292E-2</v>
      </c>
      <c r="R220" s="96">
        <f t="shared" si="401"/>
        <v>0.63968343991550913</v>
      </c>
      <c r="AB220" s="119">
        <f t="shared" si="402"/>
        <v>8529</v>
      </c>
      <c r="AC220" s="120">
        <f t="shared" si="403"/>
        <v>58.142857142857146</v>
      </c>
      <c r="AL220">
        <f t="shared" si="375"/>
        <v>7140969</v>
      </c>
      <c r="AM220">
        <f t="shared" si="358"/>
        <v>98174</v>
      </c>
      <c r="AN220">
        <f t="shared" si="360"/>
        <v>103490.85714285714</v>
      </c>
      <c r="AO220" s="3">
        <f t="shared" si="359"/>
        <v>2.2134819492214707E-3</v>
      </c>
    </row>
    <row r="221" spans="1:41" ht="13.8" x14ac:dyDescent="0.25">
      <c r="A221" s="95">
        <v>44079</v>
      </c>
      <c r="B221" s="81">
        <v>498989</v>
      </c>
      <c r="C221" s="81">
        <v>29418</v>
      </c>
      <c r="D221" s="81">
        <v>150376</v>
      </c>
      <c r="E221" s="81">
        <v>7213901</v>
      </c>
      <c r="F221" s="81">
        <f t="shared" si="390"/>
        <v>0</v>
      </c>
      <c r="G221" s="81">
        <f t="shared" si="391"/>
        <v>0</v>
      </c>
      <c r="H221" s="81">
        <f t="shared" si="392"/>
        <v>0</v>
      </c>
      <c r="I221" s="81">
        <f t="shared" si="393"/>
        <v>319195</v>
      </c>
      <c r="J221" s="82">
        <f t="shared" si="394"/>
        <v>0</v>
      </c>
      <c r="K221" s="82">
        <f t="shared" si="395"/>
        <v>0</v>
      </c>
      <c r="L221" s="82">
        <f t="shared" si="396"/>
        <v>0</v>
      </c>
      <c r="M221" s="81" t="e">
        <f t="shared" si="397"/>
        <v>#DIV/0!</v>
      </c>
      <c r="N221" s="84">
        <f t="shared" si="398"/>
        <v>5.8955207429422292E-2</v>
      </c>
      <c r="O221" s="84"/>
      <c r="P221" s="85">
        <f t="shared" si="399"/>
        <v>0.30136135265506853</v>
      </c>
      <c r="Q221" s="87">
        <f t="shared" si="400"/>
        <v>5.8955207429422292E-2</v>
      </c>
      <c r="R221" s="96">
        <f t="shared" si="401"/>
        <v>0.63968343991550913</v>
      </c>
      <c r="AB221" s="119">
        <f t="shared" si="402"/>
        <v>8529</v>
      </c>
      <c r="AC221" s="120">
        <f t="shared" si="403"/>
        <v>58.142857142857146</v>
      </c>
      <c r="AL221">
        <f t="shared" si="375"/>
        <v>7213901</v>
      </c>
      <c r="AM221">
        <f t="shared" si="358"/>
        <v>72932</v>
      </c>
      <c r="AN221">
        <f t="shared" si="360"/>
        <v>113909.71428571429</v>
      </c>
      <c r="AO221" s="3">
        <f t="shared" si="359"/>
        <v>2.436322428602148E-3</v>
      </c>
    </row>
    <row r="222" spans="1:41" ht="13.8" x14ac:dyDescent="0.25">
      <c r="A222" s="95">
        <v>44080</v>
      </c>
      <c r="B222" s="81">
        <v>498989</v>
      </c>
      <c r="C222" s="81">
        <v>29418</v>
      </c>
      <c r="D222" s="81">
        <v>150376</v>
      </c>
      <c r="E222" s="81">
        <v>7268725</v>
      </c>
      <c r="F222" s="81">
        <f t="shared" ref="F222:F228" si="404">B222-B221</f>
        <v>0</v>
      </c>
      <c r="G222" s="81">
        <f t="shared" ref="G222:G228" si="405">C222-C221</f>
        <v>0</v>
      </c>
      <c r="H222" s="81">
        <f t="shared" ref="H222:H228" si="406">D222-D221</f>
        <v>0</v>
      </c>
      <c r="I222" s="81">
        <f t="shared" ref="I222:I228" si="407">B222-C222-D222</f>
        <v>319195</v>
      </c>
      <c r="J222" s="82">
        <f t="shared" ref="J222:J228" si="408">F222/I221*$B$2/($B$2-B221)</f>
        <v>0</v>
      </c>
      <c r="K222" s="82">
        <f t="shared" ref="K222:K228" si="409">G222/I221</f>
        <v>0</v>
      </c>
      <c r="L222" s="82">
        <f t="shared" ref="L222:L228" si="410">H222/I221</f>
        <v>0</v>
      </c>
      <c r="M222" s="81" t="e">
        <f t="shared" ref="M222:M228" si="411">J222/(K222+L222)</f>
        <v>#DIV/0!</v>
      </c>
      <c r="N222" s="84">
        <f t="shared" ref="N222:N228" si="412">C222/B222</f>
        <v>5.8955207429422292E-2</v>
      </c>
      <c r="O222" s="84"/>
      <c r="P222" s="85">
        <f t="shared" ref="P222:P228" si="413">D222/B222</f>
        <v>0.30136135265506853</v>
      </c>
      <c r="Q222" s="87">
        <f t="shared" ref="Q222:Q228" si="414">N222</f>
        <v>5.8955207429422292E-2</v>
      </c>
      <c r="R222" s="96">
        <f t="shared" ref="R222:R228" si="415">IF(P222="","",1-SUM(P222:Q222))</f>
        <v>0.63968343991550913</v>
      </c>
      <c r="AB222" s="119">
        <f t="shared" ref="AB222:AB228" si="416">AVERAGE(F216:F222)</f>
        <v>8529</v>
      </c>
      <c r="AC222" s="120">
        <f t="shared" ref="AC222:AC228" si="417">AVERAGE(G216:G222)</f>
        <v>58.142857142857146</v>
      </c>
      <c r="AL222">
        <f t="shared" si="375"/>
        <v>7268725</v>
      </c>
      <c r="AM222">
        <f t="shared" si="358"/>
        <v>54824</v>
      </c>
      <c r="AN222">
        <f t="shared" si="360"/>
        <v>121741.71428571429</v>
      </c>
      <c r="AO222" s="3">
        <f t="shared" si="359"/>
        <v>2.6038347200731931E-3</v>
      </c>
    </row>
    <row r="223" spans="1:41" ht="13.8" x14ac:dyDescent="0.25">
      <c r="A223" s="95">
        <v>44081</v>
      </c>
      <c r="B223" s="81">
        <v>525549</v>
      </c>
      <c r="C223" s="81">
        <v>29516</v>
      </c>
      <c r="D223" s="81">
        <v>150376</v>
      </c>
      <c r="E223" s="81">
        <v>7346110</v>
      </c>
      <c r="F223" s="81">
        <f t="shared" si="404"/>
        <v>26560</v>
      </c>
      <c r="G223" s="81">
        <f t="shared" si="405"/>
        <v>98</v>
      </c>
      <c r="H223" s="81">
        <f t="shared" si="406"/>
        <v>0</v>
      </c>
      <c r="I223" s="81">
        <f t="shared" si="407"/>
        <v>345657</v>
      </c>
      <c r="J223" s="82">
        <f t="shared" si="408"/>
        <v>8.4106952443005117E-2</v>
      </c>
      <c r="K223" s="82">
        <f t="shared" si="409"/>
        <v>3.0702235310703488E-4</v>
      </c>
      <c r="L223" s="82">
        <f t="shared" si="410"/>
        <v>0</v>
      </c>
      <c r="M223" s="81">
        <f t="shared" si="411"/>
        <v>273.94406821474507</v>
      </c>
      <c r="N223" s="84">
        <f t="shared" si="412"/>
        <v>5.6162222742313278E-2</v>
      </c>
      <c r="O223" s="84"/>
      <c r="P223" s="85">
        <f t="shared" si="413"/>
        <v>0.28613126463945321</v>
      </c>
      <c r="Q223" s="87">
        <f t="shared" si="414"/>
        <v>5.6162222742313278E-2</v>
      </c>
      <c r="R223" s="96">
        <f t="shared" si="415"/>
        <v>0.65770651261823354</v>
      </c>
      <c r="AB223" s="119">
        <f t="shared" si="416"/>
        <v>8955.8571428571431</v>
      </c>
      <c r="AC223" s="120">
        <f t="shared" si="417"/>
        <v>60.285714285714285</v>
      </c>
      <c r="AL223">
        <f t="shared" si="375"/>
        <v>7346110</v>
      </c>
      <c r="AM223">
        <f t="shared" si="358"/>
        <v>77385</v>
      </c>
      <c r="AN223">
        <f t="shared" si="360"/>
        <v>132796.71428571429</v>
      </c>
      <c r="AO223" s="3">
        <f t="shared" si="359"/>
        <v>2.8402811427254405E-3</v>
      </c>
    </row>
    <row r="224" spans="1:41" ht="13.8" x14ac:dyDescent="0.25">
      <c r="A224" s="95">
        <v>44082</v>
      </c>
      <c r="B224" s="81">
        <v>534513</v>
      </c>
      <c r="C224" s="81">
        <v>29594</v>
      </c>
      <c r="D224" s="81">
        <v>150376</v>
      </c>
      <c r="E224" s="81"/>
      <c r="F224" s="81">
        <f t="shared" si="404"/>
        <v>8964</v>
      </c>
      <c r="G224" s="81">
        <f t="shared" si="405"/>
        <v>78</v>
      </c>
      <c r="H224" s="81">
        <f t="shared" si="406"/>
        <v>0</v>
      </c>
      <c r="I224" s="81">
        <f t="shared" si="407"/>
        <v>354543</v>
      </c>
      <c r="J224" s="82">
        <f t="shared" si="408"/>
        <v>2.6228040180683893E-2</v>
      </c>
      <c r="K224" s="82">
        <f t="shared" si="409"/>
        <v>2.2565722667268419E-4</v>
      </c>
      <c r="L224" s="82">
        <f t="shared" si="410"/>
        <v>0</v>
      </c>
      <c r="M224" s="81">
        <f t="shared" si="411"/>
        <v>116.22956006070068</v>
      </c>
      <c r="N224" s="84">
        <f t="shared" si="412"/>
        <v>5.5366286694617343E-2</v>
      </c>
      <c r="O224" s="84"/>
      <c r="P224" s="85">
        <f t="shared" si="413"/>
        <v>0.28133272717408181</v>
      </c>
      <c r="Q224" s="87">
        <f t="shared" si="414"/>
        <v>5.5366286694617343E-2</v>
      </c>
      <c r="R224" s="96">
        <f t="shared" si="415"/>
        <v>0.66330098613130084</v>
      </c>
      <c r="AB224" s="119">
        <f t="shared" si="416"/>
        <v>9077.1428571428569</v>
      </c>
      <c r="AC224" s="120">
        <f t="shared" si="417"/>
        <v>63.142857142857146</v>
      </c>
      <c r="AO224" s="3"/>
    </row>
    <row r="225" spans="1:41" ht="13.8" x14ac:dyDescent="0.25">
      <c r="A225" s="95">
        <v>44083</v>
      </c>
      <c r="B225" s="81">
        <v>543379</v>
      </c>
      <c r="C225" s="81">
        <v>29628</v>
      </c>
      <c r="D225" s="81">
        <v>150376</v>
      </c>
      <c r="E225" s="81"/>
      <c r="F225" s="81">
        <f t="shared" si="404"/>
        <v>8866</v>
      </c>
      <c r="G225" s="81">
        <f t="shared" si="405"/>
        <v>34</v>
      </c>
      <c r="H225" s="81">
        <f t="shared" si="406"/>
        <v>0</v>
      </c>
      <c r="I225" s="81">
        <f t="shared" si="407"/>
        <v>363375</v>
      </c>
      <c r="J225" s="82">
        <f t="shared" si="408"/>
        <v>2.5296030710924441E-2</v>
      </c>
      <c r="K225" s="82">
        <f t="shared" si="409"/>
        <v>9.5898099807357646E-5</v>
      </c>
      <c r="L225" s="82">
        <f t="shared" si="410"/>
        <v>0</v>
      </c>
      <c r="M225" s="81">
        <f t="shared" si="411"/>
        <v>263.78031224539069</v>
      </c>
      <c r="N225" s="84">
        <f t="shared" si="412"/>
        <v>5.4525478533399341E-2</v>
      </c>
      <c r="O225" s="84"/>
      <c r="P225" s="85">
        <f t="shared" si="413"/>
        <v>0.27674238422905562</v>
      </c>
      <c r="Q225" s="87">
        <f t="shared" si="414"/>
        <v>5.4525478533399341E-2</v>
      </c>
      <c r="R225" s="96">
        <f t="shared" si="415"/>
        <v>0.66873213723754499</v>
      </c>
      <c r="AB225" s="119">
        <f t="shared" si="416"/>
        <v>9117.8571428571431</v>
      </c>
      <c r="AC225" s="120">
        <f t="shared" si="417"/>
        <v>62</v>
      </c>
      <c r="AO225" s="3"/>
    </row>
    <row r="226" spans="1:41" ht="13.8" x14ac:dyDescent="0.25">
      <c r="A226" s="95">
        <v>44084</v>
      </c>
      <c r="B226" s="81">
        <v>554143</v>
      </c>
      <c r="C226" s="81">
        <v>29699</v>
      </c>
      <c r="D226" s="81">
        <v>150376</v>
      </c>
      <c r="E226" s="81"/>
      <c r="F226" s="81">
        <f t="shared" si="404"/>
        <v>10764</v>
      </c>
      <c r="G226" s="81">
        <f t="shared" si="405"/>
        <v>71</v>
      </c>
      <c r="H226" s="81">
        <f t="shared" si="406"/>
        <v>0</v>
      </c>
      <c r="I226" s="81">
        <f t="shared" si="407"/>
        <v>374068</v>
      </c>
      <c r="J226" s="82">
        <f t="shared" si="408"/>
        <v>2.9970606182462889E-2</v>
      </c>
      <c r="K226" s="82">
        <f t="shared" si="409"/>
        <v>1.9539043687650498E-4</v>
      </c>
      <c r="L226" s="82">
        <f t="shared" si="410"/>
        <v>0</v>
      </c>
      <c r="M226" s="81">
        <f t="shared" si="411"/>
        <v>153.38829607820355</v>
      </c>
      <c r="N226" s="84">
        <f t="shared" si="412"/>
        <v>5.3594469297636171E-2</v>
      </c>
      <c r="O226" s="84"/>
      <c r="P226" s="85">
        <f t="shared" si="413"/>
        <v>0.27136677716762642</v>
      </c>
      <c r="Q226" s="87">
        <f t="shared" si="414"/>
        <v>5.3594469297636171E-2</v>
      </c>
      <c r="R226" s="96">
        <f t="shared" si="415"/>
        <v>0.67503875353473741</v>
      </c>
      <c r="AB226" s="119">
        <f t="shared" si="416"/>
        <v>9375.7142857142862</v>
      </c>
      <c r="AC226" s="120">
        <f t="shared" si="417"/>
        <v>66.428571428571431</v>
      </c>
      <c r="AO226" s="3"/>
    </row>
    <row r="227" spans="1:41" ht="13.8" x14ac:dyDescent="0.25">
      <c r="A227" s="95">
        <v>44085</v>
      </c>
      <c r="B227" s="81">
        <v>566326</v>
      </c>
      <c r="C227" s="81">
        <v>29747</v>
      </c>
      <c r="D227" s="81">
        <v>150376</v>
      </c>
      <c r="E227" s="81"/>
      <c r="F227" s="81">
        <f t="shared" si="404"/>
        <v>12183</v>
      </c>
      <c r="G227" s="81">
        <f t="shared" si="405"/>
        <v>48</v>
      </c>
      <c r="H227" s="81">
        <f t="shared" si="406"/>
        <v>0</v>
      </c>
      <c r="I227" s="81">
        <f t="shared" si="407"/>
        <v>386203</v>
      </c>
      <c r="J227" s="82">
        <f t="shared" si="408"/>
        <v>3.2959585477296723E-2</v>
      </c>
      <c r="K227" s="82">
        <f t="shared" si="409"/>
        <v>1.2831891527743619E-4</v>
      </c>
      <c r="L227" s="82">
        <f t="shared" si="410"/>
        <v>0</v>
      </c>
      <c r="M227" s="81">
        <f t="shared" si="411"/>
        <v>256.8567962566965</v>
      </c>
      <c r="N227" s="84">
        <f t="shared" si="412"/>
        <v>5.2526283448049355E-2</v>
      </c>
      <c r="O227" s="84"/>
      <c r="P227" s="85">
        <f t="shared" si="413"/>
        <v>0.26552904157675966</v>
      </c>
      <c r="Q227" s="87">
        <f t="shared" si="414"/>
        <v>5.2526283448049355E-2</v>
      </c>
      <c r="R227" s="96">
        <f t="shared" si="415"/>
        <v>0.68194467497519096</v>
      </c>
      <c r="AB227" s="119">
        <f t="shared" si="416"/>
        <v>9619.5714285714294</v>
      </c>
      <c r="AC227" s="120">
        <f t="shared" si="417"/>
        <v>47</v>
      </c>
      <c r="AO227" s="3"/>
    </row>
    <row r="228" spans="1:41" ht="13.8" x14ac:dyDescent="0.25">
      <c r="A228" s="95">
        <v>44086</v>
      </c>
      <c r="B228" s="81">
        <v>566326</v>
      </c>
      <c r="C228" s="81">
        <v>29747</v>
      </c>
      <c r="D228" s="81">
        <v>150376</v>
      </c>
      <c r="E228" s="81"/>
      <c r="F228" s="81">
        <f t="shared" si="404"/>
        <v>0</v>
      </c>
      <c r="G228" s="81">
        <f t="shared" si="405"/>
        <v>0</v>
      </c>
      <c r="H228" s="81">
        <f t="shared" si="406"/>
        <v>0</v>
      </c>
      <c r="I228" s="81">
        <f t="shared" si="407"/>
        <v>386203</v>
      </c>
      <c r="J228" s="82">
        <f t="shared" si="408"/>
        <v>0</v>
      </c>
      <c r="K228" s="82">
        <f t="shared" si="409"/>
        <v>0</v>
      </c>
      <c r="L228" s="82">
        <f t="shared" si="410"/>
        <v>0</v>
      </c>
      <c r="M228" s="81" t="e">
        <f t="shared" si="411"/>
        <v>#DIV/0!</v>
      </c>
      <c r="N228" s="84">
        <f t="shared" si="412"/>
        <v>5.2526283448049355E-2</v>
      </c>
      <c r="O228" s="84"/>
      <c r="P228" s="85">
        <f t="shared" si="413"/>
        <v>0.26552904157675966</v>
      </c>
      <c r="Q228" s="87">
        <f t="shared" si="414"/>
        <v>5.2526283448049355E-2</v>
      </c>
      <c r="R228" s="96">
        <f t="shared" si="415"/>
        <v>0.68194467497519096</v>
      </c>
      <c r="AB228" s="119">
        <f t="shared" si="416"/>
        <v>9619.5714285714294</v>
      </c>
      <c r="AC228" s="120">
        <f t="shared" si="417"/>
        <v>47</v>
      </c>
      <c r="AO228" s="3"/>
    </row>
    <row r="229" spans="1:41" ht="13.8" x14ac:dyDescent="0.25">
      <c r="A229" s="95">
        <v>44087</v>
      </c>
      <c r="B229" s="81">
        <v>566326</v>
      </c>
      <c r="C229" s="81">
        <v>29747</v>
      </c>
      <c r="D229" s="81">
        <v>150376</v>
      </c>
      <c r="E229" s="81"/>
      <c r="F229" s="81">
        <f t="shared" ref="F229:F235" si="418">B229-B228</f>
        <v>0</v>
      </c>
      <c r="G229" s="81">
        <f t="shared" ref="G229:G235" si="419">C229-C228</f>
        <v>0</v>
      </c>
      <c r="H229" s="81">
        <f t="shared" ref="H229:H235" si="420">D229-D228</f>
        <v>0</v>
      </c>
      <c r="I229" s="81">
        <f t="shared" ref="I229:I235" si="421">B229-C229-D229</f>
        <v>386203</v>
      </c>
      <c r="J229" s="82">
        <f t="shared" ref="J229:J235" si="422">F229/I228*$B$2/($B$2-B228)</f>
        <v>0</v>
      </c>
      <c r="K229" s="82">
        <f t="shared" ref="K229:K235" si="423">G229/I228</f>
        <v>0</v>
      </c>
      <c r="L229" s="82">
        <f t="shared" ref="L229:L235" si="424">H229/I228</f>
        <v>0</v>
      </c>
      <c r="M229" s="81" t="e">
        <f t="shared" ref="M229:M235" si="425">J229/(K229+L229)</f>
        <v>#DIV/0!</v>
      </c>
      <c r="N229" s="84">
        <f t="shared" ref="N229:N235" si="426">C229/B229</f>
        <v>5.2526283448049355E-2</v>
      </c>
      <c r="O229" s="84"/>
      <c r="P229" s="85">
        <f t="shared" ref="P229:P235" si="427">D229/B229</f>
        <v>0.26552904157675966</v>
      </c>
      <c r="Q229" s="87">
        <f t="shared" ref="Q229:Q235" si="428">N229</f>
        <v>5.2526283448049355E-2</v>
      </c>
      <c r="R229" s="96">
        <f t="shared" ref="R229:R235" si="429">IF(P229="","",1-SUM(P229:Q229))</f>
        <v>0.68194467497519096</v>
      </c>
      <c r="AB229" s="119">
        <f t="shared" ref="AB229:AB235" si="430">AVERAGE(F223:F229)</f>
        <v>9619.5714285714294</v>
      </c>
      <c r="AC229" s="120">
        <f t="shared" ref="AC229:AC235" si="431">AVERAGE(G223:G229)</f>
        <v>47</v>
      </c>
      <c r="AO229" s="3"/>
    </row>
    <row r="230" spans="1:41" ht="13.8" x14ac:dyDescent="0.25">
      <c r="A230" s="95">
        <v>44088</v>
      </c>
      <c r="B230" s="81">
        <v>593730</v>
      </c>
      <c r="C230" s="81">
        <v>29848</v>
      </c>
      <c r="D230" s="81">
        <v>150376</v>
      </c>
      <c r="E230" s="81"/>
      <c r="F230" s="81">
        <f t="shared" si="418"/>
        <v>27404</v>
      </c>
      <c r="G230" s="81">
        <f t="shared" si="419"/>
        <v>101</v>
      </c>
      <c r="H230" s="81">
        <f t="shared" si="420"/>
        <v>0</v>
      </c>
      <c r="I230" s="81">
        <f t="shared" si="421"/>
        <v>413506</v>
      </c>
      <c r="J230" s="82">
        <f t="shared" si="422"/>
        <v>7.182752597774536E-2</v>
      </c>
      <c r="K230" s="82">
        <f t="shared" si="423"/>
        <v>2.6152049569785836E-4</v>
      </c>
      <c r="L230" s="82">
        <f t="shared" si="424"/>
        <v>0</v>
      </c>
      <c r="M230" s="81">
        <f t="shared" si="425"/>
        <v>274.65352490280389</v>
      </c>
      <c r="N230" s="84">
        <f t="shared" si="426"/>
        <v>5.0272009162413894E-2</v>
      </c>
      <c r="O230" s="84"/>
      <c r="P230" s="85">
        <f t="shared" si="427"/>
        <v>0.25327337341889411</v>
      </c>
      <c r="Q230" s="87">
        <f t="shared" si="428"/>
        <v>5.0272009162413894E-2</v>
      </c>
      <c r="R230" s="96">
        <f t="shared" si="429"/>
        <v>0.69645461741869197</v>
      </c>
      <c r="AB230" s="119">
        <f t="shared" si="430"/>
        <v>9740.1428571428569</v>
      </c>
      <c r="AC230" s="120">
        <f t="shared" si="431"/>
        <v>47.428571428571431</v>
      </c>
    </row>
    <row r="231" spans="1:41" ht="13.8" x14ac:dyDescent="0.25">
      <c r="A231" s="95">
        <v>44089</v>
      </c>
      <c r="B231" s="81">
        <v>603167</v>
      </c>
      <c r="C231" s="81">
        <v>30004</v>
      </c>
      <c r="D231" s="81">
        <v>150376</v>
      </c>
      <c r="E231" s="81"/>
      <c r="F231" s="81">
        <f t="shared" si="418"/>
        <v>9437</v>
      </c>
      <c r="G231" s="81">
        <f t="shared" si="419"/>
        <v>156</v>
      </c>
      <c r="H231" s="81">
        <f t="shared" si="420"/>
        <v>0</v>
      </c>
      <c r="I231" s="81">
        <f t="shared" si="421"/>
        <v>422787</v>
      </c>
      <c r="J231" s="82">
        <f t="shared" si="422"/>
        <v>2.3115456712618505E-2</v>
      </c>
      <c r="K231" s="82">
        <f t="shared" si="423"/>
        <v>3.7726175678224743E-4</v>
      </c>
      <c r="L231" s="82">
        <f t="shared" si="424"/>
        <v>0</v>
      </c>
      <c r="M231" s="81">
        <f t="shared" si="425"/>
        <v>61.271666944923254</v>
      </c>
      <c r="N231" s="84">
        <f t="shared" si="426"/>
        <v>4.9744100721690679E-2</v>
      </c>
      <c r="O231" s="84"/>
      <c r="P231" s="85">
        <f t="shared" si="427"/>
        <v>0.24931072157462195</v>
      </c>
      <c r="Q231" s="87">
        <f t="shared" si="428"/>
        <v>4.9744100721690679E-2</v>
      </c>
      <c r="R231" s="96">
        <f t="shared" si="429"/>
        <v>0.70094517770368736</v>
      </c>
      <c r="AB231" s="119">
        <f t="shared" si="430"/>
        <v>9807.7142857142862</v>
      </c>
      <c r="AC231" s="120">
        <f t="shared" si="431"/>
        <v>58.571428571428569</v>
      </c>
    </row>
    <row r="232" spans="1:41" ht="13.8" x14ac:dyDescent="0.25">
      <c r="A232" s="95">
        <v>44090</v>
      </c>
      <c r="B232" s="81">
        <v>614360</v>
      </c>
      <c r="C232" s="81">
        <v>30243</v>
      </c>
      <c r="D232" s="81">
        <v>150376</v>
      </c>
      <c r="E232" s="81"/>
      <c r="F232" s="81">
        <f t="shared" si="418"/>
        <v>11193</v>
      </c>
      <c r="G232" s="81">
        <f t="shared" si="419"/>
        <v>239</v>
      </c>
      <c r="H232" s="81">
        <f t="shared" si="420"/>
        <v>0</v>
      </c>
      <c r="I232" s="81">
        <f t="shared" si="421"/>
        <v>433741</v>
      </c>
      <c r="J232" s="82">
        <f t="shared" si="422"/>
        <v>2.682032354188179E-2</v>
      </c>
      <c r="K232" s="82">
        <f t="shared" si="423"/>
        <v>5.6529647316497429E-4</v>
      </c>
      <c r="L232" s="82">
        <f t="shared" si="424"/>
        <v>0</v>
      </c>
      <c r="M232" s="81">
        <f t="shared" si="425"/>
        <v>47.444703469881077</v>
      </c>
      <c r="N232" s="84">
        <f t="shared" si="426"/>
        <v>4.9226837684745103E-2</v>
      </c>
      <c r="O232" s="84"/>
      <c r="P232" s="85">
        <f t="shared" si="427"/>
        <v>0.24476853961846473</v>
      </c>
      <c r="Q232" s="87">
        <f t="shared" si="428"/>
        <v>4.9226837684745103E-2</v>
      </c>
      <c r="R232" s="96">
        <f t="shared" si="429"/>
        <v>0.70600462269679021</v>
      </c>
      <c r="AB232" s="119">
        <f t="shared" si="430"/>
        <v>10140.142857142857</v>
      </c>
      <c r="AC232" s="120">
        <f t="shared" si="431"/>
        <v>87.857142857142861</v>
      </c>
    </row>
    <row r="233" spans="1:41" ht="13.8" x14ac:dyDescent="0.25">
      <c r="A233" s="95">
        <v>44091</v>
      </c>
      <c r="B233" s="81">
        <v>625651</v>
      </c>
      <c r="C233" s="81">
        <v>30405</v>
      </c>
      <c r="D233" s="81">
        <v>150376</v>
      </c>
      <c r="E233" s="81"/>
      <c r="F233" s="81">
        <f t="shared" si="418"/>
        <v>11291</v>
      </c>
      <c r="G233" s="81">
        <f t="shared" si="419"/>
        <v>162</v>
      </c>
      <c r="H233" s="81">
        <f t="shared" si="420"/>
        <v>0</v>
      </c>
      <c r="I233" s="81">
        <f t="shared" si="421"/>
        <v>444870</v>
      </c>
      <c r="J233" s="82">
        <f t="shared" si="422"/>
        <v>2.6378275853132946E-2</v>
      </c>
      <c r="K233" s="82">
        <f t="shared" si="423"/>
        <v>3.7349478144791477E-4</v>
      </c>
      <c r="L233" s="82">
        <f t="shared" si="424"/>
        <v>0</v>
      </c>
      <c r="M233" s="81">
        <f t="shared" si="425"/>
        <v>70.625553992677382</v>
      </c>
      <c r="N233" s="84">
        <f t="shared" si="426"/>
        <v>4.8597380967983751E-2</v>
      </c>
      <c r="O233" s="84"/>
      <c r="P233" s="85">
        <f t="shared" si="427"/>
        <v>0.24035125013785641</v>
      </c>
      <c r="Q233" s="87">
        <f t="shared" si="428"/>
        <v>4.8597380967983751E-2</v>
      </c>
      <c r="R233" s="96">
        <f t="shared" si="429"/>
        <v>0.71105136889415976</v>
      </c>
      <c r="AB233" s="119">
        <f t="shared" si="430"/>
        <v>10215.428571428571</v>
      </c>
      <c r="AC233" s="120">
        <f t="shared" si="431"/>
        <v>100.85714285714286</v>
      </c>
    </row>
    <row r="234" spans="1:41" ht="13.8" x14ac:dyDescent="0.25">
      <c r="A234" s="95">
        <v>44092</v>
      </c>
      <c r="B234" s="81">
        <v>640040</v>
      </c>
      <c r="C234" s="81">
        <v>30495</v>
      </c>
      <c r="D234" s="81">
        <v>150376</v>
      </c>
      <c r="E234" s="81"/>
      <c r="F234" s="81">
        <f t="shared" si="418"/>
        <v>14389</v>
      </c>
      <c r="G234" s="81">
        <f t="shared" si="419"/>
        <v>90</v>
      </c>
      <c r="H234" s="81">
        <f t="shared" si="420"/>
        <v>0</v>
      </c>
      <c r="I234" s="81">
        <f t="shared" si="421"/>
        <v>459169</v>
      </c>
      <c r="J234" s="82">
        <f t="shared" si="422"/>
        <v>3.2782966983249166E-2</v>
      </c>
      <c r="K234" s="82">
        <f t="shared" si="423"/>
        <v>2.0230629172567267E-4</v>
      </c>
      <c r="L234" s="82">
        <f t="shared" si="424"/>
        <v>0</v>
      </c>
      <c r="M234" s="81">
        <f t="shared" si="425"/>
        <v>162.04620579820062</v>
      </c>
      <c r="N234" s="84">
        <f t="shared" si="426"/>
        <v>4.7645459658771323E-2</v>
      </c>
      <c r="O234" s="84"/>
      <c r="P234" s="85">
        <f t="shared" si="427"/>
        <v>0.23494781576151491</v>
      </c>
      <c r="Q234" s="87">
        <f t="shared" si="428"/>
        <v>4.7645459658771323E-2</v>
      </c>
      <c r="R234" s="96">
        <f t="shared" si="429"/>
        <v>0.71740672457971377</v>
      </c>
      <c r="AB234" s="119">
        <f t="shared" si="430"/>
        <v>10530.571428571429</v>
      </c>
      <c r="AC234" s="120">
        <f t="shared" si="431"/>
        <v>106.85714285714286</v>
      </c>
    </row>
    <row r="235" spans="1:41" ht="13.8" x14ac:dyDescent="0.25">
      <c r="A235" s="95">
        <v>44093</v>
      </c>
      <c r="B235" s="81">
        <v>640040</v>
      </c>
      <c r="C235" s="81">
        <v>30495</v>
      </c>
      <c r="D235" s="81">
        <v>150376</v>
      </c>
      <c r="E235" s="81"/>
      <c r="F235" s="81">
        <f t="shared" si="418"/>
        <v>0</v>
      </c>
      <c r="G235" s="81">
        <f t="shared" si="419"/>
        <v>0</v>
      </c>
      <c r="H235" s="81">
        <f t="shared" si="420"/>
        <v>0</v>
      </c>
      <c r="I235" s="81">
        <f t="shared" si="421"/>
        <v>459169</v>
      </c>
      <c r="J235" s="82">
        <f t="shared" si="422"/>
        <v>0</v>
      </c>
      <c r="K235" s="82">
        <f t="shared" si="423"/>
        <v>0</v>
      </c>
      <c r="L235" s="82">
        <f t="shared" si="424"/>
        <v>0</v>
      </c>
      <c r="M235" s="81" t="e">
        <f t="shared" si="425"/>
        <v>#DIV/0!</v>
      </c>
      <c r="N235" s="84">
        <f t="shared" si="426"/>
        <v>4.7645459658771323E-2</v>
      </c>
      <c r="O235" s="84"/>
      <c r="P235" s="85">
        <f t="shared" si="427"/>
        <v>0.23494781576151491</v>
      </c>
      <c r="Q235" s="87">
        <f t="shared" si="428"/>
        <v>4.7645459658771323E-2</v>
      </c>
      <c r="R235" s="96">
        <f t="shared" si="429"/>
        <v>0.71740672457971377</v>
      </c>
      <c r="AB235" s="119">
        <f t="shared" si="430"/>
        <v>10530.571428571429</v>
      </c>
      <c r="AC235" s="120">
        <f t="shared" si="431"/>
        <v>106.85714285714286</v>
      </c>
    </row>
    <row r="236" spans="1:41" ht="13.8" x14ac:dyDescent="0.25">
      <c r="A236" s="95">
        <v>44094</v>
      </c>
      <c r="B236" s="81">
        <v>640040</v>
      </c>
      <c r="C236" s="81">
        <v>30495</v>
      </c>
      <c r="D236" s="81">
        <v>150376</v>
      </c>
      <c r="E236" s="81"/>
      <c r="F236" s="81">
        <f t="shared" ref="F236:F242" si="432">B236-B235</f>
        <v>0</v>
      </c>
      <c r="G236" s="81">
        <f t="shared" ref="G236:G242" si="433">C236-C235</f>
        <v>0</v>
      </c>
      <c r="H236" s="81">
        <f t="shared" ref="H236:H242" si="434">D236-D235</f>
        <v>0</v>
      </c>
      <c r="I236" s="81">
        <f t="shared" ref="I236:I242" si="435">B236-C236-D236</f>
        <v>459169</v>
      </c>
      <c r="J236" s="82">
        <f t="shared" ref="J236:J242" si="436">F236/I235*$B$2/($B$2-B235)</f>
        <v>0</v>
      </c>
      <c r="K236" s="82">
        <f t="shared" ref="K236:K242" si="437">G236/I235</f>
        <v>0</v>
      </c>
      <c r="L236" s="82">
        <f t="shared" ref="L236:L242" si="438">H236/I235</f>
        <v>0</v>
      </c>
      <c r="M236" s="81" t="e">
        <f t="shared" ref="M236:M242" si="439">J236/(K236+L236)</f>
        <v>#DIV/0!</v>
      </c>
      <c r="N236" s="84">
        <f t="shared" ref="N236:N242" si="440">C236/B236</f>
        <v>4.7645459658771323E-2</v>
      </c>
      <c r="O236" s="84"/>
      <c r="P236" s="85">
        <f t="shared" ref="P236:P242" si="441">D236/B236</f>
        <v>0.23494781576151491</v>
      </c>
      <c r="Q236" s="87">
        <f t="shared" ref="Q236:Q242" si="442">N236</f>
        <v>4.7645459658771323E-2</v>
      </c>
      <c r="R236" s="96">
        <f t="shared" ref="R236:R242" si="443">IF(P236="","",1-SUM(P236:Q236))</f>
        <v>0.71740672457971377</v>
      </c>
      <c r="AB236" s="119">
        <f t="shared" ref="AB236:AB242" si="444">AVERAGE(F230:F236)</f>
        <v>10530.571428571429</v>
      </c>
      <c r="AC236" s="120">
        <f t="shared" ref="AC236:AC242" si="445">AVERAGE(G230:G236)</f>
        <v>106.85714285714286</v>
      </c>
    </row>
    <row r="237" spans="1:41" ht="13.8" x14ac:dyDescent="0.25">
      <c r="A237" s="95">
        <v>44095</v>
      </c>
      <c r="B237" s="81">
        <v>671468</v>
      </c>
      <c r="C237" s="81">
        <v>30663</v>
      </c>
      <c r="D237" s="81">
        <v>150376</v>
      </c>
      <c r="E237" s="81"/>
      <c r="F237" s="81">
        <f t="shared" si="432"/>
        <v>31428</v>
      </c>
      <c r="G237" s="81">
        <f t="shared" si="433"/>
        <v>168</v>
      </c>
      <c r="H237" s="81">
        <f t="shared" si="434"/>
        <v>0</v>
      </c>
      <c r="I237" s="81">
        <f t="shared" si="435"/>
        <v>490429</v>
      </c>
      <c r="J237" s="82">
        <f t="shared" si="436"/>
        <v>6.9395360852859078E-2</v>
      </c>
      <c r="K237" s="82">
        <f t="shared" si="437"/>
        <v>3.6587835851287871E-4</v>
      </c>
      <c r="L237" s="82">
        <f t="shared" si="438"/>
        <v>0</v>
      </c>
      <c r="M237" s="81">
        <f t="shared" si="439"/>
        <v>189.66784790146696</v>
      </c>
      <c r="N237" s="84">
        <f t="shared" si="440"/>
        <v>4.5665616231897868E-2</v>
      </c>
      <c r="O237" s="84"/>
      <c r="P237" s="85">
        <f t="shared" si="441"/>
        <v>0.22395110414792663</v>
      </c>
      <c r="Q237" s="87">
        <f t="shared" si="442"/>
        <v>4.5665616231897868E-2</v>
      </c>
      <c r="R237" s="96">
        <f t="shared" si="443"/>
        <v>0.73038327962017546</v>
      </c>
      <c r="AB237" s="119">
        <f t="shared" si="444"/>
        <v>11105.428571428571</v>
      </c>
      <c r="AC237" s="120">
        <f t="shared" si="445"/>
        <v>116.42857142857143</v>
      </c>
    </row>
    <row r="238" spans="1:41" ht="13.8" x14ac:dyDescent="0.25">
      <c r="A238" s="95">
        <v>44096</v>
      </c>
      <c r="B238" s="81">
        <v>682267</v>
      </c>
      <c r="C238" s="81">
        <v>30904</v>
      </c>
      <c r="D238" s="81">
        <v>150376</v>
      </c>
      <c r="E238" s="81"/>
      <c r="F238" s="81">
        <f t="shared" si="432"/>
        <v>10799</v>
      </c>
      <c r="G238" s="81">
        <f t="shared" si="433"/>
        <v>241</v>
      </c>
      <c r="H238" s="81">
        <f t="shared" si="434"/>
        <v>0</v>
      </c>
      <c r="I238" s="81">
        <f t="shared" si="435"/>
        <v>500987</v>
      </c>
      <c r="J238" s="82">
        <f t="shared" si="436"/>
        <v>2.2340337618799763E-2</v>
      </c>
      <c r="K238" s="82">
        <f t="shared" si="437"/>
        <v>4.9140650328589864E-4</v>
      </c>
      <c r="L238" s="82">
        <f t="shared" si="438"/>
        <v>0</v>
      </c>
      <c r="M238" s="81">
        <f t="shared" si="439"/>
        <v>45.462030863279459</v>
      </c>
      <c r="N238" s="84">
        <f t="shared" si="440"/>
        <v>4.5296049786960238E-2</v>
      </c>
      <c r="O238" s="84"/>
      <c r="P238" s="85">
        <f t="shared" si="441"/>
        <v>0.2204063804932673</v>
      </c>
      <c r="Q238" s="87">
        <f t="shared" si="442"/>
        <v>4.5296049786960238E-2</v>
      </c>
      <c r="R238" s="96">
        <f t="shared" si="443"/>
        <v>0.73429756971977245</v>
      </c>
      <c r="AB238" s="119">
        <f t="shared" si="444"/>
        <v>11300</v>
      </c>
      <c r="AC238" s="120">
        <f t="shared" si="445"/>
        <v>128.57142857142858</v>
      </c>
    </row>
    <row r="239" spans="1:41" ht="13.8" x14ac:dyDescent="0.25">
      <c r="A239" s="95">
        <v>44097</v>
      </c>
      <c r="B239" s="81">
        <v>693556</v>
      </c>
      <c r="C239" s="81">
        <v>31034</v>
      </c>
      <c r="D239" s="81">
        <v>150376</v>
      </c>
      <c r="E239" s="81"/>
      <c r="F239" s="81">
        <f t="shared" si="432"/>
        <v>11289</v>
      </c>
      <c r="G239" s="81">
        <f t="shared" si="433"/>
        <v>130</v>
      </c>
      <c r="H239" s="81">
        <f t="shared" si="434"/>
        <v>0</v>
      </c>
      <c r="I239" s="81">
        <f t="shared" si="435"/>
        <v>512146</v>
      </c>
      <c r="J239" s="82">
        <f t="shared" si="436"/>
        <v>2.2867207533667271E-2</v>
      </c>
      <c r="K239" s="82">
        <f t="shared" si="437"/>
        <v>2.5948777113977007E-4</v>
      </c>
      <c r="L239" s="82">
        <f t="shared" si="438"/>
        <v>0</v>
      </c>
      <c r="M239" s="81">
        <f t="shared" si="439"/>
        <v>88.124413082072039</v>
      </c>
      <c r="N239" s="84">
        <f t="shared" si="440"/>
        <v>4.4746206506756481E-2</v>
      </c>
      <c r="O239" s="84"/>
      <c r="P239" s="85">
        <f t="shared" si="441"/>
        <v>0.21681882933750121</v>
      </c>
      <c r="Q239" s="87">
        <f t="shared" si="442"/>
        <v>4.4746206506756481E-2</v>
      </c>
      <c r="R239" s="96">
        <f t="shared" si="443"/>
        <v>0.73843496415574228</v>
      </c>
      <c r="AB239" s="119">
        <f t="shared" si="444"/>
        <v>11313.714285714286</v>
      </c>
      <c r="AC239" s="120">
        <f t="shared" si="445"/>
        <v>113</v>
      </c>
    </row>
    <row r="240" spans="1:41" ht="13.8" x14ac:dyDescent="0.25">
      <c r="A240" s="95">
        <v>44098</v>
      </c>
      <c r="B240" s="81">
        <v>704209</v>
      </c>
      <c r="C240" s="81">
        <v>31118</v>
      </c>
      <c r="D240" s="81">
        <v>150376</v>
      </c>
      <c r="E240" s="81"/>
      <c r="F240" s="81">
        <f t="shared" si="432"/>
        <v>10653</v>
      </c>
      <c r="G240" s="81">
        <f t="shared" si="433"/>
        <v>84</v>
      </c>
      <c r="H240" s="81">
        <f t="shared" si="434"/>
        <v>0</v>
      </c>
      <c r="I240" s="81">
        <f t="shared" si="435"/>
        <v>522715</v>
      </c>
      <c r="J240" s="82">
        <f t="shared" si="436"/>
        <v>2.1113910951291229E-2</v>
      </c>
      <c r="K240" s="82">
        <f t="shared" si="437"/>
        <v>1.6401572988952368E-4</v>
      </c>
      <c r="L240" s="82">
        <f t="shared" si="438"/>
        <v>0</v>
      </c>
      <c r="M240" s="81">
        <f t="shared" si="439"/>
        <v>128.73101235785714</v>
      </c>
      <c r="N240" s="84">
        <f t="shared" si="440"/>
        <v>4.4188586058968291E-2</v>
      </c>
      <c r="O240" s="84"/>
      <c r="P240" s="85">
        <f t="shared" si="441"/>
        <v>0.21353887837275581</v>
      </c>
      <c r="Q240" s="87">
        <f t="shared" si="442"/>
        <v>4.4188586058968291E-2</v>
      </c>
      <c r="R240" s="96">
        <f t="shared" si="443"/>
        <v>0.74227253556827588</v>
      </c>
      <c r="AB240" s="119">
        <f t="shared" si="444"/>
        <v>11222.571428571429</v>
      </c>
      <c r="AC240" s="120">
        <f t="shared" si="445"/>
        <v>101.85714285714286</v>
      </c>
    </row>
    <row r="241" spans="1:29" ht="13.8" x14ac:dyDescent="0.25">
      <c r="A241" s="95">
        <v>44099</v>
      </c>
      <c r="B241" s="81">
        <v>716481</v>
      </c>
      <c r="C241" s="81">
        <v>31232</v>
      </c>
      <c r="D241" s="81">
        <v>150376</v>
      </c>
      <c r="E241" s="81"/>
      <c r="F241" s="81">
        <f t="shared" si="432"/>
        <v>12272</v>
      </c>
      <c r="G241" s="81">
        <f t="shared" si="433"/>
        <v>114</v>
      </c>
      <c r="H241" s="81">
        <f t="shared" si="434"/>
        <v>0</v>
      </c>
      <c r="I241" s="81">
        <f t="shared" si="435"/>
        <v>534873</v>
      </c>
      <c r="J241" s="82">
        <f t="shared" si="436"/>
        <v>2.3836439378448624E-2</v>
      </c>
      <c r="K241" s="82">
        <f t="shared" si="437"/>
        <v>2.1809207694441522E-4</v>
      </c>
      <c r="L241" s="82">
        <f t="shared" si="438"/>
        <v>0</v>
      </c>
      <c r="M241" s="81">
        <f t="shared" si="439"/>
        <v>109.29530183952431</v>
      </c>
      <c r="N241" s="84">
        <f t="shared" si="440"/>
        <v>4.3590827949380372E-2</v>
      </c>
      <c r="O241" s="84"/>
      <c r="P241" s="85">
        <f t="shared" si="441"/>
        <v>0.20988135065689112</v>
      </c>
      <c r="Q241" s="87">
        <f t="shared" si="442"/>
        <v>4.3590827949380372E-2</v>
      </c>
      <c r="R241" s="96">
        <f t="shared" si="443"/>
        <v>0.74652782139372853</v>
      </c>
      <c r="AB241" s="119">
        <f t="shared" si="444"/>
        <v>10920.142857142857</v>
      </c>
      <c r="AC241" s="120">
        <f t="shared" si="445"/>
        <v>105.28571428571429</v>
      </c>
    </row>
    <row r="242" spans="1:29" ht="13.8" x14ac:dyDescent="0.25">
      <c r="A242" s="95">
        <v>44100</v>
      </c>
      <c r="B242" s="81">
        <v>716481</v>
      </c>
      <c r="C242" s="81">
        <v>31232</v>
      </c>
      <c r="D242" s="81">
        <v>150376</v>
      </c>
      <c r="E242" s="81"/>
      <c r="F242" s="81">
        <f t="shared" si="432"/>
        <v>0</v>
      </c>
      <c r="G242" s="81">
        <f t="shared" si="433"/>
        <v>0</v>
      </c>
      <c r="H242" s="81">
        <f t="shared" si="434"/>
        <v>0</v>
      </c>
      <c r="I242" s="81">
        <f t="shared" si="435"/>
        <v>534873</v>
      </c>
      <c r="J242" s="82">
        <f t="shared" si="436"/>
        <v>0</v>
      </c>
      <c r="K242" s="82">
        <f t="shared" si="437"/>
        <v>0</v>
      </c>
      <c r="L242" s="82">
        <f t="shared" si="438"/>
        <v>0</v>
      </c>
      <c r="M242" s="81" t="e">
        <f t="shared" si="439"/>
        <v>#DIV/0!</v>
      </c>
      <c r="N242" s="84">
        <f t="shared" si="440"/>
        <v>4.3590827949380372E-2</v>
      </c>
      <c r="O242" s="84"/>
      <c r="P242" s="85">
        <f t="shared" si="441"/>
        <v>0.20988135065689112</v>
      </c>
      <c r="Q242" s="87">
        <f t="shared" si="442"/>
        <v>4.3590827949380372E-2</v>
      </c>
      <c r="R242" s="96">
        <f t="shared" si="443"/>
        <v>0.74652782139372853</v>
      </c>
      <c r="AB242" s="119">
        <f t="shared" si="444"/>
        <v>10920.142857142857</v>
      </c>
      <c r="AC242" s="120">
        <f t="shared" si="445"/>
        <v>105.28571428571429</v>
      </c>
    </row>
    <row r="243" spans="1:29" ht="13.8" x14ac:dyDescent="0.25">
      <c r="A243" s="95">
        <v>44101</v>
      </c>
      <c r="B243" s="81">
        <v>716481</v>
      </c>
      <c r="C243" s="81">
        <v>31232</v>
      </c>
      <c r="D243" s="81">
        <v>150376</v>
      </c>
      <c r="E243" s="81"/>
      <c r="F243" s="81">
        <f t="shared" ref="F243:F249" si="446">B243-B242</f>
        <v>0</v>
      </c>
      <c r="G243" s="81">
        <f t="shared" ref="G243:G249" si="447">C243-C242</f>
        <v>0</v>
      </c>
      <c r="H243" s="81">
        <f t="shared" ref="H243:H249" si="448">D243-D242</f>
        <v>0</v>
      </c>
      <c r="I243" s="81">
        <f t="shared" ref="I243:I249" si="449">B243-C243-D243</f>
        <v>534873</v>
      </c>
      <c r="J243" s="82">
        <f t="shared" ref="J243:J249" si="450">F243/I242*$B$2/($B$2-B242)</f>
        <v>0</v>
      </c>
      <c r="K243" s="82">
        <f t="shared" ref="K243:K249" si="451">G243/I242</f>
        <v>0</v>
      </c>
      <c r="L243" s="82">
        <f t="shared" ref="L243:L249" si="452">H243/I242</f>
        <v>0</v>
      </c>
      <c r="M243" s="81" t="e">
        <f t="shared" ref="M243:M249" si="453">J243/(K243+L243)</f>
        <v>#DIV/0!</v>
      </c>
      <c r="N243" s="84">
        <f t="shared" ref="N243:N249" si="454">C243/B243</f>
        <v>4.3590827949380372E-2</v>
      </c>
      <c r="O243" s="84"/>
      <c r="P243" s="85">
        <f t="shared" ref="P243:P249" si="455">D243/B243</f>
        <v>0.20988135065689112</v>
      </c>
      <c r="Q243" s="87">
        <f t="shared" ref="Q243:Q249" si="456">N243</f>
        <v>4.3590827949380372E-2</v>
      </c>
      <c r="R243" s="96">
        <f t="shared" ref="R243:R249" si="457">IF(P243="","",1-SUM(P243:Q243))</f>
        <v>0.74652782139372853</v>
      </c>
      <c r="AB243" s="119">
        <f t="shared" ref="AB243:AB249" si="458">AVERAGE(F237:F243)</f>
        <v>10920.142857142857</v>
      </c>
      <c r="AC243" s="120">
        <f t="shared" ref="AC243:AC249" si="459">AVERAGE(G237:G243)</f>
        <v>105.28571428571429</v>
      </c>
    </row>
    <row r="244" spans="1:29" ht="13.8" x14ac:dyDescent="0.25">
      <c r="A244" s="95">
        <v>44102</v>
      </c>
      <c r="B244" s="81">
        <v>748266</v>
      </c>
      <c r="C244" s="81">
        <v>31411</v>
      </c>
      <c r="D244" s="81">
        <v>150376</v>
      </c>
      <c r="E244" s="81"/>
      <c r="F244" s="81">
        <f t="shared" si="446"/>
        <v>31785</v>
      </c>
      <c r="G244" s="81">
        <f t="shared" si="447"/>
        <v>179</v>
      </c>
      <c r="H244" s="81">
        <f t="shared" si="448"/>
        <v>0</v>
      </c>
      <c r="I244" s="81">
        <f t="shared" si="449"/>
        <v>566479</v>
      </c>
      <c r="J244" s="82">
        <f t="shared" si="450"/>
        <v>6.0350141002747874E-2</v>
      </c>
      <c r="K244" s="82">
        <f t="shared" si="451"/>
        <v>3.3465888164106245E-4</v>
      </c>
      <c r="L244" s="82">
        <f t="shared" si="452"/>
        <v>0</v>
      </c>
      <c r="M244" s="81">
        <f t="shared" si="453"/>
        <v>180.33330150035064</v>
      </c>
      <c r="N244" s="84">
        <f t="shared" si="454"/>
        <v>4.197838736492103E-2</v>
      </c>
      <c r="O244" s="84"/>
      <c r="P244" s="85">
        <f t="shared" si="455"/>
        <v>0.20096596664822403</v>
      </c>
      <c r="Q244" s="87">
        <f t="shared" si="456"/>
        <v>4.197838736492103E-2</v>
      </c>
      <c r="R244" s="96">
        <f t="shared" si="457"/>
        <v>0.75705564598685493</v>
      </c>
      <c r="AB244" s="119">
        <f t="shared" si="458"/>
        <v>10971.142857142857</v>
      </c>
      <c r="AC244" s="120">
        <f t="shared" si="459"/>
        <v>106.85714285714286</v>
      </c>
    </row>
    <row r="245" spans="1:29" ht="13.8" x14ac:dyDescent="0.25">
      <c r="A245" s="95">
        <v>44103</v>
      </c>
      <c r="B245" s="81">
        <v>748266</v>
      </c>
      <c r="C245" s="81">
        <v>31411</v>
      </c>
      <c r="D245" s="81">
        <v>150376</v>
      </c>
      <c r="E245" s="81"/>
      <c r="F245" s="81">
        <f t="shared" si="446"/>
        <v>0</v>
      </c>
      <c r="G245" s="81">
        <f t="shared" si="447"/>
        <v>0</v>
      </c>
      <c r="H245" s="81">
        <f t="shared" si="448"/>
        <v>0</v>
      </c>
      <c r="I245" s="81">
        <f t="shared" si="449"/>
        <v>566479</v>
      </c>
      <c r="J245" s="82">
        <f t="shared" si="450"/>
        <v>0</v>
      </c>
      <c r="K245" s="82">
        <f t="shared" si="451"/>
        <v>0</v>
      </c>
      <c r="L245" s="82">
        <f t="shared" si="452"/>
        <v>0</v>
      </c>
      <c r="M245" s="81" t="e">
        <f t="shared" si="453"/>
        <v>#DIV/0!</v>
      </c>
      <c r="N245" s="84">
        <f t="shared" si="454"/>
        <v>4.197838736492103E-2</v>
      </c>
      <c r="O245" s="84"/>
      <c r="P245" s="85">
        <f t="shared" si="455"/>
        <v>0.20096596664822403</v>
      </c>
      <c r="Q245" s="87">
        <f t="shared" si="456"/>
        <v>4.197838736492103E-2</v>
      </c>
      <c r="R245" s="96">
        <f t="shared" si="457"/>
        <v>0.75705564598685493</v>
      </c>
      <c r="AB245" s="119">
        <f t="shared" si="458"/>
        <v>9428.4285714285706</v>
      </c>
      <c r="AC245" s="120">
        <f t="shared" si="459"/>
        <v>72.428571428571431</v>
      </c>
    </row>
    <row r="246" spans="1:29" ht="13.8" x14ac:dyDescent="0.25">
      <c r="A246" s="95">
        <v>44104</v>
      </c>
      <c r="B246" s="81">
        <v>769188</v>
      </c>
      <c r="C246" s="81">
        <v>31791</v>
      </c>
      <c r="D246" s="81">
        <v>150376</v>
      </c>
      <c r="E246" s="81"/>
      <c r="F246" s="81">
        <f t="shared" si="446"/>
        <v>20922</v>
      </c>
      <c r="G246" s="81">
        <f t="shared" si="447"/>
        <v>380</v>
      </c>
      <c r="H246" s="81">
        <f t="shared" si="448"/>
        <v>0</v>
      </c>
      <c r="I246" s="81">
        <f t="shared" si="449"/>
        <v>587021</v>
      </c>
      <c r="J246" s="82">
        <f t="shared" si="450"/>
        <v>3.7534105809014506E-2</v>
      </c>
      <c r="K246" s="82">
        <f t="shared" si="451"/>
        <v>6.7081039191214497E-4</v>
      </c>
      <c r="L246" s="82">
        <f t="shared" si="452"/>
        <v>0</v>
      </c>
      <c r="M246" s="81">
        <f t="shared" si="453"/>
        <v>55.953375591012446</v>
      </c>
      <c r="N246" s="84">
        <f t="shared" si="454"/>
        <v>4.133059798124776E-2</v>
      </c>
      <c r="O246" s="84"/>
      <c r="P246" s="85">
        <f t="shared" si="455"/>
        <v>0.19549966978163985</v>
      </c>
      <c r="Q246" s="87">
        <f t="shared" si="456"/>
        <v>4.133059798124776E-2</v>
      </c>
      <c r="R246" s="96">
        <f t="shared" si="457"/>
        <v>0.76316973223711237</v>
      </c>
      <c r="AB246" s="119">
        <f t="shared" si="458"/>
        <v>10804.571428571429</v>
      </c>
      <c r="AC246" s="120">
        <f t="shared" si="459"/>
        <v>108.14285714285714</v>
      </c>
    </row>
    <row r="247" spans="1:29" ht="13.8" x14ac:dyDescent="0.25">
      <c r="A247" s="95">
        <v>44105</v>
      </c>
      <c r="B247" s="81">
        <v>778607</v>
      </c>
      <c r="C247" s="81">
        <v>31973</v>
      </c>
      <c r="D247" s="81">
        <v>150376</v>
      </c>
      <c r="E247" s="81"/>
      <c r="F247" s="81">
        <f t="shared" si="446"/>
        <v>9419</v>
      </c>
      <c r="G247" s="81">
        <f t="shared" si="447"/>
        <v>182</v>
      </c>
      <c r="H247" s="81">
        <f t="shared" si="448"/>
        <v>0</v>
      </c>
      <c r="I247" s="81">
        <f t="shared" si="449"/>
        <v>596258</v>
      </c>
      <c r="J247" s="82">
        <f t="shared" si="450"/>
        <v>1.631380982564952E-2</v>
      </c>
      <c r="K247" s="82">
        <f t="shared" si="451"/>
        <v>3.1004001560421175E-4</v>
      </c>
      <c r="L247" s="82">
        <f t="shared" si="452"/>
        <v>0</v>
      </c>
      <c r="M247" s="81">
        <f t="shared" si="453"/>
        <v>52.618400866278066</v>
      </c>
      <c r="N247" s="84">
        <f t="shared" si="454"/>
        <v>4.106436238050775E-2</v>
      </c>
      <c r="O247" s="84"/>
      <c r="P247" s="85">
        <f t="shared" si="455"/>
        <v>0.19313466228790649</v>
      </c>
      <c r="Q247" s="87">
        <f t="shared" si="456"/>
        <v>4.106436238050775E-2</v>
      </c>
      <c r="R247" s="96">
        <f t="shared" si="457"/>
        <v>0.76580097533158575</v>
      </c>
      <c r="AB247" s="119">
        <f t="shared" si="458"/>
        <v>10628.285714285714</v>
      </c>
      <c r="AC247" s="120">
        <f t="shared" si="459"/>
        <v>122.14285714285714</v>
      </c>
    </row>
    <row r="248" spans="1:29" ht="13.8" x14ac:dyDescent="0.25">
      <c r="A248" s="95">
        <v>44106</v>
      </c>
      <c r="B248" s="81">
        <v>789932</v>
      </c>
      <c r="C248" s="81">
        <v>32086</v>
      </c>
      <c r="D248" s="81">
        <v>150376</v>
      </c>
      <c r="E248" s="81"/>
      <c r="F248" s="81">
        <f t="shared" si="446"/>
        <v>11325</v>
      </c>
      <c r="G248" s="81">
        <f t="shared" si="447"/>
        <v>113</v>
      </c>
      <c r="H248" s="81">
        <f t="shared" si="448"/>
        <v>0</v>
      </c>
      <c r="I248" s="81">
        <f t="shared" si="449"/>
        <v>607470</v>
      </c>
      <c r="J248" s="82">
        <f t="shared" si="450"/>
        <v>1.9315110252656024E-2</v>
      </c>
      <c r="K248" s="82">
        <f t="shared" si="451"/>
        <v>1.8951527694387329E-4</v>
      </c>
      <c r="L248" s="82">
        <f t="shared" si="452"/>
        <v>0</v>
      </c>
      <c r="M248" s="81">
        <f t="shared" si="453"/>
        <v>101.91848680555908</v>
      </c>
      <c r="N248" s="84">
        <f t="shared" si="454"/>
        <v>4.0618686165391452E-2</v>
      </c>
      <c r="O248" s="84"/>
      <c r="P248" s="85">
        <f t="shared" si="455"/>
        <v>0.19036575300152417</v>
      </c>
      <c r="Q248" s="87">
        <f t="shared" si="456"/>
        <v>4.0618686165391452E-2</v>
      </c>
      <c r="R248" s="96">
        <f t="shared" si="457"/>
        <v>0.76901556083308442</v>
      </c>
      <c r="AB248" s="119">
        <f t="shared" si="458"/>
        <v>10493</v>
      </c>
      <c r="AC248" s="120">
        <f t="shared" si="459"/>
        <v>122</v>
      </c>
    </row>
    <row r="249" spans="1:29" ht="13.8" x14ac:dyDescent="0.25">
      <c r="A249" s="95">
        <v>44107</v>
      </c>
      <c r="B249" s="81">
        <v>789932</v>
      </c>
      <c r="C249" s="81">
        <v>32086</v>
      </c>
      <c r="D249" s="81">
        <v>150376</v>
      </c>
      <c r="E249" s="81"/>
      <c r="F249" s="81">
        <f t="shared" si="446"/>
        <v>0</v>
      </c>
      <c r="G249" s="81">
        <f t="shared" si="447"/>
        <v>0</v>
      </c>
      <c r="H249" s="81">
        <f t="shared" si="448"/>
        <v>0</v>
      </c>
      <c r="I249" s="81">
        <f t="shared" si="449"/>
        <v>607470</v>
      </c>
      <c r="J249" s="82">
        <f t="shared" si="450"/>
        <v>0</v>
      </c>
      <c r="K249" s="82">
        <f t="shared" si="451"/>
        <v>0</v>
      </c>
      <c r="L249" s="82">
        <f t="shared" si="452"/>
        <v>0</v>
      </c>
      <c r="M249" s="81" t="e">
        <f t="shared" si="453"/>
        <v>#DIV/0!</v>
      </c>
      <c r="N249" s="84">
        <f t="shared" si="454"/>
        <v>4.0618686165391452E-2</v>
      </c>
      <c r="O249" s="84"/>
      <c r="P249" s="85">
        <f t="shared" si="455"/>
        <v>0.19036575300152417</v>
      </c>
      <c r="Q249" s="87">
        <f t="shared" si="456"/>
        <v>4.0618686165391452E-2</v>
      </c>
      <c r="R249" s="96">
        <f t="shared" si="457"/>
        <v>0.76901556083308442</v>
      </c>
      <c r="AB249" s="119">
        <f t="shared" si="458"/>
        <v>10493</v>
      </c>
      <c r="AC249" s="120">
        <f t="shared" si="459"/>
        <v>122</v>
      </c>
    </row>
    <row r="250" spans="1:29" ht="13.8" x14ac:dyDescent="0.25">
      <c r="A250" s="95">
        <v>44108</v>
      </c>
      <c r="B250" s="81">
        <v>789932</v>
      </c>
      <c r="C250" s="81">
        <v>32086</v>
      </c>
      <c r="D250" s="81">
        <v>150376</v>
      </c>
      <c r="E250" s="81"/>
      <c r="F250" s="81">
        <f t="shared" ref="F250:F270" si="460">B250-B249</f>
        <v>0</v>
      </c>
      <c r="G250" s="81">
        <f t="shared" ref="G250:G270" si="461">C250-C249</f>
        <v>0</v>
      </c>
      <c r="H250" s="81">
        <f t="shared" ref="H250:H270" si="462">D250-D249</f>
        <v>0</v>
      </c>
      <c r="I250" s="81">
        <f t="shared" ref="I250:I270" si="463">B250-C250-D250</f>
        <v>607470</v>
      </c>
      <c r="J250" s="82">
        <f t="shared" ref="J250:J270" si="464">F250/I249*$B$2/($B$2-B249)</f>
        <v>0</v>
      </c>
      <c r="K250" s="82">
        <f t="shared" ref="K250:K270" si="465">G250/I249</f>
        <v>0</v>
      </c>
      <c r="L250" s="82">
        <f t="shared" ref="L250:L270" si="466">H250/I249</f>
        <v>0</v>
      </c>
      <c r="M250" s="81" t="e">
        <f t="shared" ref="M250:M270" si="467">J250/(K250+L250)</f>
        <v>#DIV/0!</v>
      </c>
      <c r="N250" s="84">
        <f t="shared" ref="N250:N270" si="468">C250/B250</f>
        <v>4.0618686165391452E-2</v>
      </c>
      <c r="O250" s="84"/>
      <c r="P250" s="85">
        <f t="shared" ref="P250:P270" si="469">D250/B250</f>
        <v>0.19036575300152417</v>
      </c>
      <c r="Q250" s="87">
        <f t="shared" ref="Q250:Q270" si="470">N250</f>
        <v>4.0618686165391452E-2</v>
      </c>
      <c r="R250" s="96">
        <f t="shared" ref="R250:R270" si="471">IF(P250="","",1-SUM(P250:Q250))</f>
        <v>0.76901556083308442</v>
      </c>
      <c r="AB250" s="119">
        <f t="shared" ref="AB250:AB270" si="472">AVERAGE(F244:F250)</f>
        <v>10493</v>
      </c>
      <c r="AC250" s="120">
        <f t="shared" ref="AC250:AC270" si="473">AVERAGE(G244:G250)</f>
        <v>122</v>
      </c>
    </row>
    <row r="251" spans="1:29" ht="13.8" x14ac:dyDescent="0.25">
      <c r="A251" s="95">
        <v>44109</v>
      </c>
      <c r="B251" s="81">
        <v>813412</v>
      </c>
      <c r="C251" s="81">
        <v>32225</v>
      </c>
      <c r="D251" s="81">
        <v>150376</v>
      </c>
      <c r="E251" s="81"/>
      <c r="F251" s="81">
        <f t="shared" si="460"/>
        <v>23480</v>
      </c>
      <c r="G251" s="81">
        <f t="shared" si="461"/>
        <v>139</v>
      </c>
      <c r="H251" s="81">
        <f t="shared" si="462"/>
        <v>0</v>
      </c>
      <c r="I251" s="81">
        <f t="shared" si="463"/>
        <v>630811</v>
      </c>
      <c r="J251" s="82">
        <f t="shared" si="464"/>
        <v>3.9316373061244865E-2</v>
      </c>
      <c r="K251" s="82">
        <f t="shared" si="465"/>
        <v>2.2881788401073305E-4</v>
      </c>
      <c r="L251" s="82">
        <f t="shared" si="466"/>
        <v>0</v>
      </c>
      <c r="M251" s="81">
        <f t="shared" si="467"/>
        <v>171.82386434183033</v>
      </c>
      <c r="N251" s="84">
        <f t="shared" si="468"/>
        <v>3.9617069824394037E-2</v>
      </c>
      <c r="O251" s="84"/>
      <c r="P251" s="85">
        <f t="shared" si="469"/>
        <v>0.18487064365905592</v>
      </c>
      <c r="Q251" s="87">
        <f t="shared" si="470"/>
        <v>3.9617069824394037E-2</v>
      </c>
      <c r="R251" s="96">
        <f t="shared" si="471"/>
        <v>0.77551228651655002</v>
      </c>
      <c r="AB251" s="119">
        <f t="shared" si="472"/>
        <v>9306.5714285714294</v>
      </c>
      <c r="AC251" s="120">
        <f t="shared" si="473"/>
        <v>116.28571428571429</v>
      </c>
    </row>
    <row r="252" spans="1:29" ht="13.8" x14ac:dyDescent="0.25">
      <c r="A252" s="95">
        <v>44110</v>
      </c>
      <c r="B252" s="81">
        <v>825410</v>
      </c>
      <c r="C252" s="81">
        <v>32486</v>
      </c>
      <c r="D252" s="81">
        <v>150376</v>
      </c>
      <c r="E252" s="81"/>
      <c r="F252" s="81">
        <f t="shared" si="460"/>
        <v>11998</v>
      </c>
      <c r="G252" s="81">
        <f t="shared" si="461"/>
        <v>261</v>
      </c>
      <c r="H252" s="81">
        <f t="shared" si="462"/>
        <v>0</v>
      </c>
      <c r="I252" s="81">
        <f t="shared" si="463"/>
        <v>642548</v>
      </c>
      <c r="J252" s="82">
        <f t="shared" si="464"/>
        <v>1.9356716739570051E-2</v>
      </c>
      <c r="K252" s="82">
        <f t="shared" si="465"/>
        <v>4.1375308927713689E-4</v>
      </c>
      <c r="L252" s="82">
        <f t="shared" si="466"/>
        <v>0</v>
      </c>
      <c r="M252" s="81">
        <f t="shared" si="467"/>
        <v>46.783256104233423</v>
      </c>
      <c r="N252" s="84">
        <f t="shared" si="468"/>
        <v>3.9357410256720904E-2</v>
      </c>
      <c r="O252" s="84"/>
      <c r="P252" s="85">
        <f t="shared" si="469"/>
        <v>0.18218339976496528</v>
      </c>
      <c r="Q252" s="87">
        <f t="shared" si="470"/>
        <v>3.9357410256720904E-2</v>
      </c>
      <c r="R252" s="96">
        <f t="shared" si="471"/>
        <v>0.77845918997831376</v>
      </c>
      <c r="AB252" s="119">
        <f t="shared" si="472"/>
        <v>11020.571428571429</v>
      </c>
      <c r="AC252" s="120">
        <f t="shared" si="473"/>
        <v>153.57142857142858</v>
      </c>
    </row>
    <row r="253" spans="1:29" ht="13.8" x14ac:dyDescent="0.25">
      <c r="A253" s="95">
        <v>44111</v>
      </c>
      <c r="B253" s="81">
        <v>835901</v>
      </c>
      <c r="C253" s="81">
        <v>32562</v>
      </c>
      <c r="D253" s="81">
        <v>150376</v>
      </c>
      <c r="E253" s="81"/>
      <c r="F253" s="81">
        <f t="shared" si="460"/>
        <v>10491</v>
      </c>
      <c r="G253" s="81">
        <f t="shared" si="461"/>
        <v>76</v>
      </c>
      <c r="H253" s="81">
        <f t="shared" si="462"/>
        <v>0</v>
      </c>
      <c r="I253" s="81">
        <f t="shared" si="463"/>
        <v>652963</v>
      </c>
      <c r="J253" s="82">
        <f t="shared" si="464"/>
        <v>1.6620605472669428E-2</v>
      </c>
      <c r="K253" s="82">
        <f t="shared" si="465"/>
        <v>1.1827910132783855E-4</v>
      </c>
      <c r="L253" s="82">
        <f t="shared" si="466"/>
        <v>0</v>
      </c>
      <c r="M253" s="81">
        <f t="shared" si="467"/>
        <v>140.52022112174731</v>
      </c>
      <c r="N253" s="84">
        <f t="shared" si="468"/>
        <v>3.8954373783498288E-2</v>
      </c>
      <c r="O253" s="84"/>
      <c r="P253" s="85">
        <f t="shared" si="469"/>
        <v>0.17989690166658492</v>
      </c>
      <c r="Q253" s="87">
        <f t="shared" si="470"/>
        <v>3.8954373783498288E-2</v>
      </c>
      <c r="R253" s="96">
        <f t="shared" si="471"/>
        <v>0.7811487245499168</v>
      </c>
      <c r="AB253" s="119">
        <f t="shared" si="472"/>
        <v>9530.4285714285706</v>
      </c>
      <c r="AC253" s="120">
        <f t="shared" si="473"/>
        <v>110.14285714285714</v>
      </c>
    </row>
    <row r="254" spans="1:29" ht="13.8" x14ac:dyDescent="0.25">
      <c r="A254" s="95">
        <v>44112</v>
      </c>
      <c r="B254" s="81">
        <v>848324</v>
      </c>
      <c r="C254" s="81">
        <v>32688</v>
      </c>
      <c r="D254" s="81">
        <v>150376</v>
      </c>
      <c r="E254" s="81"/>
      <c r="F254" s="81">
        <f t="shared" si="460"/>
        <v>12423</v>
      </c>
      <c r="G254" s="81">
        <f t="shared" si="461"/>
        <v>126</v>
      </c>
      <c r="H254" s="81">
        <f t="shared" si="462"/>
        <v>0</v>
      </c>
      <c r="I254" s="81">
        <f t="shared" si="463"/>
        <v>665260</v>
      </c>
      <c r="J254" s="82">
        <f t="shared" si="464"/>
        <v>1.9371919396125623E-2</v>
      </c>
      <c r="K254" s="82">
        <f t="shared" si="465"/>
        <v>1.929665233711558E-4</v>
      </c>
      <c r="L254" s="82">
        <f t="shared" si="466"/>
        <v>0</v>
      </c>
      <c r="M254" s="81">
        <f t="shared" si="467"/>
        <v>100.39005241787599</v>
      </c>
      <c r="N254" s="84">
        <f t="shared" si="468"/>
        <v>3.8532447508263352E-2</v>
      </c>
      <c r="O254" s="84"/>
      <c r="P254" s="85">
        <f t="shared" si="469"/>
        <v>0.17726246104082874</v>
      </c>
      <c r="Q254" s="87">
        <f t="shared" si="470"/>
        <v>3.8532447508263352E-2</v>
      </c>
      <c r="R254" s="96">
        <f t="shared" si="471"/>
        <v>0.78420509145090789</v>
      </c>
      <c r="AB254" s="119">
        <f t="shared" si="472"/>
        <v>9959.5714285714294</v>
      </c>
      <c r="AC254" s="120">
        <f t="shared" si="473"/>
        <v>102.14285714285714</v>
      </c>
    </row>
    <row r="255" spans="1:29" ht="13.8" x14ac:dyDescent="0.25">
      <c r="A255" s="95">
        <v>44113</v>
      </c>
      <c r="B255" s="81">
        <v>861112</v>
      </c>
      <c r="C255" s="81">
        <v>32929</v>
      </c>
      <c r="D255" s="81">
        <v>150376</v>
      </c>
      <c r="E255" s="81"/>
      <c r="F255" s="81">
        <f t="shared" si="460"/>
        <v>12788</v>
      </c>
      <c r="G255" s="81">
        <f t="shared" si="461"/>
        <v>241</v>
      </c>
      <c r="H255" s="81">
        <f t="shared" si="462"/>
        <v>0</v>
      </c>
      <c r="I255" s="81">
        <f t="shared" si="463"/>
        <v>677807</v>
      </c>
      <c r="J255" s="82">
        <f t="shared" si="464"/>
        <v>1.9577781083356824E-2</v>
      </c>
      <c r="K255" s="82">
        <f t="shared" si="465"/>
        <v>3.622643778372366E-4</v>
      </c>
      <c r="L255" s="82">
        <f t="shared" si="466"/>
        <v>0</v>
      </c>
      <c r="M255" s="81">
        <f t="shared" si="467"/>
        <v>54.042799350680333</v>
      </c>
      <c r="N255" s="84">
        <f t="shared" si="468"/>
        <v>3.8240089558617227E-2</v>
      </c>
      <c r="O255" s="84"/>
      <c r="P255" s="85">
        <f t="shared" si="469"/>
        <v>0.17463001328514757</v>
      </c>
      <c r="Q255" s="87">
        <f t="shared" si="470"/>
        <v>3.8240089558617227E-2</v>
      </c>
      <c r="R255" s="96">
        <f t="shared" si="471"/>
        <v>0.78712989715623527</v>
      </c>
      <c r="AB255" s="119">
        <f t="shared" si="472"/>
        <v>10168.571428571429</v>
      </c>
      <c r="AC255" s="120">
        <f t="shared" si="473"/>
        <v>120.42857142857143</v>
      </c>
    </row>
    <row r="256" spans="1:29" ht="13.8" x14ac:dyDescent="0.25">
      <c r="A256" s="95">
        <v>44114</v>
      </c>
      <c r="B256" s="81">
        <v>861112</v>
      </c>
      <c r="C256" s="81">
        <v>32929</v>
      </c>
      <c r="D256" s="81">
        <v>150376</v>
      </c>
      <c r="E256" s="81"/>
      <c r="F256" s="81">
        <f t="shared" si="460"/>
        <v>0</v>
      </c>
      <c r="G256" s="81">
        <f t="shared" si="461"/>
        <v>0</v>
      </c>
      <c r="H256" s="81">
        <f t="shared" si="462"/>
        <v>0</v>
      </c>
      <c r="I256" s="81">
        <f t="shared" si="463"/>
        <v>677807</v>
      </c>
      <c r="J256" s="82">
        <f t="shared" si="464"/>
        <v>0</v>
      </c>
      <c r="K256" s="82">
        <f t="shared" si="465"/>
        <v>0</v>
      </c>
      <c r="L256" s="82">
        <f t="shared" si="466"/>
        <v>0</v>
      </c>
      <c r="M256" s="81" t="e">
        <f t="shared" si="467"/>
        <v>#DIV/0!</v>
      </c>
      <c r="N256" s="84">
        <f t="shared" si="468"/>
        <v>3.8240089558617227E-2</v>
      </c>
      <c r="O256" s="84"/>
      <c r="P256" s="85">
        <f t="shared" si="469"/>
        <v>0.17463001328514757</v>
      </c>
      <c r="Q256" s="87">
        <f t="shared" si="470"/>
        <v>3.8240089558617227E-2</v>
      </c>
      <c r="R256" s="96">
        <f t="shared" si="471"/>
        <v>0.78712989715623527</v>
      </c>
      <c r="AB256" s="119">
        <f t="shared" si="472"/>
        <v>10168.571428571429</v>
      </c>
      <c r="AC256" s="120">
        <f t="shared" si="473"/>
        <v>120.42857142857143</v>
      </c>
    </row>
    <row r="257" spans="1:29" ht="13.8" x14ac:dyDescent="0.25">
      <c r="A257" s="95">
        <v>44115</v>
      </c>
      <c r="B257" s="81">
        <v>861112</v>
      </c>
      <c r="C257" s="81">
        <v>32929</v>
      </c>
      <c r="D257" s="81">
        <v>150376</v>
      </c>
      <c r="E257" s="81"/>
      <c r="F257" s="81">
        <f t="shared" si="460"/>
        <v>0</v>
      </c>
      <c r="G257" s="81">
        <f t="shared" si="461"/>
        <v>0</v>
      </c>
      <c r="H257" s="81">
        <f t="shared" si="462"/>
        <v>0</v>
      </c>
      <c r="I257" s="81">
        <f t="shared" si="463"/>
        <v>677807</v>
      </c>
      <c r="J257" s="82">
        <f t="shared" si="464"/>
        <v>0</v>
      </c>
      <c r="K257" s="82">
        <f t="shared" si="465"/>
        <v>0</v>
      </c>
      <c r="L257" s="82">
        <f t="shared" si="466"/>
        <v>0</v>
      </c>
      <c r="M257" s="81" t="e">
        <f t="shared" si="467"/>
        <v>#DIV/0!</v>
      </c>
      <c r="N257" s="84">
        <f t="shared" si="468"/>
        <v>3.8240089558617227E-2</v>
      </c>
      <c r="O257" s="84"/>
      <c r="P257" s="85">
        <f t="shared" si="469"/>
        <v>0.17463001328514757</v>
      </c>
      <c r="Q257" s="87">
        <f t="shared" si="470"/>
        <v>3.8240089558617227E-2</v>
      </c>
      <c r="R257" s="96">
        <f t="shared" si="471"/>
        <v>0.78712989715623527</v>
      </c>
      <c r="AB257" s="119">
        <f t="shared" si="472"/>
        <v>10168.571428571429</v>
      </c>
      <c r="AC257" s="120">
        <f t="shared" si="473"/>
        <v>120.42857142857143</v>
      </c>
    </row>
    <row r="258" spans="1:29" ht="13.8" x14ac:dyDescent="0.25">
      <c r="A258" s="95">
        <v>44116</v>
      </c>
      <c r="B258" s="81">
        <v>888968</v>
      </c>
      <c r="C258" s="81">
        <v>33124</v>
      </c>
      <c r="D258" s="81">
        <v>150376</v>
      </c>
      <c r="E258" s="81"/>
      <c r="F258" s="81">
        <f t="shared" si="460"/>
        <v>27856</v>
      </c>
      <c r="G258" s="81">
        <f t="shared" si="461"/>
        <v>195</v>
      </c>
      <c r="H258" s="81">
        <f t="shared" si="462"/>
        <v>0</v>
      </c>
      <c r="I258" s="81">
        <f t="shared" si="463"/>
        <v>705468</v>
      </c>
      <c r="J258" s="82">
        <f t="shared" si="464"/>
        <v>4.1868360283427462E-2</v>
      </c>
      <c r="K258" s="82">
        <f t="shared" si="465"/>
        <v>2.8769251424077944E-4</v>
      </c>
      <c r="L258" s="82">
        <f t="shared" si="466"/>
        <v>0</v>
      </c>
      <c r="M258" s="81">
        <f t="shared" si="467"/>
        <v>145.53162912117497</v>
      </c>
      <c r="N258" s="84">
        <f t="shared" si="468"/>
        <v>3.7261183754645835E-2</v>
      </c>
      <c r="O258" s="84"/>
      <c r="P258" s="85">
        <f t="shared" si="469"/>
        <v>0.16915794494290007</v>
      </c>
      <c r="Q258" s="87">
        <f t="shared" si="470"/>
        <v>3.7261183754645835E-2</v>
      </c>
      <c r="R258" s="96">
        <f t="shared" si="471"/>
        <v>0.79358087130245414</v>
      </c>
      <c r="AB258" s="119">
        <f t="shared" si="472"/>
        <v>10793.714285714286</v>
      </c>
      <c r="AC258" s="120">
        <f t="shared" si="473"/>
        <v>128.42857142857142</v>
      </c>
    </row>
    <row r="259" spans="1:29" ht="13.8" x14ac:dyDescent="0.25">
      <c r="A259" s="95">
        <v>44117</v>
      </c>
      <c r="B259" s="81">
        <v>896086</v>
      </c>
      <c r="C259" s="81">
        <v>33204</v>
      </c>
      <c r="D259" s="81">
        <v>150376</v>
      </c>
      <c r="E259" s="81"/>
      <c r="F259" s="81">
        <f t="shared" si="460"/>
        <v>7118</v>
      </c>
      <c r="G259" s="81">
        <f t="shared" si="461"/>
        <v>80</v>
      </c>
      <c r="H259" s="81">
        <f t="shared" si="462"/>
        <v>0</v>
      </c>
      <c r="I259" s="81">
        <f t="shared" si="463"/>
        <v>712506</v>
      </c>
      <c r="J259" s="82">
        <f t="shared" si="464"/>
        <v>1.0285314982875927E-2</v>
      </c>
      <c r="K259" s="82">
        <f t="shared" si="465"/>
        <v>1.1339989907408983E-4</v>
      </c>
      <c r="L259" s="82">
        <f t="shared" si="466"/>
        <v>0</v>
      </c>
      <c r="M259" s="81">
        <f t="shared" si="467"/>
        <v>90.699507379243926</v>
      </c>
      <c r="N259" s="84">
        <f t="shared" si="468"/>
        <v>3.7054479145974831E-2</v>
      </c>
      <c r="O259" s="84"/>
      <c r="P259" s="85">
        <f t="shared" si="469"/>
        <v>0.1678142499715429</v>
      </c>
      <c r="Q259" s="87">
        <f t="shared" si="470"/>
        <v>3.7054479145974831E-2</v>
      </c>
      <c r="R259" s="96">
        <f t="shared" si="471"/>
        <v>0.79513127088248226</v>
      </c>
      <c r="AB259" s="119">
        <f t="shared" si="472"/>
        <v>10096.571428571429</v>
      </c>
      <c r="AC259" s="120">
        <f t="shared" si="473"/>
        <v>102.57142857142857</v>
      </c>
    </row>
    <row r="260" spans="1:29" ht="13.8" x14ac:dyDescent="0.25">
      <c r="A260" s="95">
        <v>44118</v>
      </c>
      <c r="B260" s="81">
        <v>908056</v>
      </c>
      <c r="C260" s="81">
        <v>33413</v>
      </c>
      <c r="D260" s="81">
        <v>150376</v>
      </c>
      <c r="E260" s="81"/>
      <c r="F260" s="81">
        <f t="shared" si="460"/>
        <v>11970</v>
      </c>
      <c r="G260" s="81">
        <f t="shared" si="461"/>
        <v>209</v>
      </c>
      <c r="H260" s="81">
        <f t="shared" si="462"/>
        <v>0</v>
      </c>
      <c r="I260" s="81">
        <f t="shared" si="463"/>
        <v>724267</v>
      </c>
      <c r="J260" s="82">
        <f t="shared" si="464"/>
        <v>1.7128130385511281E-2</v>
      </c>
      <c r="K260" s="82">
        <f t="shared" si="465"/>
        <v>2.9333086317869601E-4</v>
      </c>
      <c r="L260" s="82">
        <f t="shared" si="466"/>
        <v>0</v>
      </c>
      <c r="M260" s="81">
        <f t="shared" si="467"/>
        <v>58.391845303632067</v>
      </c>
      <c r="N260" s="84">
        <f t="shared" si="468"/>
        <v>3.6796188781308643E-2</v>
      </c>
      <c r="O260" s="84"/>
      <c r="P260" s="85">
        <f t="shared" si="469"/>
        <v>0.16560212145506445</v>
      </c>
      <c r="Q260" s="87">
        <f t="shared" si="470"/>
        <v>3.6796188781308643E-2</v>
      </c>
      <c r="R260" s="96">
        <f t="shared" si="471"/>
        <v>0.79760168976362689</v>
      </c>
      <c r="AB260" s="119">
        <f t="shared" si="472"/>
        <v>10307.857142857143</v>
      </c>
      <c r="AC260" s="120">
        <f t="shared" si="473"/>
        <v>121.57142857142857</v>
      </c>
    </row>
    <row r="261" spans="1:29" ht="13.8" x14ac:dyDescent="0.25">
      <c r="A261" s="95">
        <v>44119</v>
      </c>
      <c r="B261" s="81">
        <v>921374</v>
      </c>
      <c r="C261" s="81">
        <v>33553</v>
      </c>
      <c r="D261" s="81">
        <v>150376</v>
      </c>
      <c r="E261" s="81"/>
      <c r="F261" s="81">
        <f t="shared" si="460"/>
        <v>13318</v>
      </c>
      <c r="G261" s="81">
        <f t="shared" si="461"/>
        <v>140</v>
      </c>
      <c r="H261" s="81">
        <f t="shared" si="462"/>
        <v>0</v>
      </c>
      <c r="I261" s="81">
        <f t="shared" si="463"/>
        <v>737445</v>
      </c>
      <c r="J261" s="82">
        <f t="shared" si="464"/>
        <v>1.8752450276940117E-2</v>
      </c>
      <c r="K261" s="82">
        <f t="shared" si="465"/>
        <v>1.9329888010913103E-4</v>
      </c>
      <c r="L261" s="82">
        <f t="shared" si="466"/>
        <v>0</v>
      </c>
      <c r="M261" s="81">
        <f t="shared" si="467"/>
        <v>97.012720748061341</v>
      </c>
      <c r="N261" s="84">
        <f t="shared" si="468"/>
        <v>3.6416265273385186E-2</v>
      </c>
      <c r="O261" s="84"/>
      <c r="P261" s="85">
        <f t="shared" si="469"/>
        <v>0.16320842567730368</v>
      </c>
      <c r="Q261" s="87">
        <f t="shared" si="470"/>
        <v>3.6416265273385186E-2</v>
      </c>
      <c r="R261" s="96">
        <f t="shared" si="471"/>
        <v>0.80037530904931109</v>
      </c>
      <c r="AB261" s="119">
        <f t="shared" si="472"/>
        <v>10435.714285714286</v>
      </c>
      <c r="AC261" s="120">
        <f t="shared" si="473"/>
        <v>123.57142857142857</v>
      </c>
    </row>
    <row r="262" spans="1:29" ht="13.8" x14ac:dyDescent="0.25">
      <c r="A262" s="95">
        <v>44120</v>
      </c>
      <c r="B262" s="81">
        <v>936560</v>
      </c>
      <c r="C262" s="81">
        <v>33775</v>
      </c>
      <c r="D262" s="81">
        <v>150376</v>
      </c>
      <c r="E262" s="81"/>
      <c r="F262" s="81">
        <f t="shared" si="460"/>
        <v>15186</v>
      </c>
      <c r="G262" s="81">
        <f t="shared" si="461"/>
        <v>222</v>
      </c>
      <c r="H262" s="81">
        <f t="shared" si="462"/>
        <v>0</v>
      </c>
      <c r="I262" s="81">
        <f t="shared" si="463"/>
        <v>752409</v>
      </c>
      <c r="J262" s="82">
        <f t="shared" si="464"/>
        <v>2.1006690959119233E-2</v>
      </c>
      <c r="K262" s="82">
        <f t="shared" si="465"/>
        <v>3.010393995484409E-4</v>
      </c>
      <c r="L262" s="82">
        <f t="shared" si="466"/>
        <v>0</v>
      </c>
      <c r="M262" s="81">
        <f t="shared" si="467"/>
        <v>69.780537001566145</v>
      </c>
      <c r="N262" s="84">
        <f t="shared" si="468"/>
        <v>3.6062825659861623E-2</v>
      </c>
      <c r="O262" s="84"/>
      <c r="P262" s="85">
        <f t="shared" si="469"/>
        <v>0.16056205688904074</v>
      </c>
      <c r="Q262" s="87">
        <f t="shared" si="470"/>
        <v>3.6062825659861623E-2</v>
      </c>
      <c r="R262" s="96">
        <f t="shared" si="471"/>
        <v>0.80337511745109769</v>
      </c>
      <c r="AB262" s="119">
        <f t="shared" si="472"/>
        <v>10778.285714285714</v>
      </c>
      <c r="AC262" s="120">
        <f t="shared" si="473"/>
        <v>120.85714285714286</v>
      </c>
    </row>
    <row r="263" spans="1:29" ht="13.8" x14ac:dyDescent="0.25">
      <c r="A263" s="95">
        <v>44121</v>
      </c>
      <c r="B263" s="81">
        <v>936560</v>
      </c>
      <c r="C263" s="81">
        <v>33775</v>
      </c>
      <c r="D263" s="81">
        <v>150376</v>
      </c>
      <c r="E263" s="81"/>
      <c r="F263" s="81">
        <f t="shared" si="460"/>
        <v>0</v>
      </c>
      <c r="G263" s="81">
        <f t="shared" si="461"/>
        <v>0</v>
      </c>
      <c r="H263" s="81">
        <f t="shared" si="462"/>
        <v>0</v>
      </c>
      <c r="I263" s="81">
        <f t="shared" si="463"/>
        <v>752409</v>
      </c>
      <c r="J263" s="82">
        <f t="shared" si="464"/>
        <v>0</v>
      </c>
      <c r="K263" s="82">
        <f t="shared" si="465"/>
        <v>0</v>
      </c>
      <c r="L263" s="82">
        <f t="shared" si="466"/>
        <v>0</v>
      </c>
      <c r="M263" s="81" t="e">
        <f t="shared" si="467"/>
        <v>#DIV/0!</v>
      </c>
      <c r="N263" s="84">
        <f t="shared" si="468"/>
        <v>3.6062825659861623E-2</v>
      </c>
      <c r="O263" s="84"/>
      <c r="P263" s="85">
        <f t="shared" si="469"/>
        <v>0.16056205688904074</v>
      </c>
      <c r="Q263" s="87">
        <f t="shared" si="470"/>
        <v>3.6062825659861623E-2</v>
      </c>
      <c r="R263" s="96">
        <f t="shared" si="471"/>
        <v>0.80337511745109769</v>
      </c>
      <c r="AB263" s="119">
        <f t="shared" si="472"/>
        <v>10778.285714285714</v>
      </c>
      <c r="AC263" s="120">
        <f t="shared" si="473"/>
        <v>120.85714285714286</v>
      </c>
    </row>
    <row r="264" spans="1:29" ht="13.8" x14ac:dyDescent="0.25">
      <c r="A264" s="95">
        <v>44122</v>
      </c>
      <c r="B264" s="81">
        <v>936560</v>
      </c>
      <c r="C264" s="81">
        <v>33775</v>
      </c>
      <c r="D264" s="81">
        <v>150376</v>
      </c>
      <c r="E264" s="81"/>
      <c r="F264" s="81">
        <f t="shared" si="460"/>
        <v>0</v>
      </c>
      <c r="G264" s="81">
        <f t="shared" si="461"/>
        <v>0</v>
      </c>
      <c r="H264" s="81">
        <f t="shared" si="462"/>
        <v>0</v>
      </c>
      <c r="I264" s="81">
        <f t="shared" si="463"/>
        <v>752409</v>
      </c>
      <c r="J264" s="82">
        <f t="shared" si="464"/>
        <v>0</v>
      </c>
      <c r="K264" s="82">
        <f t="shared" si="465"/>
        <v>0</v>
      </c>
      <c r="L264" s="82">
        <f t="shared" si="466"/>
        <v>0</v>
      </c>
      <c r="M264" s="81" t="e">
        <f t="shared" si="467"/>
        <v>#DIV/0!</v>
      </c>
      <c r="N264" s="84">
        <f t="shared" si="468"/>
        <v>3.6062825659861623E-2</v>
      </c>
      <c r="O264" s="84"/>
      <c r="P264" s="85">
        <f t="shared" si="469"/>
        <v>0.16056205688904074</v>
      </c>
      <c r="Q264" s="87">
        <f t="shared" si="470"/>
        <v>3.6062825659861623E-2</v>
      </c>
      <c r="R264" s="96">
        <f t="shared" si="471"/>
        <v>0.80337511745109769</v>
      </c>
      <c r="AB264" s="119">
        <f t="shared" si="472"/>
        <v>10778.285714285714</v>
      </c>
      <c r="AC264" s="120">
        <f t="shared" si="473"/>
        <v>120.85714285714286</v>
      </c>
    </row>
    <row r="265" spans="1:29" ht="13.8" x14ac:dyDescent="0.25">
      <c r="A265" s="95">
        <v>44123</v>
      </c>
      <c r="B265" s="81">
        <v>974449</v>
      </c>
      <c r="C265" s="81">
        <v>33992</v>
      </c>
      <c r="D265" s="81">
        <v>150376</v>
      </c>
      <c r="E265" s="81"/>
      <c r="F265" s="81">
        <f t="shared" si="460"/>
        <v>37889</v>
      </c>
      <c r="G265" s="81">
        <f t="shared" si="461"/>
        <v>217</v>
      </c>
      <c r="H265" s="81">
        <f t="shared" si="462"/>
        <v>0</v>
      </c>
      <c r="I265" s="81">
        <f t="shared" si="463"/>
        <v>790081</v>
      </c>
      <c r="J265" s="82">
        <f t="shared" si="464"/>
        <v>5.1386254841503887E-2</v>
      </c>
      <c r="K265" s="82">
        <f t="shared" si="465"/>
        <v>2.8840697014522685E-4</v>
      </c>
      <c r="L265" s="82">
        <f t="shared" si="466"/>
        <v>0</v>
      </c>
      <c r="M265" s="81">
        <f t="shared" si="467"/>
        <v>178.17272174673317</v>
      </c>
      <c r="N265" s="84">
        <f t="shared" si="468"/>
        <v>3.4883303282162534E-2</v>
      </c>
      <c r="O265" s="84"/>
      <c r="P265" s="85">
        <f t="shared" si="469"/>
        <v>0.15431900489404782</v>
      </c>
      <c r="Q265" s="87">
        <f t="shared" si="470"/>
        <v>3.4883303282162534E-2</v>
      </c>
      <c r="R265" s="96">
        <f t="shared" si="471"/>
        <v>0.81079769182378958</v>
      </c>
      <c r="AB265" s="119">
        <f t="shared" si="472"/>
        <v>12211.571428571429</v>
      </c>
      <c r="AC265" s="120">
        <f t="shared" si="473"/>
        <v>124</v>
      </c>
    </row>
    <row r="266" spans="1:29" ht="13.8" x14ac:dyDescent="0.25">
      <c r="A266" s="95">
        <v>44124</v>
      </c>
      <c r="B266" s="81">
        <v>988322</v>
      </c>
      <c r="C266" s="81">
        <v>34210</v>
      </c>
      <c r="D266" s="81">
        <v>150376</v>
      </c>
      <c r="E266" s="81"/>
      <c r="F266" s="81">
        <f t="shared" si="460"/>
        <v>13873</v>
      </c>
      <c r="G266" s="81">
        <f t="shared" si="461"/>
        <v>218</v>
      </c>
      <c r="H266" s="81">
        <f t="shared" si="462"/>
        <v>0</v>
      </c>
      <c r="I266" s="81">
        <f t="shared" si="463"/>
        <v>803736</v>
      </c>
      <c r="J266" s="82">
        <f t="shared" si="464"/>
        <v>1.7932707227186991E-2</v>
      </c>
      <c r="K266" s="82">
        <f t="shared" si="465"/>
        <v>2.7592107644659221E-4</v>
      </c>
      <c r="L266" s="82">
        <f t="shared" si="466"/>
        <v>0</v>
      </c>
      <c r="M266" s="81">
        <f t="shared" si="467"/>
        <v>64.992161737445514</v>
      </c>
      <c r="N266" s="84">
        <f t="shared" si="468"/>
        <v>3.4614224918599404E-2</v>
      </c>
      <c r="O266" s="84"/>
      <c r="P266" s="85">
        <f t="shared" si="469"/>
        <v>0.15215284087574699</v>
      </c>
      <c r="Q266" s="87">
        <f t="shared" si="470"/>
        <v>3.4614224918599404E-2</v>
      </c>
      <c r="R266" s="96">
        <f t="shared" si="471"/>
        <v>0.81323293420565368</v>
      </c>
      <c r="AB266" s="119">
        <f t="shared" si="472"/>
        <v>13176.571428571429</v>
      </c>
      <c r="AC266" s="120">
        <f t="shared" si="473"/>
        <v>143.71428571428572</v>
      </c>
    </row>
    <row r="267" spans="1:29" ht="13.8" x14ac:dyDescent="0.25">
      <c r="A267" s="95">
        <v>44125</v>
      </c>
      <c r="B267" s="81">
        <v>1005295</v>
      </c>
      <c r="C267" s="81">
        <v>34366</v>
      </c>
      <c r="D267" s="81">
        <v>150376</v>
      </c>
      <c r="E267" s="81"/>
      <c r="F267" s="81">
        <f t="shared" si="460"/>
        <v>16973</v>
      </c>
      <c r="G267" s="81">
        <f t="shared" si="461"/>
        <v>156</v>
      </c>
      <c r="H267" s="81">
        <f t="shared" si="462"/>
        <v>0</v>
      </c>
      <c r="I267" s="81">
        <f t="shared" si="463"/>
        <v>820553</v>
      </c>
      <c r="J267" s="82">
        <f t="shared" si="464"/>
        <v>2.1573663768470551E-2</v>
      </c>
      <c r="K267" s="82">
        <f t="shared" si="465"/>
        <v>1.9409358296754159E-4</v>
      </c>
      <c r="L267" s="82">
        <f t="shared" si="466"/>
        <v>0</v>
      </c>
      <c r="M267" s="81">
        <f t="shared" si="467"/>
        <v>111.15083476035542</v>
      </c>
      <c r="N267" s="84">
        <f t="shared" si="468"/>
        <v>3.4184990475432588E-2</v>
      </c>
      <c r="O267" s="84"/>
      <c r="P267" s="85">
        <f t="shared" si="469"/>
        <v>0.14958395296902899</v>
      </c>
      <c r="Q267" s="87">
        <f t="shared" si="470"/>
        <v>3.4184990475432588E-2</v>
      </c>
      <c r="R267" s="96">
        <f t="shared" si="471"/>
        <v>0.8162310565555384</v>
      </c>
      <c r="AB267" s="119">
        <f t="shared" si="472"/>
        <v>13891.285714285714</v>
      </c>
      <c r="AC267" s="120">
        <f t="shared" si="473"/>
        <v>136.14285714285714</v>
      </c>
    </row>
    <row r="268" spans="1:29" ht="13.8" x14ac:dyDescent="0.25">
      <c r="A268" s="95">
        <v>44126</v>
      </c>
      <c r="B268" s="81">
        <v>1026281</v>
      </c>
      <c r="C268" s="81">
        <v>34521</v>
      </c>
      <c r="D268" s="81">
        <v>150376</v>
      </c>
      <c r="E268" s="81"/>
      <c r="F268" s="81">
        <f t="shared" si="460"/>
        <v>20986</v>
      </c>
      <c r="G268" s="81">
        <f t="shared" si="461"/>
        <v>155</v>
      </c>
      <c r="H268" s="81">
        <f t="shared" si="462"/>
        <v>0</v>
      </c>
      <c r="I268" s="81">
        <f t="shared" si="463"/>
        <v>841384</v>
      </c>
      <c r="J268" s="82">
        <f t="shared" si="464"/>
        <v>2.6137427399782243E-2</v>
      </c>
      <c r="K268" s="82">
        <f t="shared" si="465"/>
        <v>1.8889699995003369E-4</v>
      </c>
      <c r="L268" s="82">
        <f t="shared" si="466"/>
        <v>0</v>
      </c>
      <c r="M268" s="81">
        <f t="shared" si="467"/>
        <v>138.36867396886143</v>
      </c>
      <c r="N268" s="84">
        <f t="shared" si="468"/>
        <v>3.3636986361435126E-2</v>
      </c>
      <c r="O268" s="84"/>
      <c r="P268" s="85">
        <f t="shared" si="469"/>
        <v>0.14652517195582887</v>
      </c>
      <c r="Q268" s="87">
        <f t="shared" si="470"/>
        <v>3.3636986361435126E-2</v>
      </c>
      <c r="R268" s="96">
        <f t="shared" si="471"/>
        <v>0.81983784168273599</v>
      </c>
      <c r="AB268" s="119">
        <f t="shared" si="472"/>
        <v>14986.714285714286</v>
      </c>
      <c r="AC268" s="120">
        <f t="shared" si="473"/>
        <v>138.28571428571428</v>
      </c>
    </row>
    <row r="269" spans="1:29" ht="13.8" x14ac:dyDescent="0.25">
      <c r="A269" s="95">
        <v>44127</v>
      </c>
      <c r="B269" s="81">
        <v>1046132</v>
      </c>
      <c r="C269" s="81">
        <v>34752</v>
      </c>
      <c r="D269" s="81">
        <v>150376</v>
      </c>
      <c r="E269" s="81"/>
      <c r="F269" s="81">
        <f t="shared" si="460"/>
        <v>19851</v>
      </c>
      <c r="G269" s="81">
        <f t="shared" si="461"/>
        <v>231</v>
      </c>
      <c r="H269" s="81">
        <f t="shared" si="462"/>
        <v>0</v>
      </c>
      <c r="I269" s="81">
        <f t="shared" si="463"/>
        <v>861004</v>
      </c>
      <c r="J269" s="82">
        <f t="shared" si="464"/>
        <v>2.4122772010125235E-2</v>
      </c>
      <c r="K269" s="82">
        <f t="shared" si="465"/>
        <v>2.7454765006227835E-4</v>
      </c>
      <c r="L269" s="82">
        <f t="shared" si="466"/>
        <v>0</v>
      </c>
      <c r="M269" s="81">
        <f t="shared" si="467"/>
        <v>87.863698722801772</v>
      </c>
      <c r="N269" s="84">
        <f t="shared" si="468"/>
        <v>3.3219517231095119E-2</v>
      </c>
      <c r="O269" s="84"/>
      <c r="P269" s="85">
        <f t="shared" si="469"/>
        <v>0.1437447664348285</v>
      </c>
      <c r="Q269" s="87">
        <f t="shared" si="470"/>
        <v>3.3219517231095119E-2</v>
      </c>
      <c r="R269" s="96">
        <f t="shared" si="471"/>
        <v>0.82303571633407635</v>
      </c>
      <c r="AB269" s="119">
        <f t="shared" si="472"/>
        <v>15653.142857142857</v>
      </c>
      <c r="AC269" s="120">
        <f t="shared" si="473"/>
        <v>139.57142857142858</v>
      </c>
    </row>
    <row r="270" spans="1:29" ht="13.8" x14ac:dyDescent="0.25">
      <c r="A270" s="95">
        <v>44128</v>
      </c>
      <c r="B270" s="81">
        <v>1046132</v>
      </c>
      <c r="C270" s="81">
        <v>34752</v>
      </c>
      <c r="D270" s="81">
        <v>150376</v>
      </c>
      <c r="E270" s="81"/>
      <c r="F270" s="81">
        <f t="shared" si="460"/>
        <v>0</v>
      </c>
      <c r="G270" s="81">
        <f t="shared" si="461"/>
        <v>0</v>
      </c>
      <c r="H270" s="81">
        <f t="shared" si="462"/>
        <v>0</v>
      </c>
      <c r="I270" s="81">
        <f t="shared" si="463"/>
        <v>861004</v>
      </c>
      <c r="J270" s="82">
        <f t="shared" si="464"/>
        <v>0</v>
      </c>
      <c r="K270" s="82">
        <f t="shared" si="465"/>
        <v>0</v>
      </c>
      <c r="L270" s="82">
        <f t="shared" si="466"/>
        <v>0</v>
      </c>
      <c r="M270" s="81" t="e">
        <f t="shared" si="467"/>
        <v>#DIV/0!</v>
      </c>
      <c r="N270" s="84">
        <f t="shared" si="468"/>
        <v>3.3219517231095119E-2</v>
      </c>
      <c r="O270" s="84"/>
      <c r="P270" s="85">
        <f t="shared" si="469"/>
        <v>0.1437447664348285</v>
      </c>
      <c r="Q270" s="87">
        <f t="shared" si="470"/>
        <v>3.3219517231095119E-2</v>
      </c>
      <c r="R270" s="96">
        <f t="shared" si="471"/>
        <v>0.82303571633407635</v>
      </c>
      <c r="AB270" s="119">
        <f t="shared" si="472"/>
        <v>15653.142857142857</v>
      </c>
      <c r="AC270" s="120">
        <f t="shared" si="473"/>
        <v>139.57142857142858</v>
      </c>
    </row>
    <row r="271" spans="1:29" ht="13.8" x14ac:dyDescent="0.25">
      <c r="A271" s="95">
        <v>44129</v>
      </c>
      <c r="B271" s="81">
        <v>1046132</v>
      </c>
      <c r="C271" s="81">
        <v>34752</v>
      </c>
      <c r="D271" s="81">
        <v>150376</v>
      </c>
      <c r="E271" s="81"/>
      <c r="F271" s="81">
        <f t="shared" ref="F271:F284" si="474">B271-B270</f>
        <v>0</v>
      </c>
      <c r="G271" s="81">
        <f t="shared" ref="G271:G284" si="475">C271-C270</f>
        <v>0</v>
      </c>
      <c r="H271" s="81">
        <f t="shared" ref="H271:H284" si="476">D271-D270</f>
        <v>0</v>
      </c>
      <c r="I271" s="81">
        <f t="shared" ref="I271:I284" si="477">B271-C271-D271</f>
        <v>861004</v>
      </c>
      <c r="J271" s="82">
        <f t="shared" ref="J271:J284" si="478">F271/I270*$B$2/($B$2-B270)</f>
        <v>0</v>
      </c>
      <c r="K271" s="82">
        <f t="shared" ref="K271:K284" si="479">G271/I270</f>
        <v>0</v>
      </c>
      <c r="L271" s="82">
        <f t="shared" ref="L271:L284" si="480">H271/I270</f>
        <v>0</v>
      </c>
      <c r="M271" s="81" t="e">
        <f t="shared" ref="M271:M284" si="481">J271/(K271+L271)</f>
        <v>#DIV/0!</v>
      </c>
      <c r="N271" s="84">
        <f t="shared" ref="N271:N284" si="482">C271/B271</f>
        <v>3.3219517231095119E-2</v>
      </c>
      <c r="O271" s="84"/>
      <c r="P271" s="85">
        <f t="shared" ref="P271:P284" si="483">D271/B271</f>
        <v>0.1437447664348285</v>
      </c>
      <c r="Q271" s="87">
        <f t="shared" ref="Q271:Q284" si="484">N271</f>
        <v>3.3219517231095119E-2</v>
      </c>
      <c r="R271" s="96">
        <f t="shared" ref="R271:R284" si="485">IF(P271="","",1-SUM(P271:Q271))</f>
        <v>0.82303571633407635</v>
      </c>
      <c r="AB271" s="119">
        <f t="shared" ref="AB271:AB284" si="486">AVERAGE(F265:F271)</f>
        <v>15653.142857142857</v>
      </c>
      <c r="AC271" s="120">
        <f t="shared" ref="AC271:AC284" si="487">AVERAGE(G265:G271)</f>
        <v>139.57142857142858</v>
      </c>
    </row>
    <row r="272" spans="1:29" ht="13.8" x14ac:dyDescent="0.25">
      <c r="A272" s="95">
        <v>44130</v>
      </c>
      <c r="B272" s="81">
        <v>1098320</v>
      </c>
      <c r="C272" s="81">
        <v>35031</v>
      </c>
      <c r="D272" s="81">
        <v>150376</v>
      </c>
      <c r="E272" s="81"/>
      <c r="F272" s="81">
        <f t="shared" si="474"/>
        <v>52188</v>
      </c>
      <c r="G272" s="81">
        <f t="shared" si="475"/>
        <v>279</v>
      </c>
      <c r="H272" s="81">
        <f t="shared" si="476"/>
        <v>0</v>
      </c>
      <c r="I272" s="81">
        <f t="shared" si="477"/>
        <v>912913</v>
      </c>
      <c r="J272" s="82">
        <f t="shared" si="478"/>
        <v>6.200020525170033E-2</v>
      </c>
      <c r="K272" s="82">
        <f t="shared" si="479"/>
        <v>3.2404030643295501E-4</v>
      </c>
      <c r="L272" s="82">
        <f t="shared" si="480"/>
        <v>0</v>
      </c>
      <c r="M272" s="81">
        <f t="shared" si="481"/>
        <v>191.33485563632613</v>
      </c>
      <c r="N272" s="84">
        <f t="shared" si="482"/>
        <v>3.1895076116250275E-2</v>
      </c>
      <c r="O272" s="84"/>
      <c r="P272" s="85">
        <f t="shared" si="483"/>
        <v>0.13691456041954986</v>
      </c>
      <c r="Q272" s="87">
        <f t="shared" si="484"/>
        <v>3.1895076116250275E-2</v>
      </c>
      <c r="R272" s="96">
        <f t="shared" si="485"/>
        <v>0.83119036346419983</v>
      </c>
      <c r="AB272" s="119">
        <f t="shared" si="486"/>
        <v>17695.857142857141</v>
      </c>
      <c r="AC272" s="120">
        <f t="shared" si="487"/>
        <v>148.42857142857142</v>
      </c>
    </row>
    <row r="273" spans="1:29" ht="13.8" x14ac:dyDescent="0.25">
      <c r="A273" s="95">
        <v>44131</v>
      </c>
      <c r="B273" s="81">
        <v>1116738</v>
      </c>
      <c r="C273" s="81">
        <v>35298</v>
      </c>
      <c r="D273" s="81">
        <v>150376</v>
      </c>
      <c r="E273" s="81"/>
      <c r="F273" s="81">
        <f t="shared" si="474"/>
        <v>18418</v>
      </c>
      <c r="G273" s="81">
        <f t="shared" si="475"/>
        <v>267</v>
      </c>
      <c r="H273" s="81">
        <f t="shared" si="476"/>
        <v>0</v>
      </c>
      <c r="I273" s="81">
        <f t="shared" si="477"/>
        <v>931064</v>
      </c>
      <c r="J273" s="82">
        <f t="shared" si="478"/>
        <v>2.0660311261436505E-2</v>
      </c>
      <c r="K273" s="82">
        <f t="shared" si="479"/>
        <v>2.9247036683670844E-4</v>
      </c>
      <c r="L273" s="82">
        <f t="shared" si="480"/>
        <v>0</v>
      </c>
      <c r="M273" s="81">
        <f t="shared" si="481"/>
        <v>70.640699380568478</v>
      </c>
      <c r="N273" s="84">
        <f t="shared" si="482"/>
        <v>3.1608130107509548E-2</v>
      </c>
      <c r="O273" s="84"/>
      <c r="P273" s="85">
        <f t="shared" si="483"/>
        <v>0.13465647269099826</v>
      </c>
      <c r="Q273" s="87">
        <f t="shared" si="484"/>
        <v>3.1608130107509548E-2</v>
      </c>
      <c r="R273" s="96">
        <f t="shared" si="485"/>
        <v>0.83373539720149226</v>
      </c>
      <c r="AB273" s="119">
        <f t="shared" si="486"/>
        <v>18345.142857142859</v>
      </c>
      <c r="AC273" s="120">
        <f t="shared" si="487"/>
        <v>155.42857142857142</v>
      </c>
    </row>
    <row r="274" spans="1:29" ht="13.8" x14ac:dyDescent="0.25">
      <c r="A274" s="95">
        <v>44132</v>
      </c>
      <c r="B274" s="81">
        <v>1136503</v>
      </c>
      <c r="C274" s="81">
        <v>35466</v>
      </c>
      <c r="D274" s="81">
        <v>150376</v>
      </c>
      <c r="E274" s="81"/>
      <c r="F274" s="81">
        <f t="shared" si="474"/>
        <v>19765</v>
      </c>
      <c r="G274" s="81">
        <f t="shared" si="475"/>
        <v>168</v>
      </c>
      <c r="H274" s="81">
        <f t="shared" si="476"/>
        <v>0</v>
      </c>
      <c r="I274" s="81">
        <f t="shared" si="477"/>
        <v>950661</v>
      </c>
      <c r="J274" s="82">
        <f t="shared" si="478"/>
        <v>2.1747848475260824E-2</v>
      </c>
      <c r="K274" s="82">
        <f t="shared" si="479"/>
        <v>1.8043872386860625E-4</v>
      </c>
      <c r="L274" s="82">
        <f t="shared" si="480"/>
        <v>0</v>
      </c>
      <c r="M274" s="81">
        <f t="shared" si="481"/>
        <v>120.52761186172764</v>
      </c>
      <c r="N274" s="84">
        <f t="shared" si="482"/>
        <v>3.120625286514862E-2</v>
      </c>
      <c r="O274" s="84"/>
      <c r="P274" s="85">
        <f t="shared" si="483"/>
        <v>0.13231465293096456</v>
      </c>
      <c r="Q274" s="87">
        <f t="shared" si="484"/>
        <v>3.120625286514862E-2</v>
      </c>
      <c r="R274" s="96">
        <f t="shared" si="485"/>
        <v>0.83647909420388689</v>
      </c>
      <c r="AB274" s="119">
        <f t="shared" si="486"/>
        <v>18744</v>
      </c>
      <c r="AC274" s="120">
        <f t="shared" si="487"/>
        <v>157.14285714285714</v>
      </c>
    </row>
    <row r="275" spans="1:29" ht="13.8" x14ac:dyDescent="0.25">
      <c r="A275" s="95">
        <v>44133</v>
      </c>
      <c r="B275" s="81">
        <v>1160083</v>
      </c>
      <c r="C275" s="81">
        <v>35639</v>
      </c>
      <c r="D275" s="81">
        <v>150376</v>
      </c>
      <c r="E275" s="81"/>
      <c r="F275" s="81">
        <f t="shared" si="474"/>
        <v>23580</v>
      </c>
      <c r="G275" s="81">
        <f t="shared" si="475"/>
        <v>173</v>
      </c>
      <c r="H275" s="81">
        <f t="shared" si="476"/>
        <v>0</v>
      </c>
      <c r="I275" s="81">
        <f t="shared" si="477"/>
        <v>974068</v>
      </c>
      <c r="J275" s="82">
        <f t="shared" si="478"/>
        <v>2.5421739452335272E-2</v>
      </c>
      <c r="K275" s="82">
        <f t="shared" si="479"/>
        <v>1.8197864433273269E-4</v>
      </c>
      <c r="L275" s="82">
        <f t="shared" si="480"/>
        <v>0</v>
      </c>
      <c r="M275" s="81">
        <f t="shared" si="481"/>
        <v>139.69627889882372</v>
      </c>
      <c r="N275" s="84">
        <f t="shared" si="482"/>
        <v>3.0721077715991012E-2</v>
      </c>
      <c r="O275" s="84"/>
      <c r="P275" s="85">
        <f t="shared" si="483"/>
        <v>0.12962520785150719</v>
      </c>
      <c r="Q275" s="87">
        <f t="shared" si="484"/>
        <v>3.0721077715991012E-2</v>
      </c>
      <c r="R275" s="96">
        <f t="shared" si="485"/>
        <v>0.83965371443250181</v>
      </c>
      <c r="AB275" s="119">
        <f t="shared" si="486"/>
        <v>19114.571428571428</v>
      </c>
      <c r="AC275" s="120">
        <f t="shared" si="487"/>
        <v>159.71428571428572</v>
      </c>
    </row>
    <row r="276" spans="1:29" ht="13.8" x14ac:dyDescent="0.25">
      <c r="A276" s="95">
        <v>44134</v>
      </c>
      <c r="B276" s="81">
        <v>1185678</v>
      </c>
      <c r="C276" s="81">
        <v>35878</v>
      </c>
      <c r="D276" s="81">
        <v>150376</v>
      </c>
      <c r="E276" s="81"/>
      <c r="F276" s="81">
        <f t="shared" si="474"/>
        <v>25595</v>
      </c>
      <c r="G276" s="81">
        <f t="shared" si="475"/>
        <v>239</v>
      </c>
      <c r="H276" s="81">
        <f t="shared" si="476"/>
        <v>0</v>
      </c>
      <c r="I276" s="81">
        <f t="shared" si="477"/>
        <v>999424</v>
      </c>
      <c r="J276" s="82">
        <f t="shared" si="478"/>
        <v>2.6944959927241476E-2</v>
      </c>
      <c r="K276" s="82">
        <f t="shared" si="479"/>
        <v>2.4536274674868697E-4</v>
      </c>
      <c r="L276" s="82">
        <f t="shared" si="480"/>
        <v>0</v>
      </c>
      <c r="M276" s="81">
        <f t="shared" si="481"/>
        <v>109.81683358329811</v>
      </c>
      <c r="N276" s="84">
        <f t="shared" si="482"/>
        <v>3.0259480229876914E-2</v>
      </c>
      <c r="O276" s="84"/>
      <c r="P276" s="85">
        <f t="shared" si="483"/>
        <v>0.12682701374234825</v>
      </c>
      <c r="Q276" s="87">
        <f t="shared" si="484"/>
        <v>3.0259480229876914E-2</v>
      </c>
      <c r="R276" s="96">
        <f t="shared" si="485"/>
        <v>0.84291350602777482</v>
      </c>
      <c r="AB276" s="119">
        <f t="shared" si="486"/>
        <v>19935.142857142859</v>
      </c>
      <c r="AC276" s="120">
        <f t="shared" si="487"/>
        <v>160.85714285714286</v>
      </c>
    </row>
    <row r="277" spans="1:29" ht="13.8" x14ac:dyDescent="0.25">
      <c r="A277" s="95">
        <v>44135</v>
      </c>
      <c r="B277" s="81">
        <v>1185678</v>
      </c>
      <c r="C277" s="81">
        <v>35878</v>
      </c>
      <c r="D277" s="81">
        <v>150376</v>
      </c>
      <c r="E277" s="81"/>
      <c r="F277" s="81">
        <f t="shared" si="474"/>
        <v>0</v>
      </c>
      <c r="G277" s="81">
        <f t="shared" si="475"/>
        <v>0</v>
      </c>
      <c r="H277" s="81">
        <f t="shared" si="476"/>
        <v>0</v>
      </c>
      <c r="I277" s="81">
        <f t="shared" si="477"/>
        <v>999424</v>
      </c>
      <c r="J277" s="82">
        <f t="shared" si="478"/>
        <v>0</v>
      </c>
      <c r="K277" s="82">
        <f t="shared" si="479"/>
        <v>0</v>
      </c>
      <c r="L277" s="82">
        <f t="shared" si="480"/>
        <v>0</v>
      </c>
      <c r="M277" s="81" t="e">
        <f t="shared" si="481"/>
        <v>#DIV/0!</v>
      </c>
      <c r="N277" s="84">
        <f t="shared" si="482"/>
        <v>3.0259480229876914E-2</v>
      </c>
      <c r="O277" s="84"/>
      <c r="P277" s="85">
        <f t="shared" si="483"/>
        <v>0.12682701374234825</v>
      </c>
      <c r="Q277" s="87">
        <f t="shared" si="484"/>
        <v>3.0259480229876914E-2</v>
      </c>
      <c r="R277" s="96">
        <f t="shared" si="485"/>
        <v>0.84291350602777482</v>
      </c>
      <c r="AB277" s="119">
        <f t="shared" si="486"/>
        <v>19935.142857142859</v>
      </c>
      <c r="AC277" s="120">
        <f t="shared" si="487"/>
        <v>160.85714285714286</v>
      </c>
    </row>
    <row r="278" spans="1:29" ht="13.8" x14ac:dyDescent="0.25">
      <c r="A278" s="95">
        <v>44136</v>
      </c>
      <c r="B278" s="81">
        <v>1185678</v>
      </c>
      <c r="C278" s="81">
        <v>35878</v>
      </c>
      <c r="D278" s="81">
        <v>150376</v>
      </c>
      <c r="E278" s="81"/>
      <c r="F278" s="81">
        <f t="shared" si="474"/>
        <v>0</v>
      </c>
      <c r="G278" s="81">
        <f t="shared" si="475"/>
        <v>0</v>
      </c>
      <c r="H278" s="81">
        <f t="shared" si="476"/>
        <v>0</v>
      </c>
      <c r="I278" s="81">
        <f t="shared" si="477"/>
        <v>999424</v>
      </c>
      <c r="J278" s="82">
        <f t="shared" si="478"/>
        <v>0</v>
      </c>
      <c r="K278" s="82">
        <f t="shared" si="479"/>
        <v>0</v>
      </c>
      <c r="L278" s="82">
        <f t="shared" si="480"/>
        <v>0</v>
      </c>
      <c r="M278" s="81" t="e">
        <f t="shared" si="481"/>
        <v>#DIV/0!</v>
      </c>
      <c r="N278" s="84">
        <f t="shared" si="482"/>
        <v>3.0259480229876914E-2</v>
      </c>
      <c r="O278" s="84"/>
      <c r="P278" s="85">
        <f t="shared" si="483"/>
        <v>0.12682701374234825</v>
      </c>
      <c r="Q278" s="87">
        <f t="shared" si="484"/>
        <v>3.0259480229876914E-2</v>
      </c>
      <c r="R278" s="96">
        <f t="shared" si="485"/>
        <v>0.84291350602777482</v>
      </c>
      <c r="AB278" s="119">
        <f t="shared" si="486"/>
        <v>19935.142857142859</v>
      </c>
      <c r="AC278" s="120">
        <f t="shared" si="487"/>
        <v>160.85714285714286</v>
      </c>
    </row>
    <row r="279" spans="1:29" ht="13.8" x14ac:dyDescent="0.25">
      <c r="A279" s="95">
        <v>44137</v>
      </c>
      <c r="B279" s="81">
        <v>1240697</v>
      </c>
      <c r="C279" s="81">
        <v>36257</v>
      </c>
      <c r="D279" s="81">
        <v>150376</v>
      </c>
      <c r="E279" s="81"/>
      <c r="F279" s="81">
        <f t="shared" si="474"/>
        <v>55019</v>
      </c>
      <c r="G279" s="81">
        <f t="shared" si="475"/>
        <v>379</v>
      </c>
      <c r="H279" s="81">
        <f t="shared" si="476"/>
        <v>0</v>
      </c>
      <c r="I279" s="81">
        <f t="shared" si="477"/>
        <v>1054064</v>
      </c>
      <c r="J279" s="82">
        <f t="shared" si="478"/>
        <v>5.6483092441723989E-2</v>
      </c>
      <c r="K279" s="82">
        <f t="shared" si="479"/>
        <v>3.7921842981557377E-4</v>
      </c>
      <c r="L279" s="82">
        <f t="shared" si="480"/>
        <v>0</v>
      </c>
      <c r="M279" s="81">
        <f t="shared" si="481"/>
        <v>148.94606380073233</v>
      </c>
      <c r="N279" s="84">
        <f t="shared" si="482"/>
        <v>2.9223089924453754E-2</v>
      </c>
      <c r="O279" s="84"/>
      <c r="P279" s="85">
        <f t="shared" si="483"/>
        <v>0.1212028400165391</v>
      </c>
      <c r="Q279" s="87">
        <f t="shared" si="484"/>
        <v>2.9223089924453754E-2</v>
      </c>
      <c r="R279" s="96">
        <f t="shared" si="485"/>
        <v>0.84957407005900709</v>
      </c>
      <c r="AB279" s="119">
        <f t="shared" si="486"/>
        <v>20339.571428571428</v>
      </c>
      <c r="AC279" s="120">
        <f t="shared" si="487"/>
        <v>175.14285714285714</v>
      </c>
    </row>
    <row r="280" spans="1:29" ht="13.8" x14ac:dyDescent="0.25">
      <c r="A280" s="95">
        <v>44138</v>
      </c>
      <c r="B280" s="81">
        <v>1259366</v>
      </c>
      <c r="C280" s="81">
        <v>36495</v>
      </c>
      <c r="D280" s="81">
        <v>150376</v>
      </c>
      <c r="E280" s="81"/>
      <c r="F280" s="81">
        <f t="shared" si="474"/>
        <v>18669</v>
      </c>
      <c r="G280" s="81">
        <f t="shared" si="475"/>
        <v>238</v>
      </c>
      <c r="H280" s="81">
        <f t="shared" si="476"/>
        <v>0</v>
      </c>
      <c r="I280" s="81">
        <f t="shared" si="477"/>
        <v>1072495</v>
      </c>
      <c r="J280" s="82">
        <f t="shared" si="478"/>
        <v>1.8194255784515997E-2</v>
      </c>
      <c r="K280" s="82">
        <f t="shared" si="479"/>
        <v>2.257927412377237E-4</v>
      </c>
      <c r="L280" s="82">
        <f t="shared" si="480"/>
        <v>0</v>
      </c>
      <c r="M280" s="81">
        <f t="shared" si="481"/>
        <v>80.579453904412063</v>
      </c>
      <c r="N280" s="84">
        <f t="shared" si="482"/>
        <v>2.8978867144261476E-2</v>
      </c>
      <c r="O280" s="84"/>
      <c r="P280" s="85">
        <f t="shared" si="483"/>
        <v>0.1194061138699949</v>
      </c>
      <c r="Q280" s="87">
        <f t="shared" si="484"/>
        <v>2.8978867144261476E-2</v>
      </c>
      <c r="R280" s="96">
        <f t="shared" si="485"/>
        <v>0.85161501898574365</v>
      </c>
      <c r="AB280" s="119">
        <f t="shared" si="486"/>
        <v>20375.428571428572</v>
      </c>
      <c r="AC280" s="120">
        <f t="shared" si="487"/>
        <v>171</v>
      </c>
    </row>
    <row r="281" spans="1:29" ht="13.8" x14ac:dyDescent="0.25">
      <c r="A281" s="95">
        <v>44139</v>
      </c>
      <c r="B281" s="81">
        <v>1284408</v>
      </c>
      <c r="C281" s="81">
        <v>38118</v>
      </c>
      <c r="D281" s="81">
        <v>150376</v>
      </c>
      <c r="E281" s="81"/>
      <c r="F281" s="81">
        <f t="shared" si="474"/>
        <v>25042</v>
      </c>
      <c r="G281" s="81">
        <f t="shared" si="475"/>
        <v>1623</v>
      </c>
      <c r="H281" s="81">
        <f t="shared" si="476"/>
        <v>0</v>
      </c>
      <c r="I281" s="81">
        <f t="shared" si="477"/>
        <v>1095914</v>
      </c>
      <c r="J281" s="82">
        <f t="shared" si="478"/>
        <v>2.3995628632724673E-2</v>
      </c>
      <c r="K281" s="82">
        <f t="shared" si="479"/>
        <v>1.513293768269316E-3</v>
      </c>
      <c r="L281" s="82">
        <f t="shared" si="480"/>
        <v>0</v>
      </c>
      <c r="M281" s="81">
        <f t="shared" si="481"/>
        <v>15.85655682714359</v>
      </c>
      <c r="N281" s="84">
        <f t="shared" si="482"/>
        <v>2.9677485658762635E-2</v>
      </c>
      <c r="O281" s="84"/>
      <c r="P281" s="85">
        <f t="shared" si="483"/>
        <v>0.11707806242253241</v>
      </c>
      <c r="Q281" s="87">
        <f t="shared" si="484"/>
        <v>2.9677485658762635E-2</v>
      </c>
      <c r="R281" s="96">
        <f t="shared" si="485"/>
        <v>0.85324445191870502</v>
      </c>
      <c r="AB281" s="119">
        <f t="shared" si="486"/>
        <v>21129.285714285714</v>
      </c>
      <c r="AC281" s="120">
        <f t="shared" si="487"/>
        <v>378.85714285714283</v>
      </c>
    </row>
    <row r="282" spans="1:29" ht="13.8" x14ac:dyDescent="0.25">
      <c r="A282" s="95">
        <v>44140</v>
      </c>
      <c r="B282" s="81">
        <v>1306316</v>
      </c>
      <c r="C282" s="81">
        <v>38486</v>
      </c>
      <c r="D282" s="81">
        <v>150376</v>
      </c>
      <c r="E282" s="81"/>
      <c r="F282" s="81">
        <f t="shared" si="474"/>
        <v>21908</v>
      </c>
      <c r="G282" s="81">
        <f t="shared" si="475"/>
        <v>368</v>
      </c>
      <c r="H282" s="81">
        <f t="shared" si="476"/>
        <v>0</v>
      </c>
      <c r="I282" s="81">
        <f t="shared" si="477"/>
        <v>1117454</v>
      </c>
      <c r="J282" s="82">
        <f t="shared" si="478"/>
        <v>2.0555297576097819E-2</v>
      </c>
      <c r="K282" s="82">
        <f t="shared" si="479"/>
        <v>3.3579277206058139E-4</v>
      </c>
      <c r="L282" s="82">
        <f t="shared" si="480"/>
        <v>0</v>
      </c>
      <c r="M282" s="81">
        <f t="shared" si="481"/>
        <v>61.21423474948822</v>
      </c>
      <c r="N282" s="84">
        <f t="shared" si="482"/>
        <v>2.9461477927239656E-2</v>
      </c>
      <c r="O282" s="84"/>
      <c r="P282" s="85">
        <f t="shared" si="483"/>
        <v>0.11511456646018269</v>
      </c>
      <c r="Q282" s="87">
        <f t="shared" si="484"/>
        <v>2.9461477927239656E-2</v>
      </c>
      <c r="R282" s="96">
        <f t="shared" si="485"/>
        <v>0.85542395561257767</v>
      </c>
      <c r="AB282" s="119">
        <f t="shared" si="486"/>
        <v>20890.428571428572</v>
      </c>
      <c r="AC282" s="120">
        <f t="shared" si="487"/>
        <v>406.71428571428572</v>
      </c>
    </row>
    <row r="283" spans="1:29" ht="13.8" x14ac:dyDescent="0.25">
      <c r="A283" s="95">
        <v>44141</v>
      </c>
      <c r="B283" s="81">
        <v>1328832</v>
      </c>
      <c r="C283" s="81">
        <v>38833</v>
      </c>
      <c r="D283" s="81">
        <v>150376</v>
      </c>
      <c r="E283" s="81"/>
      <c r="F283" s="81">
        <f t="shared" si="474"/>
        <v>22516</v>
      </c>
      <c r="G283" s="81">
        <f t="shared" si="475"/>
        <v>347</v>
      </c>
      <c r="H283" s="81">
        <f t="shared" si="476"/>
        <v>0</v>
      </c>
      <c r="I283" s="81">
        <f t="shared" si="477"/>
        <v>1139623</v>
      </c>
      <c r="J283" s="82">
        <f t="shared" si="478"/>
        <v>2.0728524716237678E-2</v>
      </c>
      <c r="K283" s="82">
        <f t="shared" si="479"/>
        <v>3.1052732371981306E-4</v>
      </c>
      <c r="L283" s="82">
        <f t="shared" si="480"/>
        <v>0</v>
      </c>
      <c r="M283" s="81">
        <f t="shared" si="481"/>
        <v>66.752659533886629</v>
      </c>
      <c r="N283" s="84">
        <f t="shared" si="482"/>
        <v>2.9223408226171557E-2</v>
      </c>
      <c r="O283" s="84"/>
      <c r="P283" s="85">
        <f t="shared" si="483"/>
        <v>0.11316404180513413</v>
      </c>
      <c r="Q283" s="87">
        <f t="shared" si="484"/>
        <v>2.9223408226171557E-2</v>
      </c>
      <c r="R283" s="96">
        <f t="shared" si="485"/>
        <v>0.85761254996869429</v>
      </c>
      <c r="AB283" s="119">
        <f t="shared" si="486"/>
        <v>20450.571428571428</v>
      </c>
      <c r="AC283" s="120">
        <f t="shared" si="487"/>
        <v>422.14285714285717</v>
      </c>
    </row>
    <row r="284" spans="1:29" ht="14.4" thickBot="1" x14ac:dyDescent="0.3">
      <c r="A284" s="99">
        <v>44142</v>
      </c>
      <c r="B284" s="100">
        <v>1328832</v>
      </c>
      <c r="C284" s="100">
        <v>38833</v>
      </c>
      <c r="D284" s="100">
        <v>150376</v>
      </c>
      <c r="E284" s="100"/>
      <c r="F284" s="100">
        <f t="shared" si="474"/>
        <v>0</v>
      </c>
      <c r="G284" s="100">
        <f t="shared" si="475"/>
        <v>0</v>
      </c>
      <c r="H284" s="100">
        <f t="shared" si="476"/>
        <v>0</v>
      </c>
      <c r="I284" s="100">
        <f t="shared" si="477"/>
        <v>1139623</v>
      </c>
      <c r="J284" s="101">
        <f t="shared" si="478"/>
        <v>0</v>
      </c>
      <c r="K284" s="101">
        <f t="shared" si="479"/>
        <v>0</v>
      </c>
      <c r="L284" s="101">
        <f t="shared" si="480"/>
        <v>0</v>
      </c>
      <c r="M284" s="100" t="e">
        <f t="shared" si="481"/>
        <v>#DIV/0!</v>
      </c>
      <c r="N284" s="102">
        <f t="shared" si="482"/>
        <v>2.9223408226171557E-2</v>
      </c>
      <c r="O284" s="102"/>
      <c r="P284" s="103">
        <f t="shared" si="483"/>
        <v>0.11316404180513413</v>
      </c>
      <c r="Q284" s="104">
        <f t="shared" si="484"/>
        <v>2.9223408226171557E-2</v>
      </c>
      <c r="R284" s="105">
        <f t="shared" si="485"/>
        <v>0.85761254996869429</v>
      </c>
      <c r="AB284" s="121">
        <f t="shared" si="486"/>
        <v>20450.571428571428</v>
      </c>
      <c r="AC284" s="122">
        <f t="shared" si="487"/>
        <v>422.14285714285717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284"/>
  <sheetViews>
    <sheetView workbookViewId="0">
      <pane xSplit="1" ySplit="3" topLeftCell="N113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29" x14ac:dyDescent="0.25">
      <c r="A1" s="2" t="s">
        <v>52</v>
      </c>
      <c r="B1" s="49">
        <f>B134/B2</f>
        <v>2.8851213473103966E-3</v>
      </c>
      <c r="C1" s="49">
        <f>C134/B2</f>
        <v>4.482675981685741E-4</v>
      </c>
      <c r="D1" t="s">
        <v>175</v>
      </c>
    </row>
    <row r="2" spans="1:29" ht="13.8" thickBot="1" x14ac:dyDescent="0.3">
      <c r="A2" t="s">
        <v>70</v>
      </c>
      <c r="B2" s="24">
        <v>65273511</v>
      </c>
      <c r="D2" s="23" t="s">
        <v>71</v>
      </c>
      <c r="E2" s="23"/>
      <c r="N2" s="41">
        <f>N134/'Country Statistics'!$F$30</f>
        <v>6.8718447004295884</v>
      </c>
      <c r="O2" s="41"/>
      <c r="P2" s="41"/>
      <c r="Q2" s="41"/>
      <c r="R2" s="41"/>
    </row>
    <row r="3" spans="1:29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</row>
    <row r="4" spans="1:29" ht="13.8" x14ac:dyDescent="0.25">
      <c r="A4" s="106">
        <v>43862</v>
      </c>
      <c r="B4" s="107">
        <v>6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6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29" ht="13.8" x14ac:dyDescent="0.25">
      <c r="A5" s="95">
        <v>43863</v>
      </c>
      <c r="B5" s="81">
        <v>6</v>
      </c>
      <c r="C5" s="81">
        <v>0</v>
      </c>
      <c r="D5" s="81">
        <v>0</v>
      </c>
      <c r="E5" s="81"/>
      <c r="F5" s="81">
        <f t="shared" ref="F5:F43" si="0">B5-B4</f>
        <v>0</v>
      </c>
      <c r="G5" s="81">
        <f t="shared" ref="G5:G43" si="1">C5-C4</f>
        <v>0</v>
      </c>
      <c r="H5" s="81">
        <f t="shared" ref="H5:H43" si="2">D5-D4</f>
        <v>0</v>
      </c>
      <c r="I5" s="81">
        <f t="shared" ref="I5:I64" si="3">B5-C5-D5</f>
        <v>6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</row>
    <row r="6" spans="1:29" ht="13.8" x14ac:dyDescent="0.25">
      <c r="A6" s="95">
        <v>43864</v>
      </c>
      <c r="B6" s="81">
        <v>6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6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</row>
    <row r="7" spans="1:29" ht="13.8" x14ac:dyDescent="0.25">
      <c r="A7" s="95">
        <v>43865</v>
      </c>
      <c r="B7" s="81">
        <v>6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6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</row>
    <row r="8" spans="1:29" ht="13.8" x14ac:dyDescent="0.25">
      <c r="A8" s="95">
        <v>43866</v>
      </c>
      <c r="B8" s="81">
        <v>6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6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</row>
    <row r="9" spans="1:29" ht="13.8" x14ac:dyDescent="0.25">
      <c r="A9" s="95">
        <v>43867</v>
      </c>
      <c r="B9" s="81">
        <v>6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6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</row>
    <row r="10" spans="1:29" ht="13.8" x14ac:dyDescent="0.25">
      <c r="A10" s="95">
        <v>43868</v>
      </c>
      <c r="B10" s="81">
        <v>6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6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</row>
    <row r="11" spans="1:29" ht="13.8" x14ac:dyDescent="0.25">
      <c r="A11" s="95">
        <v>43869</v>
      </c>
      <c r="B11" s="81">
        <v>11</v>
      </c>
      <c r="C11" s="81">
        <v>0</v>
      </c>
      <c r="D11" s="81">
        <v>0</v>
      </c>
      <c r="E11" s="81"/>
      <c r="F11" s="81">
        <f t="shared" si="0"/>
        <v>5</v>
      </c>
      <c r="G11" s="81">
        <f t="shared" si="1"/>
        <v>0</v>
      </c>
      <c r="H11" s="81">
        <f t="shared" si="2"/>
        <v>0</v>
      </c>
      <c r="I11" s="81">
        <f t="shared" si="3"/>
        <v>11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0.7142857142857143</v>
      </c>
      <c r="AC11" s="120">
        <f>AVERAGE(G5:G11)</f>
        <v>0</v>
      </c>
    </row>
    <row r="12" spans="1:29" ht="13.8" x14ac:dyDescent="0.25">
      <c r="A12" s="95">
        <v>43870</v>
      </c>
      <c r="B12" s="81">
        <v>11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1"/>
        <v>0</v>
      </c>
      <c r="H12" s="81">
        <f t="shared" si="2"/>
        <v>0</v>
      </c>
      <c r="I12" s="81">
        <f t="shared" si="3"/>
        <v>11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5">AVERAGE(F6:F12)</f>
        <v>0.7142857142857143</v>
      </c>
      <c r="AC12" s="120">
        <f t="shared" si="5"/>
        <v>0</v>
      </c>
    </row>
    <row r="13" spans="1:29" ht="13.8" x14ac:dyDescent="0.25">
      <c r="A13" s="95">
        <v>43871</v>
      </c>
      <c r="B13" s="81">
        <v>11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11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5"/>
        <v>0.7142857142857143</v>
      </c>
      <c r="AC13" s="120">
        <f t="shared" si="5"/>
        <v>0</v>
      </c>
    </row>
    <row r="14" spans="1:29" ht="13.8" x14ac:dyDescent="0.25">
      <c r="A14" s="95">
        <v>43872</v>
      </c>
      <c r="B14" s="81">
        <v>11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1"/>
        <v>0</v>
      </c>
      <c r="H14" s="81">
        <f t="shared" si="2"/>
        <v>0</v>
      </c>
      <c r="I14" s="81">
        <f t="shared" si="3"/>
        <v>11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5"/>
        <v>0.7142857142857143</v>
      </c>
      <c r="AC14" s="120">
        <f t="shared" si="5"/>
        <v>0</v>
      </c>
    </row>
    <row r="15" spans="1:29" ht="13.8" x14ac:dyDescent="0.25">
      <c r="A15" s="95">
        <v>43873</v>
      </c>
      <c r="B15" s="81">
        <v>11</v>
      </c>
      <c r="C15" s="81">
        <v>0</v>
      </c>
      <c r="D15" s="81">
        <v>2</v>
      </c>
      <c r="E15" s="81"/>
      <c r="F15" s="81">
        <f t="shared" si="0"/>
        <v>0</v>
      </c>
      <c r="G15" s="81">
        <f t="shared" si="1"/>
        <v>0</v>
      </c>
      <c r="H15" s="81">
        <f t="shared" si="2"/>
        <v>2</v>
      </c>
      <c r="I15" s="81">
        <f t="shared" si="3"/>
        <v>9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5"/>
        <v>0.7142857142857143</v>
      </c>
      <c r="AC15" s="120">
        <f t="shared" si="5"/>
        <v>0</v>
      </c>
    </row>
    <row r="16" spans="1:29" ht="13.8" x14ac:dyDescent="0.25">
      <c r="A16" s="95">
        <v>43874</v>
      </c>
      <c r="B16" s="81">
        <v>11</v>
      </c>
      <c r="C16" s="81">
        <v>0</v>
      </c>
      <c r="D16" s="81">
        <v>2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9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5"/>
        <v>0.7142857142857143</v>
      </c>
      <c r="AC16" s="120">
        <f t="shared" si="5"/>
        <v>0</v>
      </c>
    </row>
    <row r="17" spans="1:29" ht="13.8" x14ac:dyDescent="0.25">
      <c r="A17" s="95">
        <v>43875</v>
      </c>
      <c r="B17" s="81">
        <v>11</v>
      </c>
      <c r="C17" s="81">
        <v>0</v>
      </c>
      <c r="D17" s="81">
        <v>2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9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5"/>
        <v>0.7142857142857143</v>
      </c>
      <c r="AC17" s="120">
        <f t="shared" si="5"/>
        <v>0</v>
      </c>
    </row>
    <row r="18" spans="1:29" ht="13.8" x14ac:dyDescent="0.25">
      <c r="A18" s="95">
        <v>43876</v>
      </c>
      <c r="B18" s="81">
        <v>12</v>
      </c>
      <c r="C18" s="81">
        <v>1</v>
      </c>
      <c r="D18" s="81">
        <v>4</v>
      </c>
      <c r="E18" s="81"/>
      <c r="F18" s="81">
        <f t="shared" si="0"/>
        <v>1</v>
      </c>
      <c r="G18" s="81">
        <f t="shared" si="1"/>
        <v>1</v>
      </c>
      <c r="H18" s="81">
        <f t="shared" si="2"/>
        <v>2</v>
      </c>
      <c r="I18" s="81">
        <f t="shared" si="3"/>
        <v>7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5"/>
        <v>0.14285714285714285</v>
      </c>
      <c r="AC18" s="120">
        <f t="shared" si="5"/>
        <v>0.14285714285714285</v>
      </c>
    </row>
    <row r="19" spans="1:29" ht="13.8" x14ac:dyDescent="0.25">
      <c r="A19" s="95">
        <v>43877</v>
      </c>
      <c r="B19" s="81">
        <v>12</v>
      </c>
      <c r="C19" s="81">
        <v>1</v>
      </c>
      <c r="D19" s="81">
        <v>4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7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5"/>
        <v>0.14285714285714285</v>
      </c>
      <c r="AC19" s="120">
        <f t="shared" si="5"/>
        <v>0.14285714285714285</v>
      </c>
    </row>
    <row r="20" spans="1:29" ht="13.8" x14ac:dyDescent="0.25">
      <c r="A20" s="95">
        <v>43878</v>
      </c>
      <c r="B20" s="81">
        <v>12</v>
      </c>
      <c r="C20" s="81">
        <v>1</v>
      </c>
      <c r="D20" s="81">
        <v>4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7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5"/>
        <v>0.14285714285714285</v>
      </c>
      <c r="AC20" s="120">
        <f t="shared" si="5"/>
        <v>0.14285714285714285</v>
      </c>
    </row>
    <row r="21" spans="1:29" ht="13.8" x14ac:dyDescent="0.25">
      <c r="A21" s="95">
        <v>43879</v>
      </c>
      <c r="B21" s="81">
        <v>12</v>
      </c>
      <c r="C21" s="81">
        <v>1</v>
      </c>
      <c r="D21" s="81">
        <v>4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7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5"/>
        <v>0.14285714285714285</v>
      </c>
      <c r="AC21" s="120">
        <f t="shared" si="5"/>
        <v>0.14285714285714285</v>
      </c>
    </row>
    <row r="22" spans="1:29" ht="13.8" x14ac:dyDescent="0.25">
      <c r="A22" s="95">
        <v>43880</v>
      </c>
      <c r="B22" s="81">
        <v>12</v>
      </c>
      <c r="C22" s="81">
        <v>1</v>
      </c>
      <c r="D22" s="81">
        <v>4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7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5"/>
        <v>0.14285714285714285</v>
      </c>
      <c r="AC22" s="120">
        <f t="shared" si="5"/>
        <v>0.14285714285714285</v>
      </c>
    </row>
    <row r="23" spans="1:29" ht="13.8" x14ac:dyDescent="0.25">
      <c r="A23" s="95">
        <v>43881</v>
      </c>
      <c r="B23" s="81">
        <v>12</v>
      </c>
      <c r="C23" s="81">
        <v>1</v>
      </c>
      <c r="D23" s="81">
        <v>4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7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5"/>
        <v>0.14285714285714285</v>
      </c>
      <c r="AC23" s="120">
        <f t="shared" si="5"/>
        <v>0.14285714285714285</v>
      </c>
    </row>
    <row r="24" spans="1:29" ht="13.8" x14ac:dyDescent="0.25">
      <c r="A24" s="95">
        <v>43882</v>
      </c>
      <c r="B24" s="81">
        <v>12</v>
      </c>
      <c r="C24" s="81">
        <v>1</v>
      </c>
      <c r="D24" s="81">
        <v>4</v>
      </c>
      <c r="E24" s="81"/>
      <c r="F24" s="81">
        <f t="shared" si="0"/>
        <v>0</v>
      </c>
      <c r="G24" s="81">
        <f t="shared" si="1"/>
        <v>0</v>
      </c>
      <c r="H24" s="81">
        <f t="shared" si="2"/>
        <v>0</v>
      </c>
      <c r="I24" s="81">
        <f t="shared" si="3"/>
        <v>7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5"/>
        <v>0.14285714285714285</v>
      </c>
      <c r="AC24" s="120">
        <f t="shared" si="5"/>
        <v>0.14285714285714285</v>
      </c>
    </row>
    <row r="25" spans="1:29" ht="13.8" x14ac:dyDescent="0.25">
      <c r="A25" s="95">
        <v>43883</v>
      </c>
      <c r="B25" s="81">
        <v>12</v>
      </c>
      <c r="C25" s="81">
        <v>1</v>
      </c>
      <c r="D25" s="81">
        <v>4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7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5"/>
        <v>0</v>
      </c>
      <c r="AC25" s="120">
        <f t="shared" si="5"/>
        <v>0</v>
      </c>
    </row>
    <row r="26" spans="1:29" ht="13.8" x14ac:dyDescent="0.25">
      <c r="A26" s="95">
        <v>43884</v>
      </c>
      <c r="B26" s="81">
        <v>12</v>
      </c>
      <c r="C26" s="81">
        <v>1</v>
      </c>
      <c r="D26" s="81">
        <v>4</v>
      </c>
      <c r="E26" s="81"/>
      <c r="F26" s="81">
        <f t="shared" si="0"/>
        <v>0</v>
      </c>
      <c r="G26" s="81">
        <f t="shared" si="1"/>
        <v>0</v>
      </c>
      <c r="H26" s="81">
        <f t="shared" si="2"/>
        <v>0</v>
      </c>
      <c r="I26" s="81">
        <f t="shared" si="3"/>
        <v>7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5"/>
        <v>0</v>
      </c>
      <c r="AC26" s="120">
        <f t="shared" si="5"/>
        <v>0</v>
      </c>
    </row>
    <row r="27" spans="1:29" ht="13.8" x14ac:dyDescent="0.25">
      <c r="A27" s="95">
        <v>43885</v>
      </c>
      <c r="B27" s="81">
        <v>12</v>
      </c>
      <c r="C27" s="81">
        <v>1</v>
      </c>
      <c r="D27" s="81">
        <v>4</v>
      </c>
      <c r="E27" s="81"/>
      <c r="F27" s="81">
        <f t="shared" si="0"/>
        <v>0</v>
      </c>
      <c r="G27" s="81">
        <f t="shared" si="1"/>
        <v>0</v>
      </c>
      <c r="H27" s="81">
        <f t="shared" si="2"/>
        <v>0</v>
      </c>
      <c r="I27" s="81">
        <f t="shared" si="3"/>
        <v>7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5"/>
        <v>0</v>
      </c>
      <c r="AC27" s="120">
        <f t="shared" si="5"/>
        <v>0</v>
      </c>
    </row>
    <row r="28" spans="1:29" ht="13.8" x14ac:dyDescent="0.25">
      <c r="A28" s="95">
        <v>43886</v>
      </c>
      <c r="B28" s="81">
        <v>14</v>
      </c>
      <c r="C28" s="81">
        <v>1</v>
      </c>
      <c r="D28" s="81">
        <v>11</v>
      </c>
      <c r="E28" s="81"/>
      <c r="F28" s="81">
        <f t="shared" si="0"/>
        <v>2</v>
      </c>
      <c r="G28" s="81">
        <f t="shared" si="1"/>
        <v>0</v>
      </c>
      <c r="H28" s="81">
        <f t="shared" si="2"/>
        <v>7</v>
      </c>
      <c r="I28" s="81">
        <f t="shared" si="3"/>
        <v>2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6">AVERAGE(F22:F28)</f>
        <v>0.2857142857142857</v>
      </c>
      <c r="AC28" s="120">
        <f t="shared" si="6"/>
        <v>0</v>
      </c>
    </row>
    <row r="29" spans="1:29" ht="13.8" x14ac:dyDescent="0.25">
      <c r="A29" s="95">
        <v>43887</v>
      </c>
      <c r="B29" s="81">
        <v>18</v>
      </c>
      <c r="C29" s="81">
        <v>2</v>
      </c>
      <c r="D29" s="81">
        <v>11</v>
      </c>
      <c r="E29" s="81"/>
      <c r="F29" s="81">
        <f t="shared" si="0"/>
        <v>4</v>
      </c>
      <c r="G29" s="81">
        <f t="shared" si="1"/>
        <v>1</v>
      </c>
      <c r="H29" s="81">
        <f t="shared" si="2"/>
        <v>0</v>
      </c>
      <c r="I29" s="81">
        <f t="shared" si="3"/>
        <v>5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6"/>
        <v>0.8571428571428571</v>
      </c>
      <c r="AC29" s="120">
        <f t="shared" si="6"/>
        <v>0.14285714285714285</v>
      </c>
    </row>
    <row r="30" spans="1:29" ht="13.8" x14ac:dyDescent="0.25">
      <c r="A30" s="95">
        <v>43888</v>
      </c>
      <c r="B30" s="81">
        <v>38</v>
      </c>
      <c r="C30" s="81">
        <v>2</v>
      </c>
      <c r="D30" s="81">
        <v>11</v>
      </c>
      <c r="E30" s="81"/>
      <c r="F30" s="81">
        <f t="shared" si="0"/>
        <v>20</v>
      </c>
      <c r="G30" s="81">
        <f t="shared" si="1"/>
        <v>0</v>
      </c>
      <c r="H30" s="81">
        <f t="shared" si="2"/>
        <v>0</v>
      </c>
      <c r="I30" s="81">
        <f t="shared" si="3"/>
        <v>25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6"/>
        <v>3.7142857142857144</v>
      </c>
      <c r="AC30" s="120">
        <f t="shared" si="6"/>
        <v>0.14285714285714285</v>
      </c>
    </row>
    <row r="31" spans="1:29" ht="13.8" x14ac:dyDescent="0.25">
      <c r="A31" s="95">
        <v>43889</v>
      </c>
      <c r="B31" s="81">
        <v>57</v>
      </c>
      <c r="C31" s="81">
        <v>2</v>
      </c>
      <c r="D31" s="81">
        <v>11</v>
      </c>
      <c r="E31" s="81"/>
      <c r="F31" s="81">
        <f t="shared" si="0"/>
        <v>19</v>
      </c>
      <c r="G31" s="81">
        <f t="shared" si="1"/>
        <v>0</v>
      </c>
      <c r="H31" s="81">
        <f t="shared" si="2"/>
        <v>0</v>
      </c>
      <c r="I31" s="81">
        <f t="shared" si="3"/>
        <v>44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6"/>
        <v>6.4285714285714288</v>
      </c>
      <c r="AC31" s="120">
        <f t="shared" si="6"/>
        <v>0.14285714285714285</v>
      </c>
    </row>
    <row r="32" spans="1:29" ht="13.8" x14ac:dyDescent="0.25">
      <c r="A32" s="95">
        <v>43890</v>
      </c>
      <c r="B32" s="81">
        <v>100</v>
      </c>
      <c r="C32" s="81">
        <v>2</v>
      </c>
      <c r="D32" s="81">
        <v>12</v>
      </c>
      <c r="E32" s="81"/>
      <c r="F32" s="81">
        <f t="shared" si="0"/>
        <v>43</v>
      </c>
      <c r="G32" s="81">
        <f t="shared" si="1"/>
        <v>0</v>
      </c>
      <c r="H32" s="81">
        <f t="shared" si="2"/>
        <v>1</v>
      </c>
      <c r="I32" s="81">
        <f t="shared" si="3"/>
        <v>86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6"/>
        <v>12.571428571428571</v>
      </c>
      <c r="AC32" s="120">
        <f t="shared" si="6"/>
        <v>0.14285714285714285</v>
      </c>
    </row>
    <row r="33" spans="1:29" ht="13.8" x14ac:dyDescent="0.25">
      <c r="A33" s="95">
        <v>43891</v>
      </c>
      <c r="B33" s="81">
        <v>130</v>
      </c>
      <c r="C33" s="81">
        <v>2</v>
      </c>
      <c r="D33" s="81">
        <v>12</v>
      </c>
      <c r="E33" s="81"/>
      <c r="F33" s="81">
        <f t="shared" si="0"/>
        <v>30</v>
      </c>
      <c r="G33" s="81">
        <f t="shared" si="1"/>
        <v>0</v>
      </c>
      <c r="H33" s="81">
        <f t="shared" si="2"/>
        <v>0</v>
      </c>
      <c r="I33" s="81">
        <f t="shared" si="3"/>
        <v>116</v>
      </c>
      <c r="J33" s="82">
        <f>F33/I32*$B$2/($B$2-B32)</f>
        <v>0.3488377437269925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1.5384615384615385E-2</v>
      </c>
      <c r="O33" s="84"/>
      <c r="P33" s="85">
        <f>D33/B33</f>
        <v>9.2307692307692313E-2</v>
      </c>
      <c r="Q33" s="87">
        <f>N33</f>
        <v>1.5384615384615385E-2</v>
      </c>
      <c r="R33" s="96">
        <f t="shared" ref="R33" si="7">IF(P33="","",1-SUM(P33:Q33))</f>
        <v>0.89230769230769225</v>
      </c>
      <c r="AB33" s="119">
        <f t="shared" si="6"/>
        <v>16.857142857142858</v>
      </c>
      <c r="AC33" s="120">
        <f t="shared" si="6"/>
        <v>0.14285714285714285</v>
      </c>
    </row>
    <row r="34" spans="1:29" ht="13.8" x14ac:dyDescent="0.25">
      <c r="A34" s="95">
        <v>43892</v>
      </c>
      <c r="B34" s="81">
        <v>191</v>
      </c>
      <c r="C34" s="81">
        <v>3</v>
      </c>
      <c r="D34" s="81">
        <v>12</v>
      </c>
      <c r="E34" s="81"/>
      <c r="F34" s="81">
        <f t="shared" si="0"/>
        <v>61</v>
      </c>
      <c r="G34" s="81">
        <f t="shared" si="1"/>
        <v>1</v>
      </c>
      <c r="H34" s="81">
        <f t="shared" si="2"/>
        <v>0</v>
      </c>
      <c r="I34" s="81">
        <f t="shared" si="3"/>
        <v>176</v>
      </c>
      <c r="J34" s="82">
        <f t="shared" ref="J34:J72" si="8">F34/I33*$B$2/($B$2-B33)</f>
        <v>0.52586311628477544</v>
      </c>
      <c r="K34" s="82">
        <f t="shared" ref="K34:K69" si="9">G34/I33</f>
        <v>8.6206896551724137E-3</v>
      </c>
      <c r="L34" s="82">
        <f t="shared" ref="L34:L69" si="10">H34/I33</f>
        <v>0</v>
      </c>
      <c r="M34" s="81">
        <f t="shared" ref="M34:M65" si="11">J34/(K34+L34)</f>
        <v>61.000121489033951</v>
      </c>
      <c r="N34" s="84">
        <f t="shared" ref="N34:N82" si="12">C34/B34</f>
        <v>1.5706806282722512E-2</v>
      </c>
      <c r="O34" s="84"/>
      <c r="P34" s="85">
        <f t="shared" ref="P34:P97" si="13">D34/B34</f>
        <v>6.2827225130890049E-2</v>
      </c>
      <c r="Q34" s="87">
        <f t="shared" ref="Q34:Q97" si="14">N34</f>
        <v>1.5706806282722512E-2</v>
      </c>
      <c r="R34" s="96">
        <f t="shared" ref="R34:R97" si="15">IF(P34="","",1-SUM(P34:Q34))</f>
        <v>0.92146596858638741</v>
      </c>
      <c r="AB34" s="119">
        <f t="shared" si="6"/>
        <v>25.571428571428573</v>
      </c>
      <c r="AC34" s="120">
        <f t="shared" si="6"/>
        <v>0.2857142857142857</v>
      </c>
    </row>
    <row r="35" spans="1:29" ht="13.8" x14ac:dyDescent="0.25">
      <c r="A35" s="95">
        <v>43893</v>
      </c>
      <c r="B35" s="81">
        <v>204</v>
      </c>
      <c r="C35" s="81">
        <v>4</v>
      </c>
      <c r="D35" s="81">
        <v>12</v>
      </c>
      <c r="E35" s="81"/>
      <c r="F35" s="81">
        <f t="shared" si="0"/>
        <v>13</v>
      </c>
      <c r="G35" s="81">
        <f t="shared" si="1"/>
        <v>1</v>
      </c>
      <c r="H35" s="81">
        <f t="shared" si="2"/>
        <v>0</v>
      </c>
      <c r="I35" s="81">
        <f t="shared" si="3"/>
        <v>188</v>
      </c>
      <c r="J35" s="82">
        <f t="shared" si="8"/>
        <v>7.3863852500253069E-2</v>
      </c>
      <c r="K35" s="82">
        <f t="shared" si="9"/>
        <v>5.681818181818182E-3</v>
      </c>
      <c r="L35" s="82">
        <f t="shared" si="10"/>
        <v>0</v>
      </c>
      <c r="M35" s="83">
        <f t="shared" si="11"/>
        <v>13.00003804004454</v>
      </c>
      <c r="N35" s="84">
        <f t="shared" si="12"/>
        <v>1.9607843137254902E-2</v>
      </c>
      <c r="O35" s="84"/>
      <c r="P35" s="85">
        <f t="shared" si="13"/>
        <v>5.8823529411764705E-2</v>
      </c>
      <c r="Q35" s="87">
        <f t="shared" si="14"/>
        <v>1.9607843137254902E-2</v>
      </c>
      <c r="R35" s="96">
        <f t="shared" si="15"/>
        <v>0.92156862745098045</v>
      </c>
      <c r="AB35" s="119">
        <f t="shared" si="6"/>
        <v>27.142857142857142</v>
      </c>
      <c r="AC35" s="120">
        <f t="shared" si="6"/>
        <v>0.42857142857142855</v>
      </c>
    </row>
    <row r="36" spans="1:29" ht="13.8" x14ac:dyDescent="0.25">
      <c r="A36" s="95">
        <v>43894</v>
      </c>
      <c r="B36" s="81">
        <v>285</v>
      </c>
      <c r="C36" s="81">
        <v>4</v>
      </c>
      <c r="D36" s="81">
        <v>12</v>
      </c>
      <c r="E36" s="81"/>
      <c r="F36" s="81">
        <f t="shared" si="0"/>
        <v>81</v>
      </c>
      <c r="G36" s="81">
        <f t="shared" si="1"/>
        <v>0</v>
      </c>
      <c r="H36" s="81">
        <f t="shared" si="2"/>
        <v>0</v>
      </c>
      <c r="I36" s="81">
        <f t="shared" si="3"/>
        <v>269</v>
      </c>
      <c r="J36" s="82">
        <f t="shared" si="8"/>
        <v>0.43085241037741995</v>
      </c>
      <c r="K36" s="82">
        <f t="shared" si="9"/>
        <v>0</v>
      </c>
      <c r="L36" s="82">
        <f t="shared" si="10"/>
        <v>0</v>
      </c>
      <c r="M36" s="81">
        <v>0</v>
      </c>
      <c r="N36" s="84">
        <f t="shared" si="12"/>
        <v>1.4035087719298246E-2</v>
      </c>
      <c r="O36" s="84"/>
      <c r="P36" s="85">
        <f t="shared" si="13"/>
        <v>4.2105263157894736E-2</v>
      </c>
      <c r="Q36" s="87">
        <f t="shared" si="14"/>
        <v>1.4035087719298246E-2</v>
      </c>
      <c r="R36" s="96">
        <f t="shared" si="15"/>
        <v>0.94385964912280707</v>
      </c>
      <c r="AB36" s="119">
        <f t="shared" si="6"/>
        <v>38.142857142857146</v>
      </c>
      <c r="AC36" s="120">
        <f t="shared" si="6"/>
        <v>0.2857142857142857</v>
      </c>
    </row>
    <row r="37" spans="1:29" ht="13.8" x14ac:dyDescent="0.25">
      <c r="A37" s="95">
        <v>43895</v>
      </c>
      <c r="B37" s="81">
        <v>377</v>
      </c>
      <c r="C37" s="81">
        <v>6</v>
      </c>
      <c r="D37" s="81">
        <v>12</v>
      </c>
      <c r="E37" s="81"/>
      <c r="F37" s="81">
        <f t="shared" si="0"/>
        <v>92</v>
      </c>
      <c r="G37" s="81">
        <f t="shared" si="1"/>
        <v>2</v>
      </c>
      <c r="H37" s="81">
        <f t="shared" si="2"/>
        <v>0</v>
      </c>
      <c r="I37" s="81">
        <f t="shared" si="3"/>
        <v>359</v>
      </c>
      <c r="J37" s="82">
        <f t="shared" si="8"/>
        <v>0.34200892823827184</v>
      </c>
      <c r="K37" s="82">
        <f t="shared" si="9"/>
        <v>7.4349442379182153E-3</v>
      </c>
      <c r="L37" s="82">
        <f t="shared" si="10"/>
        <v>0</v>
      </c>
      <c r="M37" s="83">
        <f t="shared" si="11"/>
        <v>46.000200848047562</v>
      </c>
      <c r="N37" s="84">
        <f t="shared" si="12"/>
        <v>1.5915119363395226E-2</v>
      </c>
      <c r="O37" s="84"/>
      <c r="P37" s="85">
        <f t="shared" si="13"/>
        <v>3.1830238726790451E-2</v>
      </c>
      <c r="Q37" s="87">
        <f t="shared" si="14"/>
        <v>1.5915119363395226E-2</v>
      </c>
      <c r="R37" s="96">
        <f t="shared" si="15"/>
        <v>0.95225464190981435</v>
      </c>
      <c r="AB37" s="119">
        <f t="shared" si="6"/>
        <v>48.428571428571431</v>
      </c>
      <c r="AC37" s="120">
        <f t="shared" si="6"/>
        <v>0.5714285714285714</v>
      </c>
    </row>
    <row r="38" spans="1:29" ht="13.8" x14ac:dyDescent="0.25">
      <c r="A38" s="95">
        <v>43896</v>
      </c>
      <c r="B38" s="81">
        <v>653</v>
      </c>
      <c r="C38" s="81">
        <v>9</v>
      </c>
      <c r="D38" s="81">
        <v>12</v>
      </c>
      <c r="E38" s="81"/>
      <c r="F38" s="81">
        <f t="shared" si="0"/>
        <v>276</v>
      </c>
      <c r="G38" s="81">
        <f t="shared" si="1"/>
        <v>3</v>
      </c>
      <c r="H38" s="81">
        <f t="shared" si="2"/>
        <v>0</v>
      </c>
      <c r="I38" s="81">
        <f t="shared" si="3"/>
        <v>632</v>
      </c>
      <c r="J38" s="82">
        <f t="shared" si="8"/>
        <v>0.76880666880637172</v>
      </c>
      <c r="K38" s="82">
        <f t="shared" si="9"/>
        <v>8.356545961002786E-3</v>
      </c>
      <c r="L38" s="82">
        <f t="shared" si="10"/>
        <v>0</v>
      </c>
      <c r="M38" s="81">
        <f t="shared" si="11"/>
        <v>92.00053136716248</v>
      </c>
      <c r="N38" s="84">
        <f t="shared" si="12"/>
        <v>1.3782542113323124E-2</v>
      </c>
      <c r="O38" s="84"/>
      <c r="P38" s="85">
        <f t="shared" si="13"/>
        <v>1.8376722817764167E-2</v>
      </c>
      <c r="Q38" s="87">
        <f t="shared" si="14"/>
        <v>1.3782542113323124E-2</v>
      </c>
      <c r="R38" s="96">
        <f t="shared" si="15"/>
        <v>0.96784073506891266</v>
      </c>
      <c r="AB38" s="119">
        <f t="shared" si="6"/>
        <v>85.142857142857139</v>
      </c>
      <c r="AC38" s="120">
        <f t="shared" si="6"/>
        <v>1</v>
      </c>
    </row>
    <row r="39" spans="1:29" ht="13.8" x14ac:dyDescent="0.25">
      <c r="A39" s="95">
        <v>43897</v>
      </c>
      <c r="B39" s="81">
        <v>949</v>
      </c>
      <c r="C39" s="81">
        <v>11</v>
      </c>
      <c r="D39" s="81">
        <v>12</v>
      </c>
      <c r="E39" s="81"/>
      <c r="F39" s="81">
        <f t="shared" si="0"/>
        <v>296</v>
      </c>
      <c r="G39" s="81">
        <f t="shared" si="1"/>
        <v>2</v>
      </c>
      <c r="H39" s="81">
        <f t="shared" si="2"/>
        <v>0</v>
      </c>
      <c r="I39" s="81">
        <f t="shared" si="3"/>
        <v>926</v>
      </c>
      <c r="J39" s="82">
        <f t="shared" si="8"/>
        <v>0.46835911587157925</v>
      </c>
      <c r="K39" s="82">
        <f t="shared" si="9"/>
        <v>3.1645569620253164E-3</v>
      </c>
      <c r="L39" s="82">
        <f t="shared" si="10"/>
        <v>0</v>
      </c>
      <c r="M39" s="81">
        <f t="shared" si="11"/>
        <v>148.00148061541904</v>
      </c>
      <c r="N39" s="84">
        <f t="shared" si="12"/>
        <v>1.1591148577449948E-2</v>
      </c>
      <c r="O39" s="84"/>
      <c r="P39" s="85">
        <f t="shared" si="13"/>
        <v>1.2644889357218124E-2</v>
      </c>
      <c r="Q39" s="87">
        <f t="shared" si="14"/>
        <v>1.1591148577449948E-2</v>
      </c>
      <c r="R39" s="96">
        <f t="shared" si="15"/>
        <v>0.97576396206533189</v>
      </c>
      <c r="AB39" s="119">
        <f t="shared" si="6"/>
        <v>121.28571428571429</v>
      </c>
      <c r="AC39" s="120">
        <f t="shared" si="6"/>
        <v>1.2857142857142858</v>
      </c>
    </row>
    <row r="40" spans="1:29" ht="13.8" x14ac:dyDescent="0.25">
      <c r="A40" s="95">
        <v>43898</v>
      </c>
      <c r="B40" s="81">
        <v>1126</v>
      </c>
      <c r="C40" s="81">
        <v>19</v>
      </c>
      <c r="D40" s="81">
        <v>12</v>
      </c>
      <c r="E40" s="81"/>
      <c r="F40" s="81">
        <f t="shared" si="0"/>
        <v>177</v>
      </c>
      <c r="G40" s="81">
        <f t="shared" si="1"/>
        <v>8</v>
      </c>
      <c r="H40" s="81">
        <f t="shared" si="2"/>
        <v>0</v>
      </c>
      <c r="I40" s="81">
        <f t="shared" si="3"/>
        <v>1095</v>
      </c>
      <c r="J40" s="82">
        <f t="shared" si="8"/>
        <v>0.1911474874827461</v>
      </c>
      <c r="K40" s="82">
        <f t="shared" si="9"/>
        <v>8.6393088552915772E-3</v>
      </c>
      <c r="L40" s="82">
        <f t="shared" si="10"/>
        <v>0</v>
      </c>
      <c r="M40" s="81">
        <f t="shared" si="11"/>
        <v>22.125321676127861</v>
      </c>
      <c r="N40" s="84">
        <f t="shared" si="12"/>
        <v>1.6873889875666074E-2</v>
      </c>
      <c r="O40" s="84"/>
      <c r="P40" s="85">
        <f t="shared" si="13"/>
        <v>1.0657193605683837E-2</v>
      </c>
      <c r="Q40" s="87">
        <f t="shared" si="14"/>
        <v>1.6873889875666074E-2</v>
      </c>
      <c r="R40" s="96">
        <f t="shared" si="15"/>
        <v>0.97246891651865008</v>
      </c>
      <c r="AB40" s="119">
        <f t="shared" si="6"/>
        <v>142.28571428571428</v>
      </c>
      <c r="AC40" s="120">
        <f t="shared" si="6"/>
        <v>2.4285714285714284</v>
      </c>
    </row>
    <row r="41" spans="1:29" ht="13.8" x14ac:dyDescent="0.25">
      <c r="A41" s="95">
        <v>43899</v>
      </c>
      <c r="B41" s="81">
        <v>1209</v>
      </c>
      <c r="C41" s="81">
        <v>19</v>
      </c>
      <c r="D41" s="81">
        <v>12</v>
      </c>
      <c r="E41" s="81"/>
      <c r="F41" s="81">
        <f t="shared" si="0"/>
        <v>83</v>
      </c>
      <c r="G41" s="81">
        <f t="shared" si="1"/>
        <v>0</v>
      </c>
      <c r="H41" s="81">
        <f t="shared" si="2"/>
        <v>0</v>
      </c>
      <c r="I41" s="81">
        <f t="shared" si="3"/>
        <v>1178</v>
      </c>
      <c r="J41" s="82">
        <f t="shared" si="8"/>
        <v>7.5800394351878991E-2</v>
      </c>
      <c r="K41" s="82">
        <f t="shared" si="9"/>
        <v>0</v>
      </c>
      <c r="L41" s="82">
        <f t="shared" si="10"/>
        <v>0</v>
      </c>
      <c r="M41" s="81">
        <v>0</v>
      </c>
      <c r="N41" s="84">
        <f t="shared" si="12"/>
        <v>1.5715467328370553E-2</v>
      </c>
      <c r="O41" s="84"/>
      <c r="P41" s="85">
        <f t="shared" si="13"/>
        <v>9.9255583126550868E-3</v>
      </c>
      <c r="Q41" s="87">
        <f t="shared" si="14"/>
        <v>1.5715467328370553E-2</v>
      </c>
      <c r="R41" s="96">
        <f t="shared" si="15"/>
        <v>0.97435897435897434</v>
      </c>
      <c r="AB41" s="119">
        <f t="shared" si="6"/>
        <v>145.42857142857142</v>
      </c>
      <c r="AC41" s="120">
        <f t="shared" si="6"/>
        <v>2.2857142857142856</v>
      </c>
    </row>
    <row r="42" spans="1:29" ht="13.8" x14ac:dyDescent="0.25">
      <c r="A42" s="95">
        <v>43900</v>
      </c>
      <c r="B42" s="81">
        <v>1784</v>
      </c>
      <c r="C42" s="81">
        <v>33</v>
      </c>
      <c r="D42" s="81">
        <v>12</v>
      </c>
      <c r="E42" s="81"/>
      <c r="F42" s="81">
        <f t="shared" si="0"/>
        <v>575</v>
      </c>
      <c r="G42" s="81">
        <f t="shared" si="1"/>
        <v>14</v>
      </c>
      <c r="H42" s="81">
        <f t="shared" si="2"/>
        <v>0</v>
      </c>
      <c r="I42" s="81">
        <f t="shared" si="3"/>
        <v>1739</v>
      </c>
      <c r="J42" s="82">
        <f t="shared" si="8"/>
        <v>0.48812449098706379</v>
      </c>
      <c r="K42" s="82">
        <f t="shared" si="9"/>
        <v>1.1884550084889643E-2</v>
      </c>
      <c r="L42" s="82">
        <f t="shared" si="10"/>
        <v>0</v>
      </c>
      <c r="M42" s="81">
        <f t="shared" si="11"/>
        <v>41.072189313054366</v>
      </c>
      <c r="N42" s="84">
        <f t="shared" si="12"/>
        <v>1.8497757847533634E-2</v>
      </c>
      <c r="O42" s="84"/>
      <c r="P42" s="85">
        <f t="shared" si="13"/>
        <v>6.7264573991031393E-3</v>
      </c>
      <c r="Q42" s="87">
        <f t="shared" si="14"/>
        <v>1.8497757847533634E-2</v>
      </c>
      <c r="R42" s="96">
        <f t="shared" si="15"/>
        <v>0.97477578475336324</v>
      </c>
      <c r="AB42" s="119">
        <f t="shared" si="6"/>
        <v>225.71428571428572</v>
      </c>
      <c r="AC42" s="120">
        <f t="shared" si="6"/>
        <v>4.1428571428571432</v>
      </c>
    </row>
    <row r="43" spans="1:29" ht="13.8" x14ac:dyDescent="0.25">
      <c r="A43" s="95">
        <v>43901</v>
      </c>
      <c r="B43" s="81">
        <v>2281</v>
      </c>
      <c r="C43" s="81">
        <v>48</v>
      </c>
      <c r="D43" s="81">
        <v>12</v>
      </c>
      <c r="E43" s="81"/>
      <c r="F43" s="81">
        <f t="shared" si="0"/>
        <v>497</v>
      </c>
      <c r="G43" s="81">
        <f t="shared" si="1"/>
        <v>15</v>
      </c>
      <c r="H43" s="81">
        <f t="shared" si="2"/>
        <v>0</v>
      </c>
      <c r="I43" s="81">
        <f t="shared" si="3"/>
        <v>2221</v>
      </c>
      <c r="J43" s="82">
        <f t="shared" si="8"/>
        <v>0.28580424609079935</v>
      </c>
      <c r="K43" s="82">
        <f t="shared" si="9"/>
        <v>8.6256469235192635E-3</v>
      </c>
      <c r="L43" s="82">
        <f t="shared" si="10"/>
        <v>0</v>
      </c>
      <c r="M43" s="81">
        <f t="shared" si="11"/>
        <v>33.134238930126671</v>
      </c>
      <c r="N43" s="84">
        <f t="shared" si="12"/>
        <v>2.1043402016659361E-2</v>
      </c>
      <c r="O43" s="84"/>
      <c r="P43" s="85">
        <f t="shared" si="13"/>
        <v>5.2608505041648402E-3</v>
      </c>
      <c r="Q43" s="87">
        <f t="shared" si="14"/>
        <v>2.1043402016659361E-2</v>
      </c>
      <c r="R43" s="96">
        <f t="shared" si="15"/>
        <v>0.97369574747917575</v>
      </c>
      <c r="AB43" s="119">
        <f t="shared" si="6"/>
        <v>285.14285714285717</v>
      </c>
      <c r="AC43" s="120">
        <f t="shared" si="6"/>
        <v>6.2857142857142856</v>
      </c>
    </row>
    <row r="44" spans="1:29" ht="13.8" x14ac:dyDescent="0.25">
      <c r="A44" s="95">
        <v>43902</v>
      </c>
      <c r="B44" s="81">
        <v>2281</v>
      </c>
      <c r="C44" s="81">
        <v>48</v>
      </c>
      <c r="D44" s="81">
        <v>12</v>
      </c>
      <c r="E44" s="81"/>
      <c r="F44" s="81">
        <f>1380/2</f>
        <v>690</v>
      </c>
      <c r="G44" s="81">
        <f>31/2</f>
        <v>15.5</v>
      </c>
      <c r="H44" s="81">
        <f t="shared" ref="H44:H54" si="16">D44-D43</f>
        <v>0</v>
      </c>
      <c r="I44" s="81">
        <f t="shared" si="3"/>
        <v>2221</v>
      </c>
      <c r="J44" s="82">
        <f t="shared" si="8"/>
        <v>0.31068172583251435</v>
      </c>
      <c r="K44" s="82">
        <f t="shared" si="9"/>
        <v>6.9788383610986044E-3</v>
      </c>
      <c r="L44" s="82">
        <f t="shared" si="10"/>
        <v>0</v>
      </c>
      <c r="M44" s="81">
        <f t="shared" si="11"/>
        <v>44.517684714452542</v>
      </c>
      <c r="N44" s="84">
        <f t="shared" si="12"/>
        <v>2.1043402016659361E-2</v>
      </c>
      <c r="O44" s="84"/>
      <c r="P44" s="85">
        <f t="shared" si="13"/>
        <v>5.2608505041648402E-3</v>
      </c>
      <c r="Q44" s="87">
        <f t="shared" si="14"/>
        <v>2.1043402016659361E-2</v>
      </c>
      <c r="R44" s="96">
        <f t="shared" si="15"/>
        <v>0.97369574747917575</v>
      </c>
      <c r="AB44" s="119">
        <f t="shared" ref="AB44:AC59" si="17">AVERAGE(F38:F44)</f>
        <v>370.57142857142856</v>
      </c>
      <c r="AC44" s="120">
        <f t="shared" si="17"/>
        <v>8.2142857142857135</v>
      </c>
    </row>
    <row r="45" spans="1:29" ht="13.8" x14ac:dyDescent="0.25">
      <c r="A45" s="95">
        <v>43903</v>
      </c>
      <c r="B45" s="81">
        <v>3661</v>
      </c>
      <c r="C45" s="81">
        <v>79</v>
      </c>
      <c r="D45" s="81">
        <v>12</v>
      </c>
      <c r="E45" s="81" t="s">
        <v>165</v>
      </c>
      <c r="F45" s="81">
        <f>1380/2</f>
        <v>690</v>
      </c>
      <c r="G45" s="81">
        <f>31/2</f>
        <v>15.5</v>
      </c>
      <c r="H45" s="81">
        <f t="shared" si="16"/>
        <v>0</v>
      </c>
      <c r="I45" s="81">
        <f t="shared" si="3"/>
        <v>3570</v>
      </c>
      <c r="J45" s="82">
        <f t="shared" si="8"/>
        <v>0.31068172583251435</v>
      </c>
      <c r="K45" s="82">
        <f t="shared" si="9"/>
        <v>6.9788383610986044E-3</v>
      </c>
      <c r="L45" s="82">
        <f t="shared" si="10"/>
        <v>0</v>
      </c>
      <c r="M45" s="81">
        <f t="shared" si="11"/>
        <v>44.517684714452542</v>
      </c>
      <c r="N45" s="84">
        <f t="shared" si="12"/>
        <v>2.1578803605572249E-2</v>
      </c>
      <c r="O45" s="84"/>
      <c r="P45" s="85">
        <f t="shared" si="13"/>
        <v>3.2777929527451517E-3</v>
      </c>
      <c r="Q45" s="87">
        <f t="shared" si="14"/>
        <v>2.1578803605572249E-2</v>
      </c>
      <c r="R45" s="96">
        <f t="shared" si="15"/>
        <v>0.9751434034416826</v>
      </c>
      <c r="AB45" s="119">
        <f t="shared" si="17"/>
        <v>429.71428571428572</v>
      </c>
      <c r="AC45" s="120">
        <f t="shared" si="17"/>
        <v>10</v>
      </c>
    </row>
    <row r="46" spans="1:29" ht="13.8" x14ac:dyDescent="0.25">
      <c r="A46" s="97">
        <v>43904</v>
      </c>
      <c r="B46" s="88">
        <v>4469</v>
      </c>
      <c r="C46" s="88">
        <v>91</v>
      </c>
      <c r="D46" s="88">
        <v>12</v>
      </c>
      <c r="E46" s="88" t="s">
        <v>153</v>
      </c>
      <c r="F46" s="88">
        <f>B46-B45</f>
        <v>808</v>
      </c>
      <c r="G46" s="88">
        <f>C46-C45</f>
        <v>12</v>
      </c>
      <c r="H46" s="88">
        <f t="shared" si="16"/>
        <v>0</v>
      </c>
      <c r="I46" s="88">
        <f t="shared" si="3"/>
        <v>4366</v>
      </c>
      <c r="J46" s="82">
        <f t="shared" si="8"/>
        <v>0.22634322714137714</v>
      </c>
      <c r="K46" s="89">
        <f t="shared" si="9"/>
        <v>3.3613445378151263E-3</v>
      </c>
      <c r="L46" s="89">
        <f t="shared" si="10"/>
        <v>0</v>
      </c>
      <c r="M46" s="88">
        <f t="shared" si="11"/>
        <v>67.337110074559689</v>
      </c>
      <c r="N46" s="84">
        <f t="shared" si="12"/>
        <v>2.0362497202953682E-2</v>
      </c>
      <c r="O46" s="84"/>
      <c r="P46" s="85">
        <f t="shared" si="13"/>
        <v>2.6851644663235625E-3</v>
      </c>
      <c r="Q46" s="87">
        <f t="shared" si="14"/>
        <v>2.0362497202953682E-2</v>
      </c>
      <c r="R46" s="96">
        <f t="shared" si="15"/>
        <v>0.9769523383307227</v>
      </c>
      <c r="AB46" s="119">
        <f t="shared" si="17"/>
        <v>502.85714285714283</v>
      </c>
      <c r="AC46" s="120">
        <f t="shared" si="17"/>
        <v>11.428571428571429</v>
      </c>
    </row>
    <row r="47" spans="1:29" ht="13.8" x14ac:dyDescent="0.25">
      <c r="A47" s="98">
        <v>43905</v>
      </c>
      <c r="B47" s="90">
        <v>4499</v>
      </c>
      <c r="C47" s="90">
        <v>91</v>
      </c>
      <c r="D47" s="90">
        <v>12</v>
      </c>
      <c r="E47" s="90"/>
      <c r="F47" s="90">
        <f t="shared" ref="F47:F64" si="18">B47-B46</f>
        <v>30</v>
      </c>
      <c r="G47" s="90">
        <f>57/2</f>
        <v>28.5</v>
      </c>
      <c r="H47" s="90">
        <f t="shared" si="16"/>
        <v>0</v>
      </c>
      <c r="I47" s="90">
        <f t="shared" si="3"/>
        <v>4396</v>
      </c>
      <c r="J47" s="91">
        <f t="shared" si="8"/>
        <v>6.871748537148171E-3</v>
      </c>
      <c r="K47" s="91">
        <f t="shared" si="9"/>
        <v>6.5277141548327989E-3</v>
      </c>
      <c r="L47" s="91">
        <f t="shared" si="10"/>
        <v>0</v>
      </c>
      <c r="M47" s="90">
        <f t="shared" si="11"/>
        <v>1.0527036530943479</v>
      </c>
      <c r="N47" s="92">
        <f t="shared" si="12"/>
        <v>2.022671704823294E-2</v>
      </c>
      <c r="O47" s="92"/>
      <c r="P47" s="85">
        <f t="shared" si="13"/>
        <v>2.6672593909757725E-3</v>
      </c>
      <c r="Q47" s="87">
        <f t="shared" si="14"/>
        <v>2.022671704823294E-2</v>
      </c>
      <c r="R47" s="96">
        <f t="shared" si="15"/>
        <v>0.97710602356079124</v>
      </c>
      <c r="AB47" s="119">
        <f t="shared" si="17"/>
        <v>481.85714285714283</v>
      </c>
      <c r="AC47" s="120">
        <f t="shared" si="17"/>
        <v>14.357142857142858</v>
      </c>
    </row>
    <row r="48" spans="1:29" ht="13.8" x14ac:dyDescent="0.25">
      <c r="A48" s="97">
        <v>43906</v>
      </c>
      <c r="B48" s="88">
        <v>6633</v>
      </c>
      <c r="C48" s="88">
        <v>148</v>
      </c>
      <c r="D48" s="88">
        <v>12</v>
      </c>
      <c r="E48" s="88" t="s">
        <v>166</v>
      </c>
      <c r="F48" s="88">
        <f t="shared" si="18"/>
        <v>2134</v>
      </c>
      <c r="G48" s="88">
        <f>57/2</f>
        <v>28.5</v>
      </c>
      <c r="H48" s="88">
        <f t="shared" si="16"/>
        <v>0</v>
      </c>
      <c r="I48" s="88">
        <f t="shared" si="3"/>
        <v>6473</v>
      </c>
      <c r="J48" s="82">
        <f t="shared" si="8"/>
        <v>0.48547477180367632</v>
      </c>
      <c r="K48" s="89">
        <f t="shared" si="9"/>
        <v>6.4831665150136492E-3</v>
      </c>
      <c r="L48" s="89">
        <f t="shared" si="10"/>
        <v>0</v>
      </c>
      <c r="M48" s="88">
        <f t="shared" si="11"/>
        <v>74.882354275402136</v>
      </c>
      <c r="N48" s="84">
        <f t="shared" si="12"/>
        <v>2.2312679029096939E-2</v>
      </c>
      <c r="O48" s="84"/>
      <c r="P48" s="85">
        <f t="shared" si="13"/>
        <v>1.8091361374943465E-3</v>
      </c>
      <c r="Q48" s="87">
        <f t="shared" si="14"/>
        <v>2.2312679029096939E-2</v>
      </c>
      <c r="R48" s="96">
        <f t="shared" si="15"/>
        <v>0.97587818483340871</v>
      </c>
      <c r="AB48" s="119">
        <f t="shared" si="17"/>
        <v>774.85714285714289</v>
      </c>
      <c r="AC48" s="120">
        <f t="shared" si="17"/>
        <v>18.428571428571427</v>
      </c>
    </row>
    <row r="49" spans="1:29" ht="13.8" x14ac:dyDescent="0.25">
      <c r="A49" s="97">
        <v>43907</v>
      </c>
      <c r="B49" s="88">
        <v>7652</v>
      </c>
      <c r="C49" s="88">
        <v>148</v>
      </c>
      <c r="D49" s="88">
        <v>12</v>
      </c>
      <c r="E49" s="88" t="s">
        <v>167</v>
      </c>
      <c r="F49" s="88">
        <f t="shared" si="18"/>
        <v>1019</v>
      </c>
      <c r="G49" s="88">
        <f>95/3</f>
        <v>31.666666666666668</v>
      </c>
      <c r="H49" s="88">
        <f t="shared" si="16"/>
        <v>0</v>
      </c>
      <c r="I49" s="88">
        <f t="shared" si="3"/>
        <v>7492</v>
      </c>
      <c r="J49" s="82">
        <f t="shared" si="8"/>
        <v>0.15743914102166118</v>
      </c>
      <c r="K49" s="89">
        <f t="shared" si="9"/>
        <v>4.8921159688964421E-3</v>
      </c>
      <c r="L49" s="89">
        <f t="shared" si="10"/>
        <v>0</v>
      </c>
      <c r="M49" s="88">
        <f t="shared" si="11"/>
        <v>32.182217678943559</v>
      </c>
      <c r="N49" s="84">
        <f t="shared" si="12"/>
        <v>1.934134866701516E-2</v>
      </c>
      <c r="O49" s="84"/>
      <c r="P49" s="85">
        <f t="shared" si="13"/>
        <v>1.5682174594877157E-3</v>
      </c>
      <c r="Q49" s="87">
        <f t="shared" si="14"/>
        <v>1.934134866701516E-2</v>
      </c>
      <c r="R49" s="96">
        <f t="shared" si="15"/>
        <v>0.97909043387349715</v>
      </c>
      <c r="AB49" s="119">
        <f t="shared" si="17"/>
        <v>838.28571428571433</v>
      </c>
      <c r="AC49" s="120">
        <f t="shared" si="17"/>
        <v>20.952380952380953</v>
      </c>
    </row>
    <row r="50" spans="1:29" ht="13.8" x14ac:dyDescent="0.25">
      <c r="A50" s="97">
        <v>43908</v>
      </c>
      <c r="B50" s="88">
        <v>9043</v>
      </c>
      <c r="C50" s="88">
        <v>148</v>
      </c>
      <c r="D50" s="93">
        <v>12</v>
      </c>
      <c r="E50" s="93"/>
      <c r="F50" s="88">
        <f t="shared" si="18"/>
        <v>1391</v>
      </c>
      <c r="G50" s="88">
        <f>95/3</f>
        <v>31.666666666666668</v>
      </c>
      <c r="H50" s="88">
        <f t="shared" si="16"/>
        <v>0</v>
      </c>
      <c r="I50" s="88">
        <f t="shared" si="3"/>
        <v>8883</v>
      </c>
      <c r="J50" s="82">
        <f t="shared" si="8"/>
        <v>0.1856864770097002</v>
      </c>
      <c r="K50" s="89">
        <f t="shared" si="9"/>
        <v>4.2267307350062292E-3</v>
      </c>
      <c r="L50" s="89">
        <f t="shared" si="10"/>
        <v>0</v>
      </c>
      <c r="M50" s="88">
        <f t="shared" si="11"/>
        <v>43.931465866000224</v>
      </c>
      <c r="N50" s="84">
        <f t="shared" si="12"/>
        <v>1.6366250138228466E-2</v>
      </c>
      <c r="O50" s="84"/>
      <c r="P50" s="85">
        <f t="shared" si="13"/>
        <v>1.3269932544509565E-3</v>
      </c>
      <c r="Q50" s="87">
        <f t="shared" si="14"/>
        <v>1.6366250138228466E-2</v>
      </c>
      <c r="R50" s="96">
        <f t="shared" si="15"/>
        <v>0.98230675660732059</v>
      </c>
      <c r="AB50" s="119">
        <f t="shared" si="17"/>
        <v>966</v>
      </c>
      <c r="AC50" s="120">
        <f t="shared" si="17"/>
        <v>23.333333333333332</v>
      </c>
    </row>
    <row r="51" spans="1:29" ht="13.8" x14ac:dyDescent="0.25">
      <c r="A51" s="97">
        <v>43909</v>
      </c>
      <c r="B51" s="88">
        <v>10871</v>
      </c>
      <c r="C51" s="88">
        <v>243</v>
      </c>
      <c r="D51" s="93">
        <v>12</v>
      </c>
      <c r="E51" s="93"/>
      <c r="F51" s="88">
        <f t="shared" si="18"/>
        <v>1828</v>
      </c>
      <c r="G51" s="88">
        <f>95/3</f>
        <v>31.666666666666668</v>
      </c>
      <c r="H51" s="88">
        <f t="shared" si="16"/>
        <v>0</v>
      </c>
      <c r="I51" s="88">
        <f t="shared" si="3"/>
        <v>10616</v>
      </c>
      <c r="J51" s="82">
        <f t="shared" si="8"/>
        <v>0.20581484705936987</v>
      </c>
      <c r="K51" s="89">
        <f t="shared" si="9"/>
        <v>3.5648617208900897E-3</v>
      </c>
      <c r="L51" s="89">
        <f t="shared" si="10"/>
        <v>0</v>
      </c>
      <c r="M51" s="88">
        <f t="shared" si="11"/>
        <v>57.734314308264707</v>
      </c>
      <c r="N51" s="84">
        <f t="shared" si="12"/>
        <v>2.2353049397479532E-2</v>
      </c>
      <c r="O51" s="84"/>
      <c r="P51" s="85">
        <f t="shared" si="13"/>
        <v>1.1038542912335573E-3</v>
      </c>
      <c r="Q51" s="87">
        <f t="shared" si="14"/>
        <v>2.2353049397479532E-2</v>
      </c>
      <c r="R51" s="96">
        <f t="shared" si="15"/>
        <v>0.97654309631128688</v>
      </c>
      <c r="AB51" s="119">
        <f t="shared" si="17"/>
        <v>1128.5714285714287</v>
      </c>
      <c r="AC51" s="120">
        <f t="shared" si="17"/>
        <v>25.642857142857142</v>
      </c>
    </row>
    <row r="52" spans="1:29" ht="13.8" x14ac:dyDescent="0.25">
      <c r="A52" s="97">
        <v>43910</v>
      </c>
      <c r="B52" s="88">
        <v>12612</v>
      </c>
      <c r="C52" s="88">
        <v>450</v>
      </c>
      <c r="D52" s="93">
        <v>12</v>
      </c>
      <c r="E52" s="93"/>
      <c r="F52" s="88">
        <f t="shared" si="18"/>
        <v>1741</v>
      </c>
      <c r="G52" s="88">
        <f t="shared" ref="G52:G64" si="19">C52-C51</f>
        <v>207</v>
      </c>
      <c r="H52" s="88">
        <f t="shared" si="16"/>
        <v>0</v>
      </c>
      <c r="I52" s="88">
        <f t="shared" si="3"/>
        <v>12150</v>
      </c>
      <c r="J52" s="82">
        <f t="shared" si="8"/>
        <v>0.16402505687266308</v>
      </c>
      <c r="K52" s="89">
        <f t="shared" si="9"/>
        <v>1.9498869630746044E-2</v>
      </c>
      <c r="L52" s="89">
        <f t="shared" si="10"/>
        <v>0</v>
      </c>
      <c r="M52" s="88">
        <f t="shared" si="11"/>
        <v>8.412029003672421</v>
      </c>
      <c r="N52" s="84">
        <f t="shared" si="12"/>
        <v>3.5680304471931497E-2</v>
      </c>
      <c r="O52" s="84"/>
      <c r="P52" s="85">
        <f t="shared" si="13"/>
        <v>9.5147478591817321E-4</v>
      </c>
      <c r="Q52" s="87">
        <f t="shared" si="14"/>
        <v>3.5680304471931497E-2</v>
      </c>
      <c r="R52" s="96">
        <f t="shared" si="15"/>
        <v>0.96336822074215034</v>
      </c>
      <c r="AB52" s="119">
        <f t="shared" si="17"/>
        <v>1278.7142857142858</v>
      </c>
      <c r="AC52" s="120">
        <f t="shared" si="17"/>
        <v>53</v>
      </c>
    </row>
    <row r="53" spans="1:29" ht="13.8" x14ac:dyDescent="0.25">
      <c r="A53" s="97">
        <v>43911</v>
      </c>
      <c r="B53" s="88">
        <v>14282</v>
      </c>
      <c r="C53" s="88">
        <v>562</v>
      </c>
      <c r="D53" s="93">
        <v>12</v>
      </c>
      <c r="E53" s="93"/>
      <c r="F53" s="88">
        <f t="shared" si="18"/>
        <v>1670</v>
      </c>
      <c r="G53" s="88">
        <f t="shared" si="19"/>
        <v>112</v>
      </c>
      <c r="H53" s="88">
        <f t="shared" si="16"/>
        <v>0</v>
      </c>
      <c r="I53" s="88">
        <f t="shared" si="3"/>
        <v>13708</v>
      </c>
      <c r="J53" s="82">
        <f t="shared" si="8"/>
        <v>0.13747512230263545</v>
      </c>
      <c r="K53" s="89">
        <f t="shared" si="9"/>
        <v>9.2181069958847742E-3</v>
      </c>
      <c r="L53" s="89">
        <f t="shared" si="10"/>
        <v>0</v>
      </c>
      <c r="M53" s="88">
        <f t="shared" si="11"/>
        <v>14.913595856937684</v>
      </c>
      <c r="N53" s="84">
        <f t="shared" si="12"/>
        <v>3.9350231060075617E-2</v>
      </c>
      <c r="O53" s="84"/>
      <c r="P53" s="85">
        <f t="shared" si="13"/>
        <v>8.4021845679876765E-4</v>
      </c>
      <c r="Q53" s="87">
        <f t="shared" si="14"/>
        <v>3.9350231060075617E-2</v>
      </c>
      <c r="R53" s="96">
        <f t="shared" si="15"/>
        <v>0.95980955048312566</v>
      </c>
      <c r="AB53" s="119">
        <f t="shared" si="17"/>
        <v>1401.8571428571429</v>
      </c>
      <c r="AC53" s="120">
        <f t="shared" si="17"/>
        <v>67.285714285714292</v>
      </c>
    </row>
    <row r="54" spans="1:29" ht="13.8" x14ac:dyDescent="0.25">
      <c r="A54" s="95">
        <v>43912</v>
      </c>
      <c r="B54" s="81">
        <v>16018</v>
      </c>
      <c r="C54" s="81">
        <v>674</v>
      </c>
      <c r="D54" s="81">
        <v>2200</v>
      </c>
      <c r="E54" s="81"/>
      <c r="F54" s="81">
        <f t="shared" si="18"/>
        <v>1736</v>
      </c>
      <c r="G54" s="81">
        <f t="shared" si="19"/>
        <v>112</v>
      </c>
      <c r="H54" s="88">
        <f t="shared" si="16"/>
        <v>2188</v>
      </c>
      <c r="I54" s="81">
        <f t="shared" si="3"/>
        <v>13144</v>
      </c>
      <c r="J54" s="82">
        <f t="shared" si="8"/>
        <v>0.12666909279776301</v>
      </c>
      <c r="K54" s="82">
        <f t="shared" si="9"/>
        <v>8.1704114385760147E-3</v>
      </c>
      <c r="L54" s="82">
        <f t="shared" si="10"/>
        <v>0.15961482346075284</v>
      </c>
      <c r="M54" s="81">
        <f t="shared" si="11"/>
        <v>0.75494779307466753</v>
      </c>
      <c r="N54" s="84">
        <f t="shared" si="12"/>
        <v>4.2077662629541768E-2</v>
      </c>
      <c r="O54" s="84"/>
      <c r="P54" s="85">
        <f t="shared" si="13"/>
        <v>0.13734548632788113</v>
      </c>
      <c r="Q54" s="87">
        <f t="shared" si="14"/>
        <v>4.2077662629541768E-2</v>
      </c>
      <c r="R54" s="96">
        <f t="shared" si="15"/>
        <v>0.82057685104257705</v>
      </c>
      <c r="AB54" s="119">
        <f t="shared" si="17"/>
        <v>1645.5714285714287</v>
      </c>
      <c r="AC54" s="120">
        <f t="shared" si="17"/>
        <v>79.214285714285708</v>
      </c>
    </row>
    <row r="55" spans="1:29" ht="13.8" x14ac:dyDescent="0.25">
      <c r="A55" s="95">
        <v>43913</v>
      </c>
      <c r="B55" s="81">
        <v>19856</v>
      </c>
      <c r="C55" s="81">
        <v>860</v>
      </c>
      <c r="D55" s="81">
        <v>2200</v>
      </c>
      <c r="E55" s="81"/>
      <c r="F55" s="81">
        <f t="shared" si="18"/>
        <v>3838</v>
      </c>
      <c r="G55" s="81">
        <f t="shared" si="19"/>
        <v>186</v>
      </c>
      <c r="H55" s="88">
        <f>1081/2</f>
        <v>540.5</v>
      </c>
      <c r="I55" s="81">
        <f t="shared" si="3"/>
        <v>16796</v>
      </c>
      <c r="J55" s="82">
        <f t="shared" si="8"/>
        <v>0.29206802110086721</v>
      </c>
      <c r="K55" s="82">
        <f t="shared" si="9"/>
        <v>1.4150943396226415E-2</v>
      </c>
      <c r="L55" s="82">
        <f t="shared" si="10"/>
        <v>4.1121424223980525E-2</v>
      </c>
      <c r="M55" s="83">
        <f t="shared" si="11"/>
        <v>5.2841597651063985</v>
      </c>
      <c r="N55" s="84">
        <f t="shared" si="12"/>
        <v>4.3311845286059629E-2</v>
      </c>
      <c r="O55" s="84"/>
      <c r="P55" s="85">
        <f t="shared" si="13"/>
        <v>0.11079774375503626</v>
      </c>
      <c r="Q55" s="87">
        <f t="shared" si="14"/>
        <v>4.3311845286059629E-2</v>
      </c>
      <c r="R55" s="96">
        <f t="shared" si="15"/>
        <v>0.84589041095890405</v>
      </c>
      <c r="AB55" s="119">
        <f t="shared" si="17"/>
        <v>1889</v>
      </c>
      <c r="AC55" s="120">
        <f t="shared" si="17"/>
        <v>101.71428571428571</v>
      </c>
    </row>
    <row r="56" spans="1:29" ht="13.8" x14ac:dyDescent="0.25">
      <c r="A56" s="95">
        <v>43914</v>
      </c>
      <c r="B56" s="81">
        <v>22304</v>
      </c>
      <c r="C56" s="81">
        <v>1100</v>
      </c>
      <c r="D56" s="81">
        <v>3243</v>
      </c>
      <c r="E56" s="81"/>
      <c r="F56" s="81">
        <f t="shared" si="18"/>
        <v>2448</v>
      </c>
      <c r="G56" s="81">
        <f t="shared" si="19"/>
        <v>240</v>
      </c>
      <c r="H56" s="88">
        <f>1081/2</f>
        <v>540.5</v>
      </c>
      <c r="I56" s="81">
        <f t="shared" si="3"/>
        <v>17961</v>
      </c>
      <c r="J56" s="82">
        <f t="shared" si="8"/>
        <v>0.14579333773630487</v>
      </c>
      <c r="K56" s="82">
        <f t="shared" si="9"/>
        <v>1.4289116456299119E-2</v>
      </c>
      <c r="L56" s="82">
        <f t="shared" si="10"/>
        <v>3.218028101929031E-2</v>
      </c>
      <c r="M56" s="81">
        <f t="shared" si="11"/>
        <v>3.1374053819589705</v>
      </c>
      <c r="N56" s="84">
        <f t="shared" si="12"/>
        <v>4.9318507890961261E-2</v>
      </c>
      <c r="O56" s="84"/>
      <c r="P56" s="85">
        <f t="shared" si="13"/>
        <v>0.14539992826398851</v>
      </c>
      <c r="Q56" s="87">
        <f t="shared" si="14"/>
        <v>4.9318507890961261E-2</v>
      </c>
      <c r="R56" s="96">
        <f t="shared" si="15"/>
        <v>0.80528156384505023</v>
      </c>
      <c r="AB56" s="119">
        <f t="shared" si="17"/>
        <v>2093.1428571428573</v>
      </c>
      <c r="AC56" s="120">
        <f t="shared" si="17"/>
        <v>131.47619047619045</v>
      </c>
    </row>
    <row r="57" spans="1:29" ht="13.8" x14ac:dyDescent="0.25">
      <c r="A57" s="95">
        <v>43915</v>
      </c>
      <c r="B57" s="81">
        <v>25233</v>
      </c>
      <c r="C57" s="81">
        <v>1331</v>
      </c>
      <c r="D57" s="81">
        <v>3900</v>
      </c>
      <c r="E57" s="81"/>
      <c r="F57" s="81">
        <f t="shared" si="18"/>
        <v>2929</v>
      </c>
      <c r="G57" s="81">
        <f t="shared" si="19"/>
        <v>231</v>
      </c>
      <c r="H57" s="81">
        <f>D57-D56</f>
        <v>657</v>
      </c>
      <c r="I57" s="81">
        <f t="shared" si="3"/>
        <v>20002</v>
      </c>
      <c r="J57" s="82">
        <f t="shared" si="8"/>
        <v>0.16313129465273679</v>
      </c>
      <c r="K57" s="82">
        <f t="shared" si="9"/>
        <v>1.2861199265074327E-2</v>
      </c>
      <c r="L57" s="82">
        <f t="shared" si="10"/>
        <v>3.6579255052613995E-2</v>
      </c>
      <c r="M57" s="81">
        <f t="shared" si="11"/>
        <v>3.2995508820470785</v>
      </c>
      <c r="N57" s="84">
        <f t="shared" si="12"/>
        <v>5.2748385051321685E-2</v>
      </c>
      <c r="O57" s="84"/>
      <c r="P57" s="85">
        <f t="shared" si="13"/>
        <v>0.15455950540958269</v>
      </c>
      <c r="Q57" s="87">
        <f t="shared" si="14"/>
        <v>5.2748385051321685E-2</v>
      </c>
      <c r="R57" s="96">
        <f t="shared" si="15"/>
        <v>0.79269210953909564</v>
      </c>
      <c r="AB57" s="119">
        <f t="shared" si="17"/>
        <v>2312.8571428571427</v>
      </c>
      <c r="AC57" s="120">
        <f t="shared" si="17"/>
        <v>159.95238095238093</v>
      </c>
    </row>
    <row r="58" spans="1:29" ht="13.8" x14ac:dyDescent="0.25">
      <c r="A58" s="95">
        <v>43916</v>
      </c>
      <c r="B58" s="81">
        <v>29155</v>
      </c>
      <c r="C58" s="81">
        <v>1696</v>
      </c>
      <c r="D58" s="81">
        <v>4948</v>
      </c>
      <c r="E58" s="81"/>
      <c r="F58" s="81">
        <f t="shared" si="18"/>
        <v>3922</v>
      </c>
      <c r="G58" s="81">
        <f t="shared" si="19"/>
        <v>365</v>
      </c>
      <c r="H58" s="81">
        <f>D58-D57</f>
        <v>1048</v>
      </c>
      <c r="I58" s="81">
        <f t="shared" si="3"/>
        <v>22511</v>
      </c>
      <c r="J58" s="82">
        <f t="shared" si="8"/>
        <v>0.19615622072873476</v>
      </c>
      <c r="K58" s="82">
        <f t="shared" si="9"/>
        <v>1.824817518248175E-2</v>
      </c>
      <c r="L58" s="82">
        <f t="shared" si="10"/>
        <v>5.2394760523947606E-2</v>
      </c>
      <c r="M58" s="81">
        <f t="shared" si="11"/>
        <v>2.776728044597419</v>
      </c>
      <c r="N58" s="84">
        <f t="shared" si="12"/>
        <v>5.8171840164637285E-2</v>
      </c>
      <c r="O58" s="84"/>
      <c r="P58" s="85">
        <f t="shared" si="13"/>
        <v>0.16971359972560451</v>
      </c>
      <c r="Q58" s="87">
        <f t="shared" si="14"/>
        <v>5.8171840164637285E-2</v>
      </c>
      <c r="R58" s="96">
        <f t="shared" si="15"/>
        <v>0.77211456010975821</v>
      </c>
      <c r="AB58" s="119">
        <f t="shared" si="17"/>
        <v>2612</v>
      </c>
      <c r="AC58" s="120">
        <f t="shared" si="17"/>
        <v>207.57142857142858</v>
      </c>
    </row>
    <row r="59" spans="1:29" ht="13.8" x14ac:dyDescent="0.25">
      <c r="A59" s="95">
        <v>43917</v>
      </c>
      <c r="B59" s="81">
        <v>32964</v>
      </c>
      <c r="C59" s="81">
        <v>1995</v>
      </c>
      <c r="D59" s="81">
        <v>5700</v>
      </c>
      <c r="E59" s="81"/>
      <c r="F59" s="81">
        <f t="shared" si="18"/>
        <v>3809</v>
      </c>
      <c r="G59" s="81">
        <f t="shared" si="19"/>
        <v>299</v>
      </c>
      <c r="H59" s="81">
        <f>D59-D58</f>
        <v>752</v>
      </c>
      <c r="I59" s="81">
        <f t="shared" si="3"/>
        <v>25269</v>
      </c>
      <c r="J59" s="82">
        <f t="shared" si="8"/>
        <v>0.16928177710075765</v>
      </c>
      <c r="K59" s="82">
        <f t="shared" si="9"/>
        <v>1.3282395273421883E-2</v>
      </c>
      <c r="L59" s="82">
        <f t="shared" si="10"/>
        <v>3.3405890453556041E-2</v>
      </c>
      <c r="M59" s="81">
        <f t="shared" si="11"/>
        <v>3.6257869498716984</v>
      </c>
      <c r="N59" s="84">
        <f t="shared" si="12"/>
        <v>6.0520567892246087E-2</v>
      </c>
      <c r="O59" s="84"/>
      <c r="P59" s="85">
        <f t="shared" si="13"/>
        <v>0.17291590826356024</v>
      </c>
      <c r="Q59" s="87">
        <f t="shared" si="14"/>
        <v>6.0520567892246087E-2</v>
      </c>
      <c r="R59" s="96">
        <f t="shared" si="15"/>
        <v>0.76656352384419368</v>
      </c>
      <c r="AB59" s="119">
        <f t="shared" si="17"/>
        <v>2907.4285714285716</v>
      </c>
      <c r="AC59" s="120">
        <f t="shared" si="17"/>
        <v>220.71428571428572</v>
      </c>
    </row>
    <row r="60" spans="1:29" ht="13.8" x14ac:dyDescent="0.25">
      <c r="A60" s="95">
        <v>43918</v>
      </c>
      <c r="B60" s="81">
        <v>37575</v>
      </c>
      <c r="C60" s="81">
        <v>2314</v>
      </c>
      <c r="D60" s="81">
        <v>5700</v>
      </c>
      <c r="E60" s="81"/>
      <c r="F60" s="81">
        <f t="shared" si="18"/>
        <v>4611</v>
      </c>
      <c r="G60" s="81">
        <f t="shared" si="19"/>
        <v>319</v>
      </c>
      <c r="H60" s="81">
        <f>1502/2</f>
        <v>751</v>
      </c>
      <c r="I60" s="81">
        <f t="shared" si="3"/>
        <v>29561</v>
      </c>
      <c r="J60" s="82">
        <f t="shared" si="8"/>
        <v>0.18256875196982425</v>
      </c>
      <c r="K60" s="82">
        <f t="shared" si="9"/>
        <v>1.2624163995409395E-2</v>
      </c>
      <c r="L60" s="82">
        <f t="shared" si="10"/>
        <v>2.9720210534647195E-2</v>
      </c>
      <c r="M60" s="81">
        <f t="shared" si="11"/>
        <v>4.3115231715191493</v>
      </c>
      <c r="N60" s="84">
        <f t="shared" si="12"/>
        <v>6.1583499667332002E-2</v>
      </c>
      <c r="O60" s="84"/>
      <c r="P60" s="85">
        <f t="shared" si="13"/>
        <v>0.15169660678642716</v>
      </c>
      <c r="Q60" s="87">
        <f t="shared" si="14"/>
        <v>6.1583499667332002E-2</v>
      </c>
      <c r="R60" s="96">
        <f t="shared" si="15"/>
        <v>0.78671989354624083</v>
      </c>
      <c r="AB60" s="119">
        <f t="shared" ref="AB60:AC75" si="20">AVERAGE(F54:F60)</f>
        <v>3327.5714285714284</v>
      </c>
      <c r="AC60" s="120">
        <f t="shared" si="20"/>
        <v>250.28571428571428</v>
      </c>
    </row>
    <row r="61" spans="1:29" ht="13.8" x14ac:dyDescent="0.25">
      <c r="A61" s="95">
        <v>43919</v>
      </c>
      <c r="B61" s="81">
        <v>40174</v>
      </c>
      <c r="C61" s="81">
        <v>2606</v>
      </c>
      <c r="D61" s="81">
        <v>7202</v>
      </c>
      <c r="E61" s="81"/>
      <c r="F61" s="81">
        <f t="shared" si="18"/>
        <v>2599</v>
      </c>
      <c r="G61" s="81">
        <f t="shared" si="19"/>
        <v>292</v>
      </c>
      <c r="H61" s="81">
        <f>1502/2</f>
        <v>751</v>
      </c>
      <c r="I61" s="81">
        <f t="shared" si="3"/>
        <v>30366</v>
      </c>
      <c r="J61" s="82">
        <f t="shared" si="8"/>
        <v>8.7970535102953801E-2</v>
      </c>
      <c r="K61" s="82">
        <f t="shared" si="9"/>
        <v>9.87787963871317E-3</v>
      </c>
      <c r="L61" s="82">
        <f t="shared" si="10"/>
        <v>2.5405094550252021E-2</v>
      </c>
      <c r="M61" s="81">
        <f t="shared" si="11"/>
        <v>2.4932857029515025</v>
      </c>
      <c r="N61" s="84">
        <f t="shared" si="12"/>
        <v>6.4867824961417839E-2</v>
      </c>
      <c r="O61" s="84"/>
      <c r="P61" s="85">
        <f t="shared" si="13"/>
        <v>0.17927017473988152</v>
      </c>
      <c r="Q61" s="87">
        <f t="shared" si="14"/>
        <v>6.4867824961417839E-2</v>
      </c>
      <c r="R61" s="96">
        <f t="shared" si="15"/>
        <v>0.75586200029870065</v>
      </c>
      <c r="AB61" s="119">
        <f t="shared" si="20"/>
        <v>3450.8571428571427</v>
      </c>
      <c r="AC61" s="120">
        <f t="shared" si="20"/>
        <v>276</v>
      </c>
    </row>
    <row r="62" spans="1:29" ht="13.8" x14ac:dyDescent="0.25">
      <c r="A62" s="95">
        <v>43920</v>
      </c>
      <c r="B62" s="81">
        <v>44550</v>
      </c>
      <c r="C62" s="81">
        <v>3024</v>
      </c>
      <c r="D62" s="81">
        <v>7927</v>
      </c>
      <c r="E62" s="81"/>
      <c r="F62" s="81">
        <f t="shared" si="18"/>
        <v>4376</v>
      </c>
      <c r="G62" s="81">
        <f t="shared" si="19"/>
        <v>418</v>
      </c>
      <c r="H62" s="81">
        <f>D62-D61</f>
        <v>725</v>
      </c>
      <c r="I62" s="81">
        <f t="shared" si="3"/>
        <v>33599</v>
      </c>
      <c r="J62" s="82">
        <f t="shared" si="8"/>
        <v>0.14419729180380814</v>
      </c>
      <c r="K62" s="82">
        <f t="shared" si="9"/>
        <v>1.3765395508134097E-2</v>
      </c>
      <c r="L62" s="82">
        <f t="shared" si="10"/>
        <v>2.3875386945926363E-2</v>
      </c>
      <c r="M62" s="81">
        <f t="shared" si="11"/>
        <v>3.8308792326460526</v>
      </c>
      <c r="N62" s="84">
        <f t="shared" si="12"/>
        <v>6.7878787878787886E-2</v>
      </c>
      <c r="O62" s="84"/>
      <c r="P62" s="85">
        <f t="shared" si="13"/>
        <v>0.17793490460157127</v>
      </c>
      <c r="Q62" s="87">
        <f t="shared" si="14"/>
        <v>6.7878787878787886E-2</v>
      </c>
      <c r="R62" s="96">
        <f t="shared" si="15"/>
        <v>0.75418630751964089</v>
      </c>
      <c r="AB62" s="119">
        <f t="shared" si="20"/>
        <v>3527.7142857142858</v>
      </c>
      <c r="AC62" s="120">
        <f t="shared" si="20"/>
        <v>309.14285714285717</v>
      </c>
    </row>
    <row r="63" spans="1:29" ht="13.8" x14ac:dyDescent="0.25">
      <c r="A63" s="95">
        <v>43921</v>
      </c>
      <c r="B63" s="81">
        <v>52128</v>
      </c>
      <c r="C63" s="81">
        <v>3523</v>
      </c>
      <c r="D63" s="81">
        <v>9444</v>
      </c>
      <c r="E63" s="81"/>
      <c r="F63" s="81">
        <f t="shared" si="18"/>
        <v>7578</v>
      </c>
      <c r="G63" s="81">
        <f t="shared" si="19"/>
        <v>499</v>
      </c>
      <c r="H63" s="81">
        <f>D63-D62</f>
        <v>1517</v>
      </c>
      <c r="I63" s="81">
        <f t="shared" si="3"/>
        <v>39161</v>
      </c>
      <c r="J63" s="82">
        <f t="shared" si="8"/>
        <v>0.22569646756259978</v>
      </c>
      <c r="K63" s="82">
        <f t="shared" si="9"/>
        <v>1.4851632489062174E-2</v>
      </c>
      <c r="L63" s="82">
        <f t="shared" si="10"/>
        <v>4.515015327837138E-2</v>
      </c>
      <c r="M63" s="81">
        <f t="shared" si="11"/>
        <v>3.7614958400971181</v>
      </c>
      <c r="N63" s="84">
        <f t="shared" si="12"/>
        <v>6.7583640270104356E-2</v>
      </c>
      <c r="O63" s="84"/>
      <c r="P63" s="85">
        <f t="shared" si="13"/>
        <v>0.18116942909760589</v>
      </c>
      <c r="Q63" s="87">
        <f t="shared" si="14"/>
        <v>6.7583640270104356E-2</v>
      </c>
      <c r="R63" s="96">
        <f t="shared" si="15"/>
        <v>0.75124693063228976</v>
      </c>
      <c r="AB63" s="119">
        <f t="shared" si="20"/>
        <v>4260.5714285714284</v>
      </c>
      <c r="AC63" s="120">
        <f t="shared" si="20"/>
        <v>346.14285714285717</v>
      </c>
    </row>
    <row r="64" spans="1:29" ht="13.8" x14ac:dyDescent="0.25">
      <c r="A64" s="95">
        <v>43922</v>
      </c>
      <c r="B64" s="81">
        <v>56989</v>
      </c>
      <c r="C64" s="81">
        <v>4403</v>
      </c>
      <c r="D64" s="94">
        <v>10934</v>
      </c>
      <c r="E64" s="94"/>
      <c r="F64" s="81">
        <f t="shared" si="18"/>
        <v>4861</v>
      </c>
      <c r="G64" s="81">
        <f t="shared" si="19"/>
        <v>880</v>
      </c>
      <c r="H64" s="81">
        <f>D64-D63</f>
        <v>1490</v>
      </c>
      <c r="I64" s="81">
        <f t="shared" si="3"/>
        <v>41652</v>
      </c>
      <c r="J64" s="82">
        <f t="shared" si="8"/>
        <v>0.12422780674809421</v>
      </c>
      <c r="K64" s="82">
        <f t="shared" si="9"/>
        <v>2.2471336278440286E-2</v>
      </c>
      <c r="L64" s="82">
        <f t="shared" si="10"/>
        <v>3.8048058016904571E-2</v>
      </c>
      <c r="M64" s="81">
        <f t="shared" si="11"/>
        <v>2.052694151924944</v>
      </c>
      <c r="N64" s="84">
        <f t="shared" si="12"/>
        <v>7.7260523960764355E-2</v>
      </c>
      <c r="O64" s="84"/>
      <c r="P64" s="85">
        <f t="shared" si="13"/>
        <v>0.19186158732386951</v>
      </c>
      <c r="Q64" s="87">
        <f t="shared" si="14"/>
        <v>7.7260523960764355E-2</v>
      </c>
      <c r="R64" s="96">
        <f t="shared" si="15"/>
        <v>0.73087788871536619</v>
      </c>
      <c r="AB64" s="119">
        <f t="shared" si="20"/>
        <v>4536.5714285714284</v>
      </c>
      <c r="AC64" s="120">
        <f t="shared" si="20"/>
        <v>438.85714285714283</v>
      </c>
    </row>
    <row r="65" spans="1:29" ht="13.8" x14ac:dyDescent="0.25">
      <c r="A65" s="95">
        <v>43923</v>
      </c>
      <c r="B65" s="81">
        <v>59105</v>
      </c>
      <c r="C65" s="81">
        <v>5387</v>
      </c>
      <c r="D65" s="94">
        <v>12428</v>
      </c>
      <c r="E65" s="94"/>
      <c r="F65" s="81">
        <f t="shared" ref="F65" si="21">B65-B64</f>
        <v>2116</v>
      </c>
      <c r="G65" s="81">
        <f t="shared" ref="G65" si="22">C65-C64</f>
        <v>984</v>
      </c>
      <c r="H65" s="81">
        <f t="shared" ref="H65" si="23">D65-D64</f>
        <v>1494</v>
      </c>
      <c r="I65" s="81">
        <f t="shared" ref="I65" si="24">B65-C65-D65</f>
        <v>41290</v>
      </c>
      <c r="J65" s="82">
        <f t="shared" si="8"/>
        <v>5.0846275130797092E-2</v>
      </c>
      <c r="K65" s="82">
        <f t="shared" si="9"/>
        <v>2.3624315759147221E-2</v>
      </c>
      <c r="L65" s="82">
        <f t="shared" si="10"/>
        <v>3.5868625756266204E-2</v>
      </c>
      <c r="M65" s="81">
        <f t="shared" si="11"/>
        <v>0.8546606342808557</v>
      </c>
      <c r="N65" s="84">
        <f t="shared" si="12"/>
        <v>9.1142881312917687E-2</v>
      </c>
      <c r="O65" s="84"/>
      <c r="P65" s="85">
        <f t="shared" si="13"/>
        <v>0.2102698587259961</v>
      </c>
      <c r="Q65" s="87">
        <f t="shared" si="14"/>
        <v>9.1142881312917687E-2</v>
      </c>
      <c r="R65" s="96">
        <f t="shared" si="15"/>
        <v>0.69858725996108628</v>
      </c>
      <c r="AB65" s="119">
        <f t="shared" si="20"/>
        <v>4278.5714285714284</v>
      </c>
      <c r="AC65" s="120">
        <f t="shared" si="20"/>
        <v>527.28571428571433</v>
      </c>
    </row>
    <row r="66" spans="1:29" ht="13.8" x14ac:dyDescent="0.25">
      <c r="A66" s="95">
        <v>43924</v>
      </c>
      <c r="B66" s="81">
        <v>64338</v>
      </c>
      <c r="C66" s="81">
        <v>6507</v>
      </c>
      <c r="D66" s="94">
        <v>14008</v>
      </c>
      <c r="E66" s="94"/>
      <c r="F66" s="81">
        <f t="shared" ref="F66:F67" si="25">B66-B65</f>
        <v>5233</v>
      </c>
      <c r="G66" s="81">
        <f t="shared" ref="G66:G67" si="26">C66-C65</f>
        <v>1120</v>
      </c>
      <c r="H66" s="81">
        <f t="shared" ref="H66:H67" si="27">D66-D65</f>
        <v>1580</v>
      </c>
      <c r="I66" s="81">
        <f t="shared" ref="I66:I67" si="28">B66-C66-D66</f>
        <v>43823</v>
      </c>
      <c r="J66" s="82">
        <f t="shared" si="8"/>
        <v>0.12685257357459573</v>
      </c>
      <c r="K66" s="82">
        <f t="shared" si="9"/>
        <v>2.7125211915718091E-2</v>
      </c>
      <c r="L66" s="82">
        <f t="shared" si="10"/>
        <v>3.8265923952530881E-2</v>
      </c>
      <c r="M66" s="81">
        <f t="shared" ref="M66:M67" si="29">J66/(K66+L66)</f>
        <v>1.9399047269981693</v>
      </c>
      <c r="N66" s="84">
        <f t="shared" si="12"/>
        <v>0.10113774130373962</v>
      </c>
      <c r="O66" s="84"/>
      <c r="P66" s="85">
        <f t="shared" si="13"/>
        <v>0.21772513910908017</v>
      </c>
      <c r="Q66" s="87">
        <f t="shared" si="14"/>
        <v>0.10113774130373962</v>
      </c>
      <c r="R66" s="96">
        <f t="shared" si="15"/>
        <v>0.68113711958718026</v>
      </c>
      <c r="AB66" s="119">
        <f t="shared" si="20"/>
        <v>4482</v>
      </c>
      <c r="AC66" s="120">
        <f t="shared" si="20"/>
        <v>644.57142857142856</v>
      </c>
    </row>
    <row r="67" spans="1:29" ht="13.8" x14ac:dyDescent="0.25">
      <c r="A67" s="95">
        <v>43925</v>
      </c>
      <c r="B67" s="81">
        <v>68605</v>
      </c>
      <c r="C67" s="81">
        <v>7560</v>
      </c>
      <c r="D67" s="94">
        <v>15438</v>
      </c>
      <c r="E67" s="94"/>
      <c r="F67" s="81">
        <f t="shared" si="25"/>
        <v>4267</v>
      </c>
      <c r="G67" s="81">
        <f t="shared" si="26"/>
        <v>1053</v>
      </c>
      <c r="H67" s="81">
        <f t="shared" si="27"/>
        <v>1430</v>
      </c>
      <c r="I67" s="81">
        <f t="shared" si="28"/>
        <v>45607</v>
      </c>
      <c r="J67" s="82">
        <f t="shared" si="8"/>
        <v>9.7465029648591384E-2</v>
      </c>
      <c r="K67" s="82">
        <f t="shared" si="9"/>
        <v>2.4028478196380897E-2</v>
      </c>
      <c r="L67" s="82">
        <f t="shared" si="10"/>
        <v>3.2631266686443193E-2</v>
      </c>
      <c r="M67" s="81">
        <f t="shared" si="29"/>
        <v>1.7201812300806363</v>
      </c>
      <c r="N67" s="84">
        <f t="shared" si="12"/>
        <v>0.11019604985059397</v>
      </c>
      <c r="O67" s="84"/>
      <c r="P67" s="85">
        <f t="shared" si="13"/>
        <v>0.22502733036950659</v>
      </c>
      <c r="Q67" s="87">
        <f t="shared" si="14"/>
        <v>0.11019604985059397</v>
      </c>
      <c r="R67" s="96">
        <f t="shared" si="15"/>
        <v>0.66477661977989944</v>
      </c>
      <c r="AB67" s="119">
        <f t="shared" si="20"/>
        <v>4432.8571428571431</v>
      </c>
      <c r="AC67" s="120">
        <f t="shared" si="20"/>
        <v>749.42857142857144</v>
      </c>
    </row>
    <row r="68" spans="1:29" ht="13.8" x14ac:dyDescent="0.25">
      <c r="A68" s="95">
        <v>43926</v>
      </c>
      <c r="B68" s="81">
        <v>70478</v>
      </c>
      <c r="C68" s="81">
        <v>8078</v>
      </c>
      <c r="D68" s="94">
        <v>16183</v>
      </c>
      <c r="E68" s="94"/>
      <c r="F68" s="81">
        <f t="shared" ref="F68" si="30">B68-B67</f>
        <v>1873</v>
      </c>
      <c r="G68" s="81">
        <f t="shared" ref="G68" si="31">C68-C67</f>
        <v>518</v>
      </c>
      <c r="H68" s="81">
        <f t="shared" ref="H68" si="32">D68-D67</f>
        <v>745</v>
      </c>
      <c r="I68" s="81">
        <f t="shared" ref="I68" si="33">B68-C68-D68</f>
        <v>46217</v>
      </c>
      <c r="J68" s="82">
        <f t="shared" si="8"/>
        <v>4.1111466817165709E-2</v>
      </c>
      <c r="K68" s="82">
        <f t="shared" si="9"/>
        <v>1.135790558466902E-2</v>
      </c>
      <c r="L68" s="82">
        <f t="shared" si="10"/>
        <v>1.633521169995834E-2</v>
      </c>
      <c r="M68" s="81">
        <f t="shared" ref="M68" si="34">J68/(K68+L68)</f>
        <v>1.4845373453131248</v>
      </c>
      <c r="N68" s="84">
        <f t="shared" si="12"/>
        <v>0.11461732739294532</v>
      </c>
      <c r="O68" s="84"/>
      <c r="P68" s="85">
        <f t="shared" si="13"/>
        <v>0.22961775305769178</v>
      </c>
      <c r="Q68" s="87">
        <f t="shared" si="14"/>
        <v>0.11461732739294532</v>
      </c>
      <c r="R68" s="96">
        <f t="shared" si="15"/>
        <v>0.65576491954936289</v>
      </c>
      <c r="AB68" s="119">
        <f t="shared" si="20"/>
        <v>4329.1428571428569</v>
      </c>
      <c r="AC68" s="120">
        <f t="shared" si="20"/>
        <v>781.71428571428567</v>
      </c>
    </row>
    <row r="69" spans="1:29" ht="13.8" x14ac:dyDescent="0.25">
      <c r="A69" s="95">
        <v>43927</v>
      </c>
      <c r="B69" s="81">
        <v>74390</v>
      </c>
      <c r="C69" s="81">
        <v>8911</v>
      </c>
      <c r="D69" s="81">
        <v>17250</v>
      </c>
      <c r="E69" s="81"/>
      <c r="F69" s="81">
        <f t="shared" ref="F69" si="35">B69-B68</f>
        <v>3912</v>
      </c>
      <c r="G69" s="81">
        <f t="shared" ref="G69" si="36">C69-C68</f>
        <v>833</v>
      </c>
      <c r="H69" s="81">
        <f t="shared" ref="H69" si="37">D69-D68</f>
        <v>1067</v>
      </c>
      <c r="I69" s="81">
        <f t="shared" ref="I69" si="38">B69-C69-D69</f>
        <v>48229</v>
      </c>
      <c r="J69" s="82">
        <f t="shared" si="8"/>
        <v>8.4735670495655321E-2</v>
      </c>
      <c r="K69" s="82">
        <f t="shared" si="9"/>
        <v>1.8023670943592186E-2</v>
      </c>
      <c r="L69" s="82">
        <f t="shared" si="10"/>
        <v>2.3086742973364778E-2</v>
      </c>
      <c r="M69" s="81">
        <f t="shared" ref="M69" si="39">J69/(K69+L69)</f>
        <v>2.0611728859461587</v>
      </c>
      <c r="N69" s="84">
        <f t="shared" si="12"/>
        <v>0.11978760586100282</v>
      </c>
      <c r="O69" s="84"/>
      <c r="P69" s="85">
        <f t="shared" si="13"/>
        <v>0.23188600618362684</v>
      </c>
      <c r="Q69" s="87">
        <f t="shared" si="14"/>
        <v>0.11978760586100282</v>
      </c>
      <c r="R69" s="96">
        <f t="shared" si="15"/>
        <v>0.64832638795537034</v>
      </c>
      <c r="AB69" s="119">
        <f t="shared" si="20"/>
        <v>4262.8571428571431</v>
      </c>
      <c r="AC69" s="120">
        <f t="shared" si="20"/>
        <v>841</v>
      </c>
    </row>
    <row r="70" spans="1:29" ht="13.8" x14ac:dyDescent="0.25">
      <c r="A70" s="95">
        <v>43928</v>
      </c>
      <c r="B70" s="81">
        <v>78167</v>
      </c>
      <c r="C70" s="81">
        <v>10328</v>
      </c>
      <c r="D70" s="81">
        <v>19337</v>
      </c>
      <c r="E70" s="81"/>
      <c r="F70" s="81">
        <f t="shared" ref="F70" si="40">B70-B69</f>
        <v>3777</v>
      </c>
      <c r="G70" s="81">
        <f t="shared" ref="G70" si="41">C70-C69</f>
        <v>1417</v>
      </c>
      <c r="H70" s="81">
        <f t="shared" ref="H70" si="42">D70-D69</f>
        <v>2087</v>
      </c>
      <c r="I70" s="81">
        <f t="shared" ref="I70" si="43">B70-C70-D70</f>
        <v>48502</v>
      </c>
      <c r="J70" s="82">
        <f t="shared" si="8"/>
        <v>7.8403231037835183E-2</v>
      </c>
      <c r="K70" s="82">
        <f t="shared" ref="K70" si="44">G70/I69</f>
        <v>2.9380663086524705E-2</v>
      </c>
      <c r="L70" s="82">
        <f t="shared" ref="L70" si="45">H70/I69</f>
        <v>4.3272719732940765E-2</v>
      </c>
      <c r="M70" s="81">
        <f t="shared" ref="M70" si="46">J70/(K70+L70)</f>
        <v>1.0791408189850893</v>
      </c>
      <c r="N70" s="84">
        <f t="shared" si="12"/>
        <v>0.13212736832678751</v>
      </c>
      <c r="O70" s="84"/>
      <c r="P70" s="85">
        <f t="shared" si="13"/>
        <v>0.24738060818503974</v>
      </c>
      <c r="Q70" s="87">
        <f t="shared" si="14"/>
        <v>0.13212736832678751</v>
      </c>
      <c r="R70" s="96">
        <f t="shared" si="15"/>
        <v>0.62049202348817278</v>
      </c>
      <c r="AB70" s="119">
        <f t="shared" si="20"/>
        <v>3719.8571428571427</v>
      </c>
      <c r="AC70" s="120">
        <f t="shared" si="20"/>
        <v>972.14285714285711</v>
      </c>
    </row>
    <row r="71" spans="1:29" ht="13.8" x14ac:dyDescent="0.25">
      <c r="A71" s="95">
        <v>43929</v>
      </c>
      <c r="B71" s="81">
        <v>82048</v>
      </c>
      <c r="C71" s="81">
        <v>10869</v>
      </c>
      <c r="D71" s="81">
        <v>21254</v>
      </c>
      <c r="E71" s="81"/>
      <c r="F71" s="81">
        <f t="shared" ref="F71" si="47">B71-B70</f>
        <v>3881</v>
      </c>
      <c r="G71" s="81">
        <f t="shared" ref="G71" si="48">C71-C70</f>
        <v>541</v>
      </c>
      <c r="H71" s="81">
        <f t="shared" ref="H71" si="49">D71-D70</f>
        <v>1917</v>
      </c>
      <c r="I71" s="81">
        <f t="shared" ref="I71" si="50">B71-C71-D71</f>
        <v>49925</v>
      </c>
      <c r="J71" s="82">
        <f t="shared" si="8"/>
        <v>8.0113256917189513E-2</v>
      </c>
      <c r="K71" s="82">
        <f t="shared" ref="K71" si="51">G71/I70</f>
        <v>1.1154179209104779E-2</v>
      </c>
      <c r="L71" s="82">
        <f t="shared" ref="L71" si="52">H71/I70</f>
        <v>3.9524143334295492E-2</v>
      </c>
      <c r="M71" s="81">
        <f t="shared" ref="M71" si="53">J71/(K71+L71)</f>
        <v>1.5808190345799538</v>
      </c>
      <c r="N71" s="84">
        <f t="shared" si="12"/>
        <v>0.13247123634945399</v>
      </c>
      <c r="O71" s="84"/>
      <c r="P71" s="85">
        <f t="shared" si="13"/>
        <v>0.25904348673946959</v>
      </c>
      <c r="Q71" s="87">
        <f t="shared" si="14"/>
        <v>0.13247123634945399</v>
      </c>
      <c r="R71" s="96">
        <f t="shared" si="15"/>
        <v>0.60848527691107646</v>
      </c>
      <c r="AB71" s="119">
        <f t="shared" si="20"/>
        <v>3579.8571428571427</v>
      </c>
      <c r="AC71" s="120">
        <f t="shared" si="20"/>
        <v>923.71428571428567</v>
      </c>
    </row>
    <row r="72" spans="1:29" ht="13.8" x14ac:dyDescent="0.25">
      <c r="A72" s="95">
        <v>43930</v>
      </c>
      <c r="B72" s="81">
        <v>86334</v>
      </c>
      <c r="C72" s="81">
        <v>12210</v>
      </c>
      <c r="D72" s="81">
        <v>23206</v>
      </c>
      <c r="E72" s="81"/>
      <c r="F72" s="81">
        <f t="shared" ref="F72" si="54">B72-B71</f>
        <v>4286</v>
      </c>
      <c r="G72" s="81">
        <f t="shared" ref="G72" si="55">C72-C71</f>
        <v>1341</v>
      </c>
      <c r="H72" s="81">
        <f t="shared" ref="H72" si="56">D72-D71</f>
        <v>1952</v>
      </c>
      <c r="I72" s="81">
        <f t="shared" ref="I72" si="57">B72-C72-D72</f>
        <v>50918</v>
      </c>
      <c r="J72" s="82">
        <f t="shared" si="8"/>
        <v>8.5956819824380498E-2</v>
      </c>
      <c r="K72" s="82">
        <f t="shared" ref="K72" si="58">G72/I71</f>
        <v>2.6860290435653481E-2</v>
      </c>
      <c r="L72" s="82">
        <f t="shared" ref="L72" si="59">H72/I71</f>
        <v>3.9098647971957938E-2</v>
      </c>
      <c r="M72" s="81">
        <f t="shared" ref="M72" si="60">J72/(K72+L72)</f>
        <v>1.3031868295573024</v>
      </c>
      <c r="N72" s="84">
        <f t="shared" si="12"/>
        <v>0.14142747932448399</v>
      </c>
      <c r="O72" s="84"/>
      <c r="P72" s="85">
        <f t="shared" si="13"/>
        <v>0.26879329117149675</v>
      </c>
      <c r="Q72" s="87">
        <f t="shared" si="14"/>
        <v>0.14142747932448399</v>
      </c>
      <c r="R72" s="96">
        <f t="shared" si="15"/>
        <v>0.58977922950401929</v>
      </c>
      <c r="AB72" s="119">
        <f t="shared" si="20"/>
        <v>3889.8571428571427</v>
      </c>
      <c r="AC72" s="120">
        <f t="shared" si="20"/>
        <v>974.71428571428567</v>
      </c>
    </row>
    <row r="73" spans="1:29" ht="13.8" x14ac:dyDescent="0.25">
      <c r="A73" s="95">
        <v>43931</v>
      </c>
      <c r="B73" s="81">
        <v>90676</v>
      </c>
      <c r="C73" s="81">
        <v>13197</v>
      </c>
      <c r="D73" s="81">
        <v>24932</v>
      </c>
      <c r="E73" s="81"/>
      <c r="F73" s="81">
        <f t="shared" ref="F73" si="61">B73-B72</f>
        <v>4342</v>
      </c>
      <c r="G73" s="81">
        <f t="shared" ref="G73" si="62">C73-C72</f>
        <v>987</v>
      </c>
      <c r="H73" s="81">
        <f t="shared" ref="H73" si="63">D73-D72</f>
        <v>1726</v>
      </c>
      <c r="I73" s="81">
        <f t="shared" ref="I73" si="64">B73-C73-D73</f>
        <v>52547</v>
      </c>
      <c r="J73" s="82">
        <f t="shared" ref="J73" si="65">F73/I72*$B$2/($B$2-B72)</f>
        <v>8.5387300201226868E-2</v>
      </c>
      <c r="K73" s="82">
        <f t="shared" ref="K73" si="66">G73/I72</f>
        <v>1.9384107781138301E-2</v>
      </c>
      <c r="L73" s="82">
        <f t="shared" ref="L73" si="67">H73/I72</f>
        <v>3.3897639341686631E-2</v>
      </c>
      <c r="M73" s="81">
        <f t="shared" ref="M73" si="68">J73/(K73+L73)</f>
        <v>1.6025619431058127</v>
      </c>
      <c r="N73" s="84">
        <f t="shared" si="12"/>
        <v>0.14554016498301645</v>
      </c>
      <c r="O73" s="84"/>
      <c r="P73" s="85">
        <f t="shared" si="13"/>
        <v>0.27495698972164628</v>
      </c>
      <c r="Q73" s="87">
        <f t="shared" si="14"/>
        <v>0.14554016498301645</v>
      </c>
      <c r="R73" s="96">
        <f t="shared" si="15"/>
        <v>0.57950284529533724</v>
      </c>
      <c r="AB73" s="119">
        <f t="shared" si="20"/>
        <v>3762.5714285714284</v>
      </c>
      <c r="AC73" s="120">
        <f t="shared" si="20"/>
        <v>955.71428571428567</v>
      </c>
    </row>
    <row r="74" spans="1:29" ht="13.8" x14ac:dyDescent="0.25">
      <c r="A74" s="95">
        <v>43932</v>
      </c>
      <c r="B74" s="81">
        <v>93790</v>
      </c>
      <c r="C74" s="81">
        <v>13832</v>
      </c>
      <c r="D74" s="81">
        <v>26391</v>
      </c>
      <c r="E74" s="81"/>
      <c r="F74" s="81">
        <f t="shared" ref="F74" si="69">B74-B73</f>
        <v>3114</v>
      </c>
      <c r="G74" s="81">
        <f t="shared" ref="G74" si="70">C74-C73</f>
        <v>635</v>
      </c>
      <c r="H74" s="81">
        <f t="shared" ref="H74" si="71">D74-D73</f>
        <v>1459</v>
      </c>
      <c r="I74" s="81">
        <f t="shared" ref="I74" si="72">B74-C74-D74</f>
        <v>53567</v>
      </c>
      <c r="J74" s="82">
        <f t="shared" ref="J74" si="73">F74/I73*$B$2/($B$2-B73)</f>
        <v>5.9343671245917801E-2</v>
      </c>
      <c r="K74" s="82">
        <f t="shared" ref="K74" si="74">G74/I73</f>
        <v>1.2084419662397473E-2</v>
      </c>
      <c r="L74" s="82">
        <f t="shared" ref="L74" si="75">H74/I73</f>
        <v>2.7765619350295926E-2</v>
      </c>
      <c r="M74" s="81">
        <f t="shared" ref="M74" si="76">J74/(K74+L74)</f>
        <v>1.4891747339824464</v>
      </c>
      <c r="N74" s="84">
        <f t="shared" si="12"/>
        <v>0.14747840921206951</v>
      </c>
      <c r="O74" s="84"/>
      <c r="P74" s="85">
        <f t="shared" si="13"/>
        <v>0.28138394285105023</v>
      </c>
      <c r="Q74" s="87">
        <f t="shared" si="14"/>
        <v>0.14747840921206951</v>
      </c>
      <c r="R74" s="96">
        <f t="shared" si="15"/>
        <v>0.57113764793688027</v>
      </c>
      <c r="AB74" s="119">
        <f t="shared" si="20"/>
        <v>3597.8571428571427</v>
      </c>
      <c r="AC74" s="120">
        <f t="shared" si="20"/>
        <v>896</v>
      </c>
    </row>
    <row r="75" spans="1:29" ht="13.8" x14ac:dyDescent="0.25">
      <c r="A75" s="95">
        <v>43933</v>
      </c>
      <c r="B75" s="81">
        <v>120633</v>
      </c>
      <c r="C75" s="81">
        <v>14393</v>
      </c>
      <c r="D75" s="81">
        <v>27186</v>
      </c>
      <c r="E75" s="81"/>
      <c r="F75" s="81">
        <f t="shared" ref="F75" si="77">B75-B74</f>
        <v>26843</v>
      </c>
      <c r="G75" s="81">
        <f t="shared" ref="G75" si="78">C75-C74</f>
        <v>561</v>
      </c>
      <c r="H75" s="81">
        <f t="shared" ref="H75" si="79">D75-D74</f>
        <v>795</v>
      </c>
      <c r="I75" s="81">
        <f t="shared" ref="I75" si="80">B75-C75-D75</f>
        <v>79054</v>
      </c>
      <c r="J75" s="82">
        <f t="shared" ref="J75" si="81">F75/I74*$B$2/($B$2-B74)</f>
        <v>0.50183182905115742</v>
      </c>
      <c r="K75" s="82">
        <f t="shared" ref="K75" si="82">G75/I74</f>
        <v>1.0472865756902571E-2</v>
      </c>
      <c r="L75" s="82">
        <f t="shared" ref="L75" si="83">H75/I74</f>
        <v>1.4841226874754979E-2</v>
      </c>
      <c r="M75" s="81">
        <f t="shared" ref="M75" si="84">J75/(K75+L75)</f>
        <v>19.824207659869728</v>
      </c>
      <c r="N75" s="84">
        <f t="shared" si="12"/>
        <v>0.11931229431415948</v>
      </c>
      <c r="O75" s="84"/>
      <c r="P75" s="85">
        <f t="shared" si="13"/>
        <v>0.2253612195667852</v>
      </c>
      <c r="Q75" s="87">
        <f t="shared" si="14"/>
        <v>0.11931229431415948</v>
      </c>
      <c r="R75" s="96">
        <f t="shared" si="15"/>
        <v>0.65532648611905531</v>
      </c>
      <c r="AB75" s="119">
        <f t="shared" si="20"/>
        <v>7165</v>
      </c>
      <c r="AC75" s="120">
        <f t="shared" si="20"/>
        <v>902.14285714285711</v>
      </c>
    </row>
    <row r="76" spans="1:29" ht="13.8" x14ac:dyDescent="0.25">
      <c r="A76" s="95">
        <v>43934</v>
      </c>
      <c r="B76" s="81">
        <v>124298</v>
      </c>
      <c r="C76" s="81">
        <v>14967</v>
      </c>
      <c r="D76" s="81">
        <v>27718</v>
      </c>
      <c r="E76" s="81"/>
      <c r="F76" s="81">
        <f t="shared" ref="F76" si="85">B76-B75</f>
        <v>3665</v>
      </c>
      <c r="G76" s="81">
        <f t="shared" ref="G76" si="86">C76-C75</f>
        <v>574</v>
      </c>
      <c r="H76" s="81">
        <f t="shared" ref="H76" si="87">D76-D75</f>
        <v>532</v>
      </c>
      <c r="I76" s="81">
        <f t="shared" ref="I76" si="88">B76-C76-D76</f>
        <v>81613</v>
      </c>
      <c r="J76" s="82">
        <f t="shared" ref="J76" si="89">F76/I75*$B$2/($B$2-B75)</f>
        <v>4.644655406576137E-2</v>
      </c>
      <c r="K76" s="82">
        <f t="shared" ref="K76" si="90">G76/I75</f>
        <v>7.2608596655450702E-3</v>
      </c>
      <c r="L76" s="82">
        <f t="shared" ref="L76" si="91">H76/I75</f>
        <v>6.7295772509929925E-3</v>
      </c>
      <c r="M76" s="81">
        <f t="shared" ref="M76" si="92">J76/(K76+L76)</f>
        <v>3.3198787388017172</v>
      </c>
      <c r="N76" s="84">
        <f t="shared" si="12"/>
        <v>0.12041223511239119</v>
      </c>
      <c r="O76" s="84"/>
      <c r="P76" s="85">
        <f t="shared" si="13"/>
        <v>0.22299634748748975</v>
      </c>
      <c r="Q76" s="87">
        <f t="shared" si="14"/>
        <v>0.12041223511239119</v>
      </c>
      <c r="R76" s="96">
        <f t="shared" si="15"/>
        <v>0.65659141740011906</v>
      </c>
      <c r="AB76" s="119">
        <f t="shared" ref="AB76:AC91" si="93">AVERAGE(F70:F76)</f>
        <v>7129.7142857142853</v>
      </c>
      <c r="AC76" s="120">
        <f t="shared" si="93"/>
        <v>865.14285714285711</v>
      </c>
    </row>
    <row r="77" spans="1:29" ht="13.8" x14ac:dyDescent="0.25">
      <c r="A77" s="95">
        <v>43935</v>
      </c>
      <c r="B77" s="81">
        <v>129257</v>
      </c>
      <c r="C77" s="81">
        <v>15712</v>
      </c>
      <c r="D77" s="81">
        <v>28512</v>
      </c>
      <c r="E77" s="81"/>
      <c r="F77" s="81">
        <f t="shared" ref="F77" si="94">B77-B76</f>
        <v>4959</v>
      </c>
      <c r="G77" s="81">
        <f t="shared" ref="G77" si="95">C77-C76</f>
        <v>745</v>
      </c>
      <c r="H77" s="81">
        <f t="shared" ref="H77" si="96">D77-D76</f>
        <v>794</v>
      </c>
      <c r="I77" s="81">
        <f t="shared" ref="I77" si="97">B77-C77-D77</f>
        <v>85033</v>
      </c>
      <c r="J77" s="82">
        <f t="shared" ref="J77" si="98">F77/I76*$B$2/($B$2-B76)</f>
        <v>6.0878306913527774E-2</v>
      </c>
      <c r="K77" s="82">
        <f t="shared" ref="K77" si="99">G77/I76</f>
        <v>9.1284476737774622E-3</v>
      </c>
      <c r="L77" s="82">
        <f t="shared" ref="L77" si="100">H77/I76</f>
        <v>9.7288422187641679E-3</v>
      </c>
      <c r="M77" s="81">
        <f t="shared" ref="M77" si="101">J77/(K77+L77)</f>
        <v>3.2283698909251086</v>
      </c>
      <c r="N77" s="84">
        <f t="shared" si="12"/>
        <v>0.12155627935044137</v>
      </c>
      <c r="O77" s="84"/>
      <c r="P77" s="85">
        <f t="shared" si="13"/>
        <v>0.22058379816953821</v>
      </c>
      <c r="Q77" s="87">
        <f t="shared" si="14"/>
        <v>0.12155627935044137</v>
      </c>
      <c r="R77" s="96">
        <f t="shared" si="15"/>
        <v>0.65785992248002034</v>
      </c>
      <c r="AB77" s="119">
        <f t="shared" si="93"/>
        <v>7298.5714285714284</v>
      </c>
      <c r="AC77" s="120">
        <f t="shared" si="93"/>
        <v>769.14285714285711</v>
      </c>
    </row>
    <row r="78" spans="1:29" ht="13.8" x14ac:dyDescent="0.25">
      <c r="A78" s="95">
        <v>43936</v>
      </c>
      <c r="B78" s="81">
        <v>132473</v>
      </c>
      <c r="C78" s="81">
        <v>17148</v>
      </c>
      <c r="D78" s="81">
        <v>30440</v>
      </c>
      <c r="E78" s="81"/>
      <c r="F78" s="81">
        <f t="shared" ref="F78" si="102">B78-B77</f>
        <v>3216</v>
      </c>
      <c r="G78" s="81">
        <f t="shared" ref="G78" si="103">C78-C77</f>
        <v>1436</v>
      </c>
      <c r="H78" s="81">
        <f t="shared" ref="H78" si="104">D78-D77</f>
        <v>1928</v>
      </c>
      <c r="I78" s="81">
        <f t="shared" ref="I78" si="105">B78-C78-D78</f>
        <v>84885</v>
      </c>
      <c r="J78" s="82">
        <f t="shared" ref="J78" si="106">F78/I77*$B$2/($B$2-B77)</f>
        <v>3.7895653183713074E-2</v>
      </c>
      <c r="K78" s="82">
        <f t="shared" ref="K78" si="107">G78/I77</f>
        <v>1.6887561299730694E-2</v>
      </c>
      <c r="L78" s="82">
        <f t="shared" ref="L78" si="108">H78/I77</f>
        <v>2.2673550268719204E-2</v>
      </c>
      <c r="M78" s="81">
        <f t="shared" ref="M78" si="109">J78/(K78+L78)</f>
        <v>0.95790162817201963</v>
      </c>
      <c r="N78" s="84">
        <f t="shared" si="12"/>
        <v>0.12944524544624186</v>
      </c>
      <c r="O78" s="84"/>
      <c r="P78" s="85">
        <f t="shared" si="13"/>
        <v>0.22978267269556815</v>
      </c>
      <c r="Q78" s="87">
        <f t="shared" si="14"/>
        <v>0.12944524544624186</v>
      </c>
      <c r="R78" s="96">
        <f t="shared" si="15"/>
        <v>0.64077208185819001</v>
      </c>
      <c r="AB78" s="119">
        <f t="shared" si="93"/>
        <v>7203.5714285714284</v>
      </c>
      <c r="AC78" s="120">
        <f t="shared" si="93"/>
        <v>897</v>
      </c>
    </row>
    <row r="79" spans="1:29" ht="13.8" x14ac:dyDescent="0.25">
      <c r="A79" s="95">
        <v>43937</v>
      </c>
      <c r="B79" s="81">
        <v>144944</v>
      </c>
      <c r="C79" s="81">
        <v>17901</v>
      </c>
      <c r="D79" s="81">
        <v>32297</v>
      </c>
      <c r="E79" s="81"/>
      <c r="F79" s="81">
        <f t="shared" ref="F79" si="110">B79-B78</f>
        <v>12471</v>
      </c>
      <c r="G79" s="81">
        <f t="shared" ref="G79" si="111">C79-C78</f>
        <v>753</v>
      </c>
      <c r="H79" s="81">
        <f t="shared" ref="H79" si="112">D79-D78</f>
        <v>1857</v>
      </c>
      <c r="I79" s="81">
        <f t="shared" ref="I79" si="113">B79-C79-D79</f>
        <v>94746</v>
      </c>
      <c r="J79" s="82">
        <f t="shared" ref="J79" si="114">F79/I78*$B$2/($B$2-B78)</f>
        <v>0.14721519048045464</v>
      </c>
      <c r="K79" s="82">
        <f t="shared" ref="K79" si="115">G79/I78</f>
        <v>8.8708252341403067E-3</v>
      </c>
      <c r="L79" s="82">
        <f t="shared" ref="L79" si="116">H79/I78</f>
        <v>2.1876656653118925E-2</v>
      </c>
      <c r="M79" s="81">
        <f t="shared" ref="M79" si="117">J79/(K79+L79)</f>
        <v>4.7878779478672007</v>
      </c>
      <c r="N79" s="84">
        <f t="shared" si="12"/>
        <v>0.1235028700739596</v>
      </c>
      <c r="O79" s="84"/>
      <c r="P79" s="85">
        <f t="shared" si="13"/>
        <v>0.22282398719505464</v>
      </c>
      <c r="Q79" s="87">
        <f t="shared" si="14"/>
        <v>0.1235028700739596</v>
      </c>
      <c r="R79" s="96">
        <f t="shared" si="15"/>
        <v>0.65367314273098576</v>
      </c>
      <c r="AB79" s="119">
        <f t="shared" si="93"/>
        <v>8372.8571428571431</v>
      </c>
      <c r="AC79" s="120">
        <f t="shared" si="93"/>
        <v>813</v>
      </c>
    </row>
    <row r="80" spans="1:29" ht="13.8" x14ac:dyDescent="0.25">
      <c r="A80" s="95">
        <v>43938</v>
      </c>
      <c r="B80" s="94">
        <v>146923</v>
      </c>
      <c r="C80" s="94">
        <v>18661</v>
      </c>
      <c r="D80" s="94">
        <v>33834</v>
      </c>
      <c r="E80" s="94"/>
      <c r="F80" s="81">
        <f t="shared" ref="F80" si="118">B80-B79</f>
        <v>1979</v>
      </c>
      <c r="G80" s="81">
        <f t="shared" ref="G80" si="119">C80-C79</f>
        <v>760</v>
      </c>
      <c r="H80" s="81">
        <f t="shared" ref="H80" si="120">D80-D79</f>
        <v>1537</v>
      </c>
      <c r="I80" s="81">
        <f t="shared" ref="I80" si="121">B80-C80-D80</f>
        <v>94428</v>
      </c>
      <c r="J80" s="82">
        <f t="shared" ref="J80" si="122">F80/I79*$B$2/($B$2-B79)</f>
        <v>2.093391041171852E-2</v>
      </c>
      <c r="K80" s="82">
        <f t="shared" ref="K80" si="123">G80/I79</f>
        <v>8.0214468156967044E-3</v>
      </c>
      <c r="L80" s="82">
        <f t="shared" ref="L80" si="124">H80/I79</f>
        <v>1.6222320731218206E-2</v>
      </c>
      <c r="M80" s="81">
        <f t="shared" ref="M80" si="125">J80/(K80+L80)</f>
        <v>0.86347595814918721</v>
      </c>
      <c r="N80" s="84">
        <f t="shared" si="12"/>
        <v>0.12701210838330282</v>
      </c>
      <c r="O80" s="84"/>
      <c r="P80" s="85">
        <f t="shared" si="13"/>
        <v>0.23028389020098963</v>
      </c>
      <c r="Q80" s="87">
        <f t="shared" si="14"/>
        <v>0.12701210838330282</v>
      </c>
      <c r="R80" s="96">
        <f t="shared" si="15"/>
        <v>0.64270400141570749</v>
      </c>
      <c r="AB80" s="119">
        <f t="shared" si="93"/>
        <v>8035.2857142857147</v>
      </c>
      <c r="AC80" s="120">
        <f t="shared" si="93"/>
        <v>780.57142857142856</v>
      </c>
    </row>
    <row r="81" spans="1:29" ht="13.8" x14ac:dyDescent="0.25">
      <c r="A81" s="95">
        <v>43939</v>
      </c>
      <c r="B81" s="81">
        <v>146906</v>
      </c>
      <c r="C81" s="81">
        <v>19303</v>
      </c>
      <c r="D81" s="81">
        <v>35379</v>
      </c>
      <c r="E81" s="81"/>
      <c r="F81" s="81">
        <f t="shared" ref="F81" si="126">B81-B80</f>
        <v>-17</v>
      </c>
      <c r="G81" s="81">
        <f t="shared" ref="G81" si="127">C81-C80</f>
        <v>642</v>
      </c>
      <c r="H81" s="81">
        <f t="shared" ref="H81" si="128">D81-D80</f>
        <v>1545</v>
      </c>
      <c r="I81" s="81">
        <f t="shared" ref="I81" si="129">B81-C81-D81</f>
        <v>92224</v>
      </c>
      <c r="J81" s="82">
        <f t="shared" ref="J81" si="130">F81/I80*$B$2/($B$2-B80)</f>
        <v>-1.8043749021352194E-4</v>
      </c>
      <c r="K81" s="82">
        <f t="shared" ref="K81" si="131">G81/I80</f>
        <v>6.7988308552547972E-3</v>
      </c>
      <c r="L81" s="82">
        <f t="shared" ref="L81" si="132">H81/I80</f>
        <v>1.6361672385309441E-2</v>
      </c>
      <c r="M81" s="81">
        <f t="shared" ref="M81" si="133">J81/(K81+L81)</f>
        <v>-7.7907413469970052E-3</v>
      </c>
      <c r="N81" s="84">
        <f t="shared" si="12"/>
        <v>0.13139694770805821</v>
      </c>
      <c r="O81" s="84"/>
      <c r="P81" s="85">
        <f t="shared" si="13"/>
        <v>0.24082746790464651</v>
      </c>
      <c r="Q81" s="87">
        <f t="shared" si="14"/>
        <v>0.13139694770805821</v>
      </c>
      <c r="R81" s="96">
        <f t="shared" si="15"/>
        <v>0.6277755843872953</v>
      </c>
      <c r="AB81" s="119">
        <f t="shared" si="93"/>
        <v>7588</v>
      </c>
      <c r="AC81" s="120">
        <f t="shared" si="93"/>
        <v>781.57142857142856</v>
      </c>
    </row>
    <row r="82" spans="1:29" ht="13.8" x14ac:dyDescent="0.25">
      <c r="A82" s="95">
        <v>43940</v>
      </c>
      <c r="B82" s="81">
        <v>151808</v>
      </c>
      <c r="C82" s="81">
        <v>19694</v>
      </c>
      <c r="D82" s="81">
        <v>35973</v>
      </c>
      <c r="E82" s="81"/>
      <c r="F82" s="81">
        <f t="shared" ref="F82" si="134">B82-B81</f>
        <v>4902</v>
      </c>
      <c r="G82" s="81">
        <f t="shared" ref="G82" si="135">C82-C81</f>
        <v>391</v>
      </c>
      <c r="H82" s="81">
        <f t="shared" ref="H82" si="136">D82-D81</f>
        <v>594</v>
      </c>
      <c r="I82" s="81">
        <f t="shared" ref="I82" si="137">B82-C82-D82</f>
        <v>96141</v>
      </c>
      <c r="J82" s="82">
        <f t="shared" ref="J82" si="138">F82/I81*$B$2/($B$2-B81)</f>
        <v>5.3273089815669798E-2</v>
      </c>
      <c r="K82" s="82">
        <f t="shared" ref="K82" si="139">G82/I81</f>
        <v>4.2396773074253992E-3</v>
      </c>
      <c r="L82" s="82">
        <f t="shared" ref="L82" si="140">H82/I81</f>
        <v>6.4408396946564889E-3</v>
      </c>
      <c r="M82" s="81">
        <f t="shared" ref="M82" si="141">J82/(K82+L82)</f>
        <v>4.9878755686906917</v>
      </c>
      <c r="N82" s="84">
        <f t="shared" si="12"/>
        <v>0.12972965851602022</v>
      </c>
      <c r="O82" s="84"/>
      <c r="P82" s="85">
        <f t="shared" si="13"/>
        <v>0.23696379637436762</v>
      </c>
      <c r="Q82" s="87">
        <f t="shared" si="14"/>
        <v>0.12972965851602022</v>
      </c>
      <c r="R82" s="96">
        <f t="shared" si="15"/>
        <v>0.63330654510961215</v>
      </c>
      <c r="AB82" s="119">
        <f t="shared" si="93"/>
        <v>4453.5714285714284</v>
      </c>
      <c r="AC82" s="120">
        <f t="shared" si="93"/>
        <v>757.28571428571433</v>
      </c>
    </row>
    <row r="83" spans="1:29" ht="13.8" x14ac:dyDescent="0.25">
      <c r="A83" s="95">
        <v>43941</v>
      </c>
      <c r="B83" s="81">
        <v>154188</v>
      </c>
      <c r="C83" s="81">
        <v>20240</v>
      </c>
      <c r="D83" s="81">
        <v>36782</v>
      </c>
      <c r="E83" s="81"/>
      <c r="F83" s="81">
        <f t="shared" ref="F83:F84" si="142">B83-B82</f>
        <v>2380</v>
      </c>
      <c r="G83" s="81">
        <f t="shared" ref="G83:G84" si="143">C83-C82</f>
        <v>546</v>
      </c>
      <c r="H83" s="81">
        <f t="shared" ref="H83:H84" si="144">D83-D82</f>
        <v>809</v>
      </c>
      <c r="I83" s="81">
        <f t="shared" ref="I83:I84" si="145">B83-C83-D83</f>
        <v>97166</v>
      </c>
      <c r="J83" s="82">
        <f t="shared" ref="J83:J84" si="146">F83/I82*$B$2/($B$2-B82)</f>
        <v>2.4813015469605872E-2</v>
      </c>
      <c r="K83" s="82">
        <f t="shared" ref="K83:K84" si="147">G83/I82</f>
        <v>5.6791587356070771E-3</v>
      </c>
      <c r="L83" s="82">
        <f t="shared" ref="L83:L84" si="148">H83/I82</f>
        <v>8.4147242071540753E-3</v>
      </c>
      <c r="M83" s="81">
        <f t="shared" ref="M83:M84" si="149">J83/(K83+L83)</f>
        <v>1.7605521182755559</v>
      </c>
      <c r="N83" s="84">
        <f t="shared" ref="N83:N87" si="150">C83/B83</f>
        <v>0.13126832178898487</v>
      </c>
      <c r="O83" s="84"/>
      <c r="P83" s="85">
        <f t="shared" si="13"/>
        <v>0.23855293537759098</v>
      </c>
      <c r="Q83" s="87">
        <f t="shared" si="14"/>
        <v>0.13126832178898487</v>
      </c>
      <c r="R83" s="96">
        <f t="shared" si="15"/>
        <v>0.63017874283342412</v>
      </c>
      <c r="AB83" s="119">
        <f t="shared" si="93"/>
        <v>4270</v>
      </c>
      <c r="AC83" s="120">
        <f t="shared" si="93"/>
        <v>753.28571428571433</v>
      </c>
    </row>
    <row r="84" spans="1:29" ht="13.8" x14ac:dyDescent="0.25">
      <c r="A84" s="95">
        <v>43942</v>
      </c>
      <c r="B84" s="81">
        <v>156921</v>
      </c>
      <c r="C84" s="81">
        <v>20765</v>
      </c>
      <c r="D84" s="81">
        <v>38543</v>
      </c>
      <c r="E84" s="81"/>
      <c r="F84" s="81">
        <f t="shared" si="142"/>
        <v>2733</v>
      </c>
      <c r="G84" s="81">
        <f t="shared" si="143"/>
        <v>525</v>
      </c>
      <c r="H84" s="81">
        <f t="shared" si="144"/>
        <v>1761</v>
      </c>
      <c r="I84" s="81">
        <f t="shared" si="145"/>
        <v>97613</v>
      </c>
      <c r="J84" s="82">
        <f t="shared" si="146"/>
        <v>2.8193721394946591E-2</v>
      </c>
      <c r="K84" s="82">
        <f t="shared" si="147"/>
        <v>5.4031245497396206E-3</v>
      </c>
      <c r="L84" s="82">
        <f t="shared" si="148"/>
        <v>1.8123623489698041E-2</v>
      </c>
      <c r="M84" s="81">
        <f t="shared" si="149"/>
        <v>1.1983688246112776</v>
      </c>
      <c r="N84" s="84">
        <f t="shared" si="150"/>
        <v>0.13232773178860702</v>
      </c>
      <c r="O84" s="84"/>
      <c r="P84" s="85">
        <f t="shared" si="13"/>
        <v>0.2456204077210826</v>
      </c>
      <c r="Q84" s="87">
        <f t="shared" si="14"/>
        <v>0.13232773178860702</v>
      </c>
      <c r="R84" s="96">
        <f t="shared" si="15"/>
        <v>0.62205186049031036</v>
      </c>
      <c r="AB84" s="119">
        <f t="shared" si="93"/>
        <v>3952</v>
      </c>
      <c r="AC84" s="120">
        <f t="shared" si="93"/>
        <v>721.85714285714289</v>
      </c>
    </row>
    <row r="85" spans="1:29" ht="13.8" x14ac:dyDescent="0.25">
      <c r="A85" s="95">
        <v>43943</v>
      </c>
      <c r="B85" s="81">
        <v>154715</v>
      </c>
      <c r="C85" s="81">
        <v>21309</v>
      </c>
      <c r="D85" s="81">
        <v>39988</v>
      </c>
      <c r="E85" s="81"/>
      <c r="F85" s="81">
        <f t="shared" ref="F85" si="151">B85-B84</f>
        <v>-2206</v>
      </c>
      <c r="G85" s="81">
        <f t="shared" ref="G85" si="152">C85-C84</f>
        <v>544</v>
      </c>
      <c r="H85" s="81">
        <f t="shared" ref="H85:H87" si="153">D85-D84</f>
        <v>1445</v>
      </c>
      <c r="I85" s="81">
        <f t="shared" ref="I85" si="154">B85-C85-D85</f>
        <v>93418</v>
      </c>
      <c r="J85" s="82">
        <f t="shared" ref="J85" si="155">F85/I84*$B$2/($B$2-B84)</f>
        <v>-2.2653910051286537E-2</v>
      </c>
      <c r="K85" s="82">
        <f t="shared" ref="K85" si="156">G85/I84</f>
        <v>5.5730281827215634E-3</v>
      </c>
      <c r="L85" s="82">
        <f t="shared" ref="L85" si="157">H85/I84</f>
        <v>1.4803356110354153E-2</v>
      </c>
      <c r="M85" s="81">
        <f t="shared" ref="M85" si="158">J85/(K85+L85)</f>
        <v>-1.1117728113807104</v>
      </c>
      <c r="N85" s="84">
        <f t="shared" si="150"/>
        <v>0.13773066606340692</v>
      </c>
      <c r="O85" s="84"/>
      <c r="P85" s="85">
        <f t="shared" si="13"/>
        <v>0.25846233396891055</v>
      </c>
      <c r="Q85" s="87">
        <f t="shared" si="14"/>
        <v>0.13773066606340692</v>
      </c>
      <c r="R85" s="96">
        <f t="shared" si="15"/>
        <v>0.6038069999676825</v>
      </c>
      <c r="AB85" s="119">
        <f t="shared" si="93"/>
        <v>3177.4285714285716</v>
      </c>
      <c r="AC85" s="120">
        <f t="shared" si="93"/>
        <v>594.42857142857144</v>
      </c>
    </row>
    <row r="86" spans="1:29" ht="13.8" x14ac:dyDescent="0.25">
      <c r="A86" s="95">
        <v>43944</v>
      </c>
      <c r="B86" s="81">
        <v>157026</v>
      </c>
      <c r="C86" s="81">
        <v>21825</v>
      </c>
      <c r="D86" s="94">
        <v>41414</v>
      </c>
      <c r="E86" s="94"/>
      <c r="F86" s="81">
        <f t="shared" ref="F86" si="159">B86-B85</f>
        <v>2311</v>
      </c>
      <c r="G86" s="81">
        <f t="shared" ref="G86" si="160">C86-C85</f>
        <v>516</v>
      </c>
      <c r="H86" s="81">
        <f t="shared" si="153"/>
        <v>1426</v>
      </c>
      <c r="I86" s="81">
        <f t="shared" ref="I86" si="161">B86-C86-D86</f>
        <v>93787</v>
      </c>
      <c r="J86" s="82">
        <f t="shared" ref="J86" si="162">F86/I85*$B$2/($B$2-B85)</f>
        <v>2.4797048517148194E-2</v>
      </c>
      <c r="K86" s="82">
        <f t="shared" ref="K86" si="163">G86/I85</f>
        <v>5.5235607698730441E-3</v>
      </c>
      <c r="L86" s="82">
        <f t="shared" ref="L86" si="164">H86/I85</f>
        <v>1.5264724143098761E-2</v>
      </c>
      <c r="M86" s="81">
        <f t="shared" ref="M86" si="165">J86/(K86+L86)</f>
        <v>1.1928376304711379</v>
      </c>
      <c r="N86" s="84">
        <f t="shared" si="150"/>
        <v>0.13898972144740362</v>
      </c>
      <c r="O86" s="84"/>
      <c r="P86" s="85">
        <f t="shared" si="13"/>
        <v>0.26373976284182238</v>
      </c>
      <c r="Q86" s="87">
        <f t="shared" si="14"/>
        <v>0.13898972144740362</v>
      </c>
      <c r="R86" s="96">
        <f t="shared" si="15"/>
        <v>0.59727051571077405</v>
      </c>
      <c r="AB86" s="119">
        <f t="shared" si="93"/>
        <v>1726</v>
      </c>
      <c r="AC86" s="120">
        <f t="shared" si="93"/>
        <v>560.57142857142856</v>
      </c>
    </row>
    <row r="87" spans="1:29" ht="13.8" x14ac:dyDescent="0.25">
      <c r="A87" s="95">
        <v>43945</v>
      </c>
      <c r="B87" s="81">
        <v>158636</v>
      </c>
      <c r="C87" s="81">
        <v>22214</v>
      </c>
      <c r="D87" s="81">
        <v>42715</v>
      </c>
      <c r="E87" s="81"/>
      <c r="F87" s="81">
        <f t="shared" ref="F87" si="166">B87-B86</f>
        <v>1610</v>
      </c>
      <c r="G87" s="81">
        <f t="shared" ref="G87" si="167">C87-C86</f>
        <v>389</v>
      </c>
      <c r="H87" s="81">
        <f t="shared" si="153"/>
        <v>1301</v>
      </c>
      <c r="I87" s="81">
        <f t="shared" ref="I87" si="168">B87-C87-D87</f>
        <v>93707</v>
      </c>
      <c r="J87" s="82">
        <f t="shared" ref="J87" si="169">F87/I86*$B$2/($B$2-B86)</f>
        <v>1.7207954786609386E-2</v>
      </c>
      <c r="K87" s="82">
        <f t="shared" ref="K87" si="170">G87/I86</f>
        <v>4.1476963758303393E-3</v>
      </c>
      <c r="L87" s="82">
        <f t="shared" ref="L87" si="171">H87/I86</f>
        <v>1.3871858573149798E-2</v>
      </c>
      <c r="M87" s="81">
        <f t="shared" ref="M87" si="172">J87/(K87+L87)</f>
        <v>0.95496003288268305</v>
      </c>
      <c r="N87" s="84">
        <f t="shared" si="150"/>
        <v>0.14003126654731587</v>
      </c>
      <c r="O87" s="84"/>
      <c r="P87" s="85">
        <f t="shared" si="13"/>
        <v>0.26926422753977658</v>
      </c>
      <c r="Q87" s="87">
        <f t="shared" si="14"/>
        <v>0.14003126654731587</v>
      </c>
      <c r="R87" s="96">
        <f t="shared" si="15"/>
        <v>0.59070450591290757</v>
      </c>
      <c r="AB87" s="119">
        <f t="shared" si="93"/>
        <v>1673.2857142857142</v>
      </c>
      <c r="AC87" s="120">
        <f t="shared" si="93"/>
        <v>507.57142857142856</v>
      </c>
    </row>
    <row r="88" spans="1:29" ht="13.8" x14ac:dyDescent="0.25">
      <c r="A88" s="95">
        <v>43946</v>
      </c>
      <c r="B88" s="81">
        <v>160292</v>
      </c>
      <c r="C88" s="81">
        <v>22583</v>
      </c>
      <c r="D88" s="81">
        <v>43816</v>
      </c>
      <c r="E88" s="81"/>
      <c r="F88" s="81">
        <f t="shared" ref="F88" si="173">B88-B87</f>
        <v>1656</v>
      </c>
      <c r="G88" s="81">
        <f t="shared" ref="G88" si="174">C88-C87</f>
        <v>369</v>
      </c>
      <c r="H88" s="81">
        <f t="shared" ref="H88" si="175">D88-D87</f>
        <v>1101</v>
      </c>
      <c r="I88" s="81">
        <f t="shared" ref="I88" si="176">B88-C88-D88</f>
        <v>93893</v>
      </c>
      <c r="J88" s="82">
        <f t="shared" ref="J88" si="177">F88/I87*$B$2/($B$2-B87)</f>
        <v>1.7715159242054399E-2</v>
      </c>
      <c r="K88" s="82">
        <f t="shared" ref="K88" si="178">G88/I87</f>
        <v>3.9378061404164045E-3</v>
      </c>
      <c r="L88" s="82">
        <f t="shared" ref="L88" si="179">H88/I87</f>
        <v>1.1749389053112361E-2</v>
      </c>
      <c r="M88" s="81">
        <f t="shared" ref="M88" si="180">J88/(K88+L88)</f>
        <v>1.1292751204729194</v>
      </c>
      <c r="N88" s="84">
        <f t="shared" ref="N88" si="181">C88/B88</f>
        <v>0.14088663189678835</v>
      </c>
      <c r="O88" s="84"/>
      <c r="P88" s="85">
        <f t="shared" si="13"/>
        <v>0.2733511341801213</v>
      </c>
      <c r="Q88" s="87">
        <f t="shared" si="14"/>
        <v>0.14088663189678835</v>
      </c>
      <c r="R88" s="96">
        <f t="shared" si="15"/>
        <v>0.58576223392309035</v>
      </c>
      <c r="AB88" s="119">
        <f t="shared" si="93"/>
        <v>1912.2857142857142</v>
      </c>
      <c r="AC88" s="120">
        <f t="shared" si="93"/>
        <v>468.57142857142856</v>
      </c>
    </row>
    <row r="89" spans="1:29" ht="13.8" x14ac:dyDescent="0.25">
      <c r="A89" s="95">
        <v>43947</v>
      </c>
      <c r="B89" s="81">
        <v>160847</v>
      </c>
      <c r="C89" s="81">
        <v>22825</v>
      </c>
      <c r="D89" s="81">
        <v>44125</v>
      </c>
      <c r="E89" s="81"/>
      <c r="F89" s="81">
        <f t="shared" ref="F89" si="182">B89-B88</f>
        <v>555</v>
      </c>
      <c r="G89" s="81">
        <f t="shared" ref="G89" si="183">C89-C88</f>
        <v>242</v>
      </c>
      <c r="H89" s="81">
        <f t="shared" ref="H89" si="184">D89-D88</f>
        <v>309</v>
      </c>
      <c r="I89" s="81">
        <f t="shared" ref="I89" si="185">B89-C89-D89</f>
        <v>93897</v>
      </c>
      <c r="J89" s="82">
        <f t="shared" ref="J89" si="186">F89/I88*$B$2/($B$2-B88)</f>
        <v>5.9255351013446393E-3</v>
      </c>
      <c r="K89" s="82">
        <f t="shared" ref="K89" si="187">G89/I88</f>
        <v>2.5774019362465785E-3</v>
      </c>
      <c r="L89" s="82">
        <f t="shared" ref="L89" si="188">H89/I88</f>
        <v>3.2909801582652592E-3</v>
      </c>
      <c r="M89" s="81">
        <f t="shared" ref="M89" si="189">J89/(K89+L89)</f>
        <v>1.0097391420518189</v>
      </c>
      <c r="N89" s="84">
        <f t="shared" ref="N89" si="190">C89/B89</f>
        <v>0.1419050401934758</v>
      </c>
      <c r="O89" s="84"/>
      <c r="P89" s="85">
        <f t="shared" si="13"/>
        <v>0.27432902074642362</v>
      </c>
      <c r="Q89" s="87">
        <f t="shared" si="14"/>
        <v>0.1419050401934758</v>
      </c>
      <c r="R89" s="96">
        <f t="shared" si="15"/>
        <v>0.58376593906010055</v>
      </c>
      <c r="AB89" s="119">
        <f t="shared" si="93"/>
        <v>1291.2857142857142</v>
      </c>
      <c r="AC89" s="120">
        <f t="shared" si="93"/>
        <v>447.28571428571428</v>
      </c>
    </row>
    <row r="90" spans="1:29" ht="13.8" x14ac:dyDescent="0.25">
      <c r="A90" s="95">
        <v>43948</v>
      </c>
      <c r="B90" s="81">
        <v>164589</v>
      </c>
      <c r="C90" s="81">
        <v>23262</v>
      </c>
      <c r="D90" s="81">
        <v>44733</v>
      </c>
      <c r="E90" s="81"/>
      <c r="F90" s="81">
        <f t="shared" ref="F90" si="191">B90-B89</f>
        <v>3742</v>
      </c>
      <c r="G90" s="81">
        <f t="shared" ref="G90" si="192">C90-C89</f>
        <v>437</v>
      </c>
      <c r="H90" s="81">
        <f t="shared" ref="H90" si="193">D90-D89</f>
        <v>608</v>
      </c>
      <c r="I90" s="81">
        <f t="shared" ref="I90" si="194">B90-C90-D90</f>
        <v>96594</v>
      </c>
      <c r="J90" s="82">
        <f t="shared" ref="J90" si="195">F90/I89*$B$2/($B$2-B89)</f>
        <v>3.9950624789148452E-2</v>
      </c>
      <c r="K90" s="82">
        <f t="shared" ref="K90" si="196">G90/I89</f>
        <v>4.6540358051907942E-3</v>
      </c>
      <c r="L90" s="82">
        <f t="shared" ref="L90" si="197">H90/I89</f>
        <v>6.4751802507002354E-3</v>
      </c>
      <c r="M90" s="81">
        <f t="shared" ref="M90" si="198">J90/(K90+L90)</f>
        <v>3.5897070007910741</v>
      </c>
      <c r="N90" s="84">
        <f t="shared" ref="N90" si="199">C90/B90</f>
        <v>0.14133386799846892</v>
      </c>
      <c r="O90" s="84"/>
      <c r="P90" s="85">
        <f t="shared" si="13"/>
        <v>0.27178608533984655</v>
      </c>
      <c r="Q90" s="87">
        <f t="shared" si="14"/>
        <v>0.14133386799846892</v>
      </c>
      <c r="R90" s="96">
        <f t="shared" si="15"/>
        <v>0.58688004666168458</v>
      </c>
      <c r="AB90" s="119">
        <f t="shared" si="93"/>
        <v>1485.8571428571429</v>
      </c>
      <c r="AC90" s="120">
        <f t="shared" si="93"/>
        <v>431.71428571428572</v>
      </c>
    </row>
    <row r="91" spans="1:29" ht="13.8" x14ac:dyDescent="0.25">
      <c r="A91" s="95">
        <v>43949</v>
      </c>
      <c r="B91" s="81">
        <v>167605</v>
      </c>
      <c r="C91" s="81">
        <v>23629</v>
      </c>
      <c r="D91" s="81">
        <v>45997</v>
      </c>
      <c r="E91" s="81"/>
      <c r="F91" s="81">
        <f t="shared" ref="F91" si="200">B91-B90</f>
        <v>3016</v>
      </c>
      <c r="G91" s="81">
        <f t="shared" ref="G91" si="201">C91-C90</f>
        <v>367</v>
      </c>
      <c r="H91" s="81">
        <f t="shared" ref="H91" si="202">D91-D90</f>
        <v>1264</v>
      </c>
      <c r="I91" s="81">
        <f t="shared" ref="I91" si="203">B91-C91-D91</f>
        <v>97979</v>
      </c>
      <c r="J91" s="82">
        <f t="shared" ref="J91" si="204">F91/I90*$B$2/($B$2-B90)</f>
        <v>3.1302401325442784E-2</v>
      </c>
      <c r="K91" s="82">
        <f t="shared" ref="K91" si="205">G91/I90</f>
        <v>3.7994078307141232E-3</v>
      </c>
      <c r="L91" s="82">
        <f t="shared" ref="L91" si="206">H91/I90</f>
        <v>1.3085698904693873E-2</v>
      </c>
      <c r="M91" s="81">
        <f t="shared" ref="M91" si="207">J91/(K91+L91)</f>
        <v>1.8538468139974376</v>
      </c>
      <c r="N91" s="84">
        <f t="shared" ref="N91" si="208">C91/B91</f>
        <v>0.14098028101786939</v>
      </c>
      <c r="O91" s="84"/>
      <c r="P91" s="85">
        <f t="shared" si="13"/>
        <v>0.27443692013961396</v>
      </c>
      <c r="Q91" s="87">
        <f t="shared" si="14"/>
        <v>0.14098028101786939</v>
      </c>
      <c r="R91" s="96">
        <f t="shared" si="15"/>
        <v>0.58458279884251663</v>
      </c>
      <c r="AB91" s="119">
        <f t="shared" si="93"/>
        <v>1526.2857142857142</v>
      </c>
      <c r="AC91" s="120">
        <f t="shared" si="93"/>
        <v>409.14285714285717</v>
      </c>
    </row>
    <row r="92" spans="1:29" ht="13.8" x14ac:dyDescent="0.25">
      <c r="A92" s="95">
        <v>43950</v>
      </c>
      <c r="B92" s="81">
        <v>165093</v>
      </c>
      <c r="C92" s="81">
        <v>24056</v>
      </c>
      <c r="D92" s="81">
        <v>47338</v>
      </c>
      <c r="E92" s="81"/>
      <c r="F92" s="81">
        <f t="shared" ref="F92" si="209">B92-B91</f>
        <v>-2512</v>
      </c>
      <c r="G92" s="81">
        <f t="shared" ref="G92" si="210">C92-C91</f>
        <v>427</v>
      </c>
      <c r="H92" s="81">
        <f t="shared" ref="H92" si="211">D92-D91</f>
        <v>1341</v>
      </c>
      <c r="I92" s="81">
        <f t="shared" ref="I92" si="212">B92-C92-D92</f>
        <v>93699</v>
      </c>
      <c r="J92" s="82">
        <f t="shared" ref="J92" si="213">F92/I91*$B$2/($B$2-B91)</f>
        <v>-2.5704148360228354E-2</v>
      </c>
      <c r="K92" s="82">
        <f t="shared" ref="K92" si="214">G92/I91</f>
        <v>4.3580767307280135E-3</v>
      </c>
      <c r="L92" s="82">
        <f t="shared" ref="L92" si="215">H92/I91</f>
        <v>1.3686606313597811E-2</v>
      </c>
      <c r="M92" s="81">
        <f t="shared" ref="M92" si="216">J92/(K92+L92)</f>
        <v>-1.4244721449020439</v>
      </c>
      <c r="N92" s="84">
        <f t="shared" ref="N92" si="217">C92/B92</f>
        <v>0.14571181091869431</v>
      </c>
      <c r="O92" s="84"/>
      <c r="P92" s="85">
        <f t="shared" si="13"/>
        <v>0.28673535522402527</v>
      </c>
      <c r="Q92" s="87">
        <f t="shared" si="14"/>
        <v>0.14571181091869431</v>
      </c>
      <c r="R92" s="96">
        <f t="shared" si="15"/>
        <v>0.56755283385728039</v>
      </c>
      <c r="AB92" s="119">
        <f t="shared" ref="AB92:AC107" si="218">AVERAGE(F86:F92)</f>
        <v>1482.5714285714287</v>
      </c>
      <c r="AC92" s="120">
        <f t="shared" si="218"/>
        <v>392.42857142857144</v>
      </c>
    </row>
    <row r="93" spans="1:29" ht="13.8" x14ac:dyDescent="0.25">
      <c r="A93" s="95">
        <v>43951</v>
      </c>
      <c r="B93" s="81">
        <v>165764</v>
      </c>
      <c r="C93" s="81">
        <v>24345</v>
      </c>
      <c r="D93" s="81">
        <v>48572</v>
      </c>
      <c r="E93" s="81"/>
      <c r="F93" s="81">
        <f t="shared" ref="F93" si="219">B93-B92</f>
        <v>671</v>
      </c>
      <c r="G93" s="81">
        <f t="shared" ref="G93" si="220">C93-C92</f>
        <v>289</v>
      </c>
      <c r="H93" s="81">
        <f t="shared" ref="H93" si="221">D93-D92</f>
        <v>1234</v>
      </c>
      <c r="I93" s="81">
        <f t="shared" ref="I93" si="222">B93-C93-D93</f>
        <v>92847</v>
      </c>
      <c r="J93" s="82">
        <f t="shared" ref="J93" si="223">F93/I92*$B$2/($B$2-B92)</f>
        <v>7.1793875047321421E-3</v>
      </c>
      <c r="K93" s="82">
        <f t="shared" ref="K93" si="224">G93/I92</f>
        <v>3.0843445501019221E-3</v>
      </c>
      <c r="L93" s="82">
        <f t="shared" ref="L93" si="225">H93/I92</f>
        <v>1.3169831054760456E-2</v>
      </c>
      <c r="M93" s="81">
        <f t="shared" ref="M93" si="226">J93/(K93+L93)</f>
        <v>0.4416949637596172</v>
      </c>
      <c r="N93" s="84">
        <f t="shared" ref="N93" si="227">C93/B93</f>
        <v>0.14686542313168119</v>
      </c>
      <c r="O93" s="84"/>
      <c r="P93" s="85">
        <f t="shared" si="13"/>
        <v>0.29301899085446781</v>
      </c>
      <c r="Q93" s="87">
        <f t="shared" si="14"/>
        <v>0.14686542313168119</v>
      </c>
      <c r="R93" s="96">
        <f t="shared" si="15"/>
        <v>0.56011558601385103</v>
      </c>
      <c r="AB93" s="119">
        <f t="shared" si="218"/>
        <v>1248.2857142857142</v>
      </c>
      <c r="AC93" s="120">
        <f t="shared" si="218"/>
        <v>360</v>
      </c>
    </row>
    <row r="94" spans="1:29" ht="13.8" x14ac:dyDescent="0.25">
      <c r="A94" s="95">
        <v>43952</v>
      </c>
      <c r="B94" s="81">
        <v>165764</v>
      </c>
      <c r="C94" s="81">
        <v>24563</v>
      </c>
      <c r="D94" s="81">
        <v>49300</v>
      </c>
      <c r="E94" s="81"/>
      <c r="F94" s="81">
        <f>1212/2</f>
        <v>606</v>
      </c>
      <c r="G94" s="81">
        <f t="shared" ref="G94" si="228">C94-C93</f>
        <v>218</v>
      </c>
      <c r="H94" s="81">
        <f t="shared" ref="H94" si="229">D94-D93</f>
        <v>728</v>
      </c>
      <c r="I94" s="81">
        <f t="shared" ref="I94" si="230">B94-C94-D94</f>
        <v>91901</v>
      </c>
      <c r="J94" s="82">
        <f t="shared" ref="J94" si="231">F94/I93*$B$2/($B$2-B93)</f>
        <v>6.5434841511907383E-3</v>
      </c>
      <c r="K94" s="82">
        <f t="shared" ref="K94" si="232">G94/I93</f>
        <v>2.3479487759432184E-3</v>
      </c>
      <c r="L94" s="82">
        <f t="shared" ref="L94" si="233">H94/I93</f>
        <v>7.8408564627828574E-3</v>
      </c>
      <c r="M94" s="81">
        <f t="shared" ref="M94" si="234">J94/(K94+L94)</f>
        <v>0.64222291013277644</v>
      </c>
      <c r="N94" s="84">
        <f t="shared" ref="N94" si="235">C94/B94</f>
        <v>0.14818054583624912</v>
      </c>
      <c r="O94" s="84"/>
      <c r="P94" s="85">
        <f t="shared" si="13"/>
        <v>0.29741077676696992</v>
      </c>
      <c r="Q94" s="87">
        <f t="shared" si="14"/>
        <v>0.14818054583624912</v>
      </c>
      <c r="R94" s="96">
        <f t="shared" si="15"/>
        <v>0.5544086773967809</v>
      </c>
      <c r="AB94" s="119">
        <f t="shared" si="218"/>
        <v>1104.8571428571429</v>
      </c>
      <c r="AC94" s="120">
        <f t="shared" si="218"/>
        <v>335.57142857142856</v>
      </c>
    </row>
    <row r="95" spans="1:29" ht="13.8" x14ac:dyDescent="0.25">
      <c r="A95" s="95">
        <v>43953</v>
      </c>
      <c r="B95" s="81">
        <v>166976</v>
      </c>
      <c r="C95" s="81">
        <v>24729</v>
      </c>
      <c r="D95" s="81">
        <v>49751</v>
      </c>
      <c r="E95" s="81"/>
      <c r="F95" s="81">
        <f>1212/2</f>
        <v>606</v>
      </c>
      <c r="G95" s="81">
        <f t="shared" ref="F95:G96" si="236">C95-C94</f>
        <v>166</v>
      </c>
      <c r="H95" s="81">
        <f t="shared" ref="H95" si="237">D95-D94</f>
        <v>451</v>
      </c>
      <c r="I95" s="81">
        <f t="shared" ref="I95" si="238">B95-C95-D95</f>
        <v>92496</v>
      </c>
      <c r="J95" s="82">
        <f t="shared" ref="J95" si="239">F95/I94*$B$2/($B$2-B94)</f>
        <v>6.6108407197484958E-3</v>
      </c>
      <c r="K95" s="82">
        <f t="shared" ref="K95" si="240">G95/I94</f>
        <v>1.8062915528666717E-3</v>
      </c>
      <c r="L95" s="82">
        <f t="shared" ref="L95" si="241">H95/I94</f>
        <v>4.9074547611016204E-3</v>
      </c>
      <c r="M95" s="81">
        <f t="shared" ref="M95" si="242">J95/(K95+L95)</f>
        <v>0.984672403542312</v>
      </c>
      <c r="N95" s="84">
        <f t="shared" ref="N95" si="243">C95/B95</f>
        <v>0.14809912801839786</v>
      </c>
      <c r="O95" s="84"/>
      <c r="P95" s="85">
        <f t="shared" si="13"/>
        <v>0.29795299923342278</v>
      </c>
      <c r="Q95" s="87">
        <f t="shared" si="14"/>
        <v>0.14809912801839786</v>
      </c>
      <c r="R95" s="96">
        <f t="shared" si="15"/>
        <v>0.55394787274817936</v>
      </c>
      <c r="AB95" s="119">
        <f t="shared" si="218"/>
        <v>954.85714285714289</v>
      </c>
      <c r="AC95" s="120">
        <f t="shared" si="218"/>
        <v>306.57142857142856</v>
      </c>
    </row>
    <row r="96" spans="1:29" ht="13.8" x14ac:dyDescent="0.25">
      <c r="A96" s="95">
        <v>43954</v>
      </c>
      <c r="B96" s="81">
        <v>167272</v>
      </c>
      <c r="C96" s="81">
        <v>24864</v>
      </c>
      <c r="D96" s="81">
        <v>49973</v>
      </c>
      <c r="E96" s="81"/>
      <c r="F96" s="81">
        <f t="shared" si="236"/>
        <v>296</v>
      </c>
      <c r="G96" s="81">
        <f t="shared" ref="G96" si="244">C96-C95</f>
        <v>135</v>
      </c>
      <c r="H96" s="81">
        <f t="shared" ref="H96" si="245">D96-D95</f>
        <v>222</v>
      </c>
      <c r="I96" s="81">
        <f t="shared" ref="I96" si="246">B96-C96-D96</f>
        <v>92435</v>
      </c>
      <c r="J96" s="82">
        <f t="shared" ref="J96" si="247">F96/I95*$B$2/($B$2-B95)</f>
        <v>3.2083456450756015E-3</v>
      </c>
      <c r="K96" s="82">
        <f t="shared" ref="K96" si="248">G96/I95</f>
        <v>1.4595225739491438E-3</v>
      </c>
      <c r="L96" s="82">
        <f t="shared" ref="L96" si="249">H96/I95</f>
        <v>2.4001037882719254E-3</v>
      </c>
      <c r="M96" s="81">
        <f t="shared" ref="M96" si="250">J96/(K96+L96)</f>
        <v>0.83125809184009192</v>
      </c>
      <c r="N96" s="84">
        <f t="shared" ref="N96" si="251">C96/B96</f>
        <v>0.14864412453967191</v>
      </c>
      <c r="O96" s="84"/>
      <c r="P96" s="85">
        <f t="shared" si="13"/>
        <v>0.29875292936056241</v>
      </c>
      <c r="Q96" s="87">
        <f t="shared" si="14"/>
        <v>0.14864412453967191</v>
      </c>
      <c r="R96" s="96">
        <f t="shared" si="15"/>
        <v>0.55260294609976568</v>
      </c>
      <c r="AB96" s="119">
        <f t="shared" si="218"/>
        <v>917.85714285714289</v>
      </c>
      <c r="AC96" s="120">
        <f t="shared" si="218"/>
        <v>291.28571428571428</v>
      </c>
    </row>
    <row r="97" spans="1:29" ht="13.8" x14ac:dyDescent="0.25">
      <c r="A97" s="95">
        <v>43955</v>
      </c>
      <c r="B97" s="81">
        <v>167886</v>
      </c>
      <c r="C97" s="81">
        <v>25168</v>
      </c>
      <c r="D97" s="81">
        <v>50438</v>
      </c>
      <c r="E97" s="81"/>
      <c r="F97" s="81">
        <f t="shared" ref="F97" si="252">B97-B96</f>
        <v>614</v>
      </c>
      <c r="G97" s="81">
        <f t="shared" ref="G97" si="253">C97-C96</f>
        <v>304</v>
      </c>
      <c r="H97" s="81">
        <f t="shared" ref="H97" si="254">D97-D96</f>
        <v>465</v>
      </c>
      <c r="I97" s="81">
        <f t="shared" ref="I97" si="255">B97-C97-D97</f>
        <v>92280</v>
      </c>
      <c r="J97" s="82">
        <f t="shared" ref="J97" si="256">F97/I96*$B$2/($B$2-B96)</f>
        <v>6.6595715768859786E-3</v>
      </c>
      <c r="K97" s="82">
        <f t="shared" ref="K97" si="257">G97/I96</f>
        <v>3.28879753340185E-3</v>
      </c>
      <c r="L97" s="82">
        <f t="shared" ref="L97" si="258">H97/I96</f>
        <v>5.0305620165521717E-3</v>
      </c>
      <c r="M97" s="81">
        <f t="shared" ref="M97" si="259">J97/(K97+L97)</f>
        <v>0.80049089559096931</v>
      </c>
      <c r="N97" s="84">
        <f t="shared" ref="N97" si="260">C97/B97</f>
        <v>0.14991124930012031</v>
      </c>
      <c r="O97" s="84"/>
      <c r="P97" s="85">
        <f t="shared" si="13"/>
        <v>0.30043005372693377</v>
      </c>
      <c r="Q97" s="87">
        <f t="shared" si="14"/>
        <v>0.14991124930012031</v>
      </c>
      <c r="R97" s="96">
        <f t="shared" si="15"/>
        <v>0.54965869697294589</v>
      </c>
      <c r="AB97" s="119">
        <f t="shared" si="218"/>
        <v>471</v>
      </c>
      <c r="AC97" s="120">
        <f t="shared" si="218"/>
        <v>272.28571428571428</v>
      </c>
    </row>
    <row r="98" spans="1:29" ht="13.8" x14ac:dyDescent="0.25">
      <c r="A98" s="95">
        <v>43956</v>
      </c>
      <c r="B98" s="81">
        <v>168935</v>
      </c>
      <c r="C98" s="81">
        <v>25498</v>
      </c>
      <c r="D98" s="81">
        <v>51803</v>
      </c>
      <c r="E98" s="81"/>
      <c r="F98" s="81">
        <f t="shared" ref="F98" si="261">B98-B97</f>
        <v>1049</v>
      </c>
      <c r="G98" s="81">
        <f t="shared" ref="G98" si="262">C98-C97</f>
        <v>330</v>
      </c>
      <c r="H98" s="81">
        <f t="shared" ref="H98" si="263">D98-D97</f>
        <v>1365</v>
      </c>
      <c r="I98" s="81">
        <f t="shared" ref="I98" si="264">B98-C98-D98</f>
        <v>91634</v>
      </c>
      <c r="J98" s="82">
        <f t="shared" ref="J98" si="265">F98/I97*$B$2/($B$2-B97)</f>
        <v>1.13968901829915E-2</v>
      </c>
      <c r="K98" s="82">
        <f t="shared" ref="K98" si="266">G98/I97</f>
        <v>3.5760728218465539E-3</v>
      </c>
      <c r="L98" s="82">
        <f t="shared" ref="L98" si="267">H98/I97</f>
        <v>1.4791937581274383E-2</v>
      </c>
      <c r="M98" s="81">
        <f t="shared" ref="M98" si="268">J98/(K98+L98)</f>
        <v>0.62047494164392658</v>
      </c>
      <c r="N98" s="84">
        <f t="shared" ref="N98" si="269">C98/B98</f>
        <v>0.15093379110308699</v>
      </c>
      <c r="O98" s="84"/>
      <c r="P98" s="85">
        <f t="shared" ref="P98:P134" si="270">D98/B98</f>
        <v>0.30664456743717999</v>
      </c>
      <c r="Q98" s="87">
        <f t="shared" ref="Q98:Q134" si="271">N98</f>
        <v>0.15093379110308699</v>
      </c>
      <c r="R98" s="96">
        <f t="shared" ref="R98:R134" si="272">IF(P98="","",1-SUM(P98:Q98))</f>
        <v>0.54242164145973304</v>
      </c>
      <c r="AB98" s="119">
        <f t="shared" si="218"/>
        <v>190</v>
      </c>
      <c r="AC98" s="120">
        <f t="shared" si="218"/>
        <v>267</v>
      </c>
    </row>
    <row r="99" spans="1:29" ht="13.8" x14ac:dyDescent="0.25">
      <c r="A99" s="95">
        <v>43957</v>
      </c>
      <c r="B99" s="81">
        <v>172465</v>
      </c>
      <c r="C99" s="81">
        <v>25772</v>
      </c>
      <c r="D99" s="81">
        <v>53022</v>
      </c>
      <c r="E99" s="81"/>
      <c r="F99" s="81">
        <f t="shared" ref="F99" si="273">B99-B98</f>
        <v>3530</v>
      </c>
      <c r="G99" s="81">
        <f t="shared" ref="G99" si="274">C99-C98</f>
        <v>274</v>
      </c>
      <c r="H99" s="81">
        <f t="shared" ref="H99" si="275">D99-D98</f>
        <v>1219</v>
      </c>
      <c r="I99" s="81">
        <f t="shared" ref="I99" si="276">B99-C99-D99</f>
        <v>93671</v>
      </c>
      <c r="J99" s="82">
        <f t="shared" ref="J99" si="277">F99/I98*$B$2/($B$2-B98)</f>
        <v>3.862277902587969E-2</v>
      </c>
      <c r="K99" s="82">
        <f t="shared" ref="K99" si="278">G99/I98</f>
        <v>2.9901564921317415E-3</v>
      </c>
      <c r="L99" s="82">
        <f t="shared" ref="L99" si="279">H99/I98</f>
        <v>1.3302922496016762E-2</v>
      </c>
      <c r="M99" s="81">
        <f t="shared" ref="M99" si="280">J99/(K99+L99)</f>
        <v>2.3705021656111587</v>
      </c>
      <c r="N99" s="84">
        <f t="shared" ref="N99" si="281">C99/B99</f>
        <v>0.14943321833415477</v>
      </c>
      <c r="O99" s="84"/>
      <c r="P99" s="85">
        <f t="shared" si="270"/>
        <v>0.30743629142144785</v>
      </c>
      <c r="Q99" s="87">
        <f t="shared" si="271"/>
        <v>0.14943321833415477</v>
      </c>
      <c r="R99" s="96">
        <f t="shared" si="272"/>
        <v>0.54313049024439741</v>
      </c>
      <c r="AB99" s="119">
        <f t="shared" si="218"/>
        <v>1053.1428571428571</v>
      </c>
      <c r="AC99" s="120">
        <f t="shared" si="218"/>
        <v>245.14285714285714</v>
      </c>
    </row>
    <row r="100" spans="1:29" ht="13.8" x14ac:dyDescent="0.25">
      <c r="A100" s="95">
        <v>43958</v>
      </c>
      <c r="B100" s="81">
        <v>173040</v>
      </c>
      <c r="C100" s="81">
        <v>25949</v>
      </c>
      <c r="D100" s="81">
        <v>54076</v>
      </c>
      <c r="E100" s="81"/>
      <c r="F100" s="81">
        <f t="shared" ref="F100:F124" si="282">B100-B99</f>
        <v>575</v>
      </c>
      <c r="G100" s="81">
        <f t="shared" ref="G100:G124" si="283">C100-C99</f>
        <v>177</v>
      </c>
      <c r="H100" s="81">
        <f t="shared" ref="H100:H124" si="284">D100-D99</f>
        <v>1054</v>
      </c>
      <c r="I100" s="81">
        <f t="shared" ref="I100:I124" si="285">B100-C100-D100</f>
        <v>93015</v>
      </c>
      <c r="J100" s="82">
        <f t="shared" ref="J100:J124" si="286">F100/I99*$B$2/($B$2-B99)</f>
        <v>6.1547681128229356E-3</v>
      </c>
      <c r="K100" s="82">
        <f t="shared" ref="K100:K124" si="287">G100/I99</f>
        <v>1.8895922964418017E-3</v>
      </c>
      <c r="L100" s="82">
        <f t="shared" ref="L100:L124" si="288">H100/I99</f>
        <v>1.1252148477116718E-2</v>
      </c>
      <c r="M100" s="81">
        <f t="shared" ref="M100:M124" si="289">J100/(K100+L100)</f>
        <v>0.46833735491164674</v>
      </c>
      <c r="N100" s="84">
        <f t="shared" ref="N100:N124" si="290">C100/B100</f>
        <v>0.14995954692556634</v>
      </c>
      <c r="O100" s="84"/>
      <c r="P100" s="85">
        <f t="shared" si="270"/>
        <v>0.31250577901063337</v>
      </c>
      <c r="Q100" s="87">
        <f t="shared" si="271"/>
        <v>0.14995954692556634</v>
      </c>
      <c r="R100" s="96">
        <f t="shared" si="272"/>
        <v>0.53753467406380029</v>
      </c>
      <c r="AB100" s="119">
        <f t="shared" si="218"/>
        <v>1039.4285714285713</v>
      </c>
      <c r="AC100" s="120">
        <f t="shared" si="218"/>
        <v>229.14285714285714</v>
      </c>
    </row>
    <row r="101" spans="1:29" ht="13.8" x14ac:dyDescent="0.25">
      <c r="A101" s="95">
        <v>43959</v>
      </c>
      <c r="B101" s="81">
        <v>174318</v>
      </c>
      <c r="C101" s="81">
        <v>26192</v>
      </c>
      <c r="D101" s="81">
        <v>54770</v>
      </c>
      <c r="E101" s="81"/>
      <c r="F101" s="81">
        <f t="shared" si="282"/>
        <v>1278</v>
      </c>
      <c r="G101" s="81">
        <f t="shared" si="283"/>
        <v>243</v>
      </c>
      <c r="H101" s="81">
        <f t="shared" si="284"/>
        <v>694</v>
      </c>
      <c r="I101" s="81">
        <f t="shared" si="285"/>
        <v>93356</v>
      </c>
      <c r="J101" s="82">
        <f t="shared" si="286"/>
        <v>1.3776240196466923E-2</v>
      </c>
      <c r="K101" s="82">
        <f t="shared" si="287"/>
        <v>2.6124818577648768E-3</v>
      </c>
      <c r="L101" s="82">
        <f t="shared" si="288"/>
        <v>7.4611621781433103E-3</v>
      </c>
      <c r="M101" s="81">
        <f t="shared" si="289"/>
        <v>1.3675528088307052</v>
      </c>
      <c r="N101" s="84">
        <f t="shared" si="290"/>
        <v>0.15025413325072567</v>
      </c>
      <c r="O101" s="84"/>
      <c r="P101" s="85">
        <f t="shared" si="270"/>
        <v>0.31419589485882121</v>
      </c>
      <c r="Q101" s="87">
        <f t="shared" si="271"/>
        <v>0.15025413325072567</v>
      </c>
      <c r="R101" s="96">
        <f t="shared" si="272"/>
        <v>0.53554997189045306</v>
      </c>
      <c r="AB101" s="119">
        <f t="shared" si="218"/>
        <v>1135.4285714285713</v>
      </c>
      <c r="AC101" s="120">
        <f>AVERAGE(G95:G101)</f>
        <v>232.71428571428572</v>
      </c>
    </row>
    <row r="102" spans="1:29" ht="13.8" x14ac:dyDescent="0.25">
      <c r="A102" s="95">
        <v>43960</v>
      </c>
      <c r="B102" s="81">
        <v>174758</v>
      </c>
      <c r="C102" s="81">
        <v>26271</v>
      </c>
      <c r="D102" s="81">
        <v>54886</v>
      </c>
      <c r="E102" s="81"/>
      <c r="F102" s="81">
        <f t="shared" si="282"/>
        <v>440</v>
      </c>
      <c r="G102" s="81">
        <f t="shared" si="283"/>
        <v>79</v>
      </c>
      <c r="H102" s="81">
        <f t="shared" si="284"/>
        <v>116</v>
      </c>
      <c r="I102" s="81">
        <f t="shared" si="285"/>
        <v>93601</v>
      </c>
      <c r="J102" s="82">
        <f t="shared" si="286"/>
        <v>4.7257616091141577E-3</v>
      </c>
      <c r="K102" s="82">
        <f t="shared" si="287"/>
        <v>8.4622306011397229E-4</v>
      </c>
      <c r="L102" s="82">
        <f t="shared" si="288"/>
        <v>1.242555379407858E-3</v>
      </c>
      <c r="M102" s="81">
        <f t="shared" si="289"/>
        <v>2.2624523116946733</v>
      </c>
      <c r="N102" s="84">
        <f t="shared" si="290"/>
        <v>0.15032788198537406</v>
      </c>
      <c r="O102" s="84"/>
      <c r="P102" s="85">
        <f t="shared" si="270"/>
        <v>0.31406859771798717</v>
      </c>
      <c r="Q102" s="87">
        <f t="shared" si="271"/>
        <v>0.15032788198537406</v>
      </c>
      <c r="R102" s="96">
        <f t="shared" si="272"/>
        <v>0.53560352029663871</v>
      </c>
      <c r="AB102" s="119">
        <f t="shared" si="218"/>
        <v>1111.7142857142858</v>
      </c>
      <c r="AC102" s="120">
        <f t="shared" si="218"/>
        <v>220.28571428571428</v>
      </c>
    </row>
    <row r="103" spans="1:29" ht="13.8" x14ac:dyDescent="0.25">
      <c r="A103" s="95">
        <v>43961</v>
      </c>
      <c r="B103" s="81">
        <v>175027</v>
      </c>
      <c r="C103" s="81">
        <v>26341</v>
      </c>
      <c r="D103" s="81">
        <v>55062</v>
      </c>
      <c r="E103" s="81"/>
      <c r="F103" s="81">
        <f t="shared" si="282"/>
        <v>269</v>
      </c>
      <c r="G103" s="81">
        <f t="shared" si="283"/>
        <v>70</v>
      </c>
      <c r="H103" s="81">
        <f t="shared" si="284"/>
        <v>176</v>
      </c>
      <c r="I103" s="81">
        <f t="shared" si="285"/>
        <v>93624</v>
      </c>
      <c r="J103" s="82">
        <f t="shared" si="286"/>
        <v>2.881615924432842E-3</v>
      </c>
      <c r="K103" s="82">
        <f t="shared" si="287"/>
        <v>7.478552579566458E-4</v>
      </c>
      <c r="L103" s="82">
        <f t="shared" si="288"/>
        <v>1.8803217914338522E-3</v>
      </c>
      <c r="M103" s="81">
        <f t="shared" si="289"/>
        <v>1.096431431474953</v>
      </c>
      <c r="N103" s="84">
        <f t="shared" si="290"/>
        <v>0.15049678049672335</v>
      </c>
      <c r="O103" s="84"/>
      <c r="P103" s="85">
        <f t="shared" si="270"/>
        <v>0.31459146303141799</v>
      </c>
      <c r="Q103" s="87">
        <f t="shared" si="271"/>
        <v>0.15049678049672335</v>
      </c>
      <c r="R103" s="96">
        <f t="shared" si="272"/>
        <v>0.53491175647185862</v>
      </c>
      <c r="AB103" s="119">
        <f t="shared" si="218"/>
        <v>1107.8571428571429</v>
      </c>
      <c r="AC103" s="120">
        <f t="shared" si="218"/>
        <v>211</v>
      </c>
    </row>
    <row r="104" spans="1:29" ht="13.8" x14ac:dyDescent="0.25">
      <c r="A104" s="95">
        <v>43962</v>
      </c>
      <c r="B104" s="81">
        <v>175479</v>
      </c>
      <c r="C104" s="81">
        <v>26604</v>
      </c>
      <c r="D104" s="81">
        <v>55569</v>
      </c>
      <c r="E104" s="81"/>
      <c r="F104" s="81">
        <f t="shared" si="282"/>
        <v>452</v>
      </c>
      <c r="G104" s="81">
        <f t="shared" si="283"/>
        <v>263</v>
      </c>
      <c r="H104" s="81">
        <f t="shared" si="284"/>
        <v>507</v>
      </c>
      <c r="I104" s="81">
        <f t="shared" si="285"/>
        <v>93306</v>
      </c>
      <c r="J104" s="82">
        <f t="shared" si="286"/>
        <v>4.8408022465304245E-3</v>
      </c>
      <c r="K104" s="82">
        <f t="shared" si="287"/>
        <v>2.8091087755276424E-3</v>
      </c>
      <c r="L104" s="82">
        <f t="shared" si="288"/>
        <v>5.4152781338118435E-3</v>
      </c>
      <c r="M104" s="81">
        <f t="shared" si="289"/>
        <v>0.58859125912878496</v>
      </c>
      <c r="N104" s="84">
        <f t="shared" si="290"/>
        <v>0.15160788470415262</v>
      </c>
      <c r="O104" s="84"/>
      <c r="P104" s="85">
        <f t="shared" si="270"/>
        <v>0.31667037081360161</v>
      </c>
      <c r="Q104" s="87">
        <f t="shared" si="271"/>
        <v>0.15160788470415262</v>
      </c>
      <c r="R104" s="96">
        <f t="shared" si="272"/>
        <v>0.53172174448224574</v>
      </c>
      <c r="AB104" s="119">
        <f t="shared" si="218"/>
        <v>1084.7142857142858</v>
      </c>
      <c r="AC104" s="120">
        <f t="shared" si="218"/>
        <v>205.14285714285714</v>
      </c>
    </row>
    <row r="105" spans="1:29" ht="13.8" x14ac:dyDescent="0.25">
      <c r="A105" s="95">
        <v>43963</v>
      </c>
      <c r="B105" s="81">
        <v>176207</v>
      </c>
      <c r="C105" s="81">
        <v>26951</v>
      </c>
      <c r="D105" s="81">
        <v>56617</v>
      </c>
      <c r="E105" s="81"/>
      <c r="F105" s="81">
        <f t="shared" si="282"/>
        <v>728</v>
      </c>
      <c r="G105" s="81">
        <f t="shared" si="283"/>
        <v>347</v>
      </c>
      <c r="H105" s="81">
        <f t="shared" si="284"/>
        <v>1048</v>
      </c>
      <c r="I105" s="81">
        <f t="shared" si="285"/>
        <v>92639</v>
      </c>
      <c r="J105" s="82">
        <f t="shared" si="286"/>
        <v>7.8233168834884424E-3</v>
      </c>
      <c r="K105" s="82">
        <f t="shared" si="287"/>
        <v>3.7189462628341159E-3</v>
      </c>
      <c r="L105" s="82">
        <f t="shared" si="288"/>
        <v>1.1231860759222344E-2</v>
      </c>
      <c r="M105" s="81">
        <f t="shared" si="289"/>
        <v>0.52327054131238171</v>
      </c>
      <c r="N105" s="84">
        <f t="shared" si="290"/>
        <v>0.15295079083123825</v>
      </c>
      <c r="O105" s="84"/>
      <c r="P105" s="85">
        <f t="shared" si="270"/>
        <v>0.32130959610004145</v>
      </c>
      <c r="Q105" s="87">
        <f t="shared" si="271"/>
        <v>0.15295079083123825</v>
      </c>
      <c r="R105" s="96">
        <f t="shared" si="272"/>
        <v>0.5257396130687203</v>
      </c>
      <c r="AB105" s="119">
        <f t="shared" si="218"/>
        <v>1038.8571428571429</v>
      </c>
      <c r="AC105" s="120">
        <f t="shared" si="218"/>
        <v>207.57142857142858</v>
      </c>
    </row>
    <row r="106" spans="1:29" ht="13.8" x14ac:dyDescent="0.25">
      <c r="A106" s="95">
        <v>43964</v>
      </c>
      <c r="B106" s="81">
        <v>175981</v>
      </c>
      <c r="C106" s="81">
        <v>27032</v>
      </c>
      <c r="D106" s="81">
        <v>57368</v>
      </c>
      <c r="E106" s="81"/>
      <c r="F106" s="81">
        <f t="shared" si="282"/>
        <v>-226</v>
      </c>
      <c r="G106" s="81">
        <f t="shared" si="283"/>
        <v>81</v>
      </c>
      <c r="H106" s="81">
        <f t="shared" si="284"/>
        <v>751</v>
      </c>
      <c r="I106" s="81">
        <f t="shared" si="285"/>
        <v>91581</v>
      </c>
      <c r="J106" s="82">
        <f t="shared" si="286"/>
        <v>-2.4461807922757216E-3</v>
      </c>
      <c r="K106" s="82">
        <f t="shared" si="287"/>
        <v>8.7436176988093563E-4</v>
      </c>
      <c r="L106" s="82">
        <f t="shared" si="288"/>
        <v>8.106736903463984E-3</v>
      </c>
      <c r="M106" s="81">
        <f t="shared" si="289"/>
        <v>-0.27236988271109447</v>
      </c>
      <c r="N106" s="84">
        <f t="shared" si="290"/>
        <v>0.1536074917178559</v>
      </c>
      <c r="O106" s="84"/>
      <c r="P106" s="85">
        <f t="shared" si="270"/>
        <v>0.3259897375284832</v>
      </c>
      <c r="Q106" s="87">
        <f t="shared" si="271"/>
        <v>0.1536074917178559</v>
      </c>
      <c r="R106" s="96">
        <f t="shared" si="272"/>
        <v>0.52040277075366093</v>
      </c>
      <c r="AB106" s="119">
        <f t="shared" si="218"/>
        <v>502.28571428571428</v>
      </c>
      <c r="AC106" s="120">
        <f t="shared" si="218"/>
        <v>180</v>
      </c>
    </row>
    <row r="107" spans="1:29" ht="13.8" x14ac:dyDescent="0.25">
      <c r="A107" s="95">
        <v>43965</v>
      </c>
      <c r="B107" s="81">
        <v>176712</v>
      </c>
      <c r="C107" s="81">
        <v>27381</v>
      </c>
      <c r="D107" s="81">
        <v>58300</v>
      </c>
      <c r="E107" s="81"/>
      <c r="F107" s="81">
        <f t="shared" si="282"/>
        <v>731</v>
      </c>
      <c r="G107" s="81">
        <f t="shared" si="283"/>
        <v>349</v>
      </c>
      <c r="H107" s="81">
        <f t="shared" si="284"/>
        <v>932</v>
      </c>
      <c r="I107" s="81">
        <f t="shared" si="285"/>
        <v>91031</v>
      </c>
      <c r="J107" s="82">
        <f t="shared" si="286"/>
        <v>8.0035831042631796E-3</v>
      </c>
      <c r="K107" s="82">
        <f t="shared" si="287"/>
        <v>3.8108341249822562E-3</v>
      </c>
      <c r="L107" s="82">
        <f t="shared" si="288"/>
        <v>1.0176783393935422E-2</v>
      </c>
      <c r="M107" s="81">
        <f t="shared" si="289"/>
        <v>0.57219058881461848</v>
      </c>
      <c r="N107" s="84">
        <f t="shared" si="290"/>
        <v>0.15494703245959526</v>
      </c>
      <c r="O107" s="84"/>
      <c r="P107" s="85">
        <f t="shared" si="270"/>
        <v>0.32991534247815657</v>
      </c>
      <c r="Q107" s="87">
        <f t="shared" si="271"/>
        <v>0.15494703245959526</v>
      </c>
      <c r="R107" s="96">
        <f t="shared" si="272"/>
        <v>0.51513762506224814</v>
      </c>
      <c r="AB107" s="119">
        <f t="shared" si="218"/>
        <v>524.57142857142856</v>
      </c>
      <c r="AC107" s="120">
        <f t="shared" si="218"/>
        <v>204.57142857142858</v>
      </c>
    </row>
    <row r="108" spans="1:29" ht="13.8" x14ac:dyDescent="0.25">
      <c r="A108" s="95">
        <v>43966</v>
      </c>
      <c r="B108" s="81">
        <v>177319</v>
      </c>
      <c r="C108" s="81">
        <v>27485</v>
      </c>
      <c r="D108" s="81">
        <v>59143</v>
      </c>
      <c r="E108" s="81"/>
      <c r="F108" s="81">
        <f t="shared" si="282"/>
        <v>607</v>
      </c>
      <c r="G108" s="81">
        <f t="shared" si="283"/>
        <v>104</v>
      </c>
      <c r="H108" s="81">
        <f t="shared" si="284"/>
        <v>843</v>
      </c>
      <c r="I108" s="81">
        <f t="shared" si="285"/>
        <v>90691</v>
      </c>
      <c r="J108" s="82">
        <f t="shared" si="286"/>
        <v>6.6861592681545868E-3</v>
      </c>
      <c r="K108" s="82">
        <f t="shared" si="287"/>
        <v>1.1424679504784085E-3</v>
      </c>
      <c r="L108" s="82">
        <f t="shared" si="288"/>
        <v>9.2605815601278681E-3</v>
      </c>
      <c r="M108" s="81">
        <f t="shared" si="289"/>
        <v>0.64271147237526949</v>
      </c>
      <c r="N108" s="84">
        <f t="shared" si="290"/>
        <v>0.15500312995223298</v>
      </c>
      <c r="O108" s="84"/>
      <c r="P108" s="85">
        <f t="shared" si="270"/>
        <v>0.3335401169643411</v>
      </c>
      <c r="Q108" s="87">
        <f t="shared" si="271"/>
        <v>0.15500312995223298</v>
      </c>
      <c r="R108" s="96">
        <f t="shared" si="272"/>
        <v>0.51145675308342597</v>
      </c>
      <c r="AB108" s="119">
        <f t="shared" ref="AB108:AC123" si="291">AVERAGE(F102:F108)</f>
        <v>428.71428571428572</v>
      </c>
      <c r="AC108" s="120">
        <f t="shared" si="291"/>
        <v>184.71428571428572</v>
      </c>
    </row>
    <row r="109" spans="1:29" ht="13.8" x14ac:dyDescent="0.25">
      <c r="A109" s="95">
        <v>43967</v>
      </c>
      <c r="B109" s="81">
        <v>177207</v>
      </c>
      <c r="C109" s="81">
        <v>27483</v>
      </c>
      <c r="D109" s="81">
        <v>59142</v>
      </c>
      <c r="E109" s="81"/>
      <c r="F109" s="81">
        <f t="shared" si="282"/>
        <v>-112</v>
      </c>
      <c r="G109" s="81">
        <f t="shared" si="283"/>
        <v>-2</v>
      </c>
      <c r="H109" s="81">
        <f t="shared" si="284"/>
        <v>-1</v>
      </c>
      <c r="I109" s="81">
        <f t="shared" si="285"/>
        <v>90582</v>
      </c>
      <c r="J109" s="82">
        <f t="shared" si="286"/>
        <v>-1.2383266563599437E-3</v>
      </c>
      <c r="K109" s="82">
        <f t="shared" si="287"/>
        <v>-2.2052904918900441E-5</v>
      </c>
      <c r="L109" s="82">
        <f t="shared" si="288"/>
        <v>-1.1026452459450221E-5</v>
      </c>
      <c r="M109" s="81">
        <f t="shared" si="289"/>
        <v>37.435027597313223</v>
      </c>
      <c r="N109" s="84">
        <f t="shared" si="290"/>
        <v>0.15508981022194382</v>
      </c>
      <c r="O109" s="84"/>
      <c r="P109" s="85">
        <f t="shared" si="270"/>
        <v>0.3337452809426264</v>
      </c>
      <c r="Q109" s="87">
        <f t="shared" si="271"/>
        <v>0.15508981022194382</v>
      </c>
      <c r="R109" s="96">
        <f t="shared" si="272"/>
        <v>0.51116490883542975</v>
      </c>
      <c r="AB109" s="119">
        <f t="shared" si="291"/>
        <v>349.85714285714283</v>
      </c>
      <c r="AC109" s="120">
        <f t="shared" si="291"/>
        <v>173.14285714285714</v>
      </c>
    </row>
    <row r="110" spans="1:29" ht="13.8" x14ac:dyDescent="0.25">
      <c r="A110" s="95">
        <v>43968</v>
      </c>
      <c r="B110" s="81">
        <v>177240</v>
      </c>
      <c r="C110" s="81">
        <v>28062</v>
      </c>
      <c r="D110" s="81">
        <v>59907</v>
      </c>
      <c r="E110" s="81"/>
      <c r="F110" s="81">
        <f t="shared" si="282"/>
        <v>33</v>
      </c>
      <c r="G110" s="81">
        <f t="shared" si="283"/>
        <v>579</v>
      </c>
      <c r="H110" s="81">
        <f t="shared" si="284"/>
        <v>765</v>
      </c>
      <c r="I110" s="81">
        <f t="shared" si="285"/>
        <v>89271</v>
      </c>
      <c r="J110" s="82">
        <f t="shared" si="286"/>
        <v>3.6530252736091207E-4</v>
      </c>
      <c r="K110" s="82">
        <f t="shared" si="287"/>
        <v>6.3919984102801877E-3</v>
      </c>
      <c r="L110" s="82">
        <f t="shared" si="288"/>
        <v>8.4453865006292646E-3</v>
      </c>
      <c r="M110" s="81">
        <f t="shared" si="289"/>
        <v>2.4620411855212899E-2</v>
      </c>
      <c r="N110" s="84">
        <f t="shared" si="290"/>
        <v>0.1583276912660799</v>
      </c>
      <c r="O110" s="84"/>
      <c r="P110" s="85">
        <f t="shared" si="270"/>
        <v>0.33799932295192958</v>
      </c>
      <c r="Q110" s="87">
        <f t="shared" si="271"/>
        <v>0.1583276912660799</v>
      </c>
      <c r="R110" s="96">
        <f t="shared" si="272"/>
        <v>0.50367298578199049</v>
      </c>
      <c r="AB110" s="119">
        <f t="shared" si="291"/>
        <v>316.14285714285717</v>
      </c>
      <c r="AC110" s="120">
        <f t="shared" si="291"/>
        <v>245.85714285714286</v>
      </c>
    </row>
    <row r="111" spans="1:29" ht="13.8" x14ac:dyDescent="0.25">
      <c r="A111" s="95">
        <v>43969</v>
      </c>
      <c r="B111" s="81">
        <v>177554</v>
      </c>
      <c r="C111" s="81">
        <v>28193</v>
      </c>
      <c r="D111" s="81">
        <v>60416</v>
      </c>
      <c r="E111" s="81"/>
      <c r="F111" s="81">
        <f t="shared" si="282"/>
        <v>314</v>
      </c>
      <c r="G111" s="81">
        <f t="shared" si="283"/>
        <v>131</v>
      </c>
      <c r="H111" s="81">
        <f t="shared" si="284"/>
        <v>509</v>
      </c>
      <c r="I111" s="81">
        <f t="shared" si="285"/>
        <v>88945</v>
      </c>
      <c r="J111" s="82">
        <f t="shared" si="286"/>
        <v>3.5269565625393354E-3</v>
      </c>
      <c r="K111" s="82">
        <f t="shared" si="287"/>
        <v>1.4674418344143114E-3</v>
      </c>
      <c r="L111" s="82">
        <f t="shared" si="288"/>
        <v>5.7017396466937749E-3</v>
      </c>
      <c r="M111" s="81">
        <f t="shared" si="289"/>
        <v>0.49196084264757661</v>
      </c>
      <c r="N111" s="84">
        <f t="shared" si="290"/>
        <v>0.15878549624339638</v>
      </c>
      <c r="O111" s="84"/>
      <c r="P111" s="85">
        <f t="shared" si="270"/>
        <v>0.34026831273865976</v>
      </c>
      <c r="Q111" s="87">
        <f t="shared" si="271"/>
        <v>0.15878549624339638</v>
      </c>
      <c r="R111" s="96">
        <f t="shared" si="272"/>
        <v>0.5009461910179438</v>
      </c>
      <c r="AB111" s="119">
        <f t="shared" si="291"/>
        <v>296.42857142857144</v>
      </c>
      <c r="AC111" s="120">
        <f t="shared" si="291"/>
        <v>227</v>
      </c>
    </row>
    <row r="112" spans="1:29" ht="13.8" x14ac:dyDescent="0.25">
      <c r="A112" s="95">
        <v>43970</v>
      </c>
      <c r="B112" s="81">
        <v>178428</v>
      </c>
      <c r="C112" s="81">
        <v>27976</v>
      </c>
      <c r="D112" s="81">
        <v>61246</v>
      </c>
      <c r="E112" s="81"/>
      <c r="F112" s="81">
        <f t="shared" si="282"/>
        <v>874</v>
      </c>
      <c r="G112" s="81">
        <f t="shared" si="283"/>
        <v>-217</v>
      </c>
      <c r="H112" s="81">
        <f t="shared" si="284"/>
        <v>830</v>
      </c>
      <c r="I112" s="81">
        <f t="shared" si="285"/>
        <v>89206</v>
      </c>
      <c r="J112" s="82">
        <f t="shared" si="286"/>
        <v>9.8530990965359048E-3</v>
      </c>
      <c r="K112" s="82">
        <f t="shared" si="287"/>
        <v>-2.4397099331047276E-3</v>
      </c>
      <c r="L112" s="82">
        <f t="shared" si="288"/>
        <v>9.3316094215526446E-3</v>
      </c>
      <c r="M112" s="81">
        <f t="shared" si="289"/>
        <v>1.4296637832649037</v>
      </c>
      <c r="N112" s="84">
        <f t="shared" si="290"/>
        <v>0.15679153496088058</v>
      </c>
      <c r="O112" s="84"/>
      <c r="P112" s="85">
        <f t="shared" si="270"/>
        <v>0.3432533010514045</v>
      </c>
      <c r="Q112" s="87">
        <f t="shared" si="271"/>
        <v>0.15679153496088058</v>
      </c>
      <c r="R112" s="96">
        <f t="shared" si="272"/>
        <v>0.49995516398771489</v>
      </c>
      <c r="AB112" s="119">
        <f t="shared" si="291"/>
        <v>317.28571428571428</v>
      </c>
      <c r="AC112" s="120">
        <f t="shared" si="291"/>
        <v>146.42857142857142</v>
      </c>
    </row>
    <row r="113" spans="1:29" ht="13.8" x14ac:dyDescent="0.25">
      <c r="A113" s="95">
        <v>43971</v>
      </c>
      <c r="B113" s="81">
        <v>179069</v>
      </c>
      <c r="C113" s="81">
        <v>28084</v>
      </c>
      <c r="D113" s="81">
        <v>61713</v>
      </c>
      <c r="E113" s="81"/>
      <c r="F113" s="81">
        <f t="shared" si="282"/>
        <v>641</v>
      </c>
      <c r="G113" s="81">
        <f t="shared" si="283"/>
        <v>108</v>
      </c>
      <c r="H113" s="81">
        <f t="shared" si="284"/>
        <v>467</v>
      </c>
      <c r="I113" s="81">
        <f t="shared" si="285"/>
        <v>89272</v>
      </c>
      <c r="J113" s="82">
        <f t="shared" si="286"/>
        <v>7.2053113513836668E-3</v>
      </c>
      <c r="K113" s="82">
        <f t="shared" si="287"/>
        <v>1.210680895903863E-3</v>
      </c>
      <c r="L113" s="82">
        <f t="shared" si="288"/>
        <v>5.2350738739546671E-3</v>
      </c>
      <c r="M113" s="81">
        <f t="shared" si="289"/>
        <v>1.1178382685417936</v>
      </c>
      <c r="N113" s="84">
        <f t="shared" si="290"/>
        <v>0.15683339941586763</v>
      </c>
      <c r="O113" s="84"/>
      <c r="P113" s="85">
        <f t="shared" si="270"/>
        <v>0.34463251595753591</v>
      </c>
      <c r="Q113" s="87">
        <f t="shared" si="271"/>
        <v>0.15683339941586763</v>
      </c>
      <c r="R113" s="96">
        <f t="shared" si="272"/>
        <v>0.49853408462659643</v>
      </c>
      <c r="AB113" s="119">
        <f t="shared" si="291"/>
        <v>441.14285714285717</v>
      </c>
      <c r="AC113" s="120">
        <f t="shared" si="291"/>
        <v>150.28571428571428</v>
      </c>
    </row>
    <row r="114" spans="1:29" ht="13.8" x14ac:dyDescent="0.25">
      <c r="A114" s="95">
        <v>43972</v>
      </c>
      <c r="B114" s="81">
        <v>179306</v>
      </c>
      <c r="C114" s="81">
        <v>28167</v>
      </c>
      <c r="D114" s="81">
        <v>62216</v>
      </c>
      <c r="E114" s="81"/>
      <c r="F114" s="81">
        <f t="shared" si="282"/>
        <v>237</v>
      </c>
      <c r="G114" s="81">
        <f t="shared" si="283"/>
        <v>83</v>
      </c>
      <c r="H114" s="81">
        <f t="shared" si="284"/>
        <v>503</v>
      </c>
      <c r="I114" s="81">
        <f t="shared" si="285"/>
        <v>88923</v>
      </c>
      <c r="J114" s="82">
        <f t="shared" si="286"/>
        <v>2.6621109177210351E-3</v>
      </c>
      <c r="K114" s="82">
        <f t="shared" si="287"/>
        <v>9.297428084953849E-4</v>
      </c>
      <c r="L114" s="82">
        <f t="shared" si="288"/>
        <v>5.6344654538937177E-3</v>
      </c>
      <c r="M114" s="81">
        <f t="shared" si="289"/>
        <v>0.40554942977268305</v>
      </c>
      <c r="N114" s="84">
        <f t="shared" si="290"/>
        <v>0.15708899869496837</v>
      </c>
      <c r="O114" s="84"/>
      <c r="P114" s="85">
        <f t="shared" si="270"/>
        <v>0.34698225380076519</v>
      </c>
      <c r="Q114" s="87">
        <f t="shared" si="271"/>
        <v>0.15708899869496837</v>
      </c>
      <c r="R114" s="96">
        <f t="shared" si="272"/>
        <v>0.49592874750426641</v>
      </c>
      <c r="AB114" s="119">
        <f t="shared" si="291"/>
        <v>370.57142857142856</v>
      </c>
      <c r="AC114" s="120">
        <f t="shared" si="291"/>
        <v>112.28571428571429</v>
      </c>
    </row>
    <row r="115" spans="1:29" ht="13.8" x14ac:dyDescent="0.25">
      <c r="A115" s="95">
        <v>43973</v>
      </c>
      <c r="B115" s="81">
        <v>179645</v>
      </c>
      <c r="C115" s="81">
        <v>28241</v>
      </c>
      <c r="D115" s="81">
        <v>62557</v>
      </c>
      <c r="E115" s="81"/>
      <c r="F115" s="81">
        <f t="shared" si="282"/>
        <v>339</v>
      </c>
      <c r="G115" s="81">
        <f t="shared" si="283"/>
        <v>74</v>
      </c>
      <c r="H115" s="81">
        <f t="shared" si="284"/>
        <v>341</v>
      </c>
      <c r="I115" s="81">
        <f t="shared" si="285"/>
        <v>88847</v>
      </c>
      <c r="J115" s="82">
        <f t="shared" si="286"/>
        <v>3.8227882144726004E-3</v>
      </c>
      <c r="K115" s="82">
        <f t="shared" si="287"/>
        <v>8.3218065067530332E-4</v>
      </c>
      <c r="L115" s="82">
        <f t="shared" si="288"/>
        <v>3.8347784037875464E-3</v>
      </c>
      <c r="M115" s="81">
        <f t="shared" si="289"/>
        <v>0.81911758167601689</v>
      </c>
      <c r="N115" s="84">
        <f t="shared" si="290"/>
        <v>0.15720448662640207</v>
      </c>
      <c r="O115" s="84"/>
      <c r="P115" s="85">
        <f t="shared" si="270"/>
        <v>0.34822566728826299</v>
      </c>
      <c r="Q115" s="87">
        <f t="shared" si="271"/>
        <v>0.15720448662640207</v>
      </c>
      <c r="R115" s="96">
        <f t="shared" si="272"/>
        <v>0.49456984608533494</v>
      </c>
      <c r="AB115" s="119">
        <f t="shared" si="291"/>
        <v>332.28571428571428</v>
      </c>
      <c r="AC115" s="120">
        <f t="shared" si="291"/>
        <v>108</v>
      </c>
    </row>
    <row r="116" spans="1:29" ht="13.8" x14ac:dyDescent="0.25">
      <c r="A116" s="95">
        <v>43974</v>
      </c>
      <c r="B116" s="81">
        <v>179964</v>
      </c>
      <c r="C116" s="81">
        <v>28284</v>
      </c>
      <c r="D116" s="81">
        <v>62893</v>
      </c>
      <c r="E116" s="81"/>
      <c r="F116" s="81">
        <f t="shared" si="282"/>
        <v>319</v>
      </c>
      <c r="G116" s="81">
        <f t="shared" si="283"/>
        <v>43</v>
      </c>
      <c r="H116" s="81">
        <f t="shared" si="284"/>
        <v>336</v>
      </c>
      <c r="I116" s="81">
        <f t="shared" si="285"/>
        <v>88787</v>
      </c>
      <c r="J116" s="82">
        <f t="shared" si="286"/>
        <v>3.600350839618194E-3</v>
      </c>
      <c r="K116" s="82">
        <f t="shared" si="287"/>
        <v>4.8397807466768716E-4</v>
      </c>
      <c r="L116" s="82">
        <f t="shared" si="288"/>
        <v>3.7817821648451831E-3</v>
      </c>
      <c r="M116" s="81">
        <f t="shared" si="289"/>
        <v>0.84401153310701249</v>
      </c>
      <c r="N116" s="84">
        <f t="shared" si="290"/>
        <v>0.15716476628659065</v>
      </c>
      <c r="O116" s="84"/>
      <c r="P116" s="85">
        <f t="shared" si="270"/>
        <v>0.34947545064568469</v>
      </c>
      <c r="Q116" s="87">
        <f t="shared" si="271"/>
        <v>0.15716476628659065</v>
      </c>
      <c r="R116" s="96">
        <f t="shared" si="272"/>
        <v>0.49335978306772466</v>
      </c>
      <c r="AB116" s="119">
        <f t="shared" si="291"/>
        <v>393.85714285714283</v>
      </c>
      <c r="AC116" s="120">
        <f t="shared" si="291"/>
        <v>114.42857142857143</v>
      </c>
    </row>
    <row r="117" spans="1:29" ht="13.8" x14ac:dyDescent="0.25">
      <c r="A117" s="95">
        <v>43975</v>
      </c>
      <c r="B117" s="81">
        <v>179859</v>
      </c>
      <c r="C117" s="81">
        <v>28317</v>
      </c>
      <c r="D117" s="81">
        <v>62961</v>
      </c>
      <c r="E117" s="81"/>
      <c r="F117" s="81">
        <f t="shared" si="282"/>
        <v>-105</v>
      </c>
      <c r="G117" s="81">
        <f t="shared" si="283"/>
        <v>33</v>
      </c>
      <c r="H117" s="81">
        <f t="shared" si="284"/>
        <v>68</v>
      </c>
      <c r="I117" s="81">
        <f t="shared" si="285"/>
        <v>88581</v>
      </c>
      <c r="J117" s="82">
        <f t="shared" si="286"/>
        <v>-1.1858751088704915E-3</v>
      </c>
      <c r="K117" s="82">
        <f t="shared" si="287"/>
        <v>3.7167603365357541E-4</v>
      </c>
      <c r="L117" s="82">
        <f t="shared" si="288"/>
        <v>7.6587788752857959E-4</v>
      </c>
      <c r="M117" s="81">
        <f t="shared" si="289"/>
        <v>-1.0424781513988548</v>
      </c>
      <c r="N117" s="84">
        <f t="shared" si="290"/>
        <v>0.15743999466248562</v>
      </c>
      <c r="O117" s="84"/>
      <c r="P117" s="85">
        <f t="shared" si="270"/>
        <v>0.35005754507697695</v>
      </c>
      <c r="Q117" s="87">
        <f t="shared" si="271"/>
        <v>0.15743999466248562</v>
      </c>
      <c r="R117" s="96">
        <f t="shared" si="272"/>
        <v>0.49250246026053746</v>
      </c>
      <c r="AB117" s="119">
        <f t="shared" si="291"/>
        <v>374.14285714285717</v>
      </c>
      <c r="AC117" s="120">
        <f>AVERAGE(G111:G117)</f>
        <v>36.428571428571431</v>
      </c>
    </row>
    <row r="118" spans="1:29" ht="13.8" x14ac:dyDescent="0.25">
      <c r="A118" s="95">
        <v>43976</v>
      </c>
      <c r="B118" s="81">
        <v>180166</v>
      </c>
      <c r="C118" s="81">
        <v>28407</v>
      </c>
      <c r="D118" s="81">
        <v>63542</v>
      </c>
      <c r="E118" s="81"/>
      <c r="F118" s="81">
        <f t="shared" si="282"/>
        <v>307</v>
      </c>
      <c r="G118" s="81">
        <f t="shared" si="283"/>
        <v>90</v>
      </c>
      <c r="H118" s="81">
        <f t="shared" si="284"/>
        <v>581</v>
      </c>
      <c r="I118" s="81">
        <f t="shared" si="285"/>
        <v>88217</v>
      </c>
      <c r="J118" s="82">
        <f t="shared" si="286"/>
        <v>3.4753306658433657E-3</v>
      </c>
      <c r="K118" s="82">
        <f t="shared" si="287"/>
        <v>1.0160192366308802E-3</v>
      </c>
      <c r="L118" s="82">
        <f t="shared" si="288"/>
        <v>6.5589686275837932E-3</v>
      </c>
      <c r="M118" s="81">
        <f t="shared" si="289"/>
        <v>0.45879026186448757</v>
      </c>
      <c r="N118" s="84">
        <f t="shared" si="290"/>
        <v>0.1576712587280619</v>
      </c>
      <c r="O118" s="84"/>
      <c r="P118" s="85">
        <f t="shared" si="270"/>
        <v>0.35268585637689687</v>
      </c>
      <c r="Q118" s="87">
        <f t="shared" si="271"/>
        <v>0.1576712587280619</v>
      </c>
      <c r="R118" s="96">
        <f t="shared" si="272"/>
        <v>0.48964288489504126</v>
      </c>
      <c r="AB118" s="119">
        <f t="shared" si="291"/>
        <v>373.14285714285717</v>
      </c>
      <c r="AC118" s="120">
        <f t="shared" si="291"/>
        <v>30.571428571428573</v>
      </c>
    </row>
    <row r="119" spans="1:29" ht="13.8" x14ac:dyDescent="0.25">
      <c r="A119" s="95">
        <v>43977</v>
      </c>
      <c r="B119" s="81">
        <v>179887</v>
      </c>
      <c r="C119" s="81">
        <v>28480</v>
      </c>
      <c r="D119" s="81">
        <v>64222</v>
      </c>
      <c r="E119" s="81"/>
      <c r="F119" s="81">
        <f t="shared" si="282"/>
        <v>-279</v>
      </c>
      <c r="G119" s="81">
        <f t="shared" si="283"/>
        <v>73</v>
      </c>
      <c r="H119" s="81">
        <f t="shared" si="284"/>
        <v>680</v>
      </c>
      <c r="I119" s="81">
        <f t="shared" si="285"/>
        <v>87185</v>
      </c>
      <c r="J119" s="82">
        <f t="shared" si="286"/>
        <v>-3.1714093535473924E-3</v>
      </c>
      <c r="K119" s="82">
        <f t="shared" si="287"/>
        <v>8.2750490268315626E-4</v>
      </c>
      <c r="L119" s="82">
        <f t="shared" si="288"/>
        <v>7.7082648469115932E-3</v>
      </c>
      <c r="M119" s="81">
        <f t="shared" si="289"/>
        <v>-0.37154345145005352</v>
      </c>
      <c r="N119" s="84">
        <f t="shared" si="290"/>
        <v>0.15832161301261347</v>
      </c>
      <c r="O119" s="84"/>
      <c r="P119" s="85">
        <f t="shared" si="270"/>
        <v>0.3570130137252831</v>
      </c>
      <c r="Q119" s="87">
        <f t="shared" si="271"/>
        <v>0.15832161301261347</v>
      </c>
      <c r="R119" s="96">
        <f t="shared" si="272"/>
        <v>0.48466537326210346</v>
      </c>
      <c r="AB119" s="119">
        <f t="shared" si="291"/>
        <v>208.42857142857142</v>
      </c>
      <c r="AC119" s="120">
        <f t="shared" si="291"/>
        <v>72</v>
      </c>
    </row>
    <row r="120" spans="1:29" ht="13.8" x14ac:dyDescent="0.25">
      <c r="A120" s="95">
        <v>43978</v>
      </c>
      <c r="B120" s="81">
        <v>180044</v>
      </c>
      <c r="C120" s="81">
        <v>28546</v>
      </c>
      <c r="D120" s="81">
        <v>64503</v>
      </c>
      <c r="E120" s="81"/>
      <c r="F120" s="81">
        <f t="shared" si="282"/>
        <v>157</v>
      </c>
      <c r="G120" s="81">
        <f t="shared" si="283"/>
        <v>66</v>
      </c>
      <c r="H120" s="81">
        <f t="shared" si="284"/>
        <v>281</v>
      </c>
      <c r="I120" s="81">
        <f t="shared" si="285"/>
        <v>86995</v>
      </c>
      <c r="J120" s="82">
        <f t="shared" si="286"/>
        <v>1.8057449258169918E-3</v>
      </c>
      <c r="K120" s="82">
        <f t="shared" si="287"/>
        <v>7.5701095371910306E-4</v>
      </c>
      <c r="L120" s="82">
        <f t="shared" si="288"/>
        <v>3.2230314847737571E-3</v>
      </c>
      <c r="M120" s="81">
        <f t="shared" si="289"/>
        <v>0.45369991745635285</v>
      </c>
      <c r="N120" s="84">
        <f t="shared" si="290"/>
        <v>0.15855013218990913</v>
      </c>
      <c r="O120" s="84"/>
      <c r="P120" s="85">
        <f t="shared" si="270"/>
        <v>0.35826242474061898</v>
      </c>
      <c r="Q120" s="87">
        <f t="shared" si="271"/>
        <v>0.15855013218990913</v>
      </c>
      <c r="R120" s="96">
        <f t="shared" si="272"/>
        <v>0.48318744306947192</v>
      </c>
      <c r="AB120" s="119">
        <f t="shared" si="291"/>
        <v>139.28571428571428</v>
      </c>
      <c r="AC120" s="120">
        <f t="shared" si="291"/>
        <v>66</v>
      </c>
    </row>
    <row r="121" spans="1:29" ht="13.8" x14ac:dyDescent="0.25">
      <c r="A121" s="95">
        <v>43979</v>
      </c>
      <c r="B121" s="81">
        <v>183309</v>
      </c>
      <c r="C121" s="81">
        <v>28611</v>
      </c>
      <c r="D121" s="81">
        <v>65098</v>
      </c>
      <c r="E121" s="81"/>
      <c r="F121" s="81">
        <f t="shared" si="282"/>
        <v>3265</v>
      </c>
      <c r="G121" s="81">
        <f t="shared" si="283"/>
        <v>65</v>
      </c>
      <c r="H121" s="81">
        <f t="shared" si="284"/>
        <v>595</v>
      </c>
      <c r="I121" s="81">
        <f t="shared" si="285"/>
        <v>89600</v>
      </c>
      <c r="J121" s="82">
        <f t="shared" si="286"/>
        <v>3.7634700417211217E-2</v>
      </c>
      <c r="K121" s="82">
        <f t="shared" si="287"/>
        <v>7.4716937755043395E-4</v>
      </c>
      <c r="L121" s="82">
        <f t="shared" si="288"/>
        <v>6.8394735329616648E-3</v>
      </c>
      <c r="M121" s="81">
        <f t="shared" si="289"/>
        <v>4.9606526709019541</v>
      </c>
      <c r="N121" s="84">
        <f t="shared" si="290"/>
        <v>0.15608071616778227</v>
      </c>
      <c r="O121" s="84"/>
      <c r="P121" s="85">
        <f t="shared" si="270"/>
        <v>0.35512713505610743</v>
      </c>
      <c r="Q121" s="87">
        <f t="shared" si="271"/>
        <v>0.15608071616778227</v>
      </c>
      <c r="R121" s="96">
        <f t="shared" si="272"/>
        <v>0.48879214877611032</v>
      </c>
      <c r="AB121" s="119">
        <f t="shared" si="291"/>
        <v>571.85714285714289</v>
      </c>
      <c r="AC121" s="120">
        <f t="shared" si="291"/>
        <v>63.428571428571431</v>
      </c>
    </row>
    <row r="122" spans="1:29" ht="13.8" x14ac:dyDescent="0.25">
      <c r="A122" s="95">
        <v>43980</v>
      </c>
      <c r="B122" s="81">
        <v>183816</v>
      </c>
      <c r="C122" s="81">
        <v>28663</v>
      </c>
      <c r="D122" s="81">
        <v>65599</v>
      </c>
      <c r="E122" s="81"/>
      <c r="F122" s="81">
        <f t="shared" si="282"/>
        <v>507</v>
      </c>
      <c r="G122" s="81">
        <f t="shared" si="283"/>
        <v>52</v>
      </c>
      <c r="H122" s="81">
        <f t="shared" si="284"/>
        <v>501</v>
      </c>
      <c r="I122" s="81">
        <f t="shared" si="285"/>
        <v>89554</v>
      </c>
      <c r="J122" s="82">
        <f t="shared" si="286"/>
        <v>5.6744177317976261E-3</v>
      </c>
      <c r="K122" s="82">
        <f t="shared" si="287"/>
        <v>5.8035714285714288E-4</v>
      </c>
      <c r="L122" s="82">
        <f t="shared" si="288"/>
        <v>5.5915178571428574E-3</v>
      </c>
      <c r="M122" s="81">
        <f t="shared" si="289"/>
        <v>0.91939932869632424</v>
      </c>
      <c r="N122" s="84">
        <f t="shared" si="290"/>
        <v>0.15593310702006355</v>
      </c>
      <c r="O122" s="84"/>
      <c r="P122" s="85">
        <f t="shared" si="270"/>
        <v>0.35687317752535141</v>
      </c>
      <c r="Q122" s="87">
        <f t="shared" si="271"/>
        <v>0.15593310702006355</v>
      </c>
      <c r="R122" s="96">
        <f t="shared" si="272"/>
        <v>0.48719371545458501</v>
      </c>
      <c r="AB122" s="119">
        <f t="shared" si="291"/>
        <v>595.85714285714289</v>
      </c>
      <c r="AC122" s="120">
        <f t="shared" si="291"/>
        <v>60.285714285714285</v>
      </c>
    </row>
    <row r="123" spans="1:29" ht="13.8" x14ac:dyDescent="0.25">
      <c r="A123" s="95">
        <v>43981</v>
      </c>
      <c r="B123" s="81">
        <v>185616</v>
      </c>
      <c r="C123" s="81">
        <v>28720</v>
      </c>
      <c r="D123" s="81">
        <v>66051</v>
      </c>
      <c r="E123" s="81"/>
      <c r="F123" s="81">
        <f t="shared" si="282"/>
        <v>1800</v>
      </c>
      <c r="G123" s="81">
        <f t="shared" si="283"/>
        <v>57</v>
      </c>
      <c r="H123" s="81">
        <f t="shared" si="284"/>
        <v>452</v>
      </c>
      <c r="I123" s="81">
        <f t="shared" si="285"/>
        <v>90845</v>
      </c>
      <c r="J123" s="82">
        <f t="shared" si="286"/>
        <v>2.0156366825632585E-2</v>
      </c>
      <c r="K123" s="82">
        <f t="shared" si="287"/>
        <v>6.3648748241284592E-4</v>
      </c>
      <c r="L123" s="82">
        <f t="shared" si="288"/>
        <v>5.0472340710632693E-3</v>
      </c>
      <c r="M123" s="81">
        <f t="shared" si="289"/>
        <v>3.5463325632666023</v>
      </c>
      <c r="N123" s="84">
        <f t="shared" si="290"/>
        <v>0.15472804068614773</v>
      </c>
      <c r="O123" s="84"/>
      <c r="P123" s="85">
        <f t="shared" si="270"/>
        <v>0.3558475562451513</v>
      </c>
      <c r="Q123" s="87">
        <f t="shared" si="271"/>
        <v>0.15472804068614773</v>
      </c>
      <c r="R123" s="96">
        <f t="shared" si="272"/>
        <v>0.48942440306870094</v>
      </c>
      <c r="AB123" s="119">
        <f t="shared" si="291"/>
        <v>807.42857142857144</v>
      </c>
      <c r="AC123" s="120">
        <f t="shared" si="291"/>
        <v>62.285714285714285</v>
      </c>
    </row>
    <row r="124" spans="1:29" ht="13.8" x14ac:dyDescent="0.25">
      <c r="A124" s="95">
        <v>43982</v>
      </c>
      <c r="B124" s="81">
        <v>185851</v>
      </c>
      <c r="C124" s="81">
        <v>28751</v>
      </c>
      <c r="D124" s="81">
        <v>66123</v>
      </c>
      <c r="E124" s="81"/>
      <c r="F124" s="81">
        <f t="shared" si="282"/>
        <v>235</v>
      </c>
      <c r="G124" s="81">
        <f t="shared" si="283"/>
        <v>31</v>
      </c>
      <c r="H124" s="81">
        <f t="shared" si="284"/>
        <v>72</v>
      </c>
      <c r="I124" s="81">
        <f t="shared" si="285"/>
        <v>90977</v>
      </c>
      <c r="J124" s="82">
        <f t="shared" si="286"/>
        <v>2.5942007486412831E-3</v>
      </c>
      <c r="K124" s="82">
        <f t="shared" si="287"/>
        <v>3.4124057460509661E-4</v>
      </c>
      <c r="L124" s="82">
        <f t="shared" si="288"/>
        <v>7.9255875392151469E-4</v>
      </c>
      <c r="M124" s="81">
        <f t="shared" si="289"/>
        <v>2.2880598738865765</v>
      </c>
      <c r="N124" s="84">
        <f t="shared" si="290"/>
        <v>0.15469919451603703</v>
      </c>
      <c r="O124" s="84"/>
      <c r="P124" s="85">
        <f t="shared" si="270"/>
        <v>0.35578501057298589</v>
      </c>
      <c r="Q124" s="87">
        <f t="shared" si="271"/>
        <v>0.15469919451603703</v>
      </c>
      <c r="R124" s="96">
        <f t="shared" si="272"/>
        <v>0.48951579491097708</v>
      </c>
      <c r="AB124" s="119">
        <f t="shared" ref="AB124:AC139" si="292">AVERAGE(F118:F124)</f>
        <v>856</v>
      </c>
      <c r="AC124" s="120">
        <f t="shared" si="292"/>
        <v>62</v>
      </c>
    </row>
    <row r="125" spans="1:29" ht="13.8" x14ac:dyDescent="0.25">
      <c r="A125" s="95">
        <v>43983</v>
      </c>
      <c r="B125" s="81">
        <v>185952</v>
      </c>
      <c r="C125" s="81">
        <v>28779</v>
      </c>
      <c r="D125" s="81">
        <v>66120</v>
      </c>
      <c r="E125" s="81"/>
      <c r="F125" s="81">
        <f t="shared" ref="F125:F134" si="293">B125-B124</f>
        <v>101</v>
      </c>
      <c r="G125" s="81">
        <f t="shared" ref="G125:G134" si="294">C125-C124</f>
        <v>28</v>
      </c>
      <c r="H125" s="81">
        <f t="shared" ref="H125:H134" si="295">D125-D124</f>
        <v>-3</v>
      </c>
      <c r="I125" s="81">
        <f t="shared" ref="I125:I134" si="296">B125-C125-D125</f>
        <v>91053</v>
      </c>
      <c r="J125" s="82">
        <f t="shared" ref="J125:J134" si="297">F125/I124*$B$2/($B$2-B124)</f>
        <v>1.1133406787177211E-3</v>
      </c>
      <c r="K125" s="82">
        <f t="shared" ref="K125:K134" si="298">G125/I124</f>
        <v>3.0777009573848335E-4</v>
      </c>
      <c r="L125" s="82">
        <f t="shared" ref="L125:L134" si="299">H125/I124</f>
        <v>-3.297536740055179E-5</v>
      </c>
      <c r="M125" s="81">
        <f t="shared" ref="M125:M134" si="300">J125/(K125+L125)</f>
        <v>4.0515357971080848</v>
      </c>
      <c r="N125" s="84">
        <f t="shared" ref="N125:N134" si="301">C125/B125</f>
        <v>0.15476574599896747</v>
      </c>
      <c r="O125" s="84"/>
      <c r="P125" s="85">
        <f t="shared" si="270"/>
        <v>0.35557563242126999</v>
      </c>
      <c r="Q125" s="87">
        <f t="shared" si="271"/>
        <v>0.15476574599896747</v>
      </c>
      <c r="R125" s="96">
        <f t="shared" si="272"/>
        <v>0.48965862157976248</v>
      </c>
      <c r="AB125" s="119">
        <f t="shared" si="292"/>
        <v>826.57142857142856</v>
      </c>
      <c r="AC125" s="120">
        <f t="shared" si="292"/>
        <v>53.142857142857146</v>
      </c>
    </row>
    <row r="126" spans="1:29" ht="13.8" x14ac:dyDescent="0.25">
      <c r="A126" s="95">
        <v>43984</v>
      </c>
      <c r="B126" s="81">
        <v>185112</v>
      </c>
      <c r="C126" s="81">
        <v>28886</v>
      </c>
      <c r="D126" s="81">
        <v>66485</v>
      </c>
      <c r="E126" s="81"/>
      <c r="F126" s="81">
        <f t="shared" si="293"/>
        <v>-840</v>
      </c>
      <c r="G126" s="81">
        <f t="shared" si="294"/>
        <v>107</v>
      </c>
      <c r="H126" s="81">
        <f t="shared" si="295"/>
        <v>365</v>
      </c>
      <c r="I126" s="81">
        <f t="shared" si="296"/>
        <v>89741</v>
      </c>
      <c r="J126" s="82">
        <f t="shared" si="297"/>
        <v>-9.2517527074212E-3</v>
      </c>
      <c r="K126" s="82">
        <f t="shared" si="298"/>
        <v>1.1751397537697824E-3</v>
      </c>
      <c r="L126" s="82">
        <f t="shared" si="299"/>
        <v>4.0086543002427156E-3</v>
      </c>
      <c r="M126" s="81">
        <f t="shared" si="300"/>
        <v>-1.7847454221797088</v>
      </c>
      <c r="N126" s="84">
        <f t="shared" si="301"/>
        <v>0.15604606940662949</v>
      </c>
      <c r="O126" s="84"/>
      <c r="P126" s="85">
        <f t="shared" si="270"/>
        <v>0.35916094040364754</v>
      </c>
      <c r="Q126" s="87">
        <f t="shared" si="271"/>
        <v>0.15604606940662949</v>
      </c>
      <c r="R126" s="96">
        <f t="shared" si="272"/>
        <v>0.48479299018972299</v>
      </c>
      <c r="AB126" s="119">
        <f t="shared" si="292"/>
        <v>746.42857142857144</v>
      </c>
      <c r="AC126" s="120">
        <f t="shared" si="292"/>
        <v>58</v>
      </c>
    </row>
    <row r="127" spans="1:29" ht="13.8" x14ac:dyDescent="0.25">
      <c r="A127" s="95">
        <v>43985</v>
      </c>
      <c r="B127" s="81">
        <v>185440</v>
      </c>
      <c r="C127" s="81">
        <v>28967</v>
      </c>
      <c r="D127" s="81">
        <v>67031</v>
      </c>
      <c r="E127" s="81"/>
      <c r="F127" s="81">
        <f t="shared" si="293"/>
        <v>328</v>
      </c>
      <c r="G127" s="81">
        <f t="shared" si="294"/>
        <v>81</v>
      </c>
      <c r="H127" s="81">
        <f t="shared" si="295"/>
        <v>546</v>
      </c>
      <c r="I127" s="81">
        <f t="shared" si="296"/>
        <v>89442</v>
      </c>
      <c r="J127" s="82">
        <f t="shared" si="297"/>
        <v>3.6653573616243942E-3</v>
      </c>
      <c r="K127" s="82">
        <f t="shared" si="298"/>
        <v>9.0259747495570583E-4</v>
      </c>
      <c r="L127" s="82">
        <f t="shared" si="299"/>
        <v>6.0841755719236472E-3</v>
      </c>
      <c r="M127" s="81">
        <f t="shared" si="300"/>
        <v>0.52461377191313363</v>
      </c>
      <c r="N127" s="84">
        <f t="shared" si="301"/>
        <v>0.15620685936151854</v>
      </c>
      <c r="O127" s="84"/>
      <c r="P127" s="85">
        <f t="shared" si="270"/>
        <v>0.36147001725625538</v>
      </c>
      <c r="Q127" s="87">
        <f t="shared" si="271"/>
        <v>0.15620685936151854</v>
      </c>
      <c r="R127" s="96">
        <f t="shared" si="272"/>
        <v>0.48232312338222605</v>
      </c>
      <c r="AB127" s="119">
        <f t="shared" si="292"/>
        <v>770.85714285714289</v>
      </c>
      <c r="AC127" s="120">
        <f t="shared" si="292"/>
        <v>60.142857142857146</v>
      </c>
    </row>
    <row r="128" spans="1:29" ht="13.8" x14ac:dyDescent="0.25">
      <c r="A128" s="95">
        <v>43986</v>
      </c>
      <c r="B128" s="81">
        <v>186118</v>
      </c>
      <c r="C128" s="81">
        <v>29010</v>
      </c>
      <c r="D128" s="81">
        <v>67510</v>
      </c>
      <c r="E128" s="81"/>
      <c r="F128" s="81">
        <f t="shared" si="293"/>
        <v>678</v>
      </c>
      <c r="G128" s="81">
        <f t="shared" si="294"/>
        <v>43</v>
      </c>
      <c r="H128" s="81">
        <f t="shared" si="295"/>
        <v>479</v>
      </c>
      <c r="I128" s="81">
        <f t="shared" si="296"/>
        <v>89598</v>
      </c>
      <c r="J128" s="82">
        <f t="shared" si="297"/>
        <v>7.6019282278968195E-3</v>
      </c>
      <c r="K128" s="82">
        <f t="shared" si="298"/>
        <v>4.8075848035598488E-4</v>
      </c>
      <c r="L128" s="82">
        <f t="shared" si="299"/>
        <v>5.3554258625701573E-3</v>
      </c>
      <c r="M128" s="81">
        <f t="shared" si="300"/>
        <v>1.3025510815316999</v>
      </c>
      <c r="N128" s="84">
        <f t="shared" si="301"/>
        <v>0.15586885739154729</v>
      </c>
      <c r="O128" s="84"/>
      <c r="P128" s="85">
        <f t="shared" si="270"/>
        <v>0.3627268721993574</v>
      </c>
      <c r="Q128" s="87">
        <f t="shared" si="271"/>
        <v>0.15586885739154729</v>
      </c>
      <c r="R128" s="96">
        <f t="shared" si="272"/>
        <v>0.48140427040909528</v>
      </c>
      <c r="AB128" s="119">
        <f t="shared" si="292"/>
        <v>401.28571428571428</v>
      </c>
      <c r="AC128" s="120">
        <f t="shared" si="292"/>
        <v>57</v>
      </c>
    </row>
    <row r="129" spans="1:29" ht="13.8" x14ac:dyDescent="0.25">
      <c r="A129" s="95">
        <v>43987</v>
      </c>
      <c r="B129" s="81">
        <v>186670</v>
      </c>
      <c r="C129" s="81">
        <v>29056</v>
      </c>
      <c r="D129" s="81">
        <v>68007</v>
      </c>
      <c r="E129" s="81"/>
      <c r="F129" s="81">
        <f t="shared" si="293"/>
        <v>552</v>
      </c>
      <c r="G129" s="81">
        <f t="shared" si="294"/>
        <v>46</v>
      </c>
      <c r="H129" s="81">
        <f t="shared" si="295"/>
        <v>497</v>
      </c>
      <c r="I129" s="81">
        <f t="shared" si="296"/>
        <v>89607</v>
      </c>
      <c r="J129" s="82">
        <f t="shared" si="297"/>
        <v>6.1784688172296107E-3</v>
      </c>
      <c r="K129" s="82">
        <f t="shared" si="298"/>
        <v>5.1340431706064864E-4</v>
      </c>
      <c r="L129" s="82">
        <f t="shared" si="299"/>
        <v>5.5469988169378785E-3</v>
      </c>
      <c r="M129" s="81">
        <f t="shared" si="300"/>
        <v>1.0194814900297211</v>
      </c>
      <c r="N129" s="84">
        <f t="shared" si="301"/>
        <v>0.15565436331494081</v>
      </c>
      <c r="O129" s="84"/>
      <c r="P129" s="85">
        <f t="shared" si="270"/>
        <v>0.36431670863020305</v>
      </c>
      <c r="Q129" s="87">
        <f t="shared" si="271"/>
        <v>0.15565436331494081</v>
      </c>
      <c r="R129" s="96">
        <f t="shared" si="272"/>
        <v>0.4800289280548562</v>
      </c>
      <c r="AB129" s="119">
        <f t="shared" si="292"/>
        <v>407.71428571428572</v>
      </c>
      <c r="AC129" s="120">
        <f t="shared" si="292"/>
        <v>56.142857142857146</v>
      </c>
    </row>
    <row r="130" spans="1:29" ht="13.8" x14ac:dyDescent="0.25">
      <c r="A130" s="95">
        <v>43988</v>
      </c>
      <c r="B130" s="81">
        <v>187199</v>
      </c>
      <c r="C130" s="81">
        <v>29087</v>
      </c>
      <c r="D130" s="81">
        <v>68282</v>
      </c>
      <c r="E130" s="81"/>
      <c r="F130" s="81">
        <f t="shared" si="293"/>
        <v>529</v>
      </c>
      <c r="G130" s="81">
        <f t="shared" si="294"/>
        <v>31</v>
      </c>
      <c r="H130" s="81">
        <f t="shared" si="295"/>
        <v>275</v>
      </c>
      <c r="I130" s="81">
        <f t="shared" si="296"/>
        <v>89830</v>
      </c>
      <c r="J130" s="82">
        <f t="shared" si="297"/>
        <v>5.9204881274905344E-3</v>
      </c>
      <c r="K130" s="82">
        <f t="shared" si="298"/>
        <v>3.4595511511377458E-4</v>
      </c>
      <c r="L130" s="82">
        <f t="shared" si="299"/>
        <v>3.0689566663318715E-3</v>
      </c>
      <c r="M130" s="81">
        <f t="shared" si="300"/>
        <v>1.7337162733334781</v>
      </c>
      <c r="N130" s="84">
        <f t="shared" si="301"/>
        <v>0.15538010352619405</v>
      </c>
      <c r="O130" s="84"/>
      <c r="P130" s="85">
        <f t="shared" si="270"/>
        <v>0.36475622198836533</v>
      </c>
      <c r="Q130" s="87">
        <f t="shared" si="271"/>
        <v>0.15538010352619405</v>
      </c>
      <c r="R130" s="96">
        <f t="shared" si="272"/>
        <v>0.47986367448544065</v>
      </c>
      <c r="AB130" s="119">
        <f t="shared" si="292"/>
        <v>226.14285714285714</v>
      </c>
      <c r="AC130" s="120">
        <f t="shared" si="292"/>
        <v>52.428571428571431</v>
      </c>
    </row>
    <row r="131" spans="1:29" ht="13.8" x14ac:dyDescent="0.25">
      <c r="A131" s="95">
        <v>43989</v>
      </c>
      <c r="B131" s="81">
        <v>187492</v>
      </c>
      <c r="C131" s="81">
        <v>29100</v>
      </c>
      <c r="D131" s="81">
        <v>68283</v>
      </c>
      <c r="E131" s="81"/>
      <c r="F131" s="81">
        <f t="shared" si="293"/>
        <v>293</v>
      </c>
      <c r="G131" s="81">
        <f t="shared" si="294"/>
        <v>13</v>
      </c>
      <c r="H131" s="81">
        <f t="shared" si="295"/>
        <v>1</v>
      </c>
      <c r="I131" s="81">
        <f t="shared" si="296"/>
        <v>90109</v>
      </c>
      <c r="J131" s="82">
        <f t="shared" si="297"/>
        <v>3.2710978121847536E-3</v>
      </c>
      <c r="K131" s="82">
        <f t="shared" si="298"/>
        <v>1.447178002894356E-4</v>
      </c>
      <c r="L131" s="82">
        <f t="shared" si="299"/>
        <v>1.1132138483802738E-5</v>
      </c>
      <c r="M131" s="81">
        <f t="shared" si="300"/>
        <v>20.988765462039748</v>
      </c>
      <c r="N131" s="84">
        <f t="shared" si="301"/>
        <v>0.15520662214921169</v>
      </c>
      <c r="O131" s="84"/>
      <c r="P131" s="85">
        <f t="shared" si="270"/>
        <v>0.36419153883899047</v>
      </c>
      <c r="Q131" s="87">
        <f t="shared" si="271"/>
        <v>0.15520662214921169</v>
      </c>
      <c r="R131" s="96">
        <f t="shared" si="272"/>
        <v>0.48060183901179787</v>
      </c>
      <c r="AB131" s="119">
        <f t="shared" si="292"/>
        <v>234.42857142857142</v>
      </c>
      <c r="AC131" s="120">
        <f t="shared" si="292"/>
        <v>49.857142857142854</v>
      </c>
    </row>
    <row r="132" spans="1:29" ht="13.8" x14ac:dyDescent="0.25">
      <c r="A132" s="95">
        <v>43990</v>
      </c>
      <c r="B132" s="81">
        <v>187590</v>
      </c>
      <c r="C132" s="81">
        <v>29153</v>
      </c>
      <c r="D132" s="81">
        <v>68319</v>
      </c>
      <c r="E132" s="81"/>
      <c r="F132" s="81">
        <f t="shared" si="293"/>
        <v>98</v>
      </c>
      <c r="G132" s="81">
        <f t="shared" si="294"/>
        <v>53</v>
      </c>
      <c r="H132" s="81">
        <f t="shared" si="295"/>
        <v>36</v>
      </c>
      <c r="I132" s="81">
        <f t="shared" si="296"/>
        <v>90118</v>
      </c>
      <c r="J132" s="82">
        <f t="shared" si="297"/>
        <v>1.09070466490827E-3</v>
      </c>
      <c r="K132" s="82">
        <f t="shared" si="298"/>
        <v>5.8817654174388796E-4</v>
      </c>
      <c r="L132" s="82">
        <f t="shared" si="299"/>
        <v>3.9951614156188617E-4</v>
      </c>
      <c r="M132" s="81">
        <f t="shared" si="300"/>
        <v>1.1042955803395429</v>
      </c>
      <c r="N132" s="84">
        <f t="shared" si="301"/>
        <v>0.15540807079268618</v>
      </c>
      <c r="O132" s="84"/>
      <c r="P132" s="85">
        <f t="shared" si="270"/>
        <v>0.36419318727011035</v>
      </c>
      <c r="Q132" s="87">
        <f t="shared" si="271"/>
        <v>0.15540807079268618</v>
      </c>
      <c r="R132" s="96">
        <f t="shared" si="272"/>
        <v>0.48039874193720344</v>
      </c>
      <c r="AB132" s="119">
        <f t="shared" si="292"/>
        <v>234</v>
      </c>
      <c r="AC132" s="120">
        <f t="shared" si="292"/>
        <v>53.428571428571431</v>
      </c>
    </row>
    <row r="133" spans="1:29" ht="13.8" x14ac:dyDescent="0.25">
      <c r="A133" s="95">
        <v>43991</v>
      </c>
      <c r="B133" s="81">
        <v>187925</v>
      </c>
      <c r="C133" s="81">
        <v>29237</v>
      </c>
      <c r="D133" s="81">
        <v>68736</v>
      </c>
      <c r="E133" s="81"/>
      <c r="F133" s="81">
        <f t="shared" si="293"/>
        <v>335</v>
      </c>
      <c r="G133" s="81">
        <f t="shared" si="294"/>
        <v>84</v>
      </c>
      <c r="H133" s="81">
        <f t="shared" si="295"/>
        <v>417</v>
      </c>
      <c r="I133" s="81">
        <f t="shared" si="296"/>
        <v>89952</v>
      </c>
      <c r="J133" s="82">
        <f t="shared" si="297"/>
        <v>3.7280624702960602E-3</v>
      </c>
      <c r="K133" s="82">
        <f t="shared" si="298"/>
        <v>9.3211123194034487E-4</v>
      </c>
      <c r="L133" s="82">
        <f t="shared" si="299"/>
        <v>4.627266472846712E-3</v>
      </c>
      <c r="M133" s="81">
        <f t="shared" si="300"/>
        <v>0.67058988762103866</v>
      </c>
      <c r="N133" s="84">
        <f t="shared" si="301"/>
        <v>0.15557802314753227</v>
      </c>
      <c r="O133" s="84"/>
      <c r="P133" s="85">
        <f t="shared" si="270"/>
        <v>0.36576293734202475</v>
      </c>
      <c r="Q133" s="87">
        <f t="shared" si="271"/>
        <v>0.15557802314753227</v>
      </c>
      <c r="R133" s="96">
        <f t="shared" si="272"/>
        <v>0.47865903951044297</v>
      </c>
      <c r="AB133" s="119">
        <f t="shared" si="292"/>
        <v>401.85714285714283</v>
      </c>
      <c r="AC133" s="120">
        <f t="shared" si="292"/>
        <v>50.142857142857146</v>
      </c>
    </row>
    <row r="134" spans="1:29" ht="13.8" x14ac:dyDescent="0.25">
      <c r="A134" s="95">
        <v>43992</v>
      </c>
      <c r="B134" s="81">
        <v>188322</v>
      </c>
      <c r="C134" s="81">
        <v>29260</v>
      </c>
      <c r="D134" s="81">
        <v>69032</v>
      </c>
      <c r="E134" s="81"/>
      <c r="F134" s="81">
        <f t="shared" si="293"/>
        <v>397</v>
      </c>
      <c r="G134" s="81">
        <f t="shared" si="294"/>
        <v>23</v>
      </c>
      <c r="H134" s="81">
        <f t="shared" si="295"/>
        <v>296</v>
      </c>
      <c r="I134" s="81">
        <f t="shared" si="296"/>
        <v>90030</v>
      </c>
      <c r="J134" s="82">
        <f t="shared" si="297"/>
        <v>4.4262081861754987E-3</v>
      </c>
      <c r="K134" s="82">
        <f t="shared" si="298"/>
        <v>2.5569192458199929E-4</v>
      </c>
      <c r="L134" s="82">
        <f t="shared" si="299"/>
        <v>3.2906438989683388E-3</v>
      </c>
      <c r="M134" s="81">
        <f t="shared" si="300"/>
        <v>1.2481074569368604</v>
      </c>
      <c r="N134" s="84">
        <f t="shared" si="301"/>
        <v>0.15537218168880959</v>
      </c>
      <c r="O134" s="84"/>
      <c r="P134" s="85">
        <f t="shared" si="270"/>
        <v>0.3665636516179735</v>
      </c>
      <c r="Q134" s="87">
        <f t="shared" si="271"/>
        <v>0.15537218168880959</v>
      </c>
      <c r="R134" s="96">
        <f t="shared" si="272"/>
        <v>0.47806416669321694</v>
      </c>
      <c r="AB134" s="119">
        <f t="shared" si="292"/>
        <v>411.71428571428572</v>
      </c>
      <c r="AC134" s="120">
        <f t="shared" si="292"/>
        <v>41.857142857142854</v>
      </c>
    </row>
    <row r="135" spans="1:29" ht="13.8" x14ac:dyDescent="0.25">
      <c r="A135" s="95">
        <v>43993</v>
      </c>
      <c r="B135" s="81">
        <v>188680</v>
      </c>
      <c r="C135" s="81">
        <v>29287</v>
      </c>
      <c r="D135" s="81">
        <v>69344</v>
      </c>
      <c r="E135" s="81"/>
      <c r="F135" s="81">
        <f t="shared" ref="F135:F147" si="302">B135-B134</f>
        <v>358</v>
      </c>
      <c r="G135" s="81">
        <f t="shared" ref="G135:G147" si="303">C135-C134</f>
        <v>27</v>
      </c>
      <c r="H135" s="81">
        <f t="shared" ref="H135:H147" si="304">D135-D134</f>
        <v>312</v>
      </c>
      <c r="I135" s="81">
        <f t="shared" ref="I135:I147" si="305">B135-C135-D135</f>
        <v>90049</v>
      </c>
      <c r="J135" s="82">
        <f t="shared" ref="J135:J147" si="306">F135/I134*$B$2/($B$2-B134)</f>
        <v>3.9879580365432933E-3</v>
      </c>
      <c r="K135" s="82">
        <f t="shared" ref="K135:K147" si="307">G135/I134</f>
        <v>2.9990003332222592E-4</v>
      </c>
      <c r="L135" s="82">
        <f t="shared" ref="L135:L147" si="308">H135/I134</f>
        <v>3.4655114961679441E-3</v>
      </c>
      <c r="M135" s="81">
        <f t="shared" ref="M135:M147" si="309">J135/(K135+L135)</f>
        <v>1.0591028378465861</v>
      </c>
      <c r="N135" s="84">
        <f t="shared" ref="N135:N147" si="310">C135/B135</f>
        <v>0.15522047911808354</v>
      </c>
      <c r="O135" s="84"/>
      <c r="P135" s="85">
        <f t="shared" ref="P135:P147" si="311">D135/B135</f>
        <v>0.36752172991308035</v>
      </c>
      <c r="Q135" s="87">
        <f t="shared" ref="Q135:Q147" si="312">N135</f>
        <v>0.15522047911808354</v>
      </c>
      <c r="R135" s="96">
        <f t="shared" ref="R135:R147" si="313">IF(P135="","",1-SUM(P135:Q135))</f>
        <v>0.47725779096883614</v>
      </c>
      <c r="AB135" s="119">
        <f t="shared" si="292"/>
        <v>366</v>
      </c>
      <c r="AC135" s="120">
        <f t="shared" si="292"/>
        <v>39.571428571428569</v>
      </c>
    </row>
    <row r="136" spans="1:29" ht="13.8" x14ac:dyDescent="0.25">
      <c r="A136" s="95">
        <v>43994</v>
      </c>
      <c r="B136" s="81">
        <v>189244</v>
      </c>
      <c r="C136" s="81">
        <v>29315</v>
      </c>
      <c r="D136" s="81">
        <v>69578</v>
      </c>
      <c r="E136" s="81"/>
      <c r="F136" s="81">
        <f t="shared" si="302"/>
        <v>564</v>
      </c>
      <c r="G136" s="81">
        <f t="shared" si="303"/>
        <v>28</v>
      </c>
      <c r="H136" s="81">
        <f t="shared" si="304"/>
        <v>234</v>
      </c>
      <c r="I136" s="81">
        <f t="shared" si="305"/>
        <v>90351</v>
      </c>
      <c r="J136" s="82">
        <f t="shared" si="306"/>
        <v>6.281413763436678E-3</v>
      </c>
      <c r="K136" s="82">
        <f t="shared" si="307"/>
        <v>3.1094182056435942E-4</v>
      </c>
      <c r="L136" s="82">
        <f t="shared" si="308"/>
        <v>2.5985852147164322E-3</v>
      </c>
      <c r="M136" s="81">
        <f t="shared" si="309"/>
        <v>2.158912320548509</v>
      </c>
      <c r="N136" s="84">
        <f t="shared" si="310"/>
        <v>0.15490583585212742</v>
      </c>
      <c r="O136" s="84"/>
      <c r="P136" s="85">
        <f t="shared" si="311"/>
        <v>0.36766291137367629</v>
      </c>
      <c r="Q136" s="87">
        <f t="shared" si="312"/>
        <v>0.15490583585212742</v>
      </c>
      <c r="R136" s="96">
        <f t="shared" si="313"/>
        <v>0.47743125277419629</v>
      </c>
      <c r="AB136" s="119">
        <f t="shared" si="292"/>
        <v>367.71428571428572</v>
      </c>
      <c r="AC136" s="120">
        <f t="shared" si="292"/>
        <v>37</v>
      </c>
    </row>
    <row r="137" spans="1:29" ht="13.8" x14ac:dyDescent="0.25">
      <c r="A137" s="95">
        <v>43995</v>
      </c>
      <c r="B137" s="81">
        <v>189637</v>
      </c>
      <c r="C137" s="81">
        <v>29339</v>
      </c>
      <c r="D137" s="81">
        <v>69783</v>
      </c>
      <c r="E137" s="81"/>
      <c r="F137" s="81">
        <f t="shared" si="302"/>
        <v>393</v>
      </c>
      <c r="G137" s="81">
        <f t="shared" si="303"/>
        <v>24</v>
      </c>
      <c r="H137" s="81">
        <f t="shared" si="304"/>
        <v>205</v>
      </c>
      <c r="I137" s="81">
        <f t="shared" si="305"/>
        <v>90515</v>
      </c>
      <c r="J137" s="82">
        <f t="shared" si="306"/>
        <v>4.3623503547574301E-3</v>
      </c>
      <c r="K137" s="82">
        <f t="shared" si="307"/>
        <v>2.6563070690971874E-4</v>
      </c>
      <c r="L137" s="82">
        <f t="shared" si="308"/>
        <v>2.2689289548538478E-3</v>
      </c>
      <c r="M137" s="81">
        <f t="shared" si="309"/>
        <v>1.7211472353829194</v>
      </c>
      <c r="N137" s="84">
        <f t="shared" si="310"/>
        <v>0.15471136961668872</v>
      </c>
      <c r="O137" s="84"/>
      <c r="P137" s="85">
        <f t="shared" si="311"/>
        <v>0.36798198663762871</v>
      </c>
      <c r="Q137" s="87">
        <f t="shared" si="312"/>
        <v>0.15471136961668872</v>
      </c>
      <c r="R137" s="96">
        <f t="shared" si="313"/>
        <v>0.47730664374568255</v>
      </c>
      <c r="AB137" s="119">
        <f t="shared" si="292"/>
        <v>348.28571428571428</v>
      </c>
      <c r="AC137" s="120">
        <f t="shared" si="292"/>
        <v>36</v>
      </c>
    </row>
    <row r="138" spans="1:29" ht="13.8" x14ac:dyDescent="0.25">
      <c r="A138" s="95">
        <v>43996</v>
      </c>
      <c r="B138" s="81">
        <v>189928</v>
      </c>
      <c r="C138" s="81">
        <v>29346</v>
      </c>
      <c r="D138" s="81">
        <v>69820</v>
      </c>
      <c r="E138" s="81"/>
      <c r="F138" s="81">
        <f t="shared" si="302"/>
        <v>291</v>
      </c>
      <c r="G138" s="81">
        <f t="shared" si="303"/>
        <v>7</v>
      </c>
      <c r="H138" s="81">
        <f t="shared" si="304"/>
        <v>37</v>
      </c>
      <c r="I138" s="81">
        <f t="shared" si="305"/>
        <v>90762</v>
      </c>
      <c r="J138" s="82">
        <f t="shared" si="306"/>
        <v>3.2243042165654265E-3</v>
      </c>
      <c r="K138" s="82">
        <f t="shared" si="307"/>
        <v>7.7335248301386509E-5</v>
      </c>
      <c r="L138" s="82">
        <f t="shared" si="308"/>
        <v>4.0877202673590012E-4</v>
      </c>
      <c r="M138" s="81">
        <f t="shared" si="309"/>
        <v>6.6329067309640815</v>
      </c>
      <c r="N138" s="84">
        <f t="shared" si="310"/>
        <v>0.15451118318520701</v>
      </c>
      <c r="O138" s="84"/>
      <c r="P138" s="85">
        <f t="shared" si="311"/>
        <v>0.36761299018575461</v>
      </c>
      <c r="Q138" s="87">
        <f t="shared" si="312"/>
        <v>0.15451118318520701</v>
      </c>
      <c r="R138" s="96">
        <f t="shared" si="313"/>
        <v>0.47787582662903838</v>
      </c>
      <c r="AB138" s="119">
        <f t="shared" si="292"/>
        <v>348</v>
      </c>
      <c r="AC138" s="120">
        <f t="shared" si="292"/>
        <v>35.142857142857146</v>
      </c>
    </row>
    <row r="139" spans="1:29" ht="13.8" x14ac:dyDescent="0.25">
      <c r="A139" s="95">
        <v>43997</v>
      </c>
      <c r="B139" s="81">
        <v>189996</v>
      </c>
      <c r="C139" s="81">
        <v>29375</v>
      </c>
      <c r="D139" s="81">
        <v>69719</v>
      </c>
      <c r="E139" s="81"/>
      <c r="F139" s="81">
        <f t="shared" si="302"/>
        <v>68</v>
      </c>
      <c r="G139" s="81">
        <f t="shared" si="303"/>
        <v>29</v>
      </c>
      <c r="H139" s="81">
        <f t="shared" si="304"/>
        <v>-101</v>
      </c>
      <c r="I139" s="81">
        <f t="shared" si="305"/>
        <v>90902</v>
      </c>
      <c r="J139" s="82">
        <f t="shared" si="306"/>
        <v>7.5139858902235565E-4</v>
      </c>
      <c r="K139" s="82">
        <f t="shared" si="307"/>
        <v>3.1951697847116634E-4</v>
      </c>
      <c r="L139" s="82">
        <f t="shared" si="308"/>
        <v>-1.1128005112271656E-3</v>
      </c>
      <c r="M139" s="81">
        <f t="shared" si="309"/>
        <v>-0.9472005380117644</v>
      </c>
      <c r="N139" s="84">
        <f t="shared" si="310"/>
        <v>0.15460851807406473</v>
      </c>
      <c r="O139" s="84"/>
      <c r="P139" s="85">
        <f t="shared" si="311"/>
        <v>0.36694983052274782</v>
      </c>
      <c r="Q139" s="87">
        <f t="shared" si="312"/>
        <v>0.15460851807406473</v>
      </c>
      <c r="R139" s="96">
        <f t="shared" si="313"/>
        <v>0.47844165140318751</v>
      </c>
      <c r="AB139" s="119">
        <f t="shared" si="292"/>
        <v>343.71428571428572</v>
      </c>
      <c r="AC139" s="120">
        <f t="shared" si="292"/>
        <v>31.714285714285715</v>
      </c>
    </row>
    <row r="140" spans="1:29" ht="13.8" x14ac:dyDescent="0.25">
      <c r="A140" s="95">
        <v>43998</v>
      </c>
      <c r="B140" s="81">
        <v>190223</v>
      </c>
      <c r="C140" s="81">
        <v>29484</v>
      </c>
      <c r="D140" s="81">
        <v>69943</v>
      </c>
      <c r="E140" s="81"/>
      <c r="F140" s="81">
        <f t="shared" si="302"/>
        <v>227</v>
      </c>
      <c r="G140" s="81">
        <f t="shared" si="303"/>
        <v>109</v>
      </c>
      <c r="H140" s="81">
        <f t="shared" si="304"/>
        <v>224</v>
      </c>
      <c r="I140" s="81">
        <f t="shared" si="305"/>
        <v>90796</v>
      </c>
      <c r="J140" s="82">
        <f t="shared" si="306"/>
        <v>2.5044847534639075E-3</v>
      </c>
      <c r="K140" s="82">
        <f t="shared" si="307"/>
        <v>1.1990935292952849E-3</v>
      </c>
      <c r="L140" s="82">
        <f t="shared" si="308"/>
        <v>2.4641922069921452E-3</v>
      </c>
      <c r="M140" s="81">
        <f t="shared" si="309"/>
        <v>0.68367169086899748</v>
      </c>
      <c r="N140" s="84">
        <f t="shared" si="310"/>
        <v>0.15499702980186414</v>
      </c>
      <c r="O140" s="84"/>
      <c r="P140" s="85">
        <f t="shared" si="311"/>
        <v>0.36768950126956257</v>
      </c>
      <c r="Q140" s="87">
        <f t="shared" si="312"/>
        <v>0.15499702980186414</v>
      </c>
      <c r="R140" s="96">
        <f t="shared" si="313"/>
        <v>0.47731346892857329</v>
      </c>
      <c r="AB140" s="119">
        <f t="shared" ref="AB140:AC162" si="314">AVERAGE(F134:F140)</f>
        <v>328.28571428571428</v>
      </c>
      <c r="AC140" s="120">
        <f t="shared" si="314"/>
        <v>35.285714285714285</v>
      </c>
    </row>
    <row r="141" spans="1:29" ht="13.8" x14ac:dyDescent="0.25">
      <c r="A141" s="95">
        <v>43999</v>
      </c>
      <c r="B141" s="81">
        <v>190534</v>
      </c>
      <c r="C141" s="81">
        <v>29512</v>
      </c>
      <c r="D141" s="81">
        <v>70223</v>
      </c>
      <c r="E141" s="81"/>
      <c r="F141" s="81">
        <f t="shared" si="302"/>
        <v>311</v>
      </c>
      <c r="G141" s="81">
        <f t="shared" si="303"/>
        <v>28</v>
      </c>
      <c r="H141" s="81">
        <f t="shared" si="304"/>
        <v>280</v>
      </c>
      <c r="I141" s="81">
        <f t="shared" si="305"/>
        <v>90799</v>
      </c>
      <c r="J141" s="82">
        <f t="shared" si="306"/>
        <v>3.4352722495303123E-3</v>
      </c>
      <c r="K141" s="82">
        <f t="shared" si="307"/>
        <v>3.0838362923476804E-4</v>
      </c>
      <c r="L141" s="82">
        <f t="shared" si="308"/>
        <v>3.0838362923476803E-3</v>
      </c>
      <c r="M141" s="81">
        <f t="shared" si="309"/>
        <v>1.0126914908063449</v>
      </c>
      <c r="N141" s="84">
        <f t="shared" si="310"/>
        <v>0.15489099058435765</v>
      </c>
      <c r="O141" s="84"/>
      <c r="P141" s="85">
        <f t="shared" si="311"/>
        <v>0.36855889237616385</v>
      </c>
      <c r="Q141" s="87">
        <f t="shared" si="312"/>
        <v>0.15489099058435765</v>
      </c>
      <c r="R141" s="96">
        <f t="shared" si="313"/>
        <v>0.47655011703947847</v>
      </c>
      <c r="AB141" s="119">
        <f t="shared" si="314"/>
        <v>316</v>
      </c>
      <c r="AC141" s="120">
        <f t="shared" si="314"/>
        <v>36</v>
      </c>
    </row>
    <row r="142" spans="1:29" ht="13.8" x14ac:dyDescent="0.25">
      <c r="A142" s="95">
        <v>44000</v>
      </c>
      <c r="B142" s="81">
        <v>190735</v>
      </c>
      <c r="C142" s="81">
        <v>29540</v>
      </c>
      <c r="D142" s="81">
        <v>70322</v>
      </c>
      <c r="E142" s="81"/>
      <c r="F142" s="81">
        <f t="shared" si="302"/>
        <v>201</v>
      </c>
      <c r="G142" s="81">
        <f t="shared" si="303"/>
        <v>28</v>
      </c>
      <c r="H142" s="81">
        <f t="shared" si="304"/>
        <v>99</v>
      </c>
      <c r="I142" s="81">
        <f t="shared" si="305"/>
        <v>90873</v>
      </c>
      <c r="J142" s="82">
        <f t="shared" si="306"/>
        <v>2.2201614397875736E-3</v>
      </c>
      <c r="K142" s="82">
        <f t="shared" si="307"/>
        <v>3.0837344023612595E-4</v>
      </c>
      <c r="L142" s="82">
        <f t="shared" si="308"/>
        <v>1.090320377977731E-3</v>
      </c>
      <c r="M142" s="81">
        <f t="shared" si="309"/>
        <v>1.5873105399312746</v>
      </c>
      <c r="N142" s="84">
        <f t="shared" si="310"/>
        <v>0.15487456418591239</v>
      </c>
      <c r="O142" s="84"/>
      <c r="P142" s="85">
        <f t="shared" si="311"/>
        <v>0.36868954308333551</v>
      </c>
      <c r="Q142" s="87">
        <f t="shared" si="312"/>
        <v>0.15487456418591239</v>
      </c>
      <c r="R142" s="96">
        <f t="shared" si="313"/>
        <v>0.47643589273075215</v>
      </c>
      <c r="AB142" s="119">
        <f t="shared" si="314"/>
        <v>293.57142857142856</v>
      </c>
      <c r="AC142" s="120">
        <f t="shared" si="314"/>
        <v>36.142857142857146</v>
      </c>
    </row>
    <row r="143" spans="1:29" ht="13.8" x14ac:dyDescent="0.25">
      <c r="A143" s="95">
        <v>44001</v>
      </c>
      <c r="B143" s="81">
        <v>191304</v>
      </c>
      <c r="C143" s="81">
        <v>29554</v>
      </c>
      <c r="D143" s="81">
        <v>70496</v>
      </c>
      <c r="E143" s="81"/>
      <c r="F143" s="81">
        <f t="shared" si="302"/>
        <v>569</v>
      </c>
      <c r="G143" s="81">
        <f t="shared" si="303"/>
        <v>14</v>
      </c>
      <c r="H143" s="81">
        <f t="shared" si="304"/>
        <v>174</v>
      </c>
      <c r="I143" s="81">
        <f t="shared" si="305"/>
        <v>91254</v>
      </c>
      <c r="J143" s="82">
        <f t="shared" si="306"/>
        <v>6.2798360488905084E-3</v>
      </c>
      <c r="K143" s="82">
        <f t="shared" si="307"/>
        <v>1.5406116228142573E-4</v>
      </c>
      <c r="L143" s="82">
        <f t="shared" si="308"/>
        <v>1.914760159783434E-3</v>
      </c>
      <c r="M143" s="81">
        <f t="shared" si="309"/>
        <v>3.0354656450575912</v>
      </c>
      <c r="N143" s="84">
        <f t="shared" si="310"/>
        <v>0.15448709906745284</v>
      </c>
      <c r="O143" s="84"/>
      <c r="P143" s="85">
        <f t="shared" si="311"/>
        <v>0.36850248818634218</v>
      </c>
      <c r="Q143" s="87">
        <f t="shared" si="312"/>
        <v>0.15448709906745284</v>
      </c>
      <c r="R143" s="96">
        <f t="shared" si="313"/>
        <v>0.47701041274620493</v>
      </c>
      <c r="AB143" s="119">
        <f t="shared" si="314"/>
        <v>294.28571428571428</v>
      </c>
      <c r="AC143" s="120">
        <f t="shared" si="314"/>
        <v>34.142857142857146</v>
      </c>
    </row>
    <row r="144" spans="1:29" ht="13.8" x14ac:dyDescent="0.25">
      <c r="A144" s="95">
        <v>44002</v>
      </c>
      <c r="B144" s="81">
        <v>191740</v>
      </c>
      <c r="C144" s="81">
        <v>29568</v>
      </c>
      <c r="D144" s="81">
        <v>70641</v>
      </c>
      <c r="E144" s="81"/>
      <c r="F144" s="81">
        <f t="shared" si="302"/>
        <v>436</v>
      </c>
      <c r="G144" s="81">
        <f t="shared" si="303"/>
        <v>14</v>
      </c>
      <c r="H144" s="81">
        <f t="shared" si="304"/>
        <v>145</v>
      </c>
      <c r="I144" s="81">
        <f t="shared" si="305"/>
        <v>91531</v>
      </c>
      <c r="J144" s="82">
        <f t="shared" si="306"/>
        <v>4.7919169298433414E-3</v>
      </c>
      <c r="K144" s="82">
        <f t="shared" si="307"/>
        <v>1.5341793236460868E-4</v>
      </c>
      <c r="L144" s="82">
        <f t="shared" si="308"/>
        <v>1.5889714423477327E-3</v>
      </c>
      <c r="M144" s="81">
        <f t="shared" si="309"/>
        <v>2.7501986636221654</v>
      </c>
      <c r="N144" s="84">
        <f t="shared" si="310"/>
        <v>0.15420882444977574</v>
      </c>
      <c r="O144" s="84"/>
      <c r="P144" s="85">
        <f t="shared" si="311"/>
        <v>0.36842077813706059</v>
      </c>
      <c r="Q144" s="87">
        <f t="shared" si="312"/>
        <v>0.15420882444977574</v>
      </c>
      <c r="R144" s="96">
        <f t="shared" si="313"/>
        <v>0.47737039741316367</v>
      </c>
      <c r="AB144" s="119">
        <f t="shared" si="314"/>
        <v>300.42857142857144</v>
      </c>
      <c r="AC144" s="120">
        <f t="shared" si="314"/>
        <v>32.714285714285715</v>
      </c>
    </row>
    <row r="145" spans="1:29" ht="13.8" x14ac:dyDescent="0.25">
      <c r="A145" s="95">
        <v>44003</v>
      </c>
      <c r="B145" s="81">
        <v>191745</v>
      </c>
      <c r="C145" s="81">
        <v>29574</v>
      </c>
      <c r="D145" s="81">
        <v>70661</v>
      </c>
      <c r="E145" s="81"/>
      <c r="F145" s="81">
        <f t="shared" si="302"/>
        <v>5</v>
      </c>
      <c r="G145" s="81">
        <f t="shared" si="303"/>
        <v>6</v>
      </c>
      <c r="H145" s="81">
        <f t="shared" si="304"/>
        <v>20</v>
      </c>
      <c r="I145" s="81">
        <f t="shared" si="305"/>
        <v>91510</v>
      </c>
      <c r="J145" s="82">
        <f t="shared" si="306"/>
        <v>5.4787238196052234E-5</v>
      </c>
      <c r="K145" s="82">
        <f t="shared" si="307"/>
        <v>6.5551561765959078E-5</v>
      </c>
      <c r="L145" s="82">
        <f t="shared" si="308"/>
        <v>2.1850520588653026E-4</v>
      </c>
      <c r="M145" s="81">
        <f t="shared" si="309"/>
        <v>0.1928742576662637</v>
      </c>
      <c r="N145" s="84">
        <f t="shared" si="310"/>
        <v>0.15423609481342407</v>
      </c>
      <c r="O145" s="84"/>
      <c r="P145" s="85">
        <f t="shared" si="311"/>
        <v>0.36851547628360581</v>
      </c>
      <c r="Q145" s="87">
        <f t="shared" si="312"/>
        <v>0.15423609481342407</v>
      </c>
      <c r="R145" s="96">
        <f t="shared" si="313"/>
        <v>0.47724842890297015</v>
      </c>
      <c r="AB145" s="119">
        <f t="shared" si="314"/>
        <v>259.57142857142856</v>
      </c>
      <c r="AC145" s="120">
        <f t="shared" si="314"/>
        <v>32.571428571428569</v>
      </c>
    </row>
    <row r="146" spans="1:29" ht="13.8" x14ac:dyDescent="0.25">
      <c r="A146" s="95">
        <v>44004</v>
      </c>
      <c r="B146" s="81">
        <v>192070</v>
      </c>
      <c r="C146" s="81">
        <v>29595</v>
      </c>
      <c r="D146" s="81">
        <v>70737</v>
      </c>
      <c r="E146" s="81"/>
      <c r="F146" s="81">
        <f t="shared" si="302"/>
        <v>325</v>
      </c>
      <c r="G146" s="81">
        <f t="shared" si="303"/>
        <v>21</v>
      </c>
      <c r="H146" s="81">
        <f t="shared" si="304"/>
        <v>76</v>
      </c>
      <c r="I146" s="81">
        <f t="shared" si="305"/>
        <v>91738</v>
      </c>
      <c r="J146" s="82">
        <f t="shared" si="306"/>
        <v>3.5619879848993296E-3</v>
      </c>
      <c r="K146" s="82">
        <f t="shared" si="307"/>
        <v>2.2948311659927876E-4</v>
      </c>
      <c r="L146" s="82">
        <f t="shared" si="308"/>
        <v>8.3051032674024696E-4</v>
      </c>
      <c r="M146" s="81">
        <f t="shared" si="309"/>
        <v>3.3603868092591513</v>
      </c>
      <c r="N146" s="84">
        <f t="shared" si="310"/>
        <v>0.15408444837819546</v>
      </c>
      <c r="O146" s="84"/>
      <c r="P146" s="85">
        <f t="shared" si="311"/>
        <v>0.36828760347789868</v>
      </c>
      <c r="Q146" s="87">
        <f t="shared" si="312"/>
        <v>0.15408444837819546</v>
      </c>
      <c r="R146" s="96">
        <f t="shared" si="313"/>
        <v>0.47762794814390586</v>
      </c>
      <c r="AB146" s="119">
        <f t="shared" si="314"/>
        <v>296.28571428571428</v>
      </c>
      <c r="AC146" s="120">
        <f t="shared" si="314"/>
        <v>31.428571428571427</v>
      </c>
    </row>
    <row r="147" spans="1:29" ht="13.8" x14ac:dyDescent="0.25">
      <c r="A147" s="95">
        <v>44005</v>
      </c>
      <c r="B147" s="81">
        <v>192452</v>
      </c>
      <c r="C147" s="81">
        <v>29652</v>
      </c>
      <c r="D147" s="81">
        <v>70952</v>
      </c>
      <c r="E147" s="81"/>
      <c r="F147" s="81">
        <f t="shared" si="302"/>
        <v>382</v>
      </c>
      <c r="G147" s="81">
        <f t="shared" si="303"/>
        <v>57</v>
      </c>
      <c r="H147" s="81">
        <f t="shared" si="304"/>
        <v>215</v>
      </c>
      <c r="I147" s="81">
        <f t="shared" si="305"/>
        <v>91848</v>
      </c>
      <c r="J147" s="82">
        <f t="shared" si="306"/>
        <v>4.176321350940081E-3</v>
      </c>
      <c r="K147" s="82">
        <f t="shared" si="307"/>
        <v>6.2133467047461243E-4</v>
      </c>
      <c r="L147" s="82">
        <f t="shared" si="308"/>
        <v>2.3436307745972225E-3</v>
      </c>
      <c r="M147" s="81">
        <f t="shared" si="309"/>
        <v>1.4085565003402249</v>
      </c>
      <c r="N147" s="84">
        <f t="shared" si="310"/>
        <v>0.15407478228337457</v>
      </c>
      <c r="O147" s="84"/>
      <c r="P147" s="85">
        <f t="shared" si="311"/>
        <v>0.36867374722008606</v>
      </c>
      <c r="Q147" s="87">
        <f t="shared" si="312"/>
        <v>0.15407478228337457</v>
      </c>
      <c r="R147" s="96">
        <f t="shared" si="313"/>
        <v>0.47725147049653938</v>
      </c>
      <c r="AB147" s="119">
        <f t="shared" si="314"/>
        <v>318.42857142857144</v>
      </c>
      <c r="AC147" s="120">
        <f t="shared" si="314"/>
        <v>24</v>
      </c>
    </row>
    <row r="148" spans="1:29" ht="13.8" x14ac:dyDescent="0.25">
      <c r="A148" s="95">
        <v>44006</v>
      </c>
      <c r="B148" s="81">
        <v>192265</v>
      </c>
      <c r="C148" s="81">
        <v>29661</v>
      </c>
      <c r="D148" s="81">
        <v>71138</v>
      </c>
      <c r="E148" s="81"/>
      <c r="F148" s="81">
        <f t="shared" ref="F148:F162" si="315">B148-B147</f>
        <v>-187</v>
      </c>
      <c r="G148" s="81">
        <f t="shared" ref="G148:G162" si="316">C148-C147</f>
        <v>9</v>
      </c>
      <c r="H148" s="81">
        <f t="shared" ref="H148:H162" si="317">D148-D147</f>
        <v>186</v>
      </c>
      <c r="I148" s="81">
        <f t="shared" ref="I148:I162" si="318">B148-C148-D148</f>
        <v>91466</v>
      </c>
      <c r="J148" s="82">
        <f t="shared" ref="J148:J162" si="319">F148/I147*$B$2/($B$2-B147)</f>
        <v>-2.0419930755150965E-3</v>
      </c>
      <c r="K148" s="82">
        <f t="shared" ref="K148:K162" si="320">G148/I147</f>
        <v>9.7987980141102688E-5</v>
      </c>
      <c r="L148" s="82">
        <f t="shared" ref="L148:L162" si="321">H148/I147</f>
        <v>2.0250849229161223E-3</v>
      </c>
      <c r="M148" s="81">
        <f t="shared" ref="M148:M162" si="322">J148/(K148+L148)</f>
        <v>-0.96181015384569524</v>
      </c>
      <c r="N148" s="84">
        <f t="shared" ref="N148:N162" si="323">C148/B148</f>
        <v>0.15427144826151407</v>
      </c>
      <c r="O148" s="84"/>
      <c r="P148" s="85">
        <f t="shared" ref="P148:P162" si="324">D148/B148</f>
        <v>0.3699997399422672</v>
      </c>
      <c r="Q148" s="87">
        <f t="shared" ref="Q148:Q162" si="325">N148</f>
        <v>0.15427144826151407</v>
      </c>
      <c r="R148" s="96">
        <f t="shared" ref="R148:R162" si="326">IF(P148="","",1-SUM(P148:Q148))</f>
        <v>0.47572881179621873</v>
      </c>
      <c r="AB148" s="119">
        <f t="shared" si="314"/>
        <v>247.28571428571428</v>
      </c>
      <c r="AC148" s="120">
        <f t="shared" si="314"/>
        <v>21.285714285714285</v>
      </c>
    </row>
    <row r="149" spans="1:29" ht="13.8" x14ac:dyDescent="0.25">
      <c r="A149" s="95">
        <v>44007</v>
      </c>
      <c r="B149" s="81">
        <v>192010</v>
      </c>
      <c r="C149" s="81">
        <v>29680</v>
      </c>
      <c r="D149" s="81">
        <v>71322</v>
      </c>
      <c r="E149" s="81"/>
      <c r="F149" s="81">
        <f t="shared" si="315"/>
        <v>-255</v>
      </c>
      <c r="G149" s="81">
        <f t="shared" si="316"/>
        <v>19</v>
      </c>
      <c r="H149" s="81">
        <f t="shared" si="317"/>
        <v>184</v>
      </c>
      <c r="I149" s="81">
        <f t="shared" si="318"/>
        <v>91008</v>
      </c>
      <c r="J149" s="82">
        <f t="shared" si="319"/>
        <v>-2.796157356504183E-3</v>
      </c>
      <c r="K149" s="82">
        <f t="shared" si="320"/>
        <v>2.0772746157041961E-4</v>
      </c>
      <c r="L149" s="82">
        <f t="shared" si="321"/>
        <v>2.0116764699451162E-3</v>
      </c>
      <c r="M149" s="81">
        <f t="shared" si="322"/>
        <v>-1.2598686146305991</v>
      </c>
      <c r="N149" s="84">
        <f t="shared" si="323"/>
        <v>0.15457528253736785</v>
      </c>
      <c r="O149" s="84"/>
      <c r="P149" s="85">
        <f t="shared" si="324"/>
        <v>0.37144940367689183</v>
      </c>
      <c r="Q149" s="87">
        <f t="shared" si="325"/>
        <v>0.15457528253736785</v>
      </c>
      <c r="R149" s="96">
        <f t="shared" si="326"/>
        <v>0.47397531378574032</v>
      </c>
      <c r="AB149" s="119">
        <f t="shared" si="314"/>
        <v>182.14285714285714</v>
      </c>
      <c r="AC149" s="120">
        <f t="shared" si="314"/>
        <v>20</v>
      </c>
    </row>
    <row r="150" spans="1:29" ht="13.8" x14ac:dyDescent="0.25">
      <c r="A150" s="95">
        <v>44008</v>
      </c>
      <c r="B150" s="81">
        <v>193346</v>
      </c>
      <c r="C150" s="81">
        <v>29705</v>
      </c>
      <c r="D150" s="81">
        <v>71550</v>
      </c>
      <c r="E150" s="81"/>
      <c r="F150" s="81">
        <f t="shared" si="315"/>
        <v>1336</v>
      </c>
      <c r="G150" s="81">
        <f t="shared" si="316"/>
        <v>25</v>
      </c>
      <c r="H150" s="81">
        <f t="shared" si="317"/>
        <v>228</v>
      </c>
      <c r="I150" s="81">
        <f t="shared" si="318"/>
        <v>92091</v>
      </c>
      <c r="J150" s="82">
        <f t="shared" si="319"/>
        <v>1.4723338627122141E-2</v>
      </c>
      <c r="K150" s="82">
        <f t="shared" si="320"/>
        <v>2.7470112517580871E-4</v>
      </c>
      <c r="L150" s="82">
        <f t="shared" si="321"/>
        <v>2.5052742616033757E-3</v>
      </c>
      <c r="M150" s="81">
        <f t="shared" si="322"/>
        <v>5.2962118647317462</v>
      </c>
      <c r="N150" s="84">
        <f t="shared" si="323"/>
        <v>0.15363648588540751</v>
      </c>
      <c r="O150" s="84"/>
      <c r="P150" s="85">
        <f t="shared" si="324"/>
        <v>0.3700619614576976</v>
      </c>
      <c r="Q150" s="87">
        <f t="shared" si="325"/>
        <v>0.15363648588540751</v>
      </c>
      <c r="R150" s="96">
        <f t="shared" si="326"/>
        <v>0.47630155265689489</v>
      </c>
      <c r="AB150" s="119">
        <f t="shared" si="314"/>
        <v>291.71428571428572</v>
      </c>
      <c r="AC150" s="120">
        <f t="shared" si="314"/>
        <v>21.571428571428573</v>
      </c>
    </row>
    <row r="151" spans="1:29" ht="13.8" x14ac:dyDescent="0.25">
      <c r="A151" s="95">
        <v>44009</v>
      </c>
      <c r="B151" s="81">
        <v>193152</v>
      </c>
      <c r="C151" s="81">
        <v>29704</v>
      </c>
      <c r="D151" s="81">
        <v>71455</v>
      </c>
      <c r="E151" s="81"/>
      <c r="F151" s="81">
        <f t="shared" si="315"/>
        <v>-194</v>
      </c>
      <c r="G151" s="81">
        <f t="shared" si="316"/>
        <v>-1</v>
      </c>
      <c r="H151" s="81">
        <f t="shared" si="317"/>
        <v>-95</v>
      </c>
      <c r="I151" s="81">
        <f t="shared" si="318"/>
        <v>91993</v>
      </c>
      <c r="J151" s="82">
        <f t="shared" si="319"/>
        <v>-2.1128704501637147E-3</v>
      </c>
      <c r="K151" s="82">
        <f t="shared" si="320"/>
        <v>-1.0858824423667893E-5</v>
      </c>
      <c r="L151" s="82">
        <f t="shared" si="321"/>
        <v>-1.0315883202484499E-3</v>
      </c>
      <c r="M151" s="81">
        <f t="shared" si="322"/>
        <v>2.0268370065211108</v>
      </c>
      <c r="N151" s="84">
        <f t="shared" si="323"/>
        <v>0.1537856196156395</v>
      </c>
      <c r="O151" s="84"/>
      <c r="P151" s="85">
        <f t="shared" si="324"/>
        <v>0.36994180748840294</v>
      </c>
      <c r="Q151" s="87">
        <f t="shared" si="325"/>
        <v>0.1537856196156395</v>
      </c>
      <c r="R151" s="96">
        <f t="shared" si="326"/>
        <v>0.47627257289595759</v>
      </c>
      <c r="AB151" s="119">
        <f t="shared" si="314"/>
        <v>201.71428571428572</v>
      </c>
      <c r="AC151" s="120">
        <f t="shared" si="314"/>
        <v>19.428571428571427</v>
      </c>
    </row>
    <row r="152" spans="1:29" ht="13.8" x14ac:dyDescent="0.25">
      <c r="A152" s="95">
        <v>44010</v>
      </c>
      <c r="B152" s="81">
        <v>192429</v>
      </c>
      <c r="C152" s="81">
        <v>29704</v>
      </c>
      <c r="D152" s="81">
        <v>71455</v>
      </c>
      <c r="E152" s="81"/>
      <c r="F152" s="81">
        <f t="shared" si="315"/>
        <v>-723</v>
      </c>
      <c r="G152" s="81">
        <f t="shared" si="316"/>
        <v>0</v>
      </c>
      <c r="H152" s="81">
        <f t="shared" si="317"/>
        <v>0</v>
      </c>
      <c r="I152" s="81">
        <f t="shared" si="318"/>
        <v>91270</v>
      </c>
      <c r="J152" s="82">
        <f t="shared" si="319"/>
        <v>-7.8826192398121463E-3</v>
      </c>
      <c r="K152" s="82">
        <f t="shared" si="320"/>
        <v>0</v>
      </c>
      <c r="L152" s="82">
        <f t="shared" si="321"/>
        <v>0</v>
      </c>
      <c r="M152" s="81" t="e">
        <f t="shared" si="322"/>
        <v>#DIV/0!</v>
      </c>
      <c r="N152" s="84">
        <f t="shared" si="323"/>
        <v>0.15436342754990151</v>
      </c>
      <c r="O152" s="84"/>
      <c r="P152" s="85">
        <f t="shared" si="324"/>
        <v>0.37133176392331718</v>
      </c>
      <c r="Q152" s="87">
        <f t="shared" si="325"/>
        <v>0.15436342754990151</v>
      </c>
      <c r="R152" s="96">
        <f t="shared" si="326"/>
        <v>0.47430480852678136</v>
      </c>
      <c r="AB152" s="119">
        <f t="shared" si="314"/>
        <v>97.714285714285708</v>
      </c>
      <c r="AC152" s="120">
        <f t="shared" si="314"/>
        <v>18.571428571428573</v>
      </c>
    </row>
    <row r="153" spans="1:29" ht="13.8" x14ac:dyDescent="0.25">
      <c r="A153" s="95">
        <v>44011</v>
      </c>
      <c r="B153" s="81">
        <v>194109</v>
      </c>
      <c r="C153" s="81">
        <v>29736</v>
      </c>
      <c r="D153" s="81">
        <v>71595</v>
      </c>
      <c r="E153" s="81"/>
      <c r="F153" s="81">
        <f t="shared" si="315"/>
        <v>1680</v>
      </c>
      <c r="G153" s="81">
        <f t="shared" si="316"/>
        <v>32</v>
      </c>
      <c r="H153" s="81">
        <f t="shared" si="317"/>
        <v>140</v>
      </c>
      <c r="I153" s="81">
        <f t="shared" si="318"/>
        <v>92778</v>
      </c>
      <c r="J153" s="82">
        <f t="shared" si="319"/>
        <v>1.8461349328209455E-2</v>
      </c>
      <c r="K153" s="82">
        <f t="shared" si="320"/>
        <v>3.5060808589898104E-4</v>
      </c>
      <c r="L153" s="82">
        <f t="shared" si="321"/>
        <v>1.5339103758080421E-3</v>
      </c>
      <c r="M153" s="81">
        <f t="shared" si="322"/>
        <v>9.7963218208469574</v>
      </c>
      <c r="N153" s="84">
        <f t="shared" si="323"/>
        <v>0.15319227856513609</v>
      </c>
      <c r="O153" s="84"/>
      <c r="P153" s="85">
        <f t="shared" si="324"/>
        <v>0.36883915738064693</v>
      </c>
      <c r="Q153" s="87">
        <f t="shared" si="325"/>
        <v>0.15319227856513609</v>
      </c>
      <c r="R153" s="96">
        <f t="shared" si="326"/>
        <v>0.47796856405421695</v>
      </c>
      <c r="AB153" s="119">
        <f t="shared" si="314"/>
        <v>291.28571428571428</v>
      </c>
      <c r="AC153" s="120">
        <f t="shared" si="314"/>
        <v>20.142857142857142</v>
      </c>
    </row>
    <row r="154" spans="1:29" ht="13.8" x14ac:dyDescent="0.25">
      <c r="A154" s="95">
        <v>44012</v>
      </c>
      <c r="B154" s="81">
        <v>194373</v>
      </c>
      <c r="C154" s="81">
        <v>29763</v>
      </c>
      <c r="D154" s="81">
        <v>71714</v>
      </c>
      <c r="E154" s="81"/>
      <c r="F154" s="81">
        <f t="shared" si="315"/>
        <v>264</v>
      </c>
      <c r="G154" s="81">
        <f t="shared" si="316"/>
        <v>27</v>
      </c>
      <c r="H154" s="81">
        <f t="shared" si="317"/>
        <v>119</v>
      </c>
      <c r="I154" s="81">
        <f t="shared" si="318"/>
        <v>92896</v>
      </c>
      <c r="J154" s="82">
        <f t="shared" si="319"/>
        <v>2.853989300071828E-3</v>
      </c>
      <c r="K154" s="82">
        <f t="shared" si="320"/>
        <v>2.9101726702451011E-4</v>
      </c>
      <c r="L154" s="82">
        <f t="shared" si="321"/>
        <v>1.2826316583672854E-3</v>
      </c>
      <c r="M154" s="81">
        <f t="shared" si="322"/>
        <v>1.8136124608360551</v>
      </c>
      <c r="N154" s="84">
        <f t="shared" si="323"/>
        <v>0.15312311895170624</v>
      </c>
      <c r="O154" s="84"/>
      <c r="P154" s="85">
        <f t="shared" si="324"/>
        <v>0.36895042006863094</v>
      </c>
      <c r="Q154" s="87">
        <f t="shared" si="325"/>
        <v>0.15312311895170624</v>
      </c>
      <c r="R154" s="96">
        <f t="shared" si="326"/>
        <v>0.47792646097966285</v>
      </c>
      <c r="AB154" s="119">
        <f t="shared" si="314"/>
        <v>274.42857142857144</v>
      </c>
      <c r="AC154" s="120">
        <f t="shared" si="314"/>
        <v>15.857142857142858</v>
      </c>
    </row>
    <row r="155" spans="1:29" ht="13.8" x14ac:dyDescent="0.25">
      <c r="A155" s="95">
        <v>44013</v>
      </c>
      <c r="B155" s="81">
        <v>194985</v>
      </c>
      <c r="C155" s="81">
        <v>29780</v>
      </c>
      <c r="D155" s="81">
        <v>71879</v>
      </c>
      <c r="E155" s="81"/>
      <c r="F155" s="81">
        <f t="shared" si="315"/>
        <v>612</v>
      </c>
      <c r="G155" s="81">
        <f t="shared" si="316"/>
        <v>17</v>
      </c>
      <c r="H155" s="81">
        <f t="shared" si="317"/>
        <v>165</v>
      </c>
      <c r="I155" s="81">
        <f t="shared" si="318"/>
        <v>93326</v>
      </c>
      <c r="J155" s="82">
        <f t="shared" si="319"/>
        <v>6.6076889328573153E-3</v>
      </c>
      <c r="K155" s="82">
        <f t="shared" si="320"/>
        <v>1.8300034447123664E-4</v>
      </c>
      <c r="L155" s="82">
        <f t="shared" si="321"/>
        <v>1.7761798139855323E-3</v>
      </c>
      <c r="M155" s="81">
        <f t="shared" si="322"/>
        <v>3.3726806104764457</v>
      </c>
      <c r="N155" s="84">
        <f t="shared" si="323"/>
        <v>0.1527296971561915</v>
      </c>
      <c r="O155" s="84"/>
      <c r="P155" s="85">
        <f t="shared" si="324"/>
        <v>0.36863861322665847</v>
      </c>
      <c r="Q155" s="87">
        <f t="shared" si="325"/>
        <v>0.1527296971561915</v>
      </c>
      <c r="R155" s="96">
        <f t="shared" si="326"/>
        <v>0.47863168961715008</v>
      </c>
      <c r="AB155" s="119">
        <f t="shared" si="314"/>
        <v>388.57142857142856</v>
      </c>
      <c r="AC155" s="120">
        <f t="shared" si="314"/>
        <v>17</v>
      </c>
    </row>
    <row r="156" spans="1:29" ht="13.8" x14ac:dyDescent="0.25">
      <c r="A156" s="95">
        <v>44014</v>
      </c>
      <c r="B156" s="81">
        <v>195458</v>
      </c>
      <c r="C156" s="81">
        <v>29794</v>
      </c>
      <c r="D156" s="81">
        <v>72054</v>
      </c>
      <c r="E156" s="81"/>
      <c r="F156" s="81">
        <f t="shared" si="315"/>
        <v>473</v>
      </c>
      <c r="G156" s="81">
        <f t="shared" si="316"/>
        <v>14</v>
      </c>
      <c r="H156" s="81">
        <f t="shared" si="317"/>
        <v>175</v>
      </c>
      <c r="I156" s="81">
        <f t="shared" si="318"/>
        <v>93610</v>
      </c>
      <c r="J156" s="82">
        <f t="shared" si="319"/>
        <v>5.0834406142274517E-3</v>
      </c>
      <c r="K156" s="82">
        <f t="shared" si="320"/>
        <v>1.5001178664037889E-4</v>
      </c>
      <c r="L156" s="82">
        <f t="shared" si="321"/>
        <v>1.8751473330047362E-3</v>
      </c>
      <c r="M156" s="81">
        <f t="shared" si="322"/>
        <v>2.5101438029809056</v>
      </c>
      <c r="N156" s="84">
        <f t="shared" si="323"/>
        <v>0.15243172446254438</v>
      </c>
      <c r="O156" s="84"/>
      <c r="P156" s="85">
        <f t="shared" si="324"/>
        <v>0.36864185656253518</v>
      </c>
      <c r="Q156" s="87">
        <f t="shared" si="325"/>
        <v>0.15243172446254438</v>
      </c>
      <c r="R156" s="96">
        <f t="shared" si="326"/>
        <v>0.4789264189749205</v>
      </c>
      <c r="AB156" s="119">
        <f t="shared" si="314"/>
        <v>492.57142857142856</v>
      </c>
      <c r="AC156" s="120">
        <f t="shared" si="314"/>
        <v>16.285714285714285</v>
      </c>
    </row>
    <row r="157" spans="1:29" ht="13.8" x14ac:dyDescent="0.25">
      <c r="A157" s="95">
        <v>44015</v>
      </c>
      <c r="B157" s="81">
        <v>195904</v>
      </c>
      <c r="C157" s="81">
        <v>29812</v>
      </c>
      <c r="D157" s="81">
        <v>72181</v>
      </c>
      <c r="E157" s="81"/>
      <c r="F157" s="81">
        <f t="shared" si="315"/>
        <v>446</v>
      </c>
      <c r="G157" s="81">
        <f t="shared" si="316"/>
        <v>18</v>
      </c>
      <c r="H157" s="81">
        <f t="shared" si="317"/>
        <v>127</v>
      </c>
      <c r="I157" s="81">
        <f t="shared" si="318"/>
        <v>93911</v>
      </c>
      <c r="J157" s="82">
        <f t="shared" si="319"/>
        <v>4.7787579751257143E-3</v>
      </c>
      <c r="K157" s="82">
        <f t="shared" si="320"/>
        <v>1.9228714880888795E-4</v>
      </c>
      <c r="L157" s="82">
        <f t="shared" si="321"/>
        <v>1.3566926610404872E-3</v>
      </c>
      <c r="M157" s="81">
        <f t="shared" si="322"/>
        <v>3.0851002348380558</v>
      </c>
      <c r="N157" s="84">
        <f t="shared" si="323"/>
        <v>0.15217657628226069</v>
      </c>
      <c r="O157" s="84"/>
      <c r="P157" s="85">
        <f t="shared" si="324"/>
        <v>0.36845087389741915</v>
      </c>
      <c r="Q157" s="87">
        <f t="shared" si="325"/>
        <v>0.15217657628226069</v>
      </c>
      <c r="R157" s="96">
        <f t="shared" si="326"/>
        <v>0.47937254982032018</v>
      </c>
      <c r="AB157" s="119">
        <f t="shared" si="314"/>
        <v>365.42857142857144</v>
      </c>
      <c r="AC157" s="120">
        <f t="shared" si="314"/>
        <v>15.285714285714286</v>
      </c>
    </row>
    <row r="158" spans="1:29" ht="13.8" x14ac:dyDescent="0.25">
      <c r="A158" s="95">
        <v>44016</v>
      </c>
      <c r="B158" s="81">
        <v>195546</v>
      </c>
      <c r="C158" s="81">
        <v>29812</v>
      </c>
      <c r="D158" s="81">
        <v>72092</v>
      </c>
      <c r="E158" s="81"/>
      <c r="F158" s="81">
        <f t="shared" si="315"/>
        <v>-358</v>
      </c>
      <c r="G158" s="81">
        <f t="shared" si="316"/>
        <v>0</v>
      </c>
      <c r="H158" s="81">
        <f t="shared" si="317"/>
        <v>-89</v>
      </c>
      <c r="I158" s="81">
        <f t="shared" si="318"/>
        <v>93642</v>
      </c>
      <c r="J158" s="82">
        <f t="shared" si="319"/>
        <v>-3.823595662265894E-3</v>
      </c>
      <c r="K158" s="82">
        <f t="shared" si="320"/>
        <v>0</v>
      </c>
      <c r="L158" s="82">
        <f t="shared" si="321"/>
        <v>-9.4770580656153161E-4</v>
      </c>
      <c r="M158" s="81">
        <f t="shared" si="322"/>
        <v>4.0345808116747461</v>
      </c>
      <c r="N158" s="84">
        <f t="shared" si="323"/>
        <v>0.15245517678704754</v>
      </c>
      <c r="O158" s="84"/>
      <c r="P158" s="85">
        <f t="shared" si="324"/>
        <v>0.36867028729812934</v>
      </c>
      <c r="Q158" s="87">
        <f t="shared" si="325"/>
        <v>0.15245517678704754</v>
      </c>
      <c r="R158" s="96">
        <f t="shared" si="326"/>
        <v>0.4788745359148231</v>
      </c>
      <c r="AB158" s="119">
        <f t="shared" si="314"/>
        <v>342</v>
      </c>
      <c r="AC158" s="120">
        <f t="shared" si="314"/>
        <v>15.428571428571429</v>
      </c>
    </row>
    <row r="159" spans="1:29" ht="13.8" x14ac:dyDescent="0.25">
      <c r="A159" s="95">
        <v>44017</v>
      </c>
      <c r="B159" s="81">
        <v>195535</v>
      </c>
      <c r="C159" s="81">
        <v>29813</v>
      </c>
      <c r="D159" s="81">
        <v>72092</v>
      </c>
      <c r="E159" s="81"/>
      <c r="F159" s="81">
        <f t="shared" si="315"/>
        <v>-11</v>
      </c>
      <c r="G159" s="81">
        <f t="shared" si="316"/>
        <v>1</v>
      </c>
      <c r="H159" s="81">
        <f t="shared" si="317"/>
        <v>0</v>
      </c>
      <c r="I159" s="81">
        <f t="shared" si="318"/>
        <v>93630</v>
      </c>
      <c r="J159" s="82">
        <f t="shared" si="319"/>
        <v>-1.1782162656171639E-4</v>
      </c>
      <c r="K159" s="82">
        <f t="shared" si="320"/>
        <v>1.0678968838768929E-5</v>
      </c>
      <c r="L159" s="82">
        <f t="shared" si="321"/>
        <v>0</v>
      </c>
      <c r="M159" s="81">
        <f t="shared" si="322"/>
        <v>-11.033052754492246</v>
      </c>
      <c r="N159" s="84">
        <f t="shared" si="323"/>
        <v>0.15246886746618252</v>
      </c>
      <c r="O159" s="84"/>
      <c r="P159" s="85">
        <f t="shared" si="324"/>
        <v>0.36869102718183444</v>
      </c>
      <c r="Q159" s="87">
        <f t="shared" si="325"/>
        <v>0.15246886746618252</v>
      </c>
      <c r="R159" s="96">
        <f t="shared" si="326"/>
        <v>0.47884010535198307</v>
      </c>
      <c r="AB159" s="119">
        <f t="shared" si="314"/>
        <v>443.71428571428572</v>
      </c>
      <c r="AC159" s="120">
        <f t="shared" si="314"/>
        <v>15.571428571428571</v>
      </c>
    </row>
    <row r="160" spans="1:29" ht="13.8" x14ac:dyDescent="0.25">
      <c r="A160" s="95">
        <v>44018</v>
      </c>
      <c r="B160" s="81">
        <v>196748</v>
      </c>
      <c r="C160" s="81">
        <v>29836</v>
      </c>
      <c r="D160" s="81">
        <v>72233</v>
      </c>
      <c r="E160" s="81"/>
      <c r="F160" s="81">
        <f t="shared" si="315"/>
        <v>1213</v>
      </c>
      <c r="G160" s="81">
        <f t="shared" si="316"/>
        <v>23</v>
      </c>
      <c r="H160" s="81">
        <f t="shared" si="317"/>
        <v>141</v>
      </c>
      <c r="I160" s="81">
        <f t="shared" si="318"/>
        <v>94679</v>
      </c>
      <c r="J160" s="82">
        <f t="shared" si="319"/>
        <v>1.2994175069258764E-2</v>
      </c>
      <c r="K160" s="82">
        <f t="shared" si="320"/>
        <v>2.4564776246929402E-4</v>
      </c>
      <c r="L160" s="82">
        <f t="shared" si="321"/>
        <v>1.5059275873117591E-3</v>
      </c>
      <c r="M160" s="81">
        <f t="shared" si="322"/>
        <v>7.418564705699378</v>
      </c>
      <c r="N160" s="84">
        <f t="shared" si="323"/>
        <v>0.15164576005855204</v>
      </c>
      <c r="O160" s="84"/>
      <c r="P160" s="85">
        <f t="shared" si="324"/>
        <v>0.36713460873808118</v>
      </c>
      <c r="Q160" s="87">
        <f t="shared" si="325"/>
        <v>0.15164576005855204</v>
      </c>
      <c r="R160" s="96">
        <f t="shared" si="326"/>
        <v>0.48121963120336675</v>
      </c>
      <c r="AB160" s="119">
        <f t="shared" si="314"/>
        <v>377</v>
      </c>
      <c r="AC160" s="120">
        <f t="shared" si="314"/>
        <v>14.285714285714286</v>
      </c>
    </row>
    <row r="161" spans="1:29" ht="13.8" x14ac:dyDescent="0.25">
      <c r="A161" s="95">
        <v>44019</v>
      </c>
      <c r="B161" s="81">
        <v>197089</v>
      </c>
      <c r="C161" s="81">
        <v>29847</v>
      </c>
      <c r="D161" s="81">
        <v>72363</v>
      </c>
      <c r="E161" s="81"/>
      <c r="F161" s="81">
        <f t="shared" si="315"/>
        <v>341</v>
      </c>
      <c r="G161" s="81">
        <f t="shared" si="316"/>
        <v>11</v>
      </c>
      <c r="H161" s="81">
        <f t="shared" si="317"/>
        <v>130</v>
      </c>
      <c r="I161" s="81">
        <f t="shared" si="318"/>
        <v>94879</v>
      </c>
      <c r="J161" s="82">
        <f t="shared" si="319"/>
        <v>3.6125323752198785E-3</v>
      </c>
      <c r="K161" s="82">
        <f t="shared" si="320"/>
        <v>1.1618204670518278E-4</v>
      </c>
      <c r="L161" s="82">
        <f t="shared" si="321"/>
        <v>1.373060551970342E-3</v>
      </c>
      <c r="M161" s="81">
        <f t="shared" si="322"/>
        <v>2.4257514379676799</v>
      </c>
      <c r="N161" s="84">
        <f t="shared" si="323"/>
        <v>0.15143919751990217</v>
      </c>
      <c r="O161" s="84"/>
      <c r="P161" s="85">
        <f t="shared" si="324"/>
        <v>0.36715899923384865</v>
      </c>
      <c r="Q161" s="87">
        <f t="shared" si="325"/>
        <v>0.15143919751990217</v>
      </c>
      <c r="R161" s="96">
        <f t="shared" si="326"/>
        <v>0.48140180324624915</v>
      </c>
      <c r="AB161" s="119">
        <f t="shared" si="314"/>
        <v>388</v>
      </c>
      <c r="AC161" s="120">
        <f t="shared" si="314"/>
        <v>12</v>
      </c>
    </row>
    <row r="162" spans="1:29" ht="13.8" x14ac:dyDescent="0.25">
      <c r="A162" s="95">
        <v>44020</v>
      </c>
      <c r="B162" s="81">
        <v>196796</v>
      </c>
      <c r="C162" s="81">
        <v>29846</v>
      </c>
      <c r="D162" s="81">
        <v>72133</v>
      </c>
      <c r="E162" s="81"/>
      <c r="F162" s="81">
        <f t="shared" si="315"/>
        <v>-293</v>
      </c>
      <c r="G162" s="81">
        <f t="shared" si="316"/>
        <v>-1</v>
      </c>
      <c r="H162" s="81">
        <f t="shared" si="317"/>
        <v>-230</v>
      </c>
      <c r="I162" s="81">
        <f t="shared" si="318"/>
        <v>94817</v>
      </c>
      <c r="J162" s="82">
        <f t="shared" si="319"/>
        <v>-3.0974965299381996E-3</v>
      </c>
      <c r="K162" s="82">
        <f t="shared" si="320"/>
        <v>-1.053974009000938E-5</v>
      </c>
      <c r="L162" s="82">
        <f t="shared" si="321"/>
        <v>-2.4241402207021575E-3</v>
      </c>
      <c r="M162" s="81">
        <f t="shared" si="322"/>
        <v>1.2722397110995951</v>
      </c>
      <c r="N162" s="84">
        <f t="shared" si="323"/>
        <v>0.15165958657696293</v>
      </c>
      <c r="O162" s="84"/>
      <c r="P162" s="85">
        <f t="shared" si="324"/>
        <v>0.36653692148214395</v>
      </c>
      <c r="Q162" s="87">
        <f t="shared" si="325"/>
        <v>0.15165958657696293</v>
      </c>
      <c r="R162" s="96">
        <f t="shared" si="326"/>
        <v>0.48180349194089311</v>
      </c>
      <c r="AB162" s="119">
        <f t="shared" si="314"/>
        <v>258.71428571428572</v>
      </c>
      <c r="AC162" s="120">
        <f t="shared" si="314"/>
        <v>9.4285714285714288</v>
      </c>
    </row>
    <row r="163" spans="1:29" ht="13.8" x14ac:dyDescent="0.25">
      <c r="A163" s="95">
        <v>44021</v>
      </c>
      <c r="B163" s="81">
        <v>197964</v>
      </c>
      <c r="C163" s="81">
        <v>29889</v>
      </c>
      <c r="D163" s="81">
        <v>72408</v>
      </c>
      <c r="E163" s="81"/>
      <c r="F163" s="81">
        <f t="shared" ref="F163:F207" si="327">B163-B162</f>
        <v>1168</v>
      </c>
      <c r="G163" s="81">
        <f t="shared" ref="G163:G207" si="328">C163-C162</f>
        <v>43</v>
      </c>
      <c r="H163" s="81">
        <f t="shared" ref="H163:H207" si="329">D163-D162</f>
        <v>275</v>
      </c>
      <c r="I163" s="81">
        <f t="shared" ref="I163:I207" si="330">B163-C163-D163</f>
        <v>95667</v>
      </c>
      <c r="J163" s="82">
        <f t="shared" ref="J163:J207" si="331">F163/I162*$B$2/($B$2-B162)</f>
        <v>1.235571789911717E-2</v>
      </c>
      <c r="K163" s="82">
        <f t="shared" ref="K163:K207" si="332">G163/I162</f>
        <v>4.5350517312296317E-4</v>
      </c>
      <c r="L163" s="82">
        <f t="shared" ref="L163:L207" si="333">H163/I162</f>
        <v>2.9003237816003459E-3</v>
      </c>
      <c r="M163" s="81">
        <f t="shared" ref="M163:M207" si="334">J163/(K163+L163)</f>
        <v>3.684063220253436</v>
      </c>
      <c r="N163" s="84">
        <f t="shared" ref="N163:N207" si="335">C163/B163</f>
        <v>0.15098199672667759</v>
      </c>
      <c r="O163" s="84"/>
      <c r="P163" s="85">
        <f t="shared" ref="P163:P207" si="336">D163/B163</f>
        <v>0.36576347214645089</v>
      </c>
      <c r="Q163" s="87">
        <f t="shared" ref="Q163:Q207" si="337">N163</f>
        <v>0.15098199672667759</v>
      </c>
      <c r="R163" s="96">
        <f t="shared" ref="R163:R207" si="338">IF(P163="","",1-SUM(P163:Q163))</f>
        <v>0.48325453112687156</v>
      </c>
      <c r="AB163" s="119">
        <f t="shared" ref="AB163:AB207" si="339">AVERAGE(F157:F163)</f>
        <v>358</v>
      </c>
      <c r="AC163" s="120">
        <f t="shared" ref="AC163:AC207" si="340">AVERAGE(G157:G163)</f>
        <v>13.571428571428571</v>
      </c>
    </row>
    <row r="164" spans="1:29" ht="13.8" x14ac:dyDescent="0.25">
      <c r="A164" s="95">
        <v>44022</v>
      </c>
      <c r="B164" s="81">
        <v>198450</v>
      </c>
      <c r="C164" s="81">
        <v>29912</v>
      </c>
      <c r="D164" s="81">
        <v>72396</v>
      </c>
      <c r="E164" s="81"/>
      <c r="F164" s="81">
        <f t="shared" si="327"/>
        <v>486</v>
      </c>
      <c r="G164" s="81">
        <f t="shared" si="328"/>
        <v>23</v>
      </c>
      <c r="H164" s="81">
        <f t="shared" si="329"/>
        <v>-12</v>
      </c>
      <c r="I164" s="81">
        <f t="shared" si="330"/>
        <v>96142</v>
      </c>
      <c r="J164" s="82">
        <f t="shared" si="331"/>
        <v>5.0955757289583604E-3</v>
      </c>
      <c r="K164" s="82">
        <f t="shared" si="332"/>
        <v>2.4041728077602516E-4</v>
      </c>
      <c r="L164" s="82">
        <f t="shared" si="333"/>
        <v>-1.2543510301357835E-4</v>
      </c>
      <c r="M164" s="81">
        <f t="shared" si="334"/>
        <v>44.316222114750865</v>
      </c>
      <c r="N164" s="84">
        <f t="shared" si="335"/>
        <v>0.15072814310909549</v>
      </c>
      <c r="O164" s="84"/>
      <c r="P164" s="85">
        <f t="shared" si="336"/>
        <v>0.36480725623582766</v>
      </c>
      <c r="Q164" s="87">
        <f t="shared" si="337"/>
        <v>0.15072814310909549</v>
      </c>
      <c r="R164" s="96">
        <f t="shared" si="338"/>
        <v>0.48446460065507679</v>
      </c>
      <c r="AB164" s="119">
        <f t="shared" si="339"/>
        <v>363.71428571428572</v>
      </c>
      <c r="AC164" s="120">
        <f t="shared" si="340"/>
        <v>14.285714285714286</v>
      </c>
    </row>
    <row r="165" spans="1:29" ht="13.8" x14ac:dyDescent="0.25">
      <c r="A165" s="95">
        <v>44023</v>
      </c>
      <c r="B165" s="81">
        <v>198199</v>
      </c>
      <c r="C165" s="81">
        <v>29909</v>
      </c>
      <c r="D165" s="81">
        <v>72200</v>
      </c>
      <c r="E165" s="81"/>
      <c r="F165" s="81">
        <f t="shared" si="327"/>
        <v>-251</v>
      </c>
      <c r="G165" s="81">
        <f t="shared" si="328"/>
        <v>-3</v>
      </c>
      <c r="H165" s="81">
        <f t="shared" si="329"/>
        <v>-196</v>
      </c>
      <c r="I165" s="81">
        <f t="shared" si="330"/>
        <v>96090</v>
      </c>
      <c r="J165" s="82">
        <f t="shared" si="331"/>
        <v>-2.6186831810365305E-3</v>
      </c>
      <c r="K165" s="82">
        <f t="shared" si="332"/>
        <v>-3.1203844313619439E-5</v>
      </c>
      <c r="L165" s="82">
        <f t="shared" si="333"/>
        <v>-2.0386511618231368E-3</v>
      </c>
      <c r="M165" s="81">
        <f t="shared" si="334"/>
        <v>1.2651529567397692</v>
      </c>
      <c r="N165" s="84">
        <f t="shared" si="335"/>
        <v>0.1509038895251742</v>
      </c>
      <c r="O165" s="84"/>
      <c r="P165" s="85">
        <f t="shared" si="336"/>
        <v>0.36428034450224267</v>
      </c>
      <c r="Q165" s="87">
        <f t="shared" si="337"/>
        <v>0.1509038895251742</v>
      </c>
      <c r="R165" s="96">
        <f t="shared" si="338"/>
        <v>0.48481576597258313</v>
      </c>
      <c r="AB165" s="119">
        <f t="shared" si="339"/>
        <v>379</v>
      </c>
      <c r="AC165" s="120">
        <f t="shared" si="340"/>
        <v>13.857142857142858</v>
      </c>
    </row>
    <row r="166" spans="1:29" ht="13.8" x14ac:dyDescent="0.25">
      <c r="A166" s="95">
        <v>44024</v>
      </c>
      <c r="B166" s="81">
        <v>198183</v>
      </c>
      <c r="C166" s="81">
        <v>29909</v>
      </c>
      <c r="D166" s="81">
        <v>72200</v>
      </c>
      <c r="E166" s="81"/>
      <c r="F166" s="81">
        <f t="shared" si="327"/>
        <v>-16</v>
      </c>
      <c r="G166" s="81">
        <f t="shared" si="328"/>
        <v>0</v>
      </c>
      <c r="H166" s="81">
        <f t="shared" si="329"/>
        <v>0</v>
      </c>
      <c r="I166" s="81">
        <f t="shared" si="330"/>
        <v>96074</v>
      </c>
      <c r="J166" s="82">
        <f t="shared" si="331"/>
        <v>-1.6701770198966018E-4</v>
      </c>
      <c r="K166" s="82">
        <f t="shared" si="332"/>
        <v>0</v>
      </c>
      <c r="L166" s="82">
        <f t="shared" si="333"/>
        <v>0</v>
      </c>
      <c r="M166" s="81" t="e">
        <f t="shared" si="334"/>
        <v>#DIV/0!</v>
      </c>
      <c r="N166" s="84">
        <f t="shared" si="335"/>
        <v>0.1509160725188336</v>
      </c>
      <c r="O166" s="84"/>
      <c r="P166" s="85">
        <f t="shared" si="336"/>
        <v>0.36430975411614519</v>
      </c>
      <c r="Q166" s="87">
        <f t="shared" si="337"/>
        <v>0.1509160725188336</v>
      </c>
      <c r="R166" s="96">
        <f t="shared" si="338"/>
        <v>0.48477417336502127</v>
      </c>
      <c r="AB166" s="119">
        <f t="shared" si="339"/>
        <v>378.28571428571428</v>
      </c>
      <c r="AC166" s="120">
        <f t="shared" si="340"/>
        <v>13.714285714285714</v>
      </c>
    </row>
    <row r="167" spans="1:29" ht="13.8" x14ac:dyDescent="0.25">
      <c r="A167" s="95">
        <v>44025</v>
      </c>
      <c r="B167" s="81">
        <v>199571</v>
      </c>
      <c r="C167" s="81">
        <v>29931</v>
      </c>
      <c r="D167" s="81">
        <v>72180</v>
      </c>
      <c r="E167" s="81"/>
      <c r="F167" s="81">
        <f t="shared" si="327"/>
        <v>1388</v>
      </c>
      <c r="G167" s="81">
        <f t="shared" si="328"/>
        <v>22</v>
      </c>
      <c r="H167" s="81">
        <f t="shared" si="329"/>
        <v>-20</v>
      </c>
      <c r="I167" s="81">
        <f t="shared" si="330"/>
        <v>97460</v>
      </c>
      <c r="J167" s="82">
        <f t="shared" si="331"/>
        <v>1.4491195022302984E-2</v>
      </c>
      <c r="K167" s="82">
        <f t="shared" si="332"/>
        <v>2.2899015342340279E-4</v>
      </c>
      <c r="L167" s="82">
        <f t="shared" si="333"/>
        <v>-2.08172866748548E-4</v>
      </c>
      <c r="M167" s="81">
        <f t="shared" si="334"/>
        <v>696.11353528636857</v>
      </c>
      <c r="N167" s="84">
        <f t="shared" si="335"/>
        <v>0.14997670002154623</v>
      </c>
      <c r="O167" s="84"/>
      <c r="P167" s="85">
        <f t="shared" si="336"/>
        <v>0.36167579457937277</v>
      </c>
      <c r="Q167" s="87">
        <f t="shared" si="337"/>
        <v>0.14997670002154623</v>
      </c>
      <c r="R167" s="96">
        <f t="shared" si="338"/>
        <v>0.48834750539908101</v>
      </c>
      <c r="AB167" s="119">
        <f t="shared" si="339"/>
        <v>403.28571428571428</v>
      </c>
      <c r="AC167" s="120">
        <f t="shared" si="340"/>
        <v>13.571428571428571</v>
      </c>
    </row>
    <row r="168" spans="1:29" ht="13.8" x14ac:dyDescent="0.25">
      <c r="A168" s="95">
        <v>44026</v>
      </c>
      <c r="B168" s="81">
        <v>199509</v>
      </c>
      <c r="C168" s="81">
        <v>29929</v>
      </c>
      <c r="D168" s="81">
        <v>71918</v>
      </c>
      <c r="E168" s="81"/>
      <c r="F168" s="81">
        <f t="shared" si="327"/>
        <v>-62</v>
      </c>
      <c r="G168" s="81">
        <f t="shared" si="328"/>
        <v>-2</v>
      </c>
      <c r="H168" s="81">
        <f t="shared" si="329"/>
        <v>-262</v>
      </c>
      <c r="I168" s="81">
        <f t="shared" si="330"/>
        <v>97662</v>
      </c>
      <c r="J168" s="82">
        <f t="shared" si="331"/>
        <v>-6.3810941652942227E-4</v>
      </c>
      <c r="K168" s="82">
        <f t="shared" si="332"/>
        <v>-2.0521239482864765E-5</v>
      </c>
      <c r="L168" s="82">
        <f t="shared" si="333"/>
        <v>-2.6882823722552841E-3</v>
      </c>
      <c r="M168" s="81">
        <f t="shared" si="334"/>
        <v>0.23556872626877839</v>
      </c>
      <c r="N168" s="84">
        <f t="shared" si="335"/>
        <v>0.15001328260880462</v>
      </c>
      <c r="O168" s="84"/>
      <c r="P168" s="85">
        <f t="shared" si="336"/>
        <v>0.36047496604163221</v>
      </c>
      <c r="Q168" s="87">
        <f t="shared" si="337"/>
        <v>0.15001328260880462</v>
      </c>
      <c r="R168" s="96">
        <f t="shared" si="338"/>
        <v>0.48951175134956315</v>
      </c>
      <c r="AB168" s="119">
        <f t="shared" si="339"/>
        <v>345.71428571428572</v>
      </c>
      <c r="AC168" s="120">
        <f t="shared" si="340"/>
        <v>11.714285714285714</v>
      </c>
    </row>
    <row r="169" spans="1:29" ht="13.8" x14ac:dyDescent="0.25">
      <c r="A169" s="95">
        <v>44027</v>
      </c>
      <c r="B169" s="81">
        <v>200338</v>
      </c>
      <c r="C169" s="81">
        <v>30018</v>
      </c>
      <c r="D169" s="81">
        <v>71774</v>
      </c>
      <c r="E169" s="81"/>
      <c r="F169" s="81">
        <f t="shared" si="327"/>
        <v>829</v>
      </c>
      <c r="G169" s="81">
        <f t="shared" si="328"/>
        <v>89</v>
      </c>
      <c r="H169" s="81">
        <f t="shared" si="329"/>
        <v>-144</v>
      </c>
      <c r="I169" s="81">
        <f t="shared" si="330"/>
        <v>98546</v>
      </c>
      <c r="J169" s="82">
        <f t="shared" si="331"/>
        <v>8.5144847892210471E-3</v>
      </c>
      <c r="K169" s="82">
        <f t="shared" si="332"/>
        <v>9.113063422825664E-4</v>
      </c>
      <c r="L169" s="82">
        <f t="shared" si="333"/>
        <v>-1.4744731830189839E-3</v>
      </c>
      <c r="M169" s="81">
        <f t="shared" si="334"/>
        <v>-15.118938426998287</v>
      </c>
      <c r="N169" s="84">
        <f t="shared" si="335"/>
        <v>0.1498367758488155</v>
      </c>
      <c r="O169" s="84"/>
      <c r="P169" s="85">
        <f t="shared" si="336"/>
        <v>0.35826453293933253</v>
      </c>
      <c r="Q169" s="87">
        <f t="shared" si="337"/>
        <v>0.1498367758488155</v>
      </c>
      <c r="R169" s="96">
        <f t="shared" si="338"/>
        <v>0.49189869121185192</v>
      </c>
      <c r="AB169" s="119">
        <f t="shared" si="339"/>
        <v>506</v>
      </c>
      <c r="AC169" s="120">
        <f t="shared" si="340"/>
        <v>24.571428571428573</v>
      </c>
    </row>
    <row r="170" spans="1:29" ht="13.8" x14ac:dyDescent="0.25">
      <c r="A170" s="95">
        <v>44028</v>
      </c>
      <c r="B170" s="81">
        <v>200739</v>
      </c>
      <c r="C170" s="81">
        <v>30035</v>
      </c>
      <c r="D170" s="81">
        <v>71910</v>
      </c>
      <c r="E170" s="81"/>
      <c r="F170" s="81">
        <f t="shared" si="327"/>
        <v>401</v>
      </c>
      <c r="G170" s="81">
        <f t="shared" si="328"/>
        <v>17</v>
      </c>
      <c r="H170" s="81">
        <f t="shared" si="329"/>
        <v>136</v>
      </c>
      <c r="I170" s="81">
        <f t="shared" si="330"/>
        <v>98794</v>
      </c>
      <c r="J170" s="82">
        <f t="shared" si="331"/>
        <v>4.0816932354728131E-3</v>
      </c>
      <c r="K170" s="82">
        <f t="shared" si="332"/>
        <v>1.7250827024942666E-4</v>
      </c>
      <c r="L170" s="82">
        <f t="shared" si="333"/>
        <v>1.3800661619954133E-3</v>
      </c>
      <c r="M170" s="81">
        <f t="shared" si="334"/>
        <v>2.6289839319144042</v>
      </c>
      <c r="N170" s="84">
        <f t="shared" si="335"/>
        <v>0.14962214616990221</v>
      </c>
      <c r="O170" s="84"/>
      <c r="P170" s="85">
        <f t="shared" si="336"/>
        <v>0.35822635362336169</v>
      </c>
      <c r="Q170" s="87">
        <f t="shared" si="337"/>
        <v>0.14962214616990221</v>
      </c>
      <c r="R170" s="96">
        <f t="shared" si="338"/>
        <v>0.49215150020673604</v>
      </c>
      <c r="AB170" s="119">
        <f t="shared" si="339"/>
        <v>396.42857142857144</v>
      </c>
      <c r="AC170" s="120">
        <f t="shared" si="340"/>
        <v>20.857142857142858</v>
      </c>
    </row>
    <row r="171" spans="1:29" ht="13.8" x14ac:dyDescent="0.25">
      <c r="A171" s="95">
        <v>44029</v>
      </c>
      <c r="B171" s="81">
        <v>201448</v>
      </c>
      <c r="C171" s="81">
        <v>30049</v>
      </c>
      <c r="D171" s="81">
        <v>71979</v>
      </c>
      <c r="E171" s="81"/>
      <c r="F171" s="81">
        <f t="shared" si="327"/>
        <v>709</v>
      </c>
      <c r="G171" s="81">
        <f t="shared" si="328"/>
        <v>14</v>
      </c>
      <c r="H171" s="81">
        <f t="shared" si="329"/>
        <v>69</v>
      </c>
      <c r="I171" s="81">
        <f t="shared" si="330"/>
        <v>99420</v>
      </c>
      <c r="J171" s="82">
        <f t="shared" si="331"/>
        <v>7.1986876792078641E-3</v>
      </c>
      <c r="K171" s="82">
        <f t="shared" si="332"/>
        <v>1.4170901066866409E-4</v>
      </c>
      <c r="L171" s="82">
        <f t="shared" si="333"/>
        <v>6.9842298115270159E-4</v>
      </c>
      <c r="M171" s="81">
        <f t="shared" si="334"/>
        <v>8.5685198865019476</v>
      </c>
      <c r="N171" s="84">
        <f t="shared" si="335"/>
        <v>0.14916504507366665</v>
      </c>
      <c r="O171" s="84"/>
      <c r="P171" s="85">
        <f t="shared" si="336"/>
        <v>0.35730808943250864</v>
      </c>
      <c r="Q171" s="87">
        <f t="shared" si="337"/>
        <v>0.14916504507366665</v>
      </c>
      <c r="R171" s="96">
        <f t="shared" si="338"/>
        <v>0.49352686549382474</v>
      </c>
      <c r="AB171" s="119">
        <f t="shared" si="339"/>
        <v>428.28571428571428</v>
      </c>
      <c r="AC171" s="120">
        <f t="shared" si="340"/>
        <v>19.571428571428573</v>
      </c>
    </row>
    <row r="172" spans="1:29" ht="13.8" x14ac:dyDescent="0.25">
      <c r="A172" s="95">
        <v>44030</v>
      </c>
      <c r="B172" s="81">
        <v>201285</v>
      </c>
      <c r="C172" s="81">
        <v>30046</v>
      </c>
      <c r="D172" s="81">
        <v>71639</v>
      </c>
      <c r="E172" s="81"/>
      <c r="F172" s="81">
        <f t="shared" si="327"/>
        <v>-163</v>
      </c>
      <c r="G172" s="81">
        <f t="shared" si="328"/>
        <v>-3</v>
      </c>
      <c r="H172" s="81">
        <f t="shared" si="329"/>
        <v>-340</v>
      </c>
      <c r="I172" s="81">
        <f t="shared" si="330"/>
        <v>99600</v>
      </c>
      <c r="J172" s="82">
        <f t="shared" si="331"/>
        <v>-1.6445846927994948E-3</v>
      </c>
      <c r="K172" s="82">
        <f t="shared" si="332"/>
        <v>-3.0175015087507542E-5</v>
      </c>
      <c r="L172" s="82">
        <f t="shared" si="333"/>
        <v>-3.4198350432508551E-3</v>
      </c>
      <c r="M172" s="81">
        <f t="shared" si="334"/>
        <v>0.47668982553389433</v>
      </c>
      <c r="N172" s="84">
        <f t="shared" si="335"/>
        <v>0.14927093424746007</v>
      </c>
      <c r="O172" s="84"/>
      <c r="P172" s="85">
        <f t="shared" si="336"/>
        <v>0.3559082892416226</v>
      </c>
      <c r="Q172" s="87">
        <f t="shared" si="337"/>
        <v>0.14927093424746007</v>
      </c>
      <c r="R172" s="96">
        <f t="shared" si="338"/>
        <v>0.49482077651091738</v>
      </c>
      <c r="AB172" s="119">
        <f t="shared" si="339"/>
        <v>440.85714285714283</v>
      </c>
      <c r="AC172" s="120">
        <f t="shared" si="340"/>
        <v>19.571428571428573</v>
      </c>
    </row>
    <row r="173" spans="1:29" ht="13.8" x14ac:dyDescent="0.25">
      <c r="A173" s="95">
        <v>44031</v>
      </c>
      <c r="B173" s="81">
        <v>201281</v>
      </c>
      <c r="C173" s="81">
        <v>30046</v>
      </c>
      <c r="D173" s="81">
        <v>71639</v>
      </c>
      <c r="E173" s="81"/>
      <c r="F173" s="81">
        <f t="shared" si="327"/>
        <v>-4</v>
      </c>
      <c r="G173" s="81">
        <f t="shared" si="328"/>
        <v>0</v>
      </c>
      <c r="H173" s="81">
        <f t="shared" si="329"/>
        <v>0</v>
      </c>
      <c r="I173" s="81">
        <f t="shared" si="330"/>
        <v>99596</v>
      </c>
      <c r="J173" s="82">
        <f t="shared" si="331"/>
        <v>-4.0284869685852044E-5</v>
      </c>
      <c r="K173" s="82">
        <f t="shared" si="332"/>
        <v>0</v>
      </c>
      <c r="L173" s="82">
        <f t="shared" si="333"/>
        <v>0</v>
      </c>
      <c r="M173" s="81" t="e">
        <f t="shared" si="334"/>
        <v>#DIV/0!</v>
      </c>
      <c r="N173" s="84">
        <f t="shared" si="335"/>
        <v>0.14927390066623278</v>
      </c>
      <c r="O173" s="84"/>
      <c r="P173" s="85">
        <f t="shared" si="336"/>
        <v>0.3559153621057129</v>
      </c>
      <c r="Q173" s="87">
        <f t="shared" si="337"/>
        <v>0.14927390066623278</v>
      </c>
      <c r="R173" s="96">
        <f t="shared" si="338"/>
        <v>0.49481073722805435</v>
      </c>
      <c r="AB173" s="119">
        <f t="shared" si="339"/>
        <v>442.57142857142856</v>
      </c>
      <c r="AC173" s="120">
        <f t="shared" si="340"/>
        <v>19.571428571428573</v>
      </c>
    </row>
    <row r="174" spans="1:29" ht="13.8" x14ac:dyDescent="0.25">
      <c r="A174" s="95">
        <v>44032</v>
      </c>
      <c r="B174" s="81">
        <v>203242</v>
      </c>
      <c r="C174" s="81">
        <v>30069</v>
      </c>
      <c r="D174" s="81">
        <v>71494</v>
      </c>
      <c r="E174" s="81"/>
      <c r="F174" s="81">
        <f t="shared" si="327"/>
        <v>1961</v>
      </c>
      <c r="G174" s="81">
        <f t="shared" si="328"/>
        <v>23</v>
      </c>
      <c r="H174" s="81">
        <f t="shared" si="329"/>
        <v>-145</v>
      </c>
      <c r="I174" s="81">
        <f t="shared" si="330"/>
        <v>101679</v>
      </c>
      <c r="J174" s="82">
        <f t="shared" si="331"/>
        <v>1.975044934021104E-2</v>
      </c>
      <c r="K174" s="82">
        <f t="shared" si="332"/>
        <v>2.3093296919555003E-4</v>
      </c>
      <c r="L174" s="82">
        <f t="shared" si="333"/>
        <v>-1.4558817623197718E-3</v>
      </c>
      <c r="M174" s="81">
        <f t="shared" si="334"/>
        <v>-16.123489774489009</v>
      </c>
      <c r="N174" s="84">
        <f t="shared" si="335"/>
        <v>0.14794678265319175</v>
      </c>
      <c r="O174" s="84"/>
      <c r="P174" s="85">
        <f t="shared" si="336"/>
        <v>0.35176784326074334</v>
      </c>
      <c r="Q174" s="87">
        <f t="shared" si="337"/>
        <v>0.14794678265319175</v>
      </c>
      <c r="R174" s="96">
        <f t="shared" si="338"/>
        <v>0.50028537408606488</v>
      </c>
      <c r="AB174" s="119">
        <f t="shared" si="339"/>
        <v>524.42857142857144</v>
      </c>
      <c r="AC174" s="120">
        <f t="shared" si="340"/>
        <v>19.714285714285715</v>
      </c>
    </row>
    <row r="175" spans="1:29" ht="13.8" x14ac:dyDescent="0.25">
      <c r="A175" s="95">
        <v>44033</v>
      </c>
      <c r="B175" s="81">
        <v>203696</v>
      </c>
      <c r="C175" s="81">
        <v>30056</v>
      </c>
      <c r="D175" s="81">
        <v>71382</v>
      </c>
      <c r="E175" s="81"/>
      <c r="F175" s="81">
        <f t="shared" si="327"/>
        <v>454</v>
      </c>
      <c r="G175" s="81">
        <f t="shared" si="328"/>
        <v>-13</v>
      </c>
      <c r="H175" s="81">
        <f t="shared" si="329"/>
        <v>-112</v>
      </c>
      <c r="I175" s="81">
        <f t="shared" si="330"/>
        <v>102258</v>
      </c>
      <c r="J175" s="82">
        <f t="shared" si="331"/>
        <v>4.4789782965779261E-3</v>
      </c>
      <c r="K175" s="82">
        <f t="shared" si="332"/>
        <v>-1.2785334238141604E-4</v>
      </c>
      <c r="L175" s="82">
        <f t="shared" si="333"/>
        <v>-1.1015057189783534E-3</v>
      </c>
      <c r="M175" s="81">
        <f t="shared" si="334"/>
        <v>-3.6433442737419757</v>
      </c>
      <c r="N175" s="84">
        <f t="shared" si="335"/>
        <v>0.14755321655800802</v>
      </c>
      <c r="O175" s="84"/>
      <c r="P175" s="85">
        <f t="shared" si="336"/>
        <v>0.35043398004870002</v>
      </c>
      <c r="Q175" s="87">
        <f t="shared" si="337"/>
        <v>0.14755321655800802</v>
      </c>
      <c r="R175" s="96">
        <f t="shared" si="338"/>
        <v>0.50201280339329202</v>
      </c>
      <c r="AB175" s="119">
        <f t="shared" si="339"/>
        <v>598.14285714285711</v>
      </c>
      <c r="AC175" s="120">
        <f t="shared" si="340"/>
        <v>18.142857142857142</v>
      </c>
    </row>
    <row r="176" spans="1:29" ht="13.8" x14ac:dyDescent="0.25">
      <c r="A176" s="95">
        <v>44034</v>
      </c>
      <c r="B176" s="81">
        <v>204641</v>
      </c>
      <c r="C176" s="81">
        <v>30063</v>
      </c>
      <c r="D176" s="81">
        <v>71238</v>
      </c>
      <c r="E176" s="81"/>
      <c r="F176" s="81">
        <f t="shared" si="327"/>
        <v>945</v>
      </c>
      <c r="G176" s="81">
        <f t="shared" si="328"/>
        <v>7</v>
      </c>
      <c r="H176" s="81">
        <f t="shared" si="329"/>
        <v>-144</v>
      </c>
      <c r="I176" s="81">
        <f t="shared" si="330"/>
        <v>103340</v>
      </c>
      <c r="J176" s="82">
        <f t="shared" si="331"/>
        <v>9.2702600195043398E-3</v>
      </c>
      <c r="K176" s="82">
        <f t="shared" si="332"/>
        <v>6.8454301863912846E-5</v>
      </c>
      <c r="L176" s="82">
        <f t="shared" si="333"/>
        <v>-1.4082027812004929E-3</v>
      </c>
      <c r="M176" s="81">
        <f t="shared" si="334"/>
        <v>-6.9194032779158743</v>
      </c>
      <c r="N176" s="84">
        <f t="shared" si="335"/>
        <v>0.1469060452206547</v>
      </c>
      <c r="O176" s="84"/>
      <c r="P176" s="85">
        <f t="shared" si="336"/>
        <v>0.3481120596556897</v>
      </c>
      <c r="Q176" s="87">
        <f t="shared" si="337"/>
        <v>0.1469060452206547</v>
      </c>
      <c r="R176" s="96">
        <f t="shared" si="338"/>
        <v>0.50498189512365554</v>
      </c>
      <c r="AB176" s="119">
        <f t="shared" si="339"/>
        <v>614.71428571428567</v>
      </c>
      <c r="AC176" s="120">
        <f t="shared" si="340"/>
        <v>6.4285714285714288</v>
      </c>
    </row>
    <row r="177" spans="1:29" ht="13.8" x14ac:dyDescent="0.25">
      <c r="A177" s="95">
        <v>44035</v>
      </c>
      <c r="B177" s="81">
        <v>205476</v>
      </c>
      <c r="C177" s="81">
        <v>30072</v>
      </c>
      <c r="D177" s="81">
        <v>71618</v>
      </c>
      <c r="E177" s="81"/>
      <c r="F177" s="81">
        <f t="shared" si="327"/>
        <v>835</v>
      </c>
      <c r="G177" s="81">
        <f t="shared" si="328"/>
        <v>9</v>
      </c>
      <c r="H177" s="81">
        <f t="shared" si="329"/>
        <v>380</v>
      </c>
      <c r="I177" s="81">
        <f t="shared" si="330"/>
        <v>103786</v>
      </c>
      <c r="J177" s="82">
        <f t="shared" si="331"/>
        <v>8.1055357784969133E-3</v>
      </c>
      <c r="K177" s="82">
        <f t="shared" si="332"/>
        <v>8.7091155409328429E-5</v>
      </c>
      <c r="L177" s="82">
        <f t="shared" si="333"/>
        <v>3.6771821172827557E-3</v>
      </c>
      <c r="M177" s="81">
        <f t="shared" si="334"/>
        <v>2.1532803787914423</v>
      </c>
      <c r="N177" s="84">
        <f t="shared" si="335"/>
        <v>0.14635285872802664</v>
      </c>
      <c r="O177" s="84"/>
      <c r="P177" s="85">
        <f t="shared" si="336"/>
        <v>0.34854678891938717</v>
      </c>
      <c r="Q177" s="87">
        <f t="shared" si="337"/>
        <v>0.14635285872802664</v>
      </c>
      <c r="R177" s="96">
        <f t="shared" si="338"/>
        <v>0.50510035235258621</v>
      </c>
      <c r="AB177" s="119">
        <f t="shared" si="339"/>
        <v>676.71428571428567</v>
      </c>
      <c r="AC177" s="120">
        <f t="shared" si="340"/>
        <v>5.2857142857142856</v>
      </c>
    </row>
    <row r="178" spans="1:29" ht="13.8" x14ac:dyDescent="0.25">
      <c r="A178" s="95">
        <v>44036</v>
      </c>
      <c r="B178" s="81">
        <v>206418</v>
      </c>
      <c r="C178" s="81">
        <v>30081</v>
      </c>
      <c r="D178" s="81">
        <v>71811</v>
      </c>
      <c r="E178" s="81"/>
      <c r="F178" s="81">
        <f t="shared" si="327"/>
        <v>942</v>
      </c>
      <c r="G178" s="81">
        <f t="shared" si="328"/>
        <v>9</v>
      </c>
      <c r="H178" s="81">
        <f t="shared" si="329"/>
        <v>193</v>
      </c>
      <c r="I178" s="81">
        <f t="shared" si="330"/>
        <v>104526</v>
      </c>
      <c r="J178" s="82">
        <f t="shared" si="331"/>
        <v>9.1050306188850197E-3</v>
      </c>
      <c r="K178" s="82">
        <f t="shared" si="332"/>
        <v>8.6716898232902325E-5</v>
      </c>
      <c r="L178" s="82">
        <f t="shared" si="333"/>
        <v>1.8595957065500163E-3</v>
      </c>
      <c r="M178" s="81">
        <f t="shared" si="334"/>
        <v>4.6780926129287161</v>
      </c>
      <c r="N178" s="84">
        <f t="shared" si="335"/>
        <v>0.14572857018283289</v>
      </c>
      <c r="O178" s="84"/>
      <c r="P178" s="85">
        <f t="shared" si="336"/>
        <v>0.34789117228148708</v>
      </c>
      <c r="Q178" s="87">
        <f t="shared" si="337"/>
        <v>0.14572857018283289</v>
      </c>
      <c r="R178" s="96">
        <f t="shared" si="338"/>
        <v>0.50638025753568006</v>
      </c>
      <c r="AB178" s="119">
        <f t="shared" si="339"/>
        <v>710</v>
      </c>
      <c r="AC178" s="120">
        <f t="shared" si="340"/>
        <v>4.5714285714285712</v>
      </c>
    </row>
    <row r="179" spans="1:29" ht="13.8" x14ac:dyDescent="0.25">
      <c r="A179" s="95">
        <v>44037</v>
      </c>
      <c r="B179" s="81">
        <v>206334</v>
      </c>
      <c r="C179" s="81">
        <v>30081</v>
      </c>
      <c r="D179" s="81">
        <v>71566</v>
      </c>
      <c r="E179" s="81"/>
      <c r="F179" s="81">
        <f t="shared" si="327"/>
        <v>-84</v>
      </c>
      <c r="G179" s="81">
        <f t="shared" si="328"/>
        <v>0</v>
      </c>
      <c r="H179" s="81">
        <f t="shared" si="329"/>
        <v>-245</v>
      </c>
      <c r="I179" s="81">
        <f t="shared" si="330"/>
        <v>104687</v>
      </c>
      <c r="J179" s="82">
        <f t="shared" si="331"/>
        <v>-8.061772239256296E-4</v>
      </c>
      <c r="K179" s="82">
        <f t="shared" si="332"/>
        <v>0</v>
      </c>
      <c r="L179" s="82">
        <f t="shared" si="333"/>
        <v>-2.3439144327727073E-3</v>
      </c>
      <c r="M179" s="81">
        <f t="shared" si="334"/>
        <v>0.34394481840020552</v>
      </c>
      <c r="N179" s="84">
        <f t="shared" si="335"/>
        <v>0.14578789729273894</v>
      </c>
      <c r="O179" s="84"/>
      <c r="P179" s="85">
        <f t="shared" si="336"/>
        <v>0.34684540599222619</v>
      </c>
      <c r="Q179" s="87">
        <f t="shared" si="337"/>
        <v>0.14578789729273894</v>
      </c>
      <c r="R179" s="96">
        <f t="shared" si="338"/>
        <v>0.50736669671503487</v>
      </c>
      <c r="AB179" s="119">
        <f t="shared" si="339"/>
        <v>721.28571428571433</v>
      </c>
      <c r="AC179" s="120">
        <f t="shared" si="340"/>
        <v>5</v>
      </c>
    </row>
    <row r="180" spans="1:29" ht="13.8" x14ac:dyDescent="0.25">
      <c r="A180" s="95">
        <v>44038</v>
      </c>
      <c r="B180" s="81">
        <v>206334</v>
      </c>
      <c r="C180" s="81">
        <v>30081</v>
      </c>
      <c r="D180" s="81">
        <v>71566</v>
      </c>
      <c r="E180" s="81"/>
      <c r="F180" s="81">
        <f t="shared" si="327"/>
        <v>0</v>
      </c>
      <c r="G180" s="81">
        <f t="shared" si="328"/>
        <v>0</v>
      </c>
      <c r="H180" s="81">
        <f t="shared" si="329"/>
        <v>0</v>
      </c>
      <c r="I180" s="81">
        <f t="shared" si="330"/>
        <v>104687</v>
      </c>
      <c r="J180" s="82">
        <f t="shared" si="331"/>
        <v>0</v>
      </c>
      <c r="K180" s="82">
        <f t="shared" si="332"/>
        <v>0</v>
      </c>
      <c r="L180" s="82">
        <f t="shared" si="333"/>
        <v>0</v>
      </c>
      <c r="M180" s="81" t="e">
        <f t="shared" si="334"/>
        <v>#DIV/0!</v>
      </c>
      <c r="N180" s="84">
        <f t="shared" si="335"/>
        <v>0.14578789729273894</v>
      </c>
      <c r="O180" s="84"/>
      <c r="P180" s="85">
        <f t="shared" si="336"/>
        <v>0.34684540599222619</v>
      </c>
      <c r="Q180" s="87">
        <f t="shared" si="337"/>
        <v>0.14578789729273894</v>
      </c>
      <c r="R180" s="96">
        <f t="shared" si="338"/>
        <v>0.50736669671503487</v>
      </c>
      <c r="AB180" s="119">
        <f t="shared" si="339"/>
        <v>721.85714285714289</v>
      </c>
      <c r="AC180" s="120">
        <f t="shared" si="340"/>
        <v>5</v>
      </c>
    </row>
    <row r="181" spans="1:29" ht="13.8" x14ac:dyDescent="0.25">
      <c r="A181" s="95">
        <v>44039</v>
      </c>
      <c r="B181" s="81">
        <v>208665</v>
      </c>
      <c r="C181" s="81">
        <v>30096</v>
      </c>
      <c r="D181" s="81">
        <v>71497</v>
      </c>
      <c r="E181" s="81"/>
      <c r="F181" s="81">
        <f t="shared" si="327"/>
        <v>2331</v>
      </c>
      <c r="G181" s="81">
        <f t="shared" si="328"/>
        <v>15</v>
      </c>
      <c r="H181" s="81">
        <f t="shared" si="329"/>
        <v>-69</v>
      </c>
      <c r="I181" s="81">
        <f t="shared" si="330"/>
        <v>107072</v>
      </c>
      <c r="J181" s="82">
        <f t="shared" si="331"/>
        <v>2.2336983725703082E-2</v>
      </c>
      <c r="K181" s="82">
        <f t="shared" si="332"/>
        <v>1.432842664323173E-4</v>
      </c>
      <c r="L181" s="82">
        <f t="shared" si="333"/>
        <v>-6.5910762558865957E-4</v>
      </c>
      <c r="M181" s="81">
        <f t="shared" si="334"/>
        <v>-43.3035521350496</v>
      </c>
      <c r="N181" s="84">
        <f t="shared" si="335"/>
        <v>0.14423118395514342</v>
      </c>
      <c r="O181" s="84"/>
      <c r="P181" s="85">
        <f t="shared" si="336"/>
        <v>0.34264011693384133</v>
      </c>
      <c r="Q181" s="87">
        <f t="shared" si="337"/>
        <v>0.14423118395514342</v>
      </c>
      <c r="R181" s="96">
        <f t="shared" si="338"/>
        <v>0.51312869911101522</v>
      </c>
      <c r="AB181" s="119">
        <f t="shared" si="339"/>
        <v>774.71428571428567</v>
      </c>
      <c r="AC181" s="120">
        <f t="shared" si="340"/>
        <v>3.8571428571428572</v>
      </c>
    </row>
    <row r="182" spans="1:29" ht="13.8" x14ac:dyDescent="0.25">
      <c r="A182" s="95">
        <v>44040</v>
      </c>
      <c r="B182" s="81">
        <v>209342</v>
      </c>
      <c r="C182" s="81">
        <v>30109</v>
      </c>
      <c r="D182" s="81">
        <v>71667</v>
      </c>
      <c r="E182" s="81"/>
      <c r="F182" s="81">
        <f t="shared" si="327"/>
        <v>677</v>
      </c>
      <c r="G182" s="81">
        <f t="shared" si="328"/>
        <v>13</v>
      </c>
      <c r="H182" s="81">
        <f t="shared" si="329"/>
        <v>170</v>
      </c>
      <c r="I182" s="81">
        <f t="shared" si="330"/>
        <v>107566</v>
      </c>
      <c r="J182" s="82">
        <f t="shared" si="331"/>
        <v>6.3431257491644334E-3</v>
      </c>
      <c r="K182" s="82">
        <f t="shared" si="332"/>
        <v>1.214136282127914E-4</v>
      </c>
      <c r="L182" s="82">
        <f t="shared" si="333"/>
        <v>1.5877166766288106E-3</v>
      </c>
      <c r="M182" s="81">
        <f t="shared" si="334"/>
        <v>3.7113178153799682</v>
      </c>
      <c r="N182" s="84">
        <f t="shared" si="335"/>
        <v>0.14382684793304737</v>
      </c>
      <c r="O182" s="84"/>
      <c r="P182" s="85">
        <f t="shared" si="336"/>
        <v>0.34234410677264954</v>
      </c>
      <c r="Q182" s="87">
        <f t="shared" si="337"/>
        <v>0.14382684793304737</v>
      </c>
      <c r="R182" s="96">
        <f t="shared" si="338"/>
        <v>0.51382904529430307</v>
      </c>
      <c r="AB182" s="119">
        <f t="shared" si="339"/>
        <v>806.57142857142856</v>
      </c>
      <c r="AC182" s="120">
        <f t="shared" si="340"/>
        <v>7.5714285714285712</v>
      </c>
    </row>
    <row r="183" spans="1:29" ht="13.8" x14ac:dyDescent="0.25">
      <c r="A183" s="95">
        <v>44041</v>
      </c>
      <c r="B183" s="81">
        <v>209211</v>
      </c>
      <c r="C183" s="81">
        <v>30108</v>
      </c>
      <c r="D183" s="81">
        <v>71597</v>
      </c>
      <c r="E183" s="81"/>
      <c r="F183" s="81">
        <f t="shared" si="327"/>
        <v>-131</v>
      </c>
      <c r="G183" s="81">
        <f t="shared" si="328"/>
        <v>-1</v>
      </c>
      <c r="H183" s="81">
        <f t="shared" si="329"/>
        <v>-70</v>
      </c>
      <c r="I183" s="81">
        <f t="shared" si="330"/>
        <v>107506</v>
      </c>
      <c r="J183" s="82">
        <f t="shared" si="331"/>
        <v>-1.2217753616028915E-3</v>
      </c>
      <c r="K183" s="82">
        <f t="shared" si="332"/>
        <v>-9.2966178904114678E-6</v>
      </c>
      <c r="L183" s="82">
        <f t="shared" si="333"/>
        <v>-6.5076325232880277E-4</v>
      </c>
      <c r="M183" s="81">
        <f t="shared" si="334"/>
        <v>1.8510068809320652</v>
      </c>
      <c r="N183" s="84">
        <f t="shared" si="335"/>
        <v>0.14391212699141059</v>
      </c>
      <c r="O183" s="84"/>
      <c r="P183" s="85">
        <f t="shared" si="336"/>
        <v>0.3422238792415313</v>
      </c>
      <c r="Q183" s="87">
        <f t="shared" si="337"/>
        <v>0.14391212699141059</v>
      </c>
      <c r="R183" s="96">
        <f t="shared" si="338"/>
        <v>0.51386399376705816</v>
      </c>
      <c r="AB183" s="119">
        <f t="shared" si="339"/>
        <v>652.85714285714289</v>
      </c>
      <c r="AC183" s="120">
        <f t="shared" si="340"/>
        <v>6.4285714285714288</v>
      </c>
    </row>
    <row r="184" spans="1:29" ht="13.8" x14ac:dyDescent="0.25">
      <c r="A184" s="95">
        <v>44042</v>
      </c>
      <c r="B184" s="81">
        <v>210465</v>
      </c>
      <c r="C184" s="81">
        <v>30123</v>
      </c>
      <c r="D184" s="81">
        <v>71643</v>
      </c>
      <c r="E184" s="81"/>
      <c r="F184" s="81">
        <f t="shared" si="327"/>
        <v>1254</v>
      </c>
      <c r="G184" s="81">
        <f t="shared" si="328"/>
        <v>15</v>
      </c>
      <c r="H184" s="81">
        <f t="shared" si="329"/>
        <v>46</v>
      </c>
      <c r="I184" s="81">
        <f t="shared" si="330"/>
        <v>108699</v>
      </c>
      <c r="J184" s="82">
        <f t="shared" si="331"/>
        <v>1.1701971743286852E-2</v>
      </c>
      <c r="K184" s="82">
        <f t="shared" si="332"/>
        <v>1.3952709616207466E-4</v>
      </c>
      <c r="L184" s="82">
        <f t="shared" si="333"/>
        <v>4.2788309489702898E-4</v>
      </c>
      <c r="M184" s="81">
        <f t="shared" si="334"/>
        <v>20.623478266127812</v>
      </c>
      <c r="N184" s="84">
        <f t="shared" si="335"/>
        <v>0.14312593542869362</v>
      </c>
      <c r="O184" s="84"/>
      <c r="P184" s="85">
        <f t="shared" si="336"/>
        <v>0.34040339248806217</v>
      </c>
      <c r="Q184" s="87">
        <f t="shared" si="337"/>
        <v>0.14312593542869362</v>
      </c>
      <c r="R184" s="96">
        <f t="shared" si="338"/>
        <v>0.51647067208324415</v>
      </c>
      <c r="AB184" s="119">
        <f t="shared" si="339"/>
        <v>712.71428571428567</v>
      </c>
      <c r="AC184" s="120">
        <f t="shared" si="340"/>
        <v>7.2857142857142856</v>
      </c>
    </row>
    <row r="185" spans="1:29" ht="13.8" x14ac:dyDescent="0.25">
      <c r="A185" s="95">
        <v>44043</v>
      </c>
      <c r="B185" s="81">
        <v>213093</v>
      </c>
      <c r="C185" s="81">
        <v>30150</v>
      </c>
      <c r="D185" s="81">
        <v>71656</v>
      </c>
      <c r="E185" s="81"/>
      <c r="F185" s="81">
        <f t="shared" si="327"/>
        <v>2628</v>
      </c>
      <c r="G185" s="81">
        <f t="shared" si="328"/>
        <v>27</v>
      </c>
      <c r="H185" s="81">
        <f t="shared" si="329"/>
        <v>13</v>
      </c>
      <c r="I185" s="81">
        <f t="shared" si="330"/>
        <v>111287</v>
      </c>
      <c r="J185" s="82">
        <f t="shared" si="331"/>
        <v>2.4255062294808612E-2</v>
      </c>
      <c r="K185" s="82">
        <f t="shared" si="332"/>
        <v>2.4839234951563492E-4</v>
      </c>
      <c r="L185" s="82">
        <f t="shared" si="333"/>
        <v>1.1959631643345385E-4</v>
      </c>
      <c r="M185" s="81">
        <f t="shared" si="334"/>
        <v>65.912525409585029</v>
      </c>
      <c r="N185" s="84">
        <f t="shared" si="335"/>
        <v>0.14148751953372471</v>
      </c>
      <c r="O185" s="84"/>
      <c r="P185" s="85">
        <f t="shared" si="336"/>
        <v>0.33626632503179366</v>
      </c>
      <c r="Q185" s="87">
        <f t="shared" si="337"/>
        <v>0.14148751953372471</v>
      </c>
      <c r="R185" s="96">
        <f t="shared" si="338"/>
        <v>0.52224615543448161</v>
      </c>
      <c r="AB185" s="119">
        <f t="shared" si="339"/>
        <v>953.57142857142856</v>
      </c>
      <c r="AC185" s="120">
        <f t="shared" si="340"/>
        <v>9.8571428571428577</v>
      </c>
    </row>
    <row r="186" spans="1:29" ht="13.8" x14ac:dyDescent="0.25">
      <c r="A186" s="95">
        <v>44044</v>
      </c>
      <c r="B186" s="81">
        <v>213031</v>
      </c>
      <c r="C186" s="81">
        <v>30150</v>
      </c>
      <c r="D186" s="81">
        <v>71511</v>
      </c>
      <c r="E186" s="81"/>
      <c r="F186" s="81">
        <f t="shared" si="327"/>
        <v>-62</v>
      </c>
      <c r="G186" s="81">
        <f t="shared" si="328"/>
        <v>0</v>
      </c>
      <c r="H186" s="81">
        <f t="shared" si="329"/>
        <v>-145</v>
      </c>
      <c r="I186" s="81">
        <f t="shared" si="330"/>
        <v>111370</v>
      </c>
      <c r="J186" s="82">
        <f t="shared" si="331"/>
        <v>-5.589428161788246E-4</v>
      </c>
      <c r="K186" s="82">
        <f t="shared" si="332"/>
        <v>0</v>
      </c>
      <c r="L186" s="82">
        <f t="shared" si="333"/>
        <v>-1.3029374500166237E-3</v>
      </c>
      <c r="M186" s="81">
        <f t="shared" si="334"/>
        <v>0.42898668402822659</v>
      </c>
      <c r="N186" s="84">
        <f t="shared" si="335"/>
        <v>0.14152869770127352</v>
      </c>
      <c r="O186" s="84"/>
      <c r="P186" s="85">
        <f t="shared" si="336"/>
        <v>0.33568353901544845</v>
      </c>
      <c r="Q186" s="87">
        <f t="shared" si="337"/>
        <v>0.14152869770127352</v>
      </c>
      <c r="R186" s="96">
        <f t="shared" si="338"/>
        <v>0.52278776328327803</v>
      </c>
      <c r="AB186" s="119">
        <f t="shared" si="339"/>
        <v>956.71428571428567</v>
      </c>
      <c r="AC186" s="120">
        <f t="shared" si="340"/>
        <v>9.8571428571428577</v>
      </c>
    </row>
    <row r="187" spans="1:29" ht="13.8" x14ac:dyDescent="0.25">
      <c r="A187" s="95">
        <v>44045</v>
      </c>
      <c r="B187" s="81">
        <v>213028</v>
      </c>
      <c r="C187" s="81">
        <v>30150</v>
      </c>
      <c r="D187" s="81">
        <v>71511</v>
      </c>
      <c r="E187" s="81"/>
      <c r="F187" s="81">
        <f t="shared" si="327"/>
        <v>-3</v>
      </c>
      <c r="G187" s="81">
        <f t="shared" si="328"/>
        <v>0</v>
      </c>
      <c r="H187" s="81">
        <f t="shared" si="329"/>
        <v>0</v>
      </c>
      <c r="I187" s="81">
        <f t="shared" si="330"/>
        <v>111367</v>
      </c>
      <c r="J187" s="82">
        <f t="shared" si="331"/>
        <v>-2.702543826901734E-5</v>
      </c>
      <c r="K187" s="82">
        <f t="shared" si="332"/>
        <v>0</v>
      </c>
      <c r="L187" s="82">
        <f t="shared" si="333"/>
        <v>0</v>
      </c>
      <c r="M187" s="81" t="e">
        <f t="shared" si="334"/>
        <v>#DIV/0!</v>
      </c>
      <c r="N187" s="84">
        <f t="shared" si="335"/>
        <v>0.14153069080120922</v>
      </c>
      <c r="O187" s="84"/>
      <c r="P187" s="85">
        <f t="shared" si="336"/>
        <v>0.33568826633118654</v>
      </c>
      <c r="Q187" s="87">
        <f t="shared" si="337"/>
        <v>0.14153069080120922</v>
      </c>
      <c r="R187" s="96">
        <f t="shared" si="338"/>
        <v>0.5227810428676043</v>
      </c>
      <c r="AB187" s="119">
        <f t="shared" si="339"/>
        <v>956.28571428571433</v>
      </c>
      <c r="AC187" s="120">
        <f t="shared" si="340"/>
        <v>9.8571428571428577</v>
      </c>
    </row>
    <row r="188" spans="1:29" ht="13.8" x14ac:dyDescent="0.25">
      <c r="A188" s="95">
        <v>44046</v>
      </c>
      <c r="B188" s="81">
        <v>212884</v>
      </c>
      <c r="C188" s="81">
        <v>30149</v>
      </c>
      <c r="D188" s="81">
        <v>71258</v>
      </c>
      <c r="E188" s="81"/>
      <c r="F188" s="81">
        <f t="shared" si="327"/>
        <v>-144</v>
      </c>
      <c r="G188" s="81">
        <f t="shared" si="328"/>
        <v>-1</v>
      </c>
      <c r="H188" s="81">
        <f t="shared" si="329"/>
        <v>-253</v>
      </c>
      <c r="I188" s="81">
        <f t="shared" si="330"/>
        <v>111477</v>
      </c>
      <c r="J188" s="82">
        <f t="shared" si="331"/>
        <v>-1.2972559215859744E-3</v>
      </c>
      <c r="K188" s="82">
        <f t="shared" si="332"/>
        <v>-8.9793206246015433E-6</v>
      </c>
      <c r="L188" s="82">
        <f t="shared" si="333"/>
        <v>-2.2717681180241902E-3</v>
      </c>
      <c r="M188" s="81">
        <f t="shared" si="334"/>
        <v>0.56878543393411496</v>
      </c>
      <c r="N188" s="84">
        <f t="shared" si="335"/>
        <v>0.14162172826515848</v>
      </c>
      <c r="O188" s="84"/>
      <c r="P188" s="85">
        <f t="shared" si="336"/>
        <v>0.33472689351947538</v>
      </c>
      <c r="Q188" s="87">
        <f t="shared" si="337"/>
        <v>0.14162172826515848</v>
      </c>
      <c r="R188" s="96">
        <f t="shared" si="338"/>
        <v>0.52365137821536611</v>
      </c>
      <c r="AB188" s="119">
        <f t="shared" si="339"/>
        <v>602.71428571428567</v>
      </c>
      <c r="AC188" s="120">
        <f t="shared" si="340"/>
        <v>7.5714285714285712</v>
      </c>
    </row>
    <row r="189" spans="1:29" ht="13.8" x14ac:dyDescent="0.25">
      <c r="A189" s="95">
        <v>44047</v>
      </c>
      <c r="B189" s="81">
        <v>216193</v>
      </c>
      <c r="C189" s="81">
        <v>30177</v>
      </c>
      <c r="D189" s="81">
        <v>71152</v>
      </c>
      <c r="E189" s="81"/>
      <c r="F189" s="81">
        <f t="shared" si="327"/>
        <v>3309</v>
      </c>
      <c r="G189" s="81">
        <f t="shared" si="328"/>
        <v>28</v>
      </c>
      <c r="H189" s="81">
        <f t="shared" si="329"/>
        <v>-106</v>
      </c>
      <c r="I189" s="81">
        <f t="shared" si="330"/>
        <v>114864</v>
      </c>
      <c r="J189" s="82">
        <f t="shared" si="331"/>
        <v>2.9780379219612119E-2</v>
      </c>
      <c r="K189" s="82">
        <f t="shared" si="332"/>
        <v>2.5117288768086688E-4</v>
      </c>
      <c r="L189" s="82">
        <f t="shared" si="333"/>
        <v>-9.5086878907756761E-4</v>
      </c>
      <c r="M189" s="81">
        <f t="shared" si="334"/>
        <v>-42.561888900829487</v>
      </c>
      <c r="N189" s="84">
        <f t="shared" si="335"/>
        <v>0.13958361279042336</v>
      </c>
      <c r="O189" s="84"/>
      <c r="P189" s="85">
        <f t="shared" si="336"/>
        <v>0.32911333854472624</v>
      </c>
      <c r="Q189" s="87">
        <f t="shared" si="337"/>
        <v>0.13958361279042336</v>
      </c>
      <c r="R189" s="96">
        <f t="shared" si="338"/>
        <v>0.53130304866485045</v>
      </c>
      <c r="AB189" s="119">
        <f t="shared" si="339"/>
        <v>978.71428571428567</v>
      </c>
      <c r="AC189" s="120">
        <f t="shared" si="340"/>
        <v>9.7142857142857135</v>
      </c>
    </row>
    <row r="190" spans="1:29" ht="13.8" x14ac:dyDescent="0.25">
      <c r="A190" s="95">
        <v>44048</v>
      </c>
      <c r="B190" s="81">
        <v>216106</v>
      </c>
      <c r="C190" s="81">
        <v>30174</v>
      </c>
      <c r="D190" s="81">
        <v>71484</v>
      </c>
      <c r="E190" s="81"/>
      <c r="F190" s="81">
        <f t="shared" si="327"/>
        <v>-87</v>
      </c>
      <c r="G190" s="81">
        <f t="shared" si="328"/>
        <v>-3</v>
      </c>
      <c r="H190" s="81">
        <f t="shared" si="329"/>
        <v>332</v>
      </c>
      <c r="I190" s="81">
        <f t="shared" si="330"/>
        <v>114448</v>
      </c>
      <c r="J190" s="82">
        <f t="shared" si="331"/>
        <v>-7.5993445355196365E-4</v>
      </c>
      <c r="K190" s="82">
        <f t="shared" si="332"/>
        <v>-2.6117843710823236E-5</v>
      </c>
      <c r="L190" s="82">
        <f t="shared" si="333"/>
        <v>2.8903747039977713E-3</v>
      </c>
      <c r="M190" s="81">
        <f t="shared" si="334"/>
        <v>-0.2653164470297652</v>
      </c>
      <c r="N190" s="84">
        <f t="shared" si="335"/>
        <v>0.13962592431491952</v>
      </c>
      <c r="O190" s="84"/>
      <c r="P190" s="85">
        <f t="shared" si="336"/>
        <v>0.33078211618372466</v>
      </c>
      <c r="Q190" s="87">
        <f t="shared" si="337"/>
        <v>0.13962592431491952</v>
      </c>
      <c r="R190" s="96">
        <f t="shared" si="338"/>
        <v>0.52959195950135585</v>
      </c>
      <c r="AB190" s="119">
        <f t="shared" si="339"/>
        <v>985</v>
      </c>
      <c r="AC190" s="120">
        <f t="shared" si="340"/>
        <v>9.4285714285714288</v>
      </c>
    </row>
    <row r="191" spans="1:29" ht="13.8" x14ac:dyDescent="0.25">
      <c r="A191" s="95">
        <v>44049</v>
      </c>
      <c r="B191" s="81">
        <v>218763</v>
      </c>
      <c r="C191" s="81">
        <v>30185</v>
      </c>
      <c r="D191" s="81">
        <v>71613</v>
      </c>
      <c r="E191" s="81"/>
      <c r="F191" s="81">
        <f t="shared" si="327"/>
        <v>2657</v>
      </c>
      <c r="G191" s="81">
        <f t="shared" si="328"/>
        <v>11</v>
      </c>
      <c r="H191" s="81">
        <f t="shared" si="329"/>
        <v>129</v>
      </c>
      <c r="I191" s="81">
        <f t="shared" si="330"/>
        <v>116965</v>
      </c>
      <c r="J191" s="82">
        <f t="shared" si="331"/>
        <v>2.3292901174887616E-2</v>
      </c>
      <c r="K191" s="82">
        <f t="shared" si="332"/>
        <v>9.6113518803299318E-5</v>
      </c>
      <c r="L191" s="82">
        <f t="shared" si="333"/>
        <v>1.1271494477841466E-3</v>
      </c>
      <c r="M191" s="81">
        <f t="shared" si="334"/>
        <v>19.041613954739557</v>
      </c>
      <c r="N191" s="84">
        <f t="shared" si="335"/>
        <v>0.13798037145221084</v>
      </c>
      <c r="O191" s="84"/>
      <c r="P191" s="85">
        <f t="shared" si="336"/>
        <v>0.3273542600896861</v>
      </c>
      <c r="Q191" s="87">
        <f t="shared" si="337"/>
        <v>0.13798037145221084</v>
      </c>
      <c r="R191" s="96">
        <f t="shared" si="338"/>
        <v>0.53466536845810309</v>
      </c>
      <c r="AB191" s="119">
        <f t="shared" si="339"/>
        <v>1185.4285714285713</v>
      </c>
      <c r="AC191" s="120">
        <f t="shared" si="340"/>
        <v>8.8571428571428577</v>
      </c>
    </row>
    <row r="192" spans="1:29" ht="13.8" x14ac:dyDescent="0.25">
      <c r="A192" s="95">
        <v>44050</v>
      </c>
      <c r="B192" s="81">
        <v>222477</v>
      </c>
      <c r="C192" s="81">
        <v>30203</v>
      </c>
      <c r="D192" s="81">
        <v>71766</v>
      </c>
      <c r="E192" s="81"/>
      <c r="F192" s="81">
        <f t="shared" si="327"/>
        <v>3714</v>
      </c>
      <c r="G192" s="81">
        <f t="shared" si="328"/>
        <v>18</v>
      </c>
      <c r="H192" s="81">
        <f t="shared" si="329"/>
        <v>153</v>
      </c>
      <c r="I192" s="81">
        <f t="shared" si="330"/>
        <v>120508</v>
      </c>
      <c r="J192" s="82">
        <f t="shared" si="331"/>
        <v>3.1859866300555727E-2</v>
      </c>
      <c r="K192" s="82">
        <f t="shared" si="332"/>
        <v>1.5389218997135897E-4</v>
      </c>
      <c r="L192" s="82">
        <f t="shared" si="333"/>
        <v>1.308083614756551E-3</v>
      </c>
      <c r="M192" s="81">
        <f t="shared" si="334"/>
        <v>21.792334864587723</v>
      </c>
      <c r="N192" s="84">
        <f t="shared" si="335"/>
        <v>0.13575785362082374</v>
      </c>
      <c r="O192" s="84"/>
      <c r="P192" s="85">
        <f t="shared" si="336"/>
        <v>0.32257716528000646</v>
      </c>
      <c r="Q192" s="87">
        <f t="shared" si="337"/>
        <v>0.13575785362082374</v>
      </c>
      <c r="R192" s="96">
        <f t="shared" si="338"/>
        <v>0.54166498109916983</v>
      </c>
      <c r="AB192" s="119">
        <f t="shared" si="339"/>
        <v>1340.5714285714287</v>
      </c>
      <c r="AC192" s="120">
        <f t="shared" si="340"/>
        <v>7.5714285714285712</v>
      </c>
    </row>
    <row r="193" spans="1:29" ht="13.8" x14ac:dyDescent="0.25">
      <c r="A193" s="95">
        <v>44051</v>
      </c>
      <c r="B193" s="81">
        <v>222408</v>
      </c>
      <c r="C193" s="81">
        <v>30202</v>
      </c>
      <c r="D193" s="81">
        <v>71585</v>
      </c>
      <c r="E193" s="81"/>
      <c r="F193" s="81">
        <f t="shared" si="327"/>
        <v>-69</v>
      </c>
      <c r="G193" s="81">
        <f t="shared" si="328"/>
        <v>-1</v>
      </c>
      <c r="H193" s="81">
        <f t="shared" si="329"/>
        <v>-181</v>
      </c>
      <c r="I193" s="81">
        <f t="shared" si="330"/>
        <v>120621</v>
      </c>
      <c r="J193" s="82">
        <f t="shared" si="331"/>
        <v>-5.7453432646199212E-4</v>
      </c>
      <c r="K193" s="82">
        <f t="shared" si="332"/>
        <v>-8.2982042685962759E-6</v>
      </c>
      <c r="L193" s="82">
        <f t="shared" si="333"/>
        <v>-1.5019749726159258E-3</v>
      </c>
      <c r="M193" s="81">
        <f t="shared" si="334"/>
        <v>0.38041748688616345</v>
      </c>
      <c r="N193" s="84">
        <f t="shared" si="335"/>
        <v>0.13579547498291428</v>
      </c>
      <c r="O193" s="84"/>
      <c r="P193" s="85">
        <f t="shared" si="336"/>
        <v>0.32186342217905833</v>
      </c>
      <c r="Q193" s="87">
        <f t="shared" si="337"/>
        <v>0.13579547498291428</v>
      </c>
      <c r="R193" s="96">
        <f t="shared" si="338"/>
        <v>0.54234110283802739</v>
      </c>
      <c r="AB193" s="119">
        <f t="shared" si="339"/>
        <v>1339.5714285714287</v>
      </c>
      <c r="AC193" s="120">
        <f t="shared" si="340"/>
        <v>7.4285714285714288</v>
      </c>
    </row>
    <row r="194" spans="1:29" ht="13.8" x14ac:dyDescent="0.25">
      <c r="A194" s="95">
        <v>44052</v>
      </c>
      <c r="B194" s="81">
        <v>222402</v>
      </c>
      <c r="C194" s="81">
        <v>30202</v>
      </c>
      <c r="D194" s="81">
        <v>71585</v>
      </c>
      <c r="E194" s="81"/>
      <c r="F194" s="81">
        <f t="shared" si="327"/>
        <v>-6</v>
      </c>
      <c r="G194" s="81">
        <f t="shared" si="328"/>
        <v>0</v>
      </c>
      <c r="H194" s="81">
        <f t="shared" si="329"/>
        <v>0</v>
      </c>
      <c r="I194" s="81">
        <f t="shared" si="330"/>
        <v>120615</v>
      </c>
      <c r="J194" s="82">
        <f t="shared" si="331"/>
        <v>-4.9912650709650719E-5</v>
      </c>
      <c r="K194" s="82">
        <f t="shared" si="332"/>
        <v>0</v>
      </c>
      <c r="L194" s="82">
        <f t="shared" si="333"/>
        <v>0</v>
      </c>
      <c r="M194" s="81" t="e">
        <f t="shared" si="334"/>
        <v>#DIV/0!</v>
      </c>
      <c r="N194" s="84">
        <f t="shared" si="335"/>
        <v>0.13579913849695596</v>
      </c>
      <c r="O194" s="84"/>
      <c r="P194" s="85">
        <f t="shared" si="336"/>
        <v>0.32187210546667744</v>
      </c>
      <c r="Q194" s="87">
        <f t="shared" si="337"/>
        <v>0.13579913849695596</v>
      </c>
      <c r="R194" s="96">
        <f t="shared" si="338"/>
        <v>0.54232875603636654</v>
      </c>
      <c r="AB194" s="119">
        <f t="shared" si="339"/>
        <v>1339.1428571428571</v>
      </c>
      <c r="AC194" s="120">
        <f t="shared" si="340"/>
        <v>7.4285714285714288</v>
      </c>
    </row>
    <row r="195" spans="1:29" ht="13.8" x14ac:dyDescent="0.25">
      <c r="A195" s="95">
        <v>44053</v>
      </c>
      <c r="B195" s="81">
        <v>226384</v>
      </c>
      <c r="C195" s="81">
        <v>30201</v>
      </c>
      <c r="D195" s="81">
        <v>71537</v>
      </c>
      <c r="E195" s="81"/>
      <c r="F195" s="81">
        <f t="shared" si="327"/>
        <v>3982</v>
      </c>
      <c r="G195" s="81">
        <f t="shared" si="328"/>
        <v>-1</v>
      </c>
      <c r="H195" s="81">
        <f t="shared" si="329"/>
        <v>-48</v>
      </c>
      <c r="I195" s="81">
        <f t="shared" si="330"/>
        <v>124646</v>
      </c>
      <c r="J195" s="82">
        <f t="shared" si="331"/>
        <v>3.3127007288529152E-2</v>
      </c>
      <c r="K195" s="82">
        <f t="shared" si="332"/>
        <v>-8.2908427641669773E-6</v>
      </c>
      <c r="L195" s="82">
        <f t="shared" si="333"/>
        <v>-3.9796045268001494E-4</v>
      </c>
      <c r="M195" s="81">
        <f t="shared" si="334"/>
        <v>-81.543142532774354</v>
      </c>
      <c r="N195" s="84">
        <f t="shared" si="335"/>
        <v>0.13340607110043112</v>
      </c>
      <c r="O195" s="84"/>
      <c r="P195" s="85">
        <f t="shared" si="336"/>
        <v>0.3159984804579829</v>
      </c>
      <c r="Q195" s="87">
        <f t="shared" si="337"/>
        <v>0.13340607110043112</v>
      </c>
      <c r="R195" s="96">
        <f t="shared" si="338"/>
        <v>0.55059544844158603</v>
      </c>
      <c r="AB195" s="119">
        <f t="shared" si="339"/>
        <v>1928.5714285714287</v>
      </c>
      <c r="AC195" s="120">
        <f t="shared" si="340"/>
        <v>7.4285714285714288</v>
      </c>
    </row>
    <row r="196" spans="1:29" ht="13.8" x14ac:dyDescent="0.25">
      <c r="A196" s="95">
        <v>44054</v>
      </c>
      <c r="B196" s="81">
        <v>226313</v>
      </c>
      <c r="C196" s="81">
        <v>30201</v>
      </c>
      <c r="D196" s="81">
        <v>71454</v>
      </c>
      <c r="E196" s="81"/>
      <c r="F196" s="81">
        <f t="shared" si="327"/>
        <v>-71</v>
      </c>
      <c r="G196" s="81">
        <f t="shared" si="328"/>
        <v>0</v>
      </c>
      <c r="H196" s="81">
        <f t="shared" si="329"/>
        <v>-83</v>
      </c>
      <c r="I196" s="81">
        <f t="shared" si="330"/>
        <v>124658</v>
      </c>
      <c r="J196" s="82">
        <f t="shared" si="331"/>
        <v>-5.7159557328904909E-4</v>
      </c>
      <c r="K196" s="82">
        <f t="shared" si="332"/>
        <v>0</v>
      </c>
      <c r="L196" s="82">
        <f t="shared" si="333"/>
        <v>-6.6588578855318256E-4</v>
      </c>
      <c r="M196" s="81">
        <f t="shared" si="334"/>
        <v>0.85839881720707012</v>
      </c>
      <c r="N196" s="84">
        <f t="shared" si="335"/>
        <v>0.13344792389301544</v>
      </c>
      <c r="O196" s="84"/>
      <c r="P196" s="85">
        <f t="shared" si="336"/>
        <v>0.31573086831070246</v>
      </c>
      <c r="Q196" s="87">
        <f t="shared" si="337"/>
        <v>0.13344792389301544</v>
      </c>
      <c r="R196" s="96">
        <f t="shared" si="338"/>
        <v>0.55082120779628208</v>
      </c>
      <c r="AB196" s="119">
        <f t="shared" si="339"/>
        <v>1445.7142857142858</v>
      </c>
      <c r="AC196" s="120">
        <f t="shared" si="340"/>
        <v>3.4285714285714284</v>
      </c>
    </row>
    <row r="197" spans="1:29" ht="13.8" x14ac:dyDescent="0.25">
      <c r="A197" s="95">
        <v>44055</v>
      </c>
      <c r="B197" s="81">
        <v>230874</v>
      </c>
      <c r="C197" s="81">
        <v>30247</v>
      </c>
      <c r="D197" s="81">
        <v>71906</v>
      </c>
      <c r="E197" s="81"/>
      <c r="F197" s="81">
        <f t="shared" si="327"/>
        <v>4561</v>
      </c>
      <c r="G197" s="81">
        <f t="shared" si="328"/>
        <v>46</v>
      </c>
      <c r="H197" s="81">
        <f t="shared" si="329"/>
        <v>452</v>
      </c>
      <c r="I197" s="81">
        <f t="shared" si="330"/>
        <v>128721</v>
      </c>
      <c r="J197" s="82">
        <f t="shared" si="331"/>
        <v>3.6715402834183175E-2</v>
      </c>
      <c r="K197" s="82">
        <f t="shared" si="332"/>
        <v>3.6900961029376372E-4</v>
      </c>
      <c r="L197" s="82">
        <f t="shared" si="333"/>
        <v>3.6259205185387219E-3</v>
      </c>
      <c r="M197" s="81">
        <f t="shared" si="334"/>
        <v>9.1904993704891709</v>
      </c>
      <c r="N197" s="84">
        <f t="shared" si="335"/>
        <v>0.13101085440543328</v>
      </c>
      <c r="O197" s="84"/>
      <c r="P197" s="85">
        <f t="shared" si="336"/>
        <v>0.3114512677910895</v>
      </c>
      <c r="Q197" s="87">
        <f t="shared" si="337"/>
        <v>0.13101085440543328</v>
      </c>
      <c r="R197" s="96">
        <f t="shared" si="338"/>
        <v>0.55753787780347719</v>
      </c>
      <c r="AB197" s="119">
        <f t="shared" si="339"/>
        <v>2109.7142857142858</v>
      </c>
      <c r="AC197" s="120">
        <f t="shared" si="340"/>
        <v>10.428571428571429</v>
      </c>
    </row>
    <row r="198" spans="1:29" ht="13.8" x14ac:dyDescent="0.25">
      <c r="A198" s="95">
        <v>44056</v>
      </c>
      <c r="B198" s="81">
        <v>230778</v>
      </c>
      <c r="C198" s="81">
        <v>30263</v>
      </c>
      <c r="D198" s="81">
        <v>71730</v>
      </c>
      <c r="E198" s="81"/>
      <c r="F198" s="81">
        <f t="shared" si="327"/>
        <v>-96</v>
      </c>
      <c r="G198" s="81">
        <f t="shared" si="328"/>
        <v>16</v>
      </c>
      <c r="H198" s="81">
        <f t="shared" si="329"/>
        <v>-176</v>
      </c>
      <c r="I198" s="81">
        <f t="shared" si="330"/>
        <v>128785</v>
      </c>
      <c r="J198" s="82">
        <f t="shared" si="331"/>
        <v>-7.484463266745978E-4</v>
      </c>
      <c r="K198" s="82">
        <f t="shared" si="332"/>
        <v>1.2429984229457509E-4</v>
      </c>
      <c r="L198" s="82">
        <f t="shared" si="333"/>
        <v>-1.3672982652403259E-3</v>
      </c>
      <c r="M198" s="81">
        <f t="shared" si="334"/>
        <v>0.60212974759925564</v>
      </c>
      <c r="N198" s="84">
        <f t="shared" si="335"/>
        <v>0.13113468354869182</v>
      </c>
      <c r="O198" s="84"/>
      <c r="P198" s="85">
        <f t="shared" si="336"/>
        <v>0.31081818890882146</v>
      </c>
      <c r="Q198" s="87">
        <f t="shared" si="337"/>
        <v>0.13113468354869182</v>
      </c>
      <c r="R198" s="96">
        <f t="shared" si="338"/>
        <v>0.55804712754248675</v>
      </c>
      <c r="AB198" s="119">
        <f t="shared" si="339"/>
        <v>1716.4285714285713</v>
      </c>
      <c r="AC198" s="120">
        <f t="shared" si="340"/>
        <v>11.142857142857142</v>
      </c>
    </row>
    <row r="199" spans="1:29" ht="13.8" x14ac:dyDescent="0.25">
      <c r="A199" s="95">
        <v>44057</v>
      </c>
      <c r="B199" s="81">
        <v>236114</v>
      </c>
      <c r="C199" s="81">
        <v>30279</v>
      </c>
      <c r="D199" s="81">
        <v>72023</v>
      </c>
      <c r="E199" s="81"/>
      <c r="F199" s="81">
        <f t="shared" si="327"/>
        <v>5336</v>
      </c>
      <c r="G199" s="81">
        <f t="shared" si="328"/>
        <v>16</v>
      </c>
      <c r="H199" s="81">
        <f t="shared" si="329"/>
        <v>293</v>
      </c>
      <c r="I199" s="81">
        <f t="shared" si="330"/>
        <v>133812</v>
      </c>
      <c r="J199" s="82">
        <f t="shared" si="331"/>
        <v>4.1580406504459835E-2</v>
      </c>
      <c r="K199" s="82">
        <f t="shared" si="332"/>
        <v>1.2423807120394455E-4</v>
      </c>
      <c r="L199" s="82">
        <f t="shared" si="333"/>
        <v>2.2751096789222348E-3</v>
      </c>
      <c r="M199" s="81">
        <f t="shared" si="334"/>
        <v>17.329879131640322</v>
      </c>
      <c r="N199" s="84">
        <f t="shared" si="335"/>
        <v>0.12823890154755754</v>
      </c>
      <c r="O199" s="84"/>
      <c r="P199" s="85">
        <f t="shared" si="336"/>
        <v>0.30503485604411429</v>
      </c>
      <c r="Q199" s="87">
        <f t="shared" si="337"/>
        <v>0.12823890154755754</v>
      </c>
      <c r="R199" s="96">
        <f t="shared" si="338"/>
        <v>0.56672624240832814</v>
      </c>
      <c r="AB199" s="119">
        <f t="shared" si="339"/>
        <v>1948.1428571428571</v>
      </c>
      <c r="AC199" s="120">
        <f t="shared" si="340"/>
        <v>10.857142857142858</v>
      </c>
    </row>
    <row r="200" spans="1:29" ht="13.8" x14ac:dyDescent="0.25">
      <c r="A200" s="95">
        <v>44058</v>
      </c>
      <c r="B200" s="81">
        <v>239345</v>
      </c>
      <c r="C200" s="81">
        <v>30279</v>
      </c>
      <c r="D200" s="81">
        <v>71971</v>
      </c>
      <c r="E200" s="81"/>
      <c r="F200" s="81">
        <f t="shared" si="327"/>
        <v>3231</v>
      </c>
      <c r="G200" s="81">
        <f t="shared" si="328"/>
        <v>0</v>
      </c>
      <c r="H200" s="81">
        <f t="shared" si="329"/>
        <v>-52</v>
      </c>
      <c r="I200" s="81">
        <f t="shared" si="330"/>
        <v>137095</v>
      </c>
      <c r="J200" s="82">
        <f t="shared" si="331"/>
        <v>2.4233476320357768E-2</v>
      </c>
      <c r="K200" s="82">
        <f t="shared" si="332"/>
        <v>0</v>
      </c>
      <c r="L200" s="82">
        <f t="shared" si="333"/>
        <v>-3.8860490837891969E-4</v>
      </c>
      <c r="M200" s="81">
        <f t="shared" si="334"/>
        <v>-62.360191026532952</v>
      </c>
      <c r="N200" s="84">
        <f t="shared" si="335"/>
        <v>0.12650776076375106</v>
      </c>
      <c r="O200" s="84"/>
      <c r="P200" s="85">
        <f t="shared" si="336"/>
        <v>0.30069982661012346</v>
      </c>
      <c r="Q200" s="87">
        <f t="shared" si="337"/>
        <v>0.12650776076375106</v>
      </c>
      <c r="R200" s="96">
        <f t="shared" si="338"/>
        <v>0.57279241262612546</v>
      </c>
      <c r="AB200" s="119">
        <f t="shared" si="339"/>
        <v>2419.5714285714284</v>
      </c>
      <c r="AC200" s="120">
        <f t="shared" si="340"/>
        <v>11</v>
      </c>
    </row>
    <row r="201" spans="1:29" ht="13.8" x14ac:dyDescent="0.25">
      <c r="A201" s="95">
        <v>44059</v>
      </c>
      <c r="B201" s="81">
        <v>239306</v>
      </c>
      <c r="C201" s="81">
        <v>30279</v>
      </c>
      <c r="D201" s="81">
        <v>71971</v>
      </c>
      <c r="E201" s="81"/>
      <c r="F201" s="81">
        <f t="shared" si="327"/>
        <v>-39</v>
      </c>
      <c r="G201" s="81">
        <f t="shared" si="328"/>
        <v>0</v>
      </c>
      <c r="H201" s="81">
        <f t="shared" si="329"/>
        <v>0</v>
      </c>
      <c r="I201" s="81">
        <f t="shared" si="330"/>
        <v>137056</v>
      </c>
      <c r="J201" s="82">
        <f t="shared" si="331"/>
        <v>-2.85521219266918E-4</v>
      </c>
      <c r="K201" s="82">
        <f t="shared" si="332"/>
        <v>0</v>
      </c>
      <c r="L201" s="82">
        <f t="shared" si="333"/>
        <v>0</v>
      </c>
      <c r="M201" s="81" t="e">
        <f t="shared" si="334"/>
        <v>#DIV/0!</v>
      </c>
      <c r="N201" s="84">
        <f t="shared" si="335"/>
        <v>0.12652837789273985</v>
      </c>
      <c r="O201" s="84"/>
      <c r="P201" s="85">
        <f t="shared" si="336"/>
        <v>0.30074883203931368</v>
      </c>
      <c r="Q201" s="87">
        <f t="shared" si="337"/>
        <v>0.12652837789273985</v>
      </c>
      <c r="R201" s="96">
        <f t="shared" si="338"/>
        <v>0.57272279006794646</v>
      </c>
      <c r="AB201" s="119">
        <f t="shared" si="339"/>
        <v>2414.8571428571427</v>
      </c>
      <c r="AC201" s="120">
        <f t="shared" si="340"/>
        <v>11</v>
      </c>
    </row>
    <row r="202" spans="1:29" ht="13.8" x14ac:dyDescent="0.25">
      <c r="A202" s="95">
        <v>44060</v>
      </c>
      <c r="B202" s="81">
        <v>242650</v>
      </c>
      <c r="C202" s="81">
        <v>30302</v>
      </c>
      <c r="D202" s="81">
        <v>72072</v>
      </c>
      <c r="E202" s="81"/>
      <c r="F202" s="81">
        <f t="shared" si="327"/>
        <v>3344</v>
      </c>
      <c r="G202" s="81">
        <f t="shared" si="328"/>
        <v>23</v>
      </c>
      <c r="H202" s="81">
        <f t="shared" si="329"/>
        <v>101</v>
      </c>
      <c r="I202" s="81">
        <f t="shared" si="330"/>
        <v>140276</v>
      </c>
      <c r="J202" s="82">
        <f t="shared" si="331"/>
        <v>2.4488565973589827E-2</v>
      </c>
      <c r="K202" s="82">
        <f t="shared" si="332"/>
        <v>1.6781461592341816E-4</v>
      </c>
      <c r="L202" s="82">
        <f t="shared" si="333"/>
        <v>7.3692505253327106E-4</v>
      </c>
      <c r="M202" s="81">
        <f t="shared" si="334"/>
        <v>27.066974984486514</v>
      </c>
      <c r="N202" s="84">
        <f t="shared" si="335"/>
        <v>0.12487945600659386</v>
      </c>
      <c r="O202" s="84"/>
      <c r="P202" s="85">
        <f t="shared" si="336"/>
        <v>0.29702039975273026</v>
      </c>
      <c r="Q202" s="87">
        <f t="shared" si="337"/>
        <v>0.12487945600659386</v>
      </c>
      <c r="R202" s="96">
        <f t="shared" si="338"/>
        <v>0.57810014424067591</v>
      </c>
      <c r="AB202" s="119">
        <f t="shared" si="339"/>
        <v>2323.7142857142858</v>
      </c>
      <c r="AC202" s="120">
        <f t="shared" si="340"/>
        <v>14.428571428571429</v>
      </c>
    </row>
    <row r="203" spans="1:29" ht="13.8" x14ac:dyDescent="0.25">
      <c r="A203" s="95">
        <v>44061</v>
      </c>
      <c r="B203" s="81">
        <v>242592</v>
      </c>
      <c r="C203" s="81">
        <v>30301</v>
      </c>
      <c r="D203" s="81">
        <v>72003</v>
      </c>
      <c r="E203" s="81"/>
      <c r="F203" s="81">
        <f t="shared" si="327"/>
        <v>-58</v>
      </c>
      <c r="G203" s="81">
        <f t="shared" si="328"/>
        <v>-1</v>
      </c>
      <c r="H203" s="81">
        <f t="shared" si="329"/>
        <v>-69</v>
      </c>
      <c r="I203" s="81">
        <f t="shared" si="330"/>
        <v>140288</v>
      </c>
      <c r="J203" s="82">
        <f t="shared" si="331"/>
        <v>-4.1501337157238944E-4</v>
      </c>
      <c r="K203" s="82">
        <f t="shared" si="332"/>
        <v>-7.1288032165160117E-6</v>
      </c>
      <c r="L203" s="82">
        <f t="shared" si="333"/>
        <v>-4.9188742193960477E-4</v>
      </c>
      <c r="M203" s="81">
        <f t="shared" si="334"/>
        <v>0.83166308158126434</v>
      </c>
      <c r="N203" s="84">
        <f t="shared" si="335"/>
        <v>0.1249051906080992</v>
      </c>
      <c r="O203" s="84"/>
      <c r="P203" s="85">
        <f t="shared" si="336"/>
        <v>0.29680698456667987</v>
      </c>
      <c r="Q203" s="87">
        <f t="shared" si="337"/>
        <v>0.1249051906080992</v>
      </c>
      <c r="R203" s="96">
        <f t="shared" si="338"/>
        <v>0.57828782482522101</v>
      </c>
      <c r="AB203" s="119">
        <f t="shared" si="339"/>
        <v>2325.5714285714284</v>
      </c>
      <c r="AC203" s="120">
        <f t="shared" si="340"/>
        <v>14.285714285714286</v>
      </c>
    </row>
    <row r="204" spans="1:29" ht="13.8" x14ac:dyDescent="0.25">
      <c r="A204" s="95">
        <v>44062</v>
      </c>
      <c r="B204" s="81">
        <v>242538</v>
      </c>
      <c r="C204" s="81">
        <v>30300</v>
      </c>
      <c r="D204" s="81">
        <v>71945</v>
      </c>
      <c r="E204" s="81"/>
      <c r="F204" s="81">
        <f t="shared" si="327"/>
        <v>-54</v>
      </c>
      <c r="G204" s="81">
        <f t="shared" si="328"/>
        <v>-1</v>
      </c>
      <c r="H204" s="81">
        <f t="shared" si="329"/>
        <v>-58</v>
      </c>
      <c r="I204" s="81">
        <f t="shared" si="330"/>
        <v>140293</v>
      </c>
      <c r="J204" s="82">
        <f t="shared" si="331"/>
        <v>-3.8635836385043411E-4</v>
      </c>
      <c r="K204" s="82">
        <f t="shared" si="332"/>
        <v>-7.1281934306569341E-6</v>
      </c>
      <c r="L204" s="82">
        <f t="shared" si="333"/>
        <v>-4.1343521897810217E-4</v>
      </c>
      <c r="M204" s="81">
        <f t="shared" si="334"/>
        <v>0.91866851098050339</v>
      </c>
      <c r="N204" s="84">
        <f t="shared" si="335"/>
        <v>0.12492887712440937</v>
      </c>
      <c r="O204" s="84"/>
      <c r="P204" s="85">
        <f t="shared" si="336"/>
        <v>0.29663392952856871</v>
      </c>
      <c r="Q204" s="87">
        <f t="shared" si="337"/>
        <v>0.12492887712440937</v>
      </c>
      <c r="R204" s="96">
        <f t="shared" si="338"/>
        <v>0.57843719334702193</v>
      </c>
      <c r="AB204" s="119">
        <f t="shared" si="339"/>
        <v>1666.2857142857142</v>
      </c>
      <c r="AC204" s="120">
        <f t="shared" si="340"/>
        <v>7.5714285714285712</v>
      </c>
    </row>
    <row r="205" spans="1:29" ht="13.8" x14ac:dyDescent="0.25">
      <c r="A205" s="95">
        <v>44063</v>
      </c>
      <c r="B205" s="81">
        <v>242413</v>
      </c>
      <c r="C205" s="81">
        <v>30300</v>
      </c>
      <c r="D205" s="81">
        <v>71868</v>
      </c>
      <c r="E205" s="81"/>
      <c r="F205" s="81">
        <f t="shared" si="327"/>
        <v>-125</v>
      </c>
      <c r="G205" s="81">
        <f t="shared" si="328"/>
        <v>0</v>
      </c>
      <c r="H205" s="81">
        <f t="shared" si="329"/>
        <v>-77</v>
      </c>
      <c r="I205" s="81">
        <f t="shared" si="330"/>
        <v>140245</v>
      </c>
      <c r="J205" s="82">
        <f t="shared" si="331"/>
        <v>-8.9431544755812795E-4</v>
      </c>
      <c r="K205" s="82">
        <f t="shared" si="332"/>
        <v>0</v>
      </c>
      <c r="L205" s="82">
        <f t="shared" si="333"/>
        <v>-5.4885133256826779E-4</v>
      </c>
      <c r="M205" s="81">
        <f t="shared" si="334"/>
        <v>1.6294311309645773</v>
      </c>
      <c r="N205" s="84">
        <f t="shared" si="335"/>
        <v>0.12499329656412816</v>
      </c>
      <c r="O205" s="84"/>
      <c r="P205" s="85">
        <f t="shared" si="336"/>
        <v>0.29646924876141129</v>
      </c>
      <c r="Q205" s="87">
        <f t="shared" si="337"/>
        <v>0.12499329656412816</v>
      </c>
      <c r="R205" s="96">
        <f t="shared" si="338"/>
        <v>0.57853745467446061</v>
      </c>
      <c r="AB205" s="119">
        <f t="shared" si="339"/>
        <v>1662.1428571428571</v>
      </c>
      <c r="AC205" s="120">
        <f t="shared" si="340"/>
        <v>5.2857142857142856</v>
      </c>
    </row>
    <row r="206" spans="1:29" ht="13.8" x14ac:dyDescent="0.25">
      <c r="A206" s="95">
        <v>44064</v>
      </c>
      <c r="B206" s="81">
        <v>257333</v>
      </c>
      <c r="C206" s="81">
        <v>30373</v>
      </c>
      <c r="D206" s="81">
        <v>72535</v>
      </c>
      <c r="E206" s="81"/>
      <c r="F206" s="81">
        <f t="shared" si="327"/>
        <v>14920</v>
      </c>
      <c r="G206" s="81">
        <f t="shared" si="328"/>
        <v>73</v>
      </c>
      <c r="H206" s="81">
        <f t="shared" si="329"/>
        <v>667</v>
      </c>
      <c r="I206" s="81">
        <f t="shared" si="330"/>
        <v>154425</v>
      </c>
      <c r="J206" s="82">
        <f t="shared" si="331"/>
        <v>0.10678182108761664</v>
      </c>
      <c r="K206" s="82">
        <f t="shared" si="332"/>
        <v>5.2051766551392204E-4</v>
      </c>
      <c r="L206" s="82">
        <f t="shared" si="333"/>
        <v>4.7559627794217267E-3</v>
      </c>
      <c r="M206" s="81">
        <f t="shared" si="334"/>
        <v>20.237319592476748</v>
      </c>
      <c r="N206" s="84">
        <f t="shared" si="335"/>
        <v>0.1180299456346446</v>
      </c>
      <c r="O206" s="84"/>
      <c r="P206" s="85">
        <f t="shared" si="336"/>
        <v>0.28187212677736628</v>
      </c>
      <c r="Q206" s="87">
        <f t="shared" si="337"/>
        <v>0.1180299456346446</v>
      </c>
      <c r="R206" s="96">
        <f t="shared" si="338"/>
        <v>0.60009792758798919</v>
      </c>
      <c r="AB206" s="119">
        <f t="shared" si="339"/>
        <v>3031.2857142857142</v>
      </c>
      <c r="AC206" s="120">
        <f t="shared" si="340"/>
        <v>13.428571428571429</v>
      </c>
    </row>
    <row r="207" spans="1:29" ht="13.8" x14ac:dyDescent="0.25">
      <c r="A207" s="95">
        <v>44065</v>
      </c>
      <c r="B207" s="81">
        <v>260873</v>
      </c>
      <c r="C207" s="81">
        <v>30381</v>
      </c>
      <c r="D207" s="81">
        <v>72600</v>
      </c>
      <c r="E207" s="81"/>
      <c r="F207" s="81">
        <f t="shared" si="327"/>
        <v>3540</v>
      </c>
      <c r="G207" s="81">
        <f t="shared" si="328"/>
        <v>8</v>
      </c>
      <c r="H207" s="81">
        <f t="shared" si="329"/>
        <v>65</v>
      </c>
      <c r="I207" s="81">
        <f t="shared" si="330"/>
        <v>157892</v>
      </c>
      <c r="J207" s="82">
        <f t="shared" si="331"/>
        <v>2.3014481228953516E-2</v>
      </c>
      <c r="K207" s="82">
        <f t="shared" si="332"/>
        <v>5.1805083373806058E-5</v>
      </c>
      <c r="L207" s="82">
        <f t="shared" si="333"/>
        <v>4.2091630241217421E-4</v>
      </c>
      <c r="M207" s="81">
        <f t="shared" si="334"/>
        <v>48.685085805221185</v>
      </c>
      <c r="N207" s="84">
        <f t="shared" si="335"/>
        <v>0.11645896662360612</v>
      </c>
      <c r="O207" s="84"/>
      <c r="P207" s="85">
        <f t="shared" si="336"/>
        <v>0.27829633576491242</v>
      </c>
      <c r="Q207" s="87">
        <f t="shared" si="337"/>
        <v>0.11645896662360612</v>
      </c>
      <c r="R207" s="96">
        <f t="shared" si="338"/>
        <v>0.60524469761148147</v>
      </c>
      <c r="AB207" s="119">
        <f t="shared" si="339"/>
        <v>3075.4285714285716</v>
      </c>
      <c r="AC207" s="120">
        <f t="shared" si="340"/>
        <v>14.571428571428571</v>
      </c>
    </row>
    <row r="208" spans="1:29" ht="13.8" x14ac:dyDescent="0.25">
      <c r="A208" s="95">
        <v>44066</v>
      </c>
      <c r="B208" s="81">
        <v>265550</v>
      </c>
      <c r="C208" s="81">
        <v>30382</v>
      </c>
      <c r="D208" s="81">
        <v>72623</v>
      </c>
      <c r="E208" s="81"/>
      <c r="F208" s="81">
        <f t="shared" ref="F208:F214" si="341">B208-B207</f>
        <v>4677</v>
      </c>
      <c r="G208" s="81">
        <f t="shared" ref="G208:G214" si="342">C208-C207</f>
        <v>1</v>
      </c>
      <c r="H208" s="81">
        <f t="shared" ref="H208:H214" si="343">D208-D207</f>
        <v>23</v>
      </c>
      <c r="I208" s="81">
        <f t="shared" ref="I208:I214" si="344">B208-C208-D208</f>
        <v>162545</v>
      </c>
      <c r="J208" s="82">
        <f t="shared" ref="J208:J214" si="345">F208/I207*$B$2/($B$2-B207)</f>
        <v>2.97403742228423E-2</v>
      </c>
      <c r="K208" s="82">
        <f t="shared" ref="K208:K214" si="346">G208/I207</f>
        <v>6.3334431130139593E-6</v>
      </c>
      <c r="L208" s="82">
        <f t="shared" ref="L208:L214" si="347">H208/I207</f>
        <v>1.4566919159932106E-4</v>
      </c>
      <c r="M208" s="81">
        <f t="shared" ref="M208:M214" si="348">J208/(K208+L208)</f>
        <v>195.65696528304233</v>
      </c>
      <c r="N208" s="84">
        <f t="shared" ref="N208:N214" si="349">C208/B208</f>
        <v>0.11441159856900772</v>
      </c>
      <c r="O208" s="84"/>
      <c r="P208" s="85">
        <f t="shared" ref="P208:P214" si="350">D208/B208</f>
        <v>0.27348145358689513</v>
      </c>
      <c r="Q208" s="87">
        <f t="shared" ref="Q208:Q214" si="351">N208</f>
        <v>0.11441159856900772</v>
      </c>
      <c r="R208" s="96">
        <f t="shared" ref="R208:R214" si="352">IF(P208="","",1-SUM(P208:Q208))</f>
        <v>0.61210694784409714</v>
      </c>
      <c r="AB208" s="119">
        <f t="shared" ref="AB208:AB214" si="353">AVERAGE(F202:F208)</f>
        <v>3749.1428571428573</v>
      </c>
      <c r="AC208" s="120">
        <f t="shared" ref="AC208:AC214" si="354">AVERAGE(G202:G208)</f>
        <v>14.714285714285714</v>
      </c>
    </row>
    <row r="209" spans="1:29" ht="13.8" x14ac:dyDescent="0.25">
      <c r="A209" s="95">
        <v>44067</v>
      </c>
      <c r="B209" s="81">
        <v>267392</v>
      </c>
      <c r="C209" s="81">
        <v>30396</v>
      </c>
      <c r="D209" s="81">
        <v>72793</v>
      </c>
      <c r="E209" s="81"/>
      <c r="F209" s="81">
        <f t="shared" si="341"/>
        <v>1842</v>
      </c>
      <c r="G209" s="81">
        <f t="shared" si="342"/>
        <v>14</v>
      </c>
      <c r="H209" s="81">
        <f t="shared" si="343"/>
        <v>170</v>
      </c>
      <c r="I209" s="81">
        <f t="shared" si="344"/>
        <v>164203</v>
      </c>
      <c r="J209" s="82">
        <f t="shared" si="345"/>
        <v>1.1378537370583265E-2</v>
      </c>
      <c r="K209" s="82">
        <f t="shared" si="346"/>
        <v>8.6129994770678891E-5</v>
      </c>
      <c r="L209" s="82">
        <f t="shared" si="347"/>
        <v>1.0458642222153866E-3</v>
      </c>
      <c r="M209" s="81">
        <f t="shared" si="348"/>
        <v>10.051762809247046</v>
      </c>
      <c r="N209" s="84">
        <f t="shared" si="349"/>
        <v>0.11367580181905218</v>
      </c>
      <c r="O209" s="84"/>
      <c r="P209" s="85">
        <f t="shared" si="350"/>
        <v>0.27223327549066539</v>
      </c>
      <c r="Q209" s="87">
        <f t="shared" si="351"/>
        <v>0.11367580181905218</v>
      </c>
      <c r="R209" s="96">
        <f t="shared" si="352"/>
        <v>0.61409092269028243</v>
      </c>
      <c r="AB209" s="119">
        <f t="shared" si="353"/>
        <v>3534.5714285714284</v>
      </c>
      <c r="AC209" s="120">
        <f t="shared" si="354"/>
        <v>13.428571428571429</v>
      </c>
    </row>
    <row r="210" spans="1:29" ht="13.8" x14ac:dyDescent="0.25">
      <c r="A210" s="95">
        <v>44068</v>
      </c>
      <c r="B210" s="81">
        <v>270455</v>
      </c>
      <c r="C210" s="81">
        <v>30412</v>
      </c>
      <c r="D210" s="81">
        <v>73082</v>
      </c>
      <c r="E210" s="81"/>
      <c r="F210" s="81">
        <f t="shared" si="341"/>
        <v>3063</v>
      </c>
      <c r="G210" s="81">
        <f t="shared" si="342"/>
        <v>16</v>
      </c>
      <c r="H210" s="81">
        <f t="shared" si="343"/>
        <v>289</v>
      </c>
      <c r="I210" s="81">
        <f t="shared" si="344"/>
        <v>166961</v>
      </c>
      <c r="J210" s="82">
        <f t="shared" si="345"/>
        <v>1.873046867426437E-2</v>
      </c>
      <c r="K210" s="82">
        <f t="shared" si="346"/>
        <v>9.7440363452555679E-5</v>
      </c>
      <c r="L210" s="82">
        <f t="shared" si="347"/>
        <v>1.760016564861787E-3</v>
      </c>
      <c r="M210" s="81">
        <f t="shared" si="348"/>
        <v>10.083931631869614</v>
      </c>
      <c r="N210" s="84">
        <f t="shared" si="349"/>
        <v>0.11244754210497125</v>
      </c>
      <c r="O210" s="84"/>
      <c r="P210" s="85">
        <f t="shared" si="350"/>
        <v>0.27021870551478067</v>
      </c>
      <c r="Q210" s="87">
        <f t="shared" si="351"/>
        <v>0.11244754210497125</v>
      </c>
      <c r="R210" s="96">
        <f t="shared" si="352"/>
        <v>0.61733375238024801</v>
      </c>
      <c r="AB210" s="119">
        <f t="shared" si="353"/>
        <v>3980.4285714285716</v>
      </c>
      <c r="AC210" s="120">
        <f t="shared" si="354"/>
        <v>15.857142857142858</v>
      </c>
    </row>
    <row r="211" spans="1:29" ht="13.8" x14ac:dyDescent="0.25">
      <c r="A211" s="95">
        <v>44069</v>
      </c>
      <c r="B211" s="81">
        <v>275640</v>
      </c>
      <c r="C211" s="81">
        <v>30412</v>
      </c>
      <c r="D211" s="81">
        <v>73020</v>
      </c>
      <c r="E211" s="81"/>
      <c r="F211" s="81">
        <f t="shared" si="341"/>
        <v>5185</v>
      </c>
      <c r="G211" s="81">
        <f t="shared" si="342"/>
        <v>0</v>
      </c>
      <c r="H211" s="81">
        <f t="shared" si="343"/>
        <v>-62</v>
      </c>
      <c r="I211" s="81">
        <f t="shared" si="344"/>
        <v>172208</v>
      </c>
      <c r="J211" s="82">
        <f t="shared" si="345"/>
        <v>3.1184366247483348E-2</v>
      </c>
      <c r="K211" s="82">
        <f t="shared" si="346"/>
        <v>0</v>
      </c>
      <c r="L211" s="82">
        <f t="shared" si="347"/>
        <v>-3.7134420613197094E-4</v>
      </c>
      <c r="M211" s="81">
        <f t="shared" si="348"/>
        <v>-83.976983436226888</v>
      </c>
      <c r="N211" s="84">
        <f t="shared" si="349"/>
        <v>0.11033231751560006</v>
      </c>
      <c r="O211" s="84"/>
      <c r="P211" s="85">
        <f t="shared" si="350"/>
        <v>0.26491075315629081</v>
      </c>
      <c r="Q211" s="87">
        <f t="shared" si="351"/>
        <v>0.11033231751560006</v>
      </c>
      <c r="R211" s="96">
        <f t="shared" si="352"/>
        <v>0.62475692932810911</v>
      </c>
      <c r="AB211" s="119">
        <f t="shared" si="353"/>
        <v>4728.8571428571431</v>
      </c>
      <c r="AC211" s="120">
        <f t="shared" si="354"/>
        <v>16</v>
      </c>
    </row>
    <row r="212" spans="1:29" ht="13.8" x14ac:dyDescent="0.25">
      <c r="A212" s="95">
        <v>44070</v>
      </c>
      <c r="B212" s="81">
        <v>281603</v>
      </c>
      <c r="C212" s="81">
        <v>30441</v>
      </c>
      <c r="D212" s="81">
        <v>73433</v>
      </c>
      <c r="E212" s="81"/>
      <c r="F212" s="81">
        <f t="shared" si="341"/>
        <v>5963</v>
      </c>
      <c r="G212" s="81">
        <f t="shared" si="342"/>
        <v>29</v>
      </c>
      <c r="H212" s="81">
        <f t="shared" si="343"/>
        <v>413</v>
      </c>
      <c r="I212" s="81">
        <f t="shared" si="344"/>
        <v>177729</v>
      </c>
      <c r="J212" s="82">
        <f t="shared" si="345"/>
        <v>3.4773573921102419E-2</v>
      </c>
      <c r="K212" s="82">
        <f t="shared" si="346"/>
        <v>1.6840100343770324E-4</v>
      </c>
      <c r="L212" s="82">
        <f t="shared" si="347"/>
        <v>2.3982625661990152E-3</v>
      </c>
      <c r="M212" s="81">
        <f t="shared" si="348"/>
        <v>13.548162031233497</v>
      </c>
      <c r="N212" s="84">
        <f t="shared" si="349"/>
        <v>0.10809899042268725</v>
      </c>
      <c r="O212" s="84"/>
      <c r="P212" s="85">
        <f t="shared" si="350"/>
        <v>0.26076781852466058</v>
      </c>
      <c r="Q212" s="87">
        <f t="shared" si="351"/>
        <v>0.10809899042268725</v>
      </c>
      <c r="R212" s="96">
        <f t="shared" si="352"/>
        <v>0.6311331910526522</v>
      </c>
      <c r="AB212" s="119">
        <f t="shared" si="353"/>
        <v>5598.5714285714284</v>
      </c>
      <c r="AC212" s="120">
        <f t="shared" si="354"/>
        <v>20.142857142857142</v>
      </c>
    </row>
    <row r="213" spans="1:29" ht="13.8" x14ac:dyDescent="0.25">
      <c r="A213" s="95">
        <v>44071</v>
      </c>
      <c r="B213" s="81">
        <v>288655</v>
      </c>
      <c r="C213" s="81">
        <v>30460</v>
      </c>
      <c r="D213" s="81">
        <v>73501</v>
      </c>
      <c r="E213" s="81"/>
      <c r="F213" s="81">
        <f t="shared" si="341"/>
        <v>7052</v>
      </c>
      <c r="G213" s="81">
        <f t="shared" si="342"/>
        <v>19</v>
      </c>
      <c r="H213" s="81">
        <f t="shared" si="343"/>
        <v>68</v>
      </c>
      <c r="I213" s="81">
        <f t="shared" si="344"/>
        <v>184694</v>
      </c>
      <c r="J213" s="82">
        <f t="shared" si="345"/>
        <v>3.985030897183723E-2</v>
      </c>
      <c r="K213" s="82">
        <f t="shared" si="346"/>
        <v>1.069043318760585E-4</v>
      </c>
      <c r="L213" s="82">
        <f t="shared" si="347"/>
        <v>3.8260497724063042E-4</v>
      </c>
      <c r="M213" s="81">
        <f t="shared" si="348"/>
        <v>81.408684635122512</v>
      </c>
      <c r="N213" s="84">
        <f t="shared" si="349"/>
        <v>0.10552389530754708</v>
      </c>
      <c r="O213" s="84"/>
      <c r="P213" s="85">
        <f t="shared" si="350"/>
        <v>0.25463269300722313</v>
      </c>
      <c r="Q213" s="87">
        <f t="shared" si="351"/>
        <v>0.10552389530754708</v>
      </c>
      <c r="R213" s="96">
        <f t="shared" si="352"/>
        <v>0.63984341168522985</v>
      </c>
      <c r="AB213" s="119">
        <f t="shared" si="353"/>
        <v>4474.5714285714284</v>
      </c>
      <c r="AC213" s="120">
        <f t="shared" si="354"/>
        <v>12.428571428571429</v>
      </c>
    </row>
    <row r="214" spans="1:29" ht="13.8" x14ac:dyDescent="0.25">
      <c r="A214" s="95">
        <v>44072</v>
      </c>
      <c r="B214" s="81">
        <v>288531</v>
      </c>
      <c r="C214" s="81">
        <v>30460</v>
      </c>
      <c r="D214" s="81">
        <v>73279</v>
      </c>
      <c r="E214" s="81"/>
      <c r="F214" s="81">
        <f t="shared" si="341"/>
        <v>-124</v>
      </c>
      <c r="G214" s="81">
        <f t="shared" si="342"/>
        <v>0</v>
      </c>
      <c r="H214" s="81">
        <f t="shared" si="343"/>
        <v>-222</v>
      </c>
      <c r="I214" s="81">
        <f t="shared" si="344"/>
        <v>184792</v>
      </c>
      <c r="J214" s="82">
        <f t="shared" si="345"/>
        <v>-6.7436296387229856E-4</v>
      </c>
      <c r="K214" s="82">
        <f t="shared" si="346"/>
        <v>0</v>
      </c>
      <c r="L214" s="82">
        <f t="shared" si="347"/>
        <v>-1.2019881533780199E-3</v>
      </c>
      <c r="M214" s="81">
        <f t="shared" si="348"/>
        <v>0.56103960923166807</v>
      </c>
      <c r="N214" s="84">
        <f t="shared" si="349"/>
        <v>0.10556924559232804</v>
      </c>
      <c r="O214" s="84"/>
      <c r="P214" s="85">
        <f t="shared" si="350"/>
        <v>0.25397271003808952</v>
      </c>
      <c r="Q214" s="87">
        <f t="shared" si="351"/>
        <v>0.10556924559232804</v>
      </c>
      <c r="R214" s="96">
        <f t="shared" si="352"/>
        <v>0.64045804436958242</v>
      </c>
      <c r="AB214" s="119">
        <f t="shared" si="353"/>
        <v>3951.1428571428573</v>
      </c>
      <c r="AC214" s="120">
        <f t="shared" si="354"/>
        <v>11.285714285714286</v>
      </c>
    </row>
    <row r="215" spans="1:29" ht="13.8" x14ac:dyDescent="0.25">
      <c r="A215" s="95">
        <v>44073</v>
      </c>
      <c r="B215" s="81">
        <v>299320</v>
      </c>
      <c r="C215" s="81">
        <v>30470</v>
      </c>
      <c r="D215" s="81">
        <v>73279</v>
      </c>
      <c r="E215" s="81"/>
      <c r="F215" s="81">
        <f t="shared" ref="F215:F221" si="355">B215-B214</f>
        <v>10789</v>
      </c>
      <c r="G215" s="81">
        <f t="shared" ref="G215:G221" si="356">C215-C214</f>
        <v>10</v>
      </c>
      <c r="H215" s="81">
        <f t="shared" ref="H215:H221" si="357">D215-D214</f>
        <v>0</v>
      </c>
      <c r="I215" s="81">
        <f t="shared" ref="I215:I221" si="358">B215-C215-D215</f>
        <v>195571</v>
      </c>
      <c r="J215" s="82">
        <f t="shared" ref="J215:J221" si="359">F215/I214*$B$2/($B$2-B214)</f>
        <v>5.8643787481534315E-2</v>
      </c>
      <c r="K215" s="82">
        <f t="shared" ref="K215:K221" si="360">G215/I214</f>
        <v>5.4114896748777005E-5</v>
      </c>
      <c r="L215" s="82">
        <f t="shared" ref="L215:L221" si="361">H215/I214</f>
        <v>0</v>
      </c>
      <c r="M215" s="81">
        <f t="shared" ref="M215:M221" si="362">J215/(K215+L215)</f>
        <v>1083.6902776287689</v>
      </c>
      <c r="N215" s="84">
        <f t="shared" ref="N215:N221" si="363">C215/B215</f>
        <v>0.10179740745690231</v>
      </c>
      <c r="O215" s="84"/>
      <c r="P215" s="85">
        <f t="shared" ref="P215:P221" si="364">D215/B215</f>
        <v>0.24481825471067753</v>
      </c>
      <c r="Q215" s="87">
        <f t="shared" ref="Q215:Q221" si="365">N215</f>
        <v>0.10179740745690231</v>
      </c>
      <c r="R215" s="96">
        <f t="shared" ref="R215:R221" si="366">IF(P215="","",1-SUM(P215:Q215))</f>
        <v>0.65338433783242023</v>
      </c>
      <c r="AB215" s="119">
        <f t="shared" ref="AB215:AB221" si="367">AVERAGE(F209:F215)</f>
        <v>4824.2857142857147</v>
      </c>
      <c r="AC215" s="120">
        <f t="shared" ref="AC215:AC221" si="368">AVERAGE(G209:G215)</f>
        <v>12.571428571428571</v>
      </c>
    </row>
    <row r="216" spans="1:29" ht="13.8" x14ac:dyDescent="0.25">
      <c r="A216" s="95">
        <v>44074</v>
      </c>
      <c r="B216" s="81">
        <v>302175</v>
      </c>
      <c r="C216" s="81">
        <v>30495</v>
      </c>
      <c r="D216" s="81">
        <v>73537</v>
      </c>
      <c r="E216" s="81"/>
      <c r="F216" s="81">
        <f t="shared" si="355"/>
        <v>2855</v>
      </c>
      <c r="G216" s="81">
        <f t="shared" si="356"/>
        <v>25</v>
      </c>
      <c r="H216" s="81">
        <f t="shared" si="357"/>
        <v>258</v>
      </c>
      <c r="I216" s="81">
        <f t="shared" si="358"/>
        <v>198143</v>
      </c>
      <c r="J216" s="82">
        <f t="shared" si="359"/>
        <v>1.4665529539902198E-2</v>
      </c>
      <c r="K216" s="82">
        <f t="shared" si="360"/>
        <v>1.2783081336189926E-4</v>
      </c>
      <c r="L216" s="82">
        <f t="shared" si="361"/>
        <v>1.3192139938948003E-3</v>
      </c>
      <c r="M216" s="81">
        <f t="shared" si="362"/>
        <v>10.134813701937148</v>
      </c>
      <c r="N216" s="84">
        <f t="shared" si="363"/>
        <v>0.10091834202035245</v>
      </c>
      <c r="O216" s="84"/>
      <c r="P216" s="85">
        <f t="shared" si="364"/>
        <v>0.24335898072309092</v>
      </c>
      <c r="Q216" s="87">
        <f t="shared" si="365"/>
        <v>0.10091834202035245</v>
      </c>
      <c r="R216" s="96">
        <f t="shared" si="366"/>
        <v>0.65572267725655664</v>
      </c>
      <c r="AB216" s="119">
        <f t="shared" si="367"/>
        <v>4969</v>
      </c>
      <c r="AC216" s="120">
        <f t="shared" si="368"/>
        <v>14.142857142857142</v>
      </c>
    </row>
    <row r="217" spans="1:29" ht="13.8" x14ac:dyDescent="0.25">
      <c r="A217" s="95">
        <v>44075</v>
      </c>
      <c r="B217" s="81">
        <v>306951</v>
      </c>
      <c r="C217" s="81">
        <v>30518</v>
      </c>
      <c r="D217" s="81">
        <v>73727</v>
      </c>
      <c r="E217" s="81"/>
      <c r="F217" s="81">
        <f t="shared" si="355"/>
        <v>4776</v>
      </c>
      <c r="G217" s="81">
        <f t="shared" si="356"/>
        <v>23</v>
      </c>
      <c r="H217" s="81">
        <f t="shared" si="357"/>
        <v>190</v>
      </c>
      <c r="I217" s="81">
        <f t="shared" si="358"/>
        <v>202706</v>
      </c>
      <c r="J217" s="82">
        <f t="shared" si="359"/>
        <v>2.4215908130405722E-2</v>
      </c>
      <c r="K217" s="82">
        <f t="shared" si="360"/>
        <v>1.1607778220779942E-4</v>
      </c>
      <c r="L217" s="82">
        <f t="shared" si="361"/>
        <v>9.5890341823834304E-4</v>
      </c>
      <c r="M217" s="81">
        <f t="shared" si="362"/>
        <v>22.526820115882543</v>
      </c>
      <c r="N217" s="84">
        <f t="shared" si="363"/>
        <v>9.9423034946945932E-2</v>
      </c>
      <c r="O217" s="84"/>
      <c r="P217" s="85">
        <f t="shared" si="364"/>
        <v>0.24019143120563216</v>
      </c>
      <c r="Q217" s="87">
        <f t="shared" si="365"/>
        <v>9.9423034946945932E-2</v>
      </c>
      <c r="R217" s="96">
        <f t="shared" si="366"/>
        <v>0.66038553384742193</v>
      </c>
      <c r="AB217" s="119">
        <f t="shared" si="367"/>
        <v>5213.7142857142853</v>
      </c>
      <c r="AC217" s="120">
        <f t="shared" si="368"/>
        <v>15.142857142857142</v>
      </c>
    </row>
    <row r="218" spans="1:29" ht="13.8" x14ac:dyDescent="0.25">
      <c r="A218" s="95">
        <v>44076</v>
      </c>
      <c r="B218" s="81">
        <v>313730</v>
      </c>
      <c r="C218" s="81">
        <v>30539</v>
      </c>
      <c r="D218" s="81">
        <v>73946</v>
      </c>
      <c r="E218" s="81"/>
      <c r="F218" s="81">
        <f t="shared" si="355"/>
        <v>6779</v>
      </c>
      <c r="G218" s="81">
        <f t="shared" si="356"/>
        <v>21</v>
      </c>
      <c r="H218" s="81">
        <f t="shared" si="357"/>
        <v>219</v>
      </c>
      <c r="I218" s="81">
        <f t="shared" si="358"/>
        <v>209245</v>
      </c>
      <c r="J218" s="82">
        <f t="shared" si="359"/>
        <v>3.3600530353721882E-2</v>
      </c>
      <c r="K218" s="82">
        <f t="shared" si="360"/>
        <v>1.035983148007459E-4</v>
      </c>
      <c r="L218" s="82">
        <f t="shared" si="361"/>
        <v>1.0803824257792074E-3</v>
      </c>
      <c r="M218" s="81">
        <f t="shared" si="362"/>
        <v>28.379287941173114</v>
      </c>
      <c r="N218" s="84">
        <f t="shared" si="363"/>
        <v>9.7341663213591306E-2</v>
      </c>
      <c r="O218" s="84"/>
      <c r="P218" s="85">
        <f t="shared" si="364"/>
        <v>0.23569948681987696</v>
      </c>
      <c r="Q218" s="87">
        <f t="shared" si="365"/>
        <v>9.7341663213591306E-2</v>
      </c>
      <c r="R218" s="96">
        <f t="shared" si="366"/>
        <v>0.66695884996653176</v>
      </c>
      <c r="AB218" s="119">
        <f t="shared" si="367"/>
        <v>5441.4285714285716</v>
      </c>
      <c r="AC218" s="120">
        <f t="shared" si="368"/>
        <v>18.142857142857142</v>
      </c>
    </row>
    <row r="219" spans="1:29" ht="13.8" x14ac:dyDescent="0.25">
      <c r="A219" s="95">
        <v>44077</v>
      </c>
      <c r="B219" s="81">
        <v>320656</v>
      </c>
      <c r="C219" s="81">
        <v>30559</v>
      </c>
      <c r="D219" s="81">
        <v>74156</v>
      </c>
      <c r="E219" s="81"/>
      <c r="F219" s="81">
        <f t="shared" si="355"/>
        <v>6926</v>
      </c>
      <c r="G219" s="81">
        <f t="shared" si="356"/>
        <v>20</v>
      </c>
      <c r="H219" s="81">
        <f t="shared" si="357"/>
        <v>210</v>
      </c>
      <c r="I219" s="81">
        <f t="shared" si="358"/>
        <v>215941</v>
      </c>
      <c r="J219" s="82">
        <f t="shared" si="359"/>
        <v>3.3259814262554109E-2</v>
      </c>
      <c r="K219" s="82">
        <f t="shared" si="360"/>
        <v>9.5581734330569434E-5</v>
      </c>
      <c r="L219" s="82">
        <f t="shared" si="361"/>
        <v>1.003608210470979E-3</v>
      </c>
      <c r="M219" s="81">
        <f t="shared" si="362"/>
        <v>30.258477545078847</v>
      </c>
      <c r="N219" s="84">
        <f t="shared" si="363"/>
        <v>9.5301506910832792E-2</v>
      </c>
      <c r="O219" s="84"/>
      <c r="P219" s="85">
        <f t="shared" si="364"/>
        <v>0.23126341000948056</v>
      </c>
      <c r="Q219" s="87">
        <f t="shared" si="365"/>
        <v>9.5301506910832792E-2</v>
      </c>
      <c r="R219" s="96">
        <f t="shared" si="366"/>
        <v>0.67343508307968669</v>
      </c>
      <c r="AB219" s="119">
        <f t="shared" si="367"/>
        <v>5579</v>
      </c>
      <c r="AC219" s="120">
        <f t="shared" si="368"/>
        <v>16.857142857142858</v>
      </c>
    </row>
    <row r="220" spans="1:29" ht="13.8" x14ac:dyDescent="0.25">
      <c r="A220" s="95">
        <v>44078</v>
      </c>
      <c r="B220" s="81">
        <v>329512</v>
      </c>
      <c r="C220" s="81">
        <v>30576</v>
      </c>
      <c r="D220" s="81">
        <v>74377</v>
      </c>
      <c r="E220" s="81"/>
      <c r="F220" s="81">
        <f t="shared" si="355"/>
        <v>8856</v>
      </c>
      <c r="G220" s="81">
        <f t="shared" si="356"/>
        <v>17</v>
      </c>
      <c r="H220" s="81">
        <f t="shared" si="357"/>
        <v>221</v>
      </c>
      <c r="I220" s="81">
        <f t="shared" si="358"/>
        <v>224559</v>
      </c>
      <c r="J220" s="82">
        <f t="shared" si="359"/>
        <v>4.1213664181680744E-2</v>
      </c>
      <c r="K220" s="82">
        <f t="shared" si="360"/>
        <v>7.8725207348303474E-5</v>
      </c>
      <c r="L220" s="82">
        <f t="shared" si="361"/>
        <v>1.0234276955279451E-3</v>
      </c>
      <c r="M220" s="81">
        <f t="shared" si="362"/>
        <v>37.393780912001354</v>
      </c>
      <c r="N220" s="84">
        <f t="shared" si="363"/>
        <v>9.2791764791570572E-2</v>
      </c>
      <c r="O220" s="84"/>
      <c r="P220" s="85">
        <f t="shared" si="364"/>
        <v>0.22571863847143656</v>
      </c>
      <c r="Q220" s="87">
        <f t="shared" si="365"/>
        <v>9.2791764791570572E-2</v>
      </c>
      <c r="R220" s="96">
        <f t="shared" si="366"/>
        <v>0.68148959673699294</v>
      </c>
      <c r="AB220" s="119">
        <f t="shared" si="367"/>
        <v>5836.7142857142853</v>
      </c>
      <c r="AC220" s="120">
        <f t="shared" si="368"/>
        <v>16.571428571428573</v>
      </c>
    </row>
    <row r="221" spans="1:29" ht="13.8" x14ac:dyDescent="0.25">
      <c r="A221" s="95">
        <v>44079</v>
      </c>
      <c r="B221" s="81">
        <v>329353</v>
      </c>
      <c r="C221" s="81">
        <v>30575</v>
      </c>
      <c r="D221" s="81">
        <v>73866</v>
      </c>
      <c r="E221" s="81"/>
      <c r="F221" s="81">
        <f t="shared" si="355"/>
        <v>-159</v>
      </c>
      <c r="G221" s="81">
        <f t="shared" si="356"/>
        <v>-1</v>
      </c>
      <c r="H221" s="81">
        <f t="shared" si="357"/>
        <v>-511</v>
      </c>
      <c r="I221" s="81">
        <f t="shared" si="358"/>
        <v>224912</v>
      </c>
      <c r="J221" s="82">
        <f t="shared" si="359"/>
        <v>-7.1164697068159448E-4</v>
      </c>
      <c r="K221" s="82">
        <f t="shared" si="360"/>
        <v>-4.4531726628636569E-6</v>
      </c>
      <c r="L221" s="82">
        <f t="shared" si="361"/>
        <v>-2.275571230723329E-3</v>
      </c>
      <c r="M221" s="81">
        <f t="shared" si="362"/>
        <v>0.31212252361189091</v>
      </c>
      <c r="N221" s="84">
        <f t="shared" si="363"/>
        <v>9.2833525123499711E-2</v>
      </c>
      <c r="O221" s="84"/>
      <c r="P221" s="85">
        <f t="shared" si="364"/>
        <v>0.22427608067939261</v>
      </c>
      <c r="Q221" s="87">
        <f t="shared" si="365"/>
        <v>9.2833525123499711E-2</v>
      </c>
      <c r="R221" s="96">
        <f t="shared" si="366"/>
        <v>0.68289039419710762</v>
      </c>
      <c r="AB221" s="119">
        <f t="shared" si="367"/>
        <v>5831.7142857142853</v>
      </c>
      <c r="AC221" s="120">
        <f t="shared" si="368"/>
        <v>16.428571428571427</v>
      </c>
    </row>
    <row r="222" spans="1:29" ht="13.8" x14ac:dyDescent="0.25">
      <c r="A222" s="95">
        <v>44080</v>
      </c>
      <c r="B222" s="81">
        <v>329246</v>
      </c>
      <c r="C222" s="81">
        <v>30573</v>
      </c>
      <c r="D222" s="81">
        <v>73866</v>
      </c>
      <c r="E222" s="81"/>
      <c r="F222" s="81">
        <f t="shared" ref="F222:F228" si="369">B222-B221</f>
        <v>-107</v>
      </c>
      <c r="G222" s="81">
        <f t="shared" ref="G222:G228" si="370">C222-C221</f>
        <v>-2</v>
      </c>
      <c r="H222" s="81">
        <f t="shared" ref="H222:H228" si="371">D222-D221</f>
        <v>0</v>
      </c>
      <c r="I222" s="81">
        <f t="shared" ref="I222:I228" si="372">B222-C222-D222</f>
        <v>224807</v>
      </c>
      <c r="J222" s="82">
        <f t="shared" ref="J222:J228" si="373">F222/I221*$B$2/($B$2-B221)</f>
        <v>-4.7815426427634121E-4</v>
      </c>
      <c r="K222" s="82">
        <f t="shared" ref="K222:K228" si="374">G222/I221</f>
        <v>-8.892366792345451E-6</v>
      </c>
      <c r="L222" s="82">
        <f t="shared" ref="L222:L228" si="375">H222/I221</f>
        <v>0</v>
      </c>
      <c r="M222" s="81">
        <f t="shared" ref="M222:M228" si="376">J222/(K222+L222)</f>
        <v>53.771315943460223</v>
      </c>
      <c r="N222" s="84">
        <f t="shared" ref="N222:N228" si="377">C222/B222</f>
        <v>9.2857620138133798E-2</v>
      </c>
      <c r="O222" s="84"/>
      <c r="P222" s="85">
        <f t="shared" ref="P222:P228" si="378">D222/B222</f>
        <v>0.22434896703376805</v>
      </c>
      <c r="Q222" s="87">
        <f t="shared" ref="Q222:Q228" si="379">N222</f>
        <v>9.2857620138133798E-2</v>
      </c>
      <c r="R222" s="96">
        <f t="shared" ref="R222:R228" si="380">IF(P222="","",1-SUM(P222:Q222))</f>
        <v>0.68279341282809813</v>
      </c>
      <c r="AB222" s="119">
        <f t="shared" ref="AB222:AB228" si="381">AVERAGE(F216:F222)</f>
        <v>4275.1428571428569</v>
      </c>
      <c r="AC222" s="120">
        <f t="shared" ref="AC222:AC228" si="382">AVERAGE(G216:G222)</f>
        <v>14.714285714285714</v>
      </c>
    </row>
    <row r="223" spans="1:29" ht="13.8" x14ac:dyDescent="0.25">
      <c r="A223" s="95">
        <v>44081</v>
      </c>
      <c r="B223" s="81">
        <v>348982</v>
      </c>
      <c r="C223" s="81">
        <v>30575</v>
      </c>
      <c r="D223" s="81">
        <v>74223</v>
      </c>
      <c r="E223" s="81"/>
      <c r="F223" s="81">
        <f t="shared" si="369"/>
        <v>19736</v>
      </c>
      <c r="G223" s="81">
        <f t="shared" si="370"/>
        <v>2</v>
      </c>
      <c r="H223" s="81">
        <f t="shared" si="371"/>
        <v>357</v>
      </c>
      <c r="I223" s="81">
        <f t="shared" si="372"/>
        <v>244184</v>
      </c>
      <c r="J223" s="82">
        <f t="shared" si="373"/>
        <v>8.8235931308049076E-2</v>
      </c>
      <c r="K223" s="82">
        <f t="shared" si="374"/>
        <v>8.8965201261526555E-6</v>
      </c>
      <c r="L223" s="82">
        <f t="shared" si="375"/>
        <v>1.588028842518249E-3</v>
      </c>
      <c r="M223" s="81">
        <f t="shared" si="376"/>
        <v>55.253635124146484</v>
      </c>
      <c r="N223" s="84">
        <f t="shared" si="377"/>
        <v>8.7611968525597314E-2</v>
      </c>
      <c r="O223" s="84"/>
      <c r="P223" s="85">
        <f t="shared" si="378"/>
        <v>0.21268432182748681</v>
      </c>
      <c r="Q223" s="87">
        <f t="shared" si="379"/>
        <v>8.7611968525597314E-2</v>
      </c>
      <c r="R223" s="96">
        <f t="shared" si="380"/>
        <v>0.69970370964691586</v>
      </c>
      <c r="AB223" s="119">
        <f t="shared" si="381"/>
        <v>6686.7142857142853</v>
      </c>
      <c r="AC223" s="120">
        <f t="shared" si="382"/>
        <v>11.428571428571429</v>
      </c>
    </row>
    <row r="224" spans="1:29" ht="13.8" x14ac:dyDescent="0.25">
      <c r="A224" s="95">
        <v>44082</v>
      </c>
      <c r="B224" s="81">
        <v>355244</v>
      </c>
      <c r="C224" s="81">
        <v>30613</v>
      </c>
      <c r="D224" s="81">
        <v>74569</v>
      </c>
      <c r="E224" s="81"/>
      <c r="F224" s="81">
        <f t="shared" si="369"/>
        <v>6262</v>
      </c>
      <c r="G224" s="81">
        <f t="shared" si="370"/>
        <v>38</v>
      </c>
      <c r="H224" s="81">
        <f t="shared" si="371"/>
        <v>346</v>
      </c>
      <c r="I224" s="81">
        <f t="shared" si="372"/>
        <v>250062</v>
      </c>
      <c r="J224" s="82">
        <f t="shared" si="373"/>
        <v>2.5782440580616128E-2</v>
      </c>
      <c r="K224" s="82">
        <f t="shared" si="374"/>
        <v>1.5562035186580611E-4</v>
      </c>
      <c r="L224" s="82">
        <f t="shared" si="375"/>
        <v>1.4169642564623398E-3</v>
      </c>
      <c r="M224" s="81">
        <f t="shared" si="376"/>
        <v>16.394946538378047</v>
      </c>
      <c r="N224" s="84">
        <f t="shared" si="377"/>
        <v>8.6174572969564586E-2</v>
      </c>
      <c r="O224" s="84"/>
      <c r="P224" s="85">
        <f t="shared" si="378"/>
        <v>0.20990924547634865</v>
      </c>
      <c r="Q224" s="87">
        <f t="shared" si="379"/>
        <v>8.6174572969564586E-2</v>
      </c>
      <c r="R224" s="96">
        <f t="shared" si="380"/>
        <v>0.70391618155408675</v>
      </c>
      <c r="AB224" s="119">
        <f t="shared" si="381"/>
        <v>6899</v>
      </c>
      <c r="AC224" s="120">
        <f t="shared" si="382"/>
        <v>13.571428571428571</v>
      </c>
    </row>
    <row r="225" spans="1:29" ht="13.8" x14ac:dyDescent="0.25">
      <c r="A225" s="95">
        <v>44083</v>
      </c>
      <c r="B225" s="81">
        <v>363751</v>
      </c>
      <c r="C225" s="81">
        <v>30643</v>
      </c>
      <c r="D225" s="81">
        <v>74867</v>
      </c>
      <c r="E225" s="81"/>
      <c r="F225" s="81">
        <f t="shared" si="369"/>
        <v>8507</v>
      </c>
      <c r="G225" s="81">
        <f t="shared" si="370"/>
        <v>30</v>
      </c>
      <c r="H225" s="81">
        <f t="shared" si="371"/>
        <v>298</v>
      </c>
      <c r="I225" s="81">
        <f t="shared" si="372"/>
        <v>258241</v>
      </c>
      <c r="J225" s="82">
        <f t="shared" si="373"/>
        <v>3.4205724089620484E-2</v>
      </c>
      <c r="K225" s="82">
        <f t="shared" si="374"/>
        <v>1.1997024737865009E-4</v>
      </c>
      <c r="L225" s="82">
        <f t="shared" si="375"/>
        <v>1.1917044572945909E-3</v>
      </c>
      <c r="M225" s="81">
        <f t="shared" si="376"/>
        <v>26.077901760056942</v>
      </c>
      <c r="N225" s="84">
        <f t="shared" si="377"/>
        <v>8.4241692806342805E-2</v>
      </c>
      <c r="O225" s="84"/>
      <c r="P225" s="85">
        <f t="shared" si="378"/>
        <v>0.20581936544504345</v>
      </c>
      <c r="Q225" s="87">
        <f t="shared" si="379"/>
        <v>8.4241692806342805E-2</v>
      </c>
      <c r="R225" s="96">
        <f t="shared" si="380"/>
        <v>0.70993894174861372</v>
      </c>
      <c r="AB225" s="119">
        <f t="shared" si="381"/>
        <v>7145.8571428571431</v>
      </c>
      <c r="AC225" s="120">
        <f t="shared" si="382"/>
        <v>14.857142857142858</v>
      </c>
    </row>
    <row r="226" spans="1:29" ht="13.8" x14ac:dyDescent="0.25">
      <c r="A226" s="95">
        <v>44084</v>
      </c>
      <c r="B226" s="81">
        <v>372501</v>
      </c>
      <c r="C226" s="81">
        <v>30656</v>
      </c>
      <c r="D226" s="81">
        <v>74991</v>
      </c>
      <c r="E226" s="81"/>
      <c r="F226" s="81">
        <f t="shared" si="369"/>
        <v>8750</v>
      </c>
      <c r="G226" s="81">
        <f t="shared" si="370"/>
        <v>13</v>
      </c>
      <c r="H226" s="81">
        <f t="shared" si="371"/>
        <v>124</v>
      </c>
      <c r="I226" s="81">
        <f t="shared" si="372"/>
        <v>266854</v>
      </c>
      <c r="J226" s="82">
        <f t="shared" si="373"/>
        <v>3.4072957260157237E-2</v>
      </c>
      <c r="K226" s="82">
        <f t="shared" si="374"/>
        <v>5.0340573340406831E-5</v>
      </c>
      <c r="L226" s="82">
        <f t="shared" si="375"/>
        <v>4.8017162263157281E-4</v>
      </c>
      <c r="M226" s="81">
        <f t="shared" si="376"/>
        <v>64.226529604527485</v>
      </c>
      <c r="N226" s="84">
        <f t="shared" si="377"/>
        <v>8.2297765643582169E-2</v>
      </c>
      <c r="O226" s="84"/>
      <c r="P226" s="85">
        <f t="shared" si="378"/>
        <v>0.20131758035548897</v>
      </c>
      <c r="Q226" s="87">
        <f t="shared" si="379"/>
        <v>8.2297765643582169E-2</v>
      </c>
      <c r="R226" s="96">
        <f t="shared" si="380"/>
        <v>0.71638465400092888</v>
      </c>
      <c r="AB226" s="119">
        <f t="shared" si="381"/>
        <v>7406.4285714285716</v>
      </c>
      <c r="AC226" s="120">
        <f t="shared" si="382"/>
        <v>13.857142857142858</v>
      </c>
    </row>
    <row r="227" spans="1:29" ht="13.8" x14ac:dyDescent="0.25">
      <c r="A227" s="95">
        <v>44085</v>
      </c>
      <c r="B227" s="81">
        <v>381907</v>
      </c>
      <c r="C227" s="81">
        <v>30735</v>
      </c>
      <c r="D227" s="81">
        <v>75308</v>
      </c>
      <c r="E227" s="81"/>
      <c r="F227" s="81">
        <f t="shared" si="369"/>
        <v>9406</v>
      </c>
      <c r="G227" s="81">
        <f t="shared" si="370"/>
        <v>79</v>
      </c>
      <c r="H227" s="81">
        <f t="shared" si="371"/>
        <v>317</v>
      </c>
      <c r="I227" s="81">
        <f t="shared" si="372"/>
        <v>275864</v>
      </c>
      <c r="J227" s="82">
        <f t="shared" si="373"/>
        <v>3.5450043756443124E-2</v>
      </c>
      <c r="K227" s="82">
        <f t="shared" si="374"/>
        <v>2.9604203047359229E-4</v>
      </c>
      <c r="L227" s="82">
        <f t="shared" si="375"/>
        <v>1.1879154893687184E-3</v>
      </c>
      <c r="M227" s="81">
        <f t="shared" si="376"/>
        <v>23.888853476216855</v>
      </c>
      <c r="N227" s="84">
        <f t="shared" si="377"/>
        <v>8.0477707923656813E-2</v>
      </c>
      <c r="O227" s="84"/>
      <c r="P227" s="85">
        <f t="shared" si="378"/>
        <v>0.19718936809223186</v>
      </c>
      <c r="Q227" s="87">
        <f t="shared" si="379"/>
        <v>8.0477707923656813E-2</v>
      </c>
      <c r="R227" s="96">
        <f t="shared" si="380"/>
        <v>0.72233292398411131</v>
      </c>
      <c r="AB227" s="119">
        <f t="shared" si="381"/>
        <v>7485</v>
      </c>
      <c r="AC227" s="120">
        <f t="shared" si="382"/>
        <v>22.714285714285715</v>
      </c>
    </row>
    <row r="228" spans="1:29" ht="13.8" x14ac:dyDescent="0.25">
      <c r="A228" s="95">
        <v>44086</v>
      </c>
      <c r="B228" s="81">
        <v>381907</v>
      </c>
      <c r="C228" s="81">
        <v>30735</v>
      </c>
      <c r="D228" s="81">
        <v>75308</v>
      </c>
      <c r="E228" s="81"/>
      <c r="F228" s="81">
        <f t="shared" si="369"/>
        <v>0</v>
      </c>
      <c r="G228" s="81">
        <f t="shared" si="370"/>
        <v>0</v>
      </c>
      <c r="H228" s="81">
        <f t="shared" si="371"/>
        <v>0</v>
      </c>
      <c r="I228" s="81">
        <f t="shared" si="372"/>
        <v>275864</v>
      </c>
      <c r="J228" s="82">
        <f t="shared" si="373"/>
        <v>0</v>
      </c>
      <c r="K228" s="82">
        <f t="shared" si="374"/>
        <v>0</v>
      </c>
      <c r="L228" s="82">
        <f t="shared" si="375"/>
        <v>0</v>
      </c>
      <c r="M228" s="81" t="e">
        <f t="shared" si="376"/>
        <v>#DIV/0!</v>
      </c>
      <c r="N228" s="84">
        <f t="shared" si="377"/>
        <v>8.0477707923656813E-2</v>
      </c>
      <c r="O228" s="84"/>
      <c r="P228" s="85">
        <f t="shared" si="378"/>
        <v>0.19718936809223186</v>
      </c>
      <c r="Q228" s="87">
        <f t="shared" si="379"/>
        <v>8.0477707923656813E-2</v>
      </c>
      <c r="R228" s="96">
        <f t="shared" si="380"/>
        <v>0.72233292398411131</v>
      </c>
      <c r="AB228" s="119">
        <f t="shared" si="381"/>
        <v>7507.7142857142853</v>
      </c>
      <c r="AC228" s="120">
        <f t="shared" si="382"/>
        <v>22.857142857142858</v>
      </c>
    </row>
    <row r="229" spans="1:29" ht="13.8" x14ac:dyDescent="0.25">
      <c r="A229" s="95">
        <v>44087</v>
      </c>
      <c r="B229" s="81">
        <v>381907</v>
      </c>
      <c r="C229" s="81">
        <v>30735</v>
      </c>
      <c r="D229" s="81">
        <v>75308</v>
      </c>
      <c r="E229" s="81"/>
      <c r="F229" s="81">
        <f t="shared" ref="F229:F235" si="383">B229-B228</f>
        <v>0</v>
      </c>
      <c r="G229" s="81">
        <f t="shared" ref="G229:G235" si="384">C229-C228</f>
        <v>0</v>
      </c>
      <c r="H229" s="81">
        <f t="shared" ref="H229:H235" si="385">D229-D228</f>
        <v>0</v>
      </c>
      <c r="I229" s="81">
        <f t="shared" ref="I229:I235" si="386">B229-C229-D229</f>
        <v>275864</v>
      </c>
      <c r="J229" s="82">
        <f t="shared" ref="J229:J235" si="387">F229/I228*$B$2/($B$2-B228)</f>
        <v>0</v>
      </c>
      <c r="K229" s="82">
        <f t="shared" ref="K229:K235" si="388">G229/I228</f>
        <v>0</v>
      </c>
      <c r="L229" s="82">
        <f t="shared" ref="L229:L235" si="389">H229/I228</f>
        <v>0</v>
      </c>
      <c r="M229" s="81" t="e">
        <f t="shared" ref="M229:M235" si="390">J229/(K229+L229)</f>
        <v>#DIV/0!</v>
      </c>
      <c r="N229" s="84">
        <f t="shared" ref="N229:N235" si="391">C229/B229</f>
        <v>8.0477707923656813E-2</v>
      </c>
      <c r="O229" s="84"/>
      <c r="P229" s="85">
        <f t="shared" ref="P229:P235" si="392">D229/B229</f>
        <v>0.19718936809223186</v>
      </c>
      <c r="Q229" s="87">
        <f t="shared" ref="Q229:Q235" si="393">N229</f>
        <v>8.0477707923656813E-2</v>
      </c>
      <c r="R229" s="96">
        <f t="shared" ref="R229:R235" si="394">IF(P229="","",1-SUM(P229:Q229))</f>
        <v>0.72233292398411131</v>
      </c>
      <c r="AB229" s="119">
        <f t="shared" ref="AB229:AB235" si="395">AVERAGE(F223:F229)</f>
        <v>7523</v>
      </c>
      <c r="AC229" s="120">
        <f t="shared" ref="AC229:AC235" si="396">AVERAGE(G223:G229)</f>
        <v>23.142857142857142</v>
      </c>
    </row>
    <row r="230" spans="1:29" ht="13.8" x14ac:dyDescent="0.25">
      <c r="A230" s="95">
        <v>44088</v>
      </c>
      <c r="B230" s="81">
        <v>404564</v>
      </c>
      <c r="C230" s="81">
        <v>30790</v>
      </c>
      <c r="D230" s="81">
        <v>75139</v>
      </c>
      <c r="E230" s="81"/>
      <c r="F230" s="81">
        <f t="shared" si="383"/>
        <v>22657</v>
      </c>
      <c r="G230" s="81">
        <f t="shared" si="384"/>
        <v>55</v>
      </c>
      <c r="H230" s="81">
        <f t="shared" si="385"/>
        <v>-169</v>
      </c>
      <c r="I230" s="81">
        <f t="shared" si="386"/>
        <v>298635</v>
      </c>
      <c r="J230" s="82">
        <f t="shared" si="387"/>
        <v>8.2614416512363731E-2</v>
      </c>
      <c r="K230" s="82">
        <f t="shared" si="388"/>
        <v>1.9937360438476931E-4</v>
      </c>
      <c r="L230" s="82">
        <f t="shared" si="389"/>
        <v>-6.1262071165501836E-4</v>
      </c>
      <c r="M230" s="81">
        <f t="shared" si="390"/>
        <v>-199.91529295409396</v>
      </c>
      <c r="N230" s="84">
        <f t="shared" si="391"/>
        <v>7.6106623426701339E-2</v>
      </c>
      <c r="O230" s="84"/>
      <c r="P230" s="85">
        <f t="shared" si="392"/>
        <v>0.18572833964465449</v>
      </c>
      <c r="Q230" s="87">
        <f t="shared" si="393"/>
        <v>7.6106623426701339E-2</v>
      </c>
      <c r="R230" s="96">
        <f t="shared" si="394"/>
        <v>0.7381650369286441</v>
      </c>
      <c r="AB230" s="119">
        <f t="shared" si="395"/>
        <v>7940.2857142857147</v>
      </c>
      <c r="AC230" s="120">
        <f t="shared" si="396"/>
        <v>30.714285714285715</v>
      </c>
    </row>
    <row r="231" spans="1:29" ht="13.8" x14ac:dyDescent="0.25">
      <c r="A231" s="95">
        <v>44089</v>
      </c>
      <c r="B231" s="81">
        <v>412360</v>
      </c>
      <c r="C231" s="81">
        <v>30838</v>
      </c>
      <c r="D231" s="81">
        <v>75477</v>
      </c>
      <c r="E231" s="81"/>
      <c r="F231" s="81">
        <f t="shared" si="383"/>
        <v>7796</v>
      </c>
      <c r="G231" s="81">
        <f t="shared" si="384"/>
        <v>48</v>
      </c>
      <c r="H231" s="81">
        <f t="shared" si="385"/>
        <v>338</v>
      </c>
      <c r="I231" s="81">
        <f t="shared" si="386"/>
        <v>306045</v>
      </c>
      <c r="J231" s="82">
        <f t="shared" si="387"/>
        <v>2.626825661103719E-2</v>
      </c>
      <c r="K231" s="82">
        <f t="shared" si="388"/>
        <v>1.6073132754030841E-4</v>
      </c>
      <c r="L231" s="82">
        <f t="shared" si="389"/>
        <v>1.1318164314296716E-3</v>
      </c>
      <c r="M231" s="81">
        <f t="shared" si="390"/>
        <v>20.322851847246351</v>
      </c>
      <c r="N231" s="84">
        <f t="shared" si="391"/>
        <v>7.4784169172567666E-2</v>
      </c>
      <c r="O231" s="84"/>
      <c r="P231" s="85">
        <f t="shared" si="392"/>
        <v>0.18303666699000873</v>
      </c>
      <c r="Q231" s="87">
        <f t="shared" si="393"/>
        <v>7.4784169172567666E-2</v>
      </c>
      <c r="R231" s="96">
        <f t="shared" si="394"/>
        <v>0.74217916383742355</v>
      </c>
      <c r="AB231" s="119">
        <f t="shared" si="395"/>
        <v>8159.4285714285716</v>
      </c>
      <c r="AC231" s="120">
        <f t="shared" si="396"/>
        <v>32.142857142857146</v>
      </c>
    </row>
    <row r="232" spans="1:29" ht="13.8" x14ac:dyDescent="0.25">
      <c r="A232" s="95">
        <v>44090</v>
      </c>
      <c r="B232" s="81">
        <v>421861</v>
      </c>
      <c r="C232" s="81">
        <v>30884</v>
      </c>
      <c r="D232" s="81">
        <v>75921</v>
      </c>
      <c r="E232" s="81"/>
      <c r="F232" s="81">
        <f t="shared" si="383"/>
        <v>9501</v>
      </c>
      <c r="G232" s="81">
        <f t="shared" si="384"/>
        <v>46</v>
      </c>
      <c r="H232" s="81">
        <f t="shared" si="385"/>
        <v>444</v>
      </c>
      <c r="I232" s="81">
        <f t="shared" si="386"/>
        <v>315056</v>
      </c>
      <c r="J232" s="82">
        <f t="shared" si="387"/>
        <v>3.1241821869236047E-2</v>
      </c>
      <c r="K232" s="82">
        <f t="shared" si="388"/>
        <v>1.5030469375418648E-4</v>
      </c>
      <c r="L232" s="82">
        <f t="shared" si="389"/>
        <v>1.4507670440621478E-3</v>
      </c>
      <c r="M232" s="81">
        <f t="shared" si="390"/>
        <v>19.513068110143564</v>
      </c>
      <c r="N232" s="84">
        <f t="shared" si="391"/>
        <v>7.3208947971014154E-2</v>
      </c>
      <c r="O232" s="84"/>
      <c r="P232" s="85">
        <f t="shared" si="392"/>
        <v>0.17996686112250243</v>
      </c>
      <c r="Q232" s="87">
        <f t="shared" si="393"/>
        <v>7.3208947971014154E-2</v>
      </c>
      <c r="R232" s="96">
        <f t="shared" si="394"/>
        <v>0.74682419090648344</v>
      </c>
      <c r="AB232" s="119">
        <f t="shared" si="395"/>
        <v>8301.4285714285706</v>
      </c>
      <c r="AC232" s="120">
        <f t="shared" si="396"/>
        <v>34.428571428571431</v>
      </c>
    </row>
    <row r="233" spans="1:29" ht="13.8" x14ac:dyDescent="0.25">
      <c r="A233" s="95">
        <v>44091</v>
      </c>
      <c r="B233" s="81">
        <v>431966</v>
      </c>
      <c r="C233" s="81">
        <v>30931</v>
      </c>
      <c r="D233" s="81">
        <v>75880</v>
      </c>
      <c r="E233" s="81"/>
      <c r="F233" s="81">
        <f t="shared" si="383"/>
        <v>10105</v>
      </c>
      <c r="G233" s="81">
        <f t="shared" si="384"/>
        <v>47</v>
      </c>
      <c r="H233" s="81">
        <f t="shared" si="385"/>
        <v>-41</v>
      </c>
      <c r="I233" s="81">
        <f t="shared" si="386"/>
        <v>325155</v>
      </c>
      <c r="J233" s="82">
        <f t="shared" si="387"/>
        <v>3.2282302776100433E-2</v>
      </c>
      <c r="K233" s="82">
        <f t="shared" si="388"/>
        <v>1.4917982834797622E-4</v>
      </c>
      <c r="L233" s="82">
        <f t="shared" si="389"/>
        <v>-1.3013559494185162E-4</v>
      </c>
      <c r="M233" s="81">
        <f t="shared" si="390"/>
        <v>1695.1221972378517</v>
      </c>
      <c r="N233" s="84">
        <f t="shared" si="391"/>
        <v>7.1605172629327307E-2</v>
      </c>
      <c r="O233" s="84"/>
      <c r="P233" s="85">
        <f t="shared" si="392"/>
        <v>0.17566197339605433</v>
      </c>
      <c r="Q233" s="87">
        <f t="shared" si="393"/>
        <v>7.1605172629327307E-2</v>
      </c>
      <c r="R233" s="96">
        <f t="shared" si="394"/>
        <v>0.75273285397461831</v>
      </c>
      <c r="AB233" s="119">
        <f t="shared" si="395"/>
        <v>8495</v>
      </c>
      <c r="AC233" s="120">
        <f t="shared" si="396"/>
        <v>39.285714285714285</v>
      </c>
    </row>
    <row r="234" spans="1:29" ht="13.8" x14ac:dyDescent="0.25">
      <c r="A234" s="95">
        <v>44092</v>
      </c>
      <c r="B234" s="81">
        <v>444978</v>
      </c>
      <c r="C234" s="81">
        <v>31085</v>
      </c>
      <c r="D234" s="81">
        <v>76583</v>
      </c>
      <c r="E234" s="81"/>
      <c r="F234" s="81">
        <f t="shared" si="383"/>
        <v>13012</v>
      </c>
      <c r="G234" s="81">
        <f t="shared" si="384"/>
        <v>154</v>
      </c>
      <c r="H234" s="81">
        <f t="shared" si="385"/>
        <v>703</v>
      </c>
      <c r="I234" s="81">
        <f t="shared" si="386"/>
        <v>337310</v>
      </c>
      <c r="J234" s="82">
        <f t="shared" si="387"/>
        <v>4.0284431313682131E-2</v>
      </c>
      <c r="K234" s="82">
        <f t="shared" si="388"/>
        <v>4.7362027340806692E-4</v>
      </c>
      <c r="L234" s="82">
        <f t="shared" si="389"/>
        <v>2.1620457935446172E-3</v>
      </c>
      <c r="M234" s="81">
        <f t="shared" si="390"/>
        <v>15.28434569871682</v>
      </c>
      <c r="N234" s="84">
        <f t="shared" si="391"/>
        <v>6.9857386207857461E-2</v>
      </c>
      <c r="O234" s="84"/>
      <c r="P234" s="85">
        <f t="shared" si="392"/>
        <v>0.1721051377820926</v>
      </c>
      <c r="Q234" s="87">
        <f t="shared" si="393"/>
        <v>6.9857386207857461E-2</v>
      </c>
      <c r="R234" s="96">
        <f t="shared" si="394"/>
        <v>0.75803747601004989</v>
      </c>
      <c r="AB234" s="119">
        <f t="shared" si="395"/>
        <v>9010.1428571428569</v>
      </c>
      <c r="AC234" s="120">
        <f t="shared" si="396"/>
        <v>50</v>
      </c>
    </row>
    <row r="235" spans="1:29" ht="13.8" x14ac:dyDescent="0.25">
      <c r="A235" s="95">
        <v>44093</v>
      </c>
      <c r="B235" s="81">
        <v>444978</v>
      </c>
      <c r="C235" s="81">
        <v>31085</v>
      </c>
      <c r="D235" s="81">
        <v>76583</v>
      </c>
      <c r="E235" s="81"/>
      <c r="F235" s="81">
        <f t="shared" si="383"/>
        <v>0</v>
      </c>
      <c r="G235" s="81">
        <f t="shared" si="384"/>
        <v>0</v>
      </c>
      <c r="H235" s="81">
        <f t="shared" si="385"/>
        <v>0</v>
      </c>
      <c r="I235" s="81">
        <f t="shared" si="386"/>
        <v>337310</v>
      </c>
      <c r="J235" s="82">
        <f t="shared" si="387"/>
        <v>0</v>
      </c>
      <c r="K235" s="82">
        <f t="shared" si="388"/>
        <v>0</v>
      </c>
      <c r="L235" s="82">
        <f t="shared" si="389"/>
        <v>0</v>
      </c>
      <c r="M235" s="81" t="e">
        <f t="shared" si="390"/>
        <v>#DIV/0!</v>
      </c>
      <c r="N235" s="84">
        <f t="shared" si="391"/>
        <v>6.9857386207857461E-2</v>
      </c>
      <c r="O235" s="84"/>
      <c r="P235" s="85">
        <f t="shared" si="392"/>
        <v>0.1721051377820926</v>
      </c>
      <c r="Q235" s="87">
        <f t="shared" si="393"/>
        <v>6.9857386207857461E-2</v>
      </c>
      <c r="R235" s="96">
        <f t="shared" si="394"/>
        <v>0.75803747601004989</v>
      </c>
      <c r="AB235" s="119">
        <f t="shared" si="395"/>
        <v>9010.1428571428569</v>
      </c>
      <c r="AC235" s="120">
        <f t="shared" si="396"/>
        <v>50</v>
      </c>
    </row>
    <row r="236" spans="1:29" ht="13.8" x14ac:dyDescent="0.25">
      <c r="A236" s="95">
        <v>44094</v>
      </c>
      <c r="B236" s="81">
        <v>444978</v>
      </c>
      <c r="C236" s="81">
        <v>31085</v>
      </c>
      <c r="D236" s="81">
        <v>76583</v>
      </c>
      <c r="E236" s="81"/>
      <c r="F236" s="81">
        <f t="shared" ref="F236:F242" si="397">B236-B235</f>
        <v>0</v>
      </c>
      <c r="G236" s="81">
        <f t="shared" ref="G236:G242" si="398">C236-C235</f>
        <v>0</v>
      </c>
      <c r="H236" s="81">
        <f t="shared" ref="H236:H242" si="399">D236-D235</f>
        <v>0</v>
      </c>
      <c r="I236" s="81">
        <f t="shared" ref="I236:I242" si="400">B236-C236-D236</f>
        <v>337310</v>
      </c>
      <c r="J236" s="82">
        <f t="shared" ref="J236:J242" si="401">F236/I235*$B$2/($B$2-B235)</f>
        <v>0</v>
      </c>
      <c r="K236" s="82">
        <f t="shared" ref="K236:K242" si="402">G236/I235</f>
        <v>0</v>
      </c>
      <c r="L236" s="82">
        <f t="shared" ref="L236:L242" si="403">H236/I235</f>
        <v>0</v>
      </c>
      <c r="M236" s="81" t="e">
        <f t="shared" ref="M236:M242" si="404">J236/(K236+L236)</f>
        <v>#DIV/0!</v>
      </c>
      <c r="N236" s="84">
        <f t="shared" ref="N236:N242" si="405">C236/B236</f>
        <v>6.9857386207857461E-2</v>
      </c>
      <c r="O236" s="84"/>
      <c r="P236" s="85">
        <f t="shared" ref="P236:P242" si="406">D236/B236</f>
        <v>0.1721051377820926</v>
      </c>
      <c r="Q236" s="87">
        <f t="shared" ref="Q236:Q242" si="407">N236</f>
        <v>6.9857386207857461E-2</v>
      </c>
      <c r="R236" s="96">
        <f t="shared" ref="R236:R242" si="408">IF(P236="","",1-SUM(P236:Q236))</f>
        <v>0.75803747601004989</v>
      </c>
      <c r="AB236" s="119">
        <f t="shared" ref="AB236:AB242" si="409">AVERAGE(F230:F236)</f>
        <v>9010.1428571428569</v>
      </c>
      <c r="AC236" s="120">
        <f t="shared" ref="AC236:AC242" si="410">AVERAGE(G230:G236)</f>
        <v>50</v>
      </c>
    </row>
    <row r="237" spans="1:29" ht="13.8" x14ac:dyDescent="0.25">
      <c r="A237" s="95">
        <v>44095</v>
      </c>
      <c r="B237" s="81">
        <v>473974</v>
      </c>
      <c r="C237" s="81">
        <v>31174</v>
      </c>
      <c r="D237" s="81">
        <v>77254</v>
      </c>
      <c r="E237" s="81"/>
      <c r="F237" s="81">
        <f t="shared" si="397"/>
        <v>28996</v>
      </c>
      <c r="G237" s="81">
        <f t="shared" si="398"/>
        <v>89</v>
      </c>
      <c r="H237" s="81">
        <f t="shared" si="399"/>
        <v>671</v>
      </c>
      <c r="I237" s="81">
        <f t="shared" si="400"/>
        <v>365546</v>
      </c>
      <c r="J237" s="82">
        <f t="shared" si="401"/>
        <v>8.6552507441363821E-2</v>
      </c>
      <c r="K237" s="82">
        <f t="shared" si="402"/>
        <v>2.6385224274406332E-4</v>
      </c>
      <c r="L237" s="82">
        <f t="shared" si="403"/>
        <v>1.9892680323737809E-3</v>
      </c>
      <c r="M237" s="81">
        <f t="shared" si="404"/>
        <v>38.414508269797935</v>
      </c>
      <c r="N237" s="84">
        <f t="shared" si="405"/>
        <v>6.5771540211066432E-2</v>
      </c>
      <c r="O237" s="84"/>
      <c r="P237" s="85">
        <f t="shared" si="406"/>
        <v>0.16299206285576845</v>
      </c>
      <c r="Q237" s="87">
        <f t="shared" si="407"/>
        <v>6.5771540211066432E-2</v>
      </c>
      <c r="R237" s="96">
        <f t="shared" si="408"/>
        <v>0.77123639693316515</v>
      </c>
      <c r="AB237" s="119">
        <f t="shared" si="409"/>
        <v>9915.7142857142862</v>
      </c>
      <c r="AC237" s="120">
        <f t="shared" si="410"/>
        <v>54.857142857142854</v>
      </c>
    </row>
    <row r="238" spans="1:29" ht="13.8" x14ac:dyDescent="0.25">
      <c r="A238" s="95">
        <v>44096</v>
      </c>
      <c r="B238" s="81">
        <v>483956</v>
      </c>
      <c r="C238" s="81">
        <v>31252</v>
      </c>
      <c r="D238" s="81">
        <v>77757</v>
      </c>
      <c r="E238" s="81"/>
      <c r="F238" s="81">
        <f t="shared" si="397"/>
        <v>9982</v>
      </c>
      <c r="G238" s="81">
        <f t="shared" si="398"/>
        <v>78</v>
      </c>
      <c r="H238" s="81">
        <f t="shared" si="399"/>
        <v>503</v>
      </c>
      <c r="I238" s="81">
        <f t="shared" si="400"/>
        <v>374947</v>
      </c>
      <c r="J238" s="82">
        <f t="shared" si="401"/>
        <v>2.7506833607919123E-2</v>
      </c>
      <c r="K238" s="82">
        <f t="shared" si="402"/>
        <v>2.1337943788196287E-4</v>
      </c>
      <c r="L238" s="82">
        <f t="shared" si="403"/>
        <v>1.3760238109567606E-3</v>
      </c>
      <c r="M238" s="81">
        <f t="shared" si="404"/>
        <v>17.306390702307063</v>
      </c>
      <c r="N238" s="84">
        <f t="shared" si="405"/>
        <v>6.4576118490110676E-2</v>
      </c>
      <c r="O238" s="84"/>
      <c r="P238" s="85">
        <f t="shared" si="406"/>
        <v>0.16066956500177701</v>
      </c>
      <c r="Q238" s="87">
        <f t="shared" si="407"/>
        <v>6.4576118490110676E-2</v>
      </c>
      <c r="R238" s="96">
        <f t="shared" si="408"/>
        <v>0.77475431650811233</v>
      </c>
      <c r="AB238" s="119">
        <f t="shared" si="409"/>
        <v>10228</v>
      </c>
      <c r="AC238" s="120">
        <f t="shared" si="410"/>
        <v>59.142857142857146</v>
      </c>
    </row>
    <row r="239" spans="1:29" ht="13.8" x14ac:dyDescent="0.25">
      <c r="A239" s="95">
        <v>44097</v>
      </c>
      <c r="B239" s="81">
        <v>483956</v>
      </c>
      <c r="C239" s="81">
        <v>31252</v>
      </c>
      <c r="D239" s="81">
        <v>77757</v>
      </c>
      <c r="E239" s="81"/>
      <c r="F239" s="81">
        <f t="shared" si="397"/>
        <v>0</v>
      </c>
      <c r="G239" s="81">
        <f t="shared" si="398"/>
        <v>0</v>
      </c>
      <c r="H239" s="81">
        <f t="shared" si="399"/>
        <v>0</v>
      </c>
      <c r="I239" s="81">
        <f t="shared" si="400"/>
        <v>374947</v>
      </c>
      <c r="J239" s="82">
        <f t="shared" si="401"/>
        <v>0</v>
      </c>
      <c r="K239" s="82">
        <f t="shared" si="402"/>
        <v>0</v>
      </c>
      <c r="L239" s="82">
        <f t="shared" si="403"/>
        <v>0</v>
      </c>
      <c r="M239" s="81" t="e">
        <f t="shared" si="404"/>
        <v>#DIV/0!</v>
      </c>
      <c r="N239" s="84">
        <f t="shared" si="405"/>
        <v>6.4576118490110676E-2</v>
      </c>
      <c r="O239" s="84"/>
      <c r="P239" s="85">
        <f t="shared" si="406"/>
        <v>0.16066956500177701</v>
      </c>
      <c r="Q239" s="87">
        <f t="shared" si="407"/>
        <v>6.4576118490110676E-2</v>
      </c>
      <c r="R239" s="96">
        <f t="shared" si="408"/>
        <v>0.77475431650811233</v>
      </c>
      <c r="AB239" s="119">
        <f t="shared" si="409"/>
        <v>8870.7142857142862</v>
      </c>
      <c r="AC239" s="120">
        <f t="shared" si="410"/>
        <v>52.571428571428569</v>
      </c>
    </row>
    <row r="240" spans="1:29" ht="13.8" x14ac:dyDescent="0.25">
      <c r="A240" s="95">
        <v>44098</v>
      </c>
      <c r="B240" s="81">
        <v>511757</v>
      </c>
      <c r="C240" s="81">
        <v>31333</v>
      </c>
      <c r="D240" s="81">
        <v>77214</v>
      </c>
      <c r="E240" s="81"/>
      <c r="F240" s="81">
        <f t="shared" si="397"/>
        <v>27801</v>
      </c>
      <c r="G240" s="81">
        <f t="shared" si="398"/>
        <v>81</v>
      </c>
      <c r="H240" s="81">
        <f t="shared" si="399"/>
        <v>-543</v>
      </c>
      <c r="I240" s="81">
        <f t="shared" si="400"/>
        <v>403210</v>
      </c>
      <c r="J240" s="82">
        <f t="shared" si="401"/>
        <v>7.4700328420363254E-2</v>
      </c>
      <c r="K240" s="82">
        <f t="shared" si="402"/>
        <v>2.1603053231523389E-4</v>
      </c>
      <c r="L240" s="82">
        <f t="shared" si="403"/>
        <v>-1.448204679594716E-3</v>
      </c>
      <c r="M240" s="81">
        <f t="shared" si="404"/>
        <v>-60.624813939891645</v>
      </c>
      <c r="N240" s="84">
        <f t="shared" si="405"/>
        <v>6.1226324212468028E-2</v>
      </c>
      <c r="O240" s="84"/>
      <c r="P240" s="85">
        <f t="shared" si="406"/>
        <v>0.15088020290880241</v>
      </c>
      <c r="Q240" s="87">
        <f t="shared" si="407"/>
        <v>6.1226324212468028E-2</v>
      </c>
      <c r="R240" s="96">
        <f t="shared" si="408"/>
        <v>0.78789347287872957</v>
      </c>
      <c r="AB240" s="119">
        <f t="shared" si="409"/>
        <v>11398.714285714286</v>
      </c>
      <c r="AC240" s="120">
        <f t="shared" si="410"/>
        <v>57.428571428571431</v>
      </c>
    </row>
    <row r="241" spans="1:29" ht="13.8" x14ac:dyDescent="0.25">
      <c r="A241" s="95">
        <v>44099</v>
      </c>
      <c r="B241" s="81">
        <v>527554</v>
      </c>
      <c r="C241" s="81">
        <v>31483</v>
      </c>
      <c r="D241" s="81">
        <v>77692</v>
      </c>
      <c r="E241" s="81"/>
      <c r="F241" s="81">
        <f t="shared" si="397"/>
        <v>15797</v>
      </c>
      <c r="G241" s="81">
        <f t="shared" si="398"/>
        <v>150</v>
      </c>
      <c r="H241" s="81">
        <f t="shared" si="399"/>
        <v>478</v>
      </c>
      <c r="I241" s="81">
        <f t="shared" si="400"/>
        <v>418379</v>
      </c>
      <c r="J241" s="82">
        <f t="shared" si="401"/>
        <v>3.948768691384278E-2</v>
      </c>
      <c r="K241" s="82">
        <f t="shared" si="402"/>
        <v>3.720145829716525E-4</v>
      </c>
      <c r="L241" s="82">
        <f t="shared" si="403"/>
        <v>1.1854864710696658E-3</v>
      </c>
      <c r="M241" s="81">
        <f t="shared" si="404"/>
        <v>25.353232867086863</v>
      </c>
      <c r="N241" s="84">
        <f t="shared" si="405"/>
        <v>5.9677303176546855E-2</v>
      </c>
      <c r="O241" s="84"/>
      <c r="P241" s="85">
        <f t="shared" si="406"/>
        <v>0.14726833651152299</v>
      </c>
      <c r="Q241" s="87">
        <f t="shared" si="407"/>
        <v>5.9677303176546855E-2</v>
      </c>
      <c r="R241" s="96">
        <f t="shared" si="408"/>
        <v>0.79305436031193022</v>
      </c>
      <c r="AB241" s="119">
        <f t="shared" si="409"/>
        <v>11796.571428571429</v>
      </c>
      <c r="AC241" s="120">
        <f t="shared" si="410"/>
        <v>56.857142857142854</v>
      </c>
    </row>
    <row r="242" spans="1:29" ht="13.8" x14ac:dyDescent="0.25">
      <c r="A242" s="95">
        <v>44100</v>
      </c>
      <c r="B242" s="81">
        <v>527554</v>
      </c>
      <c r="C242" s="81">
        <v>31483</v>
      </c>
      <c r="D242" s="81">
        <v>77692</v>
      </c>
      <c r="E242" s="81"/>
      <c r="F242" s="81">
        <f t="shared" si="397"/>
        <v>0</v>
      </c>
      <c r="G242" s="81">
        <f t="shared" si="398"/>
        <v>0</v>
      </c>
      <c r="H242" s="81">
        <f t="shared" si="399"/>
        <v>0</v>
      </c>
      <c r="I242" s="81">
        <f t="shared" si="400"/>
        <v>418379</v>
      </c>
      <c r="J242" s="82">
        <f t="shared" si="401"/>
        <v>0</v>
      </c>
      <c r="K242" s="82">
        <f t="shared" si="402"/>
        <v>0</v>
      </c>
      <c r="L242" s="82">
        <f t="shared" si="403"/>
        <v>0</v>
      </c>
      <c r="M242" s="81" t="e">
        <f t="shared" si="404"/>
        <v>#DIV/0!</v>
      </c>
      <c r="N242" s="84">
        <f t="shared" si="405"/>
        <v>5.9677303176546855E-2</v>
      </c>
      <c r="O242" s="84"/>
      <c r="P242" s="85">
        <f t="shared" si="406"/>
        <v>0.14726833651152299</v>
      </c>
      <c r="Q242" s="87">
        <f t="shared" si="407"/>
        <v>5.9677303176546855E-2</v>
      </c>
      <c r="R242" s="96">
        <f t="shared" si="408"/>
        <v>0.79305436031193022</v>
      </c>
      <c r="AB242" s="119">
        <f t="shared" si="409"/>
        <v>11796.571428571429</v>
      </c>
      <c r="AC242" s="120">
        <f t="shared" si="410"/>
        <v>56.857142857142854</v>
      </c>
    </row>
    <row r="243" spans="1:29" ht="13.8" x14ac:dyDescent="0.25">
      <c r="A243" s="95">
        <v>44101</v>
      </c>
      <c r="B243" s="81">
        <v>527554</v>
      </c>
      <c r="C243" s="81">
        <v>31483</v>
      </c>
      <c r="D243" s="81">
        <v>77692</v>
      </c>
      <c r="E243" s="81"/>
      <c r="F243" s="81">
        <f t="shared" ref="F243:F249" si="411">B243-B242</f>
        <v>0</v>
      </c>
      <c r="G243" s="81">
        <f t="shared" ref="G243:G249" si="412">C243-C242</f>
        <v>0</v>
      </c>
      <c r="H243" s="81">
        <f t="shared" ref="H243:H249" si="413">D243-D242</f>
        <v>0</v>
      </c>
      <c r="I243" s="81">
        <f t="shared" ref="I243:I249" si="414">B243-C243-D243</f>
        <v>418379</v>
      </c>
      <c r="J243" s="82">
        <f t="shared" ref="J243:J249" si="415">F243/I242*$B$2/($B$2-B242)</f>
        <v>0</v>
      </c>
      <c r="K243" s="82">
        <f t="shared" ref="K243:K249" si="416">G243/I242</f>
        <v>0</v>
      </c>
      <c r="L243" s="82">
        <f t="shared" ref="L243:L249" si="417">H243/I242</f>
        <v>0</v>
      </c>
      <c r="M243" s="81" t="e">
        <f t="shared" ref="M243:M249" si="418">J243/(K243+L243)</f>
        <v>#DIV/0!</v>
      </c>
      <c r="N243" s="84">
        <f t="shared" ref="N243:N249" si="419">C243/B243</f>
        <v>5.9677303176546855E-2</v>
      </c>
      <c r="O243" s="84"/>
      <c r="P243" s="85">
        <f t="shared" ref="P243:P249" si="420">D243/B243</f>
        <v>0.14726833651152299</v>
      </c>
      <c r="Q243" s="87">
        <f t="shared" ref="Q243:Q249" si="421">N243</f>
        <v>5.9677303176546855E-2</v>
      </c>
      <c r="R243" s="96">
        <f t="shared" ref="R243:R249" si="422">IF(P243="","",1-SUM(P243:Q243))</f>
        <v>0.79305436031193022</v>
      </c>
      <c r="AB243" s="119">
        <f t="shared" ref="AB243:AB249" si="423">AVERAGE(F237:F243)</f>
        <v>11796.571428571429</v>
      </c>
      <c r="AC243" s="120">
        <f t="shared" ref="AC243:AC249" si="424">AVERAGE(G237:G243)</f>
        <v>56.857142857142854</v>
      </c>
    </row>
    <row r="244" spans="1:29" ht="13.8" x14ac:dyDescent="0.25">
      <c r="A244" s="95">
        <v>44102</v>
      </c>
      <c r="B244" s="81">
        <v>552832</v>
      </c>
      <c r="C244" s="81">
        <v>31549</v>
      </c>
      <c r="D244" s="81">
        <v>77846</v>
      </c>
      <c r="E244" s="81"/>
      <c r="F244" s="81">
        <f t="shared" si="411"/>
        <v>25278</v>
      </c>
      <c r="G244" s="81">
        <f t="shared" si="412"/>
        <v>66</v>
      </c>
      <c r="H244" s="81">
        <f t="shared" si="413"/>
        <v>154</v>
      </c>
      <c r="I244" s="81">
        <f t="shared" si="414"/>
        <v>443437</v>
      </c>
      <c r="J244" s="82">
        <f t="shared" si="415"/>
        <v>6.0911199374659476E-2</v>
      </c>
      <c r="K244" s="82">
        <f t="shared" si="416"/>
        <v>1.5775170359889001E-4</v>
      </c>
      <c r="L244" s="82">
        <f t="shared" si="417"/>
        <v>3.6808730839741E-4</v>
      </c>
      <c r="M244" s="81">
        <f t="shared" si="418"/>
        <v>115.83621219623026</v>
      </c>
      <c r="N244" s="84">
        <f t="shared" si="419"/>
        <v>5.7067970016207455E-2</v>
      </c>
      <c r="O244" s="84"/>
      <c r="P244" s="85">
        <f t="shared" si="420"/>
        <v>0.14081312225052095</v>
      </c>
      <c r="Q244" s="87">
        <f t="shared" si="421"/>
        <v>5.7067970016207455E-2</v>
      </c>
      <c r="R244" s="96">
        <f t="shared" si="422"/>
        <v>0.80211890773327155</v>
      </c>
      <c r="AB244" s="119">
        <f t="shared" si="423"/>
        <v>11265.428571428571</v>
      </c>
      <c r="AC244" s="120">
        <f t="shared" si="424"/>
        <v>53.571428571428569</v>
      </c>
    </row>
    <row r="245" spans="1:29" ht="13.8" x14ac:dyDescent="0.25">
      <c r="A245" s="95">
        <v>44103</v>
      </c>
      <c r="B245" s="81">
        <v>564690</v>
      </c>
      <c r="C245" s="81">
        <v>31711</v>
      </c>
      <c r="D245" s="81">
        <v>78678</v>
      </c>
      <c r="E245" s="81"/>
      <c r="F245" s="81">
        <f t="shared" si="411"/>
        <v>11858</v>
      </c>
      <c r="G245" s="81">
        <f t="shared" si="412"/>
        <v>162</v>
      </c>
      <c r="H245" s="81">
        <f t="shared" si="413"/>
        <v>832</v>
      </c>
      <c r="I245" s="81">
        <f t="shared" si="414"/>
        <v>454301</v>
      </c>
      <c r="J245" s="82">
        <f t="shared" si="415"/>
        <v>2.6969533056670391E-2</v>
      </c>
      <c r="K245" s="82">
        <f t="shared" si="416"/>
        <v>3.6532810748764763E-4</v>
      </c>
      <c r="L245" s="82">
        <f t="shared" si="417"/>
        <v>1.8762529964797706E-3</v>
      </c>
      <c r="M245" s="81">
        <f t="shared" si="418"/>
        <v>12.031477696228116</v>
      </c>
      <c r="N245" s="84">
        <f t="shared" si="419"/>
        <v>5.6156475234199296E-2</v>
      </c>
      <c r="O245" s="84"/>
      <c r="P245" s="85">
        <f t="shared" si="420"/>
        <v>0.13932954364341496</v>
      </c>
      <c r="Q245" s="87">
        <f t="shared" si="421"/>
        <v>5.6156475234199296E-2</v>
      </c>
      <c r="R245" s="96">
        <f t="shared" si="422"/>
        <v>0.80451398112238581</v>
      </c>
      <c r="AB245" s="119">
        <f t="shared" si="423"/>
        <v>11533.428571428571</v>
      </c>
      <c r="AC245" s="120">
        <f t="shared" si="424"/>
        <v>65.571428571428569</v>
      </c>
    </row>
    <row r="246" spans="1:29" ht="13.8" x14ac:dyDescent="0.25">
      <c r="A246" s="95">
        <v>44104</v>
      </c>
      <c r="B246" s="81">
        <v>576907</v>
      </c>
      <c r="C246" s="81">
        <v>31769</v>
      </c>
      <c r="D246" s="81">
        <v>79128</v>
      </c>
      <c r="E246" s="81"/>
      <c r="F246" s="81">
        <f t="shared" si="411"/>
        <v>12217</v>
      </c>
      <c r="G246" s="81">
        <f t="shared" si="412"/>
        <v>58</v>
      </c>
      <c r="H246" s="81">
        <f t="shared" si="413"/>
        <v>450</v>
      </c>
      <c r="I246" s="81">
        <f t="shared" si="414"/>
        <v>466010</v>
      </c>
      <c r="J246" s="82">
        <f t="shared" si="415"/>
        <v>2.7126537802693997E-2</v>
      </c>
      <c r="K246" s="82">
        <f t="shared" si="416"/>
        <v>1.276686602054585E-4</v>
      </c>
      <c r="L246" s="82">
        <f t="shared" si="417"/>
        <v>9.9053270849062632E-4</v>
      </c>
      <c r="M246" s="81">
        <f t="shared" si="418"/>
        <v>24.259081201381271</v>
      </c>
      <c r="N246" s="84">
        <f t="shared" si="419"/>
        <v>5.5067801222727406E-2</v>
      </c>
      <c r="O246" s="84"/>
      <c r="P246" s="85">
        <f t="shared" si="420"/>
        <v>0.13715902216475098</v>
      </c>
      <c r="Q246" s="87">
        <f t="shared" si="421"/>
        <v>5.5067801222727406E-2</v>
      </c>
      <c r="R246" s="96">
        <f t="shared" si="422"/>
        <v>0.80777317661252157</v>
      </c>
      <c r="AB246" s="119">
        <f t="shared" si="423"/>
        <v>13278.714285714286</v>
      </c>
      <c r="AC246" s="120">
        <f t="shared" si="424"/>
        <v>73.857142857142861</v>
      </c>
    </row>
    <row r="247" spans="1:29" ht="13.8" x14ac:dyDescent="0.25">
      <c r="A247" s="95">
        <v>44105</v>
      </c>
      <c r="B247" s="81">
        <v>589825</v>
      </c>
      <c r="C247" s="81">
        <v>31816</v>
      </c>
      <c r="D247" s="81">
        <v>79578</v>
      </c>
      <c r="E247" s="81"/>
      <c r="F247" s="81">
        <f t="shared" si="411"/>
        <v>12918</v>
      </c>
      <c r="G247" s="81">
        <f t="shared" si="412"/>
        <v>47</v>
      </c>
      <c r="H247" s="81">
        <f t="shared" si="413"/>
        <v>450</v>
      </c>
      <c r="I247" s="81">
        <f t="shared" si="414"/>
        <v>478431</v>
      </c>
      <c r="J247" s="82">
        <f t="shared" si="415"/>
        <v>2.7967621467336785E-2</v>
      </c>
      <c r="K247" s="82">
        <f t="shared" si="416"/>
        <v>1.0085620480247204E-4</v>
      </c>
      <c r="L247" s="82">
        <f t="shared" si="417"/>
        <v>9.6564451406622176E-4</v>
      </c>
      <c r="M247" s="81">
        <f t="shared" si="418"/>
        <v>26.223724909443892</v>
      </c>
      <c r="N247" s="84">
        <f t="shared" si="419"/>
        <v>5.394142330352223E-2</v>
      </c>
      <c r="O247" s="84"/>
      <c r="P247" s="85">
        <f t="shared" si="420"/>
        <v>0.13491798414784045</v>
      </c>
      <c r="Q247" s="87">
        <f t="shared" si="421"/>
        <v>5.394142330352223E-2</v>
      </c>
      <c r="R247" s="96">
        <f t="shared" si="422"/>
        <v>0.81114059254863735</v>
      </c>
      <c r="AB247" s="119">
        <f t="shared" si="423"/>
        <v>11152.571428571429</v>
      </c>
      <c r="AC247" s="120">
        <f t="shared" si="424"/>
        <v>69</v>
      </c>
    </row>
    <row r="248" spans="1:29" ht="13.8" x14ac:dyDescent="0.25">
      <c r="A248" s="95">
        <v>44106</v>
      </c>
      <c r="B248" s="81">
        <v>601971</v>
      </c>
      <c r="C248" s="81">
        <v>31952</v>
      </c>
      <c r="D248" s="81">
        <v>80061</v>
      </c>
      <c r="E248" s="81"/>
      <c r="F248" s="81">
        <f t="shared" si="411"/>
        <v>12146</v>
      </c>
      <c r="G248" s="81">
        <f t="shared" si="412"/>
        <v>136</v>
      </c>
      <c r="H248" s="81">
        <f t="shared" si="413"/>
        <v>483</v>
      </c>
      <c r="I248" s="81">
        <f t="shared" si="414"/>
        <v>489958</v>
      </c>
      <c r="J248" s="82">
        <f t="shared" si="415"/>
        <v>2.5618646324342308E-2</v>
      </c>
      <c r="K248" s="82">
        <f t="shared" si="416"/>
        <v>2.8426251643392673E-4</v>
      </c>
      <c r="L248" s="82">
        <f t="shared" si="417"/>
        <v>1.0095499664528427E-3</v>
      </c>
      <c r="M248" s="81">
        <f t="shared" si="418"/>
        <v>19.800895928273693</v>
      </c>
      <c r="N248" s="84">
        <f t="shared" si="419"/>
        <v>5.3078968920429723E-2</v>
      </c>
      <c r="O248" s="84"/>
      <c r="P248" s="85">
        <f t="shared" si="420"/>
        <v>0.13299810123743502</v>
      </c>
      <c r="Q248" s="87">
        <f t="shared" si="421"/>
        <v>5.3078968920429723E-2</v>
      </c>
      <c r="R248" s="96">
        <f t="shared" si="422"/>
        <v>0.81392292984213532</v>
      </c>
      <c r="AB248" s="119">
        <f t="shared" si="423"/>
        <v>10631</v>
      </c>
      <c r="AC248" s="120">
        <f t="shared" si="424"/>
        <v>67</v>
      </c>
    </row>
    <row r="249" spans="1:29" ht="13.8" x14ac:dyDescent="0.25">
      <c r="A249" s="95">
        <v>44107</v>
      </c>
      <c r="B249" s="81">
        <v>601971</v>
      </c>
      <c r="C249" s="81">
        <v>31952</v>
      </c>
      <c r="D249" s="81">
        <v>80061</v>
      </c>
      <c r="E249" s="81"/>
      <c r="F249" s="81">
        <f t="shared" si="411"/>
        <v>0</v>
      </c>
      <c r="G249" s="81">
        <f t="shared" si="412"/>
        <v>0</v>
      </c>
      <c r="H249" s="81">
        <f t="shared" si="413"/>
        <v>0</v>
      </c>
      <c r="I249" s="81">
        <f t="shared" si="414"/>
        <v>489958</v>
      </c>
      <c r="J249" s="82">
        <f t="shared" si="415"/>
        <v>0</v>
      </c>
      <c r="K249" s="82">
        <f t="shared" si="416"/>
        <v>0</v>
      </c>
      <c r="L249" s="82">
        <f t="shared" si="417"/>
        <v>0</v>
      </c>
      <c r="M249" s="81" t="e">
        <f t="shared" si="418"/>
        <v>#DIV/0!</v>
      </c>
      <c r="N249" s="84">
        <f t="shared" si="419"/>
        <v>5.3078968920429723E-2</v>
      </c>
      <c r="O249" s="84"/>
      <c r="P249" s="85">
        <f t="shared" si="420"/>
        <v>0.13299810123743502</v>
      </c>
      <c r="Q249" s="87">
        <f t="shared" si="421"/>
        <v>5.3078968920429723E-2</v>
      </c>
      <c r="R249" s="96">
        <f t="shared" si="422"/>
        <v>0.81392292984213532</v>
      </c>
      <c r="AB249" s="119">
        <f t="shared" si="423"/>
        <v>10631</v>
      </c>
      <c r="AC249" s="120">
        <f t="shared" si="424"/>
        <v>67</v>
      </c>
    </row>
    <row r="250" spans="1:29" ht="13.8" x14ac:dyDescent="0.25">
      <c r="A250" s="95">
        <v>44108</v>
      </c>
      <c r="B250" s="81">
        <v>601971</v>
      </c>
      <c r="C250" s="81">
        <v>31952</v>
      </c>
      <c r="D250" s="81">
        <v>80061</v>
      </c>
      <c r="E250" s="81"/>
      <c r="F250" s="81">
        <f t="shared" ref="F250:F270" si="425">B250-B249</f>
        <v>0</v>
      </c>
      <c r="G250" s="81">
        <f t="shared" ref="G250:G270" si="426">C250-C249</f>
        <v>0</v>
      </c>
      <c r="H250" s="81">
        <f t="shared" ref="H250:H270" si="427">D250-D249</f>
        <v>0</v>
      </c>
      <c r="I250" s="81">
        <f t="shared" ref="I250:I270" si="428">B250-C250-D250</f>
        <v>489958</v>
      </c>
      <c r="J250" s="82">
        <f t="shared" ref="J250:J270" si="429">F250/I249*$B$2/($B$2-B249)</f>
        <v>0</v>
      </c>
      <c r="K250" s="82">
        <f t="shared" ref="K250:K270" si="430">G250/I249</f>
        <v>0</v>
      </c>
      <c r="L250" s="82">
        <f t="shared" ref="L250:L270" si="431">H250/I249</f>
        <v>0</v>
      </c>
      <c r="M250" s="81" t="e">
        <f t="shared" ref="M250:M270" si="432">J250/(K250+L250)</f>
        <v>#DIV/0!</v>
      </c>
      <c r="N250" s="84">
        <f t="shared" ref="N250:N270" si="433">C250/B250</f>
        <v>5.3078968920429723E-2</v>
      </c>
      <c r="O250" s="84"/>
      <c r="P250" s="85">
        <f t="shared" ref="P250:P270" si="434">D250/B250</f>
        <v>0.13299810123743502</v>
      </c>
      <c r="Q250" s="87">
        <f t="shared" ref="Q250:Q270" si="435">N250</f>
        <v>5.3078968920429723E-2</v>
      </c>
      <c r="R250" s="96">
        <f t="shared" ref="R250:R270" si="436">IF(P250="","",1-SUM(P250:Q250))</f>
        <v>0.81392292984213532</v>
      </c>
      <c r="AB250" s="119">
        <f t="shared" ref="AB250:AB270" si="437">AVERAGE(F244:F250)</f>
        <v>10631</v>
      </c>
      <c r="AC250" s="120">
        <f t="shared" ref="AC250:AC270" si="438">AVERAGE(G244:G250)</f>
        <v>67</v>
      </c>
    </row>
    <row r="251" spans="1:29" ht="13.8" x14ac:dyDescent="0.25">
      <c r="A251" s="95">
        <v>44109</v>
      </c>
      <c r="B251" s="81">
        <v>636196</v>
      </c>
      <c r="C251" s="81">
        <v>32096</v>
      </c>
      <c r="D251" s="81">
        <v>80394</v>
      </c>
      <c r="E251" s="81"/>
      <c r="F251" s="81">
        <f t="shared" si="425"/>
        <v>34225</v>
      </c>
      <c r="G251" s="81">
        <f t="shared" si="426"/>
        <v>144</v>
      </c>
      <c r="H251" s="81">
        <f t="shared" si="427"/>
        <v>333</v>
      </c>
      <c r="I251" s="81">
        <f t="shared" si="428"/>
        <v>523706</v>
      </c>
      <c r="J251" s="82">
        <f t="shared" si="429"/>
        <v>7.0503126177083139E-2</v>
      </c>
      <c r="K251" s="82">
        <f t="shared" si="430"/>
        <v>2.9390274268406677E-4</v>
      </c>
      <c r="L251" s="82">
        <f t="shared" si="431"/>
        <v>6.796500924569045E-4</v>
      </c>
      <c r="M251" s="81">
        <f t="shared" si="432"/>
        <v>72.41838720224591</v>
      </c>
      <c r="N251" s="84">
        <f t="shared" si="433"/>
        <v>5.0449861363479176E-2</v>
      </c>
      <c r="O251" s="84"/>
      <c r="P251" s="85">
        <f t="shared" si="434"/>
        <v>0.12636671717521017</v>
      </c>
      <c r="Q251" s="87">
        <f t="shared" si="435"/>
        <v>5.0449861363479176E-2</v>
      </c>
      <c r="R251" s="96">
        <f t="shared" si="436"/>
        <v>0.82318342146131063</v>
      </c>
      <c r="AB251" s="119">
        <f t="shared" si="437"/>
        <v>11909.142857142857</v>
      </c>
      <c r="AC251" s="120">
        <f t="shared" si="438"/>
        <v>78.142857142857139</v>
      </c>
    </row>
    <row r="252" spans="1:29" ht="13.8" x14ac:dyDescent="0.25">
      <c r="A252" s="95">
        <v>44110</v>
      </c>
      <c r="B252" s="81">
        <v>646531</v>
      </c>
      <c r="C252" s="81">
        <v>32140</v>
      </c>
      <c r="D252" s="81">
        <v>80933</v>
      </c>
      <c r="E252" s="81"/>
      <c r="F252" s="81">
        <f t="shared" si="425"/>
        <v>10335</v>
      </c>
      <c r="G252" s="81">
        <f t="shared" si="426"/>
        <v>44</v>
      </c>
      <c r="H252" s="81">
        <f t="shared" si="427"/>
        <v>539</v>
      </c>
      <c r="I252" s="81">
        <f t="shared" si="428"/>
        <v>533458</v>
      </c>
      <c r="J252" s="82">
        <f t="shared" si="429"/>
        <v>1.9928591143676021E-2</v>
      </c>
      <c r="K252" s="82">
        <f t="shared" si="430"/>
        <v>8.4016604736245146E-5</v>
      </c>
      <c r="L252" s="82">
        <f t="shared" si="431"/>
        <v>1.0292034080190029E-3</v>
      </c>
      <c r="M252" s="81">
        <f t="shared" si="432"/>
        <v>17.901754294150937</v>
      </c>
      <c r="N252" s="84">
        <f t="shared" si="433"/>
        <v>4.9711460084667244E-2</v>
      </c>
      <c r="O252" s="84"/>
      <c r="P252" s="85">
        <f t="shared" si="434"/>
        <v>0.12518038578196561</v>
      </c>
      <c r="Q252" s="87">
        <f t="shared" si="435"/>
        <v>4.9711460084667244E-2</v>
      </c>
      <c r="R252" s="96">
        <f t="shared" si="436"/>
        <v>0.82510815413336713</v>
      </c>
      <c r="AB252" s="119">
        <f t="shared" si="437"/>
        <v>11691.571428571429</v>
      </c>
      <c r="AC252" s="120">
        <f t="shared" si="438"/>
        <v>61.285714285714285</v>
      </c>
    </row>
    <row r="253" spans="1:29" ht="13.8" x14ac:dyDescent="0.25">
      <c r="A253" s="95">
        <v>44111</v>
      </c>
      <c r="B253" s="81">
        <v>664178</v>
      </c>
      <c r="C253" s="81">
        <v>32219</v>
      </c>
      <c r="D253" s="81">
        <v>81431</v>
      </c>
      <c r="E253" s="81"/>
      <c r="F253" s="81">
        <f t="shared" si="425"/>
        <v>17647</v>
      </c>
      <c r="G253" s="81">
        <f t="shared" si="426"/>
        <v>79</v>
      </c>
      <c r="H253" s="81">
        <f t="shared" si="427"/>
        <v>498</v>
      </c>
      <c r="I253" s="81">
        <f t="shared" si="428"/>
        <v>550528</v>
      </c>
      <c r="J253" s="82">
        <f t="shared" si="429"/>
        <v>3.3411330082401172E-2</v>
      </c>
      <c r="K253" s="82">
        <f t="shared" si="430"/>
        <v>1.4809038387276975E-4</v>
      </c>
      <c r="L253" s="82">
        <f t="shared" si="431"/>
        <v>9.3353178694480167E-4</v>
      </c>
      <c r="M253" s="81">
        <f t="shared" si="432"/>
        <v>30.890019624085898</v>
      </c>
      <c r="N253" s="84">
        <f t="shared" si="433"/>
        <v>4.8509586285604159E-2</v>
      </c>
      <c r="O253" s="84"/>
      <c r="P253" s="85">
        <f t="shared" si="434"/>
        <v>0.12260418140920054</v>
      </c>
      <c r="Q253" s="87">
        <f t="shared" si="435"/>
        <v>4.8509586285604159E-2</v>
      </c>
      <c r="R253" s="96">
        <f t="shared" si="436"/>
        <v>0.82888623230519531</v>
      </c>
      <c r="AB253" s="119">
        <f t="shared" si="437"/>
        <v>12467.285714285714</v>
      </c>
      <c r="AC253" s="120">
        <f t="shared" si="438"/>
        <v>64.285714285714292</v>
      </c>
    </row>
    <row r="254" spans="1:29" ht="13.8" x14ac:dyDescent="0.25">
      <c r="A254" s="95">
        <v>44112</v>
      </c>
      <c r="B254" s="81">
        <v>682192</v>
      </c>
      <c r="C254" s="81">
        <v>32295</v>
      </c>
      <c r="D254" s="81">
        <v>81886</v>
      </c>
      <c r="E254" s="81"/>
      <c r="F254" s="81">
        <f t="shared" si="425"/>
        <v>18014</v>
      </c>
      <c r="G254" s="81">
        <f t="shared" si="426"/>
        <v>76</v>
      </c>
      <c r="H254" s="81">
        <f t="shared" si="427"/>
        <v>455</v>
      </c>
      <c r="I254" s="81">
        <f t="shared" si="428"/>
        <v>568011</v>
      </c>
      <c r="J254" s="82">
        <f t="shared" si="429"/>
        <v>3.3057686916814849E-2</v>
      </c>
      <c r="K254" s="82">
        <f t="shared" si="430"/>
        <v>1.380492908625901E-4</v>
      </c>
      <c r="L254" s="82">
        <f t="shared" si="431"/>
        <v>8.2647930713787489E-4</v>
      </c>
      <c r="M254" s="81">
        <f t="shared" si="432"/>
        <v>34.273412924557903</v>
      </c>
      <c r="N254" s="84">
        <f t="shared" si="433"/>
        <v>4.7340045031310833E-2</v>
      </c>
      <c r="O254" s="84"/>
      <c r="P254" s="85">
        <f t="shared" si="434"/>
        <v>0.12003365621408636</v>
      </c>
      <c r="Q254" s="87">
        <f t="shared" si="435"/>
        <v>4.7340045031310833E-2</v>
      </c>
      <c r="R254" s="96">
        <f t="shared" si="436"/>
        <v>0.83262629875460281</v>
      </c>
      <c r="AB254" s="119">
        <f t="shared" si="437"/>
        <v>13195.285714285714</v>
      </c>
      <c r="AC254" s="120">
        <f t="shared" si="438"/>
        <v>68.428571428571431</v>
      </c>
    </row>
    <row r="255" spans="1:29" ht="13.8" x14ac:dyDescent="0.25">
      <c r="A255" s="95">
        <v>44113</v>
      </c>
      <c r="B255" s="81">
        <v>702148</v>
      </c>
      <c r="C255" s="81">
        <v>32356</v>
      </c>
      <c r="D255" s="81">
        <v>81763</v>
      </c>
      <c r="E255" s="81"/>
      <c r="F255" s="81">
        <f t="shared" si="425"/>
        <v>19956</v>
      </c>
      <c r="G255" s="81">
        <f t="shared" si="426"/>
        <v>61</v>
      </c>
      <c r="H255" s="81">
        <f t="shared" si="427"/>
        <v>-123</v>
      </c>
      <c r="I255" s="81">
        <f t="shared" si="428"/>
        <v>588029</v>
      </c>
      <c r="J255" s="82">
        <f t="shared" si="429"/>
        <v>3.5504186760327086E-2</v>
      </c>
      <c r="K255" s="82">
        <f t="shared" si="430"/>
        <v>1.073922864169884E-4</v>
      </c>
      <c r="L255" s="82">
        <f t="shared" si="431"/>
        <v>-2.165451021195012E-4</v>
      </c>
      <c r="M255" s="81">
        <f t="shared" si="432"/>
        <v>-325.27046170838946</v>
      </c>
      <c r="N255" s="84">
        <f t="shared" si="433"/>
        <v>4.6081452913061066E-2</v>
      </c>
      <c r="O255" s="84"/>
      <c r="P255" s="85">
        <f t="shared" si="434"/>
        <v>0.11644695990019198</v>
      </c>
      <c r="Q255" s="87">
        <f t="shared" si="435"/>
        <v>4.6081452913061066E-2</v>
      </c>
      <c r="R255" s="96">
        <f t="shared" si="436"/>
        <v>0.83747158718674697</v>
      </c>
      <c r="AB255" s="119">
        <f t="shared" si="437"/>
        <v>14311</v>
      </c>
      <c r="AC255" s="120">
        <f t="shared" si="438"/>
        <v>57.714285714285715</v>
      </c>
    </row>
    <row r="256" spans="1:29" ht="13.8" x14ac:dyDescent="0.25">
      <c r="A256" s="95">
        <v>44114</v>
      </c>
      <c r="B256" s="81">
        <v>702148</v>
      </c>
      <c r="C256" s="81">
        <v>32356</v>
      </c>
      <c r="D256" s="81">
        <v>81739</v>
      </c>
      <c r="E256" s="81"/>
      <c r="F256" s="81">
        <f t="shared" si="425"/>
        <v>0</v>
      </c>
      <c r="G256" s="81">
        <f t="shared" si="426"/>
        <v>0</v>
      </c>
      <c r="H256" s="81">
        <f t="shared" si="427"/>
        <v>-24</v>
      </c>
      <c r="I256" s="81">
        <f t="shared" si="428"/>
        <v>588053</v>
      </c>
      <c r="J256" s="82">
        <f t="shared" si="429"/>
        <v>0</v>
      </c>
      <c r="K256" s="82">
        <f t="shared" si="430"/>
        <v>0</v>
      </c>
      <c r="L256" s="82">
        <f t="shared" si="431"/>
        <v>-4.0814313579772425E-5</v>
      </c>
      <c r="M256" s="81">
        <f t="shared" si="432"/>
        <v>0</v>
      </c>
      <c r="N256" s="84">
        <f t="shared" si="433"/>
        <v>4.6081452913061066E-2</v>
      </c>
      <c r="O256" s="84"/>
      <c r="P256" s="85">
        <f t="shared" si="434"/>
        <v>0.11641277907221839</v>
      </c>
      <c r="Q256" s="87">
        <f t="shared" si="435"/>
        <v>4.6081452913061066E-2</v>
      </c>
      <c r="R256" s="96">
        <f t="shared" si="436"/>
        <v>0.83750576801472054</v>
      </c>
      <c r="AB256" s="119">
        <f t="shared" si="437"/>
        <v>14311</v>
      </c>
      <c r="AC256" s="120">
        <f t="shared" si="438"/>
        <v>57.714285714285715</v>
      </c>
    </row>
    <row r="257" spans="1:29" ht="13.8" x14ac:dyDescent="0.25">
      <c r="A257" s="95">
        <v>44115</v>
      </c>
      <c r="B257" s="81">
        <v>702148</v>
      </c>
      <c r="C257" s="81">
        <v>32356</v>
      </c>
      <c r="D257" s="81">
        <v>81739</v>
      </c>
      <c r="E257" s="81"/>
      <c r="F257" s="81">
        <f t="shared" si="425"/>
        <v>0</v>
      </c>
      <c r="G257" s="81">
        <f t="shared" si="426"/>
        <v>0</v>
      </c>
      <c r="H257" s="81">
        <f t="shared" si="427"/>
        <v>0</v>
      </c>
      <c r="I257" s="81">
        <f t="shared" si="428"/>
        <v>588053</v>
      </c>
      <c r="J257" s="82">
        <f t="shared" si="429"/>
        <v>0</v>
      </c>
      <c r="K257" s="82">
        <f t="shared" si="430"/>
        <v>0</v>
      </c>
      <c r="L257" s="82">
        <f t="shared" si="431"/>
        <v>0</v>
      </c>
      <c r="M257" s="81" t="e">
        <f t="shared" si="432"/>
        <v>#DIV/0!</v>
      </c>
      <c r="N257" s="84">
        <f t="shared" si="433"/>
        <v>4.6081452913061066E-2</v>
      </c>
      <c r="O257" s="84"/>
      <c r="P257" s="85">
        <f t="shared" si="434"/>
        <v>0.11641277907221839</v>
      </c>
      <c r="Q257" s="87">
        <f t="shared" si="435"/>
        <v>4.6081452913061066E-2</v>
      </c>
      <c r="R257" s="96">
        <f t="shared" si="436"/>
        <v>0.83750576801472054</v>
      </c>
      <c r="AB257" s="119">
        <f t="shared" si="437"/>
        <v>14311</v>
      </c>
      <c r="AC257" s="120">
        <f t="shared" si="438"/>
        <v>57.714285714285715</v>
      </c>
    </row>
    <row r="258" spans="1:29" ht="13.8" x14ac:dyDescent="0.25">
      <c r="A258" s="95">
        <v>44116</v>
      </c>
      <c r="B258" s="81">
        <v>745104</v>
      </c>
      <c r="C258" s="81">
        <v>32456</v>
      </c>
      <c r="D258" s="81">
        <v>82402</v>
      </c>
      <c r="E258" s="81"/>
      <c r="F258" s="81">
        <f t="shared" si="425"/>
        <v>42956</v>
      </c>
      <c r="G258" s="81">
        <f t="shared" si="426"/>
        <v>100</v>
      </c>
      <c r="H258" s="81">
        <f t="shared" si="427"/>
        <v>663</v>
      </c>
      <c r="I258" s="81">
        <f t="shared" si="428"/>
        <v>630246</v>
      </c>
      <c r="J258" s="82">
        <f t="shared" si="429"/>
        <v>7.3842158577393513E-2</v>
      </c>
      <c r="K258" s="82">
        <f t="shared" si="430"/>
        <v>1.7005269933152283E-4</v>
      </c>
      <c r="L258" s="82">
        <f t="shared" si="431"/>
        <v>1.1274493965679965E-3</v>
      </c>
      <c r="M258" s="81">
        <f t="shared" si="432"/>
        <v>56.911012946149391</v>
      </c>
      <c r="N258" s="84">
        <f t="shared" si="433"/>
        <v>4.3559019948893038E-2</v>
      </c>
      <c r="O258" s="84"/>
      <c r="P258" s="85">
        <f t="shared" si="434"/>
        <v>0.11059127316455153</v>
      </c>
      <c r="Q258" s="87">
        <f t="shared" si="435"/>
        <v>4.3559019948893038E-2</v>
      </c>
      <c r="R258" s="96">
        <f t="shared" si="436"/>
        <v>0.84584970688655536</v>
      </c>
      <c r="AB258" s="119">
        <f t="shared" si="437"/>
        <v>15558.285714285714</v>
      </c>
      <c r="AC258" s="120">
        <f t="shared" si="438"/>
        <v>51.428571428571431</v>
      </c>
    </row>
    <row r="259" spans="1:29" ht="13.8" x14ac:dyDescent="0.25">
      <c r="A259" s="95">
        <v>44117</v>
      </c>
      <c r="B259" s="81">
        <v>766421</v>
      </c>
      <c r="C259" s="81">
        <v>32714</v>
      </c>
      <c r="D259" s="81">
        <v>83544</v>
      </c>
      <c r="E259" s="81"/>
      <c r="F259" s="81">
        <f t="shared" si="425"/>
        <v>21317</v>
      </c>
      <c r="G259" s="81">
        <f t="shared" si="426"/>
        <v>258</v>
      </c>
      <c r="H259" s="81">
        <f t="shared" si="427"/>
        <v>1142</v>
      </c>
      <c r="I259" s="81">
        <f t="shared" si="428"/>
        <v>650163</v>
      </c>
      <c r="J259" s="82">
        <f t="shared" si="429"/>
        <v>3.4213855505482747E-2</v>
      </c>
      <c r="K259" s="82">
        <f t="shared" si="430"/>
        <v>4.0936396264315837E-4</v>
      </c>
      <c r="L259" s="82">
        <f t="shared" si="431"/>
        <v>1.811990873404988E-3</v>
      </c>
      <c r="M259" s="81">
        <f t="shared" si="432"/>
        <v>15.402246840648912</v>
      </c>
      <c r="N259" s="84">
        <f t="shared" si="433"/>
        <v>4.2684112256840559E-2</v>
      </c>
      <c r="O259" s="84"/>
      <c r="P259" s="85">
        <f t="shared" si="434"/>
        <v>0.10900536389269083</v>
      </c>
      <c r="Q259" s="87">
        <f t="shared" si="435"/>
        <v>4.2684112256840559E-2</v>
      </c>
      <c r="R259" s="96">
        <f t="shared" si="436"/>
        <v>0.84831052385046868</v>
      </c>
      <c r="AB259" s="119">
        <f t="shared" si="437"/>
        <v>17127.142857142859</v>
      </c>
      <c r="AC259" s="120">
        <f t="shared" si="438"/>
        <v>82</v>
      </c>
    </row>
    <row r="260" spans="1:29" ht="13.8" x14ac:dyDescent="0.25">
      <c r="A260" s="95">
        <v>44118</v>
      </c>
      <c r="B260" s="81">
        <v>788117</v>
      </c>
      <c r="C260" s="81">
        <v>32788</v>
      </c>
      <c r="D260" s="81">
        <v>84266</v>
      </c>
      <c r="E260" s="81"/>
      <c r="F260" s="81">
        <f t="shared" si="425"/>
        <v>21696</v>
      </c>
      <c r="G260" s="81">
        <f t="shared" si="426"/>
        <v>74</v>
      </c>
      <c r="H260" s="81">
        <f t="shared" si="427"/>
        <v>722</v>
      </c>
      <c r="I260" s="81">
        <f t="shared" si="428"/>
        <v>671063</v>
      </c>
      <c r="J260" s="82">
        <f t="shared" si="429"/>
        <v>3.3766569768990853E-2</v>
      </c>
      <c r="K260" s="82">
        <f t="shared" si="430"/>
        <v>1.1381761189117191E-4</v>
      </c>
      <c r="L260" s="82">
        <f t="shared" si="431"/>
        <v>1.1104907538571098E-3</v>
      </c>
      <c r="M260" s="81">
        <f t="shared" si="432"/>
        <v>27.580118468236684</v>
      </c>
      <c r="N260" s="84">
        <f t="shared" si="433"/>
        <v>4.1602959966603945E-2</v>
      </c>
      <c r="O260" s="84"/>
      <c r="P260" s="85">
        <f t="shared" si="434"/>
        <v>0.10692067294576821</v>
      </c>
      <c r="Q260" s="87">
        <f t="shared" si="435"/>
        <v>4.1602959966603945E-2</v>
      </c>
      <c r="R260" s="96">
        <f t="shared" si="436"/>
        <v>0.85147636708762786</v>
      </c>
      <c r="AB260" s="119">
        <f t="shared" si="437"/>
        <v>17705.571428571428</v>
      </c>
      <c r="AC260" s="120">
        <f t="shared" si="438"/>
        <v>81.285714285714292</v>
      </c>
    </row>
    <row r="261" spans="1:29" ht="13.8" x14ac:dyDescent="0.25">
      <c r="A261" s="95">
        <v>44119</v>
      </c>
      <c r="B261" s="81">
        <v>818707</v>
      </c>
      <c r="C261" s="81">
        <v>32876</v>
      </c>
      <c r="D261" s="81">
        <v>84933</v>
      </c>
      <c r="E261" s="81"/>
      <c r="F261" s="81">
        <f t="shared" si="425"/>
        <v>30590</v>
      </c>
      <c r="G261" s="81">
        <f t="shared" si="426"/>
        <v>88</v>
      </c>
      <c r="H261" s="81">
        <f t="shared" si="427"/>
        <v>667</v>
      </c>
      <c r="I261" s="81">
        <f t="shared" si="428"/>
        <v>700898</v>
      </c>
      <c r="J261" s="82">
        <f t="shared" si="429"/>
        <v>4.6141509573878109E-2</v>
      </c>
      <c r="K261" s="82">
        <f t="shared" si="430"/>
        <v>1.3113522873411289E-4</v>
      </c>
      <c r="L261" s="82">
        <f t="shared" si="431"/>
        <v>9.9394542688242393E-4</v>
      </c>
      <c r="M261" s="81">
        <f t="shared" si="432"/>
        <v>41.011734886324987</v>
      </c>
      <c r="N261" s="84">
        <f t="shared" si="433"/>
        <v>4.0156002086216433E-2</v>
      </c>
      <c r="O261" s="84"/>
      <c r="P261" s="85">
        <f t="shared" si="434"/>
        <v>0.10374041018337452</v>
      </c>
      <c r="Q261" s="87">
        <f t="shared" si="435"/>
        <v>4.0156002086216433E-2</v>
      </c>
      <c r="R261" s="96">
        <f t="shared" si="436"/>
        <v>0.85610358773040907</v>
      </c>
      <c r="AB261" s="119">
        <f t="shared" si="437"/>
        <v>19502.142857142859</v>
      </c>
      <c r="AC261" s="120">
        <f t="shared" si="438"/>
        <v>83</v>
      </c>
    </row>
    <row r="262" spans="1:29" ht="13.8" x14ac:dyDescent="0.25">
      <c r="A262" s="95">
        <v>44120</v>
      </c>
      <c r="B262" s="81">
        <v>843475</v>
      </c>
      <c r="C262" s="81">
        <v>33054</v>
      </c>
      <c r="D262" s="81">
        <v>85035</v>
      </c>
      <c r="E262" s="81"/>
      <c r="F262" s="81">
        <f t="shared" si="425"/>
        <v>24768</v>
      </c>
      <c r="G262" s="81">
        <f t="shared" si="426"/>
        <v>178</v>
      </c>
      <c r="H262" s="81">
        <f t="shared" si="427"/>
        <v>102</v>
      </c>
      <c r="I262" s="81">
        <f t="shared" si="428"/>
        <v>725386</v>
      </c>
      <c r="J262" s="82">
        <f t="shared" si="429"/>
        <v>3.5786382519458301E-2</v>
      </c>
      <c r="K262" s="82">
        <f t="shared" si="430"/>
        <v>2.5395991998835779E-4</v>
      </c>
      <c r="L262" s="82">
        <f t="shared" si="431"/>
        <v>1.4552759460007019E-4</v>
      </c>
      <c r="M262" s="81">
        <f t="shared" si="432"/>
        <v>89.580728339726022</v>
      </c>
      <c r="N262" s="84">
        <f t="shared" si="433"/>
        <v>3.9187883458312339E-2</v>
      </c>
      <c r="O262" s="84"/>
      <c r="P262" s="85">
        <f t="shared" si="434"/>
        <v>0.10081508047067192</v>
      </c>
      <c r="Q262" s="87">
        <f t="shared" si="435"/>
        <v>3.9187883458312339E-2</v>
      </c>
      <c r="R262" s="96">
        <f t="shared" si="436"/>
        <v>0.85999703607101574</v>
      </c>
      <c r="AB262" s="119">
        <f t="shared" si="437"/>
        <v>20189.571428571428</v>
      </c>
      <c r="AC262" s="120">
        <f t="shared" si="438"/>
        <v>99.714285714285708</v>
      </c>
    </row>
    <row r="263" spans="1:29" ht="13.8" x14ac:dyDescent="0.25">
      <c r="A263" s="95">
        <v>44121</v>
      </c>
      <c r="B263" s="81">
        <v>843471</v>
      </c>
      <c r="C263" s="81">
        <v>33054</v>
      </c>
      <c r="D263" s="81">
        <v>85008</v>
      </c>
      <c r="E263" s="81"/>
      <c r="F263" s="81">
        <f t="shared" si="425"/>
        <v>-4</v>
      </c>
      <c r="G263" s="81">
        <f t="shared" si="426"/>
        <v>0</v>
      </c>
      <c r="H263" s="81">
        <f t="shared" si="427"/>
        <v>-27</v>
      </c>
      <c r="I263" s="81">
        <f t="shared" si="428"/>
        <v>725409</v>
      </c>
      <c r="J263" s="82">
        <f t="shared" si="429"/>
        <v>-5.5864950915701234E-6</v>
      </c>
      <c r="K263" s="82">
        <f t="shared" si="430"/>
        <v>0</v>
      </c>
      <c r="L263" s="82">
        <f t="shared" si="431"/>
        <v>-3.7221562037315304E-5</v>
      </c>
      <c r="M263" s="81">
        <f t="shared" si="432"/>
        <v>0.15008760475902538</v>
      </c>
      <c r="N263" s="84">
        <f t="shared" si="433"/>
        <v>3.9188069299359432E-2</v>
      </c>
      <c r="O263" s="84"/>
      <c r="P263" s="85">
        <f t="shared" si="434"/>
        <v>0.1007835479820883</v>
      </c>
      <c r="Q263" s="87">
        <f t="shared" si="435"/>
        <v>3.9188069299359432E-2</v>
      </c>
      <c r="R263" s="96">
        <f t="shared" si="436"/>
        <v>0.8600283827185522</v>
      </c>
      <c r="AB263" s="119">
        <f t="shared" si="437"/>
        <v>20189</v>
      </c>
      <c r="AC263" s="120">
        <f t="shared" si="438"/>
        <v>99.714285714285708</v>
      </c>
    </row>
    <row r="264" spans="1:29" ht="13.8" x14ac:dyDescent="0.25">
      <c r="A264" s="95">
        <v>44122</v>
      </c>
      <c r="B264" s="81">
        <v>843471</v>
      </c>
      <c r="C264" s="81">
        <v>33054</v>
      </c>
      <c r="D264" s="81">
        <v>85008</v>
      </c>
      <c r="E264" s="81"/>
      <c r="F264" s="81">
        <f t="shared" si="425"/>
        <v>0</v>
      </c>
      <c r="G264" s="81">
        <f t="shared" si="426"/>
        <v>0</v>
      </c>
      <c r="H264" s="81">
        <f t="shared" si="427"/>
        <v>0</v>
      </c>
      <c r="I264" s="81">
        <f t="shared" si="428"/>
        <v>725409</v>
      </c>
      <c r="J264" s="82">
        <f t="shared" si="429"/>
        <v>0</v>
      </c>
      <c r="K264" s="82">
        <f t="shared" si="430"/>
        <v>0</v>
      </c>
      <c r="L264" s="82">
        <f t="shared" si="431"/>
        <v>0</v>
      </c>
      <c r="M264" s="81" t="e">
        <f t="shared" si="432"/>
        <v>#DIV/0!</v>
      </c>
      <c r="N264" s="84">
        <f t="shared" si="433"/>
        <v>3.9188069299359432E-2</v>
      </c>
      <c r="O264" s="84"/>
      <c r="P264" s="85">
        <f t="shared" si="434"/>
        <v>0.1007835479820883</v>
      </c>
      <c r="Q264" s="87">
        <f t="shared" si="435"/>
        <v>3.9188069299359432E-2</v>
      </c>
      <c r="R264" s="96">
        <f t="shared" si="436"/>
        <v>0.8600283827185522</v>
      </c>
      <c r="AB264" s="119">
        <f t="shared" si="437"/>
        <v>20189</v>
      </c>
      <c r="AC264" s="120">
        <f t="shared" si="438"/>
        <v>99.714285714285708</v>
      </c>
    </row>
    <row r="265" spans="1:29" ht="13.8" x14ac:dyDescent="0.25">
      <c r="A265" s="95">
        <v>44123</v>
      </c>
      <c r="B265" s="81">
        <v>918679</v>
      </c>
      <c r="C265" s="81">
        <v>33374</v>
      </c>
      <c r="D265" s="81">
        <v>86234</v>
      </c>
      <c r="E265" s="81"/>
      <c r="F265" s="81">
        <f t="shared" si="425"/>
        <v>75208</v>
      </c>
      <c r="G265" s="81">
        <f t="shared" si="426"/>
        <v>320</v>
      </c>
      <c r="H265" s="81">
        <f t="shared" si="427"/>
        <v>1226</v>
      </c>
      <c r="I265" s="81">
        <f t="shared" si="428"/>
        <v>799071</v>
      </c>
      <c r="J265" s="82">
        <f t="shared" si="429"/>
        <v>0.10503394385248434</v>
      </c>
      <c r="K265" s="82">
        <f t="shared" si="430"/>
        <v>4.4113045192436265E-4</v>
      </c>
      <c r="L265" s="82">
        <f t="shared" si="431"/>
        <v>1.6900810439352146E-3</v>
      </c>
      <c r="M265" s="81">
        <f t="shared" si="432"/>
        <v>49.283679285955238</v>
      </c>
      <c r="N265" s="84">
        <f t="shared" si="433"/>
        <v>3.6328249584457684E-2</v>
      </c>
      <c r="O265" s="84"/>
      <c r="P265" s="85">
        <f t="shared" si="434"/>
        <v>9.3867390024154243E-2</v>
      </c>
      <c r="Q265" s="87">
        <f t="shared" si="435"/>
        <v>3.6328249584457684E-2</v>
      </c>
      <c r="R265" s="96">
        <f t="shared" si="436"/>
        <v>0.86980436039138809</v>
      </c>
      <c r="AB265" s="119">
        <f t="shared" si="437"/>
        <v>24796.428571428572</v>
      </c>
      <c r="AC265" s="120">
        <f t="shared" si="438"/>
        <v>131.14285714285714</v>
      </c>
    </row>
    <row r="266" spans="1:29" ht="13.8" x14ac:dyDescent="0.25">
      <c r="A266" s="95">
        <v>44124</v>
      </c>
      <c r="B266" s="81">
        <v>939147</v>
      </c>
      <c r="C266" s="81">
        <v>33636</v>
      </c>
      <c r="D266" s="81">
        <v>87138</v>
      </c>
      <c r="E266" s="81"/>
      <c r="F266" s="81">
        <f t="shared" si="425"/>
        <v>20468</v>
      </c>
      <c r="G266" s="81">
        <f t="shared" si="426"/>
        <v>262</v>
      </c>
      <c r="H266" s="81">
        <f t="shared" si="427"/>
        <v>904</v>
      </c>
      <c r="I266" s="81">
        <f t="shared" si="428"/>
        <v>818373</v>
      </c>
      <c r="J266" s="82">
        <f t="shared" si="429"/>
        <v>2.5980401091460752E-2</v>
      </c>
      <c r="K266" s="82">
        <f t="shared" si="430"/>
        <v>3.2788075152270573E-4</v>
      </c>
      <c r="L266" s="82">
        <f t="shared" si="431"/>
        <v>1.1313137380783436E-3</v>
      </c>
      <c r="M266" s="81">
        <f t="shared" si="432"/>
        <v>17.804618422431073</v>
      </c>
      <c r="N266" s="84">
        <f t="shared" si="433"/>
        <v>3.5815479365850077E-2</v>
      </c>
      <c r="O266" s="84"/>
      <c r="P266" s="85">
        <f t="shared" si="434"/>
        <v>9.2784196723196682E-2</v>
      </c>
      <c r="Q266" s="87">
        <f t="shared" si="435"/>
        <v>3.5815479365850077E-2</v>
      </c>
      <c r="R266" s="96">
        <f t="shared" si="436"/>
        <v>0.87140032391095323</v>
      </c>
      <c r="AB266" s="119">
        <f t="shared" si="437"/>
        <v>24675.142857142859</v>
      </c>
      <c r="AC266" s="120">
        <f t="shared" si="438"/>
        <v>131.71428571428572</v>
      </c>
    </row>
    <row r="267" spans="1:29" ht="13.8" x14ac:dyDescent="0.25">
      <c r="A267" s="95">
        <v>44125</v>
      </c>
      <c r="B267" s="81">
        <v>965451</v>
      </c>
      <c r="C267" s="81">
        <v>33777</v>
      </c>
      <c r="D267" s="81">
        <v>87951</v>
      </c>
      <c r="E267" s="81"/>
      <c r="F267" s="81">
        <f t="shared" si="425"/>
        <v>26304</v>
      </c>
      <c r="G267" s="81">
        <f t="shared" si="426"/>
        <v>141</v>
      </c>
      <c r="H267" s="81">
        <f t="shared" si="427"/>
        <v>813</v>
      </c>
      <c r="I267" s="81">
        <f t="shared" si="428"/>
        <v>843723</v>
      </c>
      <c r="J267" s="82">
        <f t="shared" si="429"/>
        <v>3.2611026170392812E-2</v>
      </c>
      <c r="K267" s="82">
        <f t="shared" si="430"/>
        <v>1.7229307418499876E-4</v>
      </c>
      <c r="L267" s="82">
        <f t="shared" si="431"/>
        <v>9.9343453413052482E-4</v>
      </c>
      <c r="M267" s="81">
        <f t="shared" si="432"/>
        <v>27.974825283168638</v>
      </c>
      <c r="N267" s="84">
        <f t="shared" si="433"/>
        <v>3.4985721698977991E-2</v>
      </c>
      <c r="O267" s="84"/>
      <c r="P267" s="85">
        <f t="shared" si="434"/>
        <v>9.1098357140859551E-2</v>
      </c>
      <c r="Q267" s="87">
        <f t="shared" si="435"/>
        <v>3.4985721698977991E-2</v>
      </c>
      <c r="R267" s="96">
        <f t="shared" si="436"/>
        <v>0.87391592116016248</v>
      </c>
      <c r="AB267" s="119">
        <f t="shared" si="437"/>
        <v>25333.428571428572</v>
      </c>
      <c r="AC267" s="120">
        <f t="shared" si="438"/>
        <v>141.28571428571428</v>
      </c>
    </row>
    <row r="268" spans="1:29" ht="13.8" x14ac:dyDescent="0.25">
      <c r="A268" s="95">
        <v>44126</v>
      </c>
      <c r="B268" s="81">
        <v>1007026</v>
      </c>
      <c r="C268" s="81">
        <v>33939</v>
      </c>
      <c r="D268" s="81">
        <v>88898</v>
      </c>
      <c r="E268" s="81"/>
      <c r="F268" s="81">
        <f t="shared" si="425"/>
        <v>41575</v>
      </c>
      <c r="G268" s="81">
        <f t="shared" si="426"/>
        <v>162</v>
      </c>
      <c r="H268" s="81">
        <f t="shared" si="427"/>
        <v>947</v>
      </c>
      <c r="I268" s="81">
        <f t="shared" si="428"/>
        <v>884189</v>
      </c>
      <c r="J268" s="82">
        <f t="shared" si="429"/>
        <v>5.0015421717286949E-2</v>
      </c>
      <c r="K268" s="82">
        <f t="shared" si="430"/>
        <v>1.920061441966143E-4</v>
      </c>
      <c r="L268" s="82">
        <f t="shared" si="431"/>
        <v>1.1224062873715663E-3</v>
      </c>
      <c r="M268" s="81">
        <f t="shared" si="432"/>
        <v>38.051543424323263</v>
      </c>
      <c r="N268" s="84">
        <f t="shared" si="433"/>
        <v>3.3702208284592451E-2</v>
      </c>
      <c r="O268" s="84"/>
      <c r="P268" s="85">
        <f t="shared" si="434"/>
        <v>8.8277760455042875E-2</v>
      </c>
      <c r="Q268" s="87">
        <f t="shared" si="435"/>
        <v>3.3702208284592451E-2</v>
      </c>
      <c r="R268" s="96">
        <f t="shared" si="436"/>
        <v>0.87802003126036465</v>
      </c>
      <c r="AB268" s="119">
        <f t="shared" si="437"/>
        <v>26902.714285714286</v>
      </c>
      <c r="AC268" s="120">
        <f t="shared" si="438"/>
        <v>151.85714285714286</v>
      </c>
    </row>
    <row r="269" spans="1:29" ht="13.8" x14ac:dyDescent="0.25">
      <c r="A269" s="95">
        <v>44127</v>
      </c>
      <c r="B269" s="81">
        <v>1048842</v>
      </c>
      <c r="C269" s="81">
        <v>34236</v>
      </c>
      <c r="D269" s="81">
        <v>89600</v>
      </c>
      <c r="E269" s="81"/>
      <c r="F269" s="81">
        <f t="shared" si="425"/>
        <v>41816</v>
      </c>
      <c r="G269" s="81">
        <f t="shared" si="426"/>
        <v>297</v>
      </c>
      <c r="H269" s="81">
        <f t="shared" si="427"/>
        <v>702</v>
      </c>
      <c r="I269" s="81">
        <f t="shared" si="428"/>
        <v>925006</v>
      </c>
      <c r="J269" s="82">
        <f t="shared" si="429"/>
        <v>4.8034116367858197E-2</v>
      </c>
      <c r="K269" s="82">
        <f t="shared" si="430"/>
        <v>3.3590103473352416E-4</v>
      </c>
      <c r="L269" s="82">
        <f t="shared" si="431"/>
        <v>7.9394790027923889E-4</v>
      </c>
      <c r="M269" s="81">
        <f t="shared" si="432"/>
        <v>42.513751068248418</v>
      </c>
      <c r="N269" s="84">
        <f t="shared" si="433"/>
        <v>3.2641713432528446E-2</v>
      </c>
      <c r="O269" s="84"/>
      <c r="P269" s="85">
        <f t="shared" si="434"/>
        <v>8.5427547714527069E-2</v>
      </c>
      <c r="Q269" s="87">
        <f t="shared" si="435"/>
        <v>3.2641713432528446E-2</v>
      </c>
      <c r="R269" s="96">
        <f t="shared" si="436"/>
        <v>0.88193073885294448</v>
      </c>
      <c r="AB269" s="119">
        <f t="shared" si="437"/>
        <v>29338.142857142859</v>
      </c>
      <c r="AC269" s="120">
        <f t="shared" si="438"/>
        <v>168.85714285714286</v>
      </c>
    </row>
    <row r="270" spans="1:29" ht="13.8" x14ac:dyDescent="0.25">
      <c r="A270" s="95">
        <v>44128</v>
      </c>
      <c r="B270" s="81">
        <v>1048842</v>
      </c>
      <c r="C270" s="81">
        <v>34236</v>
      </c>
      <c r="D270" s="81">
        <v>89600</v>
      </c>
      <c r="E270" s="81"/>
      <c r="F270" s="81">
        <f t="shared" si="425"/>
        <v>0</v>
      </c>
      <c r="G270" s="81">
        <f t="shared" si="426"/>
        <v>0</v>
      </c>
      <c r="H270" s="81">
        <f t="shared" si="427"/>
        <v>0</v>
      </c>
      <c r="I270" s="81">
        <f t="shared" si="428"/>
        <v>925006</v>
      </c>
      <c r="J270" s="82">
        <f t="shared" si="429"/>
        <v>0</v>
      </c>
      <c r="K270" s="82">
        <f t="shared" si="430"/>
        <v>0</v>
      </c>
      <c r="L270" s="82">
        <f t="shared" si="431"/>
        <v>0</v>
      </c>
      <c r="M270" s="81" t="e">
        <f t="shared" si="432"/>
        <v>#DIV/0!</v>
      </c>
      <c r="N270" s="84">
        <f t="shared" si="433"/>
        <v>3.2641713432528446E-2</v>
      </c>
      <c r="O270" s="84"/>
      <c r="P270" s="85">
        <f t="shared" si="434"/>
        <v>8.5427547714527069E-2</v>
      </c>
      <c r="Q270" s="87">
        <f t="shared" si="435"/>
        <v>3.2641713432528446E-2</v>
      </c>
      <c r="R270" s="96">
        <f t="shared" si="436"/>
        <v>0.88193073885294448</v>
      </c>
      <c r="AB270" s="119">
        <f t="shared" si="437"/>
        <v>29338.714285714286</v>
      </c>
      <c r="AC270" s="120">
        <f t="shared" si="438"/>
        <v>168.85714285714286</v>
      </c>
    </row>
    <row r="271" spans="1:29" ht="13.8" x14ac:dyDescent="0.25">
      <c r="A271" s="95">
        <v>44129</v>
      </c>
      <c r="B271" s="81">
        <v>1048842</v>
      </c>
      <c r="C271" s="81">
        <v>34236</v>
      </c>
      <c r="D271" s="81">
        <v>89600</v>
      </c>
      <c r="E271" s="81"/>
      <c r="F271" s="81">
        <f t="shared" ref="F271:F284" si="439">B271-B270</f>
        <v>0</v>
      </c>
      <c r="G271" s="81">
        <f t="shared" ref="G271:G284" si="440">C271-C270</f>
        <v>0</v>
      </c>
      <c r="H271" s="81">
        <f t="shared" ref="H271:H284" si="441">D271-D270</f>
        <v>0</v>
      </c>
      <c r="I271" s="81">
        <f t="shared" ref="I271:I284" si="442">B271-C271-D271</f>
        <v>925006</v>
      </c>
      <c r="J271" s="82">
        <f t="shared" ref="J271:J284" si="443">F271/I270*$B$2/($B$2-B270)</f>
        <v>0</v>
      </c>
      <c r="K271" s="82">
        <f t="shared" ref="K271:K284" si="444">G271/I270</f>
        <v>0</v>
      </c>
      <c r="L271" s="82">
        <f t="shared" ref="L271:L284" si="445">H271/I270</f>
        <v>0</v>
      </c>
      <c r="M271" s="81" t="e">
        <f t="shared" ref="M271:M284" si="446">J271/(K271+L271)</f>
        <v>#DIV/0!</v>
      </c>
      <c r="N271" s="84">
        <f t="shared" ref="N271:N284" si="447">C271/B271</f>
        <v>3.2641713432528446E-2</v>
      </c>
      <c r="O271" s="84"/>
      <c r="P271" s="85">
        <f t="shared" ref="P271:P284" si="448">D271/B271</f>
        <v>8.5427547714527069E-2</v>
      </c>
      <c r="Q271" s="87">
        <f t="shared" ref="Q271:Q284" si="449">N271</f>
        <v>3.2641713432528446E-2</v>
      </c>
      <c r="R271" s="96">
        <f t="shared" ref="R271:R284" si="450">IF(P271="","",1-SUM(P271:Q271))</f>
        <v>0.88193073885294448</v>
      </c>
      <c r="AB271" s="119">
        <f t="shared" ref="AB271:AB284" si="451">AVERAGE(F265:F271)</f>
        <v>29338.714285714286</v>
      </c>
      <c r="AC271" s="120">
        <f t="shared" ref="AC271:AC284" si="452">AVERAGE(G265:G271)</f>
        <v>168.85714285714286</v>
      </c>
    </row>
    <row r="272" spans="1:29" ht="13.8" x14ac:dyDescent="0.25">
      <c r="A272" s="95">
        <v>44130</v>
      </c>
      <c r="B272" s="81">
        <v>1172754</v>
      </c>
      <c r="C272" s="81">
        <v>34746</v>
      </c>
      <c r="D272" s="81">
        <v>91461</v>
      </c>
      <c r="E272" s="81"/>
      <c r="F272" s="81">
        <f t="shared" si="439"/>
        <v>123912</v>
      </c>
      <c r="G272" s="81">
        <f t="shared" si="440"/>
        <v>510</v>
      </c>
      <c r="H272" s="81">
        <f t="shared" si="441"/>
        <v>1861</v>
      </c>
      <c r="I272" s="81">
        <f t="shared" si="442"/>
        <v>1046547</v>
      </c>
      <c r="J272" s="82">
        <f t="shared" si="443"/>
        <v>0.13614569582808611</v>
      </c>
      <c r="K272" s="82">
        <f t="shared" si="444"/>
        <v>5.5134777504145917E-4</v>
      </c>
      <c r="L272" s="82">
        <f t="shared" si="445"/>
        <v>2.0118788418669715E-3</v>
      </c>
      <c r="M272" s="81">
        <f t="shared" si="446"/>
        <v>53.114966476235608</v>
      </c>
      <c r="N272" s="84">
        <f t="shared" si="447"/>
        <v>2.9627696857141395E-2</v>
      </c>
      <c r="O272" s="84"/>
      <c r="P272" s="85">
        <f t="shared" si="448"/>
        <v>7.7988222593996695E-2</v>
      </c>
      <c r="Q272" s="87">
        <f t="shared" si="449"/>
        <v>2.9627696857141395E-2</v>
      </c>
      <c r="R272" s="96">
        <f t="shared" si="450"/>
        <v>0.89238408054886187</v>
      </c>
      <c r="AB272" s="119">
        <f t="shared" si="451"/>
        <v>36296.428571428572</v>
      </c>
      <c r="AC272" s="120">
        <f t="shared" si="452"/>
        <v>196</v>
      </c>
    </row>
    <row r="273" spans="1:29" ht="13.8" x14ac:dyDescent="0.25">
      <c r="A273" s="95">
        <v>44131</v>
      </c>
      <c r="B273" s="81">
        <v>1206014</v>
      </c>
      <c r="C273" s="81">
        <v>35268</v>
      </c>
      <c r="D273" s="81">
        <v>92830</v>
      </c>
      <c r="E273" s="81"/>
      <c r="F273" s="81">
        <f t="shared" si="439"/>
        <v>33260</v>
      </c>
      <c r="G273" s="81">
        <f t="shared" si="440"/>
        <v>522</v>
      </c>
      <c r="H273" s="81">
        <f t="shared" si="441"/>
        <v>1369</v>
      </c>
      <c r="I273" s="81">
        <f t="shared" si="442"/>
        <v>1077916</v>
      </c>
      <c r="J273" s="82">
        <f t="shared" si="443"/>
        <v>3.2362146758569042E-2</v>
      </c>
      <c r="K273" s="82">
        <f t="shared" si="444"/>
        <v>4.9878314112982976E-4</v>
      </c>
      <c r="L273" s="82">
        <f t="shared" si="445"/>
        <v>1.3081113413922164E-3</v>
      </c>
      <c r="M273" s="81">
        <f t="shared" si="446"/>
        <v>17.910368907318965</v>
      </c>
      <c r="N273" s="84">
        <f t="shared" si="447"/>
        <v>2.924344161842234E-2</v>
      </c>
      <c r="O273" s="84"/>
      <c r="P273" s="85">
        <f t="shared" si="448"/>
        <v>7.6972572457699492E-2</v>
      </c>
      <c r="Q273" s="87">
        <f t="shared" si="449"/>
        <v>2.924344161842234E-2</v>
      </c>
      <c r="R273" s="96">
        <f t="shared" si="450"/>
        <v>0.8937839859238782</v>
      </c>
      <c r="AB273" s="119">
        <f t="shared" si="451"/>
        <v>38123.857142857145</v>
      </c>
      <c r="AC273" s="120">
        <f t="shared" si="452"/>
        <v>233.14285714285714</v>
      </c>
    </row>
    <row r="274" spans="1:29" ht="13.8" x14ac:dyDescent="0.25">
      <c r="A274" s="95">
        <v>44132</v>
      </c>
      <c r="B274" s="81">
        <v>1240862</v>
      </c>
      <c r="C274" s="81">
        <v>35493</v>
      </c>
      <c r="D274" s="81">
        <v>94048</v>
      </c>
      <c r="E274" s="81"/>
      <c r="F274" s="81">
        <f t="shared" si="439"/>
        <v>34848</v>
      </c>
      <c r="G274" s="81">
        <f t="shared" si="440"/>
        <v>225</v>
      </c>
      <c r="H274" s="81">
        <f t="shared" si="441"/>
        <v>1218</v>
      </c>
      <c r="I274" s="81">
        <f t="shared" si="442"/>
        <v>1111321</v>
      </c>
      <c r="J274" s="82">
        <f t="shared" si="443"/>
        <v>3.2937615544154732E-2</v>
      </c>
      <c r="K274" s="82">
        <f t="shared" si="444"/>
        <v>2.0873611672894734E-4</v>
      </c>
      <c r="L274" s="82">
        <f t="shared" si="445"/>
        <v>1.1299581785593682E-3</v>
      </c>
      <c r="M274" s="81">
        <f t="shared" si="446"/>
        <v>24.604284682531596</v>
      </c>
      <c r="N274" s="84">
        <f t="shared" si="447"/>
        <v>2.8603503048687123E-2</v>
      </c>
      <c r="O274" s="84"/>
      <c r="P274" s="85">
        <f t="shared" si="448"/>
        <v>7.5792473296788843E-2</v>
      </c>
      <c r="Q274" s="87">
        <f t="shared" si="449"/>
        <v>2.8603503048687123E-2</v>
      </c>
      <c r="R274" s="96">
        <f t="shared" si="450"/>
        <v>0.89560402365452407</v>
      </c>
      <c r="AB274" s="119">
        <f t="shared" si="451"/>
        <v>39344.428571428572</v>
      </c>
      <c r="AC274" s="120">
        <f t="shared" si="452"/>
        <v>245.14285714285714</v>
      </c>
    </row>
    <row r="275" spans="1:29" ht="13.8" x14ac:dyDescent="0.25">
      <c r="A275" s="95">
        <v>44133</v>
      </c>
      <c r="B275" s="81">
        <v>1288478</v>
      </c>
      <c r="C275" s="81">
        <v>35728</v>
      </c>
      <c r="D275" s="81">
        <v>95358</v>
      </c>
      <c r="E275" s="81"/>
      <c r="F275" s="81">
        <f t="shared" si="439"/>
        <v>47616</v>
      </c>
      <c r="G275" s="81">
        <f t="shared" si="440"/>
        <v>235</v>
      </c>
      <c r="H275" s="81">
        <f t="shared" si="441"/>
        <v>1310</v>
      </c>
      <c r="I275" s="81">
        <f t="shared" si="442"/>
        <v>1157392</v>
      </c>
      <c r="J275" s="82">
        <f t="shared" si="443"/>
        <v>4.3676607034000198E-2</v>
      </c>
      <c r="K275" s="82">
        <f t="shared" si="444"/>
        <v>2.1146005519557355E-4</v>
      </c>
      <c r="L275" s="82">
        <f t="shared" si="445"/>
        <v>1.178777328962559E-3</v>
      </c>
      <c r="M275" s="81">
        <f t="shared" si="446"/>
        <v>31.416654113677758</v>
      </c>
      <c r="N275" s="84">
        <f t="shared" si="447"/>
        <v>2.7728839762883029E-2</v>
      </c>
      <c r="O275" s="84"/>
      <c r="P275" s="85">
        <f t="shared" si="448"/>
        <v>7.4008248491631207E-2</v>
      </c>
      <c r="Q275" s="87">
        <f t="shared" si="449"/>
        <v>2.7728839762883029E-2</v>
      </c>
      <c r="R275" s="96">
        <f t="shared" si="450"/>
        <v>0.89826291174548578</v>
      </c>
      <c r="AB275" s="119">
        <f t="shared" si="451"/>
        <v>40207.428571428572</v>
      </c>
      <c r="AC275" s="120">
        <f t="shared" si="452"/>
        <v>255.57142857142858</v>
      </c>
    </row>
    <row r="276" spans="1:29" ht="13.8" x14ac:dyDescent="0.25">
      <c r="A276" s="95">
        <v>44134</v>
      </c>
      <c r="B276" s="81">
        <v>1337693</v>
      </c>
      <c r="C276" s="81">
        <v>36273</v>
      </c>
      <c r="D276" s="81">
        <v>96604</v>
      </c>
      <c r="E276" s="81"/>
      <c r="F276" s="81">
        <f t="shared" si="439"/>
        <v>49215</v>
      </c>
      <c r="G276" s="81">
        <f t="shared" si="440"/>
        <v>545</v>
      </c>
      <c r="H276" s="81">
        <f t="shared" si="441"/>
        <v>1246</v>
      </c>
      <c r="I276" s="81">
        <f t="shared" si="442"/>
        <v>1204816</v>
      </c>
      <c r="J276" s="82">
        <f t="shared" si="443"/>
        <v>4.337860570675213E-2</v>
      </c>
      <c r="K276" s="82">
        <f t="shared" si="444"/>
        <v>4.7088626843800544E-4</v>
      </c>
      <c r="L276" s="82">
        <f t="shared" si="445"/>
        <v>1.0765583311445042E-3</v>
      </c>
      <c r="M276" s="81">
        <f t="shared" si="446"/>
        <v>28.03241273933515</v>
      </c>
      <c r="N276" s="84">
        <f t="shared" si="447"/>
        <v>2.7116087173962935E-2</v>
      </c>
      <c r="O276" s="84"/>
      <c r="P276" s="85">
        <f t="shared" si="448"/>
        <v>7.2216868892937325E-2</v>
      </c>
      <c r="Q276" s="87">
        <f t="shared" si="449"/>
        <v>2.7116087173962935E-2</v>
      </c>
      <c r="R276" s="96">
        <f t="shared" si="450"/>
        <v>0.90066704393309971</v>
      </c>
      <c r="AB276" s="119">
        <f t="shared" si="451"/>
        <v>41264.428571428572</v>
      </c>
      <c r="AC276" s="120">
        <f t="shared" si="452"/>
        <v>291</v>
      </c>
    </row>
    <row r="277" spans="1:29" ht="13.8" x14ac:dyDescent="0.25">
      <c r="A277" s="95">
        <v>44135</v>
      </c>
      <c r="B277" s="81">
        <v>1373036</v>
      </c>
      <c r="C277" s="81">
        <v>36494</v>
      </c>
      <c r="D277" s="81">
        <v>97475</v>
      </c>
      <c r="E277" s="81"/>
      <c r="F277" s="81">
        <f t="shared" si="439"/>
        <v>35343</v>
      </c>
      <c r="G277" s="81">
        <f t="shared" si="440"/>
        <v>221</v>
      </c>
      <c r="H277" s="81">
        <f t="shared" si="441"/>
        <v>871</v>
      </c>
      <c r="I277" s="81">
        <f t="shared" si="442"/>
        <v>1239067</v>
      </c>
      <c r="J277" s="82">
        <f t="shared" si="443"/>
        <v>2.9948524606465323E-2</v>
      </c>
      <c r="K277" s="82">
        <f t="shared" si="444"/>
        <v>1.8343049893095709E-4</v>
      </c>
      <c r="L277" s="82">
        <f t="shared" si="445"/>
        <v>7.229319663749485E-4</v>
      </c>
      <c r="M277" s="81">
        <f t="shared" si="446"/>
        <v>33.04254727313473</v>
      </c>
      <c r="N277" s="84">
        <f t="shared" si="447"/>
        <v>2.6579055465406589E-2</v>
      </c>
      <c r="O277" s="84"/>
      <c r="P277" s="85">
        <f t="shared" si="448"/>
        <v>7.0992311927728036E-2</v>
      </c>
      <c r="Q277" s="87">
        <f t="shared" si="449"/>
        <v>2.6579055465406589E-2</v>
      </c>
      <c r="R277" s="96">
        <f t="shared" si="450"/>
        <v>0.90242863260686534</v>
      </c>
      <c r="AB277" s="119">
        <f t="shared" si="451"/>
        <v>46313.428571428572</v>
      </c>
      <c r="AC277" s="120">
        <f t="shared" si="452"/>
        <v>322.57142857142856</v>
      </c>
    </row>
    <row r="278" spans="1:29" ht="13.8" x14ac:dyDescent="0.25">
      <c r="A278" s="95">
        <v>44136</v>
      </c>
      <c r="B278" s="81">
        <v>1419326</v>
      </c>
      <c r="C278" s="81">
        <v>36725</v>
      </c>
      <c r="D278" s="81">
        <v>98044</v>
      </c>
      <c r="E278" s="81"/>
      <c r="F278" s="81">
        <f t="shared" si="439"/>
        <v>46290</v>
      </c>
      <c r="G278" s="81">
        <f t="shared" si="440"/>
        <v>231</v>
      </c>
      <c r="H278" s="81">
        <f t="shared" si="441"/>
        <v>569</v>
      </c>
      <c r="I278" s="81">
        <f t="shared" si="442"/>
        <v>1284557</v>
      </c>
      <c r="J278" s="82">
        <f t="shared" si="443"/>
        <v>3.8161485968126477E-2</v>
      </c>
      <c r="K278" s="82">
        <f t="shared" si="444"/>
        <v>1.8643059656983844E-4</v>
      </c>
      <c r="L278" s="82">
        <f t="shared" si="445"/>
        <v>4.5921649111791373E-4</v>
      </c>
      <c r="M278" s="81">
        <f t="shared" si="446"/>
        <v>59.105797417585705</v>
      </c>
      <c r="N278" s="84">
        <f t="shared" si="447"/>
        <v>2.5874957550273862E-2</v>
      </c>
      <c r="O278" s="84"/>
      <c r="P278" s="85">
        <f t="shared" si="448"/>
        <v>6.9077858081934659E-2</v>
      </c>
      <c r="Q278" s="87">
        <f t="shared" si="449"/>
        <v>2.5874957550273862E-2</v>
      </c>
      <c r="R278" s="96">
        <f t="shared" si="450"/>
        <v>0.90504718436779152</v>
      </c>
      <c r="AB278" s="119">
        <f t="shared" si="451"/>
        <v>52926.285714285717</v>
      </c>
      <c r="AC278" s="120">
        <f t="shared" si="452"/>
        <v>355.57142857142856</v>
      </c>
    </row>
    <row r="279" spans="1:29" ht="13.8" x14ac:dyDescent="0.25">
      <c r="A279" s="95">
        <v>44137</v>
      </c>
      <c r="B279" s="81">
        <v>1471091</v>
      </c>
      <c r="C279" s="81">
        <v>37141</v>
      </c>
      <c r="D279" s="81">
        <v>98044</v>
      </c>
      <c r="E279" s="81"/>
      <c r="F279" s="81">
        <f t="shared" si="439"/>
        <v>51765</v>
      </c>
      <c r="G279" s="81">
        <f t="shared" si="440"/>
        <v>416</v>
      </c>
      <c r="H279" s="81">
        <f t="shared" si="441"/>
        <v>0</v>
      </c>
      <c r="I279" s="81">
        <f t="shared" si="442"/>
        <v>1335906</v>
      </c>
      <c r="J279" s="82">
        <f t="shared" si="443"/>
        <v>4.1193666217734633E-2</v>
      </c>
      <c r="K279" s="82">
        <f t="shared" si="444"/>
        <v>3.238470538870599E-4</v>
      </c>
      <c r="L279" s="82">
        <f t="shared" si="445"/>
        <v>0</v>
      </c>
      <c r="M279" s="81">
        <f t="shared" si="446"/>
        <v>127.20099109532343</v>
      </c>
      <c r="N279" s="84">
        <f t="shared" si="447"/>
        <v>2.5247248470692839E-2</v>
      </c>
      <c r="O279" s="84"/>
      <c r="P279" s="85">
        <f t="shared" si="448"/>
        <v>6.664713467759642E-2</v>
      </c>
      <c r="Q279" s="87">
        <f t="shared" si="449"/>
        <v>2.5247248470692839E-2</v>
      </c>
      <c r="R279" s="96">
        <f t="shared" si="450"/>
        <v>0.90810561685171076</v>
      </c>
      <c r="AB279" s="119">
        <f t="shared" si="451"/>
        <v>42619.571428571428</v>
      </c>
      <c r="AC279" s="120">
        <f t="shared" si="452"/>
        <v>342.14285714285717</v>
      </c>
    </row>
    <row r="280" spans="1:29" ht="13.8" x14ac:dyDescent="0.25">
      <c r="A280" s="95">
        <v>44138</v>
      </c>
      <c r="B280" s="81">
        <v>1507078</v>
      </c>
      <c r="C280" s="81">
        <v>37564</v>
      </c>
      <c r="D280" s="81">
        <v>98044</v>
      </c>
      <c r="E280" s="81"/>
      <c r="F280" s="81">
        <f t="shared" si="439"/>
        <v>35987</v>
      </c>
      <c r="G280" s="81">
        <f t="shared" si="440"/>
        <v>423</v>
      </c>
      <c r="H280" s="81">
        <f t="shared" si="441"/>
        <v>0</v>
      </c>
      <c r="I280" s="81">
        <f t="shared" si="442"/>
        <v>1371470</v>
      </c>
      <c r="J280" s="82">
        <f t="shared" si="443"/>
        <v>2.7559387764190358E-2</v>
      </c>
      <c r="K280" s="82">
        <f t="shared" si="444"/>
        <v>3.1663904496274437E-4</v>
      </c>
      <c r="L280" s="82">
        <f t="shared" si="445"/>
        <v>0</v>
      </c>
      <c r="M280" s="81">
        <f t="shared" si="446"/>
        <v>87.037237518932585</v>
      </c>
      <c r="N280" s="84">
        <f t="shared" si="447"/>
        <v>2.4925053646858358E-2</v>
      </c>
      <c r="O280" s="84"/>
      <c r="P280" s="85">
        <f t="shared" si="448"/>
        <v>6.5055690548199888E-2</v>
      </c>
      <c r="Q280" s="87">
        <f t="shared" si="449"/>
        <v>2.4925053646858358E-2</v>
      </c>
      <c r="R280" s="96">
        <f t="shared" si="450"/>
        <v>0.91001925580494181</v>
      </c>
      <c r="AB280" s="119">
        <f t="shared" si="451"/>
        <v>43009.142857142855</v>
      </c>
      <c r="AC280" s="120">
        <f t="shared" si="452"/>
        <v>328</v>
      </c>
    </row>
    <row r="281" spans="1:29" ht="13.8" x14ac:dyDescent="0.25">
      <c r="A281" s="95">
        <v>44139</v>
      </c>
      <c r="B281" s="81">
        <v>1547831</v>
      </c>
      <c r="C281" s="81">
        <v>38370</v>
      </c>
      <c r="D281" s="81">
        <v>100531</v>
      </c>
      <c r="E281" s="81"/>
      <c r="F281" s="81">
        <f t="shared" si="439"/>
        <v>40753</v>
      </c>
      <c r="G281" s="81">
        <f t="shared" si="440"/>
        <v>806</v>
      </c>
      <c r="H281" s="81">
        <f t="shared" si="441"/>
        <v>2487</v>
      </c>
      <c r="I281" s="81">
        <f t="shared" si="442"/>
        <v>1408930</v>
      </c>
      <c r="J281" s="82">
        <f t="shared" si="443"/>
        <v>3.0417122168499143E-2</v>
      </c>
      <c r="K281" s="82">
        <f t="shared" si="444"/>
        <v>5.8769058018039036E-4</v>
      </c>
      <c r="L281" s="82">
        <f t="shared" si="445"/>
        <v>1.8133827207303113E-3</v>
      </c>
      <c r="M281" s="81">
        <f t="shared" si="446"/>
        <v>12.668135602924846</v>
      </c>
      <c r="N281" s="84">
        <f t="shared" si="447"/>
        <v>2.478952805571151E-2</v>
      </c>
      <c r="O281" s="84"/>
      <c r="P281" s="85">
        <f t="shared" si="448"/>
        <v>6.4949597210548174E-2</v>
      </c>
      <c r="Q281" s="87">
        <f t="shared" si="449"/>
        <v>2.478952805571151E-2</v>
      </c>
      <c r="R281" s="96">
        <f t="shared" si="450"/>
        <v>0.91026087473374029</v>
      </c>
      <c r="AB281" s="119">
        <f t="shared" si="451"/>
        <v>43852.714285714283</v>
      </c>
      <c r="AC281" s="120">
        <f t="shared" si="452"/>
        <v>411</v>
      </c>
    </row>
    <row r="282" spans="1:29" ht="13.8" x14ac:dyDescent="0.25">
      <c r="A282" s="95">
        <v>44140</v>
      </c>
      <c r="B282" s="81">
        <v>1605171</v>
      </c>
      <c r="C282" s="81">
        <v>38730</v>
      </c>
      <c r="D282" s="81">
        <v>104095</v>
      </c>
      <c r="E282" s="81"/>
      <c r="F282" s="81">
        <f t="shared" si="439"/>
        <v>57340</v>
      </c>
      <c r="G282" s="81">
        <f t="shared" si="440"/>
        <v>360</v>
      </c>
      <c r="H282" s="81">
        <f t="shared" si="441"/>
        <v>3564</v>
      </c>
      <c r="I282" s="81">
        <f t="shared" si="442"/>
        <v>1462346</v>
      </c>
      <c r="J282" s="82">
        <f t="shared" si="443"/>
        <v>4.1686052126828202E-2</v>
      </c>
      <c r="K282" s="82">
        <f t="shared" si="444"/>
        <v>2.5551304890945609E-4</v>
      </c>
      <c r="L282" s="82">
        <f t="shared" si="445"/>
        <v>2.5295791842036156E-3</v>
      </c>
      <c r="M282" s="81">
        <f t="shared" si="446"/>
        <v>14.967566111888903</v>
      </c>
      <c r="N282" s="84">
        <f t="shared" si="447"/>
        <v>2.4128270445952487E-2</v>
      </c>
      <c r="O282" s="84"/>
      <c r="P282" s="85">
        <f t="shared" si="448"/>
        <v>6.48497885895023E-2</v>
      </c>
      <c r="Q282" s="87">
        <f t="shared" si="449"/>
        <v>2.4128270445952487E-2</v>
      </c>
      <c r="R282" s="96">
        <f t="shared" si="450"/>
        <v>0.91102194096454525</v>
      </c>
      <c r="AB282" s="119">
        <f t="shared" si="451"/>
        <v>45241.857142857145</v>
      </c>
      <c r="AC282" s="120">
        <f t="shared" si="452"/>
        <v>428.85714285714283</v>
      </c>
    </row>
    <row r="283" spans="1:29" ht="13.8" x14ac:dyDescent="0.25">
      <c r="A283" s="95">
        <v>44141</v>
      </c>
      <c r="B283" s="81">
        <v>1665403</v>
      </c>
      <c r="C283" s="81">
        <v>39557</v>
      </c>
      <c r="D283" s="81">
        <v>105650</v>
      </c>
      <c r="E283" s="81"/>
      <c r="F283" s="81">
        <f t="shared" si="439"/>
        <v>60232</v>
      </c>
      <c r="G283" s="81">
        <f t="shared" si="440"/>
        <v>827</v>
      </c>
      <c r="H283" s="81">
        <f t="shared" si="441"/>
        <v>1555</v>
      </c>
      <c r="I283" s="81">
        <f t="shared" si="442"/>
        <v>1520196</v>
      </c>
      <c r="J283" s="82">
        <f t="shared" si="443"/>
        <v>4.2227035116934659E-2</v>
      </c>
      <c r="K283" s="82">
        <f t="shared" si="444"/>
        <v>5.6552963525731935E-4</v>
      </c>
      <c r="L283" s="82">
        <f t="shared" si="445"/>
        <v>1.0633598341295426E-3</v>
      </c>
      <c r="M283" s="81">
        <f t="shared" si="446"/>
        <v>25.923818595763613</v>
      </c>
      <c r="N283" s="84">
        <f t="shared" si="447"/>
        <v>2.3752208924806787E-2</v>
      </c>
      <c r="O283" s="84"/>
      <c r="P283" s="85">
        <f t="shared" si="448"/>
        <v>6.3438098766484749E-2</v>
      </c>
      <c r="Q283" s="87">
        <f t="shared" si="449"/>
        <v>2.3752208924806787E-2</v>
      </c>
      <c r="R283" s="96">
        <f t="shared" si="450"/>
        <v>0.91280969230870845</v>
      </c>
      <c r="AB283" s="119">
        <f t="shared" si="451"/>
        <v>46815.714285714283</v>
      </c>
      <c r="AC283" s="120">
        <f t="shared" si="452"/>
        <v>469.14285714285717</v>
      </c>
    </row>
    <row r="284" spans="1:29" ht="14.4" thickBot="1" x14ac:dyDescent="0.3">
      <c r="A284" s="99">
        <v>44142</v>
      </c>
      <c r="B284" s="100">
        <v>1665403</v>
      </c>
      <c r="C284" s="100">
        <v>39861</v>
      </c>
      <c r="D284" s="100">
        <v>107259</v>
      </c>
      <c r="E284" s="100"/>
      <c r="F284" s="100">
        <f t="shared" si="439"/>
        <v>0</v>
      </c>
      <c r="G284" s="100">
        <f t="shared" si="440"/>
        <v>304</v>
      </c>
      <c r="H284" s="100">
        <f t="shared" si="441"/>
        <v>1609</v>
      </c>
      <c r="I284" s="100">
        <f t="shared" si="442"/>
        <v>1518283</v>
      </c>
      <c r="J284" s="101">
        <f t="shared" si="443"/>
        <v>0</v>
      </c>
      <c r="K284" s="101">
        <f t="shared" si="444"/>
        <v>1.9997421385137178E-4</v>
      </c>
      <c r="L284" s="101">
        <f t="shared" si="445"/>
        <v>1.0584161516015041E-3</v>
      </c>
      <c r="M284" s="100">
        <f t="shared" si="446"/>
        <v>0</v>
      </c>
      <c r="N284" s="102">
        <f t="shared" si="447"/>
        <v>2.3934747325422136E-2</v>
      </c>
      <c r="O284" s="102"/>
      <c r="P284" s="103">
        <f t="shared" si="448"/>
        <v>6.4404231288162681E-2</v>
      </c>
      <c r="Q284" s="104">
        <f t="shared" si="449"/>
        <v>2.3934747325422136E-2</v>
      </c>
      <c r="R284" s="105">
        <f t="shared" si="450"/>
        <v>0.91166102138641514</v>
      </c>
      <c r="AB284" s="121">
        <f t="shared" si="451"/>
        <v>41766.714285714283</v>
      </c>
      <c r="AC284" s="122">
        <f t="shared" si="452"/>
        <v>481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workbookViewId="0">
      <pane xSplit="1" ySplit="3" topLeftCell="M113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41" x14ac:dyDescent="0.25">
      <c r="A1" s="2" t="s">
        <v>19</v>
      </c>
      <c r="B1" s="49">
        <f>B134/B2</f>
        <v>2.2262261186039682E-3</v>
      </c>
      <c r="C1" s="49">
        <f>C134/B2</f>
        <v>1.0445915757938437E-4</v>
      </c>
      <c r="D1" t="s">
        <v>175</v>
      </c>
    </row>
    <row r="2" spans="1:41" ht="13.8" thickBot="1" x14ac:dyDescent="0.3">
      <c r="A2" t="s">
        <v>70</v>
      </c>
      <c r="B2">
        <v>83783942</v>
      </c>
      <c r="D2" s="23" t="s">
        <v>71</v>
      </c>
      <c r="E2" s="23"/>
      <c r="N2" s="41">
        <f>N134/'Country Statistics'!$G$30</f>
        <v>1.8313342779389803</v>
      </c>
      <c r="O2" s="41"/>
      <c r="P2" s="41"/>
      <c r="Q2" s="41"/>
      <c r="R2" s="41"/>
      <c r="S2" s="41"/>
      <c r="T2" s="41"/>
      <c r="U2" s="41"/>
    </row>
    <row r="3" spans="1:41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  <c r="AL3" s="2" t="s">
        <v>211</v>
      </c>
      <c r="AM3" t="s">
        <v>208</v>
      </c>
      <c r="AN3" t="s">
        <v>209</v>
      </c>
      <c r="AO3"/>
    </row>
    <row r="4" spans="1:41" ht="13.8" x14ac:dyDescent="0.25">
      <c r="A4" s="106">
        <v>43862</v>
      </c>
      <c r="B4" s="107">
        <v>8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8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41" ht="13.8" x14ac:dyDescent="0.25">
      <c r="A5" s="95">
        <v>43863</v>
      </c>
      <c r="B5" s="81">
        <v>10</v>
      </c>
      <c r="C5" s="81">
        <v>0</v>
      </c>
      <c r="D5" s="81">
        <v>0</v>
      </c>
      <c r="E5" s="81"/>
      <c r="F5" s="81">
        <f>B5-B4</f>
        <v>2</v>
      </c>
      <c r="G5" s="81">
        <f>C5-C4</f>
        <v>0</v>
      </c>
      <c r="H5" s="81">
        <f>D5-D4</f>
        <v>0</v>
      </c>
      <c r="I5" s="81">
        <f t="shared" ref="I5:I55" si="0">B5-C5-D5</f>
        <v>10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1">IF(P5="","",1-SUM(P5:Q5))</f>
        <v/>
      </c>
      <c r="AB5" s="117"/>
      <c r="AC5" s="118"/>
      <c r="AL5">
        <f>IF(E5="",AL4,E5)</f>
        <v>0</v>
      </c>
    </row>
    <row r="6" spans="1:41" ht="13.8" x14ac:dyDescent="0.25">
      <c r="A6" s="95">
        <v>43864</v>
      </c>
      <c r="B6" s="81">
        <v>12</v>
      </c>
      <c r="C6" s="81">
        <v>0</v>
      </c>
      <c r="D6" s="81">
        <v>0</v>
      </c>
      <c r="E6" s="81"/>
      <c r="F6" s="81">
        <f t="shared" ref="F6:F55" si="2">B6-B5</f>
        <v>2</v>
      </c>
      <c r="G6" s="81">
        <f t="shared" ref="G6:G55" si="3">C6-C5</f>
        <v>0</v>
      </c>
      <c r="H6" s="81">
        <f t="shared" ref="H6:H55" si="4">D6-D5</f>
        <v>0</v>
      </c>
      <c r="I6" s="81">
        <f t="shared" si="0"/>
        <v>12</v>
      </c>
      <c r="J6" s="82"/>
      <c r="K6" s="82"/>
      <c r="L6" s="82"/>
      <c r="M6" s="83"/>
      <c r="N6" s="84"/>
      <c r="O6" s="84"/>
      <c r="P6" s="85"/>
      <c r="Q6" s="86"/>
      <c r="R6" s="96" t="str">
        <f t="shared" si="1"/>
        <v/>
      </c>
      <c r="AB6" s="117"/>
      <c r="AC6" s="118"/>
      <c r="AL6">
        <f t="shared" ref="AL6:AL69" si="5">IF(E6="",AL5,E6)</f>
        <v>0</v>
      </c>
    </row>
    <row r="7" spans="1:41" ht="13.8" x14ac:dyDescent="0.25">
      <c r="A7" s="95">
        <v>43865</v>
      </c>
      <c r="B7" s="81">
        <v>12</v>
      </c>
      <c r="C7" s="81">
        <v>0</v>
      </c>
      <c r="D7" s="81">
        <v>0</v>
      </c>
      <c r="E7" s="81"/>
      <c r="F7" s="81">
        <f t="shared" si="2"/>
        <v>0</v>
      </c>
      <c r="G7" s="81">
        <f t="shared" si="3"/>
        <v>0</v>
      </c>
      <c r="H7" s="81">
        <f t="shared" si="4"/>
        <v>0</v>
      </c>
      <c r="I7" s="81">
        <f t="shared" si="0"/>
        <v>12</v>
      </c>
      <c r="J7" s="82"/>
      <c r="K7" s="82"/>
      <c r="L7" s="82"/>
      <c r="M7" s="83"/>
      <c r="N7" s="84"/>
      <c r="O7" s="84"/>
      <c r="P7" s="85"/>
      <c r="Q7" s="86"/>
      <c r="R7" s="96" t="str">
        <f t="shared" si="1"/>
        <v/>
      </c>
      <c r="AB7" s="117"/>
      <c r="AC7" s="118"/>
      <c r="AL7">
        <f t="shared" si="5"/>
        <v>0</v>
      </c>
    </row>
    <row r="8" spans="1:41" ht="13.8" x14ac:dyDescent="0.25">
      <c r="A8" s="95">
        <v>43866</v>
      </c>
      <c r="B8" s="81">
        <v>12</v>
      </c>
      <c r="C8" s="81">
        <v>0</v>
      </c>
      <c r="D8" s="81">
        <v>0</v>
      </c>
      <c r="E8" s="81"/>
      <c r="F8" s="81">
        <f t="shared" si="2"/>
        <v>0</v>
      </c>
      <c r="G8" s="81">
        <f t="shared" si="3"/>
        <v>0</v>
      </c>
      <c r="H8" s="81">
        <f t="shared" si="4"/>
        <v>0</v>
      </c>
      <c r="I8" s="81">
        <f t="shared" si="0"/>
        <v>12</v>
      </c>
      <c r="J8" s="82"/>
      <c r="K8" s="82"/>
      <c r="L8" s="82"/>
      <c r="M8" s="83"/>
      <c r="N8" s="84"/>
      <c r="O8" s="84"/>
      <c r="P8" s="85"/>
      <c r="Q8" s="86"/>
      <c r="R8" s="96" t="str">
        <f t="shared" si="1"/>
        <v/>
      </c>
      <c r="AB8" s="117"/>
      <c r="AC8" s="118"/>
      <c r="AL8">
        <f t="shared" si="5"/>
        <v>0</v>
      </c>
    </row>
    <row r="9" spans="1:41" ht="13.8" x14ac:dyDescent="0.25">
      <c r="A9" s="95">
        <v>43867</v>
      </c>
      <c r="B9" s="81">
        <v>12</v>
      </c>
      <c r="C9" s="81">
        <v>0</v>
      </c>
      <c r="D9" s="81">
        <v>0</v>
      </c>
      <c r="E9" s="81"/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0"/>
        <v>12</v>
      </c>
      <c r="J9" s="82"/>
      <c r="K9" s="82"/>
      <c r="L9" s="82"/>
      <c r="M9" s="83"/>
      <c r="N9" s="84"/>
      <c r="O9" s="84"/>
      <c r="P9" s="85"/>
      <c r="Q9" s="86"/>
      <c r="R9" s="96" t="str">
        <f t="shared" si="1"/>
        <v/>
      </c>
      <c r="AB9" s="117"/>
      <c r="AC9" s="118"/>
      <c r="AL9">
        <f t="shared" si="5"/>
        <v>0</v>
      </c>
    </row>
    <row r="10" spans="1:41" ht="13.8" x14ac:dyDescent="0.25">
      <c r="A10" s="95">
        <v>43868</v>
      </c>
      <c r="B10" s="81">
        <v>13</v>
      </c>
      <c r="C10" s="81">
        <v>0</v>
      </c>
      <c r="D10" s="81">
        <v>0</v>
      </c>
      <c r="E10" s="81"/>
      <c r="F10" s="81">
        <f t="shared" si="2"/>
        <v>1</v>
      </c>
      <c r="G10" s="81">
        <f t="shared" si="3"/>
        <v>0</v>
      </c>
      <c r="H10" s="81">
        <f t="shared" si="4"/>
        <v>0</v>
      </c>
      <c r="I10" s="81">
        <f t="shared" si="0"/>
        <v>13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1"/>
        <v/>
      </c>
      <c r="AB10" s="117"/>
      <c r="AC10" s="118"/>
      <c r="AL10">
        <f t="shared" si="5"/>
        <v>0</v>
      </c>
    </row>
    <row r="11" spans="1:41" ht="13.8" x14ac:dyDescent="0.25">
      <c r="A11" s="95">
        <v>43869</v>
      </c>
      <c r="B11" s="81">
        <v>13</v>
      </c>
      <c r="C11" s="81">
        <v>0</v>
      </c>
      <c r="D11" s="81">
        <v>0</v>
      </c>
      <c r="E11" s="81"/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0"/>
        <v>13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1"/>
        <v/>
      </c>
      <c r="AB11" s="119">
        <f>AVERAGE(F5:F11)</f>
        <v>0.7142857142857143</v>
      </c>
      <c r="AC11" s="120">
        <f>AVERAGE(G5:G11)</f>
        <v>0</v>
      </c>
      <c r="AL11">
        <f t="shared" si="5"/>
        <v>0</v>
      </c>
    </row>
    <row r="12" spans="1:41" ht="13.8" x14ac:dyDescent="0.25">
      <c r="A12" s="95">
        <v>43870</v>
      </c>
      <c r="B12" s="81">
        <v>14</v>
      </c>
      <c r="C12" s="81">
        <v>0</v>
      </c>
      <c r="D12" s="81">
        <v>0</v>
      </c>
      <c r="E12" s="81"/>
      <c r="F12" s="81">
        <f t="shared" si="2"/>
        <v>1</v>
      </c>
      <c r="G12" s="81">
        <f t="shared" si="3"/>
        <v>0</v>
      </c>
      <c r="H12" s="81">
        <f t="shared" si="4"/>
        <v>0</v>
      </c>
      <c r="I12" s="81">
        <f t="shared" si="0"/>
        <v>14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1"/>
        <v/>
      </c>
      <c r="AB12" s="119">
        <f t="shared" ref="AB12:AC27" si="6">AVERAGE(F6:F12)</f>
        <v>0.5714285714285714</v>
      </c>
      <c r="AC12" s="120">
        <f t="shared" si="6"/>
        <v>0</v>
      </c>
      <c r="AL12">
        <f t="shared" si="5"/>
        <v>0</v>
      </c>
      <c r="AO12" s="48"/>
    </row>
    <row r="13" spans="1:41" ht="13.8" x14ac:dyDescent="0.25">
      <c r="A13" s="95">
        <v>43871</v>
      </c>
      <c r="B13" s="81">
        <v>14</v>
      </c>
      <c r="C13" s="81">
        <v>0</v>
      </c>
      <c r="D13" s="81">
        <v>0</v>
      </c>
      <c r="E13" s="81"/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0"/>
        <v>14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1"/>
        <v/>
      </c>
      <c r="AB13" s="119">
        <f t="shared" si="6"/>
        <v>0.2857142857142857</v>
      </c>
      <c r="AC13" s="120">
        <f t="shared" si="6"/>
        <v>0</v>
      </c>
      <c r="AL13">
        <f t="shared" si="5"/>
        <v>0</v>
      </c>
      <c r="AO13" s="48"/>
    </row>
    <row r="14" spans="1:41" ht="13.8" x14ac:dyDescent="0.25">
      <c r="A14" s="95">
        <v>43872</v>
      </c>
      <c r="B14" s="81">
        <v>16</v>
      </c>
      <c r="C14" s="81">
        <v>0</v>
      </c>
      <c r="D14" s="81">
        <v>0</v>
      </c>
      <c r="E14" s="81"/>
      <c r="F14" s="81">
        <f t="shared" si="2"/>
        <v>2</v>
      </c>
      <c r="G14" s="81">
        <f t="shared" si="3"/>
        <v>0</v>
      </c>
      <c r="H14" s="81">
        <f t="shared" si="4"/>
        <v>0</v>
      </c>
      <c r="I14" s="81">
        <f t="shared" si="0"/>
        <v>16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1"/>
        <v/>
      </c>
      <c r="AB14" s="119">
        <f t="shared" si="6"/>
        <v>0.5714285714285714</v>
      </c>
      <c r="AC14" s="120">
        <f t="shared" si="6"/>
        <v>0</v>
      </c>
      <c r="AL14">
        <f t="shared" si="5"/>
        <v>0</v>
      </c>
      <c r="AO14" s="48"/>
    </row>
    <row r="15" spans="1:41" ht="13.8" x14ac:dyDescent="0.25">
      <c r="A15" s="95">
        <v>43873</v>
      </c>
      <c r="B15" s="81">
        <v>16</v>
      </c>
      <c r="C15" s="81">
        <v>0</v>
      </c>
      <c r="D15" s="81">
        <v>0</v>
      </c>
      <c r="E15" s="81"/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0"/>
        <v>16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1"/>
        <v/>
      </c>
      <c r="AB15" s="119">
        <f t="shared" si="6"/>
        <v>0.5714285714285714</v>
      </c>
      <c r="AC15" s="120">
        <f t="shared" si="6"/>
        <v>0</v>
      </c>
      <c r="AL15">
        <f t="shared" si="5"/>
        <v>0</v>
      </c>
      <c r="AO15" s="48"/>
    </row>
    <row r="16" spans="1:41" ht="13.8" x14ac:dyDescent="0.25">
      <c r="A16" s="95">
        <v>43874</v>
      </c>
      <c r="B16" s="81">
        <v>16</v>
      </c>
      <c r="C16" s="81">
        <v>0</v>
      </c>
      <c r="D16" s="81">
        <v>1</v>
      </c>
      <c r="E16" s="81"/>
      <c r="F16" s="81">
        <f t="shared" si="2"/>
        <v>0</v>
      </c>
      <c r="G16" s="81">
        <f t="shared" si="3"/>
        <v>0</v>
      </c>
      <c r="H16" s="81">
        <f t="shared" si="4"/>
        <v>1</v>
      </c>
      <c r="I16" s="81">
        <f t="shared" si="0"/>
        <v>15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1"/>
        <v/>
      </c>
      <c r="AB16" s="119">
        <f t="shared" si="6"/>
        <v>0.5714285714285714</v>
      </c>
      <c r="AC16" s="120">
        <f t="shared" si="6"/>
        <v>0</v>
      </c>
      <c r="AL16">
        <f t="shared" si="5"/>
        <v>0</v>
      </c>
      <c r="AO16" s="48"/>
    </row>
    <row r="17" spans="1:41" ht="13.8" x14ac:dyDescent="0.25">
      <c r="A17" s="95">
        <v>43875</v>
      </c>
      <c r="B17" s="81">
        <v>16</v>
      </c>
      <c r="C17" s="81">
        <v>0</v>
      </c>
      <c r="D17" s="81">
        <v>1</v>
      </c>
      <c r="E17" s="81"/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0"/>
        <v>15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1"/>
        <v/>
      </c>
      <c r="AB17" s="119">
        <f t="shared" si="6"/>
        <v>0.42857142857142855</v>
      </c>
      <c r="AC17" s="120">
        <f t="shared" si="6"/>
        <v>0</v>
      </c>
      <c r="AL17">
        <f t="shared" si="5"/>
        <v>0</v>
      </c>
      <c r="AO17" s="48"/>
    </row>
    <row r="18" spans="1:41" ht="13.8" x14ac:dyDescent="0.25">
      <c r="A18" s="95">
        <v>43876</v>
      </c>
      <c r="B18" s="81">
        <v>16</v>
      </c>
      <c r="C18" s="81">
        <v>0</v>
      </c>
      <c r="D18" s="81">
        <v>1</v>
      </c>
      <c r="E18" s="81"/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0"/>
        <v>15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1"/>
        <v/>
      </c>
      <c r="AB18" s="119">
        <f t="shared" si="6"/>
        <v>0.42857142857142855</v>
      </c>
      <c r="AC18" s="120">
        <f t="shared" si="6"/>
        <v>0</v>
      </c>
      <c r="AL18">
        <f t="shared" si="5"/>
        <v>0</v>
      </c>
      <c r="AO18" s="48"/>
    </row>
    <row r="19" spans="1:41" ht="13.8" x14ac:dyDescent="0.25">
      <c r="A19" s="95">
        <v>43877</v>
      </c>
      <c r="B19" s="81">
        <v>16</v>
      </c>
      <c r="C19" s="81">
        <v>0</v>
      </c>
      <c r="D19" s="81">
        <v>1</v>
      </c>
      <c r="E19" s="81"/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0"/>
        <v>15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1"/>
        <v/>
      </c>
      <c r="AB19" s="119">
        <f t="shared" si="6"/>
        <v>0.2857142857142857</v>
      </c>
      <c r="AC19" s="120">
        <f t="shared" si="6"/>
        <v>0</v>
      </c>
      <c r="AL19">
        <f t="shared" si="5"/>
        <v>0</v>
      </c>
      <c r="AO19" s="48"/>
    </row>
    <row r="20" spans="1:41" ht="13.8" x14ac:dyDescent="0.25">
      <c r="A20" s="95">
        <v>43878</v>
      </c>
      <c r="B20" s="81">
        <v>16</v>
      </c>
      <c r="C20" s="81">
        <v>0</v>
      </c>
      <c r="D20" s="81">
        <v>1</v>
      </c>
      <c r="E20" s="81"/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0"/>
        <v>15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1"/>
        <v/>
      </c>
      <c r="AB20" s="119">
        <f t="shared" si="6"/>
        <v>0.2857142857142857</v>
      </c>
      <c r="AC20" s="120">
        <f t="shared" si="6"/>
        <v>0</v>
      </c>
      <c r="AL20">
        <f t="shared" si="5"/>
        <v>0</v>
      </c>
      <c r="AO20" s="48"/>
    </row>
    <row r="21" spans="1:41" ht="13.8" x14ac:dyDescent="0.25">
      <c r="A21" s="95">
        <v>43879</v>
      </c>
      <c r="B21" s="81">
        <v>16</v>
      </c>
      <c r="C21" s="81">
        <v>0</v>
      </c>
      <c r="D21" s="81">
        <v>12</v>
      </c>
      <c r="E21" s="81"/>
      <c r="F21" s="81">
        <f t="shared" si="2"/>
        <v>0</v>
      </c>
      <c r="G21" s="81">
        <f t="shared" si="3"/>
        <v>0</v>
      </c>
      <c r="H21" s="81">
        <f t="shared" si="4"/>
        <v>11</v>
      </c>
      <c r="I21" s="81">
        <f t="shared" si="0"/>
        <v>4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1"/>
        <v/>
      </c>
      <c r="AB21" s="119">
        <f t="shared" si="6"/>
        <v>0</v>
      </c>
      <c r="AC21" s="120">
        <f t="shared" si="6"/>
        <v>0</v>
      </c>
      <c r="AL21">
        <f t="shared" si="5"/>
        <v>0</v>
      </c>
      <c r="AO21" s="48"/>
    </row>
    <row r="22" spans="1:41" ht="13.8" x14ac:dyDescent="0.25">
      <c r="A22" s="95">
        <v>43880</v>
      </c>
      <c r="B22" s="81">
        <v>16</v>
      </c>
      <c r="C22" s="81">
        <v>0</v>
      </c>
      <c r="D22" s="81">
        <v>12</v>
      </c>
      <c r="E22" s="81"/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0"/>
        <v>4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1"/>
        <v/>
      </c>
      <c r="AB22" s="119">
        <f t="shared" si="6"/>
        <v>0</v>
      </c>
      <c r="AC22" s="120">
        <f t="shared" si="6"/>
        <v>0</v>
      </c>
      <c r="AL22">
        <f t="shared" si="5"/>
        <v>0</v>
      </c>
      <c r="AO22" s="48"/>
    </row>
    <row r="23" spans="1:41" ht="13.8" x14ac:dyDescent="0.25">
      <c r="A23" s="95">
        <v>43881</v>
      </c>
      <c r="B23" s="81">
        <v>16</v>
      </c>
      <c r="C23" s="81">
        <v>0</v>
      </c>
      <c r="D23" s="81">
        <v>12</v>
      </c>
      <c r="E23" s="81"/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0"/>
        <v>4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1"/>
        <v/>
      </c>
      <c r="AB23" s="119">
        <f t="shared" si="6"/>
        <v>0</v>
      </c>
      <c r="AC23" s="120">
        <f t="shared" si="6"/>
        <v>0</v>
      </c>
      <c r="AL23">
        <f t="shared" si="5"/>
        <v>0</v>
      </c>
      <c r="AO23" s="48"/>
    </row>
    <row r="24" spans="1:41" ht="13.8" x14ac:dyDescent="0.25">
      <c r="A24" s="95">
        <v>43882</v>
      </c>
      <c r="B24" s="81">
        <v>16</v>
      </c>
      <c r="C24" s="81">
        <v>0</v>
      </c>
      <c r="D24" s="81">
        <v>14</v>
      </c>
      <c r="E24" s="81"/>
      <c r="F24" s="81">
        <f t="shared" si="2"/>
        <v>0</v>
      </c>
      <c r="G24" s="81">
        <f t="shared" si="3"/>
        <v>0</v>
      </c>
      <c r="H24" s="81">
        <f t="shared" si="4"/>
        <v>2</v>
      </c>
      <c r="I24" s="81">
        <f t="shared" si="0"/>
        <v>2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1"/>
        <v/>
      </c>
      <c r="AB24" s="119">
        <f t="shared" si="6"/>
        <v>0</v>
      </c>
      <c r="AC24" s="120">
        <f t="shared" si="6"/>
        <v>0</v>
      </c>
      <c r="AL24">
        <f t="shared" si="5"/>
        <v>0</v>
      </c>
      <c r="AO24" s="48"/>
    </row>
    <row r="25" spans="1:41" ht="13.8" x14ac:dyDescent="0.25">
      <c r="A25" s="95">
        <v>43883</v>
      </c>
      <c r="B25" s="81">
        <v>16</v>
      </c>
      <c r="C25" s="81">
        <v>0</v>
      </c>
      <c r="D25" s="81">
        <v>14</v>
      </c>
      <c r="E25" s="81"/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0"/>
        <v>2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1"/>
        <v/>
      </c>
      <c r="AB25" s="119">
        <f t="shared" si="6"/>
        <v>0</v>
      </c>
      <c r="AC25" s="120">
        <f t="shared" si="6"/>
        <v>0</v>
      </c>
      <c r="AL25">
        <f t="shared" si="5"/>
        <v>0</v>
      </c>
      <c r="AO25" s="48"/>
    </row>
    <row r="26" spans="1:41" ht="13.8" x14ac:dyDescent="0.25">
      <c r="A26" s="95">
        <v>43884</v>
      </c>
      <c r="B26" s="81">
        <v>16</v>
      </c>
      <c r="C26" s="81">
        <v>0</v>
      </c>
      <c r="D26" s="81">
        <v>14</v>
      </c>
      <c r="E26" s="81"/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0"/>
        <v>2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1"/>
        <v/>
      </c>
      <c r="AB26" s="119">
        <f t="shared" si="6"/>
        <v>0</v>
      </c>
      <c r="AC26" s="120">
        <f t="shared" si="6"/>
        <v>0</v>
      </c>
      <c r="AL26">
        <f t="shared" si="5"/>
        <v>0</v>
      </c>
      <c r="AO26" s="48"/>
    </row>
    <row r="27" spans="1:41" ht="13.8" x14ac:dyDescent="0.25">
      <c r="A27" s="95">
        <v>43885</v>
      </c>
      <c r="B27" s="81">
        <v>16</v>
      </c>
      <c r="C27" s="81">
        <v>0</v>
      </c>
      <c r="D27" s="81">
        <v>14</v>
      </c>
      <c r="E27" s="81"/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0"/>
        <v>2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1"/>
        <v/>
      </c>
      <c r="AB27" s="119">
        <f t="shared" si="6"/>
        <v>0</v>
      </c>
      <c r="AC27" s="120">
        <f t="shared" si="6"/>
        <v>0</v>
      </c>
      <c r="AL27">
        <f t="shared" si="5"/>
        <v>0</v>
      </c>
      <c r="AO27" s="48"/>
    </row>
    <row r="28" spans="1:41" ht="13.8" x14ac:dyDescent="0.25">
      <c r="A28" s="95">
        <v>43886</v>
      </c>
      <c r="B28" s="81">
        <v>17</v>
      </c>
      <c r="C28" s="81">
        <v>0</v>
      </c>
      <c r="D28" s="81">
        <v>14</v>
      </c>
      <c r="E28" s="81"/>
      <c r="F28" s="81">
        <f t="shared" si="2"/>
        <v>1</v>
      </c>
      <c r="G28" s="81">
        <f t="shared" si="3"/>
        <v>0</v>
      </c>
      <c r="H28" s="81">
        <f t="shared" si="4"/>
        <v>0</v>
      </c>
      <c r="I28" s="81">
        <f t="shared" si="0"/>
        <v>3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1"/>
        <v/>
      </c>
      <c r="AB28" s="119">
        <f t="shared" ref="AB28:AC43" si="7">AVERAGE(F22:F28)</f>
        <v>0.14285714285714285</v>
      </c>
      <c r="AC28" s="120">
        <f t="shared" si="7"/>
        <v>0</v>
      </c>
      <c r="AL28">
        <f t="shared" si="5"/>
        <v>0</v>
      </c>
      <c r="AO28" s="48"/>
    </row>
    <row r="29" spans="1:41" ht="13.8" x14ac:dyDescent="0.25">
      <c r="A29" s="95">
        <v>43887</v>
      </c>
      <c r="B29" s="81">
        <v>27</v>
      </c>
      <c r="C29" s="81">
        <v>0</v>
      </c>
      <c r="D29" s="81">
        <v>15</v>
      </c>
      <c r="E29" s="81"/>
      <c r="F29" s="81">
        <f t="shared" si="2"/>
        <v>10</v>
      </c>
      <c r="G29" s="81">
        <f t="shared" si="3"/>
        <v>0</v>
      </c>
      <c r="H29" s="81">
        <f t="shared" si="4"/>
        <v>1</v>
      </c>
      <c r="I29" s="81">
        <f t="shared" si="0"/>
        <v>12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1"/>
        <v/>
      </c>
      <c r="AB29" s="119">
        <f t="shared" si="7"/>
        <v>1.5714285714285714</v>
      </c>
      <c r="AC29" s="120">
        <f t="shared" si="7"/>
        <v>0</v>
      </c>
      <c r="AL29">
        <f t="shared" si="5"/>
        <v>0</v>
      </c>
      <c r="AO29" s="48"/>
    </row>
    <row r="30" spans="1:41" ht="13.8" x14ac:dyDescent="0.25">
      <c r="A30" s="95">
        <v>43888</v>
      </c>
      <c r="B30" s="81">
        <v>46</v>
      </c>
      <c r="C30" s="81">
        <v>0</v>
      </c>
      <c r="D30" s="81">
        <v>16</v>
      </c>
      <c r="E30" s="81"/>
      <c r="F30" s="81">
        <f t="shared" si="2"/>
        <v>19</v>
      </c>
      <c r="G30" s="81">
        <f t="shared" si="3"/>
        <v>0</v>
      </c>
      <c r="H30" s="81">
        <f t="shared" si="4"/>
        <v>1</v>
      </c>
      <c r="I30" s="81">
        <f t="shared" si="0"/>
        <v>30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1"/>
        <v/>
      </c>
      <c r="AB30" s="119">
        <f t="shared" si="7"/>
        <v>4.2857142857142856</v>
      </c>
      <c r="AC30" s="120">
        <f t="shared" si="7"/>
        <v>0</v>
      </c>
      <c r="AL30">
        <f t="shared" si="5"/>
        <v>0</v>
      </c>
      <c r="AO30" s="48"/>
    </row>
    <row r="31" spans="1:41" ht="13.8" x14ac:dyDescent="0.25">
      <c r="A31" s="95">
        <v>43889</v>
      </c>
      <c r="B31" s="81">
        <v>48</v>
      </c>
      <c r="C31" s="81">
        <v>0</v>
      </c>
      <c r="D31" s="81">
        <v>16</v>
      </c>
      <c r="E31" s="81"/>
      <c r="F31" s="81">
        <f t="shared" si="2"/>
        <v>2</v>
      </c>
      <c r="G31" s="81">
        <f t="shared" si="3"/>
        <v>0</v>
      </c>
      <c r="H31" s="81">
        <f t="shared" si="4"/>
        <v>0</v>
      </c>
      <c r="I31" s="81">
        <f t="shared" si="0"/>
        <v>32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1"/>
        <v/>
      </c>
      <c r="AB31" s="119">
        <f t="shared" si="7"/>
        <v>4.5714285714285712</v>
      </c>
      <c r="AC31" s="120">
        <f t="shared" si="7"/>
        <v>0</v>
      </c>
      <c r="AL31">
        <f t="shared" si="5"/>
        <v>0</v>
      </c>
      <c r="AO31" s="48"/>
    </row>
    <row r="32" spans="1:41" ht="13.8" x14ac:dyDescent="0.25">
      <c r="A32" s="95">
        <v>43890</v>
      </c>
      <c r="B32" s="81">
        <v>79</v>
      </c>
      <c r="C32" s="81">
        <v>0</v>
      </c>
      <c r="D32" s="81">
        <v>16</v>
      </c>
      <c r="E32" s="81"/>
      <c r="F32" s="81">
        <f t="shared" si="2"/>
        <v>31</v>
      </c>
      <c r="G32" s="81">
        <f t="shared" si="3"/>
        <v>0</v>
      </c>
      <c r="H32" s="81">
        <f t="shared" si="4"/>
        <v>0</v>
      </c>
      <c r="I32" s="81">
        <f t="shared" si="0"/>
        <v>63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1"/>
        <v/>
      </c>
      <c r="AB32" s="119">
        <f t="shared" si="7"/>
        <v>9</v>
      </c>
      <c r="AC32" s="120">
        <f t="shared" si="7"/>
        <v>0</v>
      </c>
      <c r="AL32">
        <f t="shared" si="5"/>
        <v>0</v>
      </c>
      <c r="AO32" s="48"/>
    </row>
    <row r="33" spans="1:41" ht="13.8" x14ac:dyDescent="0.25">
      <c r="A33" s="95">
        <v>43891</v>
      </c>
      <c r="B33" s="81">
        <v>130</v>
      </c>
      <c r="C33" s="81">
        <v>0</v>
      </c>
      <c r="D33" s="81">
        <v>16</v>
      </c>
      <c r="E33" s="81"/>
      <c r="F33" s="81">
        <f t="shared" si="2"/>
        <v>51</v>
      </c>
      <c r="G33" s="81">
        <f t="shared" si="3"/>
        <v>0</v>
      </c>
      <c r="H33" s="81">
        <f t="shared" si="4"/>
        <v>0</v>
      </c>
      <c r="I33" s="81">
        <f t="shared" si="0"/>
        <v>114</v>
      </c>
      <c r="J33" s="82">
        <f>F33/I32*$B$2/($B$2-B32)</f>
        <v>0.80952457282569923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0</v>
      </c>
      <c r="O33" s="84"/>
      <c r="P33" s="85">
        <f>D33/B33</f>
        <v>0.12307692307692308</v>
      </c>
      <c r="Q33" s="87">
        <f>N33</f>
        <v>0</v>
      </c>
      <c r="R33" s="96">
        <f t="shared" ref="R33" si="8">IF(P33="","",1-SUM(P33:Q33))</f>
        <v>0.87692307692307692</v>
      </c>
      <c r="AB33" s="119">
        <f t="shared" si="7"/>
        <v>16.285714285714285</v>
      </c>
      <c r="AC33" s="120">
        <f t="shared" si="7"/>
        <v>0</v>
      </c>
      <c r="AL33">
        <f t="shared" si="5"/>
        <v>0</v>
      </c>
      <c r="AO33" s="48"/>
    </row>
    <row r="34" spans="1:41" ht="13.8" x14ac:dyDescent="0.25">
      <c r="A34" s="95">
        <v>43892</v>
      </c>
      <c r="B34" s="81">
        <v>159</v>
      </c>
      <c r="C34" s="81">
        <v>0</v>
      </c>
      <c r="D34" s="81">
        <v>16</v>
      </c>
      <c r="E34" s="81"/>
      <c r="F34" s="81">
        <f t="shared" si="2"/>
        <v>29</v>
      </c>
      <c r="G34" s="81">
        <f t="shared" si="3"/>
        <v>0</v>
      </c>
      <c r="H34" s="81">
        <f t="shared" si="4"/>
        <v>0</v>
      </c>
      <c r="I34" s="81">
        <f t="shared" si="0"/>
        <v>143</v>
      </c>
      <c r="J34" s="82">
        <f t="shared" ref="J34:J72" si="9">F34/I33*$B$2/($B$2-B33)</f>
        <v>0.25438635962069334</v>
      </c>
      <c r="K34" s="82">
        <f t="shared" ref="K34:K69" si="10">G34/I33</f>
        <v>0</v>
      </c>
      <c r="L34" s="82">
        <f t="shared" ref="L34:L69" si="11">H34/I33</f>
        <v>0</v>
      </c>
      <c r="M34" s="81">
        <v>0</v>
      </c>
      <c r="N34" s="84">
        <f t="shared" ref="N34:N82" si="12">C34/B34</f>
        <v>0</v>
      </c>
      <c r="O34" s="84"/>
      <c r="P34" s="85">
        <f t="shared" ref="P34:P97" si="13">D34/B34</f>
        <v>0.10062893081761007</v>
      </c>
      <c r="Q34" s="87">
        <f t="shared" ref="Q34:Q97" si="14">N34</f>
        <v>0</v>
      </c>
      <c r="R34" s="96">
        <f t="shared" ref="R34:R97" si="15">IF(P34="","",1-SUM(P34:Q34))</f>
        <v>0.89937106918238996</v>
      </c>
      <c r="AB34" s="119">
        <f t="shared" si="7"/>
        <v>20.428571428571427</v>
      </c>
      <c r="AC34" s="120">
        <f t="shared" si="7"/>
        <v>0</v>
      </c>
      <c r="AL34">
        <f t="shared" si="5"/>
        <v>0</v>
      </c>
      <c r="AO34" s="48"/>
    </row>
    <row r="35" spans="1:41" ht="13.8" x14ac:dyDescent="0.25">
      <c r="A35" s="95">
        <v>43893</v>
      </c>
      <c r="B35" s="81">
        <v>196</v>
      </c>
      <c r="C35" s="81">
        <v>0</v>
      </c>
      <c r="D35" s="81">
        <v>16</v>
      </c>
      <c r="E35" s="81"/>
      <c r="F35" s="81">
        <f t="shared" si="2"/>
        <v>37</v>
      </c>
      <c r="G35" s="81">
        <f t="shared" si="3"/>
        <v>0</v>
      </c>
      <c r="H35" s="81">
        <f t="shared" si="4"/>
        <v>0</v>
      </c>
      <c r="I35" s="81">
        <f t="shared" si="0"/>
        <v>180</v>
      </c>
      <c r="J35" s="82">
        <f t="shared" si="9"/>
        <v>0.25874174976540049</v>
      </c>
      <c r="K35" s="82">
        <f t="shared" si="10"/>
        <v>0</v>
      </c>
      <c r="L35" s="82">
        <f t="shared" si="11"/>
        <v>0</v>
      </c>
      <c r="M35" s="83">
        <v>0</v>
      </c>
      <c r="N35" s="84">
        <f t="shared" si="12"/>
        <v>0</v>
      </c>
      <c r="O35" s="84"/>
      <c r="P35" s="85">
        <f t="shared" si="13"/>
        <v>8.1632653061224483E-2</v>
      </c>
      <c r="Q35" s="87">
        <f t="shared" si="14"/>
        <v>0</v>
      </c>
      <c r="R35" s="96">
        <f t="shared" si="15"/>
        <v>0.91836734693877553</v>
      </c>
      <c r="AB35" s="119">
        <f t="shared" si="7"/>
        <v>25.571428571428573</v>
      </c>
      <c r="AC35" s="120">
        <f t="shared" si="7"/>
        <v>0</v>
      </c>
      <c r="AL35">
        <f t="shared" si="5"/>
        <v>0</v>
      </c>
      <c r="AM35">
        <f>AL35-AL34</f>
        <v>0</v>
      </c>
      <c r="AO35" s="48"/>
    </row>
    <row r="36" spans="1:41" ht="13.8" x14ac:dyDescent="0.25">
      <c r="A36" s="95">
        <v>43894</v>
      </c>
      <c r="B36" s="81">
        <v>262</v>
      </c>
      <c r="C36" s="81">
        <v>0</v>
      </c>
      <c r="D36" s="81">
        <v>16</v>
      </c>
      <c r="E36" s="81"/>
      <c r="F36" s="81">
        <f t="shared" si="2"/>
        <v>66</v>
      </c>
      <c r="G36" s="81">
        <f t="shared" si="3"/>
        <v>0</v>
      </c>
      <c r="H36" s="81">
        <f t="shared" si="4"/>
        <v>0</v>
      </c>
      <c r="I36" s="81">
        <f t="shared" si="0"/>
        <v>246</v>
      </c>
      <c r="J36" s="82">
        <f t="shared" si="9"/>
        <v>0.36666752443049433</v>
      </c>
      <c r="K36" s="82">
        <f t="shared" si="10"/>
        <v>0</v>
      </c>
      <c r="L36" s="82">
        <f t="shared" si="11"/>
        <v>0</v>
      </c>
      <c r="M36" s="81">
        <v>0</v>
      </c>
      <c r="N36" s="84">
        <f t="shared" si="12"/>
        <v>0</v>
      </c>
      <c r="O36" s="84"/>
      <c r="P36" s="85">
        <f t="shared" si="13"/>
        <v>6.1068702290076333E-2</v>
      </c>
      <c r="Q36" s="87">
        <f t="shared" si="14"/>
        <v>0</v>
      </c>
      <c r="R36" s="96">
        <f t="shared" si="15"/>
        <v>0.93893129770992367</v>
      </c>
      <c r="AB36" s="119">
        <f t="shared" si="7"/>
        <v>33.571428571428569</v>
      </c>
      <c r="AC36" s="120">
        <f t="shared" si="7"/>
        <v>0</v>
      </c>
      <c r="AL36">
        <f t="shared" si="5"/>
        <v>0</v>
      </c>
      <c r="AM36">
        <f t="shared" ref="AM36:AM99" si="16">AL36-AL35</f>
        <v>0</v>
      </c>
      <c r="AO36" s="48"/>
    </row>
    <row r="37" spans="1:41" ht="13.8" x14ac:dyDescent="0.25">
      <c r="A37" s="95">
        <v>43895</v>
      </c>
      <c r="B37" s="81">
        <v>482</v>
      </c>
      <c r="C37" s="81">
        <v>0</v>
      </c>
      <c r="D37" s="81">
        <v>16</v>
      </c>
      <c r="E37" s="81"/>
      <c r="F37" s="81">
        <f t="shared" si="2"/>
        <v>220</v>
      </c>
      <c r="G37" s="81">
        <f t="shared" si="3"/>
        <v>0</v>
      </c>
      <c r="H37" s="81">
        <f t="shared" si="4"/>
        <v>0</v>
      </c>
      <c r="I37" s="81">
        <f t="shared" si="0"/>
        <v>466</v>
      </c>
      <c r="J37" s="82">
        <f t="shared" si="9"/>
        <v>0.89431173968350608</v>
      </c>
      <c r="K37" s="82">
        <f t="shared" si="10"/>
        <v>0</v>
      </c>
      <c r="L37" s="82">
        <f t="shared" si="11"/>
        <v>0</v>
      </c>
      <c r="M37" s="83">
        <v>0</v>
      </c>
      <c r="N37" s="84">
        <f t="shared" si="12"/>
        <v>0</v>
      </c>
      <c r="O37" s="84"/>
      <c r="P37" s="85">
        <f t="shared" si="13"/>
        <v>3.3195020746887967E-2</v>
      </c>
      <c r="Q37" s="87">
        <f t="shared" si="14"/>
        <v>0</v>
      </c>
      <c r="R37" s="96">
        <f t="shared" si="15"/>
        <v>0.96680497925311204</v>
      </c>
      <c r="AB37" s="119">
        <f t="shared" si="7"/>
        <v>62.285714285714285</v>
      </c>
      <c r="AC37" s="120">
        <f t="shared" si="7"/>
        <v>0</v>
      </c>
      <c r="AL37">
        <f t="shared" si="5"/>
        <v>0</v>
      </c>
      <c r="AM37">
        <f t="shared" si="16"/>
        <v>0</v>
      </c>
      <c r="AO37" s="48"/>
    </row>
    <row r="38" spans="1:41" ht="13.8" x14ac:dyDescent="0.25">
      <c r="A38" s="95">
        <v>43896</v>
      </c>
      <c r="B38" s="81">
        <v>670</v>
      </c>
      <c r="C38" s="81">
        <v>0</v>
      </c>
      <c r="D38" s="81">
        <v>17</v>
      </c>
      <c r="E38" s="81"/>
      <c r="F38" s="81">
        <f t="shared" si="2"/>
        <v>188</v>
      </c>
      <c r="G38" s="81">
        <f t="shared" si="3"/>
        <v>0</v>
      </c>
      <c r="H38" s="81">
        <f t="shared" si="4"/>
        <v>1</v>
      </c>
      <c r="I38" s="81">
        <f t="shared" si="0"/>
        <v>653</v>
      </c>
      <c r="J38" s="82">
        <f t="shared" si="9"/>
        <v>0.40343579731756679</v>
      </c>
      <c r="K38" s="82">
        <f t="shared" si="10"/>
        <v>0</v>
      </c>
      <c r="L38" s="82">
        <f t="shared" si="11"/>
        <v>2.1459227467811159E-3</v>
      </c>
      <c r="M38" s="81">
        <f t="shared" ref="M38:M65" si="17">J38/(K38+L38)</f>
        <v>188.00108154998614</v>
      </c>
      <c r="N38" s="84">
        <f t="shared" si="12"/>
        <v>0</v>
      </c>
      <c r="O38" s="84"/>
      <c r="P38" s="85">
        <f t="shared" si="13"/>
        <v>2.5373134328358207E-2</v>
      </c>
      <c r="Q38" s="87">
        <f t="shared" si="14"/>
        <v>0</v>
      </c>
      <c r="R38" s="96">
        <f t="shared" si="15"/>
        <v>0.97462686567164181</v>
      </c>
      <c r="AB38" s="119">
        <f t="shared" si="7"/>
        <v>88.857142857142861</v>
      </c>
      <c r="AC38" s="120">
        <f t="shared" si="7"/>
        <v>0</v>
      </c>
      <c r="AL38">
        <f t="shared" si="5"/>
        <v>0</v>
      </c>
      <c r="AM38">
        <f t="shared" si="16"/>
        <v>0</v>
      </c>
      <c r="AO38" s="48"/>
    </row>
    <row r="39" spans="1:41" ht="13.8" x14ac:dyDescent="0.25">
      <c r="A39" s="95">
        <v>43897</v>
      </c>
      <c r="B39" s="81">
        <v>799</v>
      </c>
      <c r="C39" s="81">
        <v>0</v>
      </c>
      <c r="D39" s="81">
        <v>18</v>
      </c>
      <c r="E39" s="81"/>
      <c r="F39" s="81">
        <f t="shared" si="2"/>
        <v>129</v>
      </c>
      <c r="G39" s="81">
        <f t="shared" si="3"/>
        <v>0</v>
      </c>
      <c r="H39" s="81">
        <f t="shared" si="4"/>
        <v>1</v>
      </c>
      <c r="I39" s="81">
        <f t="shared" si="0"/>
        <v>781</v>
      </c>
      <c r="J39" s="82">
        <f t="shared" si="9"/>
        <v>0.19755135006151964</v>
      </c>
      <c r="K39" s="82">
        <f t="shared" si="10"/>
        <v>0</v>
      </c>
      <c r="L39" s="82">
        <f t="shared" si="11"/>
        <v>1.5313935681470138E-3</v>
      </c>
      <c r="M39" s="81">
        <f t="shared" si="17"/>
        <v>129.00103159017232</v>
      </c>
      <c r="N39" s="84">
        <f t="shared" si="12"/>
        <v>0</v>
      </c>
      <c r="O39" s="84"/>
      <c r="P39" s="85">
        <f t="shared" si="13"/>
        <v>2.2528160200250311E-2</v>
      </c>
      <c r="Q39" s="87">
        <f t="shared" si="14"/>
        <v>0</v>
      </c>
      <c r="R39" s="96">
        <f t="shared" si="15"/>
        <v>0.97747183979974972</v>
      </c>
      <c r="AB39" s="119">
        <f t="shared" si="7"/>
        <v>102.85714285714286</v>
      </c>
      <c r="AC39" s="120">
        <f t="shared" si="7"/>
        <v>0</v>
      </c>
      <c r="AL39">
        <f t="shared" si="5"/>
        <v>0</v>
      </c>
      <c r="AM39">
        <f t="shared" si="16"/>
        <v>0</v>
      </c>
      <c r="AO39" s="48"/>
    </row>
    <row r="40" spans="1:41" ht="13.8" x14ac:dyDescent="0.25">
      <c r="A40" s="95">
        <v>43898</v>
      </c>
      <c r="B40" s="81">
        <v>1040</v>
      </c>
      <c r="C40" s="81">
        <v>0</v>
      </c>
      <c r="D40" s="81">
        <v>18</v>
      </c>
      <c r="E40" s="81">
        <v>124716</v>
      </c>
      <c r="F40" s="81">
        <f t="shared" si="2"/>
        <v>241</v>
      </c>
      <c r="G40" s="81">
        <f t="shared" si="3"/>
        <v>0</v>
      </c>
      <c r="H40" s="81">
        <f t="shared" si="4"/>
        <v>0</v>
      </c>
      <c r="I40" s="81">
        <f t="shared" si="0"/>
        <v>1022</v>
      </c>
      <c r="J40" s="82">
        <f t="shared" si="9"/>
        <v>0.30858168796724239</v>
      </c>
      <c r="K40" s="82">
        <f t="shared" si="10"/>
        <v>0</v>
      </c>
      <c r="L40" s="82">
        <f t="shared" si="11"/>
        <v>0</v>
      </c>
      <c r="M40" s="81">
        <v>0</v>
      </c>
      <c r="N40" s="84">
        <f t="shared" si="12"/>
        <v>0</v>
      </c>
      <c r="O40" s="84"/>
      <c r="P40" s="85">
        <f t="shared" si="13"/>
        <v>1.7307692307692309E-2</v>
      </c>
      <c r="Q40" s="87">
        <f t="shared" si="14"/>
        <v>0</v>
      </c>
      <c r="R40" s="96">
        <f t="shared" si="15"/>
        <v>0.98269230769230764</v>
      </c>
      <c r="AB40" s="119">
        <f t="shared" si="7"/>
        <v>130</v>
      </c>
      <c r="AC40" s="120">
        <f t="shared" si="7"/>
        <v>0</v>
      </c>
      <c r="AL40">
        <f t="shared" si="5"/>
        <v>124716</v>
      </c>
      <c r="AM40">
        <f t="shared" si="16"/>
        <v>124716</v>
      </c>
      <c r="AO40" s="48"/>
    </row>
    <row r="41" spans="1:41" ht="13.8" x14ac:dyDescent="0.25">
      <c r="A41" s="95">
        <v>43899</v>
      </c>
      <c r="B41" s="81">
        <v>1176</v>
      </c>
      <c r="C41" s="81">
        <v>2</v>
      </c>
      <c r="D41" s="81">
        <v>18</v>
      </c>
      <c r="E41" s="81"/>
      <c r="F41" s="81">
        <f t="shared" si="2"/>
        <v>136</v>
      </c>
      <c r="G41" s="81">
        <f t="shared" si="3"/>
        <v>2</v>
      </c>
      <c r="H41" s="81">
        <f t="shared" si="4"/>
        <v>0</v>
      </c>
      <c r="I41" s="81">
        <f t="shared" si="0"/>
        <v>1156</v>
      </c>
      <c r="J41" s="82">
        <f t="shared" si="9"/>
        <v>0.1330740588773052</v>
      </c>
      <c r="K41" s="82">
        <f t="shared" si="10"/>
        <v>1.9569471624266144E-3</v>
      </c>
      <c r="L41" s="82">
        <f t="shared" si="11"/>
        <v>0</v>
      </c>
      <c r="M41" s="81">
        <f t="shared" si="17"/>
        <v>68.000844086302962</v>
      </c>
      <c r="N41" s="84">
        <f t="shared" si="12"/>
        <v>1.7006802721088435E-3</v>
      </c>
      <c r="O41" s="84"/>
      <c r="P41" s="85">
        <f t="shared" si="13"/>
        <v>1.5306122448979591E-2</v>
      </c>
      <c r="Q41" s="87">
        <f t="shared" si="14"/>
        <v>1.7006802721088435E-3</v>
      </c>
      <c r="R41" s="96">
        <f t="shared" si="15"/>
        <v>0.98299319727891155</v>
      </c>
      <c r="AB41" s="119">
        <f t="shared" si="7"/>
        <v>145.28571428571428</v>
      </c>
      <c r="AC41" s="120">
        <f t="shared" si="7"/>
        <v>0.2857142857142857</v>
      </c>
      <c r="AL41">
        <f t="shared" si="5"/>
        <v>124716</v>
      </c>
      <c r="AM41">
        <f t="shared" si="16"/>
        <v>0</v>
      </c>
      <c r="AO41" s="48"/>
    </row>
    <row r="42" spans="1:41" ht="13.8" x14ac:dyDescent="0.25">
      <c r="A42" s="95">
        <v>43900</v>
      </c>
      <c r="B42" s="81">
        <v>1457</v>
      </c>
      <c r="C42" s="81">
        <v>2</v>
      </c>
      <c r="D42" s="81">
        <v>18</v>
      </c>
      <c r="E42" s="81"/>
      <c r="F42" s="81">
        <f t="shared" si="2"/>
        <v>281</v>
      </c>
      <c r="G42" s="81">
        <f t="shared" si="3"/>
        <v>0</v>
      </c>
      <c r="H42" s="81">
        <f t="shared" si="4"/>
        <v>0</v>
      </c>
      <c r="I42" s="81">
        <f t="shared" si="0"/>
        <v>1437</v>
      </c>
      <c r="J42" s="82">
        <f t="shared" si="9"/>
        <v>0.24308299671295086</v>
      </c>
      <c r="K42" s="82">
        <f t="shared" si="10"/>
        <v>0</v>
      </c>
      <c r="L42" s="82">
        <f t="shared" si="11"/>
        <v>0</v>
      </c>
      <c r="M42" s="81">
        <v>0</v>
      </c>
      <c r="N42" s="84">
        <f t="shared" si="12"/>
        <v>1.3726835964310226E-3</v>
      </c>
      <c r="O42" s="84"/>
      <c r="P42" s="85">
        <f t="shared" si="13"/>
        <v>1.2354152367879203E-2</v>
      </c>
      <c r="Q42" s="87">
        <f t="shared" si="14"/>
        <v>1.3726835964310226E-3</v>
      </c>
      <c r="R42" s="96">
        <f t="shared" si="15"/>
        <v>0.98627316403568976</v>
      </c>
      <c r="AB42" s="119">
        <f t="shared" si="7"/>
        <v>180.14285714285714</v>
      </c>
      <c r="AC42" s="120">
        <f t="shared" si="7"/>
        <v>0.2857142857142857</v>
      </c>
      <c r="AL42">
        <f t="shared" si="5"/>
        <v>124716</v>
      </c>
      <c r="AM42">
        <f t="shared" si="16"/>
        <v>0</v>
      </c>
      <c r="AN42">
        <f>AVERAGE(AM36:AM42)</f>
        <v>17816.571428571428</v>
      </c>
      <c r="AO42" s="3">
        <f t="shared" ref="AO42:AO105" si="18">AN42/$B$2</f>
        <v>2.1264899935803243E-4</v>
      </c>
    </row>
    <row r="43" spans="1:41" ht="13.8" x14ac:dyDescent="0.25">
      <c r="A43" s="95">
        <v>43901</v>
      </c>
      <c r="B43" s="81">
        <v>1908</v>
      </c>
      <c r="C43" s="81">
        <v>3</v>
      </c>
      <c r="D43" s="81">
        <v>25</v>
      </c>
      <c r="E43" s="81"/>
      <c r="F43" s="81">
        <f t="shared" si="2"/>
        <v>451</v>
      </c>
      <c r="G43" s="81">
        <f t="shared" si="3"/>
        <v>1</v>
      </c>
      <c r="H43" s="81">
        <f t="shared" si="4"/>
        <v>7</v>
      </c>
      <c r="I43" s="81">
        <f t="shared" si="0"/>
        <v>1880</v>
      </c>
      <c r="J43" s="82">
        <f t="shared" si="9"/>
        <v>0.31385375296560847</v>
      </c>
      <c r="K43" s="82">
        <f t="shared" si="10"/>
        <v>6.9589422407794019E-4</v>
      </c>
      <c r="L43" s="82">
        <f t="shared" si="11"/>
        <v>4.8712595685455815E-3</v>
      </c>
      <c r="M43" s="81">
        <f t="shared" si="17"/>
        <v>56.375980376447416</v>
      </c>
      <c r="N43" s="84">
        <f t="shared" si="12"/>
        <v>1.5723270440251573E-3</v>
      </c>
      <c r="O43" s="84"/>
      <c r="P43" s="85">
        <f t="shared" si="13"/>
        <v>1.310272536687631E-2</v>
      </c>
      <c r="Q43" s="87">
        <f t="shared" si="14"/>
        <v>1.5723270440251573E-3</v>
      </c>
      <c r="R43" s="96">
        <f t="shared" si="15"/>
        <v>0.9853249475890985</v>
      </c>
      <c r="AB43" s="119">
        <f t="shared" si="7"/>
        <v>235.14285714285714</v>
      </c>
      <c r="AC43" s="120">
        <f t="shared" si="7"/>
        <v>0.42857142857142855</v>
      </c>
      <c r="AL43">
        <f t="shared" si="5"/>
        <v>124716</v>
      </c>
      <c r="AM43">
        <f t="shared" si="16"/>
        <v>0</v>
      </c>
      <c r="AN43">
        <f t="shared" ref="AN43:AN106" si="19">AVERAGE(AM37:AM43)</f>
        <v>17816.571428571428</v>
      </c>
      <c r="AO43" s="3">
        <f t="shared" si="18"/>
        <v>2.1264899935803243E-4</v>
      </c>
    </row>
    <row r="44" spans="1:41" ht="13.8" x14ac:dyDescent="0.25">
      <c r="A44" s="95">
        <v>43902</v>
      </c>
      <c r="B44" s="81">
        <v>2078</v>
      </c>
      <c r="C44" s="81">
        <v>3</v>
      </c>
      <c r="D44" s="81">
        <v>25</v>
      </c>
      <c r="E44" s="81"/>
      <c r="F44" s="81">
        <f t="shared" si="2"/>
        <v>170</v>
      </c>
      <c r="G44" s="81">
        <f t="shared" si="3"/>
        <v>0</v>
      </c>
      <c r="H44" s="81">
        <f t="shared" si="4"/>
        <v>0</v>
      </c>
      <c r="I44" s="81">
        <f t="shared" si="0"/>
        <v>2050</v>
      </c>
      <c r="J44" s="82">
        <f t="shared" si="9"/>
        <v>9.0427591209788438E-2</v>
      </c>
      <c r="K44" s="82">
        <f t="shared" si="10"/>
        <v>0</v>
      </c>
      <c r="L44" s="82">
        <f t="shared" si="11"/>
        <v>0</v>
      </c>
      <c r="M44" s="81">
        <v>0</v>
      </c>
      <c r="N44" s="84">
        <f t="shared" si="12"/>
        <v>1.4436958614051972E-3</v>
      </c>
      <c r="O44" s="84"/>
      <c r="P44" s="85">
        <f t="shared" si="13"/>
        <v>1.203079884504331E-2</v>
      </c>
      <c r="Q44" s="87">
        <f t="shared" si="14"/>
        <v>1.4436958614051972E-3</v>
      </c>
      <c r="R44" s="96">
        <f t="shared" si="15"/>
        <v>0.98652550529355154</v>
      </c>
      <c r="AB44" s="119">
        <f t="shared" ref="AB44:AC59" si="20">AVERAGE(F38:F44)</f>
        <v>228</v>
      </c>
      <c r="AC44" s="120">
        <f t="shared" si="20"/>
        <v>0.42857142857142855</v>
      </c>
      <c r="AL44">
        <f t="shared" si="5"/>
        <v>124716</v>
      </c>
      <c r="AM44">
        <f t="shared" si="16"/>
        <v>0</v>
      </c>
      <c r="AN44">
        <f t="shared" si="19"/>
        <v>17816.571428571428</v>
      </c>
      <c r="AO44" s="3">
        <f t="shared" si="18"/>
        <v>2.1264899935803243E-4</v>
      </c>
    </row>
    <row r="45" spans="1:41" ht="13.8" x14ac:dyDescent="0.25">
      <c r="A45" s="95">
        <v>43903</v>
      </c>
      <c r="B45" s="81">
        <v>3675</v>
      </c>
      <c r="C45" s="81">
        <v>7</v>
      </c>
      <c r="D45" s="81">
        <v>46</v>
      </c>
      <c r="E45" s="81"/>
      <c r="F45" s="81">
        <f t="shared" si="2"/>
        <v>1597</v>
      </c>
      <c r="G45" s="81">
        <f t="shared" si="3"/>
        <v>4</v>
      </c>
      <c r="H45" s="81">
        <f t="shared" si="4"/>
        <v>21</v>
      </c>
      <c r="I45" s="81">
        <f t="shared" si="0"/>
        <v>3622</v>
      </c>
      <c r="J45" s="82">
        <f t="shared" si="9"/>
        <v>0.77904371199929956</v>
      </c>
      <c r="K45" s="82">
        <f t="shared" si="10"/>
        <v>1.9512195121951219E-3</v>
      </c>
      <c r="L45" s="82">
        <f t="shared" si="11"/>
        <v>1.0243902439024391E-2</v>
      </c>
      <c r="M45" s="81">
        <f t="shared" si="17"/>
        <v>63.88158438394256</v>
      </c>
      <c r="N45" s="84">
        <f t="shared" si="12"/>
        <v>1.9047619047619048E-3</v>
      </c>
      <c r="O45" s="84"/>
      <c r="P45" s="85">
        <f t="shared" si="13"/>
        <v>1.2517006802721088E-2</v>
      </c>
      <c r="Q45" s="87">
        <f t="shared" si="14"/>
        <v>1.9047619047619048E-3</v>
      </c>
      <c r="R45" s="96">
        <f t="shared" si="15"/>
        <v>0.98557823129251698</v>
      </c>
      <c r="AB45" s="119">
        <f t="shared" si="20"/>
        <v>429.28571428571428</v>
      </c>
      <c r="AC45" s="120">
        <f t="shared" si="20"/>
        <v>1</v>
      </c>
      <c r="AL45">
        <f t="shared" si="5"/>
        <v>124716</v>
      </c>
      <c r="AM45">
        <f t="shared" si="16"/>
        <v>0</v>
      </c>
      <c r="AN45">
        <f t="shared" si="19"/>
        <v>17816.571428571428</v>
      </c>
      <c r="AO45" s="3">
        <f t="shared" si="18"/>
        <v>2.1264899935803243E-4</v>
      </c>
    </row>
    <row r="46" spans="1:41" ht="13.8" x14ac:dyDescent="0.25">
      <c r="A46" s="97">
        <v>43904</v>
      </c>
      <c r="B46" s="88">
        <v>4585</v>
      </c>
      <c r="C46" s="88">
        <v>9</v>
      </c>
      <c r="D46" s="88">
        <v>46</v>
      </c>
      <c r="E46" s="88"/>
      <c r="F46" s="88">
        <f t="shared" si="2"/>
        <v>910</v>
      </c>
      <c r="G46" s="88">
        <f t="shared" si="3"/>
        <v>2</v>
      </c>
      <c r="H46" s="88">
        <f t="shared" si="4"/>
        <v>0</v>
      </c>
      <c r="I46" s="88">
        <f t="shared" si="0"/>
        <v>4530</v>
      </c>
      <c r="J46" s="82">
        <f t="shared" si="9"/>
        <v>0.25125342819365787</v>
      </c>
      <c r="K46" s="89">
        <f t="shared" si="10"/>
        <v>5.5218111540585317E-4</v>
      </c>
      <c r="L46" s="89">
        <f t="shared" si="11"/>
        <v>0</v>
      </c>
      <c r="M46" s="88">
        <f t="shared" si="17"/>
        <v>455.01995845871437</v>
      </c>
      <c r="N46" s="84">
        <f t="shared" si="12"/>
        <v>1.9629225736095966E-3</v>
      </c>
      <c r="O46" s="84"/>
      <c r="P46" s="85">
        <f t="shared" si="13"/>
        <v>1.0032715376226827E-2</v>
      </c>
      <c r="Q46" s="87">
        <f t="shared" si="14"/>
        <v>1.9629225736095966E-3</v>
      </c>
      <c r="R46" s="96">
        <f t="shared" si="15"/>
        <v>0.98800436205016362</v>
      </c>
      <c r="AB46" s="119">
        <f t="shared" si="20"/>
        <v>540.85714285714289</v>
      </c>
      <c r="AC46" s="120">
        <f t="shared" si="20"/>
        <v>1.2857142857142858</v>
      </c>
      <c r="AL46">
        <f t="shared" si="5"/>
        <v>124716</v>
      </c>
      <c r="AM46">
        <f t="shared" si="16"/>
        <v>0</v>
      </c>
      <c r="AN46">
        <f t="shared" si="19"/>
        <v>17816.571428571428</v>
      </c>
      <c r="AO46" s="3">
        <f t="shared" si="18"/>
        <v>2.1264899935803243E-4</v>
      </c>
    </row>
    <row r="47" spans="1:41" ht="13.8" x14ac:dyDescent="0.25">
      <c r="A47" s="98">
        <v>43905</v>
      </c>
      <c r="B47" s="90">
        <v>5795</v>
      </c>
      <c r="C47" s="90">
        <v>11</v>
      </c>
      <c r="D47" s="90">
        <v>46</v>
      </c>
      <c r="E47" s="90">
        <v>252173</v>
      </c>
      <c r="F47" s="90">
        <f t="shared" si="2"/>
        <v>1210</v>
      </c>
      <c r="G47" s="90">
        <f t="shared" si="3"/>
        <v>2</v>
      </c>
      <c r="H47" s="90">
        <f t="shared" si="4"/>
        <v>0</v>
      </c>
      <c r="I47" s="90">
        <f t="shared" si="0"/>
        <v>5738</v>
      </c>
      <c r="J47" s="91">
        <f t="shared" si="9"/>
        <v>0.2671227858218474</v>
      </c>
      <c r="K47" s="91">
        <f t="shared" si="10"/>
        <v>4.4150110375275938E-4</v>
      </c>
      <c r="L47" s="91">
        <f t="shared" si="11"/>
        <v>0</v>
      </c>
      <c r="M47" s="90">
        <f t="shared" si="17"/>
        <v>605.03310988648434</v>
      </c>
      <c r="N47" s="92">
        <f t="shared" si="12"/>
        <v>1.8981880931837791E-3</v>
      </c>
      <c r="O47" s="92"/>
      <c r="P47" s="85">
        <f t="shared" si="13"/>
        <v>7.9378774805867122E-3</v>
      </c>
      <c r="Q47" s="87">
        <f t="shared" si="14"/>
        <v>1.8981880931837791E-3</v>
      </c>
      <c r="R47" s="96">
        <f t="shared" si="15"/>
        <v>0.99016393442622952</v>
      </c>
      <c r="AB47" s="119">
        <f t="shared" si="20"/>
        <v>679.28571428571433</v>
      </c>
      <c r="AC47" s="120">
        <f t="shared" si="20"/>
        <v>1.5714285714285714</v>
      </c>
      <c r="AL47">
        <f t="shared" si="5"/>
        <v>252173</v>
      </c>
      <c r="AM47">
        <f t="shared" si="16"/>
        <v>127457</v>
      </c>
      <c r="AN47">
        <f t="shared" si="19"/>
        <v>18208.142857142859</v>
      </c>
      <c r="AO47" s="3">
        <f t="shared" si="18"/>
        <v>2.1732258500253973E-4</v>
      </c>
    </row>
    <row r="48" spans="1:41" ht="13.8" x14ac:dyDescent="0.25">
      <c r="A48" s="97">
        <v>43906</v>
      </c>
      <c r="B48" s="88">
        <v>7272</v>
      </c>
      <c r="C48" s="88">
        <v>17</v>
      </c>
      <c r="D48" s="88">
        <v>67</v>
      </c>
      <c r="E48" s="88"/>
      <c r="F48" s="88">
        <f t="shared" si="2"/>
        <v>1477</v>
      </c>
      <c r="G48" s="88">
        <f t="shared" si="3"/>
        <v>6</v>
      </c>
      <c r="H48" s="88">
        <f t="shared" si="4"/>
        <v>21</v>
      </c>
      <c r="I48" s="88">
        <f t="shared" si="0"/>
        <v>7188</v>
      </c>
      <c r="J48" s="82">
        <f t="shared" si="9"/>
        <v>0.25742456696514948</v>
      </c>
      <c r="K48" s="89">
        <f t="shared" si="10"/>
        <v>1.0456605088881143E-3</v>
      </c>
      <c r="L48" s="89">
        <f t="shared" si="11"/>
        <v>3.6598117811084E-3</v>
      </c>
      <c r="M48" s="88">
        <f t="shared" si="17"/>
        <v>54.707487601704734</v>
      </c>
      <c r="N48" s="84">
        <f t="shared" si="12"/>
        <v>2.3377337733773377E-3</v>
      </c>
      <c r="O48" s="84"/>
      <c r="P48" s="85">
        <f t="shared" si="13"/>
        <v>9.2134213421342127E-3</v>
      </c>
      <c r="Q48" s="87">
        <f t="shared" si="14"/>
        <v>2.3377337733773377E-3</v>
      </c>
      <c r="R48" s="96">
        <f t="shared" si="15"/>
        <v>0.98844884488448848</v>
      </c>
      <c r="AB48" s="119">
        <f t="shared" si="20"/>
        <v>870.85714285714289</v>
      </c>
      <c r="AC48" s="120">
        <f t="shared" si="20"/>
        <v>2.1428571428571428</v>
      </c>
      <c r="AL48">
        <f t="shared" si="5"/>
        <v>252173</v>
      </c>
      <c r="AM48">
        <f t="shared" si="16"/>
        <v>0</v>
      </c>
      <c r="AN48">
        <f t="shared" si="19"/>
        <v>18208.142857142859</v>
      </c>
      <c r="AO48" s="3">
        <f t="shared" si="18"/>
        <v>2.1732258500253973E-4</v>
      </c>
    </row>
    <row r="49" spans="1:41" ht="13.8" x14ac:dyDescent="0.25">
      <c r="A49" s="97">
        <v>43907</v>
      </c>
      <c r="B49" s="88">
        <v>9257</v>
      </c>
      <c r="C49" s="88">
        <v>24</v>
      </c>
      <c r="D49" s="88">
        <v>67</v>
      </c>
      <c r="E49" s="88"/>
      <c r="F49" s="88">
        <f t="shared" si="2"/>
        <v>1985</v>
      </c>
      <c r="G49" s="88">
        <f t="shared" si="3"/>
        <v>7</v>
      </c>
      <c r="H49" s="88">
        <f t="shared" si="4"/>
        <v>0</v>
      </c>
      <c r="I49" s="88">
        <f t="shared" si="0"/>
        <v>9166</v>
      </c>
      <c r="J49" s="82">
        <f t="shared" si="9"/>
        <v>0.27617867311970268</v>
      </c>
      <c r="K49" s="89">
        <f t="shared" si="10"/>
        <v>9.7384529771841956E-4</v>
      </c>
      <c r="L49" s="89">
        <f t="shared" si="11"/>
        <v>0</v>
      </c>
      <c r="M49" s="88">
        <f t="shared" si="17"/>
        <v>283.59604319777469</v>
      </c>
      <c r="N49" s="84">
        <f t="shared" si="12"/>
        <v>2.5926326023549746E-3</v>
      </c>
      <c r="O49" s="84"/>
      <c r="P49" s="85">
        <f t="shared" si="13"/>
        <v>7.2377660149076373E-3</v>
      </c>
      <c r="Q49" s="87">
        <f t="shared" si="14"/>
        <v>2.5926326023549746E-3</v>
      </c>
      <c r="R49" s="96">
        <f t="shared" si="15"/>
        <v>0.99016960138273735</v>
      </c>
      <c r="AB49" s="119">
        <f t="shared" si="20"/>
        <v>1114.2857142857142</v>
      </c>
      <c r="AC49" s="120">
        <f t="shared" si="20"/>
        <v>3.1428571428571428</v>
      </c>
      <c r="AL49">
        <f t="shared" si="5"/>
        <v>252173</v>
      </c>
      <c r="AM49">
        <f t="shared" si="16"/>
        <v>0</v>
      </c>
      <c r="AN49">
        <f t="shared" si="19"/>
        <v>18208.142857142859</v>
      </c>
      <c r="AO49" s="3">
        <f t="shared" si="18"/>
        <v>2.1732258500253973E-4</v>
      </c>
    </row>
    <row r="50" spans="1:41" ht="13.8" x14ac:dyDescent="0.25">
      <c r="A50" s="97">
        <v>43908</v>
      </c>
      <c r="B50" s="88">
        <v>12327</v>
      </c>
      <c r="C50" s="88">
        <v>28</v>
      </c>
      <c r="D50" s="93">
        <v>105</v>
      </c>
      <c r="E50" s="93"/>
      <c r="F50" s="88">
        <f t="shared" si="2"/>
        <v>3070</v>
      </c>
      <c r="G50" s="88">
        <f t="shared" si="3"/>
        <v>4</v>
      </c>
      <c r="H50" s="88">
        <f t="shared" si="4"/>
        <v>38</v>
      </c>
      <c r="I50" s="88">
        <f t="shared" si="0"/>
        <v>12194</v>
      </c>
      <c r="J50" s="82">
        <f t="shared" si="9"/>
        <v>0.33497045944105819</v>
      </c>
      <c r="K50" s="89">
        <f t="shared" si="10"/>
        <v>4.363953742090334E-4</v>
      </c>
      <c r="L50" s="89">
        <f t="shared" si="11"/>
        <v>4.1457560549858176E-3</v>
      </c>
      <c r="M50" s="88">
        <f t="shared" si="17"/>
        <v>73.103315029446165</v>
      </c>
      <c r="N50" s="84">
        <f t="shared" si="12"/>
        <v>2.2714366837024418E-3</v>
      </c>
      <c r="O50" s="84"/>
      <c r="P50" s="85">
        <f t="shared" si="13"/>
        <v>8.5178875638841564E-3</v>
      </c>
      <c r="Q50" s="87">
        <f t="shared" si="14"/>
        <v>2.2714366837024418E-3</v>
      </c>
      <c r="R50" s="96">
        <f t="shared" si="15"/>
        <v>0.98921067575241339</v>
      </c>
      <c r="AB50" s="119">
        <f t="shared" si="20"/>
        <v>1488.4285714285713</v>
      </c>
      <c r="AC50" s="120">
        <f t="shared" si="20"/>
        <v>3.5714285714285716</v>
      </c>
      <c r="AL50">
        <f t="shared" si="5"/>
        <v>252173</v>
      </c>
      <c r="AM50">
        <f t="shared" si="16"/>
        <v>0</v>
      </c>
      <c r="AN50">
        <f t="shared" si="19"/>
        <v>18208.142857142859</v>
      </c>
      <c r="AO50" s="3">
        <f t="shared" si="18"/>
        <v>2.1732258500253973E-4</v>
      </c>
    </row>
    <row r="51" spans="1:41" ht="13.8" x14ac:dyDescent="0.25">
      <c r="A51" s="97">
        <v>43909</v>
      </c>
      <c r="B51" s="88">
        <v>15320</v>
      </c>
      <c r="C51" s="88">
        <v>44</v>
      </c>
      <c r="D51" s="93">
        <v>113</v>
      </c>
      <c r="E51" s="93"/>
      <c r="F51" s="88">
        <f t="shared" si="2"/>
        <v>2993</v>
      </c>
      <c r="G51" s="88">
        <f t="shared" si="3"/>
        <v>16</v>
      </c>
      <c r="H51" s="88">
        <f t="shared" si="4"/>
        <v>8</v>
      </c>
      <c r="I51" s="88">
        <f t="shared" si="0"/>
        <v>15163</v>
      </c>
      <c r="J51" s="82">
        <f t="shared" si="9"/>
        <v>0.24548469904828898</v>
      </c>
      <c r="K51" s="89">
        <f t="shared" si="10"/>
        <v>1.3121207151057896E-3</v>
      </c>
      <c r="L51" s="89">
        <f t="shared" si="11"/>
        <v>6.5606035755289482E-4</v>
      </c>
      <c r="M51" s="88">
        <f t="shared" si="17"/>
        <v>124.72668417478484</v>
      </c>
      <c r="N51" s="84">
        <f t="shared" si="12"/>
        <v>2.8720626631853785E-3</v>
      </c>
      <c r="O51" s="84"/>
      <c r="P51" s="85">
        <f t="shared" si="13"/>
        <v>7.3759791122715405E-3</v>
      </c>
      <c r="Q51" s="87">
        <f t="shared" si="14"/>
        <v>2.8720626631853785E-3</v>
      </c>
      <c r="R51" s="96">
        <f t="shared" si="15"/>
        <v>0.98975195822454309</v>
      </c>
      <c r="AB51" s="119">
        <f t="shared" si="20"/>
        <v>1891.7142857142858</v>
      </c>
      <c r="AC51" s="120">
        <f t="shared" si="20"/>
        <v>5.8571428571428568</v>
      </c>
      <c r="AL51">
        <f t="shared" si="5"/>
        <v>252173</v>
      </c>
      <c r="AM51">
        <f t="shared" si="16"/>
        <v>0</v>
      </c>
      <c r="AN51">
        <f t="shared" si="19"/>
        <v>18208.142857142859</v>
      </c>
      <c r="AO51" s="3">
        <f t="shared" si="18"/>
        <v>2.1732258500253973E-4</v>
      </c>
    </row>
    <row r="52" spans="1:41" ht="13.8" x14ac:dyDescent="0.25">
      <c r="A52" s="97">
        <v>43910</v>
      </c>
      <c r="B52" s="88">
        <v>19848</v>
      </c>
      <c r="C52" s="88">
        <v>67</v>
      </c>
      <c r="D52" s="93">
        <v>180</v>
      </c>
      <c r="E52" s="93"/>
      <c r="F52" s="88">
        <f t="shared" si="2"/>
        <v>4528</v>
      </c>
      <c r="G52" s="88">
        <f t="shared" si="3"/>
        <v>23</v>
      </c>
      <c r="H52" s="88">
        <f t="shared" si="4"/>
        <v>67</v>
      </c>
      <c r="I52" s="88">
        <f t="shared" si="0"/>
        <v>19601</v>
      </c>
      <c r="J52" s="82">
        <f t="shared" si="9"/>
        <v>0.2986762581256498</v>
      </c>
      <c r="K52" s="89">
        <f t="shared" si="10"/>
        <v>1.5168502275275341E-3</v>
      </c>
      <c r="L52" s="89">
        <f t="shared" si="11"/>
        <v>4.4186506627975995E-3</v>
      </c>
      <c r="M52" s="88">
        <f t="shared" si="17"/>
        <v>50.320312243991417</v>
      </c>
      <c r="N52" s="84">
        <f t="shared" si="12"/>
        <v>3.3756549778315194E-3</v>
      </c>
      <c r="O52" s="84"/>
      <c r="P52" s="85">
        <f t="shared" si="13"/>
        <v>9.068923821039904E-3</v>
      </c>
      <c r="Q52" s="87">
        <f t="shared" si="14"/>
        <v>3.3756549778315194E-3</v>
      </c>
      <c r="R52" s="96">
        <f t="shared" si="15"/>
        <v>0.9875554212011286</v>
      </c>
      <c r="AB52" s="119">
        <f t="shared" si="20"/>
        <v>2310.4285714285716</v>
      </c>
      <c r="AC52" s="120">
        <f t="shared" si="20"/>
        <v>8.5714285714285712</v>
      </c>
      <c r="AL52">
        <f t="shared" si="5"/>
        <v>252173</v>
      </c>
      <c r="AM52">
        <f t="shared" si="16"/>
        <v>0</v>
      </c>
      <c r="AN52">
        <f t="shared" si="19"/>
        <v>18208.142857142859</v>
      </c>
      <c r="AO52" s="3">
        <f t="shared" si="18"/>
        <v>2.1732258500253973E-4</v>
      </c>
    </row>
    <row r="53" spans="1:41" ht="13.8" x14ac:dyDescent="0.25">
      <c r="A53" s="97">
        <v>43911</v>
      </c>
      <c r="B53" s="88">
        <v>22213</v>
      </c>
      <c r="C53" s="88">
        <v>84</v>
      </c>
      <c r="D53" s="93">
        <v>233</v>
      </c>
      <c r="E53" s="93"/>
      <c r="F53" s="88">
        <f t="shared" si="2"/>
        <v>2365</v>
      </c>
      <c r="G53" s="88">
        <f t="shared" si="3"/>
        <v>17</v>
      </c>
      <c r="H53" s="88">
        <f t="shared" si="4"/>
        <v>53</v>
      </c>
      <c r="I53" s="88">
        <f t="shared" si="0"/>
        <v>21896</v>
      </c>
      <c r="J53" s="82">
        <f t="shared" si="9"/>
        <v>0.12068569917427006</v>
      </c>
      <c r="K53" s="89">
        <f t="shared" si="10"/>
        <v>8.6730268863833475E-4</v>
      </c>
      <c r="L53" s="89">
        <f t="shared" si="11"/>
        <v>2.7039436763430435E-3</v>
      </c>
      <c r="M53" s="88">
        <f t="shared" si="17"/>
        <v>33.793719850212398</v>
      </c>
      <c r="N53" s="84">
        <f t="shared" si="12"/>
        <v>3.7815693512807816E-3</v>
      </c>
      <c r="O53" s="84"/>
      <c r="P53" s="85">
        <f t="shared" si="13"/>
        <v>1.0489353081528834E-2</v>
      </c>
      <c r="Q53" s="87">
        <f t="shared" si="14"/>
        <v>3.7815693512807816E-3</v>
      </c>
      <c r="R53" s="96">
        <f t="shared" si="15"/>
        <v>0.98572907756719041</v>
      </c>
      <c r="AB53" s="119">
        <f t="shared" si="20"/>
        <v>2518.2857142857142</v>
      </c>
      <c r="AC53" s="120">
        <f t="shared" si="20"/>
        <v>10.714285714285714</v>
      </c>
      <c r="AL53">
        <f t="shared" si="5"/>
        <v>252173</v>
      </c>
      <c r="AM53">
        <f t="shared" si="16"/>
        <v>0</v>
      </c>
      <c r="AN53">
        <f t="shared" si="19"/>
        <v>18208.142857142859</v>
      </c>
      <c r="AO53" s="3">
        <f t="shared" si="18"/>
        <v>2.1732258500253973E-4</v>
      </c>
    </row>
    <row r="54" spans="1:41" ht="13.8" x14ac:dyDescent="0.25">
      <c r="A54" s="95">
        <v>43912</v>
      </c>
      <c r="B54" s="81">
        <v>24873</v>
      </c>
      <c r="C54" s="81">
        <v>94</v>
      </c>
      <c r="D54" s="81">
        <v>266</v>
      </c>
      <c r="E54" s="81">
        <v>600792</v>
      </c>
      <c r="F54" s="81">
        <f t="shared" si="2"/>
        <v>2660</v>
      </c>
      <c r="G54" s="81">
        <f t="shared" si="3"/>
        <v>10</v>
      </c>
      <c r="H54" s="88">
        <f t="shared" si="4"/>
        <v>33</v>
      </c>
      <c r="I54" s="81">
        <f t="shared" si="0"/>
        <v>24513</v>
      </c>
      <c r="J54" s="82">
        <f t="shared" si="9"/>
        <v>0.12151559246490355</v>
      </c>
      <c r="K54" s="82">
        <f t="shared" si="10"/>
        <v>4.5670442089879428E-4</v>
      </c>
      <c r="L54" s="82">
        <f t="shared" si="11"/>
        <v>1.5071245889660212E-3</v>
      </c>
      <c r="M54" s="81">
        <f t="shared" si="17"/>
        <v>61.876870060733218</v>
      </c>
      <c r="N54" s="84">
        <f t="shared" si="12"/>
        <v>3.7791983275037187E-3</v>
      </c>
      <c r="O54" s="84"/>
      <c r="P54" s="85">
        <f t="shared" si="13"/>
        <v>1.0694327182084991E-2</v>
      </c>
      <c r="Q54" s="87">
        <f t="shared" si="14"/>
        <v>3.7791983275037187E-3</v>
      </c>
      <c r="R54" s="96">
        <f t="shared" si="15"/>
        <v>0.98552647449041131</v>
      </c>
      <c r="AB54" s="119">
        <f t="shared" si="20"/>
        <v>2725.4285714285716</v>
      </c>
      <c r="AC54" s="120">
        <f t="shared" si="20"/>
        <v>11.857142857142858</v>
      </c>
      <c r="AL54">
        <f t="shared" si="5"/>
        <v>600792</v>
      </c>
      <c r="AM54">
        <f t="shared" si="16"/>
        <v>348619</v>
      </c>
      <c r="AN54">
        <f t="shared" si="19"/>
        <v>49802.714285714283</v>
      </c>
      <c r="AO54" s="3">
        <f t="shared" si="18"/>
        <v>5.9441837059557646E-4</v>
      </c>
    </row>
    <row r="55" spans="1:41" ht="13.8" x14ac:dyDescent="0.25">
      <c r="A55" s="95">
        <v>43913</v>
      </c>
      <c r="B55" s="81">
        <v>29056</v>
      </c>
      <c r="C55" s="81">
        <v>123</v>
      </c>
      <c r="D55" s="81">
        <v>266</v>
      </c>
      <c r="E55" s="81"/>
      <c r="F55" s="81">
        <f t="shared" si="2"/>
        <v>4183</v>
      </c>
      <c r="G55" s="81">
        <f t="shared" si="3"/>
        <v>29</v>
      </c>
      <c r="H55" s="88">
        <f t="shared" si="4"/>
        <v>0</v>
      </c>
      <c r="I55" s="81">
        <f t="shared" si="0"/>
        <v>28667</v>
      </c>
      <c r="J55" s="82">
        <f t="shared" si="9"/>
        <v>0.17069482229955515</v>
      </c>
      <c r="K55" s="82">
        <f t="shared" si="10"/>
        <v>1.1830457308366989E-3</v>
      </c>
      <c r="L55" s="82">
        <f t="shared" si="11"/>
        <v>0</v>
      </c>
      <c r="M55" s="83">
        <f t="shared" si="17"/>
        <v>144.28421306996538</v>
      </c>
      <c r="N55" s="84">
        <f t="shared" si="12"/>
        <v>4.2332048458149779E-3</v>
      </c>
      <c r="O55" s="84"/>
      <c r="P55" s="85">
        <f t="shared" si="13"/>
        <v>9.1547356828193833E-3</v>
      </c>
      <c r="Q55" s="87">
        <f t="shared" si="14"/>
        <v>4.2332048458149779E-3</v>
      </c>
      <c r="R55" s="96">
        <f t="shared" si="15"/>
        <v>0.98661205947136565</v>
      </c>
      <c r="AB55" s="119">
        <f t="shared" si="20"/>
        <v>3112</v>
      </c>
      <c r="AC55" s="120">
        <f t="shared" si="20"/>
        <v>15.142857142857142</v>
      </c>
      <c r="AL55">
        <f t="shared" si="5"/>
        <v>600792</v>
      </c>
      <c r="AM55">
        <f t="shared" si="16"/>
        <v>0</v>
      </c>
      <c r="AN55">
        <f t="shared" si="19"/>
        <v>49802.714285714283</v>
      </c>
      <c r="AO55" s="3">
        <f t="shared" si="18"/>
        <v>5.9441837059557646E-4</v>
      </c>
    </row>
    <row r="56" spans="1:41" ht="13.8" x14ac:dyDescent="0.25">
      <c r="A56" s="95">
        <v>43914</v>
      </c>
      <c r="B56" s="81">
        <v>32986</v>
      </c>
      <c r="C56" s="81">
        <v>157</v>
      </c>
      <c r="D56" s="81">
        <v>3243</v>
      </c>
      <c r="E56" s="81"/>
      <c r="F56" s="81">
        <f t="shared" ref="F56:F61" si="21">B56-B55</f>
        <v>3930</v>
      </c>
      <c r="G56" s="81">
        <f t="shared" ref="G56:G61" si="22">C56-C55</f>
        <v>34</v>
      </c>
      <c r="H56" s="88">
        <f t="shared" ref="H56:H61" si="23">D56-D55</f>
        <v>2977</v>
      </c>
      <c r="I56" s="81">
        <f t="shared" ref="I56:I62" si="24">B56-C56-D56</f>
        <v>29586</v>
      </c>
      <c r="J56" s="82">
        <f t="shared" si="9"/>
        <v>0.13713898852693188</v>
      </c>
      <c r="K56" s="82">
        <f t="shared" si="10"/>
        <v>1.186032720549761E-3</v>
      </c>
      <c r="L56" s="82">
        <f t="shared" si="11"/>
        <v>0.10384762967872467</v>
      </c>
      <c r="M56" s="81">
        <f t="shared" si="17"/>
        <v>1.3056670156431605</v>
      </c>
      <c r="N56" s="84">
        <f t="shared" si="12"/>
        <v>4.7595949796883528E-3</v>
      </c>
      <c r="O56" s="84"/>
      <c r="P56" s="85">
        <f t="shared" si="13"/>
        <v>9.8314436427575341E-2</v>
      </c>
      <c r="Q56" s="87">
        <f t="shared" si="14"/>
        <v>4.7595949796883528E-3</v>
      </c>
      <c r="R56" s="96">
        <f t="shared" si="15"/>
        <v>0.89692596859273632</v>
      </c>
      <c r="AB56" s="119">
        <f t="shared" si="20"/>
        <v>3389.8571428571427</v>
      </c>
      <c r="AC56" s="120">
        <f t="shared" si="20"/>
        <v>19</v>
      </c>
      <c r="AL56">
        <f t="shared" si="5"/>
        <v>600792</v>
      </c>
      <c r="AM56">
        <f t="shared" si="16"/>
        <v>0</v>
      </c>
      <c r="AN56">
        <f t="shared" si="19"/>
        <v>49802.714285714283</v>
      </c>
      <c r="AO56" s="3">
        <f t="shared" si="18"/>
        <v>5.9441837059557646E-4</v>
      </c>
    </row>
    <row r="57" spans="1:41" ht="13.8" x14ac:dyDescent="0.25">
      <c r="A57" s="95">
        <v>43915</v>
      </c>
      <c r="B57" s="81">
        <v>37323</v>
      </c>
      <c r="C57" s="81">
        <v>206</v>
      </c>
      <c r="D57" s="81">
        <v>3547</v>
      </c>
      <c r="E57" s="81"/>
      <c r="F57" s="81">
        <f t="shared" si="21"/>
        <v>4337</v>
      </c>
      <c r="G57" s="81">
        <f t="shared" si="22"/>
        <v>49</v>
      </c>
      <c r="H57" s="81">
        <f t="shared" si="23"/>
        <v>304</v>
      </c>
      <c r="I57" s="81">
        <f t="shared" si="24"/>
        <v>33570</v>
      </c>
      <c r="J57" s="82">
        <f t="shared" si="9"/>
        <v>0.14664733870658722</v>
      </c>
      <c r="K57" s="82">
        <f t="shared" si="10"/>
        <v>1.6561887379165821E-3</v>
      </c>
      <c r="L57" s="82">
        <f t="shared" si="11"/>
        <v>1.0275130129115122E-2</v>
      </c>
      <c r="M57" s="81">
        <f t="shared" si="17"/>
        <v>12.290957968762294</v>
      </c>
      <c r="N57" s="84">
        <f t="shared" si="12"/>
        <v>5.519384829729657E-3</v>
      </c>
      <c r="O57" s="84"/>
      <c r="P57" s="85">
        <f t="shared" si="13"/>
        <v>9.5035232966267452E-2</v>
      </c>
      <c r="Q57" s="87">
        <f t="shared" si="14"/>
        <v>5.519384829729657E-3</v>
      </c>
      <c r="R57" s="96">
        <f t="shared" si="15"/>
        <v>0.89944538220400294</v>
      </c>
      <c r="AB57" s="119">
        <f t="shared" si="20"/>
        <v>3570.8571428571427</v>
      </c>
      <c r="AC57" s="120">
        <f t="shared" si="20"/>
        <v>25.428571428571427</v>
      </c>
      <c r="AL57">
        <f t="shared" si="5"/>
        <v>600792</v>
      </c>
      <c r="AM57">
        <f t="shared" si="16"/>
        <v>0</v>
      </c>
      <c r="AN57">
        <f t="shared" si="19"/>
        <v>49802.714285714283</v>
      </c>
      <c r="AO57" s="3">
        <f t="shared" si="18"/>
        <v>5.9441837059557646E-4</v>
      </c>
    </row>
    <row r="58" spans="1:41" ht="13.8" x14ac:dyDescent="0.25">
      <c r="A58" s="95">
        <v>43916</v>
      </c>
      <c r="B58" s="81">
        <v>43938</v>
      </c>
      <c r="C58" s="81">
        <v>267</v>
      </c>
      <c r="D58" s="81">
        <v>5673</v>
      </c>
      <c r="E58" s="81"/>
      <c r="F58" s="81">
        <f t="shared" si="21"/>
        <v>6615</v>
      </c>
      <c r="G58" s="81">
        <f t="shared" si="22"/>
        <v>61</v>
      </c>
      <c r="H58" s="81">
        <f t="shared" si="23"/>
        <v>2126</v>
      </c>
      <c r="I58" s="81">
        <f t="shared" si="24"/>
        <v>37998</v>
      </c>
      <c r="J58" s="82">
        <f t="shared" si="9"/>
        <v>0.19713875719257329</v>
      </c>
      <c r="K58" s="82">
        <f t="shared" si="10"/>
        <v>1.8170985999404229E-3</v>
      </c>
      <c r="L58" s="82">
        <f t="shared" si="11"/>
        <v>6.3330354483169496E-2</v>
      </c>
      <c r="M58" s="81">
        <f t="shared" si="17"/>
        <v>3.0260393593757136</v>
      </c>
      <c r="N58" s="84">
        <f t="shared" si="12"/>
        <v>6.0767445036187355E-3</v>
      </c>
      <c r="O58" s="84"/>
      <c r="P58" s="85">
        <f t="shared" si="13"/>
        <v>0.12911375119486548</v>
      </c>
      <c r="Q58" s="87">
        <f t="shared" si="14"/>
        <v>6.0767445036187355E-3</v>
      </c>
      <c r="R58" s="96">
        <f t="shared" si="15"/>
        <v>0.86480950430151582</v>
      </c>
      <c r="AB58" s="119">
        <f t="shared" si="20"/>
        <v>4088.2857142857142</v>
      </c>
      <c r="AC58" s="120">
        <f t="shared" si="20"/>
        <v>31.857142857142858</v>
      </c>
      <c r="AL58">
        <f t="shared" si="5"/>
        <v>600792</v>
      </c>
      <c r="AM58">
        <f t="shared" si="16"/>
        <v>0</v>
      </c>
      <c r="AN58">
        <f t="shared" si="19"/>
        <v>49802.714285714283</v>
      </c>
      <c r="AO58" s="3">
        <f t="shared" si="18"/>
        <v>5.9441837059557646E-4</v>
      </c>
    </row>
    <row r="59" spans="1:41" ht="13.8" x14ac:dyDescent="0.25">
      <c r="A59" s="95">
        <v>43917</v>
      </c>
      <c r="B59" s="81">
        <v>50871</v>
      </c>
      <c r="C59" s="81">
        <v>342</v>
      </c>
      <c r="D59" s="81">
        <v>6658</v>
      </c>
      <c r="E59" s="81"/>
      <c r="F59" s="81">
        <f t="shared" si="21"/>
        <v>6933</v>
      </c>
      <c r="G59" s="81">
        <f t="shared" si="22"/>
        <v>75</v>
      </c>
      <c r="H59" s="81">
        <f t="shared" si="23"/>
        <v>985</v>
      </c>
      <c r="I59" s="81">
        <f t="shared" si="24"/>
        <v>43871</v>
      </c>
      <c r="J59" s="82">
        <f t="shared" si="9"/>
        <v>0.18255270576427368</v>
      </c>
      <c r="K59" s="82">
        <f t="shared" si="10"/>
        <v>1.9737880941102163E-3</v>
      </c>
      <c r="L59" s="82">
        <f t="shared" si="11"/>
        <v>2.5922416969314174E-2</v>
      </c>
      <c r="M59" s="81">
        <f t="shared" si="17"/>
        <v>6.5439978430479915</v>
      </c>
      <c r="N59" s="84">
        <f t="shared" si="12"/>
        <v>6.7228873031786283E-3</v>
      </c>
      <c r="O59" s="84"/>
      <c r="P59" s="85">
        <f t="shared" si="13"/>
        <v>0.13088006919462955</v>
      </c>
      <c r="Q59" s="87">
        <f t="shared" si="14"/>
        <v>6.7228873031786283E-3</v>
      </c>
      <c r="R59" s="96">
        <f t="shared" si="15"/>
        <v>0.86239704350219182</v>
      </c>
      <c r="AB59" s="119">
        <f t="shared" si="20"/>
        <v>4431.8571428571431</v>
      </c>
      <c r="AC59" s="120">
        <f t="shared" si="20"/>
        <v>39.285714285714285</v>
      </c>
      <c r="AL59">
        <f t="shared" si="5"/>
        <v>600792</v>
      </c>
      <c r="AM59">
        <f t="shared" si="16"/>
        <v>0</v>
      </c>
      <c r="AN59">
        <f t="shared" si="19"/>
        <v>49802.714285714283</v>
      </c>
      <c r="AO59" s="3">
        <f t="shared" si="18"/>
        <v>5.9441837059557646E-4</v>
      </c>
    </row>
    <row r="60" spans="1:41" ht="13.8" x14ac:dyDescent="0.25">
      <c r="A60" s="95">
        <v>43918</v>
      </c>
      <c r="B60" s="81">
        <v>57695</v>
      </c>
      <c r="C60" s="81">
        <v>433</v>
      </c>
      <c r="D60" s="81">
        <v>8481</v>
      </c>
      <c r="E60" s="81"/>
      <c r="F60" s="81">
        <f t="shared" si="21"/>
        <v>6824</v>
      </c>
      <c r="G60" s="81">
        <f t="shared" si="22"/>
        <v>91</v>
      </c>
      <c r="H60" s="81">
        <f t="shared" si="23"/>
        <v>1823</v>
      </c>
      <c r="I60" s="81">
        <f t="shared" si="24"/>
        <v>48781</v>
      </c>
      <c r="J60" s="82">
        <f t="shared" si="9"/>
        <v>0.15564144508853675</v>
      </c>
      <c r="K60" s="82">
        <f t="shared" si="10"/>
        <v>2.0742631806888378E-3</v>
      </c>
      <c r="L60" s="82">
        <f t="shared" si="11"/>
        <v>4.1553645916436829E-2</v>
      </c>
      <c r="M60" s="81">
        <f t="shared" si="17"/>
        <v>3.5674743142524532</v>
      </c>
      <c r="N60" s="84">
        <f t="shared" si="12"/>
        <v>7.5049831007886298E-3</v>
      </c>
      <c r="O60" s="84"/>
      <c r="P60" s="85">
        <f t="shared" si="13"/>
        <v>0.14699714013346044</v>
      </c>
      <c r="Q60" s="87">
        <f t="shared" si="14"/>
        <v>7.5049831007886298E-3</v>
      </c>
      <c r="R60" s="96">
        <f t="shared" si="15"/>
        <v>0.84549787676575094</v>
      </c>
      <c r="AB60" s="119">
        <f t="shared" ref="AB60:AC75" si="25">AVERAGE(F54:F60)</f>
        <v>5068.8571428571431</v>
      </c>
      <c r="AC60" s="120">
        <f t="shared" si="25"/>
        <v>49.857142857142854</v>
      </c>
      <c r="AL60">
        <f t="shared" si="5"/>
        <v>600792</v>
      </c>
      <c r="AM60">
        <f t="shared" si="16"/>
        <v>0</v>
      </c>
      <c r="AN60">
        <f t="shared" si="19"/>
        <v>49802.714285714283</v>
      </c>
      <c r="AO60" s="3">
        <f t="shared" si="18"/>
        <v>5.9441837059557646E-4</v>
      </c>
    </row>
    <row r="61" spans="1:41" ht="13.8" x14ac:dyDescent="0.25">
      <c r="A61" s="95">
        <v>43919</v>
      </c>
      <c r="B61" s="81">
        <v>62095</v>
      </c>
      <c r="C61" s="81">
        <v>533</v>
      </c>
      <c r="D61" s="81">
        <v>9211</v>
      </c>
      <c r="E61" s="81">
        <v>962307</v>
      </c>
      <c r="F61" s="81">
        <f t="shared" si="21"/>
        <v>4400</v>
      </c>
      <c r="G61" s="81">
        <f t="shared" si="22"/>
        <v>100</v>
      </c>
      <c r="H61" s="81">
        <f t="shared" si="23"/>
        <v>730</v>
      </c>
      <c r="I61" s="81">
        <f t="shared" si="24"/>
        <v>52351</v>
      </c>
      <c r="J61" s="82">
        <f t="shared" si="9"/>
        <v>9.0261208261988815E-2</v>
      </c>
      <c r="K61" s="82">
        <f t="shared" si="10"/>
        <v>2.0499784752260101E-3</v>
      </c>
      <c r="L61" s="82">
        <f t="shared" si="11"/>
        <v>1.4964842869149874E-2</v>
      </c>
      <c r="M61" s="81">
        <f t="shared" si="17"/>
        <v>5.3048578316000921</v>
      </c>
      <c r="N61" s="84">
        <f t="shared" si="12"/>
        <v>8.5836218697157574E-3</v>
      </c>
      <c r="O61" s="84"/>
      <c r="P61" s="85">
        <f t="shared" si="13"/>
        <v>0.14833722521942186</v>
      </c>
      <c r="Q61" s="87">
        <f t="shared" si="14"/>
        <v>8.5836218697157574E-3</v>
      </c>
      <c r="R61" s="96">
        <f t="shared" si="15"/>
        <v>0.84307915291086233</v>
      </c>
      <c r="AB61" s="119">
        <f t="shared" si="25"/>
        <v>5317.4285714285716</v>
      </c>
      <c r="AC61" s="120">
        <f t="shared" si="25"/>
        <v>62.714285714285715</v>
      </c>
      <c r="AL61">
        <f t="shared" si="5"/>
        <v>962307</v>
      </c>
      <c r="AM61">
        <f t="shared" si="16"/>
        <v>361515</v>
      </c>
      <c r="AN61">
        <f t="shared" si="19"/>
        <v>51645</v>
      </c>
      <c r="AO61" s="3">
        <f t="shared" si="18"/>
        <v>6.1640690050129181E-4</v>
      </c>
    </row>
    <row r="62" spans="1:41" ht="13.8" x14ac:dyDescent="0.25">
      <c r="A62" s="95">
        <v>43920</v>
      </c>
      <c r="B62" s="81">
        <v>66885</v>
      </c>
      <c r="C62" s="81">
        <v>645</v>
      </c>
      <c r="D62" s="81">
        <v>13500</v>
      </c>
      <c r="E62" s="81"/>
      <c r="F62" s="81">
        <f t="shared" ref="F62" si="26">B62-B61</f>
        <v>4790</v>
      </c>
      <c r="G62" s="81">
        <f t="shared" ref="G62" si="27">C62-C61</f>
        <v>112</v>
      </c>
      <c r="H62" s="81">
        <f t="shared" ref="H62" si="28">D62-D61</f>
        <v>4289</v>
      </c>
      <c r="I62" s="81">
        <f t="shared" si="24"/>
        <v>52740</v>
      </c>
      <c r="J62" s="82">
        <f t="shared" si="9"/>
        <v>9.1565636903363237E-2</v>
      </c>
      <c r="K62" s="82">
        <f t="shared" si="10"/>
        <v>2.1394051689557028E-3</v>
      </c>
      <c r="L62" s="82">
        <f t="shared" si="11"/>
        <v>8.1927756871884014E-2</v>
      </c>
      <c r="M62" s="81">
        <f t="shared" si="17"/>
        <v>1.0891962412015379</v>
      </c>
      <c r="N62" s="84">
        <f t="shared" si="12"/>
        <v>9.6434178066831123E-3</v>
      </c>
      <c r="O62" s="84"/>
      <c r="P62" s="85">
        <f t="shared" si="13"/>
        <v>0.20183897734918144</v>
      </c>
      <c r="Q62" s="87">
        <f t="shared" si="14"/>
        <v>9.6434178066831123E-3</v>
      </c>
      <c r="R62" s="96">
        <f t="shared" si="15"/>
        <v>0.78851760484413547</v>
      </c>
      <c r="AB62" s="119">
        <f t="shared" si="25"/>
        <v>5404.1428571428569</v>
      </c>
      <c r="AC62" s="120">
        <f t="shared" si="25"/>
        <v>74.571428571428569</v>
      </c>
      <c r="AL62">
        <f t="shared" si="5"/>
        <v>962307</v>
      </c>
      <c r="AM62">
        <f t="shared" si="16"/>
        <v>0</v>
      </c>
      <c r="AN62">
        <f t="shared" si="19"/>
        <v>51645</v>
      </c>
      <c r="AO62" s="3">
        <f t="shared" si="18"/>
        <v>6.1640690050129181E-4</v>
      </c>
    </row>
    <row r="63" spans="1:41" ht="13.8" x14ac:dyDescent="0.25">
      <c r="A63" s="95">
        <v>43921</v>
      </c>
      <c r="B63" s="81">
        <v>71808</v>
      </c>
      <c r="C63" s="81">
        <v>775</v>
      </c>
      <c r="D63" s="81">
        <v>16100</v>
      </c>
      <c r="E63" s="81"/>
      <c r="F63" s="81">
        <f t="shared" ref="F63:F64" si="29">B63-B62</f>
        <v>4923</v>
      </c>
      <c r="G63" s="81">
        <f t="shared" ref="G63:G64" si="30">C63-C62</f>
        <v>130</v>
      </c>
      <c r="H63" s="81">
        <f t="shared" ref="H63:H64" si="31">D63-D62</f>
        <v>2600</v>
      </c>
      <c r="I63" s="81">
        <f t="shared" ref="I63:I64" si="32">B63-C63-D63</f>
        <v>54933</v>
      </c>
      <c r="J63" s="82">
        <f t="shared" si="9"/>
        <v>9.3419286825482409E-2</v>
      </c>
      <c r="K63" s="82">
        <f t="shared" si="10"/>
        <v>2.4649222601441033E-3</v>
      </c>
      <c r="L63" s="82">
        <f t="shared" si="11"/>
        <v>4.9298445202882062E-2</v>
      </c>
      <c r="M63" s="81">
        <f t="shared" si="17"/>
        <v>1.8047374311999789</v>
      </c>
      <c r="N63" s="84">
        <f t="shared" si="12"/>
        <v>1.0792669340463457E-2</v>
      </c>
      <c r="O63" s="84"/>
      <c r="P63" s="85">
        <f t="shared" si="13"/>
        <v>0.2242090017825312</v>
      </c>
      <c r="Q63" s="87">
        <f t="shared" si="14"/>
        <v>1.0792669340463457E-2</v>
      </c>
      <c r="R63" s="96">
        <f t="shared" si="15"/>
        <v>0.76499832887700536</v>
      </c>
      <c r="AB63" s="119">
        <f t="shared" si="25"/>
        <v>5546</v>
      </c>
      <c r="AC63" s="120">
        <f t="shared" si="25"/>
        <v>88.285714285714292</v>
      </c>
      <c r="AL63">
        <f t="shared" si="5"/>
        <v>962307</v>
      </c>
      <c r="AM63">
        <f t="shared" si="16"/>
        <v>0</v>
      </c>
      <c r="AN63">
        <f t="shared" si="19"/>
        <v>51645</v>
      </c>
      <c r="AO63" s="3">
        <f t="shared" si="18"/>
        <v>6.1640690050129181E-4</v>
      </c>
    </row>
    <row r="64" spans="1:41" ht="13.8" x14ac:dyDescent="0.25">
      <c r="A64" s="95">
        <v>43922</v>
      </c>
      <c r="B64" s="81">
        <v>77872</v>
      </c>
      <c r="C64" s="81">
        <v>920</v>
      </c>
      <c r="D64" s="94">
        <v>18700</v>
      </c>
      <c r="E64" s="94"/>
      <c r="F64" s="81">
        <f t="shared" si="29"/>
        <v>6064</v>
      </c>
      <c r="G64" s="81">
        <f t="shared" si="30"/>
        <v>145</v>
      </c>
      <c r="H64" s="81">
        <f t="shared" si="31"/>
        <v>2600</v>
      </c>
      <c r="I64" s="81">
        <f t="shared" si="32"/>
        <v>58252</v>
      </c>
      <c r="J64" s="82">
        <f t="shared" si="9"/>
        <v>0.11048371069752114</v>
      </c>
      <c r="K64" s="82">
        <f t="shared" si="10"/>
        <v>2.6395791236597309E-3</v>
      </c>
      <c r="L64" s="82">
        <f t="shared" si="11"/>
        <v>4.7330384286312414E-2</v>
      </c>
      <c r="M64" s="81">
        <f t="shared" si="17"/>
        <v>2.2110024334232894</v>
      </c>
      <c r="N64" s="84">
        <f t="shared" si="12"/>
        <v>1.1814259297308404E-2</v>
      </c>
      <c r="O64" s="84"/>
      <c r="P64" s="85">
        <f t="shared" si="13"/>
        <v>0.24013766180398602</v>
      </c>
      <c r="Q64" s="87">
        <f t="shared" si="14"/>
        <v>1.1814259297308404E-2</v>
      </c>
      <c r="R64" s="96">
        <f t="shared" si="15"/>
        <v>0.74804807889870562</v>
      </c>
      <c r="AB64" s="119">
        <f t="shared" si="25"/>
        <v>5792.7142857142853</v>
      </c>
      <c r="AC64" s="120">
        <f t="shared" si="25"/>
        <v>102</v>
      </c>
      <c r="AL64">
        <f t="shared" si="5"/>
        <v>962307</v>
      </c>
      <c r="AM64">
        <f t="shared" si="16"/>
        <v>0</v>
      </c>
      <c r="AN64">
        <f t="shared" si="19"/>
        <v>51645</v>
      </c>
      <c r="AO64" s="3">
        <f t="shared" si="18"/>
        <v>6.1640690050129181E-4</v>
      </c>
    </row>
    <row r="65" spans="1:41" ht="13.8" x14ac:dyDescent="0.25">
      <c r="A65" s="95">
        <v>43923</v>
      </c>
      <c r="B65" s="81">
        <v>84794</v>
      </c>
      <c r="C65" s="81">
        <v>1107</v>
      </c>
      <c r="D65" s="94">
        <v>22440</v>
      </c>
      <c r="E65" s="94"/>
      <c r="F65" s="81">
        <f t="shared" ref="F65" si="33">B65-B64</f>
        <v>6922</v>
      </c>
      <c r="G65" s="81">
        <f t="shared" ref="G65" si="34">C65-C64</f>
        <v>187</v>
      </c>
      <c r="H65" s="81">
        <f t="shared" ref="H65" si="35">D65-D64</f>
        <v>3740</v>
      </c>
      <c r="I65" s="81">
        <f t="shared" ref="I65" si="36">B65-C65-D65</f>
        <v>61247</v>
      </c>
      <c r="J65" s="82">
        <f t="shared" si="9"/>
        <v>0.11893908460999114</v>
      </c>
      <c r="K65" s="82">
        <f t="shared" si="10"/>
        <v>3.2101902080615258E-3</v>
      </c>
      <c r="L65" s="82">
        <f t="shared" si="11"/>
        <v>6.4203804161230518E-2</v>
      </c>
      <c r="M65" s="81">
        <f t="shared" si="17"/>
        <v>1.7643085196590791</v>
      </c>
      <c r="N65" s="84">
        <f t="shared" si="12"/>
        <v>1.3055168997806449E-2</v>
      </c>
      <c r="O65" s="84"/>
      <c r="P65" s="85">
        <f t="shared" si="13"/>
        <v>0.26464136613439632</v>
      </c>
      <c r="Q65" s="87">
        <f t="shared" si="14"/>
        <v>1.3055168997806449E-2</v>
      </c>
      <c r="R65" s="96">
        <f t="shared" si="15"/>
        <v>0.72230346486779728</v>
      </c>
      <c r="AB65" s="119">
        <f t="shared" si="25"/>
        <v>5836.5714285714284</v>
      </c>
      <c r="AC65" s="120">
        <f t="shared" si="25"/>
        <v>120</v>
      </c>
      <c r="AL65">
        <f t="shared" si="5"/>
        <v>962307</v>
      </c>
      <c r="AM65">
        <f t="shared" si="16"/>
        <v>0</v>
      </c>
      <c r="AN65">
        <f t="shared" si="19"/>
        <v>51645</v>
      </c>
      <c r="AO65" s="3">
        <f t="shared" si="18"/>
        <v>6.1640690050129181E-4</v>
      </c>
    </row>
    <row r="66" spans="1:41" ht="13.8" x14ac:dyDescent="0.25">
      <c r="A66" s="95">
        <v>43924</v>
      </c>
      <c r="B66" s="81">
        <v>91159</v>
      </c>
      <c r="C66" s="81">
        <v>1275</v>
      </c>
      <c r="D66" s="94">
        <v>24575</v>
      </c>
      <c r="E66" s="94"/>
      <c r="F66" s="81">
        <f t="shared" ref="F66:F67" si="37">B66-B65</f>
        <v>6365</v>
      </c>
      <c r="G66" s="81">
        <f t="shared" ref="G66:G67" si="38">C66-C65</f>
        <v>168</v>
      </c>
      <c r="H66" s="81">
        <f t="shared" ref="H66:H67" si="39">D66-D65</f>
        <v>2135</v>
      </c>
      <c r="I66" s="81">
        <f t="shared" ref="I66:I67" si="40">B66-C66-D66</f>
        <v>65309</v>
      </c>
      <c r="J66" s="82">
        <f t="shared" si="9"/>
        <v>0.10402874033513571</v>
      </c>
      <c r="K66" s="82">
        <f t="shared" si="10"/>
        <v>2.7429914934609043E-3</v>
      </c>
      <c r="L66" s="82">
        <f t="shared" si="11"/>
        <v>3.485885022939899E-2</v>
      </c>
      <c r="M66" s="81">
        <f t="shared" ref="M66:M67" si="41">J66/(K66+L66)</f>
        <v>2.7665863045184786</v>
      </c>
      <c r="N66" s="84">
        <f t="shared" si="12"/>
        <v>1.3986550971379677E-2</v>
      </c>
      <c r="O66" s="84"/>
      <c r="P66" s="85">
        <f t="shared" si="13"/>
        <v>0.26958391382090635</v>
      </c>
      <c r="Q66" s="87">
        <f t="shared" si="14"/>
        <v>1.3986550971379677E-2</v>
      </c>
      <c r="R66" s="96">
        <f t="shared" si="15"/>
        <v>0.71642953520771391</v>
      </c>
      <c r="AB66" s="119">
        <f t="shared" si="25"/>
        <v>5755.4285714285716</v>
      </c>
      <c r="AC66" s="120">
        <f t="shared" si="25"/>
        <v>133.28571428571428</v>
      </c>
      <c r="AL66">
        <f t="shared" si="5"/>
        <v>962307</v>
      </c>
      <c r="AM66">
        <f t="shared" si="16"/>
        <v>0</v>
      </c>
      <c r="AN66">
        <f t="shared" si="19"/>
        <v>51645</v>
      </c>
      <c r="AO66" s="3">
        <f t="shared" si="18"/>
        <v>6.1640690050129181E-4</v>
      </c>
    </row>
    <row r="67" spans="1:41" ht="13.8" x14ac:dyDescent="0.25">
      <c r="A67" s="95">
        <v>43925</v>
      </c>
      <c r="B67" s="81">
        <v>96092</v>
      </c>
      <c r="C67" s="81">
        <v>1444</v>
      </c>
      <c r="D67" s="94">
        <v>26400</v>
      </c>
      <c r="E67" s="94"/>
      <c r="F67" s="81">
        <f t="shared" si="37"/>
        <v>4933</v>
      </c>
      <c r="G67" s="81">
        <f t="shared" si="38"/>
        <v>169</v>
      </c>
      <c r="H67" s="81">
        <f t="shared" si="39"/>
        <v>1825</v>
      </c>
      <c r="I67" s="81">
        <f t="shared" si="40"/>
        <v>68248</v>
      </c>
      <c r="J67" s="82">
        <f t="shared" si="9"/>
        <v>7.5615505856418366E-2</v>
      </c>
      <c r="K67" s="82">
        <f t="shared" si="10"/>
        <v>2.5876984795357456E-3</v>
      </c>
      <c r="L67" s="82">
        <f t="shared" si="11"/>
        <v>2.7944081213921512E-2</v>
      </c>
      <c r="M67" s="81">
        <f t="shared" si="41"/>
        <v>2.4766163851438447</v>
      </c>
      <c r="N67" s="84">
        <f t="shared" si="12"/>
        <v>1.5027265537193522E-2</v>
      </c>
      <c r="O67" s="84"/>
      <c r="P67" s="85">
        <f t="shared" si="13"/>
        <v>0.27473671065229155</v>
      </c>
      <c r="Q67" s="87">
        <f t="shared" si="14"/>
        <v>1.5027265537193522E-2</v>
      </c>
      <c r="R67" s="96">
        <f t="shared" si="15"/>
        <v>0.71023602381051498</v>
      </c>
      <c r="AB67" s="119">
        <f t="shared" si="25"/>
        <v>5485.2857142857147</v>
      </c>
      <c r="AC67" s="120">
        <f t="shared" si="25"/>
        <v>144.42857142857142</v>
      </c>
      <c r="AL67">
        <f t="shared" si="5"/>
        <v>962307</v>
      </c>
      <c r="AM67">
        <f t="shared" si="16"/>
        <v>0</v>
      </c>
      <c r="AN67">
        <f t="shared" si="19"/>
        <v>51645</v>
      </c>
      <c r="AO67" s="3">
        <f t="shared" si="18"/>
        <v>6.1640690050129181E-4</v>
      </c>
    </row>
    <row r="68" spans="1:41" ht="13.8" x14ac:dyDescent="0.25">
      <c r="A68" s="95">
        <v>43926</v>
      </c>
      <c r="B68" s="81">
        <v>100123</v>
      </c>
      <c r="C68" s="81">
        <v>1584</v>
      </c>
      <c r="D68" s="94">
        <v>28700</v>
      </c>
      <c r="E68" s="94">
        <v>1370655</v>
      </c>
      <c r="F68" s="81">
        <f t="shared" ref="F68" si="42">B68-B67</f>
        <v>4031</v>
      </c>
      <c r="G68" s="81">
        <f t="shared" ref="G68" si="43">C68-C67</f>
        <v>140</v>
      </c>
      <c r="H68" s="81">
        <f t="shared" ref="H68" si="44">D68-D67</f>
        <v>2300</v>
      </c>
      <c r="I68" s="81">
        <f t="shared" ref="I68" si="45">B68-C68-D68</f>
        <v>69839</v>
      </c>
      <c r="J68" s="82">
        <f t="shared" si="9"/>
        <v>5.913182029919347E-2</v>
      </c>
      <c r="K68" s="82">
        <f t="shared" si="10"/>
        <v>2.0513421638729342E-3</v>
      </c>
      <c r="L68" s="82">
        <f t="shared" si="11"/>
        <v>3.3700621263626773E-2</v>
      </c>
      <c r="M68" s="81">
        <f t="shared" ref="M68" si="46">J68/(K68+L68)</f>
        <v>1.6539460949915392</v>
      </c>
      <c r="N68" s="84">
        <f t="shared" si="12"/>
        <v>1.5820540734896079E-2</v>
      </c>
      <c r="O68" s="84"/>
      <c r="P68" s="85">
        <f t="shared" si="13"/>
        <v>0.28664742366888729</v>
      </c>
      <c r="Q68" s="87">
        <f t="shared" si="14"/>
        <v>1.5820540734896079E-2</v>
      </c>
      <c r="R68" s="96">
        <f t="shared" si="15"/>
        <v>0.69753203559621668</v>
      </c>
      <c r="AB68" s="119">
        <f t="shared" si="25"/>
        <v>5432.5714285714284</v>
      </c>
      <c r="AC68" s="120">
        <f t="shared" si="25"/>
        <v>150.14285714285714</v>
      </c>
      <c r="AL68">
        <f t="shared" si="5"/>
        <v>1370655</v>
      </c>
      <c r="AM68">
        <f t="shared" si="16"/>
        <v>408348</v>
      </c>
      <c r="AN68">
        <f t="shared" si="19"/>
        <v>58335.428571428572</v>
      </c>
      <c r="AO68" s="3">
        <f t="shared" si="18"/>
        <v>6.9626025201140066E-4</v>
      </c>
    </row>
    <row r="69" spans="1:41" ht="13.8" x14ac:dyDescent="0.25">
      <c r="A69" s="95">
        <v>43927</v>
      </c>
      <c r="B69" s="81">
        <v>103374</v>
      </c>
      <c r="C69" s="81">
        <v>1810</v>
      </c>
      <c r="D69" s="81">
        <v>28700</v>
      </c>
      <c r="E69" s="81"/>
      <c r="F69" s="81">
        <f t="shared" ref="F69" si="47">B69-B68</f>
        <v>3251</v>
      </c>
      <c r="G69" s="81">
        <f t="shared" ref="G69" si="48">C69-C68</f>
        <v>226</v>
      </c>
      <c r="H69" s="81">
        <v>0</v>
      </c>
      <c r="I69" s="81">
        <f t="shared" ref="I69" si="49">B69-C69-D69</f>
        <v>72864</v>
      </c>
      <c r="J69" s="82">
        <f t="shared" si="9"/>
        <v>4.6605616336459994E-2</v>
      </c>
      <c r="K69" s="82">
        <f t="shared" si="10"/>
        <v>3.2360142613725856E-3</v>
      </c>
      <c r="L69" s="82">
        <f t="shared" si="11"/>
        <v>0</v>
      </c>
      <c r="M69" s="81">
        <f t="shared" ref="M69" si="50">J69/(K69+L69)</f>
        <v>14.402166545672696</v>
      </c>
      <c r="N69" s="84">
        <f t="shared" si="12"/>
        <v>1.7509238299765899E-2</v>
      </c>
      <c r="O69" s="84"/>
      <c r="P69" s="85">
        <f t="shared" si="13"/>
        <v>0.27763267359297311</v>
      </c>
      <c r="Q69" s="87">
        <f t="shared" si="14"/>
        <v>1.7509238299765899E-2</v>
      </c>
      <c r="R69" s="96">
        <f t="shared" si="15"/>
        <v>0.70485808810726103</v>
      </c>
      <c r="AB69" s="119">
        <f t="shared" si="25"/>
        <v>5212.7142857142853</v>
      </c>
      <c r="AC69" s="120">
        <f t="shared" si="25"/>
        <v>166.42857142857142</v>
      </c>
      <c r="AL69">
        <f t="shared" si="5"/>
        <v>1370655</v>
      </c>
      <c r="AM69">
        <f t="shared" si="16"/>
        <v>0</v>
      </c>
      <c r="AN69">
        <f t="shared" si="19"/>
        <v>58335.428571428572</v>
      </c>
      <c r="AO69" s="3">
        <f t="shared" si="18"/>
        <v>6.9626025201140066E-4</v>
      </c>
    </row>
    <row r="70" spans="1:41" ht="13.8" x14ac:dyDescent="0.25">
      <c r="A70" s="95">
        <v>43928</v>
      </c>
      <c r="B70" s="81">
        <v>107663</v>
      </c>
      <c r="C70" s="81">
        <v>2016</v>
      </c>
      <c r="D70" s="81">
        <v>36081</v>
      </c>
      <c r="E70" s="81"/>
      <c r="F70" s="81">
        <f t="shared" ref="F70" si="51">B70-B69</f>
        <v>4289</v>
      </c>
      <c r="G70" s="81">
        <f t="shared" ref="G70" si="52">C70-C69</f>
        <v>206</v>
      </c>
      <c r="H70" s="81">
        <v>7381</v>
      </c>
      <c r="I70" s="81">
        <f t="shared" ref="I70" si="53">B70-C70-D70</f>
        <v>69566</v>
      </c>
      <c r="J70" s="82">
        <f t="shared" si="9"/>
        <v>5.8935803355229757E-2</v>
      </c>
      <c r="K70" s="82">
        <f t="shared" ref="K70" si="54">G70/I69</f>
        <v>2.8271848924022835E-3</v>
      </c>
      <c r="L70" s="82">
        <f t="shared" ref="L70" si="55">H70/I69</f>
        <v>0.10129830917874397</v>
      </c>
      <c r="M70" s="81">
        <f t="shared" ref="M70" si="56">J70/(K70+L70)</f>
        <v>0.56600743056220648</v>
      </c>
      <c r="N70" s="84">
        <f t="shared" si="12"/>
        <v>1.87250959010988E-2</v>
      </c>
      <c r="O70" s="84"/>
      <c r="P70" s="85">
        <f t="shared" si="13"/>
        <v>0.33512906012279053</v>
      </c>
      <c r="Q70" s="87">
        <f t="shared" si="14"/>
        <v>1.87250959010988E-2</v>
      </c>
      <c r="R70" s="96">
        <f t="shared" si="15"/>
        <v>0.64614584397611075</v>
      </c>
      <c r="AB70" s="119">
        <f t="shared" si="25"/>
        <v>5122.1428571428569</v>
      </c>
      <c r="AC70" s="120">
        <f t="shared" si="25"/>
        <v>177.28571428571428</v>
      </c>
      <c r="AL70">
        <f t="shared" ref="AL70:AL133" si="57">IF(E70="",AL69,E70)</f>
        <v>1370655</v>
      </c>
      <c r="AM70">
        <f t="shared" si="16"/>
        <v>0</v>
      </c>
      <c r="AN70">
        <f t="shared" si="19"/>
        <v>58335.428571428572</v>
      </c>
      <c r="AO70" s="3">
        <f t="shared" si="18"/>
        <v>6.9626025201140066E-4</v>
      </c>
    </row>
    <row r="71" spans="1:41" ht="13.8" x14ac:dyDescent="0.25">
      <c r="A71" s="95">
        <v>43929</v>
      </c>
      <c r="B71" s="81">
        <v>113296</v>
      </c>
      <c r="C71" s="81">
        <v>2349</v>
      </c>
      <c r="D71" s="81">
        <v>46300</v>
      </c>
      <c r="E71" s="81"/>
      <c r="F71" s="81">
        <f t="shared" ref="F71" si="58">B71-B70</f>
        <v>5633</v>
      </c>
      <c r="G71" s="81">
        <f>C71-C70</f>
        <v>333</v>
      </c>
      <c r="H71" s="81">
        <f>D71-D70</f>
        <v>10219</v>
      </c>
      <c r="I71" s="81">
        <f t="shared" ref="I71" si="59">B71-C71-D71</f>
        <v>64647</v>
      </c>
      <c r="J71" s="82">
        <f t="shared" si="9"/>
        <v>8.1077649442096694E-2</v>
      </c>
      <c r="K71" s="82">
        <f t="shared" ref="K71" si="60">G71/I70</f>
        <v>4.7868211482620824E-3</v>
      </c>
      <c r="L71" s="82">
        <f t="shared" ref="L71" si="61">H71/I70</f>
        <v>0.14689647241468534</v>
      </c>
      <c r="M71" s="81">
        <f t="shared" ref="M71" si="62">J71/(K71+L71)</f>
        <v>0.53451931018659005</v>
      </c>
      <c r="N71" s="84">
        <f t="shared" si="12"/>
        <v>2.0733300381302076E-2</v>
      </c>
      <c r="O71" s="84"/>
      <c r="P71" s="85">
        <f t="shared" si="13"/>
        <v>0.40866403050416605</v>
      </c>
      <c r="Q71" s="87">
        <f t="shared" si="14"/>
        <v>2.0733300381302076E-2</v>
      </c>
      <c r="R71" s="96">
        <f t="shared" si="15"/>
        <v>0.57060266911453184</v>
      </c>
      <c r="AB71" s="119">
        <f t="shared" si="25"/>
        <v>5060.5714285714284</v>
      </c>
      <c r="AC71" s="120">
        <f t="shared" si="25"/>
        <v>204.14285714285714</v>
      </c>
      <c r="AL71">
        <f t="shared" si="57"/>
        <v>1370655</v>
      </c>
      <c r="AM71">
        <f t="shared" si="16"/>
        <v>0</v>
      </c>
      <c r="AN71">
        <f t="shared" si="19"/>
        <v>58335.428571428572</v>
      </c>
      <c r="AO71" s="3">
        <f t="shared" si="18"/>
        <v>6.9626025201140066E-4</v>
      </c>
    </row>
    <row r="72" spans="1:41" ht="13.8" x14ac:dyDescent="0.25">
      <c r="A72" s="95">
        <v>43930</v>
      </c>
      <c r="B72" s="81">
        <v>118181</v>
      </c>
      <c r="C72" s="81">
        <v>2607</v>
      </c>
      <c r="D72" s="81">
        <v>52407</v>
      </c>
      <c r="E72" s="81"/>
      <c r="F72" s="81">
        <f t="shared" ref="F72" si="63">B72-B71</f>
        <v>4885</v>
      </c>
      <c r="G72" s="81">
        <f t="shared" ref="G72" si="64">C72-C71</f>
        <v>258</v>
      </c>
      <c r="H72" s="81">
        <f t="shared" ref="H72" si="65">D72-D71</f>
        <v>6107</v>
      </c>
      <c r="I72" s="81">
        <f t="shared" ref="I72" si="66">B72-C72-D72</f>
        <v>63167</v>
      </c>
      <c r="J72" s="82">
        <f t="shared" si="9"/>
        <v>7.5666537304274153E-2</v>
      </c>
      <c r="K72" s="82">
        <f t="shared" ref="K72" si="67">G72/I71</f>
        <v>3.9909044503225206E-3</v>
      </c>
      <c r="L72" s="82">
        <f t="shared" ref="L72" si="68">H72/I71</f>
        <v>9.4466873946200139E-2</v>
      </c>
      <c r="M72" s="81">
        <f t="shared" ref="M72" si="69">J72/(K72+L72)</f>
        <v>0.76851761777052807</v>
      </c>
      <c r="N72" s="84">
        <f t="shared" si="12"/>
        <v>2.2059383488039534E-2</v>
      </c>
      <c r="O72" s="84"/>
      <c r="P72" s="85">
        <f t="shared" si="13"/>
        <v>0.44344691617095811</v>
      </c>
      <c r="Q72" s="87">
        <f t="shared" si="14"/>
        <v>2.2059383488039534E-2</v>
      </c>
      <c r="R72" s="96">
        <f t="shared" si="15"/>
        <v>0.53449370034100241</v>
      </c>
      <c r="AB72" s="119">
        <f t="shared" si="25"/>
        <v>4769.5714285714284</v>
      </c>
      <c r="AC72" s="120">
        <f t="shared" si="25"/>
        <v>214.28571428571428</v>
      </c>
      <c r="AL72">
        <f t="shared" si="57"/>
        <v>1370655</v>
      </c>
      <c r="AM72">
        <f t="shared" si="16"/>
        <v>0</v>
      </c>
      <c r="AN72">
        <f t="shared" si="19"/>
        <v>58335.428571428572</v>
      </c>
      <c r="AO72" s="3">
        <f t="shared" si="18"/>
        <v>6.9626025201140066E-4</v>
      </c>
    </row>
    <row r="73" spans="1:41" ht="13.8" x14ac:dyDescent="0.25">
      <c r="A73" s="95">
        <v>43931</v>
      </c>
      <c r="B73" s="81">
        <v>122171</v>
      </c>
      <c r="C73" s="81">
        <v>2767</v>
      </c>
      <c r="D73" s="81">
        <v>53913</v>
      </c>
      <c r="E73" s="81"/>
      <c r="F73" s="81">
        <f t="shared" ref="F73" si="70">B73-B72</f>
        <v>3990</v>
      </c>
      <c r="G73" s="81">
        <f t="shared" ref="G73" si="71">C73-C72</f>
        <v>160</v>
      </c>
      <c r="H73" s="81">
        <f t="shared" ref="H73" si="72">D73-D72</f>
        <v>1506</v>
      </c>
      <c r="I73" s="81">
        <f t="shared" ref="I73" si="73">B73-C73-D73</f>
        <v>65491</v>
      </c>
      <c r="J73" s="82">
        <f t="shared" ref="J73" si="74">F73/I72*$B$2/($B$2-B72)</f>
        <v>6.32551177583002E-2</v>
      </c>
      <c r="K73" s="82">
        <f t="shared" ref="K73" si="75">G73/I72</f>
        <v>2.5329681637563917E-3</v>
      </c>
      <c r="L73" s="82">
        <f t="shared" ref="L73" si="76">H73/I72</f>
        <v>2.3841562841357036E-2</v>
      </c>
      <c r="M73" s="81">
        <f t="shared" ref="M73" si="77">J73/(K73+L73)</f>
        <v>2.3983409504433069</v>
      </c>
      <c r="N73" s="84">
        <f t="shared" si="12"/>
        <v>2.2648582724214422E-2</v>
      </c>
      <c r="O73" s="84"/>
      <c r="P73" s="85">
        <f t="shared" si="13"/>
        <v>0.44129130481047057</v>
      </c>
      <c r="Q73" s="87">
        <f t="shared" si="14"/>
        <v>2.2648582724214422E-2</v>
      </c>
      <c r="R73" s="96">
        <f t="shared" si="15"/>
        <v>0.53606011246531504</v>
      </c>
      <c r="AB73" s="119">
        <f t="shared" si="25"/>
        <v>4430.2857142857147</v>
      </c>
      <c r="AC73" s="120">
        <f t="shared" si="25"/>
        <v>213.14285714285714</v>
      </c>
      <c r="AL73">
        <f t="shared" si="57"/>
        <v>1370655</v>
      </c>
      <c r="AM73">
        <f t="shared" si="16"/>
        <v>0</v>
      </c>
      <c r="AN73">
        <f t="shared" si="19"/>
        <v>58335.428571428572</v>
      </c>
      <c r="AO73" s="3">
        <f t="shared" si="18"/>
        <v>6.9626025201140066E-4</v>
      </c>
    </row>
    <row r="74" spans="1:41" ht="13.8" x14ac:dyDescent="0.25">
      <c r="A74" s="95">
        <v>43932</v>
      </c>
      <c r="B74" s="81">
        <v>124908</v>
      </c>
      <c r="C74" s="81">
        <v>2736</v>
      </c>
      <c r="D74" s="81">
        <v>57400</v>
      </c>
      <c r="E74" s="81"/>
      <c r="F74" s="81">
        <f t="shared" ref="F74" si="78">B74-B73</f>
        <v>2737</v>
      </c>
      <c r="G74" s="81">
        <f t="shared" ref="G74" si="79">C74-C73</f>
        <v>-31</v>
      </c>
      <c r="H74" s="81">
        <f t="shared" ref="H74" si="80">D74-D73</f>
        <v>3487</v>
      </c>
      <c r="I74" s="81">
        <f t="shared" ref="I74" si="81">B74-C74-D74</f>
        <v>64772</v>
      </c>
      <c r="J74" s="82">
        <f t="shared" ref="J74" si="82">F74/I73*$B$2/($B$2-B73)</f>
        <v>4.1853030672957571E-2</v>
      </c>
      <c r="K74" s="82">
        <f t="shared" ref="K74" si="83">G74/I73</f>
        <v>-4.7334748286024034E-4</v>
      </c>
      <c r="L74" s="82">
        <f t="shared" ref="L74" si="84">H74/I73</f>
        <v>5.3243957184956711E-2</v>
      </c>
      <c r="M74" s="81">
        <f t="shared" ref="M74" si="85">J74/(K74+L74)</f>
        <v>0.79311250920215981</v>
      </c>
      <c r="N74" s="84">
        <f t="shared" si="12"/>
        <v>2.1904121433374963E-2</v>
      </c>
      <c r="O74" s="84"/>
      <c r="P74" s="85">
        <f t="shared" si="13"/>
        <v>0.45953822013001572</v>
      </c>
      <c r="Q74" s="87">
        <f t="shared" si="14"/>
        <v>2.1904121433374963E-2</v>
      </c>
      <c r="R74" s="96">
        <f t="shared" si="15"/>
        <v>0.51855765843660939</v>
      </c>
      <c r="AB74" s="119">
        <f t="shared" si="25"/>
        <v>4116.5714285714284</v>
      </c>
      <c r="AC74" s="120">
        <f t="shared" si="25"/>
        <v>184.57142857142858</v>
      </c>
      <c r="AL74">
        <f t="shared" si="57"/>
        <v>1370655</v>
      </c>
      <c r="AM74">
        <f t="shared" si="16"/>
        <v>0</v>
      </c>
      <c r="AN74">
        <f t="shared" si="19"/>
        <v>58335.428571428572</v>
      </c>
      <c r="AO74" s="3">
        <f t="shared" si="18"/>
        <v>6.9626025201140066E-4</v>
      </c>
    </row>
    <row r="75" spans="1:41" ht="13.8" x14ac:dyDescent="0.25">
      <c r="A75" s="95">
        <v>43933</v>
      </c>
      <c r="B75" s="81">
        <v>127854</v>
      </c>
      <c r="C75" s="81">
        <v>3022</v>
      </c>
      <c r="D75" s="81">
        <v>60300</v>
      </c>
      <c r="E75" s="81">
        <v>1750852</v>
      </c>
      <c r="F75" s="81">
        <f t="shared" ref="F75" si="86">B75-B74</f>
        <v>2946</v>
      </c>
      <c r="G75" s="81">
        <f t="shared" ref="G75" si="87">C75-C74</f>
        <v>286</v>
      </c>
      <c r="H75" s="81">
        <f t="shared" ref="H75" si="88">D75-D74</f>
        <v>2900</v>
      </c>
      <c r="I75" s="81">
        <f t="shared" ref="I75" si="89">B75-C75-D75</f>
        <v>64532</v>
      </c>
      <c r="J75" s="82">
        <f t="shared" ref="J75" si="90">F75/I74*$B$2/($B$2-B74)</f>
        <v>4.5550524242936936E-2</v>
      </c>
      <c r="K75" s="82">
        <f t="shared" ref="K75" si="91">G75/I74</f>
        <v>4.4154881739023035E-3</v>
      </c>
      <c r="L75" s="82">
        <f t="shared" ref="L75" si="92">H75/I74</f>
        <v>4.4772432532575804E-2</v>
      </c>
      <c r="M75" s="81">
        <f t="shared" ref="M75" si="93">J75/(K75+L75)</f>
        <v>0.92605102205383283</v>
      </c>
      <c r="N75" s="84">
        <f t="shared" si="12"/>
        <v>2.3636335194831604E-2</v>
      </c>
      <c r="O75" s="84"/>
      <c r="P75" s="85">
        <f t="shared" si="13"/>
        <v>0.47163170491341688</v>
      </c>
      <c r="Q75" s="87">
        <f t="shared" si="14"/>
        <v>2.3636335194831604E-2</v>
      </c>
      <c r="R75" s="96">
        <f t="shared" si="15"/>
        <v>0.50473195989175146</v>
      </c>
      <c r="AB75" s="119">
        <f t="shared" si="25"/>
        <v>3961.5714285714284</v>
      </c>
      <c r="AC75" s="120">
        <f t="shared" si="25"/>
        <v>205.42857142857142</v>
      </c>
      <c r="AL75">
        <f t="shared" si="57"/>
        <v>1750852</v>
      </c>
      <c r="AM75">
        <f t="shared" si="16"/>
        <v>380197</v>
      </c>
      <c r="AN75">
        <f t="shared" si="19"/>
        <v>54313.857142857145</v>
      </c>
      <c r="AO75" s="3">
        <f t="shared" si="18"/>
        <v>6.4826094173101978E-4</v>
      </c>
    </row>
    <row r="76" spans="1:41" ht="13.8" x14ac:dyDescent="0.25">
      <c r="A76" s="95">
        <v>43934</v>
      </c>
      <c r="B76" s="81">
        <v>130072</v>
      </c>
      <c r="C76" s="81">
        <v>3194</v>
      </c>
      <c r="D76" s="81">
        <v>64300</v>
      </c>
      <c r="E76" s="81"/>
      <c r="F76" s="81">
        <f t="shared" ref="F76" si="94">B76-B75</f>
        <v>2218</v>
      </c>
      <c r="G76" s="81">
        <f t="shared" ref="G76" si="95">C76-C75</f>
        <v>172</v>
      </c>
      <c r="H76" s="81">
        <f t="shared" ref="H76" si="96">D76-D75</f>
        <v>4000</v>
      </c>
      <c r="I76" s="81">
        <f t="shared" ref="I76" si="97">B76-C76-D76</f>
        <v>62578</v>
      </c>
      <c r="J76" s="82">
        <f t="shared" ref="J76" si="98">F76/I75*$B$2/($B$2-B75)</f>
        <v>3.4423074336000177E-2</v>
      </c>
      <c r="K76" s="82">
        <f t="shared" ref="K76" si="99">G76/I75</f>
        <v>2.6653443252959773E-3</v>
      </c>
      <c r="L76" s="82">
        <f t="shared" ref="L76" si="100">H76/I75</f>
        <v>6.1984751751069239E-2</v>
      </c>
      <c r="M76" s="81">
        <f t="shared" ref="M76" si="101">J76/(K76+L76)</f>
        <v>0.5324520213448618</v>
      </c>
      <c r="N76" s="84">
        <f t="shared" si="12"/>
        <v>2.4555630727597023E-2</v>
      </c>
      <c r="O76" s="84"/>
      <c r="P76" s="85">
        <f t="shared" si="13"/>
        <v>0.4943415954240728</v>
      </c>
      <c r="Q76" s="87">
        <f t="shared" si="14"/>
        <v>2.4555630727597023E-2</v>
      </c>
      <c r="R76" s="96">
        <f t="shared" si="15"/>
        <v>0.48110277384833022</v>
      </c>
      <c r="AB76" s="119">
        <f t="shared" ref="AB76:AC91" si="102">AVERAGE(F70:F76)</f>
        <v>3814</v>
      </c>
      <c r="AC76" s="120">
        <f t="shared" si="102"/>
        <v>197.71428571428572</v>
      </c>
      <c r="AL76">
        <f t="shared" si="57"/>
        <v>1750852</v>
      </c>
      <c r="AM76">
        <f t="shared" si="16"/>
        <v>0</v>
      </c>
      <c r="AN76">
        <f t="shared" si="19"/>
        <v>54313.857142857145</v>
      </c>
      <c r="AO76" s="3">
        <f t="shared" si="18"/>
        <v>6.4826094173101978E-4</v>
      </c>
    </row>
    <row r="77" spans="1:41" ht="13.8" x14ac:dyDescent="0.25">
      <c r="A77" s="95">
        <v>43935</v>
      </c>
      <c r="B77" s="81">
        <v>131359</v>
      </c>
      <c r="C77" s="81">
        <v>3294</v>
      </c>
      <c r="D77" s="81">
        <v>68200</v>
      </c>
      <c r="E77" s="81"/>
      <c r="F77" s="81">
        <f t="shared" ref="F77" si="103">B77-B76</f>
        <v>1287</v>
      </c>
      <c r="G77" s="81">
        <f t="shared" ref="G77" si="104">C77-C76</f>
        <v>100</v>
      </c>
      <c r="H77" s="81">
        <f t="shared" ref="H77" si="105">D77-D76</f>
        <v>3900</v>
      </c>
      <c r="I77" s="81">
        <f t="shared" ref="I77" si="106">B77-C77-D77</f>
        <v>59865</v>
      </c>
      <c r="J77" s="82">
        <f t="shared" ref="J77" si="107">F77/I76*$B$2/($B$2-B76)</f>
        <v>2.0598311462868016E-2</v>
      </c>
      <c r="K77" s="82">
        <f t="shared" ref="K77" si="108">G77/I76</f>
        <v>1.5980056889002524E-3</v>
      </c>
      <c r="L77" s="82">
        <f t="shared" ref="L77" si="109">H77/I76</f>
        <v>6.2322221867109846E-2</v>
      </c>
      <c r="M77" s="81">
        <f t="shared" ref="M77" si="110">J77/(K77+L77)</f>
        <v>0.32225028368083869</v>
      </c>
      <c r="N77" s="84">
        <f t="shared" si="12"/>
        <v>2.5076317572454113E-2</v>
      </c>
      <c r="O77" s="84"/>
      <c r="P77" s="85">
        <f t="shared" si="13"/>
        <v>0.51918787445093217</v>
      </c>
      <c r="Q77" s="87">
        <f t="shared" si="14"/>
        <v>2.5076317572454113E-2</v>
      </c>
      <c r="R77" s="96">
        <f t="shared" si="15"/>
        <v>0.45573580797661373</v>
      </c>
      <c r="AB77" s="119">
        <f t="shared" si="102"/>
        <v>3385.1428571428573</v>
      </c>
      <c r="AC77" s="120">
        <f t="shared" si="102"/>
        <v>182.57142857142858</v>
      </c>
      <c r="AL77">
        <f t="shared" si="57"/>
        <v>1750852</v>
      </c>
      <c r="AM77">
        <f t="shared" si="16"/>
        <v>0</v>
      </c>
      <c r="AN77">
        <f t="shared" si="19"/>
        <v>54313.857142857145</v>
      </c>
      <c r="AO77" s="3">
        <f t="shared" si="18"/>
        <v>6.4826094173101978E-4</v>
      </c>
    </row>
    <row r="78" spans="1:41" ht="13.8" x14ac:dyDescent="0.25">
      <c r="A78" s="95">
        <v>43936</v>
      </c>
      <c r="B78" s="81">
        <v>134753</v>
      </c>
      <c r="C78" s="81">
        <v>3804</v>
      </c>
      <c r="D78" s="81">
        <v>72600</v>
      </c>
      <c r="E78" s="81"/>
      <c r="F78" s="81">
        <f t="shared" ref="F78" si="111">B78-B77</f>
        <v>3394</v>
      </c>
      <c r="G78" s="81">
        <f t="shared" ref="G78" si="112">C78-C77</f>
        <v>510</v>
      </c>
      <c r="H78" s="81">
        <f t="shared" ref="H78" si="113">D78-D77</f>
        <v>4400</v>
      </c>
      <c r="I78" s="81">
        <f t="shared" ref="I78" si="114">B78-C78-D78</f>
        <v>58349</v>
      </c>
      <c r="J78" s="82">
        <f t="shared" ref="J78" si="115">F78/I77*$B$2/($B$2-B77)</f>
        <v>5.6783255187234857E-2</v>
      </c>
      <c r="K78" s="82">
        <f t="shared" ref="K78" si="116">G78/I77</f>
        <v>8.5191681282886494E-3</v>
      </c>
      <c r="L78" s="82">
        <f t="shared" ref="L78" si="117">H78/I77</f>
        <v>7.3498705420529525E-2</v>
      </c>
      <c r="M78" s="81">
        <f t="shared" ref="M78" si="118">J78/(K78+L78)</f>
        <v>0.69232781502725349</v>
      </c>
      <c r="N78" s="84">
        <f t="shared" si="12"/>
        <v>2.8229427174163099E-2</v>
      </c>
      <c r="O78" s="84"/>
      <c r="P78" s="85">
        <f t="shared" si="13"/>
        <v>0.53876351546904333</v>
      </c>
      <c r="Q78" s="87">
        <f t="shared" si="14"/>
        <v>2.8229427174163099E-2</v>
      </c>
      <c r="R78" s="96">
        <f t="shared" si="15"/>
        <v>0.43300705735679357</v>
      </c>
      <c r="AB78" s="119">
        <f t="shared" si="102"/>
        <v>3065.2857142857142</v>
      </c>
      <c r="AC78" s="120">
        <f t="shared" si="102"/>
        <v>207.85714285714286</v>
      </c>
      <c r="AL78">
        <f t="shared" si="57"/>
        <v>1750852</v>
      </c>
      <c r="AM78">
        <f t="shared" si="16"/>
        <v>0</v>
      </c>
      <c r="AN78">
        <f t="shared" si="19"/>
        <v>54313.857142857145</v>
      </c>
      <c r="AO78" s="3">
        <f t="shared" si="18"/>
        <v>6.4826094173101978E-4</v>
      </c>
    </row>
    <row r="79" spans="1:41" ht="13.8" x14ac:dyDescent="0.25">
      <c r="A79" s="95">
        <v>43937</v>
      </c>
      <c r="B79" s="81">
        <v>137698</v>
      </c>
      <c r="C79" s="81">
        <v>4052</v>
      </c>
      <c r="D79" s="81">
        <v>77000</v>
      </c>
      <c r="E79" s="81"/>
      <c r="F79" s="81">
        <f t="shared" ref="F79" si="119">B79-B78</f>
        <v>2945</v>
      </c>
      <c r="G79" s="81">
        <f t="shared" ref="G79" si="120">C79-C78</f>
        <v>248</v>
      </c>
      <c r="H79" s="81">
        <f t="shared" ref="H79" si="121">D79-D78</f>
        <v>4400</v>
      </c>
      <c r="I79" s="81">
        <f t="shared" ref="I79" si="122">B79-C79-D79</f>
        <v>56646</v>
      </c>
      <c r="J79" s="82">
        <f t="shared" ref="J79" si="123">F79/I78*$B$2/($B$2-B78)</f>
        <v>5.0553466028059088E-2</v>
      </c>
      <c r="K79" s="82">
        <f t="shared" ref="K79" si="124">G79/I78</f>
        <v>4.2502870657594814E-3</v>
      </c>
      <c r="L79" s="82">
        <f t="shared" ref="L79" si="125">H79/I78</f>
        <v>7.540831890863596E-2</v>
      </c>
      <c r="M79" s="81">
        <f t="shared" ref="M79" si="126">J79/(K79+L79)</f>
        <v>0.63462654674509889</v>
      </c>
      <c r="N79" s="84">
        <f t="shared" si="12"/>
        <v>2.9426716437421022E-2</v>
      </c>
      <c r="O79" s="84"/>
      <c r="P79" s="85">
        <f t="shared" si="13"/>
        <v>0.55919475954625342</v>
      </c>
      <c r="Q79" s="87">
        <f t="shared" si="14"/>
        <v>2.9426716437421022E-2</v>
      </c>
      <c r="R79" s="96">
        <f t="shared" si="15"/>
        <v>0.41137852401632558</v>
      </c>
      <c r="AB79" s="119">
        <f t="shared" si="102"/>
        <v>2788.1428571428573</v>
      </c>
      <c r="AC79" s="120">
        <f t="shared" si="102"/>
        <v>206.42857142857142</v>
      </c>
      <c r="AL79">
        <f t="shared" si="57"/>
        <v>1750852</v>
      </c>
      <c r="AM79">
        <f t="shared" si="16"/>
        <v>0</v>
      </c>
      <c r="AN79">
        <f t="shared" si="19"/>
        <v>54313.857142857145</v>
      </c>
      <c r="AO79" s="3">
        <f t="shared" si="18"/>
        <v>6.4826094173101978E-4</v>
      </c>
    </row>
    <row r="80" spans="1:41" ht="13.8" x14ac:dyDescent="0.25">
      <c r="A80" s="95">
        <v>43938</v>
      </c>
      <c r="B80" s="94">
        <v>141397</v>
      </c>
      <c r="C80" s="94">
        <v>4352</v>
      </c>
      <c r="D80" s="94">
        <v>83114</v>
      </c>
      <c r="E80" s="94"/>
      <c r="F80" s="81">
        <f t="shared" ref="F80" si="127">B80-B79</f>
        <v>3699</v>
      </c>
      <c r="G80" s="81">
        <f t="shared" ref="G80" si="128">C80-C79</f>
        <v>300</v>
      </c>
      <c r="H80" s="81">
        <f t="shared" ref="H80" si="129">D80-D79</f>
        <v>6114</v>
      </c>
      <c r="I80" s="81">
        <f t="shared" ref="I80" si="130">B80-C80-D80</f>
        <v>53931</v>
      </c>
      <c r="J80" s="82">
        <f t="shared" ref="J80" si="131">F80/I79*$B$2/($B$2-B79)</f>
        <v>6.5407782968584072E-2</v>
      </c>
      <c r="K80" s="82">
        <f t="shared" ref="K80" si="132">G80/I79</f>
        <v>5.2960491473360875E-3</v>
      </c>
      <c r="L80" s="82">
        <f t="shared" ref="L80" si="133">H80/I79</f>
        <v>0.10793348162270947</v>
      </c>
      <c r="M80" s="81">
        <f t="shared" ref="M80" si="134">J80/(K80+L80)</f>
        <v>0.57765657531001147</v>
      </c>
      <c r="N80" s="84">
        <f t="shared" si="12"/>
        <v>3.0778587947410483E-2</v>
      </c>
      <c r="O80" s="84"/>
      <c r="P80" s="85">
        <f t="shared" si="13"/>
        <v>0.58780596476587199</v>
      </c>
      <c r="Q80" s="87">
        <f t="shared" si="14"/>
        <v>3.0778587947410483E-2</v>
      </c>
      <c r="R80" s="96">
        <f t="shared" si="15"/>
        <v>0.3814154472867175</v>
      </c>
      <c r="AB80" s="119">
        <f t="shared" si="102"/>
        <v>2746.5714285714284</v>
      </c>
      <c r="AC80" s="120">
        <f t="shared" si="102"/>
        <v>226.42857142857142</v>
      </c>
      <c r="AL80">
        <f t="shared" si="57"/>
        <v>1750852</v>
      </c>
      <c r="AM80">
        <f t="shared" si="16"/>
        <v>0</v>
      </c>
      <c r="AN80">
        <f t="shared" si="19"/>
        <v>54313.857142857145</v>
      </c>
      <c r="AO80" s="3">
        <f t="shared" si="18"/>
        <v>6.4826094173101978E-4</v>
      </c>
    </row>
    <row r="81" spans="1:41" ht="13.8" x14ac:dyDescent="0.25">
      <c r="A81" s="95">
        <v>43939</v>
      </c>
      <c r="B81" s="81">
        <v>143342</v>
      </c>
      <c r="C81" s="81">
        <v>4459</v>
      </c>
      <c r="D81" s="81">
        <v>85400</v>
      </c>
      <c r="E81" s="81"/>
      <c r="F81" s="81">
        <f t="shared" ref="F81" si="135">B81-B80</f>
        <v>1945</v>
      </c>
      <c r="G81" s="81">
        <f t="shared" ref="G81" si="136">C81-C80</f>
        <v>107</v>
      </c>
      <c r="H81" s="81">
        <f t="shared" ref="H81" si="137">D81-D80</f>
        <v>2286</v>
      </c>
      <c r="I81" s="81">
        <f t="shared" ref="I81" si="138">B81-C81-D81</f>
        <v>53483</v>
      </c>
      <c r="J81" s="82">
        <f t="shared" ref="J81" si="139">F81/I80*$B$2/($B$2-B80)</f>
        <v>3.6125567960974533E-2</v>
      </c>
      <c r="K81" s="82">
        <f t="shared" ref="K81" si="140">G81/I80</f>
        <v>1.9840166138213643E-3</v>
      </c>
      <c r="L81" s="82">
        <f t="shared" ref="L81" si="141">H81/I80</f>
        <v>4.2387495132669525E-2</v>
      </c>
      <c r="M81" s="81">
        <f t="shared" ref="M81" si="142">J81/(K81+L81)</f>
        <v>0.81416130618609162</v>
      </c>
      <c r="N81" s="84">
        <f t="shared" si="12"/>
        <v>3.1107421411728592E-2</v>
      </c>
      <c r="O81" s="84"/>
      <c r="P81" s="85">
        <f t="shared" si="13"/>
        <v>0.59577792970657584</v>
      </c>
      <c r="Q81" s="87">
        <f t="shared" si="14"/>
        <v>3.1107421411728592E-2</v>
      </c>
      <c r="R81" s="96">
        <f t="shared" si="15"/>
        <v>0.37311464888169554</v>
      </c>
      <c r="AB81" s="119">
        <f t="shared" si="102"/>
        <v>2633.4285714285716</v>
      </c>
      <c r="AC81" s="120">
        <f t="shared" si="102"/>
        <v>246.14285714285714</v>
      </c>
      <c r="AL81">
        <f t="shared" si="57"/>
        <v>1750852</v>
      </c>
      <c r="AM81">
        <f t="shared" si="16"/>
        <v>0</v>
      </c>
      <c r="AN81">
        <f t="shared" si="19"/>
        <v>54313.857142857145</v>
      </c>
      <c r="AO81" s="3">
        <f t="shared" si="18"/>
        <v>6.4826094173101978E-4</v>
      </c>
    </row>
    <row r="82" spans="1:41" ht="13.8" x14ac:dyDescent="0.25">
      <c r="A82" s="95">
        <v>43940</v>
      </c>
      <c r="B82" s="81">
        <v>145184</v>
      </c>
      <c r="C82" s="81">
        <v>4586</v>
      </c>
      <c r="D82" s="81">
        <v>88000</v>
      </c>
      <c r="E82" s="81">
        <v>2082754</v>
      </c>
      <c r="F82" s="81">
        <f t="shared" ref="F82" si="143">B82-B81</f>
        <v>1842</v>
      </c>
      <c r="G82" s="81">
        <f t="shared" ref="G82" si="144">C82-C81</f>
        <v>127</v>
      </c>
      <c r="H82" s="81">
        <f t="shared" ref="H82" si="145">D82-D81</f>
        <v>2600</v>
      </c>
      <c r="I82" s="81">
        <f t="shared" ref="I82" si="146">B82-C82-D82</f>
        <v>52598</v>
      </c>
      <c r="J82" s="82">
        <f t="shared" ref="J82" si="147">F82/I81*$B$2/($B$2-B81)</f>
        <v>3.4499874574072296E-2</v>
      </c>
      <c r="K82" s="82">
        <f t="shared" ref="K82" si="148">G82/I81</f>
        <v>2.374586317147505E-3</v>
      </c>
      <c r="L82" s="82">
        <f t="shared" ref="L82" si="149">H82/I81</f>
        <v>4.8613578146326872E-2</v>
      </c>
      <c r="M82" s="81">
        <f t="shared" ref="M82" si="150">J82/(K82+L82)</f>
        <v>0.67662515285849234</v>
      </c>
      <c r="N82" s="84">
        <f t="shared" si="12"/>
        <v>3.1587502755124529E-2</v>
      </c>
      <c r="O82" s="84"/>
      <c r="P82" s="85">
        <f t="shared" si="13"/>
        <v>0.6061273969583425</v>
      </c>
      <c r="Q82" s="87">
        <f t="shared" si="14"/>
        <v>3.1587502755124529E-2</v>
      </c>
      <c r="R82" s="96">
        <f t="shared" si="15"/>
        <v>0.36228510028653294</v>
      </c>
      <c r="AB82" s="119">
        <f t="shared" si="102"/>
        <v>2475.7142857142858</v>
      </c>
      <c r="AC82" s="120">
        <f t="shared" si="102"/>
        <v>223.42857142857142</v>
      </c>
      <c r="AL82">
        <f t="shared" si="57"/>
        <v>2082754</v>
      </c>
      <c r="AM82">
        <f t="shared" si="16"/>
        <v>331902</v>
      </c>
      <c r="AN82">
        <f t="shared" si="19"/>
        <v>47414.571428571428</v>
      </c>
      <c r="AO82" s="3">
        <f t="shared" si="18"/>
        <v>5.6591478386838648E-4</v>
      </c>
    </row>
    <row r="83" spans="1:41" ht="13.8" x14ac:dyDescent="0.25">
      <c r="A83" s="95">
        <v>43941</v>
      </c>
      <c r="B83" s="81">
        <v>147065</v>
      </c>
      <c r="C83" s="81">
        <v>4862</v>
      </c>
      <c r="D83" s="81">
        <v>91500</v>
      </c>
      <c r="E83" s="81"/>
      <c r="F83" s="81">
        <f t="shared" ref="F83:F84" si="151">B83-B82</f>
        <v>1881</v>
      </c>
      <c r="G83" s="81">
        <f t="shared" ref="G83:G84" si="152">C83-C82</f>
        <v>276</v>
      </c>
      <c r="H83" s="81">
        <f t="shared" ref="H83:H84" si="153">D83-D82</f>
        <v>3500</v>
      </c>
      <c r="I83" s="81">
        <f t="shared" ref="I83:I84" si="154">B83-C83-D83</f>
        <v>50703</v>
      </c>
      <c r="J83" s="82">
        <f t="shared" ref="J83:J84" si="155">F83/I82*$B$2/($B$2-B82)</f>
        <v>3.5823893042451295E-2</v>
      </c>
      <c r="K83" s="82">
        <f t="shared" ref="K83:K84" si="156">G83/I82</f>
        <v>5.2473478079014414E-3</v>
      </c>
      <c r="L83" s="82">
        <f t="shared" ref="L83:L84" si="157">H83/I82</f>
        <v>6.6542454085706679E-2</v>
      </c>
      <c r="M83" s="81">
        <f t="shared" ref="M83:M84" si="158">J83/(K83+L83)</f>
        <v>0.49901089148486583</v>
      </c>
      <c r="N83" s="84">
        <f t="shared" ref="N83:N87" si="159">C83/B83</f>
        <v>3.3060211471118213E-2</v>
      </c>
      <c r="O83" s="84"/>
      <c r="P83" s="85">
        <f t="shared" si="13"/>
        <v>0.62217386869751468</v>
      </c>
      <c r="Q83" s="87">
        <f t="shared" si="14"/>
        <v>3.3060211471118213E-2</v>
      </c>
      <c r="R83" s="96">
        <f t="shared" si="15"/>
        <v>0.34476591983136706</v>
      </c>
      <c r="AB83" s="119">
        <f t="shared" si="102"/>
        <v>2427.5714285714284</v>
      </c>
      <c r="AC83" s="120">
        <f t="shared" si="102"/>
        <v>238.28571428571428</v>
      </c>
      <c r="AL83">
        <f t="shared" si="57"/>
        <v>2082754</v>
      </c>
      <c r="AM83">
        <f t="shared" si="16"/>
        <v>0</v>
      </c>
      <c r="AN83">
        <f t="shared" si="19"/>
        <v>47414.571428571428</v>
      </c>
      <c r="AO83" s="3">
        <f t="shared" si="18"/>
        <v>5.6591478386838648E-4</v>
      </c>
    </row>
    <row r="84" spans="1:41" ht="13.8" x14ac:dyDescent="0.25">
      <c r="A84" s="95">
        <v>43942</v>
      </c>
      <c r="B84" s="81">
        <v>148291</v>
      </c>
      <c r="C84" s="81">
        <v>5033</v>
      </c>
      <c r="D84" s="81">
        <v>95200</v>
      </c>
      <c r="E84" s="81"/>
      <c r="F84" s="81">
        <f t="shared" si="151"/>
        <v>1226</v>
      </c>
      <c r="G84" s="81">
        <f t="shared" si="152"/>
        <v>171</v>
      </c>
      <c r="H84" s="81">
        <f t="shared" si="153"/>
        <v>3700</v>
      </c>
      <c r="I84" s="81">
        <f t="shared" si="154"/>
        <v>48058</v>
      </c>
      <c r="J84" s="82">
        <f t="shared" si="155"/>
        <v>2.422254635512475E-2</v>
      </c>
      <c r="K84" s="82">
        <f t="shared" si="156"/>
        <v>3.3725815040530145E-3</v>
      </c>
      <c r="L84" s="82">
        <f t="shared" si="157"/>
        <v>7.2973985760211427E-2</v>
      </c>
      <c r="M84" s="81">
        <f t="shared" si="158"/>
        <v>0.31727092943525964</v>
      </c>
      <c r="N84" s="84">
        <f t="shared" si="159"/>
        <v>3.3940023332501637E-2</v>
      </c>
      <c r="O84" s="84"/>
      <c r="P84" s="85">
        <f t="shared" si="13"/>
        <v>0.64198096984982234</v>
      </c>
      <c r="Q84" s="87">
        <f t="shared" si="14"/>
        <v>3.3940023332501637E-2</v>
      </c>
      <c r="R84" s="96">
        <f t="shared" si="15"/>
        <v>0.32407900681767599</v>
      </c>
      <c r="AB84" s="119">
        <f t="shared" si="102"/>
        <v>2418.8571428571427</v>
      </c>
      <c r="AC84" s="120">
        <f t="shared" si="102"/>
        <v>248.42857142857142</v>
      </c>
      <c r="AL84">
        <f t="shared" si="57"/>
        <v>2082754</v>
      </c>
      <c r="AM84">
        <f t="shared" si="16"/>
        <v>0</v>
      </c>
      <c r="AN84">
        <f t="shared" si="19"/>
        <v>47414.571428571428</v>
      </c>
      <c r="AO84" s="3">
        <f t="shared" si="18"/>
        <v>5.6591478386838648E-4</v>
      </c>
    </row>
    <row r="85" spans="1:41" ht="13.8" x14ac:dyDescent="0.25">
      <c r="A85" s="95">
        <v>43943</v>
      </c>
      <c r="B85" s="81">
        <v>150648</v>
      </c>
      <c r="C85" s="81">
        <v>5279</v>
      </c>
      <c r="D85" s="81">
        <v>99400</v>
      </c>
      <c r="E85" s="81"/>
      <c r="F85" s="81">
        <f t="shared" ref="F85" si="160">B85-B84</f>
        <v>2357</v>
      </c>
      <c r="G85" s="81">
        <f t="shared" ref="G85" si="161">C85-C84</f>
        <v>246</v>
      </c>
      <c r="H85" s="81">
        <f t="shared" ref="H85" si="162">D85-D84</f>
        <v>4200</v>
      </c>
      <c r="I85" s="81">
        <f t="shared" ref="I85" si="163">B85-C85-D85</f>
        <v>45969</v>
      </c>
      <c r="J85" s="82">
        <f t="shared" ref="J85" si="164">F85/I84*$B$2/($B$2-B84)</f>
        <v>4.9131863615816077E-2</v>
      </c>
      <c r="K85" s="82">
        <f t="shared" ref="K85" si="165">G85/I84</f>
        <v>5.1188147654916971E-3</v>
      </c>
      <c r="L85" s="82">
        <f t="shared" ref="L85" si="166">H85/I84</f>
        <v>8.7394398435224105E-2</v>
      </c>
      <c r="M85" s="81">
        <f t="shared" ref="M85" si="167">J85/(K85+L85)</f>
        <v>0.53107942007397413</v>
      </c>
      <c r="N85" s="84">
        <f t="shared" si="159"/>
        <v>3.5041952100260211E-2</v>
      </c>
      <c r="O85" s="84"/>
      <c r="P85" s="85">
        <f t="shared" si="13"/>
        <v>0.65981626042164521</v>
      </c>
      <c r="Q85" s="87">
        <f t="shared" si="14"/>
        <v>3.5041952100260211E-2</v>
      </c>
      <c r="R85" s="96">
        <f t="shared" si="15"/>
        <v>0.30514178747809462</v>
      </c>
      <c r="AB85" s="119">
        <f t="shared" si="102"/>
        <v>2270.7142857142858</v>
      </c>
      <c r="AC85" s="120">
        <f t="shared" si="102"/>
        <v>210.71428571428572</v>
      </c>
      <c r="AL85">
        <f t="shared" si="57"/>
        <v>2082754</v>
      </c>
      <c r="AM85">
        <f t="shared" si="16"/>
        <v>0</v>
      </c>
      <c r="AN85">
        <f t="shared" si="19"/>
        <v>47414.571428571428</v>
      </c>
      <c r="AO85" s="3">
        <f t="shared" si="18"/>
        <v>5.6591478386838648E-4</v>
      </c>
    </row>
    <row r="86" spans="1:41" ht="13.8" x14ac:dyDescent="0.25">
      <c r="A86" s="95">
        <v>43944</v>
      </c>
      <c r="B86" s="81">
        <v>153129</v>
      </c>
      <c r="C86" s="81">
        <v>5575</v>
      </c>
      <c r="D86" s="94">
        <v>103300</v>
      </c>
      <c r="E86" s="94"/>
      <c r="F86" s="81">
        <f t="shared" ref="F86" si="168">B86-B85</f>
        <v>2481</v>
      </c>
      <c r="G86" s="81">
        <f t="shared" ref="G86" si="169">C86-C85</f>
        <v>296</v>
      </c>
      <c r="H86" s="81">
        <f t="shared" ref="H86" si="170">D86-D85</f>
        <v>3900</v>
      </c>
      <c r="I86" s="81">
        <f t="shared" ref="I86" si="171">B86-C86-D86</f>
        <v>44254</v>
      </c>
      <c r="J86" s="82">
        <f t="shared" ref="J86" si="172">F86/I85*$B$2/($B$2-B85)</f>
        <v>5.4068372293153484E-2</v>
      </c>
      <c r="K86" s="82">
        <f t="shared" ref="K86" si="173">G86/I85</f>
        <v>6.4391220170114645E-3</v>
      </c>
      <c r="L86" s="82">
        <f t="shared" ref="L86" si="174">H86/I85</f>
        <v>8.483978333224565E-2</v>
      </c>
      <c r="M86" s="81">
        <f t="shared" ref="M86" si="175">J86/(K86+L86)</f>
        <v>0.59234247043469312</v>
      </c>
      <c r="N86" s="84">
        <f t="shared" si="159"/>
        <v>3.6407212219762425E-2</v>
      </c>
      <c r="O86" s="84"/>
      <c r="P86" s="85">
        <f t="shared" si="13"/>
        <v>0.67459462283434224</v>
      </c>
      <c r="Q86" s="87">
        <f t="shared" si="14"/>
        <v>3.6407212219762425E-2</v>
      </c>
      <c r="R86" s="96">
        <f t="shared" si="15"/>
        <v>0.28899816494589536</v>
      </c>
      <c r="AB86" s="119">
        <f t="shared" si="102"/>
        <v>2204.4285714285716</v>
      </c>
      <c r="AC86" s="120">
        <f t="shared" si="102"/>
        <v>217.57142857142858</v>
      </c>
      <c r="AL86">
        <f t="shared" si="57"/>
        <v>2082754</v>
      </c>
      <c r="AM86">
        <f t="shared" si="16"/>
        <v>0</v>
      </c>
      <c r="AN86">
        <f t="shared" si="19"/>
        <v>47414.571428571428</v>
      </c>
      <c r="AO86" s="3">
        <f t="shared" si="18"/>
        <v>5.6591478386838648E-4</v>
      </c>
    </row>
    <row r="87" spans="1:41" ht="13.8" x14ac:dyDescent="0.25">
      <c r="A87" s="95">
        <v>43945</v>
      </c>
      <c r="B87" s="81">
        <v>154999</v>
      </c>
      <c r="C87" s="81">
        <v>5760</v>
      </c>
      <c r="D87" s="81">
        <v>109800</v>
      </c>
      <c r="E87" s="81"/>
      <c r="F87" s="81">
        <f t="shared" ref="F87" si="176">B87-B86</f>
        <v>1870</v>
      </c>
      <c r="G87" s="81">
        <f t="shared" ref="G87" si="177">C87-C86</f>
        <v>185</v>
      </c>
      <c r="H87" s="81">
        <f t="shared" ref="H87" si="178">D87-D86</f>
        <v>6500</v>
      </c>
      <c r="I87" s="81">
        <f t="shared" ref="I87" si="179">B87-C87-D87</f>
        <v>39439</v>
      </c>
      <c r="J87" s="82">
        <f t="shared" ref="J87" si="180">F87/I86*$B$2/($B$2-B86)</f>
        <v>4.2333438603159329E-2</v>
      </c>
      <c r="K87" s="82">
        <f t="shared" ref="K87" si="181">G87/I86</f>
        <v>4.1804130700049714E-3</v>
      </c>
      <c r="L87" s="82">
        <f t="shared" ref="L87" si="182">H87/I86</f>
        <v>0.1468793781353098</v>
      </c>
      <c r="M87" s="81">
        <f t="shared" ref="M87" si="183">J87/(K87+L87)</f>
        <v>0.28024293073211864</v>
      </c>
      <c r="N87" s="84">
        <f t="shared" si="159"/>
        <v>3.7161530074387578E-2</v>
      </c>
      <c r="O87" s="84"/>
      <c r="P87" s="85">
        <f t="shared" si="13"/>
        <v>0.70839166704301315</v>
      </c>
      <c r="Q87" s="87">
        <f t="shared" si="14"/>
        <v>3.7161530074387578E-2</v>
      </c>
      <c r="R87" s="96">
        <f t="shared" si="15"/>
        <v>0.25444680288259924</v>
      </c>
      <c r="AB87" s="119">
        <f t="shared" si="102"/>
        <v>1943.1428571428571</v>
      </c>
      <c r="AC87" s="120">
        <f t="shared" si="102"/>
        <v>201.14285714285714</v>
      </c>
      <c r="AL87">
        <f t="shared" si="57"/>
        <v>2082754</v>
      </c>
      <c r="AM87">
        <f t="shared" si="16"/>
        <v>0</v>
      </c>
      <c r="AN87">
        <f t="shared" si="19"/>
        <v>47414.571428571428</v>
      </c>
      <c r="AO87" s="3">
        <f t="shared" si="18"/>
        <v>5.6591478386838648E-4</v>
      </c>
    </row>
    <row r="88" spans="1:41" ht="13.8" x14ac:dyDescent="0.25">
      <c r="A88" s="95">
        <v>43946</v>
      </c>
      <c r="B88" s="81">
        <v>156513</v>
      </c>
      <c r="C88" s="81">
        <v>5877</v>
      </c>
      <c r="D88" s="81">
        <v>109800</v>
      </c>
      <c r="E88" s="81"/>
      <c r="F88" s="81">
        <f t="shared" ref="F88" si="184">B88-B87</f>
        <v>1514</v>
      </c>
      <c r="G88" s="81">
        <f t="shared" ref="G88" si="185">C88-C87</f>
        <v>117</v>
      </c>
      <c r="H88" s="81">
        <f t="shared" ref="H88" si="186">D88-D87</f>
        <v>0</v>
      </c>
      <c r="I88" s="81">
        <f t="shared" ref="I88" si="187">B88-C88-D88</f>
        <v>40836</v>
      </c>
      <c r="J88" s="82">
        <f t="shared" ref="J88" si="188">F88/I87*$B$2/($B$2-B87)</f>
        <v>3.8459546839998866E-2</v>
      </c>
      <c r="K88" s="82">
        <f t="shared" ref="K88" si="189">G88/I87</f>
        <v>2.9666066583838332E-3</v>
      </c>
      <c r="L88" s="82">
        <f t="shared" ref="L88" si="190">H88/I87</f>
        <v>0</v>
      </c>
      <c r="M88" s="81">
        <f t="shared" ref="M88" si="191">J88/(K88+L88)</f>
        <v>12.964154425835174</v>
      </c>
      <c r="N88" s="84">
        <f t="shared" ref="N88" si="192">C88/B88</f>
        <v>3.7549596519138986E-2</v>
      </c>
      <c r="O88" s="84"/>
      <c r="P88" s="85">
        <f t="shared" si="13"/>
        <v>0.70153916927028426</v>
      </c>
      <c r="Q88" s="87">
        <f t="shared" si="14"/>
        <v>3.7549596519138986E-2</v>
      </c>
      <c r="R88" s="96">
        <f t="shared" si="15"/>
        <v>0.26091123421057671</v>
      </c>
      <c r="AB88" s="119">
        <f t="shared" si="102"/>
        <v>1881.5714285714287</v>
      </c>
      <c r="AC88" s="120">
        <f t="shared" si="102"/>
        <v>202.57142857142858</v>
      </c>
      <c r="AL88">
        <f t="shared" si="57"/>
        <v>2082754</v>
      </c>
      <c r="AM88">
        <f t="shared" si="16"/>
        <v>0</v>
      </c>
      <c r="AN88">
        <f t="shared" si="19"/>
        <v>47414.571428571428</v>
      </c>
      <c r="AO88" s="3">
        <f t="shared" si="18"/>
        <v>5.6591478386838648E-4</v>
      </c>
    </row>
    <row r="89" spans="1:41" ht="13.8" x14ac:dyDescent="0.25">
      <c r="A89" s="95">
        <v>43947</v>
      </c>
      <c r="B89" s="81">
        <v>157770</v>
      </c>
      <c r="C89" s="81">
        <v>5976</v>
      </c>
      <c r="D89" s="81">
        <v>112000</v>
      </c>
      <c r="E89" s="81">
        <v>2446644</v>
      </c>
      <c r="F89" s="81">
        <f t="shared" ref="F89" si="193">B89-B88</f>
        <v>1257</v>
      </c>
      <c r="G89" s="81">
        <f t="shared" ref="G89" si="194">C89-C88</f>
        <v>99</v>
      </c>
      <c r="H89" s="81">
        <f t="shared" ref="H89" si="195">D89-D88</f>
        <v>2200</v>
      </c>
      <c r="I89" s="81">
        <f t="shared" ref="I89" si="196">B89-C89-D89</f>
        <v>39794</v>
      </c>
      <c r="J89" s="82">
        <f t="shared" ref="J89" si="197">F89/I88*$B$2/($B$2-B88)</f>
        <v>3.0839272691533567E-2</v>
      </c>
      <c r="K89" s="82">
        <f t="shared" ref="K89" si="198">G89/I88</f>
        <v>2.4243314722303851E-3</v>
      </c>
      <c r="L89" s="82">
        <f t="shared" ref="L89" si="199">H89/I88</f>
        <v>5.3874032716230778E-2</v>
      </c>
      <c r="M89" s="81">
        <f t="shared" ref="M89" si="200">J89/(K89+L89)</f>
        <v>0.54778274886101119</v>
      </c>
      <c r="N89" s="84">
        <f t="shared" ref="N89" si="201">C89/B89</f>
        <v>3.7877923559612094E-2</v>
      </c>
      <c r="O89" s="84"/>
      <c r="P89" s="85">
        <f t="shared" si="13"/>
        <v>0.70989414971160547</v>
      </c>
      <c r="Q89" s="87">
        <f t="shared" si="14"/>
        <v>3.7877923559612094E-2</v>
      </c>
      <c r="R89" s="96">
        <f t="shared" si="15"/>
        <v>0.25222792672878247</v>
      </c>
      <c r="AB89" s="119">
        <f t="shared" si="102"/>
        <v>1798</v>
      </c>
      <c r="AC89" s="120">
        <f t="shared" si="102"/>
        <v>198.57142857142858</v>
      </c>
      <c r="AL89">
        <f t="shared" si="57"/>
        <v>2446644</v>
      </c>
      <c r="AM89">
        <f t="shared" si="16"/>
        <v>363890</v>
      </c>
      <c r="AN89">
        <f t="shared" si="19"/>
        <v>51984.285714285717</v>
      </c>
      <c r="AO89" s="3">
        <f t="shared" si="18"/>
        <v>6.2045643202471561E-4</v>
      </c>
    </row>
    <row r="90" spans="1:41" ht="13.8" x14ac:dyDescent="0.25">
      <c r="A90" s="95">
        <v>43948</v>
      </c>
      <c r="B90" s="81">
        <v>158758</v>
      </c>
      <c r="C90" s="81">
        <v>6126</v>
      </c>
      <c r="D90" s="81">
        <v>114500</v>
      </c>
      <c r="E90" s="81"/>
      <c r="F90" s="81">
        <f t="shared" ref="F90" si="202">B90-B89</f>
        <v>988</v>
      </c>
      <c r="G90" s="81">
        <f t="shared" ref="G90" si="203">C90-C89</f>
        <v>150</v>
      </c>
      <c r="H90" s="81">
        <f t="shared" ref="H90" si="204">D90-D89</f>
        <v>2500</v>
      </c>
      <c r="I90" s="81">
        <f t="shared" ref="I90" si="205">B90-C90-D90</f>
        <v>38132</v>
      </c>
      <c r="J90" s="82">
        <f t="shared" ref="J90" si="206">F90/I89*$B$2/($B$2-B89)</f>
        <v>2.4874704000768674E-2</v>
      </c>
      <c r="K90" s="82">
        <f t="shared" ref="K90" si="207">G90/I89</f>
        <v>3.7694124742423483E-3</v>
      </c>
      <c r="L90" s="82">
        <f t="shared" ref="L90" si="208">H90/I89</f>
        <v>6.2823541237372466E-2</v>
      </c>
      <c r="M90" s="81">
        <f t="shared" ref="M90" si="209">J90/(K90+L90)</f>
        <v>0.3735335739647504</v>
      </c>
      <c r="N90" s="84">
        <f t="shared" ref="N90" si="210">C90/B90</f>
        <v>3.858703183461621E-2</v>
      </c>
      <c r="O90" s="84"/>
      <c r="P90" s="85">
        <f t="shared" si="13"/>
        <v>0.72122349739855629</v>
      </c>
      <c r="Q90" s="87">
        <f t="shared" si="14"/>
        <v>3.858703183461621E-2</v>
      </c>
      <c r="R90" s="96">
        <f t="shared" si="15"/>
        <v>0.24018947076682751</v>
      </c>
      <c r="AB90" s="119">
        <f t="shared" si="102"/>
        <v>1670.4285714285713</v>
      </c>
      <c r="AC90" s="120">
        <f t="shared" si="102"/>
        <v>180.57142857142858</v>
      </c>
      <c r="AL90">
        <f t="shared" si="57"/>
        <v>2446644</v>
      </c>
      <c r="AM90">
        <f t="shared" si="16"/>
        <v>0</v>
      </c>
      <c r="AN90">
        <f t="shared" si="19"/>
        <v>51984.285714285717</v>
      </c>
      <c r="AO90" s="3">
        <f t="shared" si="18"/>
        <v>6.2045643202471561E-4</v>
      </c>
    </row>
    <row r="91" spans="1:41" ht="13.8" x14ac:dyDescent="0.25">
      <c r="A91" s="95">
        <v>43949</v>
      </c>
      <c r="B91" s="81">
        <v>159912</v>
      </c>
      <c r="C91" s="81">
        <v>6314</v>
      </c>
      <c r="D91" s="81">
        <v>117400</v>
      </c>
      <c r="E91" s="81"/>
      <c r="F91" s="81">
        <f t="shared" ref="F91" si="211">B91-B90</f>
        <v>1154</v>
      </c>
      <c r="G91" s="81">
        <f t="shared" ref="G91" si="212">C91-C90</f>
        <v>188</v>
      </c>
      <c r="H91" s="81">
        <f t="shared" ref="H91" si="213">D91-D90</f>
        <v>2900</v>
      </c>
      <c r="I91" s="81">
        <f t="shared" ref="I91" si="214">B91-C91-D91</f>
        <v>36198</v>
      </c>
      <c r="J91" s="82">
        <f t="shared" ref="J91" si="215">F91/I90*$B$2/($B$2-B90)</f>
        <v>3.0320749190136411E-2</v>
      </c>
      <c r="K91" s="82">
        <f t="shared" ref="K91" si="216">G91/I90</f>
        <v>4.9302423161649012E-3</v>
      </c>
      <c r="L91" s="82">
        <f t="shared" ref="L91" si="217">H91/I90</f>
        <v>7.6051610196160704E-2</v>
      </c>
      <c r="M91" s="81">
        <f t="shared" ref="M91" si="218">J91/(K91+L91)</f>
        <v>0.37441412179996164</v>
      </c>
      <c r="N91" s="84">
        <f t="shared" ref="N91" si="219">C91/B91</f>
        <v>3.9484216318975439E-2</v>
      </c>
      <c r="O91" s="84"/>
      <c r="P91" s="85">
        <f t="shared" si="13"/>
        <v>0.73415378458151981</v>
      </c>
      <c r="Q91" s="87">
        <f t="shared" si="14"/>
        <v>3.9484216318975439E-2</v>
      </c>
      <c r="R91" s="96">
        <f t="shared" si="15"/>
        <v>0.22636199909950472</v>
      </c>
      <c r="AB91" s="119">
        <f t="shared" si="102"/>
        <v>1660.1428571428571</v>
      </c>
      <c r="AC91" s="120">
        <f t="shared" si="102"/>
        <v>183</v>
      </c>
      <c r="AL91">
        <f t="shared" si="57"/>
        <v>2446644</v>
      </c>
      <c r="AM91">
        <f t="shared" si="16"/>
        <v>0</v>
      </c>
      <c r="AN91">
        <f t="shared" si="19"/>
        <v>51984.285714285717</v>
      </c>
      <c r="AO91" s="3">
        <f t="shared" si="18"/>
        <v>6.2045643202471561E-4</v>
      </c>
    </row>
    <row r="92" spans="1:41" ht="13.8" x14ac:dyDescent="0.25">
      <c r="A92" s="95">
        <v>43950</v>
      </c>
      <c r="B92" s="81">
        <v>161539</v>
      </c>
      <c r="C92" s="81">
        <v>6467</v>
      </c>
      <c r="D92" s="81">
        <v>120400</v>
      </c>
      <c r="E92" s="81"/>
      <c r="F92" s="81">
        <f t="shared" ref="F92" si="220">B92-B91</f>
        <v>1627</v>
      </c>
      <c r="G92" s="81">
        <f t="shared" ref="G92" si="221">C92-C91</f>
        <v>153</v>
      </c>
      <c r="H92" s="81">
        <f t="shared" ref="H92" si="222">D92-D91</f>
        <v>3000</v>
      </c>
      <c r="I92" s="81">
        <f t="shared" ref="I92" si="223">B92-C92-D92</f>
        <v>34672</v>
      </c>
      <c r="J92" s="82">
        <f t="shared" ref="J92" si="224">F92/I91*$B$2/($B$2-B91)</f>
        <v>4.5033186050689185E-2</v>
      </c>
      <c r="K92" s="82">
        <f t="shared" ref="K92" si="225">G92/I91</f>
        <v>4.2267528592739934E-3</v>
      </c>
      <c r="L92" s="82">
        <f t="shared" ref="L92" si="226">H92/I91</f>
        <v>8.28775070445881E-2</v>
      </c>
      <c r="M92" s="81">
        <f t="shared" ref="M92" si="227">J92/(K92+L92)</f>
        <v>0.51700325679126136</v>
      </c>
      <c r="N92" s="84">
        <f t="shared" ref="N92" si="228">C92/B92</f>
        <v>4.0033676078222599E-2</v>
      </c>
      <c r="O92" s="84"/>
      <c r="P92" s="85">
        <f t="shared" si="13"/>
        <v>0.74533084889717038</v>
      </c>
      <c r="Q92" s="87">
        <f t="shared" si="14"/>
        <v>4.0033676078222599E-2</v>
      </c>
      <c r="R92" s="96">
        <f t="shared" si="15"/>
        <v>0.214635475024607</v>
      </c>
      <c r="AB92" s="119">
        <f t="shared" ref="AB92:AC107" si="229">AVERAGE(F86:F92)</f>
        <v>1555.8571428571429</v>
      </c>
      <c r="AC92" s="120">
        <f t="shared" si="229"/>
        <v>169.71428571428572</v>
      </c>
      <c r="AL92">
        <f t="shared" si="57"/>
        <v>2446644</v>
      </c>
      <c r="AM92">
        <f t="shared" si="16"/>
        <v>0</v>
      </c>
      <c r="AN92">
        <f t="shared" si="19"/>
        <v>51984.285714285717</v>
      </c>
      <c r="AO92" s="3">
        <f t="shared" si="18"/>
        <v>6.2045643202471561E-4</v>
      </c>
    </row>
    <row r="93" spans="1:41" ht="13.8" x14ac:dyDescent="0.25">
      <c r="A93" s="95">
        <v>43951</v>
      </c>
      <c r="B93" s="81">
        <v>163009</v>
      </c>
      <c r="C93" s="81">
        <v>6623</v>
      </c>
      <c r="D93" s="81">
        <v>123500</v>
      </c>
      <c r="E93" s="81"/>
      <c r="F93" s="81">
        <f t="shared" ref="F93" si="230">B93-B92</f>
        <v>1470</v>
      </c>
      <c r="G93" s="81">
        <f t="shared" ref="G93" si="231">C93-C92</f>
        <v>156</v>
      </c>
      <c r="H93" s="81">
        <f t="shared" ref="H93" si="232">D93-D92</f>
        <v>3100</v>
      </c>
      <c r="I93" s="81">
        <f t="shared" ref="I93" si="233">B93-C93-D93</f>
        <v>32886</v>
      </c>
      <c r="J93" s="82">
        <f t="shared" ref="J93" si="234">F93/I92*$B$2/($B$2-B92)</f>
        <v>4.2479225239819757E-2</v>
      </c>
      <c r="K93" s="82">
        <f t="shared" ref="K93" si="235">G93/I92</f>
        <v>4.499307798800185E-3</v>
      </c>
      <c r="L93" s="82">
        <f t="shared" ref="L93" si="236">H93/I92</f>
        <v>8.9409321642824183E-2</v>
      </c>
      <c r="M93" s="81">
        <f t="shared" ref="M93" si="237">J93/(K93+L93)</f>
        <v>0.4523463444456482</v>
      </c>
      <c r="N93" s="84">
        <f t="shared" ref="N93" si="238">C93/B93</f>
        <v>4.0629658485114316E-2</v>
      </c>
      <c r="O93" s="84"/>
      <c r="P93" s="85">
        <f t="shared" si="13"/>
        <v>0.75762687949745111</v>
      </c>
      <c r="Q93" s="87">
        <f t="shared" si="14"/>
        <v>4.0629658485114316E-2</v>
      </c>
      <c r="R93" s="96">
        <f t="shared" si="15"/>
        <v>0.20174346201743454</v>
      </c>
      <c r="AB93" s="119">
        <f t="shared" si="229"/>
        <v>1411.4285714285713</v>
      </c>
      <c r="AC93" s="120">
        <f t="shared" si="229"/>
        <v>149.71428571428572</v>
      </c>
      <c r="AL93">
        <f t="shared" si="57"/>
        <v>2446644</v>
      </c>
      <c r="AM93">
        <f t="shared" si="16"/>
        <v>0</v>
      </c>
      <c r="AN93">
        <f t="shared" si="19"/>
        <v>51984.285714285717</v>
      </c>
      <c r="AO93" s="3">
        <f t="shared" si="18"/>
        <v>6.2045643202471561E-4</v>
      </c>
    </row>
    <row r="94" spans="1:41" ht="13.8" x14ac:dyDescent="0.25">
      <c r="A94" s="95">
        <v>43952</v>
      </c>
      <c r="B94" s="81">
        <v>164077</v>
      </c>
      <c r="C94" s="81">
        <v>6736</v>
      </c>
      <c r="D94" s="81">
        <v>126900</v>
      </c>
      <c r="E94" s="81"/>
      <c r="F94" s="81">
        <f t="shared" ref="F94" si="239">B94-B93</f>
        <v>1068</v>
      </c>
      <c r="G94" s="81">
        <f t="shared" ref="G94" si="240">C94-C93</f>
        <v>113</v>
      </c>
      <c r="H94" s="81">
        <f t="shared" ref="H94" si="241">D94-D93</f>
        <v>3400</v>
      </c>
      <c r="I94" s="81">
        <f t="shared" ref="I94" si="242">B94-C94-D94</f>
        <v>30441</v>
      </c>
      <c r="J94" s="82">
        <f t="shared" ref="J94" si="243">F94/I93*$B$2/($B$2-B93)</f>
        <v>3.2539133314094901E-2</v>
      </c>
      <c r="K94" s="82">
        <f t="shared" ref="K94" si="244">G94/I93</f>
        <v>3.4361126315149305E-3</v>
      </c>
      <c r="L94" s="82">
        <f t="shared" ref="L94" si="245">H94/I93</f>
        <v>0.10338745970929879</v>
      </c>
      <c r="M94" s="81">
        <f t="shared" ref="M94" si="246">J94/(K94+L94)</f>
        <v>0.30460630178403786</v>
      </c>
      <c r="N94" s="84">
        <f t="shared" ref="N94" si="247">C94/B94</f>
        <v>4.1053895427147012E-2</v>
      </c>
      <c r="O94" s="84"/>
      <c r="P94" s="85">
        <f t="shared" si="13"/>
        <v>0.77341735892294472</v>
      </c>
      <c r="Q94" s="87">
        <f t="shared" si="14"/>
        <v>4.1053895427147012E-2</v>
      </c>
      <c r="R94" s="96">
        <f t="shared" si="15"/>
        <v>0.18552874564990829</v>
      </c>
      <c r="AB94" s="119">
        <f t="shared" si="229"/>
        <v>1296.8571428571429</v>
      </c>
      <c r="AC94" s="120">
        <f t="shared" si="229"/>
        <v>139.42857142857142</v>
      </c>
      <c r="AL94">
        <f t="shared" si="57"/>
        <v>2446644</v>
      </c>
      <c r="AM94">
        <f t="shared" si="16"/>
        <v>0</v>
      </c>
      <c r="AN94">
        <f t="shared" si="19"/>
        <v>51984.285714285717</v>
      </c>
      <c r="AO94" s="3">
        <f t="shared" si="18"/>
        <v>6.2045643202471561E-4</v>
      </c>
    </row>
    <row r="95" spans="1:41" ht="13.8" x14ac:dyDescent="0.25">
      <c r="A95" s="95">
        <v>43953</v>
      </c>
      <c r="B95" s="81">
        <v>164967</v>
      </c>
      <c r="C95" s="81">
        <v>6812</v>
      </c>
      <c r="D95" s="81">
        <v>129000</v>
      </c>
      <c r="E95" s="81"/>
      <c r="F95" s="81">
        <f t="shared" ref="F95" si="248">B95-B94</f>
        <v>890</v>
      </c>
      <c r="G95" s="81">
        <f t="shared" ref="G95" si="249">C95-C94</f>
        <v>76</v>
      </c>
      <c r="H95" s="81">
        <f t="shared" ref="H95" si="250">D95-D94</f>
        <v>2100</v>
      </c>
      <c r="I95" s="81">
        <f t="shared" ref="I95" si="251">B95-C95-D95</f>
        <v>29155</v>
      </c>
      <c r="J95" s="82">
        <f t="shared" ref="J95" si="252">F95/I94*$B$2/($B$2-B94)</f>
        <v>2.9294252415724836E-2</v>
      </c>
      <c r="K95" s="82">
        <f t="shared" ref="K95" si="253">G95/I94</f>
        <v>2.496632830721724E-3</v>
      </c>
      <c r="L95" s="82">
        <f t="shared" ref="L95" si="254">H95/I94</f>
        <v>6.8985907164679214E-2</v>
      </c>
      <c r="M95" s="81">
        <f t="shared" ref="M95" si="255">J95/(K95+L95)</f>
        <v>0.40980989788009181</v>
      </c>
      <c r="N95" s="84">
        <f t="shared" ref="N95" si="256">C95/B95</f>
        <v>4.1293107106269739E-2</v>
      </c>
      <c r="O95" s="84"/>
      <c r="P95" s="85">
        <f t="shared" si="13"/>
        <v>0.78197457673352855</v>
      </c>
      <c r="Q95" s="87">
        <f t="shared" si="14"/>
        <v>4.1293107106269739E-2</v>
      </c>
      <c r="R95" s="96">
        <f t="shared" si="15"/>
        <v>0.17673231616020169</v>
      </c>
      <c r="AB95" s="119">
        <f t="shared" si="229"/>
        <v>1207.7142857142858</v>
      </c>
      <c r="AC95" s="120">
        <f t="shared" si="229"/>
        <v>133.57142857142858</v>
      </c>
      <c r="AL95">
        <f t="shared" si="57"/>
        <v>2446644</v>
      </c>
      <c r="AM95">
        <f t="shared" si="16"/>
        <v>0</v>
      </c>
      <c r="AN95">
        <f t="shared" si="19"/>
        <v>51984.285714285717</v>
      </c>
      <c r="AO95" s="3">
        <f t="shared" si="18"/>
        <v>6.2045643202471561E-4</v>
      </c>
    </row>
    <row r="96" spans="1:41" ht="13.8" x14ac:dyDescent="0.25">
      <c r="A96" s="95">
        <v>43954</v>
      </c>
      <c r="B96" s="81">
        <v>165664</v>
      </c>
      <c r="C96" s="81">
        <v>6866</v>
      </c>
      <c r="D96" s="81">
        <v>130600</v>
      </c>
      <c r="E96" s="81">
        <v>2773432</v>
      </c>
      <c r="F96" s="81">
        <f t="shared" ref="F96" si="257">B96-B95</f>
        <v>697</v>
      </c>
      <c r="G96" s="81">
        <f t="shared" ref="G96" si="258">C96-C95</f>
        <v>54</v>
      </c>
      <c r="H96" s="81">
        <f t="shared" ref="H96" si="259">D96-D95</f>
        <v>1600</v>
      </c>
      <c r="I96" s="81">
        <f t="shared" ref="I96" si="260">B96-C96-D96</f>
        <v>28198</v>
      </c>
      <c r="J96" s="82">
        <f t="shared" ref="J96" si="261">F96/I95*$B$2/($B$2-B95)</f>
        <v>2.3953869684730046E-2</v>
      </c>
      <c r="K96" s="82">
        <f t="shared" ref="K96" si="262">G96/I95</f>
        <v>1.8521694392042531E-3</v>
      </c>
      <c r="L96" s="82">
        <f t="shared" ref="L96" si="263">H96/I95</f>
        <v>5.4879094494940835E-2</v>
      </c>
      <c r="M96" s="81">
        <f t="shared" ref="M96" si="264">J96/(K96+L96)</f>
        <v>0.4222340209542349</v>
      </c>
      <c r="N96" s="84">
        <f t="shared" ref="N96" si="265">C96/B96</f>
        <v>4.1445335136179255E-2</v>
      </c>
      <c r="O96" s="84"/>
      <c r="P96" s="85">
        <f t="shared" si="13"/>
        <v>0.78834266949971021</v>
      </c>
      <c r="Q96" s="87">
        <f t="shared" si="14"/>
        <v>4.1445335136179255E-2</v>
      </c>
      <c r="R96" s="96">
        <f t="shared" si="15"/>
        <v>0.17021199536411058</v>
      </c>
      <c r="AB96" s="119">
        <f t="shared" si="229"/>
        <v>1127.7142857142858</v>
      </c>
      <c r="AC96" s="120">
        <f t="shared" si="229"/>
        <v>127.14285714285714</v>
      </c>
      <c r="AL96">
        <f t="shared" si="57"/>
        <v>2773432</v>
      </c>
      <c r="AM96">
        <f t="shared" si="16"/>
        <v>326788</v>
      </c>
      <c r="AN96">
        <f t="shared" si="19"/>
        <v>46684</v>
      </c>
      <c r="AO96" s="3">
        <f t="shared" si="18"/>
        <v>5.5719507683226464E-4</v>
      </c>
    </row>
    <row r="97" spans="1:41" ht="13.8" x14ac:dyDescent="0.25">
      <c r="A97" s="95">
        <v>43955</v>
      </c>
      <c r="B97" s="81">
        <v>166152</v>
      </c>
      <c r="C97" s="81">
        <v>6993</v>
      </c>
      <c r="D97" s="81">
        <v>132700</v>
      </c>
      <c r="E97" s="81"/>
      <c r="F97" s="81">
        <f t="shared" ref="F97:F134" si="266">B97-B96</f>
        <v>488</v>
      </c>
      <c r="G97" s="81">
        <f t="shared" ref="G97:G134" si="267">C97-C96</f>
        <v>127</v>
      </c>
      <c r="H97" s="81">
        <f t="shared" ref="H97:H134" si="268">D97-D96</f>
        <v>2100</v>
      </c>
      <c r="I97" s="81">
        <f t="shared" ref="I97:I134" si="269">B97-C97-D97</f>
        <v>26459</v>
      </c>
      <c r="J97" s="82">
        <f t="shared" ref="J97:J134" si="270">F97/I96*$B$2/($B$2-B96)</f>
        <v>1.7340478845770758E-2</v>
      </c>
      <c r="K97" s="82">
        <f t="shared" ref="K97:K134" si="271">G97/I96</f>
        <v>4.5038655223774739E-3</v>
      </c>
      <c r="L97" s="82">
        <f t="shared" ref="L97:L134" si="272">H97/I96</f>
        <v>7.4473366905454294E-2</v>
      </c>
      <c r="M97" s="81">
        <f t="shared" ref="M97:M134" si="273">J97/(K97+L97)</f>
        <v>0.2195630096511198</v>
      </c>
      <c r="N97" s="84">
        <f t="shared" ref="N97:N134" si="274">C97/B97</f>
        <v>4.2087967644084935E-2</v>
      </c>
      <c r="O97" s="84"/>
      <c r="P97" s="85">
        <f t="shared" si="13"/>
        <v>0.79866628147720164</v>
      </c>
      <c r="Q97" s="87">
        <f t="shared" si="14"/>
        <v>4.2087967644084935E-2</v>
      </c>
      <c r="R97" s="96">
        <f t="shared" si="15"/>
        <v>0.1592457508787134</v>
      </c>
      <c r="AB97" s="119">
        <f t="shared" si="229"/>
        <v>1056.2857142857142</v>
      </c>
      <c r="AC97" s="120">
        <f t="shared" si="229"/>
        <v>123.85714285714286</v>
      </c>
      <c r="AL97">
        <f t="shared" si="57"/>
        <v>2773432</v>
      </c>
      <c r="AM97">
        <f t="shared" si="16"/>
        <v>0</v>
      </c>
      <c r="AN97">
        <f t="shared" si="19"/>
        <v>46684</v>
      </c>
      <c r="AO97" s="3">
        <f t="shared" si="18"/>
        <v>5.5719507683226464E-4</v>
      </c>
    </row>
    <row r="98" spans="1:41" ht="13.8" x14ac:dyDescent="0.25">
      <c r="A98" s="95">
        <v>43956</v>
      </c>
      <c r="B98" s="81">
        <v>167007</v>
      </c>
      <c r="C98" s="81">
        <v>6993</v>
      </c>
      <c r="D98" s="81">
        <v>135100</v>
      </c>
      <c r="E98" s="81"/>
      <c r="F98" s="81">
        <f t="shared" si="266"/>
        <v>855</v>
      </c>
      <c r="G98" s="81">
        <f t="shared" si="267"/>
        <v>0</v>
      </c>
      <c r="H98" s="81">
        <f t="shared" si="268"/>
        <v>2400</v>
      </c>
      <c r="I98" s="81">
        <f t="shared" si="269"/>
        <v>24914</v>
      </c>
      <c r="J98" s="82">
        <f t="shared" si="270"/>
        <v>3.2378355957880876E-2</v>
      </c>
      <c r="K98" s="82">
        <f t="shared" si="271"/>
        <v>0</v>
      </c>
      <c r="L98" s="82">
        <f t="shared" si="272"/>
        <v>9.0706375902339473E-2</v>
      </c>
      <c r="M98" s="81">
        <f t="shared" si="273"/>
        <v>0.35695788345398755</v>
      </c>
      <c r="N98" s="84">
        <f t="shared" si="274"/>
        <v>4.1872496362427923E-2</v>
      </c>
      <c r="O98" s="84"/>
      <c r="P98" s="85">
        <f t="shared" ref="P98:P134" si="275">D98/B98</f>
        <v>0.8089481279227817</v>
      </c>
      <c r="Q98" s="87">
        <f t="shared" ref="Q98:Q134" si="276">N98</f>
        <v>4.1872496362427923E-2</v>
      </c>
      <c r="R98" s="96">
        <f t="shared" ref="R98:R134" si="277">IF(P98="","",1-SUM(P98:Q98))</f>
        <v>0.14917937571479034</v>
      </c>
      <c r="AB98" s="119">
        <f t="shared" si="229"/>
        <v>1013.5714285714286</v>
      </c>
      <c r="AC98" s="120">
        <f t="shared" si="229"/>
        <v>97</v>
      </c>
      <c r="AL98">
        <f t="shared" si="57"/>
        <v>2773432</v>
      </c>
      <c r="AM98">
        <f t="shared" si="16"/>
        <v>0</v>
      </c>
      <c r="AN98">
        <f t="shared" si="19"/>
        <v>46684</v>
      </c>
      <c r="AO98" s="3">
        <f t="shared" si="18"/>
        <v>5.5719507683226464E-4</v>
      </c>
    </row>
    <row r="99" spans="1:41" ht="13.8" x14ac:dyDescent="0.25">
      <c r="A99" s="95">
        <v>43957</v>
      </c>
      <c r="B99" s="81">
        <v>168162</v>
      </c>
      <c r="C99" s="81">
        <v>7275</v>
      </c>
      <c r="D99" s="81">
        <v>139900</v>
      </c>
      <c r="E99" s="81"/>
      <c r="F99" s="81">
        <f t="shared" si="266"/>
        <v>1155</v>
      </c>
      <c r="G99" s="81">
        <f t="shared" si="267"/>
        <v>282</v>
      </c>
      <c r="H99" s="81">
        <f t="shared" si="268"/>
        <v>4800</v>
      </c>
      <c r="I99" s="81">
        <f t="shared" si="269"/>
        <v>20987</v>
      </c>
      <c r="J99" s="82">
        <f t="shared" si="270"/>
        <v>4.6452069769874448E-2</v>
      </c>
      <c r="K99" s="82">
        <f t="shared" si="271"/>
        <v>1.1318937143774585E-2</v>
      </c>
      <c r="L99" s="82">
        <f t="shared" si="272"/>
        <v>0.19266275989403547</v>
      </c>
      <c r="M99" s="81">
        <f t="shared" si="273"/>
        <v>0.22772665608946321</v>
      </c>
      <c r="N99" s="84">
        <f t="shared" si="274"/>
        <v>4.3261854640168407E-2</v>
      </c>
      <c r="O99" s="84"/>
      <c r="P99" s="85">
        <f t="shared" si="275"/>
        <v>0.83193587136213887</v>
      </c>
      <c r="Q99" s="87">
        <f t="shared" si="276"/>
        <v>4.3261854640168407E-2</v>
      </c>
      <c r="R99" s="96">
        <f t="shared" si="277"/>
        <v>0.12480227399769273</v>
      </c>
      <c r="AB99" s="119">
        <f t="shared" si="229"/>
        <v>946.14285714285711</v>
      </c>
      <c r="AC99" s="120">
        <f t="shared" si="229"/>
        <v>115.42857142857143</v>
      </c>
      <c r="AL99">
        <f t="shared" si="57"/>
        <v>2773432</v>
      </c>
      <c r="AM99">
        <f t="shared" si="16"/>
        <v>0</v>
      </c>
      <c r="AN99">
        <f t="shared" si="19"/>
        <v>46684</v>
      </c>
      <c r="AO99" s="3">
        <f t="shared" si="18"/>
        <v>5.5719507683226464E-4</v>
      </c>
    </row>
    <row r="100" spans="1:41" ht="13.8" x14ac:dyDescent="0.25">
      <c r="A100" s="95">
        <v>43958</v>
      </c>
      <c r="B100" s="81">
        <v>169430</v>
      </c>
      <c r="C100" s="81">
        <v>7392</v>
      </c>
      <c r="D100" s="81">
        <v>141700</v>
      </c>
      <c r="E100" s="81"/>
      <c r="F100" s="81">
        <f t="shared" si="266"/>
        <v>1268</v>
      </c>
      <c r="G100" s="81">
        <f t="shared" si="267"/>
        <v>117</v>
      </c>
      <c r="H100" s="81">
        <f t="shared" si="268"/>
        <v>1800</v>
      </c>
      <c r="I100" s="81">
        <f t="shared" si="269"/>
        <v>20338</v>
      </c>
      <c r="J100" s="82">
        <f t="shared" si="270"/>
        <v>6.0539863236861433E-2</v>
      </c>
      <c r="K100" s="82">
        <f t="shared" si="271"/>
        <v>5.5748796874255492E-3</v>
      </c>
      <c r="L100" s="82">
        <f t="shared" si="272"/>
        <v>8.5767379806546903E-2</v>
      </c>
      <c r="M100" s="81">
        <f t="shared" si="273"/>
        <v>0.66278044327178454</v>
      </c>
      <c r="N100" s="84">
        <f t="shared" si="274"/>
        <v>4.3628637195301898E-2</v>
      </c>
      <c r="O100" s="84"/>
      <c r="P100" s="85">
        <f t="shared" si="275"/>
        <v>0.83633358909284072</v>
      </c>
      <c r="Q100" s="87">
        <f t="shared" si="276"/>
        <v>4.3628637195301898E-2</v>
      </c>
      <c r="R100" s="96">
        <f t="shared" si="277"/>
        <v>0.12003777371185742</v>
      </c>
      <c r="AB100" s="119">
        <f t="shared" si="229"/>
        <v>917.28571428571433</v>
      </c>
      <c r="AC100" s="120">
        <f t="shared" si="229"/>
        <v>109.85714285714286</v>
      </c>
      <c r="AL100">
        <f t="shared" si="57"/>
        <v>2773432</v>
      </c>
      <c r="AM100">
        <f t="shared" ref="AM100:AM163" si="278">AL100-AL99</f>
        <v>0</v>
      </c>
      <c r="AN100">
        <f t="shared" si="19"/>
        <v>46684</v>
      </c>
      <c r="AO100" s="3">
        <f t="shared" si="18"/>
        <v>5.5719507683226464E-4</v>
      </c>
    </row>
    <row r="101" spans="1:41" ht="13.8" x14ac:dyDescent="0.25">
      <c r="A101" s="95">
        <v>43959</v>
      </c>
      <c r="B101" s="81">
        <v>170588</v>
      </c>
      <c r="C101" s="81">
        <v>7510</v>
      </c>
      <c r="D101" s="81">
        <v>141700</v>
      </c>
      <c r="E101" s="81"/>
      <c r="F101" s="81">
        <f t="shared" si="266"/>
        <v>1158</v>
      </c>
      <c r="G101" s="81">
        <f t="shared" si="267"/>
        <v>118</v>
      </c>
      <c r="H101" s="81">
        <f t="shared" si="268"/>
        <v>0</v>
      </c>
      <c r="I101" s="81">
        <f t="shared" si="269"/>
        <v>21378</v>
      </c>
      <c r="J101" s="82">
        <f t="shared" si="270"/>
        <v>5.7053126261782626E-2</v>
      </c>
      <c r="K101" s="82">
        <f t="shared" si="271"/>
        <v>5.8019470941095483E-3</v>
      </c>
      <c r="L101" s="82">
        <f t="shared" si="272"/>
        <v>0</v>
      </c>
      <c r="M101" s="81">
        <f t="shared" si="273"/>
        <v>9.8334447619672467</v>
      </c>
      <c r="N101" s="84">
        <f t="shared" si="274"/>
        <v>4.4024198654067107E-2</v>
      </c>
      <c r="O101" s="84"/>
      <c r="P101" s="85">
        <f t="shared" si="275"/>
        <v>0.83065631814664576</v>
      </c>
      <c r="Q101" s="87">
        <f t="shared" si="276"/>
        <v>4.4024198654067107E-2</v>
      </c>
      <c r="R101" s="96">
        <f t="shared" si="277"/>
        <v>0.1253194831992871</v>
      </c>
      <c r="AB101" s="119">
        <f t="shared" si="229"/>
        <v>930.14285714285711</v>
      </c>
      <c r="AC101" s="120">
        <f>AVERAGE(G95:G101)</f>
        <v>110.57142857142857</v>
      </c>
      <c r="AL101">
        <f t="shared" si="57"/>
        <v>2773432</v>
      </c>
      <c r="AM101">
        <f t="shared" si="278"/>
        <v>0</v>
      </c>
      <c r="AN101">
        <f t="shared" si="19"/>
        <v>46684</v>
      </c>
      <c r="AO101" s="3">
        <f t="shared" si="18"/>
        <v>5.5719507683226464E-4</v>
      </c>
    </row>
    <row r="102" spans="1:41" ht="13.8" x14ac:dyDescent="0.25">
      <c r="A102" s="95">
        <v>43960</v>
      </c>
      <c r="B102" s="81">
        <v>171324</v>
      </c>
      <c r="C102" s="81">
        <v>7549</v>
      </c>
      <c r="D102" s="81">
        <v>143300</v>
      </c>
      <c r="E102" s="81"/>
      <c r="F102" s="81">
        <f t="shared" si="266"/>
        <v>736</v>
      </c>
      <c r="G102" s="81">
        <f t="shared" si="267"/>
        <v>39</v>
      </c>
      <c r="H102" s="81">
        <f t="shared" si="268"/>
        <v>1600</v>
      </c>
      <c r="I102" s="81">
        <f t="shared" si="269"/>
        <v>20475</v>
      </c>
      <c r="J102" s="82">
        <f t="shared" si="270"/>
        <v>3.4498156399549729E-2</v>
      </c>
      <c r="K102" s="82">
        <f t="shared" si="271"/>
        <v>1.8243053606511366E-3</v>
      </c>
      <c r="L102" s="82">
        <f t="shared" si="272"/>
        <v>7.4843296847226126E-2</v>
      </c>
      <c r="M102" s="81">
        <f t="shared" si="273"/>
        <v>0.44997046217789755</v>
      </c>
      <c r="N102" s="84">
        <f t="shared" si="274"/>
        <v>4.4062711587401646E-2</v>
      </c>
      <c r="O102" s="84"/>
      <c r="P102" s="85">
        <f t="shared" si="275"/>
        <v>0.83642688706777801</v>
      </c>
      <c r="Q102" s="87">
        <f t="shared" si="276"/>
        <v>4.4062711587401646E-2</v>
      </c>
      <c r="R102" s="96">
        <f t="shared" si="277"/>
        <v>0.11951040134482038</v>
      </c>
      <c r="AB102" s="119">
        <f t="shared" si="229"/>
        <v>908.14285714285711</v>
      </c>
      <c r="AC102" s="120">
        <f t="shared" si="229"/>
        <v>105.28571428571429</v>
      </c>
      <c r="AL102">
        <f t="shared" si="57"/>
        <v>2773432</v>
      </c>
      <c r="AM102">
        <f t="shared" si="278"/>
        <v>0</v>
      </c>
      <c r="AN102">
        <f t="shared" si="19"/>
        <v>46684</v>
      </c>
      <c r="AO102" s="3">
        <f t="shared" si="18"/>
        <v>5.5719507683226464E-4</v>
      </c>
    </row>
    <row r="103" spans="1:41" ht="13.8" x14ac:dyDescent="0.25">
      <c r="A103" s="95">
        <v>43961</v>
      </c>
      <c r="B103" s="81">
        <v>171879</v>
      </c>
      <c r="C103" s="81">
        <v>7569</v>
      </c>
      <c r="D103" s="81">
        <v>144400</v>
      </c>
      <c r="E103" s="81">
        <v>3177307</v>
      </c>
      <c r="F103" s="81">
        <f t="shared" si="266"/>
        <v>555</v>
      </c>
      <c r="G103" s="81">
        <f t="shared" si="267"/>
        <v>20</v>
      </c>
      <c r="H103" s="81">
        <f t="shared" si="268"/>
        <v>1100</v>
      </c>
      <c r="I103" s="81">
        <f t="shared" si="269"/>
        <v>19910</v>
      </c>
      <c r="J103" s="82">
        <f t="shared" si="270"/>
        <v>2.7161768331509007E-2</v>
      </c>
      <c r="K103" s="82">
        <f t="shared" si="271"/>
        <v>9.768009768009768E-4</v>
      </c>
      <c r="L103" s="82">
        <f t="shared" si="272"/>
        <v>5.3724053724053727E-2</v>
      </c>
      <c r="M103" s="81">
        <f t="shared" si="273"/>
        <v>0.49655107731039905</v>
      </c>
      <c r="N103" s="84">
        <f t="shared" si="274"/>
        <v>4.403679332553715E-2</v>
      </c>
      <c r="O103" s="84"/>
      <c r="P103" s="85">
        <f t="shared" si="275"/>
        <v>0.8401259025244503</v>
      </c>
      <c r="Q103" s="87">
        <f t="shared" si="276"/>
        <v>4.403679332553715E-2</v>
      </c>
      <c r="R103" s="96">
        <f t="shared" si="277"/>
        <v>0.11583730415001259</v>
      </c>
      <c r="AB103" s="119">
        <f t="shared" si="229"/>
        <v>887.85714285714289</v>
      </c>
      <c r="AC103" s="120">
        <f t="shared" si="229"/>
        <v>100.42857142857143</v>
      </c>
      <c r="AL103">
        <f t="shared" si="57"/>
        <v>3177307</v>
      </c>
      <c r="AM103">
        <f t="shared" si="278"/>
        <v>403875</v>
      </c>
      <c r="AN103">
        <f t="shared" si="19"/>
        <v>57696.428571428572</v>
      </c>
      <c r="AO103" s="3">
        <f t="shared" si="18"/>
        <v>6.8863349222012698E-4</v>
      </c>
    </row>
    <row r="104" spans="1:41" ht="13.8" x14ac:dyDescent="0.25">
      <c r="A104" s="95">
        <v>43962</v>
      </c>
      <c r="B104" s="81">
        <v>172576</v>
      </c>
      <c r="C104" s="81">
        <v>7661</v>
      </c>
      <c r="D104" s="81">
        <v>145617</v>
      </c>
      <c r="E104" s="81"/>
      <c r="F104" s="81">
        <f t="shared" si="266"/>
        <v>697</v>
      </c>
      <c r="G104" s="81">
        <f t="shared" si="267"/>
        <v>92</v>
      </c>
      <c r="H104" s="81">
        <f t="shared" si="268"/>
        <v>1217</v>
      </c>
      <c r="I104" s="81">
        <f t="shared" si="269"/>
        <v>19298</v>
      </c>
      <c r="J104" s="82">
        <f t="shared" si="270"/>
        <v>3.5079497919519677E-2</v>
      </c>
      <c r="K104" s="82">
        <f t="shared" si="271"/>
        <v>4.6207935710698145E-3</v>
      </c>
      <c r="L104" s="82">
        <f t="shared" si="272"/>
        <v>6.1125062782521347E-2</v>
      </c>
      <c r="M104" s="81">
        <f t="shared" si="273"/>
        <v>0.53356211121286234</v>
      </c>
      <c r="N104" s="84">
        <f t="shared" si="274"/>
        <v>4.4392035972557017E-2</v>
      </c>
      <c r="O104" s="84"/>
      <c r="P104" s="85">
        <f t="shared" si="275"/>
        <v>0.84378476729093266</v>
      </c>
      <c r="Q104" s="87">
        <f t="shared" si="276"/>
        <v>4.4392035972557017E-2</v>
      </c>
      <c r="R104" s="96">
        <f t="shared" si="277"/>
        <v>0.11182319673651031</v>
      </c>
      <c r="AB104" s="119">
        <f t="shared" si="229"/>
        <v>917.71428571428567</v>
      </c>
      <c r="AC104" s="120">
        <f t="shared" si="229"/>
        <v>95.428571428571431</v>
      </c>
      <c r="AL104">
        <f t="shared" si="57"/>
        <v>3177307</v>
      </c>
      <c r="AM104">
        <f t="shared" si="278"/>
        <v>0</v>
      </c>
      <c r="AN104">
        <f t="shared" si="19"/>
        <v>57696.428571428572</v>
      </c>
      <c r="AO104" s="3">
        <f t="shared" si="18"/>
        <v>6.8863349222012698E-4</v>
      </c>
    </row>
    <row r="105" spans="1:41" ht="13.8" x14ac:dyDescent="0.25">
      <c r="A105" s="95">
        <v>43963</v>
      </c>
      <c r="B105" s="81">
        <v>173171</v>
      </c>
      <c r="C105" s="81">
        <v>7738</v>
      </c>
      <c r="D105" s="81">
        <v>147200</v>
      </c>
      <c r="E105" s="81"/>
      <c r="F105" s="81">
        <f t="shared" si="266"/>
        <v>595</v>
      </c>
      <c r="G105" s="81">
        <f t="shared" si="267"/>
        <v>77</v>
      </c>
      <c r="H105" s="81">
        <f t="shared" si="268"/>
        <v>1583</v>
      </c>
      <c r="I105" s="81">
        <f t="shared" si="269"/>
        <v>18233</v>
      </c>
      <c r="J105" s="82">
        <f t="shared" si="270"/>
        <v>3.089584906378328E-2</v>
      </c>
      <c r="K105" s="82">
        <f t="shared" si="271"/>
        <v>3.990050782464504E-3</v>
      </c>
      <c r="L105" s="82">
        <f t="shared" si="272"/>
        <v>8.2029225826510524E-2</v>
      </c>
      <c r="M105" s="81">
        <f t="shared" si="273"/>
        <v>0.35917355134511431</v>
      </c>
      <c r="N105" s="84">
        <f t="shared" si="274"/>
        <v>4.4684156123138398E-2</v>
      </c>
      <c r="O105" s="84"/>
      <c r="P105" s="85">
        <f t="shared" si="275"/>
        <v>0.8500268520710742</v>
      </c>
      <c r="Q105" s="87">
        <f t="shared" si="276"/>
        <v>4.4684156123138398E-2</v>
      </c>
      <c r="R105" s="96">
        <f t="shared" si="277"/>
        <v>0.10528899180578744</v>
      </c>
      <c r="AB105" s="119">
        <f t="shared" si="229"/>
        <v>880.57142857142856</v>
      </c>
      <c r="AC105" s="120">
        <f t="shared" si="229"/>
        <v>106.42857142857143</v>
      </c>
      <c r="AL105">
        <f t="shared" si="57"/>
        <v>3177307</v>
      </c>
      <c r="AM105">
        <f t="shared" si="278"/>
        <v>0</v>
      </c>
      <c r="AN105">
        <f t="shared" si="19"/>
        <v>57696.428571428572</v>
      </c>
      <c r="AO105" s="3">
        <f t="shared" si="18"/>
        <v>6.8863349222012698E-4</v>
      </c>
    </row>
    <row r="106" spans="1:41" ht="13.8" x14ac:dyDescent="0.25">
      <c r="A106" s="95">
        <v>43964</v>
      </c>
      <c r="B106" s="81">
        <v>174098</v>
      </c>
      <c r="C106" s="81">
        <v>7861</v>
      </c>
      <c r="D106" s="81">
        <v>148700</v>
      </c>
      <c r="E106" s="81"/>
      <c r="F106" s="81">
        <f t="shared" si="266"/>
        <v>927</v>
      </c>
      <c r="G106" s="81">
        <f t="shared" si="267"/>
        <v>123</v>
      </c>
      <c r="H106" s="81">
        <f t="shared" si="268"/>
        <v>1500</v>
      </c>
      <c r="I106" s="81">
        <f t="shared" si="269"/>
        <v>17537</v>
      </c>
      <c r="J106" s="82">
        <f t="shared" si="270"/>
        <v>5.0947181602924288E-2</v>
      </c>
      <c r="K106" s="82">
        <f t="shared" si="271"/>
        <v>6.7460099819009484E-3</v>
      </c>
      <c r="L106" s="82">
        <f t="shared" si="272"/>
        <v>8.2268414413426208E-2</v>
      </c>
      <c r="M106" s="81">
        <f t="shared" si="273"/>
        <v>0.57234748130999291</v>
      </c>
      <c r="N106" s="84">
        <f t="shared" si="274"/>
        <v>4.5152730071568885E-2</v>
      </c>
      <c r="O106" s="84"/>
      <c r="P106" s="85">
        <f t="shared" si="275"/>
        <v>0.854116646945973</v>
      </c>
      <c r="Q106" s="87">
        <f t="shared" si="276"/>
        <v>4.5152730071568885E-2</v>
      </c>
      <c r="R106" s="96">
        <f t="shared" si="277"/>
        <v>0.10073062298245816</v>
      </c>
      <c r="AB106" s="119">
        <f t="shared" si="229"/>
        <v>848</v>
      </c>
      <c r="AC106" s="120">
        <f t="shared" si="229"/>
        <v>83.714285714285708</v>
      </c>
      <c r="AL106">
        <f t="shared" si="57"/>
        <v>3177307</v>
      </c>
      <c r="AM106">
        <f t="shared" si="278"/>
        <v>0</v>
      </c>
      <c r="AN106">
        <f t="shared" si="19"/>
        <v>57696.428571428572</v>
      </c>
      <c r="AO106" s="3">
        <f t="shared" ref="AO106:AO169" si="279">AN106/$B$2</f>
        <v>6.8863349222012698E-4</v>
      </c>
    </row>
    <row r="107" spans="1:41" ht="13.8" x14ac:dyDescent="0.25">
      <c r="A107" s="95">
        <v>43965</v>
      </c>
      <c r="B107" s="81">
        <v>174478</v>
      </c>
      <c r="C107" s="81">
        <v>7884</v>
      </c>
      <c r="D107" s="81">
        <v>150300</v>
      </c>
      <c r="E107" s="81"/>
      <c r="F107" s="81">
        <f t="shared" si="266"/>
        <v>380</v>
      </c>
      <c r="G107" s="81">
        <f t="shared" si="267"/>
        <v>23</v>
      </c>
      <c r="H107" s="81">
        <f t="shared" si="268"/>
        <v>1600</v>
      </c>
      <c r="I107" s="81">
        <f t="shared" si="269"/>
        <v>16294</v>
      </c>
      <c r="J107" s="82">
        <f t="shared" si="270"/>
        <v>2.1713591912726312E-2</v>
      </c>
      <c r="K107" s="82">
        <f t="shared" si="271"/>
        <v>1.3115128015053887E-3</v>
      </c>
      <c r="L107" s="82">
        <f t="shared" si="272"/>
        <v>9.1235673148200941E-2</v>
      </c>
      <c r="M107" s="81">
        <f t="shared" si="273"/>
        <v>0.23462184927509633</v>
      </c>
      <c r="N107" s="84">
        <f t="shared" si="274"/>
        <v>4.5186212588406563E-2</v>
      </c>
      <c r="O107" s="84"/>
      <c r="P107" s="85">
        <f t="shared" si="275"/>
        <v>0.86142665550957709</v>
      </c>
      <c r="Q107" s="87">
        <f t="shared" si="276"/>
        <v>4.5186212588406563E-2</v>
      </c>
      <c r="R107" s="96">
        <f t="shared" si="277"/>
        <v>9.3387131902016307E-2</v>
      </c>
      <c r="AB107" s="119">
        <f t="shared" si="229"/>
        <v>721.14285714285711</v>
      </c>
      <c r="AC107" s="120">
        <f t="shared" si="229"/>
        <v>70.285714285714292</v>
      </c>
      <c r="AL107">
        <f t="shared" si="57"/>
        <v>3177307</v>
      </c>
      <c r="AM107">
        <f t="shared" si="278"/>
        <v>0</v>
      </c>
      <c r="AN107">
        <f t="shared" ref="AN107:AN170" si="280">AVERAGE(AM101:AM107)</f>
        <v>57696.428571428572</v>
      </c>
      <c r="AO107" s="3">
        <f t="shared" si="279"/>
        <v>6.8863349222012698E-4</v>
      </c>
    </row>
    <row r="108" spans="1:41" ht="13.8" x14ac:dyDescent="0.25">
      <c r="A108" s="95">
        <v>43966</v>
      </c>
      <c r="B108" s="81">
        <v>175233</v>
      </c>
      <c r="C108" s="81">
        <v>7897</v>
      </c>
      <c r="D108" s="81">
        <v>151597</v>
      </c>
      <c r="E108" s="81"/>
      <c r="F108" s="81">
        <f t="shared" si="266"/>
        <v>755</v>
      </c>
      <c r="G108" s="81">
        <f t="shared" si="267"/>
        <v>13</v>
      </c>
      <c r="H108" s="81">
        <f t="shared" si="268"/>
        <v>1297</v>
      </c>
      <c r="I108" s="81">
        <f t="shared" si="269"/>
        <v>15739</v>
      </c>
      <c r="J108" s="82">
        <f t="shared" si="270"/>
        <v>4.6432769730451545E-2</v>
      </c>
      <c r="K108" s="82">
        <f t="shared" si="271"/>
        <v>7.9783969559347003E-4</v>
      </c>
      <c r="L108" s="82">
        <f t="shared" si="272"/>
        <v>7.9599852706517732E-2</v>
      </c>
      <c r="M108" s="81">
        <f t="shared" si="273"/>
        <v>0.57753858777708211</v>
      </c>
      <c r="N108" s="84">
        <f t="shared" si="274"/>
        <v>4.5065712508488696E-2</v>
      </c>
      <c r="O108" s="84"/>
      <c r="P108" s="85">
        <f t="shared" si="275"/>
        <v>0.86511673029623415</v>
      </c>
      <c r="Q108" s="87">
        <f t="shared" si="276"/>
        <v>4.5065712508488696E-2</v>
      </c>
      <c r="R108" s="96">
        <f t="shared" si="277"/>
        <v>8.9817557195277176E-2</v>
      </c>
      <c r="AB108" s="119">
        <f t="shared" ref="AB108:AC123" si="281">AVERAGE(F102:F108)</f>
        <v>663.57142857142856</v>
      </c>
      <c r="AC108" s="120">
        <f t="shared" si="281"/>
        <v>55.285714285714285</v>
      </c>
      <c r="AL108">
        <f t="shared" si="57"/>
        <v>3177307</v>
      </c>
      <c r="AM108">
        <f t="shared" si="278"/>
        <v>0</v>
      </c>
      <c r="AN108">
        <f t="shared" si="280"/>
        <v>57696.428571428572</v>
      </c>
      <c r="AO108" s="3">
        <f t="shared" si="279"/>
        <v>6.8863349222012698E-4</v>
      </c>
    </row>
    <row r="109" spans="1:41" ht="13.8" x14ac:dyDescent="0.25">
      <c r="A109" s="95">
        <v>43967</v>
      </c>
      <c r="B109" s="81">
        <v>175752</v>
      </c>
      <c r="C109" s="81">
        <v>7938</v>
      </c>
      <c r="D109" s="81">
        <v>152600</v>
      </c>
      <c r="E109" s="81"/>
      <c r="F109" s="81">
        <f t="shared" si="266"/>
        <v>519</v>
      </c>
      <c r="G109" s="81">
        <f t="shared" si="267"/>
        <v>41</v>
      </c>
      <c r="H109" s="81">
        <f t="shared" si="268"/>
        <v>1003</v>
      </c>
      <c r="I109" s="81">
        <f t="shared" si="269"/>
        <v>15214</v>
      </c>
      <c r="J109" s="82">
        <f t="shared" si="270"/>
        <v>3.3044523579867556E-2</v>
      </c>
      <c r="K109" s="82">
        <f t="shared" si="271"/>
        <v>2.6049939640383759E-3</v>
      </c>
      <c r="L109" s="82">
        <f t="shared" si="272"/>
        <v>6.3727047461719297E-2</v>
      </c>
      <c r="M109" s="81">
        <f t="shared" si="273"/>
        <v>0.49816834925626002</v>
      </c>
      <c r="N109" s="84">
        <f t="shared" si="274"/>
        <v>4.5165915608357234E-2</v>
      </c>
      <c r="O109" s="84"/>
      <c r="P109" s="85">
        <f t="shared" si="275"/>
        <v>0.86826892439346348</v>
      </c>
      <c r="Q109" s="87">
        <f t="shared" si="276"/>
        <v>4.5165915608357234E-2</v>
      </c>
      <c r="R109" s="96">
        <f t="shared" si="277"/>
        <v>8.6565159998179264E-2</v>
      </c>
      <c r="AB109" s="119">
        <f t="shared" si="281"/>
        <v>632.57142857142856</v>
      </c>
      <c r="AC109" s="120">
        <f t="shared" si="281"/>
        <v>55.571428571428569</v>
      </c>
      <c r="AL109">
        <f t="shared" si="57"/>
        <v>3177307</v>
      </c>
      <c r="AM109">
        <f t="shared" si="278"/>
        <v>0</v>
      </c>
      <c r="AN109">
        <f t="shared" si="280"/>
        <v>57696.428571428572</v>
      </c>
      <c r="AO109" s="3">
        <f t="shared" si="279"/>
        <v>6.8863349222012698E-4</v>
      </c>
    </row>
    <row r="110" spans="1:41" ht="13.8" x14ac:dyDescent="0.25">
      <c r="A110" s="95">
        <v>43968</v>
      </c>
      <c r="B110" s="81">
        <v>176369</v>
      </c>
      <c r="C110" s="81">
        <v>7962</v>
      </c>
      <c r="D110" s="81">
        <v>154011</v>
      </c>
      <c r="E110" s="81">
        <v>3609973</v>
      </c>
      <c r="F110" s="81">
        <f t="shared" si="266"/>
        <v>617</v>
      </c>
      <c r="G110" s="81">
        <f t="shared" si="267"/>
        <v>24</v>
      </c>
      <c r="H110" s="81">
        <f t="shared" si="268"/>
        <v>1411</v>
      </c>
      <c r="I110" s="81">
        <f t="shared" si="269"/>
        <v>14396</v>
      </c>
      <c r="J110" s="82">
        <f t="shared" si="270"/>
        <v>4.0640001970022051E-2</v>
      </c>
      <c r="K110" s="82">
        <f t="shared" si="271"/>
        <v>1.5774944130406204E-3</v>
      </c>
      <c r="L110" s="82">
        <f t="shared" si="272"/>
        <v>9.2743525700013152E-2</v>
      </c>
      <c r="M110" s="81">
        <f t="shared" si="273"/>
        <v>0.43086898255882611</v>
      </c>
      <c r="N110" s="84">
        <f t="shared" si="274"/>
        <v>4.5143987889028118E-2</v>
      </c>
      <c r="O110" s="84"/>
      <c r="P110" s="85">
        <f t="shared" si="275"/>
        <v>0.87323169037642667</v>
      </c>
      <c r="Q110" s="87">
        <f t="shared" si="276"/>
        <v>4.5143987889028118E-2</v>
      </c>
      <c r="R110" s="96">
        <f t="shared" si="277"/>
        <v>8.1624321734545258E-2</v>
      </c>
      <c r="AB110" s="119">
        <f t="shared" si="281"/>
        <v>641.42857142857144</v>
      </c>
      <c r="AC110" s="120">
        <f t="shared" si="281"/>
        <v>56.142857142857146</v>
      </c>
      <c r="AL110">
        <f t="shared" si="57"/>
        <v>3609973</v>
      </c>
      <c r="AM110">
        <f t="shared" si="278"/>
        <v>432666</v>
      </c>
      <c r="AN110">
        <f t="shared" si="280"/>
        <v>61809.428571428572</v>
      </c>
      <c r="AO110" s="3">
        <f t="shared" si="279"/>
        <v>7.3772404467945148E-4</v>
      </c>
    </row>
    <row r="111" spans="1:41" ht="13.8" x14ac:dyDescent="0.25">
      <c r="A111" s="95">
        <v>43969</v>
      </c>
      <c r="B111" s="81">
        <v>176551</v>
      </c>
      <c r="C111" s="81">
        <v>8003</v>
      </c>
      <c r="D111" s="81">
        <v>155041</v>
      </c>
      <c r="E111" s="81"/>
      <c r="F111" s="81">
        <f t="shared" si="266"/>
        <v>182</v>
      </c>
      <c r="G111" s="81">
        <f t="shared" si="267"/>
        <v>41</v>
      </c>
      <c r="H111" s="81">
        <f t="shared" si="268"/>
        <v>1030</v>
      </c>
      <c r="I111" s="81">
        <f t="shared" si="269"/>
        <v>13507</v>
      </c>
      <c r="J111" s="82">
        <f t="shared" si="270"/>
        <v>1.2669069633348658E-2</v>
      </c>
      <c r="K111" s="82">
        <f t="shared" si="271"/>
        <v>2.8480133370380662E-3</v>
      </c>
      <c r="L111" s="82">
        <f t="shared" si="272"/>
        <v>7.1547652125590444E-2</v>
      </c>
      <c r="M111" s="81">
        <f t="shared" si="273"/>
        <v>0.17029311525834481</v>
      </c>
      <c r="N111" s="84">
        <f t="shared" si="274"/>
        <v>4.5329678110007876E-2</v>
      </c>
      <c r="O111" s="84"/>
      <c r="P111" s="85">
        <f t="shared" si="275"/>
        <v>0.87816551591324887</v>
      </c>
      <c r="Q111" s="87">
        <f t="shared" si="276"/>
        <v>4.5329678110007876E-2</v>
      </c>
      <c r="R111" s="96">
        <f t="shared" si="277"/>
        <v>7.6504805976743251E-2</v>
      </c>
      <c r="AB111" s="119">
        <f t="shared" si="281"/>
        <v>567.85714285714289</v>
      </c>
      <c r="AC111" s="120">
        <f t="shared" si="281"/>
        <v>48.857142857142854</v>
      </c>
      <c r="AL111">
        <f t="shared" si="57"/>
        <v>3609973</v>
      </c>
      <c r="AM111">
        <f t="shared" si="278"/>
        <v>0</v>
      </c>
      <c r="AN111">
        <f t="shared" si="280"/>
        <v>61809.428571428572</v>
      </c>
      <c r="AO111" s="3">
        <f t="shared" si="279"/>
        <v>7.3772404467945148E-4</v>
      </c>
    </row>
    <row r="112" spans="1:41" ht="13.8" x14ac:dyDescent="0.25">
      <c r="A112" s="95">
        <v>43970</v>
      </c>
      <c r="B112" s="81">
        <v>177778</v>
      </c>
      <c r="C112" s="81">
        <v>8081</v>
      </c>
      <c r="D112" s="81">
        <v>155681</v>
      </c>
      <c r="E112" s="81"/>
      <c r="F112" s="81">
        <f t="shared" si="266"/>
        <v>1227</v>
      </c>
      <c r="G112" s="81">
        <f t="shared" si="267"/>
        <v>78</v>
      </c>
      <c r="H112" s="81">
        <f t="shared" si="268"/>
        <v>640</v>
      </c>
      <c r="I112" s="81">
        <f t="shared" si="269"/>
        <v>14016</v>
      </c>
      <c r="J112" s="82">
        <f t="shared" si="270"/>
        <v>9.1033613376088965E-2</v>
      </c>
      <c r="K112" s="82">
        <f t="shared" si="271"/>
        <v>5.7747834456207889E-3</v>
      </c>
      <c r="L112" s="82">
        <f t="shared" si="272"/>
        <v>4.738283852817058E-2</v>
      </c>
      <c r="M112" s="81">
        <f t="shared" si="273"/>
        <v>1.7125223062267878</v>
      </c>
      <c r="N112" s="84">
        <f t="shared" si="274"/>
        <v>4.5455568180539772E-2</v>
      </c>
      <c r="O112" s="84"/>
      <c r="P112" s="85">
        <f t="shared" si="275"/>
        <v>0.87570453036933704</v>
      </c>
      <c r="Q112" s="87">
        <f t="shared" si="276"/>
        <v>4.5455568180539772E-2</v>
      </c>
      <c r="R112" s="96">
        <f t="shared" si="277"/>
        <v>7.8839901450123206E-2</v>
      </c>
      <c r="AB112" s="119">
        <f t="shared" si="281"/>
        <v>658.14285714285711</v>
      </c>
      <c r="AC112" s="120">
        <f t="shared" si="281"/>
        <v>49</v>
      </c>
      <c r="AL112">
        <f t="shared" si="57"/>
        <v>3609973</v>
      </c>
      <c r="AM112">
        <f t="shared" si="278"/>
        <v>0</v>
      </c>
      <c r="AN112">
        <f t="shared" si="280"/>
        <v>61809.428571428572</v>
      </c>
      <c r="AO112" s="3">
        <f t="shared" si="279"/>
        <v>7.3772404467945148E-4</v>
      </c>
    </row>
    <row r="113" spans="1:41" ht="13.8" x14ac:dyDescent="0.25">
      <c r="A113" s="95">
        <v>43971</v>
      </c>
      <c r="B113" s="81">
        <v>178473</v>
      </c>
      <c r="C113" s="81">
        <v>8144</v>
      </c>
      <c r="D113" s="81">
        <v>156966</v>
      </c>
      <c r="E113" s="81"/>
      <c r="F113" s="81">
        <f t="shared" si="266"/>
        <v>695</v>
      </c>
      <c r="G113" s="81">
        <f t="shared" si="267"/>
        <v>63</v>
      </c>
      <c r="H113" s="81">
        <f t="shared" si="268"/>
        <v>1285</v>
      </c>
      <c r="I113" s="81">
        <f t="shared" si="269"/>
        <v>13363</v>
      </c>
      <c r="J113" s="82">
        <f t="shared" si="270"/>
        <v>4.9691626009658603E-2</v>
      </c>
      <c r="K113" s="82">
        <f t="shared" si="271"/>
        <v>4.4948630136986299E-3</v>
      </c>
      <c r="L113" s="82">
        <f t="shared" si="272"/>
        <v>9.1680936073059355E-2</v>
      </c>
      <c r="M113" s="81">
        <f t="shared" si="273"/>
        <v>0.51667494818351267</v>
      </c>
      <c r="N113" s="84">
        <f t="shared" si="274"/>
        <v>4.5631552111523872E-2</v>
      </c>
      <c r="O113" s="84"/>
      <c r="P113" s="85">
        <f t="shared" si="275"/>
        <v>0.87949437730076818</v>
      </c>
      <c r="Q113" s="87">
        <f t="shared" si="276"/>
        <v>4.5631552111523872E-2</v>
      </c>
      <c r="R113" s="96">
        <f t="shared" si="277"/>
        <v>7.4874070587707897E-2</v>
      </c>
      <c r="AB113" s="119">
        <f t="shared" si="281"/>
        <v>625</v>
      </c>
      <c r="AC113" s="120">
        <f t="shared" si="281"/>
        <v>40.428571428571431</v>
      </c>
      <c r="AL113">
        <f t="shared" si="57"/>
        <v>3609973</v>
      </c>
      <c r="AM113">
        <f t="shared" si="278"/>
        <v>0</v>
      </c>
      <c r="AN113">
        <f t="shared" si="280"/>
        <v>61809.428571428572</v>
      </c>
      <c r="AO113" s="3">
        <f t="shared" si="279"/>
        <v>7.3772404467945148E-4</v>
      </c>
    </row>
    <row r="114" spans="1:41" ht="13.8" x14ac:dyDescent="0.25">
      <c r="A114" s="95">
        <v>43972</v>
      </c>
      <c r="B114" s="81">
        <v>179021</v>
      </c>
      <c r="C114" s="81">
        <v>8203</v>
      </c>
      <c r="D114" s="81">
        <v>158087</v>
      </c>
      <c r="E114" s="81"/>
      <c r="F114" s="81">
        <f t="shared" si="266"/>
        <v>548</v>
      </c>
      <c r="G114" s="81">
        <f t="shared" si="267"/>
        <v>59</v>
      </c>
      <c r="H114" s="81">
        <f t="shared" si="268"/>
        <v>1121</v>
      </c>
      <c r="I114" s="81">
        <f t="shared" si="269"/>
        <v>12731</v>
      </c>
      <c r="J114" s="82">
        <f t="shared" si="270"/>
        <v>4.1096297108190218E-2</v>
      </c>
      <c r="K114" s="82">
        <f t="shared" si="271"/>
        <v>4.4151762328818378E-3</v>
      </c>
      <c r="L114" s="82">
        <f t="shared" si="272"/>
        <v>8.3888348424754927E-2</v>
      </c>
      <c r="M114" s="81">
        <f t="shared" si="273"/>
        <v>0.4653981510650389</v>
      </c>
      <c r="N114" s="84">
        <f t="shared" si="274"/>
        <v>4.5821439942800003E-2</v>
      </c>
      <c r="O114" s="84"/>
      <c r="P114" s="85">
        <f t="shared" si="275"/>
        <v>0.88306399807843772</v>
      </c>
      <c r="Q114" s="87">
        <f t="shared" si="276"/>
        <v>4.5821439942800003E-2</v>
      </c>
      <c r="R114" s="96">
        <f t="shared" si="277"/>
        <v>7.1114561978762314E-2</v>
      </c>
      <c r="AB114" s="119">
        <f t="shared" si="281"/>
        <v>649</v>
      </c>
      <c r="AC114" s="120">
        <f t="shared" si="281"/>
        <v>45.571428571428569</v>
      </c>
      <c r="AL114">
        <f t="shared" si="57"/>
        <v>3609973</v>
      </c>
      <c r="AM114">
        <f t="shared" si="278"/>
        <v>0</v>
      </c>
      <c r="AN114">
        <f t="shared" si="280"/>
        <v>61809.428571428572</v>
      </c>
      <c r="AO114" s="3">
        <f t="shared" si="279"/>
        <v>7.3772404467945148E-4</v>
      </c>
    </row>
    <row r="115" spans="1:41" ht="13.8" x14ac:dyDescent="0.25">
      <c r="A115" s="95">
        <v>43973</v>
      </c>
      <c r="B115" s="81">
        <v>179710</v>
      </c>
      <c r="C115" s="81">
        <v>8228</v>
      </c>
      <c r="D115" s="81">
        <v>159064</v>
      </c>
      <c r="E115" s="81"/>
      <c r="F115" s="81">
        <f t="shared" si="266"/>
        <v>689</v>
      </c>
      <c r="G115" s="81">
        <f t="shared" si="267"/>
        <v>25</v>
      </c>
      <c r="H115" s="81">
        <f t="shared" si="268"/>
        <v>977</v>
      </c>
      <c r="I115" s="81">
        <f t="shared" si="269"/>
        <v>12418</v>
      </c>
      <c r="J115" s="82">
        <f t="shared" si="270"/>
        <v>5.4235750328066074E-2</v>
      </c>
      <c r="K115" s="82">
        <f t="shared" si="271"/>
        <v>1.9637106276019166E-3</v>
      </c>
      <c r="L115" s="82">
        <f t="shared" si="272"/>
        <v>7.6741811326682896E-2</v>
      </c>
      <c r="M115" s="81">
        <f t="shared" si="273"/>
        <v>0.68909714314032855</v>
      </c>
      <c r="N115" s="84">
        <f t="shared" si="274"/>
        <v>4.5784875632964218E-2</v>
      </c>
      <c r="O115" s="84"/>
      <c r="P115" s="85">
        <f t="shared" si="275"/>
        <v>0.88511490735073173</v>
      </c>
      <c r="Q115" s="87">
        <f t="shared" si="276"/>
        <v>4.5784875632964218E-2</v>
      </c>
      <c r="R115" s="96">
        <f t="shared" si="277"/>
        <v>6.9100217016304089E-2</v>
      </c>
      <c r="AB115" s="119">
        <f t="shared" si="281"/>
        <v>639.57142857142856</v>
      </c>
      <c r="AC115" s="120">
        <f t="shared" si="281"/>
        <v>47.285714285714285</v>
      </c>
      <c r="AL115">
        <f t="shared" si="57"/>
        <v>3609973</v>
      </c>
      <c r="AM115">
        <f t="shared" si="278"/>
        <v>0</v>
      </c>
      <c r="AN115">
        <f t="shared" si="280"/>
        <v>61809.428571428572</v>
      </c>
      <c r="AO115" s="3">
        <f t="shared" si="279"/>
        <v>7.3772404467945148E-4</v>
      </c>
    </row>
    <row r="116" spans="1:41" ht="13.8" x14ac:dyDescent="0.25">
      <c r="A116" s="95">
        <v>43974</v>
      </c>
      <c r="B116" s="81">
        <v>179986</v>
      </c>
      <c r="C116" s="81">
        <v>8261</v>
      </c>
      <c r="D116" s="81">
        <v>159716</v>
      </c>
      <c r="E116" s="81"/>
      <c r="F116" s="81">
        <f t="shared" si="266"/>
        <v>276</v>
      </c>
      <c r="G116" s="81">
        <f t="shared" si="267"/>
        <v>33</v>
      </c>
      <c r="H116" s="81">
        <f t="shared" si="268"/>
        <v>652</v>
      </c>
      <c r="I116" s="81">
        <f t="shared" si="269"/>
        <v>12009</v>
      </c>
      <c r="J116" s="82">
        <f t="shared" si="270"/>
        <v>2.2273576334705378E-2</v>
      </c>
      <c r="K116" s="82">
        <f t="shared" si="271"/>
        <v>2.6574327588983733E-3</v>
      </c>
      <c r="L116" s="82">
        <f t="shared" si="272"/>
        <v>5.2504429054598165E-2</v>
      </c>
      <c r="M116" s="81">
        <f t="shared" si="273"/>
        <v>0.4037857969698852</v>
      </c>
      <c r="N116" s="84">
        <f t="shared" si="274"/>
        <v>4.589801429000033E-2</v>
      </c>
      <c r="O116" s="84"/>
      <c r="P116" s="85">
        <f t="shared" si="275"/>
        <v>0.88738012956563284</v>
      </c>
      <c r="Q116" s="87">
        <f t="shared" si="276"/>
        <v>4.589801429000033E-2</v>
      </c>
      <c r="R116" s="96">
        <f t="shared" si="277"/>
        <v>6.6721856144366876E-2</v>
      </c>
      <c r="AB116" s="119">
        <f t="shared" si="281"/>
        <v>604.85714285714289</v>
      </c>
      <c r="AC116" s="120">
        <f t="shared" si="281"/>
        <v>46.142857142857146</v>
      </c>
      <c r="AL116">
        <f t="shared" si="57"/>
        <v>3609973</v>
      </c>
      <c r="AM116">
        <f t="shared" si="278"/>
        <v>0</v>
      </c>
      <c r="AN116">
        <f t="shared" si="280"/>
        <v>61809.428571428572</v>
      </c>
      <c r="AO116" s="3">
        <f t="shared" si="279"/>
        <v>7.3772404467945148E-4</v>
      </c>
    </row>
    <row r="117" spans="1:41" ht="13.8" x14ac:dyDescent="0.25">
      <c r="A117" s="95">
        <v>43975</v>
      </c>
      <c r="B117" s="81">
        <v>180328</v>
      </c>
      <c r="C117" s="81">
        <v>8283</v>
      </c>
      <c r="D117" s="81">
        <v>160281</v>
      </c>
      <c r="E117" s="81">
        <v>3963440</v>
      </c>
      <c r="F117" s="81">
        <f t="shared" si="266"/>
        <v>342</v>
      </c>
      <c r="G117" s="81">
        <f t="shared" si="267"/>
        <v>22</v>
      </c>
      <c r="H117" s="81">
        <f t="shared" si="268"/>
        <v>565</v>
      </c>
      <c r="I117" s="81">
        <f t="shared" si="269"/>
        <v>11764</v>
      </c>
      <c r="J117" s="82">
        <f t="shared" si="270"/>
        <v>2.8539950996989357E-2</v>
      </c>
      <c r="K117" s="82">
        <f t="shared" si="271"/>
        <v>1.8319593638104754E-3</v>
      </c>
      <c r="L117" s="82">
        <f t="shared" si="272"/>
        <v>4.7048047297859941E-2</v>
      </c>
      <c r="M117" s="81">
        <f t="shared" si="273"/>
        <v>0.58387780497929331</v>
      </c>
      <c r="N117" s="84">
        <f t="shared" si="274"/>
        <v>4.5932966594206114E-2</v>
      </c>
      <c r="O117" s="84"/>
      <c r="P117" s="85">
        <f t="shared" si="275"/>
        <v>0.88883035357792473</v>
      </c>
      <c r="Q117" s="87">
        <f t="shared" si="276"/>
        <v>4.5932966594206114E-2</v>
      </c>
      <c r="R117" s="96">
        <f t="shared" si="277"/>
        <v>6.5236679827869182E-2</v>
      </c>
      <c r="AB117" s="119">
        <f t="shared" si="281"/>
        <v>565.57142857142856</v>
      </c>
      <c r="AC117" s="120">
        <f>AVERAGE(G111:G117)</f>
        <v>45.857142857142854</v>
      </c>
      <c r="AL117">
        <f t="shared" si="57"/>
        <v>3963440</v>
      </c>
      <c r="AM117">
        <f t="shared" si="278"/>
        <v>353467</v>
      </c>
      <c r="AN117">
        <f t="shared" si="280"/>
        <v>50495.285714285717</v>
      </c>
      <c r="AO117" s="3">
        <f t="shared" si="279"/>
        <v>6.0268453010107494E-4</v>
      </c>
    </row>
    <row r="118" spans="1:41" ht="13.8" x14ac:dyDescent="0.25">
      <c r="A118" s="95">
        <v>43976</v>
      </c>
      <c r="B118" s="81">
        <v>180600</v>
      </c>
      <c r="C118" s="81">
        <v>8309</v>
      </c>
      <c r="D118" s="81">
        <v>161199</v>
      </c>
      <c r="E118" s="81"/>
      <c r="F118" s="81">
        <f t="shared" si="266"/>
        <v>272</v>
      </c>
      <c r="G118" s="81">
        <f t="shared" si="267"/>
        <v>26</v>
      </c>
      <c r="H118" s="81">
        <f t="shared" si="268"/>
        <v>918</v>
      </c>
      <c r="I118" s="81">
        <f t="shared" si="269"/>
        <v>11092</v>
      </c>
      <c r="J118" s="82">
        <f t="shared" si="270"/>
        <v>2.3171258734081351E-2</v>
      </c>
      <c r="K118" s="82">
        <f t="shared" si="271"/>
        <v>2.2101326079564773E-3</v>
      </c>
      <c r="L118" s="82">
        <f t="shared" si="272"/>
        <v>7.8034682080924858E-2</v>
      </c>
      <c r="M118" s="81">
        <f t="shared" si="273"/>
        <v>0.28875708447853071</v>
      </c>
      <c r="N118" s="84">
        <f t="shared" si="274"/>
        <v>4.6007751937984495E-2</v>
      </c>
      <c r="O118" s="84"/>
      <c r="P118" s="85">
        <f t="shared" si="275"/>
        <v>0.89257475083056481</v>
      </c>
      <c r="Q118" s="87">
        <f t="shared" si="276"/>
        <v>4.6007751937984495E-2</v>
      </c>
      <c r="R118" s="96">
        <f t="shared" si="277"/>
        <v>6.1417497231450735E-2</v>
      </c>
      <c r="AB118" s="119">
        <f t="shared" si="281"/>
        <v>578.42857142857144</v>
      </c>
      <c r="AC118" s="120">
        <f t="shared" si="281"/>
        <v>43.714285714285715</v>
      </c>
      <c r="AL118">
        <f t="shared" si="57"/>
        <v>3963440</v>
      </c>
      <c r="AM118">
        <f t="shared" si="278"/>
        <v>0</v>
      </c>
      <c r="AN118">
        <f t="shared" si="280"/>
        <v>50495.285714285717</v>
      </c>
      <c r="AO118" s="3">
        <f t="shared" si="279"/>
        <v>6.0268453010107494E-4</v>
      </c>
    </row>
    <row r="119" spans="1:41" ht="13.8" x14ac:dyDescent="0.25">
      <c r="A119" s="95">
        <v>43977</v>
      </c>
      <c r="B119" s="81">
        <v>181200</v>
      </c>
      <c r="C119" s="81">
        <v>8372</v>
      </c>
      <c r="D119" s="81">
        <v>161967</v>
      </c>
      <c r="E119" s="81"/>
      <c r="F119" s="81">
        <f t="shared" si="266"/>
        <v>600</v>
      </c>
      <c r="G119" s="81">
        <f t="shared" si="267"/>
        <v>63</v>
      </c>
      <c r="H119" s="81">
        <f t="shared" si="268"/>
        <v>768</v>
      </c>
      <c r="I119" s="81">
        <f t="shared" si="269"/>
        <v>10861</v>
      </c>
      <c r="J119" s="82">
        <f t="shared" si="270"/>
        <v>5.4209891853136856E-2</v>
      </c>
      <c r="K119" s="82">
        <f t="shared" si="271"/>
        <v>5.6797692030292101E-3</v>
      </c>
      <c r="L119" s="82">
        <f t="shared" si="272"/>
        <v>6.9239091236927522E-2</v>
      </c>
      <c r="M119" s="81">
        <f t="shared" si="273"/>
        <v>0.72358137236461373</v>
      </c>
      <c r="N119" s="84">
        <f t="shared" si="274"/>
        <v>4.6203090507726266E-2</v>
      </c>
      <c r="O119" s="84"/>
      <c r="P119" s="85">
        <f t="shared" si="275"/>
        <v>0.89385761589403978</v>
      </c>
      <c r="Q119" s="87">
        <f t="shared" si="276"/>
        <v>4.6203090507726266E-2</v>
      </c>
      <c r="R119" s="96">
        <f t="shared" si="277"/>
        <v>5.9939293598233911E-2</v>
      </c>
      <c r="AB119" s="119">
        <f t="shared" si="281"/>
        <v>488.85714285714283</v>
      </c>
      <c r="AC119" s="120">
        <f t="shared" si="281"/>
        <v>41.571428571428569</v>
      </c>
      <c r="AL119">
        <f t="shared" si="57"/>
        <v>3963440</v>
      </c>
      <c r="AM119">
        <f t="shared" si="278"/>
        <v>0</v>
      </c>
      <c r="AN119">
        <f t="shared" si="280"/>
        <v>50495.285714285717</v>
      </c>
      <c r="AO119" s="3">
        <f t="shared" si="279"/>
        <v>6.0268453010107494E-4</v>
      </c>
    </row>
    <row r="120" spans="1:41" ht="13.8" x14ac:dyDescent="0.25">
      <c r="A120" s="95">
        <v>43978</v>
      </c>
      <c r="B120" s="81">
        <v>181524</v>
      </c>
      <c r="C120" s="81">
        <v>8428</v>
      </c>
      <c r="D120" s="81">
        <v>162820</v>
      </c>
      <c r="E120" s="81"/>
      <c r="F120" s="81">
        <f t="shared" si="266"/>
        <v>324</v>
      </c>
      <c r="G120" s="81">
        <f t="shared" si="267"/>
        <v>56</v>
      </c>
      <c r="H120" s="81">
        <f t="shared" si="268"/>
        <v>853</v>
      </c>
      <c r="I120" s="81">
        <f t="shared" si="269"/>
        <v>10276</v>
      </c>
      <c r="J120" s="82">
        <f t="shared" si="270"/>
        <v>2.9896163828428191E-2</v>
      </c>
      <c r="K120" s="82">
        <f t="shared" si="271"/>
        <v>5.1560629776263699E-3</v>
      </c>
      <c r="L120" s="82">
        <f t="shared" si="272"/>
        <v>7.8537887855630234E-2</v>
      </c>
      <c r="M120" s="81">
        <f t="shared" si="273"/>
        <v>0.35720817969258367</v>
      </c>
      <c r="N120" s="84">
        <f t="shared" si="274"/>
        <v>4.642912231991362E-2</v>
      </c>
      <c r="O120" s="84"/>
      <c r="P120" s="85">
        <f t="shared" si="275"/>
        <v>0.89696128335647074</v>
      </c>
      <c r="Q120" s="87">
        <f t="shared" si="276"/>
        <v>4.642912231991362E-2</v>
      </c>
      <c r="R120" s="96">
        <f t="shared" si="277"/>
        <v>5.6609594323615675E-2</v>
      </c>
      <c r="AB120" s="119">
        <f t="shared" si="281"/>
        <v>435.85714285714283</v>
      </c>
      <c r="AC120" s="120">
        <f t="shared" si="281"/>
        <v>40.571428571428569</v>
      </c>
      <c r="AL120">
        <f t="shared" si="57"/>
        <v>3963440</v>
      </c>
      <c r="AM120">
        <f t="shared" si="278"/>
        <v>0</v>
      </c>
      <c r="AN120">
        <f t="shared" si="280"/>
        <v>50495.285714285717</v>
      </c>
      <c r="AO120" s="3">
        <f t="shared" si="279"/>
        <v>6.0268453010107494E-4</v>
      </c>
    </row>
    <row r="121" spans="1:41" ht="13.8" x14ac:dyDescent="0.25">
      <c r="A121" s="95">
        <v>43979</v>
      </c>
      <c r="B121" s="81">
        <v>182196</v>
      </c>
      <c r="C121" s="81">
        <v>8470</v>
      </c>
      <c r="D121" s="81">
        <v>163360</v>
      </c>
      <c r="E121" s="81"/>
      <c r="F121" s="81">
        <f t="shared" si="266"/>
        <v>672</v>
      </c>
      <c r="G121" s="81">
        <f t="shared" si="267"/>
        <v>42</v>
      </c>
      <c r="H121" s="81">
        <f t="shared" si="268"/>
        <v>540</v>
      </c>
      <c r="I121" s="81">
        <f t="shared" si="269"/>
        <v>10366</v>
      </c>
      <c r="J121" s="82">
        <f t="shared" si="270"/>
        <v>6.5537086228584868E-2</v>
      </c>
      <c r="K121" s="82">
        <f t="shared" si="271"/>
        <v>4.0871934604904629E-3</v>
      </c>
      <c r="L121" s="82">
        <f t="shared" si="272"/>
        <v>5.2549630206305958E-2</v>
      </c>
      <c r="M121" s="81">
        <f t="shared" si="273"/>
        <v>1.1571462166407871</v>
      </c>
      <c r="N121" s="84">
        <f t="shared" si="274"/>
        <v>4.6488397110803749E-2</v>
      </c>
      <c r="O121" s="84"/>
      <c r="P121" s="85">
        <f t="shared" si="275"/>
        <v>0.89661683022678873</v>
      </c>
      <c r="Q121" s="87">
        <f t="shared" si="276"/>
        <v>4.6488397110803749E-2</v>
      </c>
      <c r="R121" s="96">
        <f t="shared" si="277"/>
        <v>5.68947726624075E-2</v>
      </c>
      <c r="AB121" s="119">
        <f t="shared" si="281"/>
        <v>453.57142857142856</v>
      </c>
      <c r="AC121" s="120">
        <f t="shared" si="281"/>
        <v>38.142857142857146</v>
      </c>
      <c r="AL121">
        <f t="shared" si="57"/>
        <v>3963440</v>
      </c>
      <c r="AM121">
        <f t="shared" si="278"/>
        <v>0</v>
      </c>
      <c r="AN121">
        <f t="shared" si="280"/>
        <v>50495.285714285717</v>
      </c>
      <c r="AO121" s="3">
        <f t="shared" si="279"/>
        <v>6.0268453010107494E-4</v>
      </c>
    </row>
    <row r="122" spans="1:41" ht="13.8" x14ac:dyDescent="0.25">
      <c r="A122" s="95">
        <v>43980</v>
      </c>
      <c r="B122" s="81">
        <v>182922</v>
      </c>
      <c r="C122" s="81">
        <v>8504</v>
      </c>
      <c r="D122" s="81">
        <v>164245</v>
      </c>
      <c r="E122" s="81"/>
      <c r="F122" s="81">
        <f t="shared" si="266"/>
        <v>726</v>
      </c>
      <c r="G122" s="81">
        <f t="shared" si="267"/>
        <v>34</v>
      </c>
      <c r="H122" s="81">
        <f t="shared" si="268"/>
        <v>885</v>
      </c>
      <c r="I122" s="81">
        <f t="shared" si="269"/>
        <v>10173</v>
      </c>
      <c r="J122" s="82">
        <f t="shared" si="270"/>
        <v>7.0189291469866605E-2</v>
      </c>
      <c r="K122" s="82">
        <f t="shared" si="271"/>
        <v>3.279953694771368E-3</v>
      </c>
      <c r="L122" s="82">
        <f t="shared" si="272"/>
        <v>8.5375265290372371E-2</v>
      </c>
      <c r="M122" s="81">
        <f t="shared" si="273"/>
        <v>0.79171076754802749</v>
      </c>
      <c r="N122" s="84">
        <f t="shared" si="274"/>
        <v>4.6489760663014836E-2</v>
      </c>
      <c r="O122" s="84"/>
      <c r="P122" s="85">
        <f t="shared" si="275"/>
        <v>0.89789637113086451</v>
      </c>
      <c r="Q122" s="87">
        <f t="shared" si="276"/>
        <v>4.6489760663014836E-2</v>
      </c>
      <c r="R122" s="96">
        <f t="shared" si="277"/>
        <v>5.5613868206120687E-2</v>
      </c>
      <c r="AB122" s="119">
        <f t="shared" si="281"/>
        <v>458.85714285714283</v>
      </c>
      <c r="AC122" s="120">
        <f t="shared" si="281"/>
        <v>39.428571428571431</v>
      </c>
      <c r="AL122">
        <f t="shared" si="57"/>
        <v>3963440</v>
      </c>
      <c r="AM122">
        <f t="shared" si="278"/>
        <v>0</v>
      </c>
      <c r="AN122">
        <f t="shared" si="280"/>
        <v>50495.285714285717</v>
      </c>
      <c r="AO122" s="3">
        <f t="shared" si="279"/>
        <v>6.0268453010107494E-4</v>
      </c>
    </row>
    <row r="123" spans="1:41" ht="13.8" x14ac:dyDescent="0.25">
      <c r="A123" s="95">
        <v>43981</v>
      </c>
      <c r="B123" s="81">
        <v>183189</v>
      </c>
      <c r="C123" s="81">
        <v>8530</v>
      </c>
      <c r="D123" s="81">
        <v>164908</v>
      </c>
      <c r="E123" s="81"/>
      <c r="F123" s="81">
        <f t="shared" si="266"/>
        <v>267</v>
      </c>
      <c r="G123" s="81">
        <f t="shared" si="267"/>
        <v>26</v>
      </c>
      <c r="H123" s="81">
        <f t="shared" si="268"/>
        <v>663</v>
      </c>
      <c r="I123" s="81">
        <f t="shared" si="269"/>
        <v>9751</v>
      </c>
      <c r="J123" s="82">
        <f t="shared" si="270"/>
        <v>2.6303372208767283E-2</v>
      </c>
      <c r="K123" s="82">
        <f t="shared" si="271"/>
        <v>2.5557849208689668E-3</v>
      </c>
      <c r="L123" s="82">
        <f t="shared" si="272"/>
        <v>6.5172515482158661E-2</v>
      </c>
      <c r="M123" s="81">
        <f t="shared" si="273"/>
        <v>0.38836604568909949</v>
      </c>
      <c r="N123" s="84">
        <f t="shared" si="274"/>
        <v>4.6563931240412908E-2</v>
      </c>
      <c r="O123" s="84"/>
      <c r="P123" s="85">
        <f t="shared" si="275"/>
        <v>0.9002068901517013</v>
      </c>
      <c r="Q123" s="87">
        <f t="shared" si="276"/>
        <v>4.6563931240412908E-2</v>
      </c>
      <c r="R123" s="96">
        <f t="shared" si="277"/>
        <v>5.3229178607885785E-2</v>
      </c>
      <c r="AB123" s="119">
        <f t="shared" si="281"/>
        <v>457.57142857142856</v>
      </c>
      <c r="AC123" s="120">
        <f t="shared" si="281"/>
        <v>38.428571428571431</v>
      </c>
      <c r="AL123">
        <f t="shared" si="57"/>
        <v>3963440</v>
      </c>
      <c r="AM123">
        <f t="shared" si="278"/>
        <v>0</v>
      </c>
      <c r="AN123">
        <f t="shared" si="280"/>
        <v>50495.285714285717</v>
      </c>
      <c r="AO123" s="3">
        <f t="shared" si="279"/>
        <v>6.0268453010107494E-4</v>
      </c>
    </row>
    <row r="124" spans="1:41" ht="13.8" x14ac:dyDescent="0.25">
      <c r="A124" s="95">
        <v>43982</v>
      </c>
      <c r="B124" s="81">
        <v>183410</v>
      </c>
      <c r="C124" s="81">
        <v>8540</v>
      </c>
      <c r="D124" s="81">
        <v>165352</v>
      </c>
      <c r="E124" s="81">
        <v>4368709</v>
      </c>
      <c r="F124" s="81">
        <f t="shared" si="266"/>
        <v>221</v>
      </c>
      <c r="G124" s="81">
        <f t="shared" si="267"/>
        <v>10</v>
      </c>
      <c r="H124" s="81">
        <f t="shared" si="268"/>
        <v>444</v>
      </c>
      <c r="I124" s="81">
        <f t="shared" si="269"/>
        <v>9518</v>
      </c>
      <c r="J124" s="82">
        <f t="shared" si="270"/>
        <v>2.271400504665428E-2</v>
      </c>
      <c r="K124" s="82">
        <f t="shared" si="271"/>
        <v>1.0255358424776945E-3</v>
      </c>
      <c r="L124" s="82">
        <f t="shared" si="272"/>
        <v>4.553379140600964E-2</v>
      </c>
      <c r="M124" s="81">
        <f t="shared" si="273"/>
        <v>0.48785080002186321</v>
      </c>
      <c r="N124" s="84">
        <f t="shared" si="274"/>
        <v>4.6562346655035169E-2</v>
      </c>
      <c r="O124" s="84"/>
      <c r="P124" s="85">
        <f t="shared" si="275"/>
        <v>0.90154299111280733</v>
      </c>
      <c r="Q124" s="87">
        <f t="shared" si="276"/>
        <v>4.6562346655035169E-2</v>
      </c>
      <c r="R124" s="96">
        <f t="shared" si="277"/>
        <v>5.189466223215744E-2</v>
      </c>
      <c r="AB124" s="119">
        <f t="shared" ref="AB124:AC139" si="282">AVERAGE(F118:F124)</f>
        <v>440.28571428571428</v>
      </c>
      <c r="AC124" s="120">
        <f t="shared" si="282"/>
        <v>36.714285714285715</v>
      </c>
      <c r="AL124">
        <f t="shared" si="57"/>
        <v>4368709</v>
      </c>
      <c r="AM124">
        <f t="shared" si="278"/>
        <v>405269</v>
      </c>
      <c r="AN124">
        <f t="shared" si="280"/>
        <v>57895.571428571428</v>
      </c>
      <c r="AO124" s="3">
        <f t="shared" si="279"/>
        <v>6.9101035409113872E-4</v>
      </c>
    </row>
    <row r="125" spans="1:41" ht="13.8" x14ac:dyDescent="0.25">
      <c r="A125" s="95">
        <v>43983</v>
      </c>
      <c r="B125" s="81">
        <v>183594</v>
      </c>
      <c r="C125" s="81">
        <v>8555</v>
      </c>
      <c r="D125" s="81">
        <v>165632</v>
      </c>
      <c r="E125" s="81"/>
      <c r="F125" s="81">
        <f t="shared" si="266"/>
        <v>184</v>
      </c>
      <c r="G125" s="81">
        <f t="shared" si="267"/>
        <v>15</v>
      </c>
      <c r="H125" s="81">
        <f t="shared" si="268"/>
        <v>280</v>
      </c>
      <c r="I125" s="81">
        <f t="shared" si="269"/>
        <v>9407</v>
      </c>
      <c r="J125" s="82">
        <f t="shared" si="270"/>
        <v>1.9374204133549188E-2</v>
      </c>
      <c r="K125" s="82">
        <f t="shared" si="271"/>
        <v>1.5759613364152133E-3</v>
      </c>
      <c r="L125" s="82">
        <f t="shared" si="272"/>
        <v>2.9417944946417314E-2</v>
      </c>
      <c r="M125" s="81">
        <f t="shared" si="273"/>
        <v>0.625097203197021</v>
      </c>
      <c r="N125" s="84">
        <f t="shared" si="274"/>
        <v>4.6597383356754576E-2</v>
      </c>
      <c r="O125" s="84"/>
      <c r="P125" s="85">
        <f t="shared" si="275"/>
        <v>0.90216455875464341</v>
      </c>
      <c r="Q125" s="87">
        <f t="shared" si="276"/>
        <v>4.6597383356754576E-2</v>
      </c>
      <c r="R125" s="96">
        <f t="shared" si="277"/>
        <v>5.1238057888602029E-2</v>
      </c>
      <c r="AB125" s="119">
        <f t="shared" si="282"/>
        <v>427.71428571428572</v>
      </c>
      <c r="AC125" s="120">
        <f t="shared" si="282"/>
        <v>35.142857142857146</v>
      </c>
      <c r="AL125">
        <f t="shared" si="57"/>
        <v>4368709</v>
      </c>
      <c r="AM125">
        <f t="shared" si="278"/>
        <v>0</v>
      </c>
      <c r="AN125">
        <f t="shared" si="280"/>
        <v>57895.571428571428</v>
      </c>
      <c r="AO125" s="3">
        <f t="shared" si="279"/>
        <v>6.9101035409113872E-4</v>
      </c>
    </row>
    <row r="126" spans="1:41" ht="13.8" x14ac:dyDescent="0.25">
      <c r="A126" s="95">
        <v>43984</v>
      </c>
      <c r="B126" s="81">
        <v>183879</v>
      </c>
      <c r="C126" s="81">
        <v>8563</v>
      </c>
      <c r="D126" s="81">
        <v>166609</v>
      </c>
      <c r="E126" s="81"/>
      <c r="F126" s="81">
        <f t="shared" si="266"/>
        <v>285</v>
      </c>
      <c r="G126" s="81">
        <f t="shared" si="267"/>
        <v>8</v>
      </c>
      <c r="H126" s="81">
        <f t="shared" si="268"/>
        <v>977</v>
      </c>
      <c r="I126" s="81">
        <f t="shared" si="269"/>
        <v>8707</v>
      </c>
      <c r="J126" s="82">
        <f t="shared" si="270"/>
        <v>3.0363121721165169E-2</v>
      </c>
      <c r="K126" s="82">
        <f t="shared" si="271"/>
        <v>8.5043053045604335E-4</v>
      </c>
      <c r="L126" s="82">
        <f t="shared" si="272"/>
        <v>0.10385882853194429</v>
      </c>
      <c r="M126" s="81">
        <f t="shared" si="273"/>
        <v>0.28997551881319872</v>
      </c>
      <c r="N126" s="84">
        <f t="shared" si="274"/>
        <v>4.6568667438913636E-2</v>
      </c>
      <c r="O126" s="84"/>
      <c r="P126" s="85">
        <f t="shared" si="275"/>
        <v>0.90607954143757574</v>
      </c>
      <c r="Q126" s="87">
        <f t="shared" si="276"/>
        <v>4.6568667438913636E-2</v>
      </c>
      <c r="R126" s="96">
        <f t="shared" si="277"/>
        <v>4.7351791123510623E-2</v>
      </c>
      <c r="AB126" s="119">
        <f t="shared" si="282"/>
        <v>382.71428571428572</v>
      </c>
      <c r="AC126" s="120">
        <f t="shared" si="282"/>
        <v>27.285714285714285</v>
      </c>
      <c r="AL126">
        <f t="shared" si="57"/>
        <v>4368709</v>
      </c>
      <c r="AM126">
        <f t="shared" si="278"/>
        <v>0</v>
      </c>
      <c r="AN126">
        <f t="shared" si="280"/>
        <v>57895.571428571428</v>
      </c>
      <c r="AO126" s="3">
        <f t="shared" si="279"/>
        <v>6.9101035409113872E-4</v>
      </c>
    </row>
    <row r="127" spans="1:41" ht="13.8" x14ac:dyDescent="0.25">
      <c r="A127" s="95">
        <v>43985</v>
      </c>
      <c r="B127" s="81">
        <v>184121</v>
      </c>
      <c r="C127" s="81">
        <v>8602</v>
      </c>
      <c r="D127" s="81">
        <v>167453</v>
      </c>
      <c r="E127" s="81"/>
      <c r="F127" s="81">
        <f t="shared" si="266"/>
        <v>242</v>
      </c>
      <c r="G127" s="81">
        <f t="shared" si="267"/>
        <v>39</v>
      </c>
      <c r="H127" s="81">
        <f t="shared" si="268"/>
        <v>844</v>
      </c>
      <c r="I127" s="81">
        <f t="shared" si="269"/>
        <v>8066</v>
      </c>
      <c r="J127" s="82">
        <f t="shared" si="270"/>
        <v>2.7854861710654495E-2</v>
      </c>
      <c r="K127" s="82">
        <f t="shared" si="271"/>
        <v>4.479154703112438E-3</v>
      </c>
      <c r="L127" s="82">
        <f t="shared" si="272"/>
        <v>9.6933501780176873E-2</v>
      </c>
      <c r="M127" s="81">
        <f t="shared" si="273"/>
        <v>0.27466849480709926</v>
      </c>
      <c r="N127" s="84">
        <f t="shared" si="274"/>
        <v>4.6719276997192062E-2</v>
      </c>
      <c r="O127" s="84"/>
      <c r="P127" s="85">
        <f t="shared" si="275"/>
        <v>0.90947257510007007</v>
      </c>
      <c r="Q127" s="87">
        <f t="shared" si="276"/>
        <v>4.6719276997192062E-2</v>
      </c>
      <c r="R127" s="96">
        <f t="shared" si="277"/>
        <v>4.3808147902737904E-2</v>
      </c>
      <c r="AB127" s="119">
        <f t="shared" si="282"/>
        <v>371</v>
      </c>
      <c r="AC127" s="120">
        <f t="shared" si="282"/>
        <v>24.857142857142858</v>
      </c>
      <c r="AL127">
        <f t="shared" si="57"/>
        <v>4368709</v>
      </c>
      <c r="AM127">
        <f t="shared" si="278"/>
        <v>0</v>
      </c>
      <c r="AN127">
        <f t="shared" si="280"/>
        <v>57895.571428571428</v>
      </c>
      <c r="AO127" s="3">
        <f t="shared" si="279"/>
        <v>6.9101035409113872E-4</v>
      </c>
    </row>
    <row r="128" spans="1:41" ht="13.8" x14ac:dyDescent="0.25">
      <c r="A128" s="95">
        <v>43986</v>
      </c>
      <c r="B128" s="81">
        <v>184472</v>
      </c>
      <c r="C128" s="81">
        <v>8635</v>
      </c>
      <c r="D128" s="81">
        <v>167909</v>
      </c>
      <c r="E128" s="81"/>
      <c r="F128" s="81">
        <f t="shared" si="266"/>
        <v>351</v>
      </c>
      <c r="G128" s="81">
        <f t="shared" si="267"/>
        <v>33</v>
      </c>
      <c r="H128" s="81">
        <f t="shared" si="268"/>
        <v>456</v>
      </c>
      <c r="I128" s="81">
        <f t="shared" si="269"/>
        <v>7928</v>
      </c>
      <c r="J128" s="82">
        <f t="shared" si="270"/>
        <v>4.3611833072983941E-2</v>
      </c>
      <c r="K128" s="82">
        <f t="shared" si="271"/>
        <v>4.0912472105132658E-3</v>
      </c>
      <c r="L128" s="82">
        <f t="shared" si="272"/>
        <v>5.6533597818001491E-2</v>
      </c>
      <c r="M128" s="81">
        <f t="shared" si="273"/>
        <v>0.71937228132247122</v>
      </c>
      <c r="N128" s="84">
        <f t="shared" si="274"/>
        <v>4.6809271867817338E-2</v>
      </c>
      <c r="O128" s="84"/>
      <c r="P128" s="85">
        <f t="shared" si="275"/>
        <v>0.91021401621926368</v>
      </c>
      <c r="Q128" s="87">
        <f t="shared" si="276"/>
        <v>4.6809271867817338E-2</v>
      </c>
      <c r="R128" s="96">
        <f t="shared" si="277"/>
        <v>4.2976711912918963E-2</v>
      </c>
      <c r="AB128" s="119">
        <f t="shared" si="282"/>
        <v>325.14285714285717</v>
      </c>
      <c r="AC128" s="120">
        <f t="shared" si="282"/>
        <v>23.571428571428573</v>
      </c>
      <c r="AL128">
        <f t="shared" si="57"/>
        <v>4368709</v>
      </c>
      <c r="AM128">
        <f t="shared" si="278"/>
        <v>0</v>
      </c>
      <c r="AN128">
        <f t="shared" si="280"/>
        <v>57895.571428571428</v>
      </c>
      <c r="AO128" s="3">
        <f t="shared" si="279"/>
        <v>6.9101035409113872E-4</v>
      </c>
    </row>
    <row r="129" spans="1:41" ht="13.8" x14ac:dyDescent="0.25">
      <c r="A129" s="95">
        <v>43987</v>
      </c>
      <c r="B129" s="81">
        <v>184924</v>
      </c>
      <c r="C129" s="81">
        <v>8658</v>
      </c>
      <c r="D129" s="81">
        <v>168480</v>
      </c>
      <c r="E129" s="81"/>
      <c r="F129" s="81">
        <f t="shared" si="266"/>
        <v>452</v>
      </c>
      <c r="G129" s="81">
        <f t="shared" si="267"/>
        <v>23</v>
      </c>
      <c r="H129" s="81">
        <f t="shared" si="268"/>
        <v>571</v>
      </c>
      <c r="I129" s="81">
        <f t="shared" si="269"/>
        <v>7786</v>
      </c>
      <c r="J129" s="82">
        <f t="shared" si="270"/>
        <v>5.7138924170128551E-2</v>
      </c>
      <c r="K129" s="82">
        <f t="shared" si="271"/>
        <v>2.9011099899091826E-3</v>
      </c>
      <c r="L129" s="82">
        <f t="shared" si="272"/>
        <v>7.2023208879919268E-2</v>
      </c>
      <c r="M129" s="81">
        <f t="shared" si="273"/>
        <v>0.76262187006865179</v>
      </c>
      <c r="N129" s="84">
        <f t="shared" si="274"/>
        <v>4.6819233847418401E-2</v>
      </c>
      <c r="O129" s="84"/>
      <c r="P129" s="85">
        <f t="shared" si="275"/>
        <v>0.91107698297679052</v>
      </c>
      <c r="Q129" s="87">
        <f t="shared" si="276"/>
        <v>4.6819233847418401E-2</v>
      </c>
      <c r="R129" s="96">
        <f t="shared" si="277"/>
        <v>4.210378317579111E-2</v>
      </c>
      <c r="AB129" s="119">
        <f t="shared" si="282"/>
        <v>286</v>
      </c>
      <c r="AC129" s="120">
        <f t="shared" si="282"/>
        <v>22</v>
      </c>
      <c r="AL129">
        <f t="shared" si="57"/>
        <v>4368709</v>
      </c>
      <c r="AM129">
        <f t="shared" si="278"/>
        <v>0</v>
      </c>
      <c r="AN129">
        <f t="shared" si="280"/>
        <v>57895.571428571428</v>
      </c>
      <c r="AO129" s="3">
        <f t="shared" si="279"/>
        <v>6.9101035409113872E-4</v>
      </c>
    </row>
    <row r="130" spans="1:41" ht="13.8" x14ac:dyDescent="0.25">
      <c r="A130" s="95">
        <v>43988</v>
      </c>
      <c r="B130" s="81">
        <v>185450</v>
      </c>
      <c r="C130" s="81">
        <v>8673</v>
      </c>
      <c r="D130" s="81">
        <v>168958</v>
      </c>
      <c r="E130" s="81"/>
      <c r="F130" s="81">
        <f t="shared" si="266"/>
        <v>526</v>
      </c>
      <c r="G130" s="81">
        <f t="shared" si="267"/>
        <v>15</v>
      </c>
      <c r="H130" s="81">
        <f t="shared" si="268"/>
        <v>478</v>
      </c>
      <c r="I130" s="81">
        <f t="shared" si="269"/>
        <v>7819</v>
      </c>
      <c r="J130" s="82">
        <f t="shared" si="270"/>
        <v>6.7706592692114473E-2</v>
      </c>
      <c r="K130" s="82">
        <f t="shared" si="271"/>
        <v>1.9265348060621629E-3</v>
      </c>
      <c r="L130" s="82">
        <f t="shared" si="272"/>
        <v>6.1392242486514259E-2</v>
      </c>
      <c r="M130" s="81">
        <f t="shared" si="273"/>
        <v>1.0692972225168422</v>
      </c>
      <c r="N130" s="84">
        <f t="shared" si="274"/>
        <v>4.6767322728498248E-2</v>
      </c>
      <c r="O130" s="84"/>
      <c r="P130" s="85">
        <f t="shared" si="275"/>
        <v>0.91107036937179831</v>
      </c>
      <c r="Q130" s="87">
        <f t="shared" si="276"/>
        <v>4.6767322728498248E-2</v>
      </c>
      <c r="R130" s="96">
        <f t="shared" si="277"/>
        <v>4.2162307899703433E-2</v>
      </c>
      <c r="AB130" s="119">
        <f t="shared" si="282"/>
        <v>323</v>
      </c>
      <c r="AC130" s="120">
        <f t="shared" si="282"/>
        <v>20.428571428571427</v>
      </c>
      <c r="AL130">
        <f t="shared" si="57"/>
        <v>4368709</v>
      </c>
      <c r="AM130">
        <f t="shared" si="278"/>
        <v>0</v>
      </c>
      <c r="AN130">
        <f t="shared" si="280"/>
        <v>57895.571428571428</v>
      </c>
      <c r="AO130" s="3">
        <f t="shared" si="279"/>
        <v>6.9101035409113872E-4</v>
      </c>
    </row>
    <row r="131" spans="1:41" ht="13.8" x14ac:dyDescent="0.25">
      <c r="A131" s="95">
        <v>43989</v>
      </c>
      <c r="B131" s="81">
        <v>185750</v>
      </c>
      <c r="C131" s="81">
        <v>8685</v>
      </c>
      <c r="D131" s="81">
        <v>169224</v>
      </c>
      <c r="E131" s="81">
        <v>4709695</v>
      </c>
      <c r="F131" s="81">
        <f t="shared" si="266"/>
        <v>300</v>
      </c>
      <c r="G131" s="81">
        <f t="shared" si="267"/>
        <v>12</v>
      </c>
      <c r="H131" s="81">
        <f t="shared" si="268"/>
        <v>266</v>
      </c>
      <c r="I131" s="81">
        <f t="shared" si="269"/>
        <v>7841</v>
      </c>
      <c r="J131" s="82">
        <f t="shared" si="270"/>
        <v>3.8453191256572407E-2</v>
      </c>
      <c r="K131" s="82">
        <f t="shared" si="271"/>
        <v>1.5347231103721704E-3</v>
      </c>
      <c r="L131" s="82">
        <f t="shared" si="272"/>
        <v>3.4019695613249773E-2</v>
      </c>
      <c r="M131" s="81">
        <f t="shared" si="273"/>
        <v>1.0815305842990635</v>
      </c>
      <c r="N131" s="84">
        <f t="shared" si="274"/>
        <v>4.6756393001345896E-2</v>
      </c>
      <c r="O131" s="84"/>
      <c r="P131" s="85">
        <f t="shared" si="275"/>
        <v>0.91103095558546432</v>
      </c>
      <c r="Q131" s="87">
        <f t="shared" si="276"/>
        <v>4.6756393001345896E-2</v>
      </c>
      <c r="R131" s="96">
        <f t="shared" si="277"/>
        <v>4.221265141318975E-2</v>
      </c>
      <c r="AB131" s="119">
        <f t="shared" si="282"/>
        <v>334.28571428571428</v>
      </c>
      <c r="AC131" s="120">
        <f t="shared" si="282"/>
        <v>20.714285714285715</v>
      </c>
      <c r="AL131">
        <f t="shared" si="57"/>
        <v>4709695</v>
      </c>
      <c r="AM131">
        <f t="shared" si="278"/>
        <v>340986</v>
      </c>
      <c r="AN131">
        <f t="shared" si="280"/>
        <v>48712.285714285717</v>
      </c>
      <c r="AO131" s="3">
        <f t="shared" si="279"/>
        <v>5.8140360254576846E-4</v>
      </c>
    </row>
    <row r="132" spans="1:41" ht="13.8" x14ac:dyDescent="0.25">
      <c r="A132" s="95">
        <v>43990</v>
      </c>
      <c r="B132" s="81">
        <v>186109</v>
      </c>
      <c r="C132" s="81">
        <v>8695</v>
      </c>
      <c r="D132" s="81">
        <v>169556</v>
      </c>
      <c r="E132" s="81"/>
      <c r="F132" s="81">
        <f t="shared" si="266"/>
        <v>359</v>
      </c>
      <c r="G132" s="81">
        <f t="shared" si="267"/>
        <v>10</v>
      </c>
      <c r="H132" s="81">
        <f t="shared" si="268"/>
        <v>332</v>
      </c>
      <c r="I132" s="81">
        <f t="shared" si="269"/>
        <v>7858</v>
      </c>
      <c r="J132" s="82">
        <f t="shared" si="270"/>
        <v>4.5886707785230477E-2</v>
      </c>
      <c r="K132" s="82">
        <f t="shared" si="271"/>
        <v>1.2753475322025251E-3</v>
      </c>
      <c r="L132" s="82">
        <f t="shared" si="272"/>
        <v>4.2341538069123837E-2</v>
      </c>
      <c r="M132" s="81">
        <f t="shared" si="273"/>
        <v>1.0520399875555326</v>
      </c>
      <c r="N132" s="84">
        <f t="shared" si="274"/>
        <v>4.6719932942522933E-2</v>
      </c>
      <c r="O132" s="84"/>
      <c r="P132" s="85">
        <f t="shared" si="275"/>
        <v>0.91105749856267026</v>
      </c>
      <c r="Q132" s="87">
        <f t="shared" si="276"/>
        <v>4.6719932942522933E-2</v>
      </c>
      <c r="R132" s="96">
        <f t="shared" si="277"/>
        <v>4.2222568494806767E-2</v>
      </c>
      <c r="AB132" s="119">
        <f t="shared" si="282"/>
        <v>359.28571428571428</v>
      </c>
      <c r="AC132" s="120">
        <f t="shared" si="282"/>
        <v>20</v>
      </c>
      <c r="AL132">
        <f t="shared" si="57"/>
        <v>4709695</v>
      </c>
      <c r="AM132">
        <f t="shared" si="278"/>
        <v>0</v>
      </c>
      <c r="AN132">
        <f t="shared" si="280"/>
        <v>48712.285714285717</v>
      </c>
      <c r="AO132" s="3">
        <f t="shared" si="279"/>
        <v>5.8140360254576846E-4</v>
      </c>
    </row>
    <row r="133" spans="1:41" ht="13.8" x14ac:dyDescent="0.25">
      <c r="A133" s="95">
        <v>43991</v>
      </c>
      <c r="B133" s="81">
        <v>186506</v>
      </c>
      <c r="C133" s="81">
        <v>8736</v>
      </c>
      <c r="D133" s="81">
        <v>170129</v>
      </c>
      <c r="E133" s="81"/>
      <c r="F133" s="81">
        <f t="shared" si="266"/>
        <v>397</v>
      </c>
      <c r="G133" s="81">
        <f t="shared" si="267"/>
        <v>41</v>
      </c>
      <c r="H133" s="81">
        <f t="shared" si="268"/>
        <v>573</v>
      </c>
      <c r="I133" s="81">
        <f t="shared" si="269"/>
        <v>7641</v>
      </c>
      <c r="J133" s="82">
        <f t="shared" si="270"/>
        <v>5.0634234925053825E-2</v>
      </c>
      <c r="K133" s="82">
        <f t="shared" si="271"/>
        <v>5.2176126240773731E-3</v>
      </c>
      <c r="L133" s="82">
        <f t="shared" si="272"/>
        <v>7.2919317892593538E-2</v>
      </c>
      <c r="M133" s="81">
        <f t="shared" si="273"/>
        <v>0.64801924762389729</v>
      </c>
      <c r="N133" s="84">
        <f t="shared" si="274"/>
        <v>4.6840316129239813E-2</v>
      </c>
      <c r="O133" s="84"/>
      <c r="P133" s="85">
        <f t="shared" si="275"/>
        <v>0.91219049253107143</v>
      </c>
      <c r="Q133" s="87">
        <f t="shared" si="276"/>
        <v>4.6840316129239813E-2</v>
      </c>
      <c r="R133" s="96">
        <f t="shared" si="277"/>
        <v>4.0969191339688793E-2</v>
      </c>
      <c r="AB133" s="119">
        <f t="shared" si="282"/>
        <v>375.28571428571428</v>
      </c>
      <c r="AC133" s="120">
        <f t="shared" si="282"/>
        <v>24.714285714285715</v>
      </c>
      <c r="AL133">
        <f t="shared" si="57"/>
        <v>4709695</v>
      </c>
      <c r="AM133">
        <f t="shared" si="278"/>
        <v>0</v>
      </c>
      <c r="AN133">
        <f t="shared" si="280"/>
        <v>48712.285714285717</v>
      </c>
      <c r="AO133" s="3">
        <f t="shared" si="279"/>
        <v>5.8140360254576846E-4</v>
      </c>
    </row>
    <row r="134" spans="1:41" ht="13.8" x14ac:dyDescent="0.25">
      <c r="A134" s="95">
        <v>43992</v>
      </c>
      <c r="B134" s="81">
        <v>186522</v>
      </c>
      <c r="C134" s="81">
        <v>8752</v>
      </c>
      <c r="D134" s="81">
        <v>170630</v>
      </c>
      <c r="E134" s="81"/>
      <c r="F134" s="81">
        <f t="shared" si="266"/>
        <v>16</v>
      </c>
      <c r="G134" s="81">
        <f t="shared" si="267"/>
        <v>16</v>
      </c>
      <c r="H134" s="81">
        <f t="shared" si="268"/>
        <v>501</v>
      </c>
      <c r="I134" s="81">
        <f t="shared" si="269"/>
        <v>7140</v>
      </c>
      <c r="J134" s="82">
        <f t="shared" si="270"/>
        <v>2.0986384011283297E-3</v>
      </c>
      <c r="K134" s="82">
        <f t="shared" si="271"/>
        <v>2.0939667582777124E-3</v>
      </c>
      <c r="L134" s="82">
        <f t="shared" si="272"/>
        <v>6.5567334118570866E-2</v>
      </c>
      <c r="M134" s="81">
        <f t="shared" si="273"/>
        <v>3.1016820160583304E-2</v>
      </c>
      <c r="N134" s="84">
        <f t="shared" si="274"/>
        <v>4.692207889685935E-2</v>
      </c>
      <c r="O134" s="84"/>
      <c r="P134" s="85">
        <f t="shared" si="275"/>
        <v>0.91479825436141582</v>
      </c>
      <c r="Q134" s="87">
        <f t="shared" si="276"/>
        <v>4.692207889685935E-2</v>
      </c>
      <c r="R134" s="96">
        <f t="shared" si="277"/>
        <v>3.8279666741724783E-2</v>
      </c>
      <c r="AB134" s="119">
        <f t="shared" si="282"/>
        <v>343</v>
      </c>
      <c r="AC134" s="120">
        <f t="shared" si="282"/>
        <v>21.428571428571427</v>
      </c>
      <c r="AL134">
        <f t="shared" ref="AL134:AL197" si="283">IF(E134="",AL133,E134)</f>
        <v>4709695</v>
      </c>
      <c r="AM134">
        <f t="shared" si="278"/>
        <v>0</v>
      </c>
      <c r="AN134">
        <f t="shared" si="280"/>
        <v>48712.285714285717</v>
      </c>
      <c r="AO134" s="3">
        <f t="shared" si="279"/>
        <v>5.8140360254576846E-4</v>
      </c>
    </row>
    <row r="135" spans="1:41" ht="13.8" x14ac:dyDescent="0.25">
      <c r="A135" s="95">
        <v>43993</v>
      </c>
      <c r="B135" s="81">
        <v>186691</v>
      </c>
      <c r="C135" s="81">
        <v>8772</v>
      </c>
      <c r="D135" s="81">
        <v>170961</v>
      </c>
      <c r="E135" s="81"/>
      <c r="F135" s="81">
        <f t="shared" ref="F135:F147" si="284">B135-B134</f>
        <v>169</v>
      </c>
      <c r="G135" s="81">
        <f t="shared" ref="G135:G147" si="285">C135-C134</f>
        <v>20</v>
      </c>
      <c r="H135" s="81">
        <f t="shared" ref="H135:H147" si="286">D135-D134</f>
        <v>331</v>
      </c>
      <c r="I135" s="81">
        <f t="shared" ref="I135:I147" si="287">B135-C135-D135</f>
        <v>6958</v>
      </c>
      <c r="J135" s="82">
        <f t="shared" ref="J135:J147" si="288">F135/I134*$B$2/($B$2-B134)</f>
        <v>2.3722278944092994E-2</v>
      </c>
      <c r="K135" s="82">
        <f t="shared" ref="K135:K147" si="289">G135/I134</f>
        <v>2.8011204481792717E-3</v>
      </c>
      <c r="L135" s="82">
        <f t="shared" ref="L135:L147" si="290">H135/I134</f>
        <v>4.6358543417366949E-2</v>
      </c>
      <c r="M135" s="81">
        <f t="shared" ref="M135:M147" si="291">J135/(K135+L135)</f>
        <v>0.48255575971744724</v>
      </c>
      <c r="N135" s="84">
        <f t="shared" ref="N135:N147" si="292">C135/B135</f>
        <v>4.6986732086710128E-2</v>
      </c>
      <c r="O135" s="84"/>
      <c r="P135" s="85">
        <f t="shared" ref="P135:P147" si="293">D135/B135</f>
        <v>0.91574312634245891</v>
      </c>
      <c r="Q135" s="87">
        <f t="shared" ref="Q135:Q147" si="294">N135</f>
        <v>4.6986732086710128E-2</v>
      </c>
      <c r="R135" s="96">
        <f t="shared" ref="R135:R147" si="295">IF(P135="","",1-SUM(P135:Q135))</f>
        <v>3.7270141570830972E-2</v>
      </c>
      <c r="AB135" s="119">
        <f t="shared" si="282"/>
        <v>317</v>
      </c>
      <c r="AC135" s="120">
        <f t="shared" si="282"/>
        <v>19.571428571428573</v>
      </c>
      <c r="AL135">
        <f t="shared" si="283"/>
        <v>4709695</v>
      </c>
      <c r="AM135">
        <f t="shared" si="278"/>
        <v>0</v>
      </c>
      <c r="AN135">
        <f t="shared" si="280"/>
        <v>48712.285714285717</v>
      </c>
      <c r="AO135" s="3">
        <f t="shared" si="279"/>
        <v>5.8140360254576846E-4</v>
      </c>
    </row>
    <row r="136" spans="1:41" ht="13.8" x14ac:dyDescent="0.25">
      <c r="A136" s="95">
        <v>43994</v>
      </c>
      <c r="B136" s="81">
        <v>187226</v>
      </c>
      <c r="C136" s="81">
        <v>8783</v>
      </c>
      <c r="D136" s="81">
        <v>171535</v>
      </c>
      <c r="E136" s="81"/>
      <c r="F136" s="81">
        <f t="shared" si="284"/>
        <v>535</v>
      </c>
      <c r="G136" s="81">
        <f t="shared" si="285"/>
        <v>11</v>
      </c>
      <c r="H136" s="81">
        <f t="shared" si="286"/>
        <v>574</v>
      </c>
      <c r="I136" s="81">
        <f t="shared" si="287"/>
        <v>6908</v>
      </c>
      <c r="J136" s="82">
        <f t="shared" si="288"/>
        <v>7.7061622932106E-2</v>
      </c>
      <c r="K136" s="82">
        <f t="shared" si="289"/>
        <v>1.5809140557631503E-3</v>
      </c>
      <c r="L136" s="82">
        <f t="shared" si="290"/>
        <v>8.249496981891348E-2</v>
      </c>
      <c r="M136" s="81">
        <f t="shared" si="291"/>
        <v>0.91657226044716855</v>
      </c>
      <c r="N136" s="84">
        <f t="shared" si="292"/>
        <v>4.6911219595568994E-2</v>
      </c>
      <c r="O136" s="84"/>
      <c r="P136" s="85">
        <f t="shared" si="293"/>
        <v>0.91619219552839881</v>
      </c>
      <c r="Q136" s="87">
        <f t="shared" si="294"/>
        <v>4.6911219595568994E-2</v>
      </c>
      <c r="R136" s="96">
        <f t="shared" si="295"/>
        <v>3.6896584876032201E-2</v>
      </c>
      <c r="AB136" s="119">
        <f t="shared" si="282"/>
        <v>328.85714285714283</v>
      </c>
      <c r="AC136" s="120">
        <f t="shared" si="282"/>
        <v>17.857142857142858</v>
      </c>
      <c r="AL136">
        <f t="shared" si="283"/>
        <v>4709695</v>
      </c>
      <c r="AM136">
        <f t="shared" si="278"/>
        <v>0</v>
      </c>
      <c r="AN136">
        <f t="shared" si="280"/>
        <v>48712.285714285717</v>
      </c>
      <c r="AO136" s="3">
        <f t="shared" si="279"/>
        <v>5.8140360254576846E-4</v>
      </c>
    </row>
    <row r="137" spans="1:41" ht="13.8" x14ac:dyDescent="0.25">
      <c r="A137" s="95">
        <v>43995</v>
      </c>
      <c r="B137" s="81">
        <v>187267</v>
      </c>
      <c r="C137" s="81">
        <v>8793</v>
      </c>
      <c r="D137" s="81">
        <v>171970</v>
      </c>
      <c r="E137" s="81"/>
      <c r="F137" s="81">
        <f t="shared" si="284"/>
        <v>41</v>
      </c>
      <c r="G137" s="81">
        <f t="shared" si="285"/>
        <v>10</v>
      </c>
      <c r="H137" s="81">
        <f t="shared" si="286"/>
        <v>435</v>
      </c>
      <c r="I137" s="81">
        <f t="shared" si="287"/>
        <v>6504</v>
      </c>
      <c r="J137" s="82">
        <f t="shared" si="288"/>
        <v>5.9484402100075428E-3</v>
      </c>
      <c r="K137" s="82">
        <f t="shared" si="289"/>
        <v>1.4475969889982628E-3</v>
      </c>
      <c r="L137" s="82">
        <f t="shared" si="290"/>
        <v>6.2970469021424433E-2</v>
      </c>
      <c r="M137" s="81">
        <f t="shared" si="291"/>
        <v>9.2341179709510349E-2</v>
      </c>
      <c r="N137" s="84">
        <f t="shared" si="292"/>
        <v>4.6954348603865069E-2</v>
      </c>
      <c r="O137" s="84"/>
      <c r="P137" s="85">
        <f t="shared" si="293"/>
        <v>0.91831449214223537</v>
      </c>
      <c r="Q137" s="87">
        <f t="shared" si="294"/>
        <v>4.6954348603865069E-2</v>
      </c>
      <c r="R137" s="96">
        <f t="shared" si="295"/>
        <v>3.4731159253899579E-2</v>
      </c>
      <c r="AB137" s="119">
        <f t="shared" si="282"/>
        <v>259.57142857142856</v>
      </c>
      <c r="AC137" s="120">
        <f t="shared" si="282"/>
        <v>17.142857142857142</v>
      </c>
      <c r="AL137">
        <f t="shared" si="283"/>
        <v>4709695</v>
      </c>
      <c r="AM137">
        <f t="shared" si="278"/>
        <v>0</v>
      </c>
      <c r="AN137">
        <f t="shared" si="280"/>
        <v>48712.285714285717</v>
      </c>
      <c r="AO137" s="3">
        <f t="shared" si="279"/>
        <v>5.8140360254576846E-4</v>
      </c>
    </row>
    <row r="138" spans="1:41" ht="13.8" x14ac:dyDescent="0.25">
      <c r="A138" s="95">
        <v>43996</v>
      </c>
      <c r="B138" s="81">
        <v>187518</v>
      </c>
      <c r="C138" s="81">
        <v>8801</v>
      </c>
      <c r="D138" s="81">
        <v>172089</v>
      </c>
      <c r="E138" s="81">
        <v>5036891</v>
      </c>
      <c r="F138" s="81">
        <f t="shared" si="284"/>
        <v>251</v>
      </c>
      <c r="G138" s="81">
        <f t="shared" si="285"/>
        <v>8</v>
      </c>
      <c r="H138" s="81">
        <f t="shared" si="286"/>
        <v>119</v>
      </c>
      <c r="I138" s="81">
        <f t="shared" si="287"/>
        <v>6628</v>
      </c>
      <c r="J138" s="82">
        <f t="shared" si="288"/>
        <v>3.8678086004034884E-2</v>
      </c>
      <c r="K138" s="82">
        <f t="shared" si="289"/>
        <v>1.2300123001230013E-3</v>
      </c>
      <c r="L138" s="82">
        <f t="shared" si="290"/>
        <v>1.8296432964329642E-2</v>
      </c>
      <c r="M138" s="81">
        <f t="shared" si="291"/>
        <v>1.9808052863798653</v>
      </c>
      <c r="N138" s="84">
        <f t="shared" si="292"/>
        <v>4.6934160987211891E-2</v>
      </c>
      <c r="O138" s="84"/>
      <c r="P138" s="85">
        <f t="shared" si="293"/>
        <v>0.91771989888970662</v>
      </c>
      <c r="Q138" s="87">
        <f t="shared" si="294"/>
        <v>4.6934160987211891E-2</v>
      </c>
      <c r="R138" s="96">
        <f t="shared" si="295"/>
        <v>3.5345940123081454E-2</v>
      </c>
      <c r="AB138" s="119">
        <f t="shared" si="282"/>
        <v>252.57142857142858</v>
      </c>
      <c r="AC138" s="120">
        <f t="shared" si="282"/>
        <v>16.571428571428573</v>
      </c>
      <c r="AL138">
        <f t="shared" si="283"/>
        <v>5036891</v>
      </c>
      <c r="AM138">
        <f t="shared" si="278"/>
        <v>327196</v>
      </c>
      <c r="AN138">
        <f t="shared" si="280"/>
        <v>46742.285714285717</v>
      </c>
      <c r="AO138" s="3">
        <f t="shared" si="279"/>
        <v>5.5789074372134125E-4</v>
      </c>
    </row>
    <row r="139" spans="1:41" ht="13.8" x14ac:dyDescent="0.25">
      <c r="A139" s="95">
        <v>43997</v>
      </c>
      <c r="B139" s="81">
        <v>187682</v>
      </c>
      <c r="C139" s="81">
        <v>8807</v>
      </c>
      <c r="D139" s="81">
        <v>172692</v>
      </c>
      <c r="E139" s="81"/>
      <c r="F139" s="81">
        <f t="shared" si="284"/>
        <v>164</v>
      </c>
      <c r="G139" s="81">
        <f t="shared" si="285"/>
        <v>6</v>
      </c>
      <c r="H139" s="81">
        <f t="shared" si="286"/>
        <v>603</v>
      </c>
      <c r="I139" s="81">
        <f t="shared" si="287"/>
        <v>6183</v>
      </c>
      <c r="J139" s="82">
        <f t="shared" si="288"/>
        <v>2.4799015391274427E-2</v>
      </c>
      <c r="K139" s="82">
        <f t="shared" si="289"/>
        <v>9.0525045262522627E-4</v>
      </c>
      <c r="L139" s="82">
        <f t="shared" si="290"/>
        <v>9.0977670488835247E-2</v>
      </c>
      <c r="M139" s="81">
        <f t="shared" si="291"/>
        <v>0.26989798688565991</v>
      </c>
      <c r="N139" s="84">
        <f t="shared" si="292"/>
        <v>4.6925118018776441E-2</v>
      </c>
      <c r="O139" s="84"/>
      <c r="P139" s="85">
        <f t="shared" si="293"/>
        <v>0.92013085964557073</v>
      </c>
      <c r="Q139" s="87">
        <f t="shared" si="294"/>
        <v>4.6925118018776441E-2</v>
      </c>
      <c r="R139" s="96">
        <f t="shared" si="295"/>
        <v>3.2944022335652856E-2</v>
      </c>
      <c r="AB139" s="119">
        <f t="shared" si="282"/>
        <v>224.71428571428572</v>
      </c>
      <c r="AC139" s="120">
        <f t="shared" si="282"/>
        <v>16</v>
      </c>
      <c r="AL139">
        <f t="shared" si="283"/>
        <v>5036891</v>
      </c>
      <c r="AM139">
        <f t="shared" si="278"/>
        <v>0</v>
      </c>
      <c r="AN139">
        <f t="shared" si="280"/>
        <v>46742.285714285717</v>
      </c>
      <c r="AO139" s="3">
        <f t="shared" si="279"/>
        <v>5.5789074372134125E-4</v>
      </c>
    </row>
    <row r="140" spans="1:41" ht="13.8" x14ac:dyDescent="0.25">
      <c r="A140" s="95">
        <v>43998</v>
      </c>
      <c r="B140" s="81">
        <v>188252</v>
      </c>
      <c r="C140" s="81">
        <v>8820</v>
      </c>
      <c r="D140" s="81">
        <v>172842</v>
      </c>
      <c r="E140" s="81"/>
      <c r="F140" s="81">
        <f t="shared" si="284"/>
        <v>570</v>
      </c>
      <c r="G140" s="81">
        <f t="shared" si="285"/>
        <v>13</v>
      </c>
      <c r="H140" s="81">
        <f t="shared" si="286"/>
        <v>150</v>
      </c>
      <c r="I140" s="81">
        <f t="shared" si="287"/>
        <v>6590</v>
      </c>
      <c r="J140" s="82">
        <f t="shared" si="288"/>
        <v>9.2395230025887301E-2</v>
      </c>
      <c r="K140" s="82">
        <f t="shared" si="289"/>
        <v>2.1025392204431508E-3</v>
      </c>
      <c r="L140" s="82">
        <f t="shared" si="290"/>
        <v>2.4260067928190198E-2</v>
      </c>
      <c r="M140" s="81">
        <f t="shared" si="291"/>
        <v>3.5047834800617252</v>
      </c>
      <c r="N140" s="84">
        <f t="shared" si="292"/>
        <v>4.6852091876845928E-2</v>
      </c>
      <c r="O140" s="84"/>
      <c r="P140" s="85">
        <f t="shared" si="293"/>
        <v>0.9181416399294563</v>
      </c>
      <c r="Q140" s="87">
        <f t="shared" si="294"/>
        <v>4.6852091876845928E-2</v>
      </c>
      <c r="R140" s="96">
        <f t="shared" si="295"/>
        <v>3.5006268193697787E-2</v>
      </c>
      <c r="AB140" s="119">
        <f t="shared" ref="AB140:AC162" si="296">AVERAGE(F134:F140)</f>
        <v>249.42857142857142</v>
      </c>
      <c r="AC140" s="120">
        <f t="shared" si="296"/>
        <v>12</v>
      </c>
      <c r="AL140">
        <f t="shared" si="283"/>
        <v>5036891</v>
      </c>
      <c r="AM140">
        <f t="shared" si="278"/>
        <v>0</v>
      </c>
      <c r="AN140">
        <f t="shared" si="280"/>
        <v>46742.285714285717</v>
      </c>
      <c r="AO140" s="3">
        <f t="shared" si="279"/>
        <v>5.5789074372134125E-4</v>
      </c>
    </row>
    <row r="141" spans="1:41" ht="13.8" x14ac:dyDescent="0.25">
      <c r="A141" s="95">
        <v>43999</v>
      </c>
      <c r="B141" s="81">
        <v>188604</v>
      </c>
      <c r="C141" s="81">
        <v>8851</v>
      </c>
      <c r="D141" s="81">
        <v>173599</v>
      </c>
      <c r="E141" s="81"/>
      <c r="F141" s="81">
        <f t="shared" si="284"/>
        <v>352</v>
      </c>
      <c r="G141" s="81">
        <f t="shared" si="285"/>
        <v>31</v>
      </c>
      <c r="H141" s="81">
        <f t="shared" si="286"/>
        <v>757</v>
      </c>
      <c r="I141" s="81">
        <f t="shared" si="287"/>
        <v>6154</v>
      </c>
      <c r="J141" s="82">
        <f t="shared" si="288"/>
        <v>5.3534549448661761E-2</v>
      </c>
      <c r="K141" s="82">
        <f t="shared" si="289"/>
        <v>4.7040971168437022E-3</v>
      </c>
      <c r="L141" s="82">
        <f t="shared" si="290"/>
        <v>0.11487101669195751</v>
      </c>
      <c r="M141" s="81">
        <f t="shared" si="291"/>
        <v>0.44770644780035662</v>
      </c>
      <c r="N141" s="84">
        <f t="shared" si="292"/>
        <v>4.6929015291298171E-2</v>
      </c>
      <c r="O141" s="84"/>
      <c r="P141" s="85">
        <f t="shared" si="293"/>
        <v>0.9204417721787449</v>
      </c>
      <c r="Q141" s="87">
        <f t="shared" si="294"/>
        <v>4.6929015291298171E-2</v>
      </c>
      <c r="R141" s="96">
        <f t="shared" si="295"/>
        <v>3.2629212529956986E-2</v>
      </c>
      <c r="AB141" s="119">
        <f t="shared" si="296"/>
        <v>297.42857142857144</v>
      </c>
      <c r="AC141" s="120">
        <f t="shared" si="296"/>
        <v>14.142857142857142</v>
      </c>
      <c r="AL141">
        <f t="shared" si="283"/>
        <v>5036891</v>
      </c>
      <c r="AM141">
        <f t="shared" si="278"/>
        <v>0</v>
      </c>
      <c r="AN141">
        <f t="shared" si="280"/>
        <v>46742.285714285717</v>
      </c>
      <c r="AO141" s="3">
        <f t="shared" si="279"/>
        <v>5.5789074372134125E-4</v>
      </c>
    </row>
    <row r="142" spans="1:41" ht="13.8" x14ac:dyDescent="0.25">
      <c r="A142" s="95">
        <v>44000</v>
      </c>
      <c r="B142" s="81">
        <v>189817</v>
      </c>
      <c r="C142" s="81">
        <v>8875</v>
      </c>
      <c r="D142" s="81">
        <v>173847</v>
      </c>
      <c r="E142" s="81"/>
      <c r="F142" s="81">
        <f t="shared" si="284"/>
        <v>1213</v>
      </c>
      <c r="G142" s="81">
        <f t="shared" si="285"/>
        <v>24</v>
      </c>
      <c r="H142" s="81">
        <f t="shared" si="286"/>
        <v>248</v>
      </c>
      <c r="I142" s="81">
        <f t="shared" si="287"/>
        <v>7095</v>
      </c>
      <c r="J142" s="82">
        <f t="shared" si="288"/>
        <v>0.19755227745164261</v>
      </c>
      <c r="K142" s="82">
        <f t="shared" si="289"/>
        <v>3.8999025024374391E-3</v>
      </c>
      <c r="L142" s="82">
        <f t="shared" si="290"/>
        <v>4.0298992525186872E-2</v>
      </c>
      <c r="M142" s="81">
        <f t="shared" si="291"/>
        <v>4.4696202773434139</v>
      </c>
      <c r="N142" s="84">
        <f t="shared" si="292"/>
        <v>4.6755559301853891E-2</v>
      </c>
      <c r="O142" s="84"/>
      <c r="P142" s="85">
        <f t="shared" si="293"/>
        <v>0.91586633441683307</v>
      </c>
      <c r="Q142" s="87">
        <f t="shared" si="294"/>
        <v>4.6755559301853891E-2</v>
      </c>
      <c r="R142" s="96">
        <f t="shared" si="295"/>
        <v>3.7378106281312995E-2</v>
      </c>
      <c r="AB142" s="119">
        <f t="shared" si="296"/>
        <v>446.57142857142856</v>
      </c>
      <c r="AC142" s="120">
        <f t="shared" si="296"/>
        <v>14.714285714285714</v>
      </c>
      <c r="AL142">
        <f t="shared" si="283"/>
        <v>5036891</v>
      </c>
      <c r="AM142">
        <f t="shared" si="278"/>
        <v>0</v>
      </c>
      <c r="AN142">
        <f t="shared" si="280"/>
        <v>46742.285714285717</v>
      </c>
      <c r="AO142" s="3">
        <f t="shared" si="279"/>
        <v>5.5789074372134125E-4</v>
      </c>
    </row>
    <row r="143" spans="1:41" ht="13.8" x14ac:dyDescent="0.25">
      <c r="A143" s="95">
        <v>44001</v>
      </c>
      <c r="B143" s="81">
        <v>190299</v>
      </c>
      <c r="C143" s="81">
        <v>8887</v>
      </c>
      <c r="D143" s="81">
        <v>173972</v>
      </c>
      <c r="E143" s="81"/>
      <c r="F143" s="81">
        <f t="shared" si="284"/>
        <v>482</v>
      </c>
      <c r="G143" s="81">
        <f t="shared" si="285"/>
        <v>12</v>
      </c>
      <c r="H143" s="81">
        <f t="shared" si="286"/>
        <v>125</v>
      </c>
      <c r="I143" s="81">
        <f t="shared" si="287"/>
        <v>7440</v>
      </c>
      <c r="J143" s="82">
        <f t="shared" si="288"/>
        <v>6.8089425844146317E-2</v>
      </c>
      <c r="K143" s="82">
        <f t="shared" si="289"/>
        <v>1.6913319238900633E-3</v>
      </c>
      <c r="L143" s="82">
        <f t="shared" si="290"/>
        <v>1.7618040873854827E-2</v>
      </c>
      <c r="M143" s="81">
        <f t="shared" si="291"/>
        <v>3.5262370537534173</v>
      </c>
      <c r="N143" s="84">
        <f t="shared" si="292"/>
        <v>4.6700192854402807E-2</v>
      </c>
      <c r="O143" s="84"/>
      <c r="P143" s="85">
        <f t="shared" si="293"/>
        <v>0.91420343774796509</v>
      </c>
      <c r="Q143" s="87">
        <f t="shared" si="294"/>
        <v>4.6700192854402807E-2</v>
      </c>
      <c r="R143" s="96">
        <f t="shared" si="295"/>
        <v>3.9096369397632058E-2</v>
      </c>
      <c r="AB143" s="119">
        <f t="shared" si="296"/>
        <v>439</v>
      </c>
      <c r="AC143" s="120">
        <f t="shared" si="296"/>
        <v>14.857142857142858</v>
      </c>
      <c r="AL143">
        <f t="shared" si="283"/>
        <v>5036891</v>
      </c>
      <c r="AM143">
        <f t="shared" si="278"/>
        <v>0</v>
      </c>
      <c r="AN143">
        <f t="shared" si="280"/>
        <v>46742.285714285717</v>
      </c>
      <c r="AO143" s="3">
        <f t="shared" si="279"/>
        <v>5.5789074372134125E-4</v>
      </c>
    </row>
    <row r="144" spans="1:41" ht="13.8" x14ac:dyDescent="0.25">
      <c r="A144" s="95">
        <v>44002</v>
      </c>
      <c r="B144" s="81">
        <v>190670</v>
      </c>
      <c r="C144" s="81">
        <v>8895</v>
      </c>
      <c r="D144" s="81">
        <v>174609</v>
      </c>
      <c r="E144" s="81"/>
      <c r="F144" s="81">
        <f t="shared" si="284"/>
        <v>371</v>
      </c>
      <c r="G144" s="81">
        <f t="shared" si="285"/>
        <v>8</v>
      </c>
      <c r="H144" s="81">
        <f t="shared" si="286"/>
        <v>637</v>
      </c>
      <c r="I144" s="81">
        <f t="shared" si="287"/>
        <v>7166</v>
      </c>
      <c r="J144" s="82">
        <f t="shared" si="288"/>
        <v>4.9979109266396225E-2</v>
      </c>
      <c r="K144" s="82">
        <f t="shared" si="289"/>
        <v>1.0752688172043011E-3</v>
      </c>
      <c r="L144" s="82">
        <f t="shared" si="290"/>
        <v>8.5618279569892472E-2</v>
      </c>
      <c r="M144" s="81">
        <f t="shared" si="291"/>
        <v>0.57650321386354719</v>
      </c>
      <c r="N144" s="84">
        <f t="shared" si="292"/>
        <v>4.6651282320239157E-2</v>
      </c>
      <c r="O144" s="84"/>
      <c r="P144" s="85">
        <f t="shared" si="293"/>
        <v>0.91576545864582792</v>
      </c>
      <c r="Q144" s="87">
        <f t="shared" si="294"/>
        <v>4.6651282320239157E-2</v>
      </c>
      <c r="R144" s="96">
        <f t="shared" si="295"/>
        <v>3.7583259033932892E-2</v>
      </c>
      <c r="AB144" s="119">
        <f t="shared" si="296"/>
        <v>486.14285714285717</v>
      </c>
      <c r="AC144" s="120">
        <f t="shared" si="296"/>
        <v>14.571428571428571</v>
      </c>
      <c r="AL144">
        <f t="shared" si="283"/>
        <v>5036891</v>
      </c>
      <c r="AM144">
        <f t="shared" si="278"/>
        <v>0</v>
      </c>
      <c r="AN144">
        <f t="shared" si="280"/>
        <v>46742.285714285717</v>
      </c>
      <c r="AO144" s="3">
        <f t="shared" si="279"/>
        <v>5.5789074372134125E-4</v>
      </c>
    </row>
    <row r="145" spans="1:41" ht="13.8" x14ac:dyDescent="0.25">
      <c r="A145" s="95">
        <v>44003</v>
      </c>
      <c r="B145" s="81">
        <v>191272</v>
      </c>
      <c r="C145" s="81">
        <v>8895</v>
      </c>
      <c r="D145" s="81">
        <v>174740</v>
      </c>
      <c r="E145" s="81">
        <v>5425078</v>
      </c>
      <c r="F145" s="81">
        <f t="shared" si="284"/>
        <v>602</v>
      </c>
      <c r="G145" s="81">
        <f t="shared" si="285"/>
        <v>0</v>
      </c>
      <c r="H145" s="81">
        <f t="shared" si="286"/>
        <v>131</v>
      </c>
      <c r="I145" s="81">
        <f t="shared" si="287"/>
        <v>7637</v>
      </c>
      <c r="J145" s="82">
        <f t="shared" si="288"/>
        <v>8.4199430221278418E-2</v>
      </c>
      <c r="K145" s="82">
        <f t="shared" si="289"/>
        <v>0</v>
      </c>
      <c r="L145" s="82">
        <f t="shared" si="290"/>
        <v>1.8280770304214346E-2</v>
      </c>
      <c r="M145" s="81">
        <f t="shared" si="291"/>
        <v>4.6059016562265738</v>
      </c>
      <c r="N145" s="84">
        <f t="shared" si="292"/>
        <v>4.6504454389560419E-2</v>
      </c>
      <c r="O145" s="84"/>
      <c r="P145" s="85">
        <f t="shared" si="293"/>
        <v>0.913568112426283</v>
      </c>
      <c r="Q145" s="87">
        <f t="shared" si="294"/>
        <v>4.6504454389560419E-2</v>
      </c>
      <c r="R145" s="96">
        <f t="shared" si="295"/>
        <v>3.9927433184156591E-2</v>
      </c>
      <c r="AB145" s="119">
        <f t="shared" si="296"/>
        <v>536.28571428571433</v>
      </c>
      <c r="AC145" s="120">
        <f t="shared" si="296"/>
        <v>13.428571428571429</v>
      </c>
      <c r="AL145">
        <f t="shared" si="283"/>
        <v>5425078</v>
      </c>
      <c r="AM145">
        <f t="shared" si="278"/>
        <v>388187</v>
      </c>
      <c r="AN145">
        <f t="shared" si="280"/>
        <v>55455.285714285717</v>
      </c>
      <c r="AO145" s="3">
        <f t="shared" si="279"/>
        <v>6.6188441830876995E-4</v>
      </c>
    </row>
    <row r="146" spans="1:41" ht="13.8" x14ac:dyDescent="0.25">
      <c r="A146" s="95">
        <v>44004</v>
      </c>
      <c r="B146" s="81">
        <v>191768</v>
      </c>
      <c r="C146" s="81">
        <v>8899</v>
      </c>
      <c r="D146" s="81">
        <v>175143</v>
      </c>
      <c r="E146" s="81"/>
      <c r="F146" s="81">
        <f t="shared" si="284"/>
        <v>496</v>
      </c>
      <c r="G146" s="81">
        <f t="shared" si="285"/>
        <v>4</v>
      </c>
      <c r="H146" s="81">
        <f t="shared" si="286"/>
        <v>403</v>
      </c>
      <c r="I146" s="81">
        <f t="shared" si="287"/>
        <v>7726</v>
      </c>
      <c r="J146" s="82">
        <f t="shared" si="288"/>
        <v>6.5095576670234384E-2</v>
      </c>
      <c r="K146" s="82">
        <f t="shared" si="289"/>
        <v>5.2376587665313608E-4</v>
      </c>
      <c r="L146" s="82">
        <f t="shared" si="290"/>
        <v>5.2769412072803459E-2</v>
      </c>
      <c r="M146" s="81">
        <f t="shared" si="291"/>
        <v>1.2214617175198526</v>
      </c>
      <c r="N146" s="84">
        <f t="shared" si="292"/>
        <v>4.6405031079220727E-2</v>
      </c>
      <c r="O146" s="84"/>
      <c r="P146" s="85">
        <f t="shared" si="293"/>
        <v>0.91330670393392011</v>
      </c>
      <c r="Q146" s="87">
        <f t="shared" si="294"/>
        <v>4.6405031079220727E-2</v>
      </c>
      <c r="R146" s="96">
        <f t="shared" si="295"/>
        <v>4.0288264986859224E-2</v>
      </c>
      <c r="AB146" s="119">
        <f t="shared" si="296"/>
        <v>583.71428571428567</v>
      </c>
      <c r="AC146" s="120">
        <f t="shared" si="296"/>
        <v>13.142857142857142</v>
      </c>
      <c r="AL146">
        <f t="shared" si="283"/>
        <v>5425078</v>
      </c>
      <c r="AM146">
        <f t="shared" si="278"/>
        <v>0</v>
      </c>
      <c r="AN146">
        <f t="shared" si="280"/>
        <v>55455.285714285717</v>
      </c>
      <c r="AO146" s="3">
        <f t="shared" si="279"/>
        <v>6.6188441830876995E-4</v>
      </c>
    </row>
    <row r="147" spans="1:41" ht="13.8" x14ac:dyDescent="0.25">
      <c r="A147" s="95">
        <v>44005</v>
      </c>
      <c r="B147" s="81">
        <v>192480</v>
      </c>
      <c r="C147" s="81">
        <v>8914</v>
      </c>
      <c r="D147" s="81">
        <v>175825</v>
      </c>
      <c r="E147" s="81"/>
      <c r="F147" s="81">
        <f t="shared" si="284"/>
        <v>712</v>
      </c>
      <c r="G147" s="81">
        <f t="shared" si="285"/>
        <v>15</v>
      </c>
      <c r="H147" s="81">
        <f t="shared" si="286"/>
        <v>682</v>
      </c>
      <c r="I147" s="81">
        <f t="shared" si="287"/>
        <v>7741</v>
      </c>
      <c r="J147" s="82">
        <f t="shared" si="288"/>
        <v>9.2367770169774696E-2</v>
      </c>
      <c r="K147" s="82">
        <f t="shared" si="289"/>
        <v>1.9414962464405902E-3</v>
      </c>
      <c r="L147" s="82">
        <f t="shared" si="290"/>
        <v>8.8273362671498837E-2</v>
      </c>
      <c r="M147" s="81">
        <f t="shared" si="291"/>
        <v>1.0238642644643892</v>
      </c>
      <c r="N147" s="84">
        <f t="shared" si="292"/>
        <v>4.6311305070656693E-2</v>
      </c>
      <c r="O147" s="84"/>
      <c r="P147" s="85">
        <f t="shared" si="293"/>
        <v>0.91347152950955945</v>
      </c>
      <c r="Q147" s="87">
        <f t="shared" si="294"/>
        <v>4.6311305070656693E-2</v>
      </c>
      <c r="R147" s="96">
        <f t="shared" si="295"/>
        <v>4.0217165419783818E-2</v>
      </c>
      <c r="AB147" s="119">
        <f t="shared" si="296"/>
        <v>604</v>
      </c>
      <c r="AC147" s="120">
        <f t="shared" si="296"/>
        <v>13.428571428571429</v>
      </c>
      <c r="AL147">
        <f t="shared" si="283"/>
        <v>5425078</v>
      </c>
      <c r="AM147">
        <f t="shared" si="278"/>
        <v>0</v>
      </c>
      <c r="AN147">
        <f t="shared" si="280"/>
        <v>55455.285714285717</v>
      </c>
      <c r="AO147" s="3">
        <f t="shared" si="279"/>
        <v>6.6188441830876995E-4</v>
      </c>
    </row>
    <row r="148" spans="1:41" ht="13.8" x14ac:dyDescent="0.25">
      <c r="A148" s="95">
        <v>44006</v>
      </c>
      <c r="B148" s="81">
        <v>192871</v>
      </c>
      <c r="C148" s="81">
        <v>8928</v>
      </c>
      <c r="D148" s="81">
        <v>176422</v>
      </c>
      <c r="E148" s="81"/>
      <c r="F148" s="81">
        <f t="shared" ref="F148:F162" si="297">B148-B147</f>
        <v>391</v>
      </c>
      <c r="G148" s="81">
        <f t="shared" ref="G148:G162" si="298">C148-C147</f>
        <v>14</v>
      </c>
      <c r="H148" s="81">
        <f t="shared" ref="H148:H162" si="299">D148-D147</f>
        <v>597</v>
      </c>
      <c r="I148" s="81">
        <f t="shared" ref="I148:I162" si="300">B148-C148-D148</f>
        <v>7521</v>
      </c>
      <c r="J148" s="82">
        <f t="shared" ref="J148:J162" si="301">F148/I147*$B$2/($B$2-B147)</f>
        <v>5.0626576328174543E-2</v>
      </c>
      <c r="K148" s="82">
        <f t="shared" ref="K148:K162" si="302">G148/I147</f>
        <v>1.8085518666838909E-3</v>
      </c>
      <c r="L148" s="82">
        <f t="shared" ref="L148:L162" si="303">H148/I147</f>
        <v>7.7121818886448784E-2</v>
      </c>
      <c r="M148" s="81">
        <f t="shared" ref="M148:M162" si="304">J148/(K148+L148)</f>
        <v>0.64140806441309184</v>
      </c>
      <c r="N148" s="84">
        <f t="shared" ref="N148:N162" si="305">C148/B148</f>
        <v>4.6290007310585829E-2</v>
      </c>
      <c r="O148" s="84"/>
      <c r="P148" s="85">
        <f t="shared" ref="P148:P162" si="306">D148/B148</f>
        <v>0.91471501677286893</v>
      </c>
      <c r="Q148" s="87">
        <f t="shared" ref="Q148:Q162" si="307">N148</f>
        <v>4.6290007310585829E-2</v>
      </c>
      <c r="R148" s="96">
        <f t="shared" ref="R148:R162" si="308">IF(P148="","",1-SUM(P148:Q148))</f>
        <v>3.8994975916545216E-2</v>
      </c>
      <c r="AB148" s="119">
        <f t="shared" si="296"/>
        <v>609.57142857142856</v>
      </c>
      <c r="AC148" s="120">
        <f t="shared" si="296"/>
        <v>11</v>
      </c>
      <c r="AL148">
        <f t="shared" si="283"/>
        <v>5425078</v>
      </c>
      <c r="AM148">
        <f t="shared" si="278"/>
        <v>0</v>
      </c>
      <c r="AN148">
        <f t="shared" si="280"/>
        <v>55455.285714285717</v>
      </c>
      <c r="AO148" s="3">
        <f t="shared" si="279"/>
        <v>6.6188441830876995E-4</v>
      </c>
    </row>
    <row r="149" spans="1:41" ht="13.8" x14ac:dyDescent="0.25">
      <c r="A149" s="95">
        <v>44007</v>
      </c>
      <c r="B149" s="81">
        <v>193371</v>
      </c>
      <c r="C149" s="81">
        <v>8940</v>
      </c>
      <c r="D149" s="81">
        <v>176764</v>
      </c>
      <c r="E149" s="81"/>
      <c r="F149" s="81">
        <f t="shared" si="297"/>
        <v>500</v>
      </c>
      <c r="G149" s="81">
        <f t="shared" si="298"/>
        <v>12</v>
      </c>
      <c r="H149" s="81">
        <f t="shared" si="299"/>
        <v>342</v>
      </c>
      <c r="I149" s="81">
        <f t="shared" si="300"/>
        <v>7667</v>
      </c>
      <c r="J149" s="82">
        <f t="shared" si="301"/>
        <v>6.6633912765168932E-2</v>
      </c>
      <c r="K149" s="82">
        <f t="shared" si="302"/>
        <v>1.5955325089748703E-3</v>
      </c>
      <c r="L149" s="82">
        <f t="shared" si="303"/>
        <v>4.5472676505783807E-2</v>
      </c>
      <c r="M149" s="81">
        <f t="shared" si="304"/>
        <v>1.4156882991718516</v>
      </c>
      <c r="N149" s="84">
        <f t="shared" si="305"/>
        <v>4.6232371968909503E-2</v>
      </c>
      <c r="O149" s="84"/>
      <c r="P149" s="85">
        <f t="shared" si="306"/>
        <v>0.9141184562318031</v>
      </c>
      <c r="Q149" s="87">
        <f t="shared" si="307"/>
        <v>4.6232371968909503E-2</v>
      </c>
      <c r="R149" s="96">
        <f t="shared" si="308"/>
        <v>3.9649171799287397E-2</v>
      </c>
      <c r="AB149" s="119">
        <f t="shared" si="296"/>
        <v>507.71428571428572</v>
      </c>
      <c r="AC149" s="120">
        <f t="shared" si="296"/>
        <v>9.2857142857142865</v>
      </c>
      <c r="AL149">
        <f t="shared" si="283"/>
        <v>5425078</v>
      </c>
      <c r="AM149">
        <f t="shared" si="278"/>
        <v>0</v>
      </c>
      <c r="AN149">
        <f t="shared" si="280"/>
        <v>55455.285714285717</v>
      </c>
      <c r="AO149" s="3">
        <f t="shared" si="279"/>
        <v>6.6188441830876995E-4</v>
      </c>
    </row>
    <row r="150" spans="1:41" ht="13.8" x14ac:dyDescent="0.25">
      <c r="A150" s="95">
        <v>44008</v>
      </c>
      <c r="B150" s="81">
        <v>194036</v>
      </c>
      <c r="C150" s="81">
        <v>8965</v>
      </c>
      <c r="D150" s="81">
        <v>177149</v>
      </c>
      <c r="E150" s="81"/>
      <c r="F150" s="81">
        <f t="shared" si="297"/>
        <v>665</v>
      </c>
      <c r="G150" s="81">
        <f t="shared" si="298"/>
        <v>25</v>
      </c>
      <c r="H150" s="81">
        <f t="shared" si="299"/>
        <v>385</v>
      </c>
      <c r="I150" s="81">
        <f t="shared" si="300"/>
        <v>7922</v>
      </c>
      <c r="J150" s="82">
        <f t="shared" si="301"/>
        <v>8.6936005206118883E-2</v>
      </c>
      <c r="K150" s="82">
        <f t="shared" si="302"/>
        <v>3.2607277944437197E-3</v>
      </c>
      <c r="L150" s="82">
        <f t="shared" si="303"/>
        <v>5.0215208034433287E-2</v>
      </c>
      <c r="M150" s="81">
        <f t="shared" si="304"/>
        <v>1.6257032973544232</v>
      </c>
      <c r="N150" s="84">
        <f t="shared" si="305"/>
        <v>4.6202766496938712E-2</v>
      </c>
      <c r="O150" s="84"/>
      <c r="P150" s="85">
        <f t="shared" si="306"/>
        <v>0.91296975818920201</v>
      </c>
      <c r="Q150" s="87">
        <f t="shared" si="307"/>
        <v>4.6202766496938712E-2</v>
      </c>
      <c r="R150" s="96">
        <f t="shared" si="308"/>
        <v>4.0827475313859329E-2</v>
      </c>
      <c r="AB150" s="119">
        <f t="shared" si="296"/>
        <v>533.85714285714289</v>
      </c>
      <c r="AC150" s="120">
        <f t="shared" si="296"/>
        <v>11.142857142857142</v>
      </c>
      <c r="AL150">
        <f t="shared" si="283"/>
        <v>5425078</v>
      </c>
      <c r="AM150">
        <f t="shared" si="278"/>
        <v>0</v>
      </c>
      <c r="AN150">
        <f t="shared" si="280"/>
        <v>55455.285714285717</v>
      </c>
      <c r="AO150" s="3">
        <f t="shared" si="279"/>
        <v>6.6188441830876995E-4</v>
      </c>
    </row>
    <row r="151" spans="1:41" ht="13.8" x14ac:dyDescent="0.25">
      <c r="A151" s="95">
        <v>44009</v>
      </c>
      <c r="B151" s="81">
        <v>194458</v>
      </c>
      <c r="C151" s="81">
        <v>8968</v>
      </c>
      <c r="D151" s="81">
        <v>177518</v>
      </c>
      <c r="E151" s="81"/>
      <c r="F151" s="81">
        <f t="shared" si="297"/>
        <v>422</v>
      </c>
      <c r="G151" s="81">
        <f t="shared" si="298"/>
        <v>3</v>
      </c>
      <c r="H151" s="81">
        <f t="shared" si="299"/>
        <v>369</v>
      </c>
      <c r="I151" s="81">
        <f t="shared" si="300"/>
        <v>7972</v>
      </c>
      <c r="J151" s="82">
        <f t="shared" si="301"/>
        <v>5.3393029827757982E-2</v>
      </c>
      <c r="K151" s="82">
        <f t="shared" si="302"/>
        <v>3.786922494319616E-4</v>
      </c>
      <c r="L151" s="82">
        <f t="shared" si="303"/>
        <v>4.657914668013128E-2</v>
      </c>
      <c r="M151" s="81">
        <f t="shared" si="304"/>
        <v>1.1370418878911257</v>
      </c>
      <c r="N151" s="84">
        <f t="shared" si="305"/>
        <v>4.6117927778749138E-2</v>
      </c>
      <c r="O151" s="84"/>
      <c r="P151" s="85">
        <f t="shared" si="306"/>
        <v>0.91288607308519065</v>
      </c>
      <c r="Q151" s="87">
        <f t="shared" si="307"/>
        <v>4.6117927778749138E-2</v>
      </c>
      <c r="R151" s="96">
        <f t="shared" si="308"/>
        <v>4.0995999136060224E-2</v>
      </c>
      <c r="AB151" s="119">
        <f t="shared" si="296"/>
        <v>541.14285714285711</v>
      </c>
      <c r="AC151" s="120">
        <f t="shared" si="296"/>
        <v>10.428571428571429</v>
      </c>
      <c r="AL151">
        <f t="shared" si="283"/>
        <v>5425078</v>
      </c>
      <c r="AM151">
        <f t="shared" si="278"/>
        <v>0</v>
      </c>
      <c r="AN151">
        <f t="shared" si="280"/>
        <v>55455.285714285717</v>
      </c>
      <c r="AO151" s="3">
        <f t="shared" si="279"/>
        <v>6.6188441830876995E-4</v>
      </c>
    </row>
    <row r="152" spans="1:41" ht="13.8" x14ac:dyDescent="0.25">
      <c r="A152" s="95">
        <v>44010</v>
      </c>
      <c r="B152" s="81">
        <v>194693</v>
      </c>
      <c r="C152" s="81">
        <v>8968</v>
      </c>
      <c r="D152" s="81">
        <v>177657</v>
      </c>
      <c r="E152" s="81">
        <v>5892491</v>
      </c>
      <c r="F152" s="81">
        <f t="shared" si="297"/>
        <v>235</v>
      </c>
      <c r="G152" s="81">
        <f t="shared" si="298"/>
        <v>0</v>
      </c>
      <c r="H152" s="81">
        <f t="shared" si="299"/>
        <v>139</v>
      </c>
      <c r="I152" s="81">
        <f t="shared" si="300"/>
        <v>8068</v>
      </c>
      <c r="J152" s="82">
        <f t="shared" si="301"/>
        <v>2.9546750017111312E-2</v>
      </c>
      <c r="K152" s="82">
        <f t="shared" si="302"/>
        <v>0</v>
      </c>
      <c r="L152" s="82">
        <f t="shared" si="303"/>
        <v>1.7436026091319619E-2</v>
      </c>
      <c r="M152" s="81">
        <f t="shared" si="304"/>
        <v>1.6945805117727437</v>
      </c>
      <c r="N152" s="84">
        <f t="shared" si="305"/>
        <v>4.6062262125500145E-2</v>
      </c>
      <c r="O152" s="84"/>
      <c r="P152" s="85">
        <f t="shared" si="306"/>
        <v>0.91249813809433311</v>
      </c>
      <c r="Q152" s="87">
        <f t="shared" si="307"/>
        <v>4.6062262125500145E-2</v>
      </c>
      <c r="R152" s="96">
        <f t="shared" si="308"/>
        <v>4.1439599780166758E-2</v>
      </c>
      <c r="AB152" s="119">
        <f t="shared" si="296"/>
        <v>488.71428571428572</v>
      </c>
      <c r="AC152" s="120">
        <f t="shared" si="296"/>
        <v>10.428571428571429</v>
      </c>
      <c r="AL152">
        <f t="shared" si="283"/>
        <v>5892491</v>
      </c>
      <c r="AM152">
        <f t="shared" si="278"/>
        <v>467413</v>
      </c>
      <c r="AN152">
        <f t="shared" si="280"/>
        <v>66773.28571428571</v>
      </c>
      <c r="AO152" s="3">
        <f t="shared" si="279"/>
        <v>7.9696996966657058E-4</v>
      </c>
    </row>
    <row r="153" spans="1:41" ht="13.8" x14ac:dyDescent="0.25">
      <c r="A153" s="95">
        <v>44011</v>
      </c>
      <c r="B153" s="81">
        <v>195042</v>
      </c>
      <c r="C153" s="81">
        <v>8976</v>
      </c>
      <c r="D153" s="81">
        <v>177770</v>
      </c>
      <c r="E153" s="81"/>
      <c r="F153" s="81">
        <f t="shared" si="297"/>
        <v>349</v>
      </c>
      <c r="G153" s="81">
        <f t="shared" si="298"/>
        <v>8</v>
      </c>
      <c r="H153" s="81">
        <f t="shared" si="299"/>
        <v>113</v>
      </c>
      <c r="I153" s="81">
        <f t="shared" si="300"/>
        <v>8296</v>
      </c>
      <c r="J153" s="82">
        <f t="shared" si="301"/>
        <v>4.3358066180662326E-2</v>
      </c>
      <c r="K153" s="82">
        <f t="shared" si="302"/>
        <v>9.9157164105106587E-4</v>
      </c>
      <c r="L153" s="82">
        <f t="shared" si="303"/>
        <v>1.4005949429846306E-2</v>
      </c>
      <c r="M153" s="81">
        <f t="shared" si="304"/>
        <v>2.8910155202114352</v>
      </c>
      <c r="N153" s="84">
        <f t="shared" si="305"/>
        <v>4.6020857046174667E-2</v>
      </c>
      <c r="O153" s="84"/>
      <c r="P153" s="85">
        <f t="shared" si="306"/>
        <v>0.91144471447175479</v>
      </c>
      <c r="Q153" s="87">
        <f t="shared" si="307"/>
        <v>4.6020857046174667E-2</v>
      </c>
      <c r="R153" s="96">
        <f t="shared" si="308"/>
        <v>4.2534428482070563E-2</v>
      </c>
      <c r="AB153" s="119">
        <f t="shared" si="296"/>
        <v>467.71428571428572</v>
      </c>
      <c r="AC153" s="120">
        <f t="shared" si="296"/>
        <v>11</v>
      </c>
      <c r="AL153">
        <f t="shared" si="283"/>
        <v>5892491</v>
      </c>
      <c r="AM153">
        <f t="shared" si="278"/>
        <v>0</v>
      </c>
      <c r="AN153">
        <f t="shared" si="280"/>
        <v>66773.28571428571</v>
      </c>
      <c r="AO153" s="3">
        <f t="shared" si="279"/>
        <v>7.9696996966657058E-4</v>
      </c>
    </row>
    <row r="154" spans="1:41" ht="13.8" x14ac:dyDescent="0.25">
      <c r="A154" s="95">
        <v>44012</v>
      </c>
      <c r="B154" s="81">
        <v>195418</v>
      </c>
      <c r="C154" s="81">
        <v>8990</v>
      </c>
      <c r="D154" s="81">
        <v>178100</v>
      </c>
      <c r="E154" s="81"/>
      <c r="F154" s="81">
        <f t="shared" si="297"/>
        <v>376</v>
      </c>
      <c r="G154" s="81">
        <f t="shared" si="298"/>
        <v>14</v>
      </c>
      <c r="H154" s="81">
        <f t="shared" si="299"/>
        <v>330</v>
      </c>
      <c r="I154" s="81">
        <f t="shared" si="300"/>
        <v>8328</v>
      </c>
      <c r="J154" s="82">
        <f t="shared" si="301"/>
        <v>4.54288016973384E-2</v>
      </c>
      <c r="K154" s="82">
        <f t="shared" si="302"/>
        <v>1.6875602700096432E-3</v>
      </c>
      <c r="L154" s="82">
        <f t="shared" si="303"/>
        <v>3.977820636451302E-2</v>
      </c>
      <c r="M154" s="81">
        <f t="shared" si="304"/>
        <v>1.0955736595381376</v>
      </c>
      <c r="N154" s="84">
        <f t="shared" si="305"/>
        <v>4.6003950506094626E-2</v>
      </c>
      <c r="O154" s="84"/>
      <c r="P154" s="85">
        <f t="shared" si="306"/>
        <v>0.91137970913631294</v>
      </c>
      <c r="Q154" s="87">
        <f t="shared" si="307"/>
        <v>4.6003950506094626E-2</v>
      </c>
      <c r="R154" s="96">
        <f t="shared" si="308"/>
        <v>4.261634035759243E-2</v>
      </c>
      <c r="AB154" s="119">
        <f t="shared" si="296"/>
        <v>419.71428571428572</v>
      </c>
      <c r="AC154" s="120">
        <f t="shared" si="296"/>
        <v>10.857142857142858</v>
      </c>
      <c r="AL154">
        <f t="shared" si="283"/>
        <v>5892491</v>
      </c>
      <c r="AM154">
        <f t="shared" si="278"/>
        <v>0</v>
      </c>
      <c r="AN154">
        <f t="shared" si="280"/>
        <v>66773.28571428571</v>
      </c>
      <c r="AO154" s="3">
        <f t="shared" si="279"/>
        <v>7.9696996966657058E-4</v>
      </c>
    </row>
    <row r="155" spans="1:41" ht="13.8" x14ac:dyDescent="0.25">
      <c r="A155" s="95">
        <v>44013</v>
      </c>
      <c r="B155" s="81">
        <v>195893</v>
      </c>
      <c r="C155" s="81">
        <v>8995</v>
      </c>
      <c r="D155" s="81">
        <v>179100</v>
      </c>
      <c r="E155" s="81"/>
      <c r="F155" s="81">
        <f t="shared" si="297"/>
        <v>475</v>
      </c>
      <c r="G155" s="81">
        <f t="shared" si="298"/>
        <v>5</v>
      </c>
      <c r="H155" s="81">
        <f t="shared" si="299"/>
        <v>1000</v>
      </c>
      <c r="I155" s="81">
        <f t="shared" si="300"/>
        <v>7798</v>
      </c>
      <c r="J155" s="82">
        <f t="shared" si="301"/>
        <v>5.7169846539906956E-2</v>
      </c>
      <c r="K155" s="82">
        <f t="shared" si="302"/>
        <v>6.0038424591738718E-4</v>
      </c>
      <c r="L155" s="82">
        <f t="shared" si="303"/>
        <v>0.12007684918347743</v>
      </c>
      <c r="M155" s="81">
        <f t="shared" si="304"/>
        <v>0.47374177311875132</v>
      </c>
      <c r="N155" s="84">
        <f t="shared" si="305"/>
        <v>4.5917924581276512E-2</v>
      </c>
      <c r="O155" s="84"/>
      <c r="P155" s="85">
        <f t="shared" si="306"/>
        <v>0.91427462951713434</v>
      </c>
      <c r="Q155" s="87">
        <f t="shared" si="307"/>
        <v>4.5917924581276512E-2</v>
      </c>
      <c r="R155" s="96">
        <f t="shared" si="308"/>
        <v>3.9807445901589134E-2</v>
      </c>
      <c r="AB155" s="119">
        <f t="shared" si="296"/>
        <v>431.71428571428572</v>
      </c>
      <c r="AC155" s="120">
        <f t="shared" si="296"/>
        <v>9.5714285714285712</v>
      </c>
      <c r="AL155">
        <f t="shared" si="283"/>
        <v>5892491</v>
      </c>
      <c r="AM155">
        <f t="shared" si="278"/>
        <v>0</v>
      </c>
      <c r="AN155">
        <f t="shared" si="280"/>
        <v>66773.28571428571</v>
      </c>
      <c r="AO155" s="3">
        <f t="shared" si="279"/>
        <v>7.9696996966657058E-4</v>
      </c>
    </row>
    <row r="156" spans="1:41" ht="13.8" x14ac:dyDescent="0.25">
      <c r="A156" s="95">
        <v>44014</v>
      </c>
      <c r="B156" s="81">
        <v>196370</v>
      </c>
      <c r="C156" s="81">
        <v>9006</v>
      </c>
      <c r="D156" s="81">
        <v>179800</v>
      </c>
      <c r="E156" s="81"/>
      <c r="F156" s="81">
        <f t="shared" si="297"/>
        <v>477</v>
      </c>
      <c r="G156" s="81">
        <f t="shared" si="298"/>
        <v>11</v>
      </c>
      <c r="H156" s="81">
        <f t="shared" si="299"/>
        <v>700</v>
      </c>
      <c r="I156" s="81">
        <f t="shared" si="300"/>
        <v>7564</v>
      </c>
      <c r="J156" s="82">
        <f t="shared" si="301"/>
        <v>6.1312884669115164E-2</v>
      </c>
      <c r="K156" s="82">
        <f t="shared" si="302"/>
        <v>1.4106181072069761E-3</v>
      </c>
      <c r="L156" s="82">
        <f t="shared" si="303"/>
        <v>8.9766606822262118E-2</v>
      </c>
      <c r="M156" s="81">
        <f t="shared" si="304"/>
        <v>0.67245833284073142</v>
      </c>
      <c r="N156" s="84">
        <f t="shared" si="305"/>
        <v>4.5862402607322911E-2</v>
      </c>
      <c r="O156" s="84"/>
      <c r="P156" s="85">
        <f t="shared" si="306"/>
        <v>0.91561847532718843</v>
      </c>
      <c r="Q156" s="87">
        <f t="shared" si="307"/>
        <v>4.5862402607322911E-2</v>
      </c>
      <c r="R156" s="96">
        <f t="shared" si="308"/>
        <v>3.8519122065488687E-2</v>
      </c>
      <c r="AB156" s="119">
        <f t="shared" si="296"/>
        <v>428.42857142857144</v>
      </c>
      <c r="AC156" s="120">
        <f t="shared" si="296"/>
        <v>9.4285714285714288</v>
      </c>
      <c r="AL156">
        <f t="shared" si="283"/>
        <v>5892491</v>
      </c>
      <c r="AM156">
        <f t="shared" si="278"/>
        <v>0</v>
      </c>
      <c r="AN156">
        <f t="shared" si="280"/>
        <v>66773.28571428571</v>
      </c>
      <c r="AO156" s="3">
        <f t="shared" si="279"/>
        <v>7.9696996966657058E-4</v>
      </c>
    </row>
    <row r="157" spans="1:41" ht="13.8" x14ac:dyDescent="0.25">
      <c r="A157" s="95">
        <v>44015</v>
      </c>
      <c r="B157" s="81">
        <v>196780</v>
      </c>
      <c r="C157" s="81">
        <v>9010</v>
      </c>
      <c r="D157" s="81">
        <v>180300</v>
      </c>
      <c r="E157" s="81"/>
      <c r="F157" s="81">
        <f t="shared" si="297"/>
        <v>410</v>
      </c>
      <c r="G157" s="81">
        <f t="shared" si="298"/>
        <v>4</v>
      </c>
      <c r="H157" s="81">
        <f t="shared" si="299"/>
        <v>500</v>
      </c>
      <c r="I157" s="81">
        <f t="shared" si="300"/>
        <v>7470</v>
      </c>
      <c r="J157" s="82">
        <f t="shared" si="301"/>
        <v>5.4331465071694424E-2</v>
      </c>
      <c r="K157" s="82">
        <f t="shared" si="302"/>
        <v>5.2882072977260709E-4</v>
      </c>
      <c r="L157" s="82">
        <f t="shared" si="303"/>
        <v>6.6102591221575885E-2</v>
      </c>
      <c r="M157" s="81">
        <f t="shared" si="304"/>
        <v>0.81540317817915997</v>
      </c>
      <c r="N157" s="84">
        <f t="shared" si="305"/>
        <v>4.5787173493241184E-2</v>
      </c>
      <c r="O157" s="84"/>
      <c r="P157" s="85">
        <f t="shared" si="306"/>
        <v>0.91625165159060884</v>
      </c>
      <c r="Q157" s="87">
        <f t="shared" si="307"/>
        <v>4.5787173493241184E-2</v>
      </c>
      <c r="R157" s="96">
        <f t="shared" si="308"/>
        <v>3.796117491614992E-2</v>
      </c>
      <c r="AB157" s="119">
        <f t="shared" si="296"/>
        <v>392</v>
      </c>
      <c r="AC157" s="120">
        <f t="shared" si="296"/>
        <v>6.4285714285714288</v>
      </c>
      <c r="AL157">
        <f t="shared" si="283"/>
        <v>5892491</v>
      </c>
      <c r="AM157">
        <f t="shared" si="278"/>
        <v>0</v>
      </c>
      <c r="AN157">
        <f t="shared" si="280"/>
        <v>66773.28571428571</v>
      </c>
      <c r="AO157" s="3">
        <f t="shared" si="279"/>
        <v>7.9696996966657058E-4</v>
      </c>
    </row>
    <row r="158" spans="1:41" ht="13.8" x14ac:dyDescent="0.25">
      <c r="A158" s="95">
        <v>44016</v>
      </c>
      <c r="B158" s="81">
        <v>197198</v>
      </c>
      <c r="C158" s="81">
        <v>9020</v>
      </c>
      <c r="D158" s="81">
        <v>181000</v>
      </c>
      <c r="E158" s="81"/>
      <c r="F158" s="81">
        <f t="shared" si="297"/>
        <v>418</v>
      </c>
      <c r="G158" s="81">
        <f t="shared" si="298"/>
        <v>10</v>
      </c>
      <c r="H158" s="81">
        <f t="shared" si="299"/>
        <v>700</v>
      </c>
      <c r="I158" s="81">
        <f t="shared" si="300"/>
        <v>7178</v>
      </c>
      <c r="J158" s="82">
        <f t="shared" si="301"/>
        <v>5.6088895731647832E-2</v>
      </c>
      <c r="K158" s="82">
        <f t="shared" si="302"/>
        <v>1.3386880856760374E-3</v>
      </c>
      <c r="L158" s="82">
        <f t="shared" si="303"/>
        <v>9.3708165997322623E-2</v>
      </c>
      <c r="M158" s="81">
        <f t="shared" si="304"/>
        <v>0.59011838185268917</v>
      </c>
      <c r="N158" s="84">
        <f t="shared" si="305"/>
        <v>4.5740829014493049E-2</v>
      </c>
      <c r="O158" s="84"/>
      <c r="P158" s="85">
        <f t="shared" si="306"/>
        <v>0.91785920749703342</v>
      </c>
      <c r="Q158" s="87">
        <f t="shared" si="307"/>
        <v>4.5740829014493049E-2</v>
      </c>
      <c r="R158" s="96">
        <f t="shared" si="308"/>
        <v>3.6399963488473519E-2</v>
      </c>
      <c r="AB158" s="119">
        <f t="shared" si="296"/>
        <v>391.42857142857144</v>
      </c>
      <c r="AC158" s="120">
        <f t="shared" si="296"/>
        <v>7.4285714285714288</v>
      </c>
      <c r="AL158">
        <f t="shared" si="283"/>
        <v>5892491</v>
      </c>
      <c r="AM158">
        <f t="shared" si="278"/>
        <v>0</v>
      </c>
      <c r="AN158">
        <f t="shared" si="280"/>
        <v>66773.28571428571</v>
      </c>
      <c r="AO158" s="3">
        <f t="shared" si="279"/>
        <v>7.9696996966657058E-4</v>
      </c>
    </row>
    <row r="159" spans="1:41" ht="13.8" x14ac:dyDescent="0.25">
      <c r="A159" s="95">
        <v>44017</v>
      </c>
      <c r="B159" s="81">
        <v>197523</v>
      </c>
      <c r="C159" s="81">
        <v>9023</v>
      </c>
      <c r="D159" s="81">
        <v>181719</v>
      </c>
      <c r="E159" s="81">
        <v>6398981</v>
      </c>
      <c r="F159" s="81">
        <f t="shared" si="297"/>
        <v>325</v>
      </c>
      <c r="G159" s="81">
        <f t="shared" si="298"/>
        <v>3</v>
      </c>
      <c r="H159" s="81">
        <f t="shared" si="299"/>
        <v>719</v>
      </c>
      <c r="I159" s="81">
        <f t="shared" si="300"/>
        <v>6781</v>
      </c>
      <c r="J159" s="82">
        <f t="shared" si="301"/>
        <v>4.5384054137231768E-2</v>
      </c>
      <c r="K159" s="82">
        <f t="shared" si="302"/>
        <v>4.1794371691278906E-4</v>
      </c>
      <c r="L159" s="82">
        <f t="shared" si="303"/>
        <v>0.10016717748676511</v>
      </c>
      <c r="M159" s="81">
        <f t="shared" si="304"/>
        <v>0.45120047174106603</v>
      </c>
      <c r="N159" s="84">
        <f t="shared" si="305"/>
        <v>4.5680756165104822E-2</v>
      </c>
      <c r="O159" s="84"/>
      <c r="P159" s="85">
        <f t="shared" si="306"/>
        <v>0.91998906456463303</v>
      </c>
      <c r="Q159" s="87">
        <f t="shared" si="307"/>
        <v>4.5680756165104822E-2</v>
      </c>
      <c r="R159" s="96">
        <f t="shared" si="308"/>
        <v>3.4330179270262162E-2</v>
      </c>
      <c r="AB159" s="119">
        <f t="shared" si="296"/>
        <v>404.28571428571428</v>
      </c>
      <c r="AC159" s="120">
        <f t="shared" si="296"/>
        <v>7.8571428571428568</v>
      </c>
      <c r="AL159">
        <f t="shared" si="283"/>
        <v>6398981</v>
      </c>
      <c r="AM159">
        <f t="shared" si="278"/>
        <v>506490</v>
      </c>
      <c r="AN159">
        <f t="shared" si="280"/>
        <v>72355.71428571429</v>
      </c>
      <c r="AO159" s="3">
        <f t="shared" si="279"/>
        <v>8.6359883002060578E-4</v>
      </c>
    </row>
    <row r="160" spans="1:41" ht="13.8" x14ac:dyDescent="0.25">
      <c r="A160" s="95">
        <v>44018</v>
      </c>
      <c r="B160" s="81">
        <v>198064</v>
      </c>
      <c r="C160" s="81">
        <v>9022</v>
      </c>
      <c r="D160" s="81">
        <v>182160</v>
      </c>
      <c r="E160" s="81"/>
      <c r="F160" s="81">
        <f t="shared" si="297"/>
        <v>541</v>
      </c>
      <c r="G160" s="81">
        <f t="shared" si="298"/>
        <v>-1</v>
      </c>
      <c r="H160" s="81">
        <f t="shared" si="299"/>
        <v>441</v>
      </c>
      <c r="I160" s="81">
        <f t="shared" si="300"/>
        <v>6882</v>
      </c>
      <c r="J160" s="82">
        <f t="shared" si="301"/>
        <v>7.9970275279168695E-2</v>
      </c>
      <c r="K160" s="82">
        <f t="shared" si="302"/>
        <v>-1.4747087450228579E-4</v>
      </c>
      <c r="L160" s="82">
        <f t="shared" si="303"/>
        <v>6.5034655655508034E-2</v>
      </c>
      <c r="M160" s="81">
        <f t="shared" si="304"/>
        <v>1.2324509924273703</v>
      </c>
      <c r="N160" s="84">
        <f t="shared" si="305"/>
        <v>4.5550933031747315E-2</v>
      </c>
      <c r="O160" s="84"/>
      <c r="P160" s="85">
        <f t="shared" si="306"/>
        <v>0.91970272235237094</v>
      </c>
      <c r="Q160" s="87">
        <f t="shared" si="307"/>
        <v>4.5550933031747315E-2</v>
      </c>
      <c r="R160" s="96">
        <f t="shared" si="308"/>
        <v>3.4746344615881775E-2</v>
      </c>
      <c r="AB160" s="119">
        <f t="shared" si="296"/>
        <v>431.71428571428572</v>
      </c>
      <c r="AC160" s="120">
        <f t="shared" si="296"/>
        <v>6.5714285714285712</v>
      </c>
      <c r="AL160">
        <f t="shared" si="283"/>
        <v>6398981</v>
      </c>
      <c r="AM160">
        <f t="shared" si="278"/>
        <v>0</v>
      </c>
      <c r="AN160">
        <f t="shared" si="280"/>
        <v>72355.71428571429</v>
      </c>
      <c r="AO160" s="3">
        <f t="shared" si="279"/>
        <v>8.6359883002060578E-4</v>
      </c>
    </row>
    <row r="161" spans="1:41" ht="13.8" x14ac:dyDescent="0.25">
      <c r="A161" s="95">
        <v>44019</v>
      </c>
      <c r="B161" s="81">
        <v>198343</v>
      </c>
      <c r="C161" s="81">
        <v>9032</v>
      </c>
      <c r="D161" s="81">
        <v>182661</v>
      </c>
      <c r="E161" s="81"/>
      <c r="F161" s="81">
        <f t="shared" si="297"/>
        <v>279</v>
      </c>
      <c r="G161" s="81">
        <f t="shared" si="298"/>
        <v>10</v>
      </c>
      <c r="H161" s="81">
        <f t="shared" si="299"/>
        <v>501</v>
      </c>
      <c r="I161" s="81">
        <f t="shared" si="300"/>
        <v>6650</v>
      </c>
      <c r="J161" s="82">
        <f t="shared" si="301"/>
        <v>4.0636604873580409E-2</v>
      </c>
      <c r="K161" s="82">
        <f t="shared" si="302"/>
        <v>1.4530659691950015E-3</v>
      </c>
      <c r="L161" s="82">
        <f t="shared" si="303"/>
        <v>7.2798605056669574E-2</v>
      </c>
      <c r="M161" s="81">
        <f t="shared" si="304"/>
        <v>0.54728202493146838</v>
      </c>
      <c r="N161" s="84">
        <f t="shared" si="305"/>
        <v>4.5537276334430755E-2</v>
      </c>
      <c r="O161" s="84"/>
      <c r="P161" s="85">
        <f t="shared" si="306"/>
        <v>0.92093494602784065</v>
      </c>
      <c r="Q161" s="87">
        <f t="shared" si="307"/>
        <v>4.5537276334430755E-2</v>
      </c>
      <c r="R161" s="96">
        <f t="shared" si="308"/>
        <v>3.3527777637728629E-2</v>
      </c>
      <c r="AB161" s="119">
        <f t="shared" si="296"/>
        <v>417.85714285714283</v>
      </c>
      <c r="AC161" s="120">
        <f t="shared" si="296"/>
        <v>6</v>
      </c>
      <c r="AL161">
        <f t="shared" si="283"/>
        <v>6398981</v>
      </c>
      <c r="AM161">
        <f t="shared" si="278"/>
        <v>0</v>
      </c>
      <c r="AN161">
        <f t="shared" si="280"/>
        <v>72355.71428571429</v>
      </c>
      <c r="AO161" s="3">
        <f t="shared" si="279"/>
        <v>8.6359883002060578E-4</v>
      </c>
    </row>
    <row r="162" spans="1:41" ht="13.8" x14ac:dyDescent="0.25">
      <c r="A162" s="95">
        <v>44020</v>
      </c>
      <c r="B162" s="81">
        <v>198699</v>
      </c>
      <c r="C162" s="81">
        <v>9046</v>
      </c>
      <c r="D162" s="81">
        <v>183153</v>
      </c>
      <c r="E162" s="81"/>
      <c r="F162" s="81">
        <f t="shared" si="297"/>
        <v>356</v>
      </c>
      <c r="G162" s="81">
        <f t="shared" si="298"/>
        <v>14</v>
      </c>
      <c r="H162" s="81">
        <f t="shared" si="299"/>
        <v>492</v>
      </c>
      <c r="I162" s="81">
        <f t="shared" si="300"/>
        <v>6500</v>
      </c>
      <c r="J162" s="82">
        <f t="shared" si="301"/>
        <v>5.3660866772397897E-2</v>
      </c>
      <c r="K162" s="82">
        <f t="shared" si="302"/>
        <v>2.1052631578947368E-3</v>
      </c>
      <c r="L162" s="82">
        <f t="shared" si="303"/>
        <v>7.3984962406015042E-2</v>
      </c>
      <c r="M162" s="81">
        <f t="shared" si="304"/>
        <v>0.70522680639613833</v>
      </c>
      <c r="N162" s="84">
        <f t="shared" si="305"/>
        <v>4.5526147590073431E-2</v>
      </c>
      <c r="O162" s="84"/>
      <c r="P162" s="85">
        <f t="shared" si="306"/>
        <v>0.92176105566711453</v>
      </c>
      <c r="Q162" s="87">
        <f t="shared" si="307"/>
        <v>4.5526147590073431E-2</v>
      </c>
      <c r="R162" s="96">
        <f t="shared" si="308"/>
        <v>3.2712796742812023E-2</v>
      </c>
      <c r="AB162" s="119">
        <f t="shared" si="296"/>
        <v>400.85714285714283</v>
      </c>
      <c r="AC162" s="120">
        <f t="shared" si="296"/>
        <v>7.2857142857142856</v>
      </c>
      <c r="AL162">
        <f t="shared" si="283"/>
        <v>6398981</v>
      </c>
      <c r="AM162">
        <f t="shared" si="278"/>
        <v>0</v>
      </c>
      <c r="AN162">
        <f t="shared" si="280"/>
        <v>72355.71428571429</v>
      </c>
      <c r="AO162" s="3">
        <f t="shared" si="279"/>
        <v>8.6359883002060578E-4</v>
      </c>
    </row>
    <row r="163" spans="1:41" ht="13.8" x14ac:dyDescent="0.25">
      <c r="A163" s="95">
        <v>44021</v>
      </c>
      <c r="B163" s="81">
        <v>199001</v>
      </c>
      <c r="C163" s="81">
        <v>9057</v>
      </c>
      <c r="D163" s="81">
        <v>183728</v>
      </c>
      <c r="E163" s="81"/>
      <c r="F163" s="81">
        <f t="shared" ref="F163:F168" si="309">B163-B162</f>
        <v>302</v>
      </c>
      <c r="G163" s="81">
        <f t="shared" ref="G163:G168" si="310">C163-C162</f>
        <v>11</v>
      </c>
      <c r="H163" s="81">
        <f t="shared" ref="H163:H168" si="311">D163-D162</f>
        <v>575</v>
      </c>
      <c r="I163" s="81">
        <f t="shared" ref="I163:I168" si="312">B163-C163-D163</f>
        <v>6216</v>
      </c>
      <c r="J163" s="82">
        <f t="shared" ref="J163:J168" si="313">F163/I162*$B$2/($B$2-B162)</f>
        <v>4.6571986919895753E-2</v>
      </c>
      <c r="K163" s="82">
        <f t="shared" ref="K163:K168" si="314">G163/I162</f>
        <v>1.6923076923076924E-3</v>
      </c>
      <c r="L163" s="82">
        <f t="shared" ref="L163:L168" si="315">H163/I162</f>
        <v>8.8461538461538466E-2</v>
      </c>
      <c r="M163" s="81">
        <f t="shared" ref="M163:M168" si="316">J163/(K163+L163)</f>
        <v>0.51658347266095972</v>
      </c>
      <c r="N163" s="84">
        <f t="shared" ref="N163:N168" si="317">C163/B163</f>
        <v>4.5512334108873828E-2</v>
      </c>
      <c r="O163" s="84"/>
      <c r="P163" s="85">
        <f t="shared" ref="P163:P168" si="318">D163/B163</f>
        <v>0.92325164195154796</v>
      </c>
      <c r="Q163" s="87">
        <f t="shared" ref="Q163:Q168" si="319">N163</f>
        <v>4.5512334108873828E-2</v>
      </c>
      <c r="R163" s="96">
        <f t="shared" ref="R163:R168" si="320">IF(P163="","",1-SUM(P163:Q163))</f>
        <v>3.123602393957825E-2</v>
      </c>
      <c r="AB163" s="119">
        <f t="shared" ref="AB163:AB168" si="321">AVERAGE(F157:F163)</f>
        <v>375.85714285714283</v>
      </c>
      <c r="AC163" s="120">
        <f t="shared" ref="AC163:AC168" si="322">AVERAGE(G157:G163)</f>
        <v>7.2857142857142856</v>
      </c>
      <c r="AL163">
        <f t="shared" si="283"/>
        <v>6398981</v>
      </c>
      <c r="AM163">
        <f t="shared" si="278"/>
        <v>0</v>
      </c>
      <c r="AN163">
        <f t="shared" si="280"/>
        <v>72355.71428571429</v>
      </c>
      <c r="AO163" s="3">
        <f t="shared" si="279"/>
        <v>8.6359883002060578E-4</v>
      </c>
    </row>
    <row r="164" spans="1:41" ht="13.8" x14ac:dyDescent="0.25">
      <c r="A164" s="95">
        <v>44022</v>
      </c>
      <c r="B164" s="81">
        <v>199332</v>
      </c>
      <c r="C164" s="81">
        <v>9063</v>
      </c>
      <c r="D164" s="81">
        <v>184028</v>
      </c>
      <c r="E164" s="81"/>
      <c r="F164" s="81">
        <f t="shared" si="309"/>
        <v>331</v>
      </c>
      <c r="G164" s="81">
        <f t="shared" si="310"/>
        <v>6</v>
      </c>
      <c r="H164" s="81">
        <f t="shared" si="311"/>
        <v>300</v>
      </c>
      <c r="I164" s="81">
        <f t="shared" si="312"/>
        <v>6241</v>
      </c>
      <c r="J164" s="82">
        <f t="shared" si="313"/>
        <v>5.3376456340259955E-2</v>
      </c>
      <c r="K164" s="82">
        <f t="shared" si="314"/>
        <v>9.6525096525096527E-4</v>
      </c>
      <c r="L164" s="82">
        <f t="shared" si="315"/>
        <v>4.8262548262548263E-2</v>
      </c>
      <c r="M164" s="81">
        <f t="shared" si="316"/>
        <v>1.0842746817354767</v>
      </c>
      <c r="N164" s="84">
        <f t="shared" si="317"/>
        <v>4.5466859310095718E-2</v>
      </c>
      <c r="O164" s="84"/>
      <c r="P164" s="85">
        <f t="shared" si="318"/>
        <v>0.9232235667128208</v>
      </c>
      <c r="Q164" s="87">
        <f t="shared" si="319"/>
        <v>4.5466859310095718E-2</v>
      </c>
      <c r="R164" s="96">
        <f t="shared" si="320"/>
        <v>3.1309573977083449E-2</v>
      </c>
      <c r="AB164" s="119">
        <f t="shared" si="321"/>
        <v>364.57142857142856</v>
      </c>
      <c r="AC164" s="120">
        <f t="shared" si="322"/>
        <v>7.5714285714285712</v>
      </c>
      <c r="AL164">
        <f t="shared" si="283"/>
        <v>6398981</v>
      </c>
      <c r="AM164">
        <f t="shared" ref="AM164:AM227" si="323">AL164-AL163</f>
        <v>0</v>
      </c>
      <c r="AN164">
        <f t="shared" si="280"/>
        <v>72355.71428571429</v>
      </c>
      <c r="AO164" s="3">
        <f t="shared" si="279"/>
        <v>8.6359883002060578E-4</v>
      </c>
    </row>
    <row r="165" spans="1:41" ht="13.8" x14ac:dyDescent="0.25">
      <c r="A165" s="95">
        <v>44023</v>
      </c>
      <c r="B165" s="81">
        <v>199709</v>
      </c>
      <c r="C165" s="81">
        <v>9070</v>
      </c>
      <c r="D165" s="81">
        <v>184266</v>
      </c>
      <c r="E165" s="81"/>
      <c r="F165" s="81">
        <f t="shared" si="309"/>
        <v>377</v>
      </c>
      <c r="G165" s="81">
        <f t="shared" si="310"/>
        <v>7</v>
      </c>
      <c r="H165" s="81">
        <f t="shared" si="311"/>
        <v>238</v>
      </c>
      <c r="I165" s="81">
        <f t="shared" si="312"/>
        <v>6373</v>
      </c>
      <c r="J165" s="82">
        <f t="shared" si="313"/>
        <v>6.0551044222610755E-2</v>
      </c>
      <c r="K165" s="82">
        <f t="shared" si="314"/>
        <v>1.1216151257811247E-3</v>
      </c>
      <c r="L165" s="82">
        <f t="shared" si="315"/>
        <v>3.8134914276558241E-2</v>
      </c>
      <c r="M165" s="81">
        <f t="shared" si="316"/>
        <v>1.5424451714012806</v>
      </c>
      <c r="N165" s="84">
        <f t="shared" si="317"/>
        <v>4.5416080396977601E-2</v>
      </c>
      <c r="O165" s="84"/>
      <c r="P165" s="85">
        <f t="shared" si="318"/>
        <v>0.92267248847072492</v>
      </c>
      <c r="Q165" s="87">
        <f t="shared" si="319"/>
        <v>4.5416080396977601E-2</v>
      </c>
      <c r="R165" s="96">
        <f t="shared" si="320"/>
        <v>3.1911431132297441E-2</v>
      </c>
      <c r="AB165" s="119">
        <f t="shared" si="321"/>
        <v>358.71428571428572</v>
      </c>
      <c r="AC165" s="120">
        <f t="shared" si="322"/>
        <v>7.1428571428571432</v>
      </c>
      <c r="AL165">
        <f t="shared" si="283"/>
        <v>6398981</v>
      </c>
      <c r="AM165">
        <f t="shared" si="323"/>
        <v>0</v>
      </c>
      <c r="AN165">
        <f t="shared" si="280"/>
        <v>72355.71428571429</v>
      </c>
      <c r="AO165" s="3">
        <f t="shared" si="279"/>
        <v>8.6359883002060578E-4</v>
      </c>
    </row>
    <row r="166" spans="1:41" ht="13.8" x14ac:dyDescent="0.25">
      <c r="A166" s="95">
        <v>44024</v>
      </c>
      <c r="B166" s="81">
        <v>199919</v>
      </c>
      <c r="C166" s="81">
        <v>9071</v>
      </c>
      <c r="D166" s="81">
        <v>184414</v>
      </c>
      <c r="E166" s="81">
        <v>6909532</v>
      </c>
      <c r="F166" s="81">
        <f t="shared" si="309"/>
        <v>210</v>
      </c>
      <c r="G166" s="81">
        <f t="shared" si="310"/>
        <v>1</v>
      </c>
      <c r="H166" s="81">
        <f t="shared" si="311"/>
        <v>148</v>
      </c>
      <c r="I166" s="81">
        <f t="shared" si="312"/>
        <v>6434</v>
      </c>
      <c r="J166" s="82">
        <f t="shared" si="313"/>
        <v>3.3030245723373153E-2</v>
      </c>
      <c r="K166" s="82">
        <f t="shared" si="314"/>
        <v>1.5691197238349287E-4</v>
      </c>
      <c r="L166" s="82">
        <f t="shared" si="315"/>
        <v>2.3222971912756945E-2</v>
      </c>
      <c r="M166" s="81">
        <f t="shared" si="316"/>
        <v>1.4127634630540744</v>
      </c>
      <c r="N166" s="84">
        <f t="shared" si="317"/>
        <v>4.5373376217368033E-2</v>
      </c>
      <c r="O166" s="84"/>
      <c r="P166" s="85">
        <f t="shared" si="318"/>
        <v>0.92244358965380979</v>
      </c>
      <c r="Q166" s="87">
        <f t="shared" si="319"/>
        <v>4.5373376217368033E-2</v>
      </c>
      <c r="R166" s="96">
        <f t="shared" si="320"/>
        <v>3.2183034128822174E-2</v>
      </c>
      <c r="AB166" s="119">
        <f t="shared" si="321"/>
        <v>342.28571428571428</v>
      </c>
      <c r="AC166" s="120">
        <f t="shared" si="322"/>
        <v>6.8571428571428568</v>
      </c>
      <c r="AL166">
        <f t="shared" si="283"/>
        <v>6909532</v>
      </c>
      <c r="AM166">
        <f t="shared" si="323"/>
        <v>510551</v>
      </c>
      <c r="AN166">
        <f t="shared" si="280"/>
        <v>72935.857142857145</v>
      </c>
      <c r="AO166" s="3">
        <f t="shared" si="279"/>
        <v>8.7052310265918432E-4</v>
      </c>
    </row>
    <row r="167" spans="1:41" ht="13.8" x14ac:dyDescent="0.25">
      <c r="A167" s="95">
        <v>44025</v>
      </c>
      <c r="B167" s="81">
        <v>200180</v>
      </c>
      <c r="C167" s="81">
        <v>9074</v>
      </c>
      <c r="D167" s="81">
        <v>185100</v>
      </c>
      <c r="E167" s="81"/>
      <c r="F167" s="81">
        <f t="shared" si="309"/>
        <v>261</v>
      </c>
      <c r="G167" s="81">
        <f t="shared" si="310"/>
        <v>3</v>
      </c>
      <c r="H167" s="81">
        <f t="shared" si="311"/>
        <v>686</v>
      </c>
      <c r="I167" s="81">
        <f t="shared" si="312"/>
        <v>6006</v>
      </c>
      <c r="J167" s="82">
        <f t="shared" si="313"/>
        <v>4.0662770956876849E-2</v>
      </c>
      <c r="K167" s="82">
        <f t="shared" si="314"/>
        <v>4.6627292508548337E-4</v>
      </c>
      <c r="L167" s="82">
        <f t="shared" si="315"/>
        <v>0.10662107553621386</v>
      </c>
      <c r="M167" s="81">
        <f t="shared" si="316"/>
        <v>0.37971591921124187</v>
      </c>
      <c r="N167" s="84">
        <f t="shared" si="317"/>
        <v>4.5329203716655012E-2</v>
      </c>
      <c r="O167" s="84"/>
      <c r="P167" s="85">
        <f t="shared" si="318"/>
        <v>0.92466779898091722</v>
      </c>
      <c r="Q167" s="87">
        <f t="shared" si="319"/>
        <v>4.5329203716655012E-2</v>
      </c>
      <c r="R167" s="96">
        <f t="shared" si="320"/>
        <v>3.0002997302427725E-2</v>
      </c>
      <c r="AB167" s="119">
        <f t="shared" si="321"/>
        <v>302.28571428571428</v>
      </c>
      <c r="AC167" s="120">
        <f t="shared" si="322"/>
        <v>7.4285714285714288</v>
      </c>
      <c r="AL167">
        <f t="shared" si="283"/>
        <v>6909532</v>
      </c>
      <c r="AM167">
        <f t="shared" si="323"/>
        <v>0</v>
      </c>
      <c r="AN167">
        <f t="shared" si="280"/>
        <v>72935.857142857145</v>
      </c>
      <c r="AO167" s="3">
        <f t="shared" si="279"/>
        <v>8.7052310265918432E-4</v>
      </c>
    </row>
    <row r="168" spans="1:41" ht="13.8" x14ac:dyDescent="0.25">
      <c r="A168" s="95">
        <v>44026</v>
      </c>
      <c r="B168" s="81">
        <v>200456</v>
      </c>
      <c r="C168" s="81">
        <v>9078</v>
      </c>
      <c r="D168" s="81">
        <v>185100</v>
      </c>
      <c r="E168" s="81"/>
      <c r="F168" s="81">
        <f t="shared" si="309"/>
        <v>276</v>
      </c>
      <c r="G168" s="81">
        <f t="shared" si="310"/>
        <v>4</v>
      </c>
      <c r="H168" s="81">
        <f t="shared" si="311"/>
        <v>0</v>
      </c>
      <c r="I168" s="81">
        <f t="shared" si="312"/>
        <v>6278</v>
      </c>
      <c r="J168" s="82">
        <f t="shared" si="313"/>
        <v>4.6064104184244788E-2</v>
      </c>
      <c r="K168" s="82">
        <f t="shared" si="314"/>
        <v>6.66000666000666E-4</v>
      </c>
      <c r="L168" s="82">
        <f t="shared" si="315"/>
        <v>0</v>
      </c>
      <c r="M168" s="81">
        <f t="shared" si="316"/>
        <v>69.165252432643555</v>
      </c>
      <c r="N168" s="84">
        <f t="shared" si="317"/>
        <v>4.528674621862154E-2</v>
      </c>
      <c r="O168" s="84"/>
      <c r="P168" s="85">
        <f t="shared" si="318"/>
        <v>0.92339466017480143</v>
      </c>
      <c r="Q168" s="87">
        <f t="shared" si="319"/>
        <v>4.528674621862154E-2</v>
      </c>
      <c r="R168" s="96">
        <f t="shared" si="320"/>
        <v>3.1318593606577072E-2</v>
      </c>
      <c r="AB168" s="119">
        <f t="shared" si="321"/>
        <v>301.85714285714283</v>
      </c>
      <c r="AC168" s="120">
        <f t="shared" si="322"/>
        <v>6.5714285714285712</v>
      </c>
      <c r="AL168">
        <f t="shared" si="283"/>
        <v>6909532</v>
      </c>
      <c r="AM168">
        <f t="shared" si="323"/>
        <v>0</v>
      </c>
      <c r="AN168">
        <f t="shared" si="280"/>
        <v>72935.857142857145</v>
      </c>
      <c r="AO168" s="3">
        <f t="shared" si="279"/>
        <v>8.7052310265918432E-4</v>
      </c>
    </row>
    <row r="169" spans="1:41" ht="13.8" x14ac:dyDescent="0.25">
      <c r="A169" s="95">
        <v>44027</v>
      </c>
      <c r="B169" s="81">
        <v>200890</v>
      </c>
      <c r="C169" s="81">
        <v>9080</v>
      </c>
      <c r="D169" s="81">
        <v>186000</v>
      </c>
      <c r="E169" s="81"/>
      <c r="F169" s="81">
        <f t="shared" ref="F169:F175" si="324">B169-B168</f>
        <v>434</v>
      </c>
      <c r="G169" s="81">
        <f t="shared" ref="G169:G175" si="325">C169-C168</f>
        <v>2</v>
      </c>
      <c r="H169" s="81">
        <f t="shared" ref="H169:H175" si="326">D169-D168</f>
        <v>900</v>
      </c>
      <c r="I169" s="81">
        <f t="shared" ref="I169:I175" si="327">B169-C169-D169</f>
        <v>5810</v>
      </c>
      <c r="J169" s="82">
        <f t="shared" ref="J169:J175" si="328">F169/I168*$B$2/($B$2-B168)</f>
        <v>6.9296089581075526E-2</v>
      </c>
      <c r="K169" s="82">
        <f t="shared" ref="K169:K175" si="329">G169/I168</f>
        <v>3.1857279388340236E-4</v>
      </c>
      <c r="L169" s="82">
        <f t="shared" ref="L169:L175" si="330">H169/I168</f>
        <v>0.14335775724753105</v>
      </c>
      <c r="M169" s="81">
        <f t="shared" ref="M169:M175" si="331">J169/(K169+L169)</f>
        <v>0.48230692947892706</v>
      </c>
      <c r="N169" s="84">
        <f t="shared" ref="N169:N175" si="332">C169/B169</f>
        <v>4.5198865050525165E-2</v>
      </c>
      <c r="O169" s="84"/>
      <c r="P169" s="85">
        <f t="shared" ref="P169:P175" si="333">D169/B169</f>
        <v>0.92587983473542734</v>
      </c>
      <c r="Q169" s="87">
        <f t="shared" ref="Q169:Q175" si="334">N169</f>
        <v>4.5198865050525165E-2</v>
      </c>
      <c r="R169" s="96">
        <f t="shared" ref="R169:R175" si="335">IF(P169="","",1-SUM(P169:Q169))</f>
        <v>2.8921300214047485E-2</v>
      </c>
      <c r="AB169" s="119">
        <f t="shared" ref="AB169:AB175" si="336">AVERAGE(F163:F169)</f>
        <v>313</v>
      </c>
      <c r="AC169" s="120">
        <f t="shared" ref="AC169:AC175" si="337">AVERAGE(G163:G169)</f>
        <v>4.8571428571428568</v>
      </c>
      <c r="AL169">
        <f t="shared" si="283"/>
        <v>6909532</v>
      </c>
      <c r="AM169">
        <f t="shared" si="323"/>
        <v>0</v>
      </c>
      <c r="AN169">
        <f t="shared" si="280"/>
        <v>72935.857142857145</v>
      </c>
      <c r="AO169" s="3">
        <f t="shared" si="279"/>
        <v>8.7052310265918432E-4</v>
      </c>
    </row>
    <row r="170" spans="1:41" ht="13.8" x14ac:dyDescent="0.25">
      <c r="A170" s="95">
        <v>44028</v>
      </c>
      <c r="B170" s="81">
        <v>201450</v>
      </c>
      <c r="C170" s="81">
        <v>9087</v>
      </c>
      <c r="D170" s="81">
        <v>186400</v>
      </c>
      <c r="E170" s="81"/>
      <c r="F170" s="81">
        <f t="shared" si="324"/>
        <v>560</v>
      </c>
      <c r="G170" s="81">
        <f t="shared" si="325"/>
        <v>7</v>
      </c>
      <c r="H170" s="81">
        <f t="shared" si="326"/>
        <v>400</v>
      </c>
      <c r="I170" s="81">
        <f t="shared" si="327"/>
        <v>5963</v>
      </c>
      <c r="J170" s="82">
        <f t="shared" si="328"/>
        <v>9.6617202668057581E-2</v>
      </c>
      <c r="K170" s="82">
        <f t="shared" si="329"/>
        <v>1.2048192771084338E-3</v>
      </c>
      <c r="L170" s="82">
        <f t="shared" si="330"/>
        <v>6.8846815834767636E-2</v>
      </c>
      <c r="M170" s="81">
        <f t="shared" si="331"/>
        <v>1.3792283722393479</v>
      </c>
      <c r="N170" s="84">
        <f t="shared" si="332"/>
        <v>4.510796723752792E-2</v>
      </c>
      <c r="O170" s="84"/>
      <c r="P170" s="85">
        <f t="shared" si="333"/>
        <v>0.92529163564159844</v>
      </c>
      <c r="Q170" s="87">
        <f t="shared" si="334"/>
        <v>4.510796723752792E-2</v>
      </c>
      <c r="R170" s="96">
        <f t="shared" si="335"/>
        <v>2.9600397120873589E-2</v>
      </c>
      <c r="AB170" s="119">
        <f t="shared" si="336"/>
        <v>349.85714285714283</v>
      </c>
      <c r="AC170" s="120">
        <f t="shared" si="337"/>
        <v>4.2857142857142856</v>
      </c>
      <c r="AL170">
        <f t="shared" si="283"/>
        <v>6909532</v>
      </c>
      <c r="AM170">
        <f t="shared" si="323"/>
        <v>0</v>
      </c>
      <c r="AN170">
        <f t="shared" si="280"/>
        <v>72935.857142857145</v>
      </c>
      <c r="AO170" s="3">
        <f t="shared" ref="AO170:AO227" si="338">AN170/$B$2</f>
        <v>8.7052310265918432E-4</v>
      </c>
    </row>
    <row r="171" spans="1:41" ht="13.8" x14ac:dyDescent="0.25">
      <c r="A171" s="95">
        <v>44029</v>
      </c>
      <c r="B171" s="81">
        <v>202045</v>
      </c>
      <c r="C171" s="81">
        <v>9088</v>
      </c>
      <c r="D171" s="81">
        <v>186900</v>
      </c>
      <c r="E171" s="81"/>
      <c r="F171" s="81">
        <f t="shared" si="324"/>
        <v>595</v>
      </c>
      <c r="G171" s="81">
        <f t="shared" si="325"/>
        <v>1</v>
      </c>
      <c r="H171" s="81">
        <f t="shared" si="326"/>
        <v>500</v>
      </c>
      <c r="I171" s="81">
        <f t="shared" si="327"/>
        <v>6057</v>
      </c>
      <c r="J171" s="82">
        <f t="shared" si="328"/>
        <v>0.10002248285803718</v>
      </c>
      <c r="K171" s="82">
        <f t="shared" si="329"/>
        <v>1.6770082173402648E-4</v>
      </c>
      <c r="L171" s="82">
        <f t="shared" si="330"/>
        <v>8.3850410867013253E-2</v>
      </c>
      <c r="M171" s="81">
        <f t="shared" si="331"/>
        <v>1.1904871562524466</v>
      </c>
      <c r="N171" s="84">
        <f t="shared" si="332"/>
        <v>4.4980078695340146E-2</v>
      </c>
      <c r="O171" s="84"/>
      <c r="P171" s="85">
        <f t="shared" si="333"/>
        <v>0.92504145116186987</v>
      </c>
      <c r="Q171" s="87">
        <f t="shared" si="334"/>
        <v>4.4980078695340146E-2</v>
      </c>
      <c r="R171" s="96">
        <f t="shared" si="335"/>
        <v>2.9978470142789981E-2</v>
      </c>
      <c r="AB171" s="119">
        <f t="shared" si="336"/>
        <v>387.57142857142856</v>
      </c>
      <c r="AC171" s="120">
        <f t="shared" si="337"/>
        <v>3.5714285714285716</v>
      </c>
      <c r="AL171">
        <f t="shared" si="283"/>
        <v>6909532</v>
      </c>
      <c r="AM171">
        <f t="shared" si="323"/>
        <v>0</v>
      </c>
      <c r="AN171">
        <f t="shared" ref="AN171:AN227" si="339">AVERAGE(AM165:AM171)</f>
        <v>72935.857142857145</v>
      </c>
      <c r="AO171" s="3">
        <f t="shared" si="338"/>
        <v>8.7052310265918432E-4</v>
      </c>
    </row>
    <row r="172" spans="1:41" ht="13.8" x14ac:dyDescent="0.25">
      <c r="A172" s="95">
        <v>44030</v>
      </c>
      <c r="B172" s="81">
        <v>202426</v>
      </c>
      <c r="C172" s="81">
        <v>9091</v>
      </c>
      <c r="D172" s="81">
        <v>187200</v>
      </c>
      <c r="E172" s="81"/>
      <c r="F172" s="81">
        <f t="shared" si="324"/>
        <v>381</v>
      </c>
      <c r="G172" s="81">
        <f t="shared" si="325"/>
        <v>3</v>
      </c>
      <c r="H172" s="81">
        <f t="shared" si="326"/>
        <v>300</v>
      </c>
      <c r="I172" s="81">
        <f t="shared" si="327"/>
        <v>6135</v>
      </c>
      <c r="J172" s="82">
        <f t="shared" si="328"/>
        <v>6.3054482847380092E-2</v>
      </c>
      <c r="K172" s="82">
        <f t="shared" si="329"/>
        <v>4.9529470034670627E-4</v>
      </c>
      <c r="L172" s="82">
        <f t="shared" si="330"/>
        <v>4.9529470034670627E-2</v>
      </c>
      <c r="M172" s="81">
        <f t="shared" si="331"/>
        <v>1.2604653551372318</v>
      </c>
      <c r="N172" s="84">
        <f t="shared" si="332"/>
        <v>4.491023880331578E-2</v>
      </c>
      <c r="O172" s="84"/>
      <c r="P172" s="85">
        <f t="shared" si="333"/>
        <v>0.9247823896139824</v>
      </c>
      <c r="Q172" s="87">
        <f t="shared" si="334"/>
        <v>4.491023880331578E-2</v>
      </c>
      <c r="R172" s="96">
        <f t="shared" si="335"/>
        <v>3.0307371582701803E-2</v>
      </c>
      <c r="AB172" s="119">
        <f t="shared" si="336"/>
        <v>388.14285714285717</v>
      </c>
      <c r="AC172" s="120">
        <f t="shared" si="337"/>
        <v>3</v>
      </c>
      <c r="AL172">
        <f t="shared" si="283"/>
        <v>6909532</v>
      </c>
      <c r="AM172">
        <f t="shared" si="323"/>
        <v>0</v>
      </c>
      <c r="AN172">
        <f t="shared" si="339"/>
        <v>72935.857142857145</v>
      </c>
      <c r="AO172" s="3">
        <f t="shared" si="338"/>
        <v>8.7052310265918432E-4</v>
      </c>
    </row>
    <row r="173" spans="1:41" ht="13.8" x14ac:dyDescent="0.25">
      <c r="A173" s="95">
        <v>44031</v>
      </c>
      <c r="B173" s="81">
        <v>202735</v>
      </c>
      <c r="C173" s="81">
        <v>9092</v>
      </c>
      <c r="D173" s="81">
        <v>187400</v>
      </c>
      <c r="E173" s="81">
        <v>7448233</v>
      </c>
      <c r="F173" s="81">
        <f t="shared" si="324"/>
        <v>309</v>
      </c>
      <c r="G173" s="81">
        <f t="shared" si="325"/>
        <v>1</v>
      </c>
      <c r="H173" s="81">
        <f t="shared" si="326"/>
        <v>200</v>
      </c>
      <c r="I173" s="81">
        <f t="shared" si="327"/>
        <v>6243</v>
      </c>
      <c r="J173" s="82">
        <f t="shared" si="328"/>
        <v>5.0488731349290966E-2</v>
      </c>
      <c r="K173" s="82">
        <f t="shared" si="329"/>
        <v>1.6299918500407498E-4</v>
      </c>
      <c r="L173" s="82">
        <f t="shared" si="330"/>
        <v>3.2599837000814993E-2</v>
      </c>
      <c r="M173" s="81">
        <f t="shared" si="331"/>
        <v>1.5410366508850752</v>
      </c>
      <c r="N173" s="84">
        <f t="shared" si="332"/>
        <v>4.4846721089106471E-2</v>
      </c>
      <c r="O173" s="84"/>
      <c r="P173" s="85">
        <f t="shared" si="333"/>
        <v>0.92435938540459217</v>
      </c>
      <c r="Q173" s="87">
        <f t="shared" si="334"/>
        <v>4.4846721089106471E-2</v>
      </c>
      <c r="R173" s="96">
        <f t="shared" si="335"/>
        <v>3.0793893506301351E-2</v>
      </c>
      <c r="AB173" s="119">
        <f t="shared" si="336"/>
        <v>402.28571428571428</v>
      </c>
      <c r="AC173" s="120">
        <f t="shared" si="337"/>
        <v>3</v>
      </c>
      <c r="AL173">
        <f t="shared" si="283"/>
        <v>7448233</v>
      </c>
      <c r="AM173">
        <f t="shared" si="323"/>
        <v>538701</v>
      </c>
      <c r="AN173">
        <f t="shared" si="339"/>
        <v>76957.28571428571</v>
      </c>
      <c r="AO173" s="3">
        <f t="shared" si="338"/>
        <v>9.1852070787366044E-4</v>
      </c>
    </row>
    <row r="174" spans="1:41" ht="13.8" x14ac:dyDescent="0.25">
      <c r="A174" s="95">
        <v>44032</v>
      </c>
      <c r="B174" s="81">
        <v>203325</v>
      </c>
      <c r="C174" s="81">
        <v>9094</v>
      </c>
      <c r="D174" s="81">
        <v>188070</v>
      </c>
      <c r="E174" s="81"/>
      <c r="F174" s="81">
        <f t="shared" si="324"/>
        <v>590</v>
      </c>
      <c r="G174" s="81">
        <f t="shared" si="325"/>
        <v>2</v>
      </c>
      <c r="H174" s="81">
        <f t="shared" si="326"/>
        <v>670</v>
      </c>
      <c r="I174" s="81">
        <f t="shared" si="327"/>
        <v>6161</v>
      </c>
      <c r="J174" s="82">
        <f t="shared" si="328"/>
        <v>9.4735080409280886E-2</v>
      </c>
      <c r="K174" s="82">
        <f t="shared" si="329"/>
        <v>3.2035880185808104E-4</v>
      </c>
      <c r="L174" s="82">
        <f t="shared" si="330"/>
        <v>0.10732019862245715</v>
      </c>
      <c r="M174" s="81">
        <f t="shared" si="331"/>
        <v>0.88010581398086396</v>
      </c>
      <c r="N174" s="84">
        <f t="shared" si="332"/>
        <v>4.4726423214066148E-2</v>
      </c>
      <c r="O174" s="84"/>
      <c r="P174" s="85">
        <f t="shared" si="333"/>
        <v>0.92497233493175945</v>
      </c>
      <c r="Q174" s="87">
        <f t="shared" si="334"/>
        <v>4.4726423214066148E-2</v>
      </c>
      <c r="R174" s="96">
        <f t="shared" si="335"/>
        <v>3.0301241854174377E-2</v>
      </c>
      <c r="AB174" s="119">
        <f t="shared" si="336"/>
        <v>449.28571428571428</v>
      </c>
      <c r="AC174" s="120">
        <f t="shared" si="337"/>
        <v>2.8571428571428572</v>
      </c>
      <c r="AL174">
        <f t="shared" si="283"/>
        <v>7448233</v>
      </c>
      <c r="AM174">
        <f t="shared" si="323"/>
        <v>0</v>
      </c>
      <c r="AN174">
        <f t="shared" si="339"/>
        <v>76957.28571428571</v>
      </c>
      <c r="AO174" s="3">
        <f t="shared" si="338"/>
        <v>9.1852070787366044E-4</v>
      </c>
    </row>
    <row r="175" spans="1:41" ht="13.8" x14ac:dyDescent="0.25">
      <c r="A175" s="95">
        <v>44033</v>
      </c>
      <c r="B175" s="81">
        <v>203717</v>
      </c>
      <c r="C175" s="81">
        <v>9099</v>
      </c>
      <c r="D175" s="81">
        <v>188221</v>
      </c>
      <c r="E175" s="81"/>
      <c r="F175" s="81">
        <f t="shared" si="324"/>
        <v>392</v>
      </c>
      <c r="G175" s="81">
        <f t="shared" si="325"/>
        <v>5</v>
      </c>
      <c r="H175" s="81">
        <f t="shared" si="326"/>
        <v>151</v>
      </c>
      <c r="I175" s="81">
        <f t="shared" si="327"/>
        <v>6397</v>
      </c>
      <c r="J175" s="82">
        <f t="shared" si="328"/>
        <v>6.3780816596454071E-2</v>
      </c>
      <c r="K175" s="82">
        <f t="shared" si="329"/>
        <v>8.1155656549261482E-4</v>
      </c>
      <c r="L175" s="82">
        <f t="shared" si="330"/>
        <v>2.4509008277876967E-2</v>
      </c>
      <c r="M175" s="81">
        <f t="shared" si="331"/>
        <v>2.5189334041714968</v>
      </c>
      <c r="N175" s="84">
        <f t="shared" si="332"/>
        <v>4.4664902781800242E-2</v>
      </c>
      <c r="O175" s="84"/>
      <c r="P175" s="85">
        <f t="shared" si="333"/>
        <v>0.92393369232808253</v>
      </c>
      <c r="Q175" s="87">
        <f t="shared" si="334"/>
        <v>4.4664902781800242E-2</v>
      </c>
      <c r="R175" s="96">
        <f t="shared" si="335"/>
        <v>3.1401404890117224E-2</v>
      </c>
      <c r="AB175" s="119">
        <f t="shared" si="336"/>
        <v>465.85714285714283</v>
      </c>
      <c r="AC175" s="120">
        <f t="shared" si="337"/>
        <v>3</v>
      </c>
      <c r="AL175">
        <f t="shared" si="283"/>
        <v>7448233</v>
      </c>
      <c r="AM175">
        <f t="shared" si="323"/>
        <v>0</v>
      </c>
      <c r="AN175">
        <f t="shared" si="339"/>
        <v>76957.28571428571</v>
      </c>
      <c r="AO175" s="3">
        <f t="shared" si="338"/>
        <v>9.1852070787366044E-4</v>
      </c>
    </row>
    <row r="176" spans="1:41" ht="13.8" x14ac:dyDescent="0.25">
      <c r="A176" s="95">
        <v>44034</v>
      </c>
      <c r="B176" s="81">
        <v>204276</v>
      </c>
      <c r="C176" s="81">
        <v>9102</v>
      </c>
      <c r="D176" s="81">
        <v>188628</v>
      </c>
      <c r="E176" s="81"/>
      <c r="F176" s="81">
        <f t="shared" ref="F176:F180" si="340">B176-B175</f>
        <v>559</v>
      </c>
      <c r="G176" s="81">
        <f t="shared" ref="G176:G180" si="341">C176-C175</f>
        <v>3</v>
      </c>
      <c r="H176" s="81">
        <f t="shared" ref="H176:H180" si="342">D176-D175</f>
        <v>407</v>
      </c>
      <c r="I176" s="81">
        <f t="shared" ref="I176:I180" si="343">B176-C176-D176</f>
        <v>6546</v>
      </c>
      <c r="J176" s="82">
        <f t="shared" ref="J176:J180" si="344">F176/I175*$B$2/($B$2-B175)</f>
        <v>8.759770157358733E-2</v>
      </c>
      <c r="K176" s="82">
        <f t="shared" ref="K176:K180" si="345">G176/I175</f>
        <v>4.6896982960762859E-4</v>
      </c>
      <c r="L176" s="82">
        <f t="shared" ref="L176:L180" si="346">H176/I175</f>
        <v>6.3623573550101606E-2</v>
      </c>
      <c r="M176" s="81">
        <f t="shared" ref="M176:M180" si="347">J176/(K176+L176)</f>
        <v>1.3667377974786297</v>
      </c>
      <c r="N176" s="84">
        <f t="shared" ref="N176:N180" si="348">C176/B176</f>
        <v>4.4557363566938846E-2</v>
      </c>
      <c r="O176" s="84"/>
      <c r="P176" s="85">
        <f t="shared" ref="P176:P180" si="349">D176/B176</f>
        <v>0.9233977559772073</v>
      </c>
      <c r="Q176" s="87">
        <f t="shared" ref="Q176:Q180" si="350">N176</f>
        <v>4.4557363566938846E-2</v>
      </c>
      <c r="R176" s="96">
        <f t="shared" ref="R176:R180" si="351">IF(P176="","",1-SUM(P176:Q176))</f>
        <v>3.2044880455853852E-2</v>
      </c>
      <c r="AB176" s="119">
        <f t="shared" ref="AB176:AB180" si="352">AVERAGE(F170:F176)</f>
        <v>483.71428571428572</v>
      </c>
      <c r="AC176" s="120">
        <f t="shared" ref="AC176:AC180" si="353">AVERAGE(G170:G176)</f>
        <v>3.1428571428571428</v>
      </c>
      <c r="AL176">
        <f t="shared" si="283"/>
        <v>7448233</v>
      </c>
      <c r="AM176">
        <f t="shared" si="323"/>
        <v>0</v>
      </c>
      <c r="AN176">
        <f t="shared" si="339"/>
        <v>76957.28571428571</v>
      </c>
      <c r="AO176" s="3">
        <f t="shared" si="338"/>
        <v>9.1852070787366044E-4</v>
      </c>
    </row>
    <row r="177" spans="1:41" ht="13.8" x14ac:dyDescent="0.25">
      <c r="A177" s="95">
        <v>44035</v>
      </c>
      <c r="B177" s="81">
        <v>204881</v>
      </c>
      <c r="C177" s="81">
        <v>9110</v>
      </c>
      <c r="D177" s="81">
        <v>189140</v>
      </c>
      <c r="E177" s="81"/>
      <c r="F177" s="81">
        <f t="shared" si="340"/>
        <v>605</v>
      </c>
      <c r="G177" s="81">
        <f t="shared" si="341"/>
        <v>8</v>
      </c>
      <c r="H177" s="81">
        <f t="shared" si="342"/>
        <v>512</v>
      </c>
      <c r="I177" s="81">
        <f t="shared" si="343"/>
        <v>6631</v>
      </c>
      <c r="J177" s="82">
        <f t="shared" si="344"/>
        <v>9.2648743173692066E-2</v>
      </c>
      <c r="K177" s="82">
        <f t="shared" si="345"/>
        <v>1.2221203788573174E-3</v>
      </c>
      <c r="L177" s="82">
        <f t="shared" si="346"/>
        <v>7.8215704246868314E-2</v>
      </c>
      <c r="M177" s="81">
        <f t="shared" si="347"/>
        <v>1.1663051400288236</v>
      </c>
      <c r="N177" s="84">
        <f t="shared" si="348"/>
        <v>4.4464835685105016E-2</v>
      </c>
      <c r="O177" s="84"/>
      <c r="P177" s="85">
        <f t="shared" si="349"/>
        <v>0.92317003528877739</v>
      </c>
      <c r="Q177" s="87">
        <f t="shared" si="350"/>
        <v>4.4464835685105016E-2</v>
      </c>
      <c r="R177" s="96">
        <f t="shared" si="351"/>
        <v>3.2365129026117545E-2</v>
      </c>
      <c r="AB177" s="119">
        <f t="shared" si="352"/>
        <v>490.14285714285717</v>
      </c>
      <c r="AC177" s="120">
        <f t="shared" si="353"/>
        <v>3.2857142857142856</v>
      </c>
      <c r="AL177">
        <f t="shared" si="283"/>
        <v>7448233</v>
      </c>
      <c r="AM177">
        <f t="shared" si="323"/>
        <v>0</v>
      </c>
      <c r="AN177">
        <f t="shared" si="339"/>
        <v>76957.28571428571</v>
      </c>
      <c r="AO177" s="3">
        <f t="shared" si="338"/>
        <v>9.1852070787366044E-4</v>
      </c>
    </row>
    <row r="178" spans="1:41" ht="13.8" x14ac:dyDescent="0.25">
      <c r="A178" s="95">
        <v>44036</v>
      </c>
      <c r="B178" s="81">
        <v>205623</v>
      </c>
      <c r="C178" s="81">
        <v>9120</v>
      </c>
      <c r="D178" s="81">
        <v>189696</v>
      </c>
      <c r="E178" s="81"/>
      <c r="F178" s="81">
        <f t="shared" si="340"/>
        <v>742</v>
      </c>
      <c r="G178" s="81">
        <f t="shared" si="341"/>
        <v>10</v>
      </c>
      <c r="H178" s="81">
        <f t="shared" si="342"/>
        <v>556</v>
      </c>
      <c r="I178" s="81">
        <f t="shared" si="343"/>
        <v>6807</v>
      </c>
      <c r="J178" s="82">
        <f t="shared" si="344"/>
        <v>0.11217295988301279</v>
      </c>
      <c r="K178" s="82">
        <f t="shared" si="345"/>
        <v>1.5080681646810435E-3</v>
      </c>
      <c r="L178" s="82">
        <f t="shared" si="346"/>
        <v>8.3848589956266026E-2</v>
      </c>
      <c r="M178" s="81">
        <f t="shared" si="347"/>
        <v>1.3141676625163565</v>
      </c>
      <c r="N178" s="84">
        <f t="shared" si="348"/>
        <v>4.4353014983732363E-2</v>
      </c>
      <c r="O178" s="84"/>
      <c r="P178" s="85">
        <f t="shared" si="349"/>
        <v>0.92254271166163315</v>
      </c>
      <c r="Q178" s="87">
        <f t="shared" si="350"/>
        <v>4.4353014983732363E-2</v>
      </c>
      <c r="R178" s="96">
        <f t="shared" si="351"/>
        <v>3.3104273354634506E-2</v>
      </c>
      <c r="AB178" s="119">
        <f t="shared" si="352"/>
        <v>511.14285714285717</v>
      </c>
      <c r="AC178" s="120">
        <f t="shared" si="353"/>
        <v>4.5714285714285712</v>
      </c>
      <c r="AL178">
        <f t="shared" si="283"/>
        <v>7448233</v>
      </c>
      <c r="AM178">
        <f t="shared" si="323"/>
        <v>0</v>
      </c>
      <c r="AN178">
        <f t="shared" si="339"/>
        <v>76957.28571428571</v>
      </c>
      <c r="AO178" s="3">
        <f t="shared" si="338"/>
        <v>9.1852070787366044E-4</v>
      </c>
    </row>
    <row r="179" spans="1:41" ht="13.8" x14ac:dyDescent="0.25">
      <c r="A179" s="95">
        <v>44037</v>
      </c>
      <c r="B179" s="81">
        <v>206278</v>
      </c>
      <c r="C179" s="81">
        <v>9124</v>
      </c>
      <c r="D179" s="81">
        <v>189919</v>
      </c>
      <c r="E179" s="81"/>
      <c r="F179" s="81">
        <f t="shared" si="340"/>
        <v>655</v>
      </c>
      <c r="G179" s="81">
        <f t="shared" si="341"/>
        <v>4</v>
      </c>
      <c r="H179" s="81">
        <f t="shared" si="342"/>
        <v>223</v>
      </c>
      <c r="I179" s="81">
        <f t="shared" si="343"/>
        <v>7235</v>
      </c>
      <c r="J179" s="82">
        <f t="shared" si="344"/>
        <v>9.6461210425537389E-2</v>
      </c>
      <c r="K179" s="82">
        <f t="shared" si="345"/>
        <v>5.8763038049067132E-4</v>
      </c>
      <c r="L179" s="82">
        <f t="shared" si="346"/>
        <v>3.2760393712354931E-2</v>
      </c>
      <c r="M179" s="81">
        <f t="shared" si="347"/>
        <v>2.8925614950071936</v>
      </c>
      <c r="N179" s="84">
        <f t="shared" si="348"/>
        <v>4.423157098672665E-2</v>
      </c>
      <c r="O179" s="84"/>
      <c r="P179" s="85">
        <f t="shared" si="349"/>
        <v>0.92069440269926994</v>
      </c>
      <c r="Q179" s="87">
        <f t="shared" si="350"/>
        <v>4.423157098672665E-2</v>
      </c>
      <c r="R179" s="96">
        <f t="shared" si="351"/>
        <v>3.5074026314003359E-2</v>
      </c>
      <c r="AB179" s="119">
        <f t="shared" si="352"/>
        <v>550.28571428571433</v>
      </c>
      <c r="AC179" s="120">
        <f t="shared" si="353"/>
        <v>4.7142857142857144</v>
      </c>
      <c r="AL179">
        <f t="shared" si="283"/>
        <v>7448233</v>
      </c>
      <c r="AM179">
        <f t="shared" si="323"/>
        <v>0</v>
      </c>
      <c r="AN179">
        <f t="shared" si="339"/>
        <v>76957.28571428571</v>
      </c>
      <c r="AO179" s="3">
        <f t="shared" si="338"/>
        <v>9.1852070787366044E-4</v>
      </c>
    </row>
    <row r="180" spans="1:41" ht="13.8" x14ac:dyDescent="0.25">
      <c r="A180" s="95">
        <v>44038</v>
      </c>
      <c r="B180" s="81">
        <v>206667</v>
      </c>
      <c r="C180" s="81">
        <v>9124</v>
      </c>
      <c r="D180" s="81">
        <v>190055</v>
      </c>
      <c r="E180" s="81">
        <v>8021200</v>
      </c>
      <c r="F180" s="81">
        <f t="shared" si="340"/>
        <v>389</v>
      </c>
      <c r="G180" s="81">
        <f t="shared" si="341"/>
        <v>0</v>
      </c>
      <c r="H180" s="81">
        <f t="shared" si="342"/>
        <v>136</v>
      </c>
      <c r="I180" s="81">
        <f t="shared" si="343"/>
        <v>7488</v>
      </c>
      <c r="J180" s="82">
        <f t="shared" si="344"/>
        <v>5.3899114132501438E-2</v>
      </c>
      <c r="K180" s="82">
        <f t="shared" si="345"/>
        <v>0</v>
      </c>
      <c r="L180" s="82">
        <f t="shared" si="346"/>
        <v>1.879751209398756E-2</v>
      </c>
      <c r="M180" s="81">
        <f t="shared" si="347"/>
        <v>2.8673536084459408</v>
      </c>
      <c r="N180" s="84">
        <f t="shared" si="348"/>
        <v>4.4148315889813078E-2</v>
      </c>
      <c r="O180" s="84"/>
      <c r="P180" s="85">
        <f t="shared" si="349"/>
        <v>0.91961948448470243</v>
      </c>
      <c r="Q180" s="87">
        <f t="shared" si="350"/>
        <v>4.4148315889813078E-2</v>
      </c>
      <c r="R180" s="96">
        <f t="shared" si="351"/>
        <v>3.6232199625484518E-2</v>
      </c>
      <c r="AB180" s="119">
        <f t="shared" si="352"/>
        <v>561.71428571428567</v>
      </c>
      <c r="AC180" s="120">
        <f t="shared" si="353"/>
        <v>4.5714285714285712</v>
      </c>
      <c r="AL180">
        <f t="shared" si="283"/>
        <v>8021200</v>
      </c>
      <c r="AM180">
        <f t="shared" si="323"/>
        <v>572967</v>
      </c>
      <c r="AN180">
        <f t="shared" si="339"/>
        <v>81852.428571428565</v>
      </c>
      <c r="AO180" s="3">
        <f t="shared" si="338"/>
        <v>9.7694649616066726E-4</v>
      </c>
    </row>
    <row r="181" spans="1:41" ht="13.8" x14ac:dyDescent="0.25">
      <c r="A181" s="95">
        <v>44039</v>
      </c>
      <c r="B181" s="81">
        <v>207112</v>
      </c>
      <c r="C181" s="81">
        <v>9125</v>
      </c>
      <c r="D181" s="81">
        <v>190314</v>
      </c>
      <c r="E181" s="81"/>
      <c r="F181" s="81">
        <f t="shared" ref="F181:F197" si="354">B181-B180</f>
        <v>445</v>
      </c>
      <c r="G181" s="81">
        <f t="shared" ref="G181:G197" si="355">C181-C180</f>
        <v>1</v>
      </c>
      <c r="H181" s="81">
        <f t="shared" ref="H181:H197" si="356">D181-D180</f>
        <v>259</v>
      </c>
      <c r="I181" s="81">
        <f t="shared" ref="I181:I197" si="357">B181-C181-D181</f>
        <v>7673</v>
      </c>
      <c r="J181" s="82">
        <f t="shared" ref="J181:J197" si="358">F181/I180*$B$2/($B$2-B180)</f>
        <v>5.9575371345588261E-2</v>
      </c>
      <c r="K181" s="82">
        <f t="shared" ref="K181:K197" si="359">G181/I180</f>
        <v>1.3354700854700856E-4</v>
      </c>
      <c r="L181" s="82">
        <f t="shared" ref="L181:L197" si="360">H181/I180</f>
        <v>3.4588675213675216E-2</v>
      </c>
      <c r="M181" s="81">
        <f t="shared" ref="M181:M197" si="361">J181/(K181+L181)</f>
        <v>1.7157706947529419</v>
      </c>
      <c r="N181" s="84">
        <f t="shared" ref="N181:N197" si="362">C181/B181</f>
        <v>4.4058287303487965E-2</v>
      </c>
      <c r="O181" s="84"/>
      <c r="P181" s="85">
        <f t="shared" ref="P181:P197" si="363">D181/B181</f>
        <v>0.91889412491791878</v>
      </c>
      <c r="Q181" s="87">
        <f t="shared" ref="Q181:Q197" si="364">N181</f>
        <v>4.4058287303487965E-2</v>
      </c>
      <c r="R181" s="96">
        <f t="shared" ref="R181:R197" si="365">IF(P181="","",1-SUM(P181:Q181))</f>
        <v>3.7047587778593294E-2</v>
      </c>
      <c r="AB181" s="119">
        <f t="shared" ref="AB181:AB197" si="366">AVERAGE(F175:F181)</f>
        <v>541</v>
      </c>
      <c r="AC181" s="120">
        <f t="shared" ref="AC181:AC197" si="367">AVERAGE(G175:G181)</f>
        <v>4.4285714285714288</v>
      </c>
      <c r="AL181">
        <f t="shared" si="283"/>
        <v>8021200</v>
      </c>
      <c r="AM181">
        <f t="shared" si="323"/>
        <v>0</v>
      </c>
      <c r="AN181">
        <f t="shared" si="339"/>
        <v>81852.428571428565</v>
      </c>
      <c r="AO181" s="3">
        <f t="shared" si="338"/>
        <v>9.7694649616066726E-4</v>
      </c>
    </row>
    <row r="182" spans="1:41" ht="13.8" x14ac:dyDescent="0.25">
      <c r="A182" s="95">
        <v>44040</v>
      </c>
      <c r="B182" s="81">
        <v>207707</v>
      </c>
      <c r="C182" s="81">
        <v>9131</v>
      </c>
      <c r="D182" s="81">
        <v>190711</v>
      </c>
      <c r="E182" s="81"/>
      <c r="F182" s="81">
        <f t="shared" si="354"/>
        <v>595</v>
      </c>
      <c r="G182" s="81">
        <f t="shared" si="355"/>
        <v>6</v>
      </c>
      <c r="H182" s="81">
        <f t="shared" si="356"/>
        <v>397</v>
      </c>
      <c r="I182" s="81">
        <f t="shared" si="357"/>
        <v>7865</v>
      </c>
      <c r="J182" s="82">
        <f t="shared" si="358"/>
        <v>7.7736800643000356E-2</v>
      </c>
      <c r="K182" s="82">
        <f t="shared" si="359"/>
        <v>7.8196272644337288E-4</v>
      </c>
      <c r="L182" s="82">
        <f t="shared" si="360"/>
        <v>5.1739867066336508E-2</v>
      </c>
      <c r="M182" s="81">
        <f t="shared" si="361"/>
        <v>1.4800855368082919</v>
      </c>
      <c r="N182" s="84">
        <f t="shared" si="362"/>
        <v>4.3960964242899851E-2</v>
      </c>
      <c r="O182" s="84"/>
      <c r="P182" s="85">
        <f t="shared" si="363"/>
        <v>0.91817319589614221</v>
      </c>
      <c r="Q182" s="87">
        <f t="shared" si="364"/>
        <v>4.3960964242899851E-2</v>
      </c>
      <c r="R182" s="96">
        <f t="shared" si="365"/>
        <v>3.7865839860957928E-2</v>
      </c>
      <c r="AB182" s="119">
        <f t="shared" si="366"/>
        <v>570</v>
      </c>
      <c r="AC182" s="120">
        <f t="shared" si="367"/>
        <v>4.5714285714285712</v>
      </c>
      <c r="AL182">
        <f t="shared" si="283"/>
        <v>8021200</v>
      </c>
      <c r="AM182">
        <f t="shared" si="323"/>
        <v>0</v>
      </c>
      <c r="AN182">
        <f t="shared" si="339"/>
        <v>81852.428571428565</v>
      </c>
      <c r="AO182" s="3">
        <f t="shared" si="338"/>
        <v>9.7694649616066726E-4</v>
      </c>
    </row>
    <row r="183" spans="1:41" ht="13.8" x14ac:dyDescent="0.25">
      <c r="A183" s="95">
        <v>44041</v>
      </c>
      <c r="B183" s="81">
        <v>208546</v>
      </c>
      <c r="C183" s="81">
        <v>9135</v>
      </c>
      <c r="D183" s="81">
        <v>191279</v>
      </c>
      <c r="E183" s="81"/>
      <c r="F183" s="81">
        <f t="shared" si="354"/>
        <v>839</v>
      </c>
      <c r="G183" s="81">
        <f t="shared" si="355"/>
        <v>4</v>
      </c>
      <c r="H183" s="81">
        <f t="shared" si="356"/>
        <v>568</v>
      </c>
      <c r="I183" s="81">
        <f t="shared" si="357"/>
        <v>8132</v>
      </c>
      <c r="J183" s="82">
        <f t="shared" si="358"/>
        <v>0.10694025636836592</v>
      </c>
      <c r="K183" s="82">
        <f t="shared" si="359"/>
        <v>5.0858232676414498E-4</v>
      </c>
      <c r="L183" s="82">
        <f t="shared" si="360"/>
        <v>7.2218690400508587E-2</v>
      </c>
      <c r="M183" s="81">
        <f t="shared" si="361"/>
        <v>1.4704285250650311</v>
      </c>
      <c r="N183" s="84">
        <f t="shared" si="362"/>
        <v>4.3803285606053344E-2</v>
      </c>
      <c r="O183" s="84"/>
      <c r="P183" s="85">
        <f t="shared" si="363"/>
        <v>0.9172029192600194</v>
      </c>
      <c r="Q183" s="87">
        <f t="shared" si="364"/>
        <v>4.3803285606053344E-2</v>
      </c>
      <c r="R183" s="96">
        <f t="shared" si="365"/>
        <v>3.89937951339272E-2</v>
      </c>
      <c r="AB183" s="119">
        <f t="shared" si="366"/>
        <v>610</v>
      </c>
      <c r="AC183" s="120">
        <f t="shared" si="367"/>
        <v>4.7142857142857144</v>
      </c>
      <c r="AL183">
        <f t="shared" si="283"/>
        <v>8021200</v>
      </c>
      <c r="AM183">
        <f t="shared" si="323"/>
        <v>0</v>
      </c>
      <c r="AN183">
        <f t="shared" si="339"/>
        <v>81852.428571428565</v>
      </c>
      <c r="AO183" s="3">
        <f t="shared" si="338"/>
        <v>9.7694649616066726E-4</v>
      </c>
    </row>
    <row r="184" spans="1:41" ht="13.8" x14ac:dyDescent="0.25">
      <c r="A184" s="95">
        <v>44042</v>
      </c>
      <c r="B184" s="81">
        <v>209535</v>
      </c>
      <c r="C184" s="81">
        <v>9144</v>
      </c>
      <c r="D184" s="81">
        <v>191551</v>
      </c>
      <c r="E184" s="81"/>
      <c r="F184" s="81">
        <f t="shared" si="354"/>
        <v>989</v>
      </c>
      <c r="G184" s="81">
        <f t="shared" si="355"/>
        <v>9</v>
      </c>
      <c r="H184" s="81">
        <f t="shared" si="356"/>
        <v>272</v>
      </c>
      <c r="I184" s="81">
        <f t="shared" si="357"/>
        <v>8840</v>
      </c>
      <c r="J184" s="82">
        <f t="shared" si="358"/>
        <v>0.12192177267831196</v>
      </c>
      <c r="K184" s="82">
        <f t="shared" si="359"/>
        <v>1.1067388096409247E-3</v>
      </c>
      <c r="L184" s="82">
        <f t="shared" si="360"/>
        <v>3.3448106246925728E-2</v>
      </c>
      <c r="M184" s="81">
        <f t="shared" si="361"/>
        <v>3.5283553573666646</v>
      </c>
      <c r="N184" s="84">
        <f t="shared" si="362"/>
        <v>4.3639487436466465E-2</v>
      </c>
      <c r="O184" s="84"/>
      <c r="P184" s="85">
        <f t="shared" si="363"/>
        <v>0.91417185673037915</v>
      </c>
      <c r="Q184" s="87">
        <f t="shared" si="364"/>
        <v>4.3639487436466465E-2</v>
      </c>
      <c r="R184" s="96">
        <f t="shared" si="365"/>
        <v>4.2188655833154343E-2</v>
      </c>
      <c r="AB184" s="119">
        <f t="shared" si="366"/>
        <v>664.85714285714289</v>
      </c>
      <c r="AC184" s="120">
        <f t="shared" si="367"/>
        <v>4.8571428571428568</v>
      </c>
      <c r="AL184">
        <f t="shared" si="283"/>
        <v>8021200</v>
      </c>
      <c r="AM184">
        <f t="shared" si="323"/>
        <v>0</v>
      </c>
      <c r="AN184">
        <f t="shared" si="339"/>
        <v>81852.428571428565</v>
      </c>
      <c r="AO184" s="3">
        <f t="shared" si="338"/>
        <v>9.7694649616066726E-4</v>
      </c>
    </row>
    <row r="185" spans="1:41" ht="13.8" x14ac:dyDescent="0.25">
      <c r="A185" s="95">
        <v>44043</v>
      </c>
      <c r="B185" s="81">
        <v>210399</v>
      </c>
      <c r="C185" s="81">
        <v>9147</v>
      </c>
      <c r="D185" s="81">
        <v>191992</v>
      </c>
      <c r="E185" s="81"/>
      <c r="F185" s="81">
        <f t="shared" si="354"/>
        <v>864</v>
      </c>
      <c r="G185" s="81">
        <f t="shared" si="355"/>
        <v>3</v>
      </c>
      <c r="H185" s="81">
        <f t="shared" si="356"/>
        <v>441</v>
      </c>
      <c r="I185" s="81">
        <f t="shared" si="357"/>
        <v>9260</v>
      </c>
      <c r="J185" s="82">
        <f t="shared" si="358"/>
        <v>9.7982600943082324E-2</v>
      </c>
      <c r="K185" s="82">
        <f t="shared" si="359"/>
        <v>3.3936651583710406E-4</v>
      </c>
      <c r="L185" s="82">
        <f t="shared" si="360"/>
        <v>4.9886877828054302E-2</v>
      </c>
      <c r="M185" s="81">
        <f t="shared" si="361"/>
        <v>1.9508247575154227</v>
      </c>
      <c r="N185" s="84">
        <f t="shared" si="362"/>
        <v>4.3474541228808124E-2</v>
      </c>
      <c r="O185" s="84"/>
      <c r="P185" s="85">
        <f t="shared" si="363"/>
        <v>0.9125138427464009</v>
      </c>
      <c r="Q185" s="87">
        <f t="shared" si="364"/>
        <v>4.3474541228808124E-2</v>
      </c>
      <c r="R185" s="96">
        <f t="shared" si="365"/>
        <v>4.4011616024790978E-2</v>
      </c>
      <c r="AB185" s="119">
        <f t="shared" si="366"/>
        <v>682.28571428571433</v>
      </c>
      <c r="AC185" s="120">
        <f t="shared" si="367"/>
        <v>3.8571428571428572</v>
      </c>
      <c r="AL185">
        <f t="shared" si="283"/>
        <v>8021200</v>
      </c>
      <c r="AM185">
        <f t="shared" si="323"/>
        <v>0</v>
      </c>
      <c r="AN185">
        <f t="shared" si="339"/>
        <v>81852.428571428565</v>
      </c>
      <c r="AO185" s="3">
        <f t="shared" si="338"/>
        <v>9.7694649616066726E-4</v>
      </c>
    </row>
    <row r="186" spans="1:41" ht="13.8" x14ac:dyDescent="0.25">
      <c r="A186" s="95">
        <v>44044</v>
      </c>
      <c r="B186" s="81">
        <v>211005</v>
      </c>
      <c r="C186" s="81">
        <v>9154</v>
      </c>
      <c r="D186" s="81">
        <v>192636</v>
      </c>
      <c r="E186" s="81"/>
      <c r="F186" s="81">
        <f t="shared" si="354"/>
        <v>606</v>
      </c>
      <c r="G186" s="81">
        <f t="shared" si="355"/>
        <v>7</v>
      </c>
      <c r="H186" s="81">
        <f t="shared" si="356"/>
        <v>644</v>
      </c>
      <c r="I186" s="81">
        <f t="shared" si="357"/>
        <v>9215</v>
      </c>
      <c r="J186" s="82">
        <f t="shared" si="358"/>
        <v>6.560751877891137E-2</v>
      </c>
      <c r="K186" s="82">
        <f t="shared" si="359"/>
        <v>7.5593952483801296E-4</v>
      </c>
      <c r="L186" s="82">
        <f t="shared" si="360"/>
        <v>6.9546436285097199E-2</v>
      </c>
      <c r="M186" s="81">
        <f t="shared" si="361"/>
        <v>0.93321908432061318</v>
      </c>
      <c r="N186" s="84">
        <f t="shared" si="362"/>
        <v>4.3382858226108385E-2</v>
      </c>
      <c r="O186" s="84"/>
      <c r="P186" s="85">
        <f t="shared" si="363"/>
        <v>0.91294519087225423</v>
      </c>
      <c r="Q186" s="87">
        <f t="shared" si="364"/>
        <v>4.3382858226108385E-2</v>
      </c>
      <c r="R186" s="96">
        <f t="shared" si="365"/>
        <v>4.3671950901637335E-2</v>
      </c>
      <c r="AB186" s="119">
        <f t="shared" si="366"/>
        <v>675.28571428571433</v>
      </c>
      <c r="AC186" s="120">
        <f t="shared" si="367"/>
        <v>4.2857142857142856</v>
      </c>
      <c r="AL186">
        <f t="shared" si="283"/>
        <v>8021200</v>
      </c>
      <c r="AM186">
        <f t="shared" si="323"/>
        <v>0</v>
      </c>
      <c r="AN186">
        <f t="shared" si="339"/>
        <v>81852.428571428565</v>
      </c>
      <c r="AO186" s="3">
        <f t="shared" si="338"/>
        <v>9.7694649616066726E-4</v>
      </c>
    </row>
    <row r="187" spans="1:41" ht="13.8" x14ac:dyDescent="0.25">
      <c r="A187" s="95">
        <v>44045</v>
      </c>
      <c r="B187" s="81">
        <v>211220</v>
      </c>
      <c r="C187" s="81">
        <v>9154</v>
      </c>
      <c r="D187" s="81">
        <v>192908</v>
      </c>
      <c r="E187" s="81">
        <v>8602237</v>
      </c>
      <c r="F187" s="81">
        <f t="shared" si="354"/>
        <v>215</v>
      </c>
      <c r="G187" s="81">
        <f t="shared" si="355"/>
        <v>0</v>
      </c>
      <c r="H187" s="81">
        <f t="shared" si="356"/>
        <v>272</v>
      </c>
      <c r="I187" s="81">
        <f t="shared" si="357"/>
        <v>9158</v>
      </c>
      <c r="J187" s="82">
        <f t="shared" si="358"/>
        <v>2.3390432135126319E-2</v>
      </c>
      <c r="K187" s="82">
        <f t="shared" si="359"/>
        <v>0</v>
      </c>
      <c r="L187" s="82">
        <f t="shared" si="360"/>
        <v>2.9517091698317961E-2</v>
      </c>
      <c r="M187" s="81">
        <f t="shared" si="361"/>
        <v>0.79243688281319491</v>
      </c>
      <c r="N187" s="84">
        <f t="shared" si="362"/>
        <v>4.333869898683837E-2</v>
      </c>
      <c r="O187" s="84"/>
      <c r="P187" s="85">
        <f t="shared" si="363"/>
        <v>0.91330366442571731</v>
      </c>
      <c r="Q187" s="87">
        <f t="shared" si="364"/>
        <v>4.333869898683837E-2</v>
      </c>
      <c r="R187" s="96">
        <f t="shared" si="365"/>
        <v>4.3357636587444293E-2</v>
      </c>
      <c r="AB187" s="119">
        <f t="shared" si="366"/>
        <v>650.42857142857144</v>
      </c>
      <c r="AC187" s="120">
        <f t="shared" si="367"/>
        <v>4.2857142857142856</v>
      </c>
      <c r="AL187">
        <f t="shared" si="283"/>
        <v>8602237</v>
      </c>
      <c r="AM187">
        <f t="shared" si="323"/>
        <v>581037</v>
      </c>
      <c r="AN187">
        <f t="shared" si="339"/>
        <v>83005.28571428571</v>
      </c>
      <c r="AO187" s="3">
        <f t="shared" si="338"/>
        <v>9.9070637801078527E-4</v>
      </c>
    </row>
    <row r="188" spans="1:41" ht="13.8" x14ac:dyDescent="0.25">
      <c r="A188" s="95">
        <v>44046</v>
      </c>
      <c r="B188" s="81">
        <v>212111</v>
      </c>
      <c r="C188" s="81">
        <v>9154</v>
      </c>
      <c r="D188" s="81">
        <v>193594</v>
      </c>
      <c r="E188" s="81"/>
      <c r="F188" s="81">
        <f t="shared" si="354"/>
        <v>891</v>
      </c>
      <c r="G188" s="81">
        <f t="shared" si="355"/>
        <v>0</v>
      </c>
      <c r="H188" s="81">
        <f t="shared" si="356"/>
        <v>686</v>
      </c>
      <c r="I188" s="81">
        <f t="shared" si="357"/>
        <v>9363</v>
      </c>
      <c r="J188" s="82">
        <f t="shared" si="358"/>
        <v>9.7537878936605787E-2</v>
      </c>
      <c r="K188" s="82">
        <f t="shared" si="359"/>
        <v>0</v>
      </c>
      <c r="L188" s="82">
        <f t="shared" si="360"/>
        <v>7.4907184974885341E-2</v>
      </c>
      <c r="M188" s="81">
        <f t="shared" si="361"/>
        <v>1.3021164654539881</v>
      </c>
      <c r="N188" s="84">
        <f t="shared" si="362"/>
        <v>4.3156649112964442E-2</v>
      </c>
      <c r="O188" s="84"/>
      <c r="P188" s="85">
        <f t="shared" si="363"/>
        <v>0.91270136862303231</v>
      </c>
      <c r="Q188" s="87">
        <f t="shared" si="364"/>
        <v>4.3156649112964442E-2</v>
      </c>
      <c r="R188" s="96">
        <f t="shared" si="365"/>
        <v>4.4141982264003232E-2</v>
      </c>
      <c r="AB188" s="119">
        <f t="shared" si="366"/>
        <v>714.14285714285711</v>
      </c>
      <c r="AC188" s="120">
        <f t="shared" si="367"/>
        <v>4.1428571428571432</v>
      </c>
      <c r="AL188">
        <f t="shared" si="283"/>
        <v>8602237</v>
      </c>
      <c r="AM188">
        <f t="shared" si="323"/>
        <v>0</v>
      </c>
      <c r="AN188">
        <f t="shared" si="339"/>
        <v>83005.28571428571</v>
      </c>
      <c r="AO188" s="3">
        <f t="shared" si="338"/>
        <v>9.9070637801078527E-4</v>
      </c>
    </row>
    <row r="189" spans="1:41" ht="13.8" x14ac:dyDescent="0.25">
      <c r="A189" s="95">
        <v>44047</v>
      </c>
      <c r="B189" s="81">
        <v>212828</v>
      </c>
      <c r="C189" s="81">
        <v>9163</v>
      </c>
      <c r="D189" s="81">
        <v>194173</v>
      </c>
      <c r="E189" s="81"/>
      <c r="F189" s="81">
        <f t="shared" si="354"/>
        <v>717</v>
      </c>
      <c r="G189" s="81">
        <f t="shared" si="355"/>
        <v>9</v>
      </c>
      <c r="H189" s="81">
        <f t="shared" si="356"/>
        <v>579</v>
      </c>
      <c r="I189" s="81">
        <f t="shared" si="357"/>
        <v>9492</v>
      </c>
      <c r="J189" s="82">
        <f t="shared" si="358"/>
        <v>7.6772380096349041E-2</v>
      </c>
      <c r="K189" s="82">
        <f t="shared" si="359"/>
        <v>9.6123037487984622E-4</v>
      </c>
      <c r="L189" s="82">
        <f t="shared" si="360"/>
        <v>6.1839154117270104E-2</v>
      </c>
      <c r="M189" s="81">
        <f t="shared" si="361"/>
        <v>1.2224826442893131</v>
      </c>
      <c r="N189" s="84">
        <f t="shared" si="362"/>
        <v>4.3053545586107092E-2</v>
      </c>
      <c r="O189" s="84"/>
      <c r="P189" s="85">
        <f t="shared" si="363"/>
        <v>0.91234705959742135</v>
      </c>
      <c r="Q189" s="87">
        <f t="shared" si="364"/>
        <v>4.3053545586107092E-2</v>
      </c>
      <c r="R189" s="96">
        <f t="shared" si="365"/>
        <v>4.4599394816471571E-2</v>
      </c>
      <c r="AB189" s="119">
        <f t="shared" si="366"/>
        <v>731.57142857142856</v>
      </c>
      <c r="AC189" s="120">
        <f t="shared" si="367"/>
        <v>4.5714285714285712</v>
      </c>
      <c r="AL189">
        <f t="shared" si="283"/>
        <v>8602237</v>
      </c>
      <c r="AM189">
        <f t="shared" si="323"/>
        <v>0</v>
      </c>
      <c r="AN189">
        <f t="shared" si="339"/>
        <v>83005.28571428571</v>
      </c>
      <c r="AO189" s="3">
        <f t="shared" si="338"/>
        <v>9.9070637801078527E-4</v>
      </c>
    </row>
    <row r="190" spans="1:41" ht="13.8" x14ac:dyDescent="0.25">
      <c r="A190" s="95">
        <v>44048</v>
      </c>
      <c r="B190" s="81">
        <v>214113</v>
      </c>
      <c r="C190" s="81">
        <v>9179</v>
      </c>
      <c r="D190" s="81">
        <v>194568</v>
      </c>
      <c r="E190" s="81"/>
      <c r="F190" s="81">
        <f t="shared" si="354"/>
        <v>1285</v>
      </c>
      <c r="G190" s="81">
        <f t="shared" si="355"/>
        <v>16</v>
      </c>
      <c r="H190" s="81">
        <f t="shared" si="356"/>
        <v>395</v>
      </c>
      <c r="I190" s="81">
        <f t="shared" si="357"/>
        <v>10366</v>
      </c>
      <c r="J190" s="82">
        <f t="shared" si="358"/>
        <v>0.13572192058557264</v>
      </c>
      <c r="K190" s="82">
        <f t="shared" si="359"/>
        <v>1.6856300042140751E-3</v>
      </c>
      <c r="L190" s="82">
        <f t="shared" si="360"/>
        <v>4.1613990729034975E-2</v>
      </c>
      <c r="M190" s="81">
        <f t="shared" si="361"/>
        <v>3.1344828958595028</v>
      </c>
      <c r="N190" s="84">
        <f t="shared" si="362"/>
        <v>4.2869886461821563E-2</v>
      </c>
      <c r="O190" s="84"/>
      <c r="P190" s="85">
        <f t="shared" si="363"/>
        <v>0.90871642543890374</v>
      </c>
      <c r="Q190" s="87">
        <f t="shared" si="364"/>
        <v>4.2869886461821563E-2</v>
      </c>
      <c r="R190" s="96">
        <f t="shared" si="365"/>
        <v>4.841368809927471E-2</v>
      </c>
      <c r="AB190" s="119">
        <f t="shared" si="366"/>
        <v>795.28571428571433</v>
      </c>
      <c r="AC190" s="120">
        <f t="shared" si="367"/>
        <v>6.2857142857142856</v>
      </c>
      <c r="AL190">
        <f t="shared" si="283"/>
        <v>8602237</v>
      </c>
      <c r="AM190">
        <f t="shared" si="323"/>
        <v>0</v>
      </c>
      <c r="AN190">
        <f>AVERAGE(AM184:AM190)</f>
        <v>83005.28571428571</v>
      </c>
      <c r="AO190" s="3">
        <f>AN190/$B$2</f>
        <v>9.9070637801078527E-4</v>
      </c>
    </row>
    <row r="191" spans="1:41" ht="13.8" x14ac:dyDescent="0.25">
      <c r="A191" s="95">
        <v>44049</v>
      </c>
      <c r="B191" s="81">
        <v>215039</v>
      </c>
      <c r="C191" s="81">
        <v>9181</v>
      </c>
      <c r="D191" s="81">
        <v>195281</v>
      </c>
      <c r="E191" s="81"/>
      <c r="F191" s="81">
        <f t="shared" si="354"/>
        <v>926</v>
      </c>
      <c r="G191" s="81">
        <f t="shared" si="355"/>
        <v>2</v>
      </c>
      <c r="H191" s="81">
        <f t="shared" si="356"/>
        <v>713</v>
      </c>
      <c r="I191" s="81">
        <f t="shared" si="357"/>
        <v>10577</v>
      </c>
      <c r="J191" s="82">
        <f t="shared" si="358"/>
        <v>8.9559375906897762E-2</v>
      </c>
      <c r="K191" s="82">
        <f t="shared" si="359"/>
        <v>1.9293845263360988E-4</v>
      </c>
      <c r="L191" s="82">
        <f t="shared" si="360"/>
        <v>6.8782558363881918E-2</v>
      </c>
      <c r="M191" s="81">
        <f t="shared" si="361"/>
        <v>1.2984230638474157</v>
      </c>
      <c r="N191" s="84">
        <f t="shared" si="362"/>
        <v>4.2694580982984481E-2</v>
      </c>
      <c r="O191" s="84"/>
      <c r="P191" s="85">
        <f t="shared" si="363"/>
        <v>0.90811899236882609</v>
      </c>
      <c r="Q191" s="87">
        <f t="shared" si="364"/>
        <v>4.2694580982984481E-2</v>
      </c>
      <c r="R191" s="96">
        <f t="shared" si="365"/>
        <v>4.9186426648189396E-2</v>
      </c>
      <c r="AB191" s="119">
        <f t="shared" si="366"/>
        <v>786.28571428571433</v>
      </c>
      <c r="AC191" s="120">
        <f t="shared" si="367"/>
        <v>5.2857142857142856</v>
      </c>
      <c r="AL191">
        <f t="shared" si="283"/>
        <v>8602237</v>
      </c>
      <c r="AM191">
        <f t="shared" si="323"/>
        <v>0</v>
      </c>
      <c r="AN191">
        <f t="shared" si="339"/>
        <v>83005.28571428571</v>
      </c>
      <c r="AO191" s="3">
        <f t="shared" si="338"/>
        <v>9.9070637801078527E-4</v>
      </c>
    </row>
    <row r="192" spans="1:41" ht="13.8" x14ac:dyDescent="0.25">
      <c r="A192" s="95">
        <v>44050</v>
      </c>
      <c r="B192" s="81">
        <v>216196</v>
      </c>
      <c r="C192" s="81">
        <v>9195</v>
      </c>
      <c r="D192" s="81">
        <v>195935</v>
      </c>
      <c r="E192" s="81"/>
      <c r="F192" s="81">
        <f t="shared" si="354"/>
        <v>1157</v>
      </c>
      <c r="G192" s="81">
        <f t="shared" si="355"/>
        <v>14</v>
      </c>
      <c r="H192" s="81">
        <f t="shared" si="356"/>
        <v>654</v>
      </c>
      <c r="I192" s="81">
        <f t="shared" si="357"/>
        <v>11066</v>
      </c>
      <c r="J192" s="82">
        <f t="shared" si="358"/>
        <v>0.10966977266341686</v>
      </c>
      <c r="K192" s="82">
        <f t="shared" si="359"/>
        <v>1.3236267372600927E-3</v>
      </c>
      <c r="L192" s="82">
        <f t="shared" si="360"/>
        <v>6.1832277583435756E-2</v>
      </c>
      <c r="M192" s="81">
        <f t="shared" si="361"/>
        <v>1.7364927926062279</v>
      </c>
      <c r="N192" s="84">
        <f t="shared" si="362"/>
        <v>4.2530851634627838E-2</v>
      </c>
      <c r="O192" s="84"/>
      <c r="P192" s="85">
        <f t="shared" si="363"/>
        <v>0.90628411256452479</v>
      </c>
      <c r="Q192" s="87">
        <f t="shared" si="364"/>
        <v>4.2530851634627838E-2</v>
      </c>
      <c r="R192" s="96">
        <f t="shared" si="365"/>
        <v>5.1185035800847323E-2</v>
      </c>
      <c r="AB192" s="119">
        <f t="shared" si="366"/>
        <v>828.14285714285711</v>
      </c>
      <c r="AC192" s="120">
        <f t="shared" si="367"/>
        <v>6.8571428571428568</v>
      </c>
      <c r="AL192">
        <f t="shared" si="283"/>
        <v>8602237</v>
      </c>
      <c r="AM192">
        <f t="shared" si="323"/>
        <v>0</v>
      </c>
      <c r="AN192">
        <f t="shared" si="339"/>
        <v>83005.28571428571</v>
      </c>
      <c r="AO192" s="3">
        <f t="shared" si="338"/>
        <v>9.9070637801078527E-4</v>
      </c>
    </row>
    <row r="193" spans="1:41" ht="13.8" x14ac:dyDescent="0.25">
      <c r="A193" s="95">
        <v>44051</v>
      </c>
      <c r="B193" s="81">
        <v>216903</v>
      </c>
      <c r="C193" s="81">
        <v>9201</v>
      </c>
      <c r="D193" s="81">
        <v>196550</v>
      </c>
      <c r="E193" s="81"/>
      <c r="F193" s="81">
        <f t="shared" si="354"/>
        <v>707</v>
      </c>
      <c r="G193" s="81">
        <f t="shared" si="355"/>
        <v>6</v>
      </c>
      <c r="H193" s="81">
        <f t="shared" si="356"/>
        <v>615</v>
      </c>
      <c r="I193" s="81">
        <f t="shared" si="357"/>
        <v>11152</v>
      </c>
      <c r="J193" s="82">
        <f t="shared" si="358"/>
        <v>6.4054677552950384E-2</v>
      </c>
      <c r="K193" s="82">
        <f t="shared" si="359"/>
        <v>5.4220133742996566E-4</v>
      </c>
      <c r="L193" s="82">
        <f t="shared" si="360"/>
        <v>5.5575637086571483E-2</v>
      </c>
      <c r="M193" s="81">
        <f t="shared" si="361"/>
        <v>1.1414316615152156</v>
      </c>
      <c r="N193" s="84">
        <f t="shared" si="362"/>
        <v>4.2419883542412967E-2</v>
      </c>
      <c r="O193" s="84"/>
      <c r="P193" s="85">
        <f t="shared" si="363"/>
        <v>0.90616542878613937</v>
      </c>
      <c r="Q193" s="87">
        <f t="shared" si="364"/>
        <v>4.2419883542412967E-2</v>
      </c>
      <c r="R193" s="96">
        <f t="shared" si="365"/>
        <v>5.1414687671447634E-2</v>
      </c>
      <c r="AB193" s="119">
        <f t="shared" si="366"/>
        <v>842.57142857142856</v>
      </c>
      <c r="AC193" s="120">
        <f t="shared" si="367"/>
        <v>6.7142857142857144</v>
      </c>
      <c r="AL193">
        <f t="shared" si="283"/>
        <v>8602237</v>
      </c>
      <c r="AM193">
        <f t="shared" si="323"/>
        <v>0</v>
      </c>
      <c r="AN193">
        <f t="shared" si="339"/>
        <v>83005.28571428571</v>
      </c>
      <c r="AO193" s="3">
        <f t="shared" si="338"/>
        <v>9.9070637801078527E-4</v>
      </c>
    </row>
    <row r="194" spans="1:41" ht="13.8" x14ac:dyDescent="0.25">
      <c r="A194" s="95">
        <v>44052</v>
      </c>
      <c r="B194" s="81">
        <v>217288</v>
      </c>
      <c r="C194" s="81">
        <v>9202</v>
      </c>
      <c r="D194" s="81">
        <v>196783</v>
      </c>
      <c r="E194" s="81">
        <v>9336227</v>
      </c>
      <c r="F194" s="81">
        <f t="shared" si="354"/>
        <v>385</v>
      </c>
      <c r="G194" s="81">
        <f t="shared" si="355"/>
        <v>1</v>
      </c>
      <c r="H194" s="81">
        <f t="shared" si="356"/>
        <v>233</v>
      </c>
      <c r="I194" s="81">
        <f t="shared" si="357"/>
        <v>11303</v>
      </c>
      <c r="J194" s="82">
        <f t="shared" si="358"/>
        <v>3.461256181715363E-2</v>
      </c>
      <c r="K194" s="82">
        <f t="shared" si="359"/>
        <v>8.96700143472023E-5</v>
      </c>
      <c r="L194" s="82">
        <f t="shared" si="360"/>
        <v>2.0893113342898135E-2</v>
      </c>
      <c r="M194" s="81">
        <f t="shared" si="361"/>
        <v>1.6495696127559711</v>
      </c>
      <c r="N194" s="84">
        <f t="shared" si="362"/>
        <v>4.2349324398954384E-2</v>
      </c>
      <c r="O194" s="84"/>
      <c r="P194" s="85">
        <f t="shared" si="363"/>
        <v>0.90563215640072159</v>
      </c>
      <c r="Q194" s="87">
        <f t="shared" si="364"/>
        <v>4.2349324398954384E-2</v>
      </c>
      <c r="R194" s="96">
        <f t="shared" si="365"/>
        <v>5.2018519200324076E-2</v>
      </c>
      <c r="AB194" s="119">
        <f t="shared" si="366"/>
        <v>866.85714285714289</v>
      </c>
      <c r="AC194" s="120">
        <f t="shared" si="367"/>
        <v>6.8571428571428568</v>
      </c>
      <c r="AL194">
        <f t="shared" si="283"/>
        <v>9336227</v>
      </c>
      <c r="AM194">
        <f t="shared" si="323"/>
        <v>733990</v>
      </c>
      <c r="AN194">
        <f t="shared" si="339"/>
        <v>104855.71428571429</v>
      </c>
      <c r="AO194" s="3">
        <f t="shared" si="338"/>
        <v>1.2515013233169942E-3</v>
      </c>
    </row>
    <row r="195" spans="1:41" ht="13.8" x14ac:dyDescent="0.25">
      <c r="A195" s="95">
        <v>44053</v>
      </c>
      <c r="B195" s="81">
        <v>218508</v>
      </c>
      <c r="C195" s="81">
        <v>9203</v>
      </c>
      <c r="D195" s="81">
        <v>197382</v>
      </c>
      <c r="E195" s="81"/>
      <c r="F195" s="81">
        <f t="shared" si="354"/>
        <v>1220</v>
      </c>
      <c r="G195" s="81">
        <f t="shared" si="355"/>
        <v>1</v>
      </c>
      <c r="H195" s="81">
        <f t="shared" si="356"/>
        <v>599</v>
      </c>
      <c r="I195" s="81">
        <f t="shared" si="357"/>
        <v>11923</v>
      </c>
      <c r="J195" s="82">
        <f t="shared" si="358"/>
        <v>0.10821659865533867</v>
      </c>
      <c r="K195" s="82">
        <f t="shared" si="359"/>
        <v>8.847208705653367E-5</v>
      </c>
      <c r="L195" s="82">
        <f t="shared" si="360"/>
        <v>5.2994780146863665E-2</v>
      </c>
      <c r="M195" s="81">
        <f t="shared" si="361"/>
        <v>2.0386203576688215</v>
      </c>
      <c r="N195" s="84">
        <f t="shared" si="362"/>
        <v>4.2117451077306092E-2</v>
      </c>
      <c r="O195" s="84"/>
      <c r="P195" s="85">
        <f t="shared" si="363"/>
        <v>0.90331704102366961</v>
      </c>
      <c r="Q195" s="87">
        <f t="shared" si="364"/>
        <v>4.2117451077306092E-2</v>
      </c>
      <c r="R195" s="96">
        <f t="shared" si="365"/>
        <v>5.4565507899024257E-2</v>
      </c>
      <c r="AB195" s="119">
        <f t="shared" si="366"/>
        <v>913.85714285714289</v>
      </c>
      <c r="AC195" s="120">
        <f t="shared" si="367"/>
        <v>7</v>
      </c>
      <c r="AL195">
        <f t="shared" si="283"/>
        <v>9336227</v>
      </c>
      <c r="AM195">
        <f t="shared" si="323"/>
        <v>0</v>
      </c>
      <c r="AN195">
        <f t="shared" si="339"/>
        <v>104855.71428571429</v>
      </c>
      <c r="AO195" s="3">
        <f t="shared" si="338"/>
        <v>1.2515013233169942E-3</v>
      </c>
    </row>
    <row r="196" spans="1:41" ht="13.8" x14ac:dyDescent="0.25">
      <c r="A196" s="95">
        <v>44054</v>
      </c>
      <c r="B196" s="81">
        <v>219540</v>
      </c>
      <c r="C196" s="81">
        <v>9208</v>
      </c>
      <c r="D196" s="81">
        <v>198347</v>
      </c>
      <c r="E196" s="81"/>
      <c r="F196" s="81">
        <f t="shared" si="354"/>
        <v>1032</v>
      </c>
      <c r="G196" s="81">
        <f t="shared" si="355"/>
        <v>5</v>
      </c>
      <c r="H196" s="81">
        <f t="shared" si="356"/>
        <v>965</v>
      </c>
      <c r="I196" s="81">
        <f t="shared" si="357"/>
        <v>11985</v>
      </c>
      <c r="J196" s="82">
        <f t="shared" si="358"/>
        <v>8.6781723326662452E-2</v>
      </c>
      <c r="K196" s="82">
        <f t="shared" si="359"/>
        <v>4.1935754424222093E-4</v>
      </c>
      <c r="L196" s="82">
        <f t="shared" si="360"/>
        <v>8.0936006038748634E-2</v>
      </c>
      <c r="M196" s="81">
        <f t="shared" si="361"/>
        <v>1.0666994713647386</v>
      </c>
      <c r="N196" s="84">
        <f t="shared" si="362"/>
        <v>4.1942242871458507E-2</v>
      </c>
      <c r="O196" s="84"/>
      <c r="P196" s="85">
        <f t="shared" si="363"/>
        <v>0.90346633870820803</v>
      </c>
      <c r="Q196" s="87">
        <f t="shared" si="364"/>
        <v>4.1942242871458507E-2</v>
      </c>
      <c r="R196" s="96">
        <f t="shared" si="365"/>
        <v>5.4591418420333437E-2</v>
      </c>
      <c r="AB196" s="119">
        <f t="shared" si="366"/>
        <v>958.85714285714289</v>
      </c>
      <c r="AC196" s="120">
        <f t="shared" si="367"/>
        <v>6.4285714285714288</v>
      </c>
      <c r="AL196">
        <f t="shared" si="283"/>
        <v>9336227</v>
      </c>
      <c r="AM196">
        <f t="shared" si="323"/>
        <v>0</v>
      </c>
      <c r="AN196">
        <f t="shared" si="339"/>
        <v>104855.71428571429</v>
      </c>
      <c r="AO196" s="3">
        <f t="shared" si="338"/>
        <v>1.2515013233169942E-3</v>
      </c>
    </row>
    <row r="197" spans="1:41" ht="13.8" x14ac:dyDescent="0.25">
      <c r="A197" s="95">
        <v>44055</v>
      </c>
      <c r="B197" s="81">
        <v>220859</v>
      </c>
      <c r="C197" s="81">
        <v>9213</v>
      </c>
      <c r="D197" s="81">
        <v>198991</v>
      </c>
      <c r="E197" s="81"/>
      <c r="F197" s="81">
        <f t="shared" si="354"/>
        <v>1319</v>
      </c>
      <c r="G197" s="81">
        <f t="shared" si="355"/>
        <v>5</v>
      </c>
      <c r="H197" s="81">
        <f t="shared" si="356"/>
        <v>644</v>
      </c>
      <c r="I197" s="81">
        <f t="shared" si="357"/>
        <v>12655</v>
      </c>
      <c r="J197" s="82">
        <f t="shared" si="358"/>
        <v>0.11034336842175176</v>
      </c>
      <c r="K197" s="82">
        <f t="shared" si="359"/>
        <v>4.1718815185648727E-4</v>
      </c>
      <c r="L197" s="82">
        <f t="shared" si="360"/>
        <v>5.3733833959115559E-2</v>
      </c>
      <c r="M197" s="81">
        <f t="shared" si="361"/>
        <v>2.0376968729348151</v>
      </c>
      <c r="N197" s="84">
        <f t="shared" si="362"/>
        <v>4.171439696820143E-2</v>
      </c>
      <c r="O197" s="84"/>
      <c r="P197" s="85">
        <f t="shared" si="363"/>
        <v>0.90098660231188221</v>
      </c>
      <c r="Q197" s="87">
        <f t="shared" si="364"/>
        <v>4.171439696820143E-2</v>
      </c>
      <c r="R197" s="96">
        <f t="shared" si="365"/>
        <v>5.7299000719916338E-2</v>
      </c>
      <c r="AB197" s="119">
        <f t="shared" si="366"/>
        <v>963.71428571428567</v>
      </c>
      <c r="AC197" s="120">
        <f t="shared" si="367"/>
        <v>4.8571428571428568</v>
      </c>
      <c r="AL197">
        <f t="shared" si="283"/>
        <v>9336227</v>
      </c>
      <c r="AM197">
        <f t="shared" si="323"/>
        <v>0</v>
      </c>
      <c r="AN197">
        <f t="shared" si="339"/>
        <v>104855.71428571429</v>
      </c>
      <c r="AO197" s="3">
        <f t="shared" si="338"/>
        <v>1.2515013233169942E-3</v>
      </c>
    </row>
    <row r="198" spans="1:41" ht="13.8" x14ac:dyDescent="0.25">
      <c r="A198" s="95">
        <v>44056</v>
      </c>
      <c r="B198" s="81">
        <v>222281</v>
      </c>
      <c r="C198" s="81">
        <v>9217</v>
      </c>
      <c r="D198" s="81">
        <v>199654</v>
      </c>
      <c r="E198" s="81"/>
      <c r="F198" s="81">
        <f t="shared" ref="F198:F207" si="368">B198-B197</f>
        <v>1422</v>
      </c>
      <c r="G198" s="81">
        <f t="shared" ref="G198:G207" si="369">C198-C197</f>
        <v>4</v>
      </c>
      <c r="H198" s="81">
        <f t="shared" ref="H198:H207" si="370">D198-D197</f>
        <v>663</v>
      </c>
      <c r="I198" s="81">
        <f t="shared" ref="I198:I207" si="371">B198-C198-D198</f>
        <v>13410</v>
      </c>
      <c r="J198" s="82">
        <f t="shared" ref="J198:J207" si="372">F198/I197*$B$2/($B$2-B197)</f>
        <v>0.11266364094413224</v>
      </c>
      <c r="K198" s="82">
        <f t="shared" ref="K198:K207" si="373">G198/I197</f>
        <v>3.1608060055314107E-4</v>
      </c>
      <c r="L198" s="82">
        <f t="shared" ref="L198:L207" si="374">H198/I197</f>
        <v>5.2390359541683126E-2</v>
      </c>
      <c r="M198" s="81">
        <f t="shared" ref="M198:M207" si="375">J198/(K198+L198)</f>
        <v>2.1375687798320744</v>
      </c>
      <c r="N198" s="84">
        <f t="shared" ref="N198:N207" si="376">C198/B198</f>
        <v>4.1465532366689012E-2</v>
      </c>
      <c r="O198" s="84"/>
      <c r="P198" s="85">
        <f t="shared" ref="P198:P207" si="377">D198/B198</f>
        <v>0.89820542466517606</v>
      </c>
      <c r="Q198" s="87">
        <f t="shared" ref="Q198:Q207" si="378">N198</f>
        <v>4.1465532366689012E-2</v>
      </c>
      <c r="R198" s="96">
        <f t="shared" ref="R198:R207" si="379">IF(P198="","",1-SUM(P198:Q198))</f>
        <v>6.0329042968134905E-2</v>
      </c>
      <c r="AB198" s="119">
        <f t="shared" ref="AB198:AB207" si="380">AVERAGE(F192:F198)</f>
        <v>1034.5714285714287</v>
      </c>
      <c r="AC198" s="120">
        <f t="shared" ref="AC198:AC207" si="381">AVERAGE(G192:G198)</f>
        <v>5.1428571428571432</v>
      </c>
      <c r="AL198">
        <f t="shared" ref="AL198:AL227" si="382">IF(E198="",AL197,E198)</f>
        <v>9336227</v>
      </c>
      <c r="AM198">
        <f t="shared" si="323"/>
        <v>0</v>
      </c>
      <c r="AN198">
        <f t="shared" si="339"/>
        <v>104855.71428571429</v>
      </c>
      <c r="AO198" s="3">
        <f t="shared" si="338"/>
        <v>1.2515013233169942E-3</v>
      </c>
    </row>
    <row r="199" spans="1:41" ht="13.8" x14ac:dyDescent="0.25">
      <c r="A199" s="95">
        <v>44057</v>
      </c>
      <c r="B199" s="81">
        <v>223791</v>
      </c>
      <c r="C199" s="81">
        <v>9230</v>
      </c>
      <c r="D199" s="81">
        <v>200440</v>
      </c>
      <c r="E199" s="81"/>
      <c r="F199" s="81">
        <f t="shared" si="368"/>
        <v>1510</v>
      </c>
      <c r="G199" s="81">
        <f t="shared" si="369"/>
        <v>13</v>
      </c>
      <c r="H199" s="81">
        <f t="shared" si="370"/>
        <v>786</v>
      </c>
      <c r="I199" s="81">
        <f t="shared" si="371"/>
        <v>14121</v>
      </c>
      <c r="J199" s="82">
        <f t="shared" si="372"/>
        <v>0.11290206757370987</v>
      </c>
      <c r="K199" s="82">
        <f t="shared" si="373"/>
        <v>9.6942580164056675E-4</v>
      </c>
      <c r="L199" s="82">
        <f t="shared" si="374"/>
        <v>5.861297539149888E-2</v>
      </c>
      <c r="M199" s="81">
        <f t="shared" si="375"/>
        <v>1.8948895196038165</v>
      </c>
      <c r="N199" s="84">
        <f t="shared" si="376"/>
        <v>4.1243839117748253E-2</v>
      </c>
      <c r="O199" s="84"/>
      <c r="P199" s="85">
        <f t="shared" si="377"/>
        <v>0.89565710864154502</v>
      </c>
      <c r="Q199" s="87">
        <f t="shared" si="378"/>
        <v>4.1243839117748253E-2</v>
      </c>
      <c r="R199" s="96">
        <f t="shared" si="379"/>
        <v>6.3099052240706777E-2</v>
      </c>
      <c r="AB199" s="119">
        <f t="shared" si="380"/>
        <v>1085</v>
      </c>
      <c r="AC199" s="120">
        <f t="shared" si="381"/>
        <v>5</v>
      </c>
      <c r="AL199">
        <f t="shared" si="382"/>
        <v>9336227</v>
      </c>
      <c r="AM199">
        <f t="shared" si="323"/>
        <v>0</v>
      </c>
      <c r="AN199">
        <f t="shared" si="339"/>
        <v>104855.71428571429</v>
      </c>
      <c r="AO199" s="3">
        <f t="shared" si="338"/>
        <v>1.2515013233169942E-3</v>
      </c>
    </row>
    <row r="200" spans="1:41" ht="13.8" x14ac:dyDescent="0.25">
      <c r="A200" s="95">
        <v>44058</v>
      </c>
      <c r="B200" s="81">
        <v>224488</v>
      </c>
      <c r="C200" s="81">
        <v>9235</v>
      </c>
      <c r="D200" s="81">
        <v>200756</v>
      </c>
      <c r="E200" s="81"/>
      <c r="F200" s="81">
        <f t="shared" si="368"/>
        <v>697</v>
      </c>
      <c r="G200" s="81">
        <f t="shared" si="369"/>
        <v>5</v>
      </c>
      <c r="H200" s="81">
        <f t="shared" si="370"/>
        <v>316</v>
      </c>
      <c r="I200" s="81">
        <f t="shared" si="371"/>
        <v>14497</v>
      </c>
      <c r="J200" s="82">
        <f t="shared" si="372"/>
        <v>4.949130423470148E-2</v>
      </c>
      <c r="K200" s="82">
        <f t="shared" si="373"/>
        <v>3.5408257205580342E-4</v>
      </c>
      <c r="L200" s="82">
        <f t="shared" si="374"/>
        <v>2.2378018553926775E-2</v>
      </c>
      <c r="M200" s="81">
        <f t="shared" si="375"/>
        <v>2.1771548507732699</v>
      </c>
      <c r="N200" s="84">
        <f t="shared" si="376"/>
        <v>4.1138056377178288E-2</v>
      </c>
      <c r="O200" s="84"/>
      <c r="P200" s="85">
        <f t="shared" si="377"/>
        <v>0.89428388154377958</v>
      </c>
      <c r="Q200" s="87">
        <f t="shared" si="378"/>
        <v>4.1138056377178288E-2</v>
      </c>
      <c r="R200" s="96">
        <f t="shared" si="379"/>
        <v>6.4578062079042153E-2</v>
      </c>
      <c r="AB200" s="119">
        <f t="shared" si="380"/>
        <v>1083.5714285714287</v>
      </c>
      <c r="AC200" s="120">
        <f t="shared" si="381"/>
        <v>4.8571428571428568</v>
      </c>
      <c r="AL200">
        <f t="shared" si="382"/>
        <v>9336227</v>
      </c>
      <c r="AM200">
        <f t="shared" si="323"/>
        <v>0</v>
      </c>
      <c r="AN200">
        <f t="shared" si="339"/>
        <v>104855.71428571429</v>
      </c>
      <c r="AO200" s="3">
        <f t="shared" si="338"/>
        <v>1.2515013233169942E-3</v>
      </c>
    </row>
    <row r="201" spans="1:41" ht="13.8" x14ac:dyDescent="0.25">
      <c r="A201" s="95">
        <v>44059</v>
      </c>
      <c r="B201" s="81">
        <v>225007</v>
      </c>
      <c r="C201" s="81">
        <v>9235</v>
      </c>
      <c r="D201" s="81">
        <v>201187</v>
      </c>
      <c r="E201" s="81">
        <v>10228215</v>
      </c>
      <c r="F201" s="81">
        <f t="shared" si="368"/>
        <v>519</v>
      </c>
      <c r="G201" s="81">
        <f t="shared" si="369"/>
        <v>0</v>
      </c>
      <c r="H201" s="81">
        <f t="shared" si="370"/>
        <v>431</v>
      </c>
      <c r="I201" s="81">
        <f t="shared" si="371"/>
        <v>14585</v>
      </c>
      <c r="J201" s="82">
        <f t="shared" si="372"/>
        <v>3.589669088969745E-2</v>
      </c>
      <c r="K201" s="82">
        <f t="shared" si="373"/>
        <v>0</v>
      </c>
      <c r="L201" s="82">
        <f t="shared" si="374"/>
        <v>2.9730289025315583E-2</v>
      </c>
      <c r="M201" s="81">
        <f t="shared" si="375"/>
        <v>1.2074114334755079</v>
      </c>
      <c r="N201" s="84">
        <f t="shared" si="376"/>
        <v>4.1043167545898575E-2</v>
      </c>
      <c r="O201" s="84"/>
      <c r="P201" s="85">
        <f t="shared" si="377"/>
        <v>0.89413662686049766</v>
      </c>
      <c r="Q201" s="87">
        <f t="shared" si="378"/>
        <v>4.1043167545898575E-2</v>
      </c>
      <c r="R201" s="96">
        <f t="shared" si="379"/>
        <v>6.4820205593603797E-2</v>
      </c>
      <c r="AB201" s="119">
        <f t="shared" si="380"/>
        <v>1102.7142857142858</v>
      </c>
      <c r="AC201" s="120">
        <f t="shared" si="381"/>
        <v>4.7142857142857144</v>
      </c>
      <c r="AL201">
        <f t="shared" si="382"/>
        <v>10228215</v>
      </c>
      <c r="AM201">
        <f t="shared" si="323"/>
        <v>891988</v>
      </c>
      <c r="AN201">
        <f t="shared" si="339"/>
        <v>127426.85714285714</v>
      </c>
      <c r="AO201" s="3">
        <f t="shared" si="338"/>
        <v>1.5208983261119076E-3</v>
      </c>
    </row>
    <row r="202" spans="1:41" ht="13.8" x14ac:dyDescent="0.25">
      <c r="A202" s="95">
        <v>44060</v>
      </c>
      <c r="B202" s="81">
        <v>226700</v>
      </c>
      <c r="C202" s="81">
        <v>9236</v>
      </c>
      <c r="D202" s="81">
        <v>202249</v>
      </c>
      <c r="E202" s="81"/>
      <c r="F202" s="81">
        <f t="shared" si="368"/>
        <v>1693</v>
      </c>
      <c r="G202" s="81">
        <f t="shared" si="369"/>
        <v>1</v>
      </c>
      <c r="H202" s="81">
        <f t="shared" si="370"/>
        <v>1062</v>
      </c>
      <c r="I202" s="81">
        <f t="shared" si="371"/>
        <v>15215</v>
      </c>
      <c r="J202" s="82">
        <f t="shared" si="372"/>
        <v>0.11639073707686128</v>
      </c>
      <c r="K202" s="82">
        <f t="shared" si="373"/>
        <v>6.8563592732259177E-5</v>
      </c>
      <c r="L202" s="82">
        <f t="shared" si="374"/>
        <v>7.281453548165924E-2</v>
      </c>
      <c r="M202" s="81">
        <f t="shared" si="375"/>
        <v>1.5969509880207164</v>
      </c>
      <c r="N202" s="84">
        <f t="shared" si="376"/>
        <v>4.0741067490074986E-2</v>
      </c>
      <c r="O202" s="84"/>
      <c r="P202" s="85">
        <f t="shared" si="377"/>
        <v>0.89214380238200264</v>
      </c>
      <c r="Q202" s="87">
        <f t="shared" si="378"/>
        <v>4.0741067490074986E-2</v>
      </c>
      <c r="R202" s="96">
        <f t="shared" si="379"/>
        <v>6.7115130127922362E-2</v>
      </c>
      <c r="AB202" s="119">
        <f t="shared" si="380"/>
        <v>1170.2857142857142</v>
      </c>
      <c r="AC202" s="120">
        <f t="shared" si="381"/>
        <v>4.7142857142857144</v>
      </c>
      <c r="AL202">
        <f t="shared" si="382"/>
        <v>10228215</v>
      </c>
      <c r="AM202">
        <f t="shared" si="323"/>
        <v>0</v>
      </c>
      <c r="AN202">
        <f t="shared" si="339"/>
        <v>127426.85714285714</v>
      </c>
      <c r="AO202" s="3">
        <f t="shared" si="338"/>
        <v>1.5208983261119076E-3</v>
      </c>
    </row>
    <row r="203" spans="1:41" ht="13.8" x14ac:dyDescent="0.25">
      <c r="A203" s="95">
        <v>44061</v>
      </c>
      <c r="B203" s="81">
        <v>228120</v>
      </c>
      <c r="C203" s="81">
        <v>9241</v>
      </c>
      <c r="D203" s="81">
        <v>203677</v>
      </c>
      <c r="E203" s="81"/>
      <c r="F203" s="81">
        <f t="shared" si="368"/>
        <v>1420</v>
      </c>
      <c r="G203" s="81">
        <f t="shared" si="369"/>
        <v>5</v>
      </c>
      <c r="H203" s="81">
        <f t="shared" si="370"/>
        <v>1428</v>
      </c>
      <c r="I203" s="81">
        <f t="shared" si="371"/>
        <v>15202</v>
      </c>
      <c r="J203" s="82">
        <f t="shared" si="372"/>
        <v>9.3582163416997197E-2</v>
      </c>
      <c r="K203" s="82">
        <f t="shared" si="373"/>
        <v>3.2862306933946765E-4</v>
      </c>
      <c r="L203" s="82">
        <f t="shared" si="374"/>
        <v>9.3854748603351953E-2</v>
      </c>
      <c r="M203" s="81">
        <f t="shared" si="375"/>
        <v>0.99361661995088091</v>
      </c>
      <c r="N203" s="84">
        <f t="shared" si="376"/>
        <v>4.0509381027529372E-2</v>
      </c>
      <c r="O203" s="84"/>
      <c r="P203" s="85">
        <f t="shared" si="377"/>
        <v>0.89285025425214803</v>
      </c>
      <c r="Q203" s="87">
        <f t="shared" si="378"/>
        <v>4.0509381027529372E-2</v>
      </c>
      <c r="R203" s="96">
        <f t="shared" si="379"/>
        <v>6.6640364720322642E-2</v>
      </c>
      <c r="AB203" s="119">
        <f t="shared" si="380"/>
        <v>1225.7142857142858</v>
      </c>
      <c r="AC203" s="120">
        <f t="shared" si="381"/>
        <v>4.7142857142857144</v>
      </c>
      <c r="AL203">
        <f t="shared" si="382"/>
        <v>10228215</v>
      </c>
      <c r="AM203">
        <f t="shared" si="323"/>
        <v>0</v>
      </c>
      <c r="AN203">
        <f t="shared" si="339"/>
        <v>127426.85714285714</v>
      </c>
      <c r="AO203" s="3">
        <f t="shared" si="338"/>
        <v>1.5208983261119076E-3</v>
      </c>
    </row>
    <row r="204" spans="1:41" ht="13.8" x14ac:dyDescent="0.25">
      <c r="A204" s="95">
        <v>44062</v>
      </c>
      <c r="B204" s="81">
        <v>229706</v>
      </c>
      <c r="C204" s="81">
        <v>9249</v>
      </c>
      <c r="D204" s="81">
        <v>204454</v>
      </c>
      <c r="E204" s="81"/>
      <c r="F204" s="81">
        <f t="shared" si="368"/>
        <v>1586</v>
      </c>
      <c r="G204" s="81">
        <f t="shared" si="369"/>
        <v>8</v>
      </c>
      <c r="H204" s="81">
        <f t="shared" si="370"/>
        <v>777</v>
      </c>
      <c r="I204" s="81">
        <f t="shared" si="371"/>
        <v>16003</v>
      </c>
      <c r="J204" s="82">
        <f t="shared" si="372"/>
        <v>0.10461321005640124</v>
      </c>
      <c r="K204" s="82">
        <f t="shared" si="373"/>
        <v>5.2624654650703859E-4</v>
      </c>
      <c r="L204" s="82">
        <f t="shared" si="374"/>
        <v>5.1111695829496116E-2</v>
      </c>
      <c r="M204" s="81">
        <f t="shared" si="375"/>
        <v>2.0258981137291872</v>
      </c>
      <c r="N204" s="84">
        <f t="shared" si="376"/>
        <v>4.0264512028418936E-2</v>
      </c>
      <c r="O204" s="84"/>
      <c r="P204" s="85">
        <f t="shared" si="377"/>
        <v>0.89006817410080707</v>
      </c>
      <c r="Q204" s="87">
        <f t="shared" si="378"/>
        <v>4.0264512028418936E-2</v>
      </c>
      <c r="R204" s="96">
        <f t="shared" si="379"/>
        <v>6.9667313870773961E-2</v>
      </c>
      <c r="AB204" s="119">
        <f t="shared" si="380"/>
        <v>1263.8571428571429</v>
      </c>
      <c r="AC204" s="120">
        <f t="shared" si="381"/>
        <v>5.1428571428571432</v>
      </c>
      <c r="AL204">
        <f t="shared" si="382"/>
        <v>10228215</v>
      </c>
      <c r="AM204">
        <f t="shared" si="323"/>
        <v>0</v>
      </c>
      <c r="AN204">
        <f t="shared" si="339"/>
        <v>127426.85714285714</v>
      </c>
      <c r="AO204" s="3">
        <f t="shared" si="338"/>
        <v>1.5208983261119076E-3</v>
      </c>
    </row>
    <row r="205" spans="1:41" ht="13.8" x14ac:dyDescent="0.25">
      <c r="A205" s="95">
        <v>44063</v>
      </c>
      <c r="B205" s="81">
        <v>231292</v>
      </c>
      <c r="C205" s="81">
        <v>9263</v>
      </c>
      <c r="D205" s="81">
        <v>205359</v>
      </c>
      <c r="E205" s="81"/>
      <c r="F205" s="81">
        <f t="shared" si="368"/>
        <v>1586</v>
      </c>
      <c r="G205" s="81">
        <f t="shared" si="369"/>
        <v>14</v>
      </c>
      <c r="H205" s="81">
        <f t="shared" si="370"/>
        <v>905</v>
      </c>
      <c r="I205" s="81">
        <f t="shared" si="371"/>
        <v>16670</v>
      </c>
      <c r="J205" s="82">
        <f t="shared" si="372"/>
        <v>9.9378879361201169E-2</v>
      </c>
      <c r="K205" s="82">
        <f t="shared" si="373"/>
        <v>8.74835968255952E-4</v>
      </c>
      <c r="L205" s="82">
        <f t="shared" si="374"/>
        <v>5.6551896519402615E-2</v>
      </c>
      <c r="M205" s="81">
        <f t="shared" si="375"/>
        <v>1.7305334128588707</v>
      </c>
      <c r="N205" s="84">
        <f t="shared" si="376"/>
        <v>4.0048942462341974E-2</v>
      </c>
      <c r="O205" s="84"/>
      <c r="P205" s="85">
        <f t="shared" si="377"/>
        <v>0.88787766113830136</v>
      </c>
      <c r="Q205" s="87">
        <f t="shared" si="378"/>
        <v>4.0048942462341974E-2</v>
      </c>
      <c r="R205" s="96">
        <f t="shared" si="379"/>
        <v>7.2073396399356726E-2</v>
      </c>
      <c r="AB205" s="119">
        <f t="shared" si="380"/>
        <v>1287.2857142857142</v>
      </c>
      <c r="AC205" s="120">
        <f t="shared" si="381"/>
        <v>6.5714285714285712</v>
      </c>
      <c r="AL205">
        <f t="shared" si="382"/>
        <v>10228215</v>
      </c>
      <c r="AM205">
        <f t="shared" si="323"/>
        <v>0</v>
      </c>
      <c r="AN205">
        <f t="shared" si="339"/>
        <v>127426.85714285714</v>
      </c>
      <c r="AO205" s="3">
        <f t="shared" si="338"/>
        <v>1.5208983261119076E-3</v>
      </c>
    </row>
    <row r="206" spans="1:41" ht="13.8" x14ac:dyDescent="0.25">
      <c r="A206" s="95">
        <v>44064</v>
      </c>
      <c r="B206" s="81">
        <v>233029</v>
      </c>
      <c r="C206" s="81">
        <v>9266</v>
      </c>
      <c r="D206" s="81">
        <v>206656</v>
      </c>
      <c r="E206" s="81"/>
      <c r="F206" s="81">
        <f t="shared" si="368"/>
        <v>1737</v>
      </c>
      <c r="G206" s="81">
        <f t="shared" si="369"/>
        <v>3</v>
      </c>
      <c r="H206" s="81">
        <f t="shared" si="370"/>
        <v>1297</v>
      </c>
      <c r="I206" s="81">
        <f t="shared" si="371"/>
        <v>17107</v>
      </c>
      <c r="J206" s="82">
        <f t="shared" si="372"/>
        <v>0.10448760622148559</v>
      </c>
      <c r="K206" s="82">
        <f t="shared" si="373"/>
        <v>1.7996400719856028E-4</v>
      </c>
      <c r="L206" s="82">
        <f t="shared" si="374"/>
        <v>7.7804439112177562E-2</v>
      </c>
      <c r="M206" s="81">
        <f t="shared" si="375"/>
        <v>1.3398526120862806</v>
      </c>
      <c r="N206" s="84">
        <f t="shared" si="376"/>
        <v>3.9763291264177422E-2</v>
      </c>
      <c r="O206" s="84"/>
      <c r="P206" s="85">
        <f t="shared" si="377"/>
        <v>0.88682524492659709</v>
      </c>
      <c r="Q206" s="87">
        <f t="shared" si="378"/>
        <v>3.9763291264177422E-2</v>
      </c>
      <c r="R206" s="96">
        <f t="shared" si="379"/>
        <v>7.3411463809225475E-2</v>
      </c>
      <c r="AB206" s="119">
        <f t="shared" si="380"/>
        <v>1319.7142857142858</v>
      </c>
      <c r="AC206" s="120">
        <f t="shared" si="381"/>
        <v>5.1428571428571432</v>
      </c>
      <c r="AL206">
        <f t="shared" si="382"/>
        <v>10228215</v>
      </c>
      <c r="AM206">
        <f t="shared" si="323"/>
        <v>0</v>
      </c>
      <c r="AN206">
        <f t="shared" si="339"/>
        <v>127426.85714285714</v>
      </c>
      <c r="AO206" s="3">
        <f t="shared" si="338"/>
        <v>1.5208983261119076E-3</v>
      </c>
    </row>
    <row r="207" spans="1:41" ht="13.8" x14ac:dyDescent="0.25">
      <c r="A207" s="95">
        <v>44065</v>
      </c>
      <c r="B207" s="81">
        <v>233861</v>
      </c>
      <c r="C207" s="81">
        <v>9272</v>
      </c>
      <c r="D207" s="81">
        <v>207606</v>
      </c>
      <c r="E207" s="81"/>
      <c r="F207" s="81">
        <f t="shared" si="368"/>
        <v>832</v>
      </c>
      <c r="G207" s="81">
        <f t="shared" si="369"/>
        <v>6</v>
      </c>
      <c r="H207" s="81">
        <f t="shared" si="370"/>
        <v>950</v>
      </c>
      <c r="I207" s="81">
        <f t="shared" si="371"/>
        <v>16983</v>
      </c>
      <c r="J207" s="82">
        <f t="shared" si="372"/>
        <v>4.8770708061336154E-2</v>
      </c>
      <c r="K207" s="82">
        <f t="shared" si="373"/>
        <v>3.5073361781726777E-4</v>
      </c>
      <c r="L207" s="82">
        <f t="shared" si="374"/>
        <v>5.5532822821067397E-2</v>
      </c>
      <c r="M207" s="81">
        <f t="shared" si="375"/>
        <v>0.87272019121890965</v>
      </c>
      <c r="N207" s="84">
        <f t="shared" si="376"/>
        <v>3.9647482906512842E-2</v>
      </c>
      <c r="O207" s="84"/>
      <c r="P207" s="85">
        <f t="shared" si="377"/>
        <v>0.88773245645917875</v>
      </c>
      <c r="Q207" s="87">
        <f t="shared" si="378"/>
        <v>3.9647482906512842E-2</v>
      </c>
      <c r="R207" s="96">
        <f t="shared" si="379"/>
        <v>7.262006063430837E-2</v>
      </c>
      <c r="AB207" s="119">
        <f t="shared" si="380"/>
        <v>1339</v>
      </c>
      <c r="AC207" s="120">
        <f t="shared" si="381"/>
        <v>5.2857142857142856</v>
      </c>
      <c r="AL207">
        <f t="shared" si="382"/>
        <v>10228215</v>
      </c>
      <c r="AM207">
        <f t="shared" si="323"/>
        <v>0</v>
      </c>
      <c r="AN207">
        <f t="shared" si="339"/>
        <v>127426.85714285714</v>
      </c>
      <c r="AO207" s="3">
        <f t="shared" si="338"/>
        <v>1.5208983261119076E-3</v>
      </c>
    </row>
    <row r="208" spans="1:41" ht="13.8" x14ac:dyDescent="0.25">
      <c r="A208" s="95">
        <v>44066</v>
      </c>
      <c r="B208" s="81">
        <v>234494</v>
      </c>
      <c r="C208" s="81">
        <v>9275</v>
      </c>
      <c r="D208" s="81">
        <v>207985</v>
      </c>
      <c r="E208" s="81">
        <v>11283877</v>
      </c>
      <c r="F208" s="81">
        <f t="shared" ref="F208:F214" si="383">B208-B207</f>
        <v>633</v>
      </c>
      <c r="G208" s="81">
        <f t="shared" ref="G208:G214" si="384">C208-C207</f>
        <v>3</v>
      </c>
      <c r="H208" s="81">
        <f t="shared" ref="H208:H214" si="385">D208-D207</f>
        <v>379</v>
      </c>
      <c r="I208" s="81">
        <f t="shared" ref="I208:I214" si="386">B208-C208-D208</f>
        <v>17234</v>
      </c>
      <c r="J208" s="82">
        <f t="shared" ref="J208:J214" si="387">F208/I207*$B$2/($B$2-B207)</f>
        <v>3.7376894527141796E-2</v>
      </c>
      <c r="K208" s="82">
        <f t="shared" ref="K208:K214" si="388">G208/I207</f>
        <v>1.7664723547076489E-4</v>
      </c>
      <c r="L208" s="82">
        <f t="shared" ref="L208:L214" si="389">H208/I207</f>
        <v>2.2316434081139962E-2</v>
      </c>
      <c r="M208" s="81">
        <f t="shared" ref="M208:M214" si="390">J208/(K208+L208)</f>
        <v>1.6617062820797097</v>
      </c>
      <c r="N208" s="84">
        <f t="shared" ref="N208:N214" si="391">C208/B208</f>
        <v>3.9553250829445531E-2</v>
      </c>
      <c r="O208" s="84"/>
      <c r="P208" s="85">
        <f t="shared" ref="P208:P214" si="392">D208/B208</f>
        <v>0.88695233140293572</v>
      </c>
      <c r="Q208" s="87">
        <f t="shared" ref="Q208:Q214" si="393">N208</f>
        <v>3.9553250829445531E-2</v>
      </c>
      <c r="R208" s="96">
        <f t="shared" ref="R208:R214" si="394">IF(P208="","",1-SUM(P208:Q208))</f>
        <v>7.349441776761878E-2</v>
      </c>
      <c r="AB208" s="119">
        <f t="shared" ref="AB208:AB214" si="395">AVERAGE(F202:F208)</f>
        <v>1355.2857142857142</v>
      </c>
      <c r="AC208" s="120">
        <f t="shared" ref="AC208:AC214" si="396">AVERAGE(G202:G208)</f>
        <v>5.7142857142857144</v>
      </c>
      <c r="AL208">
        <f t="shared" si="382"/>
        <v>11283877</v>
      </c>
      <c r="AM208">
        <f t="shared" si="323"/>
        <v>1055662</v>
      </c>
      <c r="AN208">
        <f t="shared" si="339"/>
        <v>150808.85714285713</v>
      </c>
      <c r="AO208" s="3">
        <f t="shared" si="338"/>
        <v>1.7999732829813275E-3</v>
      </c>
    </row>
    <row r="209" spans="1:41" ht="13.8" x14ac:dyDescent="0.25">
      <c r="A209" s="95">
        <v>44067</v>
      </c>
      <c r="B209" s="81">
        <v>236122</v>
      </c>
      <c r="C209" s="81">
        <v>9276</v>
      </c>
      <c r="D209" s="81">
        <v>208653</v>
      </c>
      <c r="E209" s="81"/>
      <c r="F209" s="81">
        <f t="shared" si="383"/>
        <v>1628</v>
      </c>
      <c r="G209" s="81">
        <f t="shared" si="384"/>
        <v>1</v>
      </c>
      <c r="H209" s="81">
        <f t="shared" si="385"/>
        <v>668</v>
      </c>
      <c r="I209" s="81">
        <f t="shared" si="386"/>
        <v>18193</v>
      </c>
      <c r="J209" s="82">
        <f t="shared" si="387"/>
        <v>9.4729559305174474E-2</v>
      </c>
      <c r="K209" s="82">
        <f t="shared" si="388"/>
        <v>5.8024834629221305E-5</v>
      </c>
      <c r="L209" s="82">
        <f t="shared" si="389"/>
        <v>3.8760589532319832E-2</v>
      </c>
      <c r="M209" s="81">
        <f t="shared" si="390"/>
        <v>2.4403127429975737</v>
      </c>
      <c r="N209" s="84">
        <f t="shared" si="391"/>
        <v>3.9284776513836064E-2</v>
      </c>
      <c r="O209" s="84"/>
      <c r="P209" s="85">
        <f t="shared" si="392"/>
        <v>0.88366607092943483</v>
      </c>
      <c r="Q209" s="87">
        <f t="shared" si="393"/>
        <v>3.9284776513836064E-2</v>
      </c>
      <c r="R209" s="96">
        <f t="shared" si="394"/>
        <v>7.7049152556729061E-2</v>
      </c>
      <c r="AB209" s="119">
        <f t="shared" si="395"/>
        <v>1346</v>
      </c>
      <c r="AC209" s="120">
        <f t="shared" si="396"/>
        <v>5.7142857142857144</v>
      </c>
      <c r="AL209">
        <f t="shared" si="382"/>
        <v>11283877</v>
      </c>
      <c r="AM209">
        <f t="shared" si="323"/>
        <v>0</v>
      </c>
      <c r="AN209">
        <f t="shared" si="339"/>
        <v>150808.85714285713</v>
      </c>
      <c r="AO209" s="3">
        <f t="shared" si="338"/>
        <v>1.7999732829813275E-3</v>
      </c>
    </row>
    <row r="210" spans="1:41" ht="13.8" x14ac:dyDescent="0.25">
      <c r="A210" s="95">
        <v>44068</v>
      </c>
      <c r="B210" s="81">
        <v>237583</v>
      </c>
      <c r="C210" s="81">
        <v>9281</v>
      </c>
      <c r="D210" s="81">
        <v>210333</v>
      </c>
      <c r="E210" s="81"/>
      <c r="F210" s="81">
        <f t="shared" si="383"/>
        <v>1461</v>
      </c>
      <c r="G210" s="81">
        <f t="shared" si="384"/>
        <v>5</v>
      </c>
      <c r="H210" s="81">
        <f t="shared" si="385"/>
        <v>1680</v>
      </c>
      <c r="I210" s="81">
        <f t="shared" si="386"/>
        <v>17969</v>
      </c>
      <c r="J210" s="82">
        <f t="shared" si="387"/>
        <v>8.053257095342016E-2</v>
      </c>
      <c r="K210" s="82">
        <f t="shared" si="388"/>
        <v>2.7483097894794701E-4</v>
      </c>
      <c r="L210" s="82">
        <f t="shared" si="389"/>
        <v>9.2343208926510198E-2</v>
      </c>
      <c r="M210" s="81">
        <f t="shared" si="390"/>
        <v>0.86951279724366348</v>
      </c>
      <c r="N210" s="84">
        <f t="shared" si="391"/>
        <v>3.9064242811985707E-2</v>
      </c>
      <c r="O210" s="84"/>
      <c r="P210" s="85">
        <f t="shared" si="392"/>
        <v>0.885303241393534</v>
      </c>
      <c r="Q210" s="87">
        <f t="shared" si="393"/>
        <v>3.9064242811985707E-2</v>
      </c>
      <c r="R210" s="96">
        <f t="shared" si="394"/>
        <v>7.5632515794480271E-2</v>
      </c>
      <c r="AB210" s="119">
        <f t="shared" si="395"/>
        <v>1351.8571428571429</v>
      </c>
      <c r="AC210" s="120">
        <f t="shared" si="396"/>
        <v>5.7142857142857144</v>
      </c>
      <c r="AL210">
        <f t="shared" si="382"/>
        <v>11283877</v>
      </c>
      <c r="AM210">
        <f t="shared" si="323"/>
        <v>0</v>
      </c>
      <c r="AN210">
        <f t="shared" si="339"/>
        <v>150808.85714285713</v>
      </c>
      <c r="AO210" s="3">
        <f t="shared" si="338"/>
        <v>1.7999732829813275E-3</v>
      </c>
    </row>
    <row r="211" spans="1:41" ht="13.8" x14ac:dyDescent="0.25">
      <c r="A211" s="95">
        <v>44069</v>
      </c>
      <c r="B211" s="81">
        <v>239010</v>
      </c>
      <c r="C211" s="81">
        <v>9285</v>
      </c>
      <c r="D211" s="81">
        <v>211691</v>
      </c>
      <c r="E211" s="81"/>
      <c r="F211" s="81">
        <f t="shared" si="383"/>
        <v>1427</v>
      </c>
      <c r="G211" s="81">
        <f t="shared" si="384"/>
        <v>4</v>
      </c>
      <c r="H211" s="81">
        <f t="shared" si="385"/>
        <v>1358</v>
      </c>
      <c r="I211" s="81">
        <f t="shared" si="386"/>
        <v>18034</v>
      </c>
      <c r="J211" s="82">
        <f t="shared" si="387"/>
        <v>7.9640380533127081E-2</v>
      </c>
      <c r="K211" s="82">
        <f t="shared" si="388"/>
        <v>2.2260559853080306E-4</v>
      </c>
      <c r="L211" s="82">
        <f t="shared" si="389"/>
        <v>7.5574600701207639E-2</v>
      </c>
      <c r="M211" s="81">
        <f t="shared" si="390"/>
        <v>1.0507033757707491</v>
      </c>
      <c r="N211" s="84">
        <f t="shared" si="391"/>
        <v>3.88477469561943E-2</v>
      </c>
      <c r="O211" s="84"/>
      <c r="P211" s="85">
        <f t="shared" si="392"/>
        <v>0.88569934312371867</v>
      </c>
      <c r="Q211" s="87">
        <f t="shared" si="393"/>
        <v>3.88477469561943E-2</v>
      </c>
      <c r="R211" s="96">
        <f t="shared" si="394"/>
        <v>7.5452909920087019E-2</v>
      </c>
      <c r="AB211" s="119">
        <f t="shared" si="395"/>
        <v>1329.1428571428571</v>
      </c>
      <c r="AC211" s="120">
        <f t="shared" si="396"/>
        <v>5.1428571428571432</v>
      </c>
      <c r="AL211">
        <f t="shared" si="382"/>
        <v>11283877</v>
      </c>
      <c r="AM211">
        <f t="shared" si="323"/>
        <v>0</v>
      </c>
      <c r="AN211">
        <f t="shared" si="339"/>
        <v>150808.85714285713</v>
      </c>
      <c r="AO211" s="3">
        <f t="shared" si="338"/>
        <v>1.7999732829813275E-3</v>
      </c>
    </row>
    <row r="212" spans="1:41" ht="13.8" x14ac:dyDescent="0.25">
      <c r="A212" s="95">
        <v>44070</v>
      </c>
      <c r="B212" s="81">
        <v>240571</v>
      </c>
      <c r="C212" s="81">
        <v>9290</v>
      </c>
      <c r="D212" s="81">
        <v>212909</v>
      </c>
      <c r="E212" s="81"/>
      <c r="F212" s="81">
        <f t="shared" si="383"/>
        <v>1561</v>
      </c>
      <c r="G212" s="81">
        <f t="shared" si="384"/>
        <v>5</v>
      </c>
      <c r="H212" s="81">
        <f t="shared" si="385"/>
        <v>1218</v>
      </c>
      <c r="I212" s="81">
        <f t="shared" si="386"/>
        <v>18372</v>
      </c>
      <c r="J212" s="82">
        <f t="shared" si="387"/>
        <v>8.6806354432885049E-2</v>
      </c>
      <c r="K212" s="82">
        <f t="shared" si="388"/>
        <v>2.7725407563491185E-4</v>
      </c>
      <c r="L212" s="82">
        <f t="shared" si="389"/>
        <v>6.7539092824664526E-2</v>
      </c>
      <c r="M212" s="81">
        <f t="shared" si="390"/>
        <v>1.2800210922670883</v>
      </c>
      <c r="N212" s="84">
        <f t="shared" si="391"/>
        <v>3.8616458342859282E-2</v>
      </c>
      <c r="O212" s="84"/>
      <c r="P212" s="85">
        <f t="shared" si="392"/>
        <v>0.88501523458771003</v>
      </c>
      <c r="Q212" s="87">
        <f t="shared" si="393"/>
        <v>3.8616458342859282E-2</v>
      </c>
      <c r="R212" s="96">
        <f t="shared" si="394"/>
        <v>7.6368307069430652E-2</v>
      </c>
      <c r="AB212" s="119">
        <f t="shared" si="395"/>
        <v>1325.5714285714287</v>
      </c>
      <c r="AC212" s="120">
        <f t="shared" si="396"/>
        <v>3.8571428571428572</v>
      </c>
      <c r="AL212">
        <f t="shared" si="382"/>
        <v>11283877</v>
      </c>
      <c r="AM212">
        <f t="shared" si="323"/>
        <v>0</v>
      </c>
      <c r="AN212">
        <f t="shared" si="339"/>
        <v>150808.85714285713</v>
      </c>
      <c r="AO212" s="3">
        <f t="shared" si="338"/>
        <v>1.7999732829813275E-3</v>
      </c>
    </row>
    <row r="213" spans="1:41" ht="13.8" x14ac:dyDescent="0.25">
      <c r="A213" s="95">
        <v>44071</v>
      </c>
      <c r="B213" s="81">
        <v>242126</v>
      </c>
      <c r="C213" s="81">
        <v>9290</v>
      </c>
      <c r="D213" s="81">
        <v>214186</v>
      </c>
      <c r="E213" s="81"/>
      <c r="F213" s="81">
        <f t="shared" si="383"/>
        <v>1555</v>
      </c>
      <c r="G213" s="81">
        <f t="shared" si="384"/>
        <v>0</v>
      </c>
      <c r="H213" s="81">
        <f t="shared" si="385"/>
        <v>1277</v>
      </c>
      <c r="I213" s="81">
        <f t="shared" si="386"/>
        <v>18650</v>
      </c>
      <c r="J213" s="82">
        <f t="shared" si="387"/>
        <v>8.4883396955068857E-2</v>
      </c>
      <c r="K213" s="82">
        <f t="shared" si="388"/>
        <v>0</v>
      </c>
      <c r="L213" s="82">
        <f t="shared" si="389"/>
        <v>6.9507946875680376E-2</v>
      </c>
      <c r="M213" s="81">
        <f t="shared" si="390"/>
        <v>1.2212042042744911</v>
      </c>
      <c r="N213" s="84">
        <f t="shared" si="391"/>
        <v>3.8368452789043724E-2</v>
      </c>
      <c r="O213" s="84"/>
      <c r="P213" s="85">
        <f t="shared" si="392"/>
        <v>0.88460553596061553</v>
      </c>
      <c r="Q213" s="87">
        <f t="shared" si="393"/>
        <v>3.8368452789043724E-2</v>
      </c>
      <c r="R213" s="96">
        <f t="shared" si="394"/>
        <v>7.7026011250340698E-2</v>
      </c>
      <c r="AB213" s="119">
        <f t="shared" si="395"/>
        <v>1299.5714285714287</v>
      </c>
      <c r="AC213" s="120">
        <f t="shared" si="396"/>
        <v>3.4285714285714284</v>
      </c>
      <c r="AL213">
        <f t="shared" si="382"/>
        <v>11283877</v>
      </c>
      <c r="AM213">
        <f t="shared" si="323"/>
        <v>0</v>
      </c>
      <c r="AN213">
        <f t="shared" si="339"/>
        <v>150808.85714285713</v>
      </c>
      <c r="AO213" s="3">
        <f t="shared" si="338"/>
        <v>1.7999732829813275E-3</v>
      </c>
    </row>
    <row r="214" spans="1:41" ht="13.8" x14ac:dyDescent="0.25">
      <c r="A214" s="95">
        <v>44072</v>
      </c>
      <c r="B214" s="81">
        <v>242835</v>
      </c>
      <c r="C214" s="81">
        <v>9299</v>
      </c>
      <c r="D214" s="81">
        <v>214790</v>
      </c>
      <c r="E214" s="81"/>
      <c r="F214" s="81">
        <f t="shared" si="383"/>
        <v>709</v>
      </c>
      <c r="G214" s="81">
        <f t="shared" si="384"/>
        <v>9</v>
      </c>
      <c r="H214" s="81">
        <f t="shared" si="385"/>
        <v>604</v>
      </c>
      <c r="I214" s="81">
        <f t="shared" si="386"/>
        <v>18746</v>
      </c>
      <c r="J214" s="82">
        <f t="shared" si="387"/>
        <v>3.8126266335537992E-2</v>
      </c>
      <c r="K214" s="82">
        <f t="shared" si="388"/>
        <v>4.8257372654155498E-4</v>
      </c>
      <c r="L214" s="82">
        <f t="shared" si="389"/>
        <v>3.2386058981233243E-2</v>
      </c>
      <c r="M214" s="81">
        <f t="shared" si="390"/>
        <v>1.1599590002573956</v>
      </c>
      <c r="N214" s="84">
        <f t="shared" si="391"/>
        <v>3.8293491465398316E-2</v>
      </c>
      <c r="O214" s="84"/>
      <c r="P214" s="85">
        <f t="shared" si="392"/>
        <v>0.88451005827001872</v>
      </c>
      <c r="Q214" s="87">
        <f t="shared" si="393"/>
        <v>3.8293491465398316E-2</v>
      </c>
      <c r="R214" s="96">
        <f t="shared" si="394"/>
        <v>7.7196450264582994E-2</v>
      </c>
      <c r="AB214" s="119">
        <f t="shared" si="395"/>
        <v>1282</v>
      </c>
      <c r="AC214" s="120">
        <f t="shared" si="396"/>
        <v>3.8571428571428572</v>
      </c>
      <c r="AL214">
        <f t="shared" si="382"/>
        <v>11283877</v>
      </c>
      <c r="AM214">
        <f t="shared" si="323"/>
        <v>0</v>
      </c>
      <c r="AN214">
        <f t="shared" si="339"/>
        <v>150808.85714285713</v>
      </c>
      <c r="AO214" s="3">
        <f t="shared" si="338"/>
        <v>1.7999732829813275E-3</v>
      </c>
    </row>
    <row r="215" spans="1:41" ht="13.8" x14ac:dyDescent="0.25">
      <c r="A215" s="95">
        <v>44073</v>
      </c>
      <c r="B215" s="81">
        <v>243305</v>
      </c>
      <c r="C215" s="81">
        <v>9300</v>
      </c>
      <c r="D215" s="81">
        <v>215283</v>
      </c>
      <c r="E215" s="81">
        <v>12385176</v>
      </c>
      <c r="F215" s="81">
        <f t="shared" ref="F215:F221" si="397">B215-B214</f>
        <v>470</v>
      </c>
      <c r="G215" s="81">
        <f t="shared" ref="G215:G221" si="398">C215-C214</f>
        <v>1</v>
      </c>
      <c r="H215" s="81">
        <f t="shared" ref="H215:H221" si="399">D215-D214</f>
        <v>493</v>
      </c>
      <c r="I215" s="81">
        <f t="shared" ref="I215:I221" si="400">B215-C215-D215</f>
        <v>18722</v>
      </c>
      <c r="J215" s="82">
        <f t="shared" ref="J215:J221" si="401">F215/I214*$B$2/($B$2-B214)</f>
        <v>2.5144894010321779E-2</v>
      </c>
      <c r="K215" s="82">
        <f t="shared" ref="K215:K221" si="402">G215/I214</f>
        <v>5.3344713538888297E-5</v>
      </c>
      <c r="L215" s="82">
        <f t="shared" ref="L215:L221" si="403">H215/I214</f>
        <v>2.6298943774671929E-2</v>
      </c>
      <c r="M215" s="81">
        <f t="shared" ref="M215:M221" si="404">J215/(K215+L215)</f>
        <v>0.95418255691800025</v>
      </c>
      <c r="N215" s="84">
        <f t="shared" ref="N215:N221" si="405">C215/B215</f>
        <v>3.8223628778693411E-2</v>
      </c>
      <c r="O215" s="84"/>
      <c r="P215" s="85">
        <f t="shared" ref="P215:P221" si="406">D215/B215</f>
        <v>0.88482768541542511</v>
      </c>
      <c r="Q215" s="87">
        <f t="shared" ref="Q215:Q221" si="407">N215</f>
        <v>3.8223628778693411E-2</v>
      </c>
      <c r="R215" s="96">
        <f t="shared" ref="R215:R221" si="408">IF(P215="","",1-SUM(P215:Q215))</f>
        <v>7.6948685805881434E-2</v>
      </c>
      <c r="AB215" s="119">
        <f t="shared" ref="AB215:AB221" si="409">AVERAGE(F209:F215)</f>
        <v>1258.7142857142858</v>
      </c>
      <c r="AC215" s="120">
        <f t="shared" ref="AC215:AC221" si="410">AVERAGE(G209:G215)</f>
        <v>3.5714285714285716</v>
      </c>
      <c r="AL215">
        <f t="shared" si="382"/>
        <v>12385176</v>
      </c>
      <c r="AM215">
        <f t="shared" si="323"/>
        <v>1101299</v>
      </c>
      <c r="AN215">
        <f t="shared" si="339"/>
        <v>157328.42857142858</v>
      </c>
      <c r="AO215" s="3">
        <f t="shared" si="338"/>
        <v>1.8777873756695355E-3</v>
      </c>
    </row>
    <row r="216" spans="1:41" ht="13.8" x14ac:dyDescent="0.25">
      <c r="A216" s="95">
        <v>44074</v>
      </c>
      <c r="B216" s="81">
        <v>244802</v>
      </c>
      <c r="C216" s="81">
        <v>9303</v>
      </c>
      <c r="D216" s="81">
        <v>216795</v>
      </c>
      <c r="E216" s="81"/>
      <c r="F216" s="81">
        <f t="shared" si="397"/>
        <v>1497</v>
      </c>
      <c r="G216" s="81">
        <f t="shared" si="398"/>
        <v>3</v>
      </c>
      <c r="H216" s="81">
        <f t="shared" si="399"/>
        <v>1512</v>
      </c>
      <c r="I216" s="81">
        <f t="shared" si="400"/>
        <v>18704</v>
      </c>
      <c r="J216" s="82">
        <f t="shared" si="401"/>
        <v>8.0192281015799421E-2</v>
      </c>
      <c r="K216" s="82">
        <f t="shared" si="402"/>
        <v>1.6023929067407328E-4</v>
      </c>
      <c r="L216" s="82">
        <f t="shared" si="403"/>
        <v>8.0760602499732936E-2</v>
      </c>
      <c r="M216" s="81">
        <f t="shared" si="404"/>
        <v>0.99099662387973375</v>
      </c>
      <c r="N216" s="84">
        <f t="shared" si="405"/>
        <v>3.8002140505388027E-2</v>
      </c>
      <c r="O216" s="84"/>
      <c r="P216" s="85">
        <f t="shared" si="406"/>
        <v>0.88559325495706731</v>
      </c>
      <c r="Q216" s="87">
        <f t="shared" si="407"/>
        <v>3.8002140505388027E-2</v>
      </c>
      <c r="R216" s="96">
        <f t="shared" si="408"/>
        <v>7.6404604537544607E-2</v>
      </c>
      <c r="AB216" s="119">
        <f t="shared" si="409"/>
        <v>1240</v>
      </c>
      <c r="AC216" s="120">
        <f t="shared" si="410"/>
        <v>3.8571428571428572</v>
      </c>
      <c r="AL216">
        <f t="shared" si="382"/>
        <v>12385176</v>
      </c>
      <c r="AM216">
        <f t="shared" si="323"/>
        <v>0</v>
      </c>
      <c r="AN216">
        <f t="shared" si="339"/>
        <v>157328.42857142858</v>
      </c>
      <c r="AO216" s="3">
        <f t="shared" si="338"/>
        <v>1.8777873756695355E-3</v>
      </c>
    </row>
    <row r="217" spans="1:41" ht="13.8" x14ac:dyDescent="0.25">
      <c r="A217" s="95">
        <v>44075</v>
      </c>
      <c r="B217" s="81">
        <v>246015</v>
      </c>
      <c r="C217" s="81">
        <v>9307</v>
      </c>
      <c r="D217" s="81">
        <v>218403</v>
      </c>
      <c r="E217" s="81"/>
      <c r="F217" s="81">
        <f t="shared" si="397"/>
        <v>1213</v>
      </c>
      <c r="G217" s="81">
        <f t="shared" si="398"/>
        <v>4</v>
      </c>
      <c r="H217" s="81">
        <f t="shared" si="399"/>
        <v>1608</v>
      </c>
      <c r="I217" s="81">
        <f t="shared" si="400"/>
        <v>18305</v>
      </c>
      <c r="J217" s="82">
        <f t="shared" si="401"/>
        <v>6.5042480714714371E-2</v>
      </c>
      <c r="K217" s="82">
        <f t="shared" si="402"/>
        <v>2.13857998289136E-4</v>
      </c>
      <c r="L217" s="82">
        <f t="shared" si="403"/>
        <v>8.5970915312232679E-2</v>
      </c>
      <c r="M217" s="81">
        <f t="shared" si="404"/>
        <v>0.75468645117122679</v>
      </c>
      <c r="N217" s="84">
        <f t="shared" si="405"/>
        <v>3.7831026563420932E-2</v>
      </c>
      <c r="O217" s="84"/>
      <c r="P217" s="85">
        <f t="shared" si="406"/>
        <v>0.88776294128406807</v>
      </c>
      <c r="Q217" s="87">
        <f t="shared" si="407"/>
        <v>3.7831026563420932E-2</v>
      </c>
      <c r="R217" s="96">
        <f t="shared" si="408"/>
        <v>7.4406032152510959E-2</v>
      </c>
      <c r="AB217" s="119">
        <f t="shared" si="409"/>
        <v>1204.5714285714287</v>
      </c>
      <c r="AC217" s="120">
        <f t="shared" si="410"/>
        <v>3.7142857142857144</v>
      </c>
      <c r="AL217">
        <f t="shared" si="382"/>
        <v>12385176</v>
      </c>
      <c r="AM217">
        <f t="shared" si="323"/>
        <v>0</v>
      </c>
      <c r="AN217">
        <f t="shared" si="339"/>
        <v>157328.42857142858</v>
      </c>
      <c r="AO217" s="3">
        <f t="shared" si="338"/>
        <v>1.8777873756695355E-3</v>
      </c>
    </row>
    <row r="218" spans="1:41" ht="13.8" x14ac:dyDescent="0.25">
      <c r="A218" s="95">
        <v>44076</v>
      </c>
      <c r="B218" s="81">
        <v>247411</v>
      </c>
      <c r="C218" s="81">
        <v>9322</v>
      </c>
      <c r="D218" s="81">
        <v>219904</v>
      </c>
      <c r="E218" s="81"/>
      <c r="F218" s="81">
        <f t="shared" si="397"/>
        <v>1396</v>
      </c>
      <c r="G218" s="81">
        <f t="shared" si="398"/>
        <v>15</v>
      </c>
      <c r="H218" s="81">
        <f t="shared" si="399"/>
        <v>1501</v>
      </c>
      <c r="I218" s="81">
        <f t="shared" si="400"/>
        <v>18185</v>
      </c>
      <c r="J218" s="82">
        <f t="shared" si="401"/>
        <v>7.6487907669883615E-2</v>
      </c>
      <c r="K218" s="82">
        <f t="shared" si="402"/>
        <v>8.1944823818628793E-4</v>
      </c>
      <c r="L218" s="82">
        <f t="shared" si="403"/>
        <v>8.1999453701174549E-2</v>
      </c>
      <c r="M218" s="81">
        <f t="shared" si="404"/>
        <v>0.92355616747837688</v>
      </c>
      <c r="N218" s="84">
        <f t="shared" si="405"/>
        <v>3.7678195391474108E-2</v>
      </c>
      <c r="O218" s="84"/>
      <c r="P218" s="85">
        <f t="shared" si="406"/>
        <v>0.8888206264070716</v>
      </c>
      <c r="Q218" s="87">
        <f t="shared" si="407"/>
        <v>3.7678195391474108E-2</v>
      </c>
      <c r="R218" s="96">
        <f t="shared" si="408"/>
        <v>7.3501178201454298E-2</v>
      </c>
      <c r="AB218" s="119">
        <f t="shared" si="409"/>
        <v>1200.1428571428571</v>
      </c>
      <c r="AC218" s="120">
        <f t="shared" si="410"/>
        <v>5.2857142857142856</v>
      </c>
      <c r="AL218">
        <f t="shared" si="382"/>
        <v>12385176</v>
      </c>
      <c r="AM218">
        <f t="shared" si="323"/>
        <v>0</v>
      </c>
      <c r="AN218">
        <f t="shared" si="339"/>
        <v>157328.42857142858</v>
      </c>
      <c r="AO218" s="3">
        <f t="shared" si="338"/>
        <v>1.8777873756695355E-3</v>
      </c>
    </row>
    <row r="219" spans="1:41" ht="13.8" x14ac:dyDescent="0.25">
      <c r="A219" s="95">
        <v>44077</v>
      </c>
      <c r="B219" s="81">
        <v>248840</v>
      </c>
      <c r="C219" s="81">
        <v>9322</v>
      </c>
      <c r="D219" s="81">
        <v>221525</v>
      </c>
      <c r="E219" s="81"/>
      <c r="F219" s="81">
        <f t="shared" si="397"/>
        <v>1429</v>
      </c>
      <c r="G219" s="81">
        <f t="shared" si="398"/>
        <v>0</v>
      </c>
      <c r="H219" s="81">
        <f t="shared" si="399"/>
        <v>1621</v>
      </c>
      <c r="I219" s="81">
        <f t="shared" si="400"/>
        <v>17993</v>
      </c>
      <c r="J219" s="82">
        <f t="shared" si="401"/>
        <v>7.8813983169938498E-2</v>
      </c>
      <c r="K219" s="82">
        <f t="shared" si="402"/>
        <v>0</v>
      </c>
      <c r="L219" s="82">
        <f t="shared" si="403"/>
        <v>8.9139400604894142E-2</v>
      </c>
      <c r="M219" s="81">
        <f t="shared" si="404"/>
        <v>0.88416550520995163</v>
      </c>
      <c r="N219" s="84">
        <f t="shared" si="405"/>
        <v>3.7461822858061405E-2</v>
      </c>
      <c r="O219" s="84"/>
      <c r="P219" s="85">
        <f t="shared" si="406"/>
        <v>0.8902306703102395</v>
      </c>
      <c r="Q219" s="87">
        <f t="shared" si="407"/>
        <v>3.7461822858061405E-2</v>
      </c>
      <c r="R219" s="96">
        <f t="shared" si="408"/>
        <v>7.2307506831699064E-2</v>
      </c>
      <c r="AB219" s="119">
        <f t="shared" si="409"/>
        <v>1181.2857142857142</v>
      </c>
      <c r="AC219" s="120">
        <f t="shared" si="410"/>
        <v>4.5714285714285712</v>
      </c>
      <c r="AL219">
        <f t="shared" si="382"/>
        <v>12385176</v>
      </c>
      <c r="AM219">
        <f t="shared" si="323"/>
        <v>0</v>
      </c>
      <c r="AN219">
        <f t="shared" si="339"/>
        <v>157328.42857142858</v>
      </c>
      <c r="AO219" s="3">
        <f t="shared" si="338"/>
        <v>1.8777873756695355E-3</v>
      </c>
    </row>
    <row r="220" spans="1:41" ht="13.8" x14ac:dyDescent="0.25">
      <c r="A220" s="95">
        <v>44078</v>
      </c>
      <c r="B220" s="81">
        <v>250283</v>
      </c>
      <c r="C220" s="81">
        <v>9327</v>
      </c>
      <c r="D220" s="81">
        <v>222802</v>
      </c>
      <c r="E220" s="81"/>
      <c r="F220" s="81">
        <f t="shared" si="397"/>
        <v>1443</v>
      </c>
      <c r="G220" s="81">
        <f t="shared" si="398"/>
        <v>5</v>
      </c>
      <c r="H220" s="81">
        <f t="shared" si="399"/>
        <v>1277</v>
      </c>
      <c r="I220" s="81">
        <f t="shared" si="400"/>
        <v>18154</v>
      </c>
      <c r="J220" s="82">
        <f t="shared" si="401"/>
        <v>8.0436753503840705E-2</v>
      </c>
      <c r="K220" s="82">
        <f t="shared" si="402"/>
        <v>2.7788584449508141E-4</v>
      </c>
      <c r="L220" s="82">
        <f t="shared" si="403"/>
        <v>7.0972044684043792E-2</v>
      </c>
      <c r="M220" s="81">
        <f t="shared" si="404"/>
        <v>1.1289379920394742</v>
      </c>
      <c r="N220" s="84">
        <f t="shared" si="405"/>
        <v>3.7265815097309848E-2</v>
      </c>
      <c r="O220" s="84"/>
      <c r="P220" s="85">
        <f t="shared" si="406"/>
        <v>0.89020029326802064</v>
      </c>
      <c r="Q220" s="87">
        <f t="shared" si="407"/>
        <v>3.7265815097309848E-2</v>
      </c>
      <c r="R220" s="96">
        <f t="shared" si="408"/>
        <v>7.2533891634669501E-2</v>
      </c>
      <c r="AB220" s="119">
        <f t="shared" si="409"/>
        <v>1165.2857142857142</v>
      </c>
      <c r="AC220" s="120">
        <f t="shared" si="410"/>
        <v>5.2857142857142856</v>
      </c>
      <c r="AL220">
        <f t="shared" si="382"/>
        <v>12385176</v>
      </c>
      <c r="AM220">
        <f t="shared" si="323"/>
        <v>0</v>
      </c>
      <c r="AN220">
        <f t="shared" si="339"/>
        <v>157328.42857142858</v>
      </c>
      <c r="AO220" s="3">
        <f t="shared" si="338"/>
        <v>1.8777873756695355E-3</v>
      </c>
    </row>
    <row r="221" spans="1:41" ht="13.8" x14ac:dyDescent="0.25">
      <c r="A221" s="95">
        <v>44079</v>
      </c>
      <c r="B221" s="81">
        <v>251058</v>
      </c>
      <c r="C221" s="81">
        <v>9329</v>
      </c>
      <c r="D221" s="81">
        <v>223570</v>
      </c>
      <c r="E221" s="81"/>
      <c r="F221" s="81">
        <f t="shared" si="397"/>
        <v>775</v>
      </c>
      <c r="G221" s="81">
        <f t="shared" si="398"/>
        <v>2</v>
      </c>
      <c r="H221" s="81">
        <f t="shared" si="399"/>
        <v>768</v>
      </c>
      <c r="I221" s="81">
        <f t="shared" si="400"/>
        <v>18159</v>
      </c>
      <c r="J221" s="82">
        <f t="shared" si="401"/>
        <v>4.2818224628492635E-2</v>
      </c>
      <c r="K221" s="82">
        <f t="shared" si="402"/>
        <v>1.1016855789357717E-4</v>
      </c>
      <c r="L221" s="82">
        <f t="shared" si="403"/>
        <v>4.2304726231133634E-2</v>
      </c>
      <c r="M221" s="81">
        <f t="shared" si="404"/>
        <v>1.0095091557216302</v>
      </c>
      <c r="N221" s="84">
        <f t="shared" si="405"/>
        <v>3.7158744194568584E-2</v>
      </c>
      <c r="O221" s="84"/>
      <c r="P221" s="85">
        <f t="shared" si="406"/>
        <v>0.89051135594165487</v>
      </c>
      <c r="Q221" s="87">
        <f t="shared" si="407"/>
        <v>3.7158744194568584E-2</v>
      </c>
      <c r="R221" s="96">
        <f t="shared" si="408"/>
        <v>7.2329899863776581E-2</v>
      </c>
      <c r="AB221" s="119">
        <f t="shared" si="409"/>
        <v>1174.7142857142858</v>
      </c>
      <c r="AC221" s="120">
        <f t="shared" si="410"/>
        <v>4.2857142857142856</v>
      </c>
      <c r="AL221">
        <f t="shared" si="382"/>
        <v>12385176</v>
      </c>
      <c r="AM221">
        <f t="shared" si="323"/>
        <v>0</v>
      </c>
      <c r="AN221">
        <f t="shared" si="339"/>
        <v>157328.42857142858</v>
      </c>
      <c r="AO221" s="3">
        <f t="shared" si="338"/>
        <v>1.8777873756695355E-3</v>
      </c>
    </row>
    <row r="222" spans="1:41" ht="13.8" x14ac:dyDescent="0.25">
      <c r="A222" s="95">
        <v>44080</v>
      </c>
      <c r="B222" s="81">
        <v>251728</v>
      </c>
      <c r="C222" s="81">
        <v>9330</v>
      </c>
      <c r="D222" s="81">
        <v>224215</v>
      </c>
      <c r="E222" s="81">
        <v>13436301</v>
      </c>
      <c r="F222" s="81">
        <f t="shared" ref="F222:F228" si="411">B222-B221</f>
        <v>670</v>
      </c>
      <c r="G222" s="81">
        <f t="shared" ref="G222:G228" si="412">C222-C221</f>
        <v>1</v>
      </c>
      <c r="H222" s="81">
        <f t="shared" ref="H222:H228" si="413">D222-D221</f>
        <v>645</v>
      </c>
      <c r="I222" s="81">
        <f t="shared" ref="I222:I228" si="414">B222-C222-D222</f>
        <v>18183</v>
      </c>
      <c r="J222" s="82">
        <f t="shared" ref="J222:J228" si="415">F222/I221*$B$2/($B$2-B221)</f>
        <v>3.700719667026714E-2</v>
      </c>
      <c r="K222" s="82">
        <f t="shared" ref="K222:K228" si="416">G222/I221</f>
        <v>5.506911173522771E-5</v>
      </c>
      <c r="L222" s="82">
        <f t="shared" ref="L222:L228" si="417">H222/I221</f>
        <v>3.5519577069221875E-2</v>
      </c>
      <c r="M222" s="81">
        <f t="shared" ref="M222:M228" si="418">J222/(K222+L222)</f>
        <v>1.0402688612002799</v>
      </c>
      <c r="N222" s="84">
        <f t="shared" ref="N222:N228" si="419">C222/B222</f>
        <v>3.7063814911332864E-2</v>
      </c>
      <c r="O222" s="84"/>
      <c r="P222" s="85">
        <f t="shared" ref="P222:P228" si="420">D222/B222</f>
        <v>0.89070345770037496</v>
      </c>
      <c r="Q222" s="87">
        <f t="shared" ref="Q222:Q228" si="421">N222</f>
        <v>3.7063814911332864E-2</v>
      </c>
      <c r="R222" s="96">
        <f t="shared" ref="R222:R228" si="422">IF(P222="","",1-SUM(P222:Q222))</f>
        <v>7.2232727388292228E-2</v>
      </c>
      <c r="AB222" s="119">
        <f t="shared" ref="AB222:AB228" si="423">AVERAGE(F216:F222)</f>
        <v>1203.2857142857142</v>
      </c>
      <c r="AC222" s="120">
        <f t="shared" ref="AC222:AC228" si="424">AVERAGE(G216:G222)</f>
        <v>4.2857142857142856</v>
      </c>
      <c r="AL222">
        <f t="shared" si="382"/>
        <v>13436301</v>
      </c>
      <c r="AM222">
        <f t="shared" si="323"/>
        <v>1051125</v>
      </c>
      <c r="AN222">
        <f t="shared" si="339"/>
        <v>150160.71428571429</v>
      </c>
      <c r="AO222" s="3">
        <f t="shared" si="338"/>
        <v>1.7922373989721597E-3</v>
      </c>
    </row>
    <row r="223" spans="1:41" ht="13.8" x14ac:dyDescent="0.25">
      <c r="A223" s="95">
        <v>44081</v>
      </c>
      <c r="B223" s="81">
        <v>253626</v>
      </c>
      <c r="C223" s="81">
        <v>9331</v>
      </c>
      <c r="D223" s="81">
        <v>225704</v>
      </c>
      <c r="E223" s="81"/>
      <c r="F223" s="81">
        <f t="shared" si="411"/>
        <v>1898</v>
      </c>
      <c r="G223" s="81">
        <f t="shared" si="412"/>
        <v>1</v>
      </c>
      <c r="H223" s="81">
        <f t="shared" si="413"/>
        <v>1489</v>
      </c>
      <c r="I223" s="81">
        <f t="shared" si="414"/>
        <v>18591</v>
      </c>
      <c r="J223" s="82">
        <f t="shared" si="415"/>
        <v>0.1046977784996752</v>
      </c>
      <c r="K223" s="82">
        <f t="shared" si="416"/>
        <v>5.4996425232359897E-5</v>
      </c>
      <c r="L223" s="82">
        <f t="shared" si="417"/>
        <v>8.1889677170983888E-2</v>
      </c>
      <c r="M223" s="81">
        <f t="shared" si="418"/>
        <v>1.2776642325232175</v>
      </c>
      <c r="N223" s="84">
        <f t="shared" si="419"/>
        <v>3.6790392152224141E-2</v>
      </c>
      <c r="O223" s="84"/>
      <c r="P223" s="85">
        <f t="shared" si="420"/>
        <v>0.88990876329713831</v>
      </c>
      <c r="Q223" s="87">
        <f t="shared" si="421"/>
        <v>3.6790392152224141E-2</v>
      </c>
      <c r="R223" s="96">
        <f t="shared" si="422"/>
        <v>7.3300844550637567E-2</v>
      </c>
      <c r="AB223" s="119">
        <f t="shared" si="423"/>
        <v>1260.5714285714287</v>
      </c>
      <c r="AC223" s="120">
        <f t="shared" si="424"/>
        <v>4</v>
      </c>
      <c r="AL223">
        <f t="shared" si="382"/>
        <v>13436301</v>
      </c>
      <c r="AM223">
        <f t="shared" si="323"/>
        <v>0</v>
      </c>
      <c r="AN223">
        <f t="shared" si="339"/>
        <v>150160.71428571429</v>
      </c>
      <c r="AO223" s="3">
        <f t="shared" si="338"/>
        <v>1.7922373989721597E-3</v>
      </c>
    </row>
    <row r="224" spans="1:41" ht="13.8" x14ac:dyDescent="0.25">
      <c r="A224" s="95">
        <v>44082</v>
      </c>
      <c r="B224" s="81">
        <v>254957</v>
      </c>
      <c r="C224" s="81">
        <v>9336</v>
      </c>
      <c r="D224" s="81">
        <v>227379</v>
      </c>
      <c r="E224" s="81"/>
      <c r="F224" s="81">
        <f t="shared" si="411"/>
        <v>1331</v>
      </c>
      <c r="G224" s="81">
        <f t="shared" si="412"/>
        <v>5</v>
      </c>
      <c r="H224" s="81">
        <f t="shared" si="413"/>
        <v>1675</v>
      </c>
      <c r="I224" s="81">
        <f t="shared" si="414"/>
        <v>18242</v>
      </c>
      <c r="J224" s="82">
        <f t="shared" si="415"/>
        <v>7.1811164624492344E-2</v>
      </c>
      <c r="K224" s="82">
        <f t="shared" si="416"/>
        <v>2.6894734011080628E-4</v>
      </c>
      <c r="L224" s="82">
        <f t="shared" si="417"/>
        <v>9.0097358937120106E-2</v>
      </c>
      <c r="M224" s="81">
        <f t="shared" si="418"/>
        <v>0.79466747710353403</v>
      </c>
      <c r="N224" s="84">
        <f t="shared" si="419"/>
        <v>3.6617939495679666E-2</v>
      </c>
      <c r="O224" s="84"/>
      <c r="P224" s="85">
        <f t="shared" si="420"/>
        <v>0.89183274042289484</v>
      </c>
      <c r="Q224" s="87">
        <f t="shared" si="421"/>
        <v>3.6617939495679666E-2</v>
      </c>
      <c r="R224" s="96">
        <f t="shared" si="422"/>
        <v>7.1549320081425449E-2</v>
      </c>
      <c r="AB224" s="119">
        <f t="shared" si="423"/>
        <v>1277.4285714285713</v>
      </c>
      <c r="AC224" s="120">
        <f t="shared" si="424"/>
        <v>4.1428571428571432</v>
      </c>
      <c r="AL224">
        <f t="shared" si="382"/>
        <v>13436301</v>
      </c>
      <c r="AM224">
        <f t="shared" si="323"/>
        <v>0</v>
      </c>
      <c r="AN224">
        <f t="shared" si="339"/>
        <v>150160.71428571429</v>
      </c>
      <c r="AO224" s="3">
        <f t="shared" si="338"/>
        <v>1.7922373989721597E-3</v>
      </c>
    </row>
    <row r="225" spans="1:41" ht="13.8" x14ac:dyDescent="0.25">
      <c r="A225" s="95">
        <v>44083</v>
      </c>
      <c r="B225" s="81">
        <v>256433</v>
      </c>
      <c r="C225" s="81">
        <v>9342</v>
      </c>
      <c r="D225" s="81">
        <v>228784</v>
      </c>
      <c r="E225" s="81"/>
      <c r="F225" s="81">
        <f t="shared" si="411"/>
        <v>1476</v>
      </c>
      <c r="G225" s="81">
        <f t="shared" si="412"/>
        <v>6</v>
      </c>
      <c r="H225" s="81">
        <f t="shared" si="413"/>
        <v>1405</v>
      </c>
      <c r="I225" s="81">
        <f t="shared" si="414"/>
        <v>18307</v>
      </c>
      <c r="J225" s="82">
        <f t="shared" si="415"/>
        <v>8.1159150363785862E-2</v>
      </c>
      <c r="K225" s="82">
        <f t="shared" si="416"/>
        <v>3.289113035851332E-4</v>
      </c>
      <c r="L225" s="82">
        <f t="shared" si="417"/>
        <v>7.7020063589518697E-2</v>
      </c>
      <c r="M225" s="81">
        <f t="shared" si="418"/>
        <v>1.0492595470844661</v>
      </c>
      <c r="N225" s="84">
        <f t="shared" si="419"/>
        <v>3.6430568608564418E-2</v>
      </c>
      <c r="O225" s="84"/>
      <c r="P225" s="85">
        <f t="shared" si="420"/>
        <v>0.89217846377026355</v>
      </c>
      <c r="Q225" s="87">
        <f t="shared" si="421"/>
        <v>3.6430568608564418E-2</v>
      </c>
      <c r="R225" s="96">
        <f t="shared" si="422"/>
        <v>7.139096762117203E-2</v>
      </c>
      <c r="AB225" s="119">
        <f t="shared" si="423"/>
        <v>1288.8571428571429</v>
      </c>
      <c r="AC225" s="120">
        <f t="shared" si="424"/>
        <v>2.8571428571428572</v>
      </c>
      <c r="AL225">
        <f t="shared" si="382"/>
        <v>13436301</v>
      </c>
      <c r="AM225">
        <f t="shared" si="323"/>
        <v>0</v>
      </c>
      <c r="AN225">
        <f t="shared" si="339"/>
        <v>150160.71428571429</v>
      </c>
      <c r="AO225" s="3">
        <f t="shared" si="338"/>
        <v>1.7922373989721597E-3</v>
      </c>
    </row>
    <row r="226" spans="1:41" ht="13.8" x14ac:dyDescent="0.25">
      <c r="A226" s="95">
        <v>44084</v>
      </c>
      <c r="B226" s="81">
        <v>258149</v>
      </c>
      <c r="C226" s="81">
        <v>9345</v>
      </c>
      <c r="D226" s="81">
        <v>230283</v>
      </c>
      <c r="E226" s="81"/>
      <c r="F226" s="81">
        <f t="shared" si="411"/>
        <v>1716</v>
      </c>
      <c r="G226" s="81">
        <f t="shared" si="412"/>
        <v>3</v>
      </c>
      <c r="H226" s="81">
        <f t="shared" si="413"/>
        <v>1499</v>
      </c>
      <c r="I226" s="81">
        <f t="shared" si="414"/>
        <v>18521</v>
      </c>
      <c r="J226" s="82">
        <f t="shared" si="415"/>
        <v>9.4022406340614526E-2</v>
      </c>
      <c r="K226" s="82">
        <f t="shared" si="416"/>
        <v>1.6387174304910689E-4</v>
      </c>
      <c r="L226" s="82">
        <f t="shared" si="417"/>
        <v>8.1881247610203753E-2</v>
      </c>
      <c r="M226" s="81">
        <f t="shared" si="418"/>
        <v>1.145984149718795</v>
      </c>
      <c r="N226" s="84">
        <f t="shared" si="419"/>
        <v>3.6200024017137393E-2</v>
      </c>
      <c r="O226" s="84"/>
      <c r="P226" s="85">
        <f t="shared" si="420"/>
        <v>0.89205458862904752</v>
      </c>
      <c r="Q226" s="87">
        <f t="shared" si="421"/>
        <v>3.6200024017137393E-2</v>
      </c>
      <c r="R226" s="96">
        <f t="shared" si="422"/>
        <v>7.1745387353815082E-2</v>
      </c>
      <c r="AB226" s="119">
        <f t="shared" si="423"/>
        <v>1329.8571428571429</v>
      </c>
      <c r="AC226" s="120">
        <f t="shared" si="424"/>
        <v>3.2857142857142856</v>
      </c>
      <c r="AL226">
        <f t="shared" si="382"/>
        <v>13436301</v>
      </c>
      <c r="AM226">
        <f t="shared" si="323"/>
        <v>0</v>
      </c>
      <c r="AN226">
        <f t="shared" si="339"/>
        <v>150160.71428571429</v>
      </c>
      <c r="AO226" s="3">
        <f t="shared" si="338"/>
        <v>1.7922373989721597E-3</v>
      </c>
    </row>
    <row r="227" spans="1:41" ht="13.8" x14ac:dyDescent="0.25">
      <c r="A227" s="95">
        <v>44085</v>
      </c>
      <c r="B227" s="81">
        <v>259735</v>
      </c>
      <c r="C227" s="81">
        <v>9348</v>
      </c>
      <c r="D227" s="81">
        <v>231349</v>
      </c>
      <c r="E227" s="81"/>
      <c r="F227" s="81">
        <f t="shared" si="411"/>
        <v>1586</v>
      </c>
      <c r="G227" s="81">
        <f t="shared" si="412"/>
        <v>3</v>
      </c>
      <c r="H227" s="81">
        <f t="shared" si="413"/>
        <v>1066</v>
      </c>
      <c r="I227" s="81">
        <f t="shared" si="414"/>
        <v>19038</v>
      </c>
      <c r="J227" s="82">
        <f t="shared" si="415"/>
        <v>8.589718541381855E-2</v>
      </c>
      <c r="K227" s="82">
        <f t="shared" si="416"/>
        <v>1.6197829490848225E-4</v>
      </c>
      <c r="L227" s="82">
        <f t="shared" si="417"/>
        <v>5.7556287457480697E-2</v>
      </c>
      <c r="M227" s="81">
        <f t="shared" si="418"/>
        <v>1.4882149401771128</v>
      </c>
      <c r="N227" s="84">
        <f t="shared" si="419"/>
        <v>3.5990528808208369E-2</v>
      </c>
      <c r="O227" s="84"/>
      <c r="P227" s="85">
        <f t="shared" si="420"/>
        <v>0.89071168691165992</v>
      </c>
      <c r="Q227" s="87">
        <f t="shared" si="421"/>
        <v>3.5990528808208369E-2</v>
      </c>
      <c r="R227" s="96">
        <f t="shared" si="422"/>
        <v>7.3297784280131673E-2</v>
      </c>
      <c r="AB227" s="119">
        <f t="shared" si="423"/>
        <v>1350.2857142857142</v>
      </c>
      <c r="AC227" s="120">
        <f t="shared" si="424"/>
        <v>3</v>
      </c>
      <c r="AL227">
        <f t="shared" si="382"/>
        <v>13436301</v>
      </c>
      <c r="AM227">
        <f t="shared" si="323"/>
        <v>0</v>
      </c>
      <c r="AN227">
        <f t="shared" si="339"/>
        <v>150160.71428571429</v>
      </c>
      <c r="AO227" s="3">
        <f t="shared" si="338"/>
        <v>1.7922373989721597E-3</v>
      </c>
    </row>
    <row r="228" spans="1:41" ht="13.8" x14ac:dyDescent="0.25">
      <c r="A228" s="95">
        <v>44086</v>
      </c>
      <c r="B228" s="81">
        <v>260817</v>
      </c>
      <c r="C228" s="81">
        <v>9352</v>
      </c>
      <c r="D228" s="81">
        <v>231953</v>
      </c>
      <c r="E228" s="81"/>
      <c r="F228" s="81">
        <f t="shared" si="411"/>
        <v>1082</v>
      </c>
      <c r="G228" s="81">
        <f t="shared" si="412"/>
        <v>4</v>
      </c>
      <c r="H228" s="81">
        <f t="shared" si="413"/>
        <v>604</v>
      </c>
      <c r="I228" s="81">
        <f t="shared" si="414"/>
        <v>19512</v>
      </c>
      <c r="J228" s="82">
        <f t="shared" si="415"/>
        <v>5.7010436624947078E-2</v>
      </c>
      <c r="K228" s="82">
        <f t="shared" si="416"/>
        <v>2.1010610358230907E-4</v>
      </c>
      <c r="L228" s="82">
        <f t="shared" si="417"/>
        <v>3.1726021640928671E-2</v>
      </c>
      <c r="M228" s="81">
        <f t="shared" si="418"/>
        <v>1.7851392968186552</v>
      </c>
      <c r="N228" s="84">
        <f t="shared" si="419"/>
        <v>3.5856558429856952E-2</v>
      </c>
      <c r="O228" s="84"/>
      <c r="P228" s="85">
        <f t="shared" si="420"/>
        <v>0.88933236713864505</v>
      </c>
      <c r="Q228" s="87">
        <f t="shared" si="421"/>
        <v>3.5856558429856952E-2</v>
      </c>
      <c r="R228" s="96">
        <f t="shared" si="422"/>
        <v>7.4811074431498037E-2</v>
      </c>
      <c r="AB228" s="119">
        <f t="shared" si="423"/>
        <v>1394.1428571428571</v>
      </c>
      <c r="AC228" s="120">
        <f t="shared" si="424"/>
        <v>3.2857142857142856</v>
      </c>
    </row>
    <row r="229" spans="1:41" ht="13.8" x14ac:dyDescent="0.25">
      <c r="A229" s="95">
        <v>44087</v>
      </c>
      <c r="B229" s="81">
        <v>261737</v>
      </c>
      <c r="C229" s="81">
        <v>9354</v>
      </c>
      <c r="D229" s="81">
        <v>232541</v>
      </c>
      <c r="E229" s="81"/>
      <c r="F229" s="81">
        <f t="shared" ref="F229:F235" si="425">B229-B228</f>
        <v>920</v>
      </c>
      <c r="G229" s="81">
        <f t="shared" ref="G229:G235" si="426">C229-C228</f>
        <v>2</v>
      </c>
      <c r="H229" s="81">
        <f t="shared" ref="H229:H235" si="427">D229-D228</f>
        <v>588</v>
      </c>
      <c r="I229" s="81">
        <f t="shared" ref="I229:I235" si="428">B229-C229-D229</f>
        <v>19842</v>
      </c>
      <c r="J229" s="82">
        <f t="shared" ref="J229:J235" si="429">F229/I228*$B$2/($B$2-B228)</f>
        <v>4.7297707908123626E-2</v>
      </c>
      <c r="K229" s="82">
        <f t="shared" ref="K229:K235" si="430">G229/I228</f>
        <v>1.025010250102501E-4</v>
      </c>
      <c r="L229" s="82">
        <f t="shared" ref="L229:L235" si="431">H229/I228</f>
        <v>3.0135301353013531E-2</v>
      </c>
      <c r="M229" s="81">
        <f t="shared" ref="M229:M235" si="432">J229/(K229+L229)</f>
        <v>1.5641913164462851</v>
      </c>
      <c r="N229" s="84">
        <f t="shared" ref="N229:N235" si="433">C229/B229</f>
        <v>3.5738164646190639E-2</v>
      </c>
      <c r="O229" s="84"/>
      <c r="P229" s="85">
        <f t="shared" ref="P229:P235" si="434">D229/B229</f>
        <v>0.88845291265659798</v>
      </c>
      <c r="Q229" s="87">
        <f t="shared" ref="Q229:Q235" si="435">N229</f>
        <v>3.5738164646190639E-2</v>
      </c>
      <c r="R229" s="96">
        <f t="shared" ref="R229:R235" si="436">IF(P229="","",1-SUM(P229:Q229))</f>
        <v>7.5808922697211401E-2</v>
      </c>
      <c r="AB229" s="119">
        <f t="shared" ref="AB229:AB235" si="437">AVERAGE(F223:F229)</f>
        <v>1429.8571428571429</v>
      </c>
      <c r="AC229" s="120">
        <f t="shared" ref="AC229:AC235" si="438">AVERAGE(G223:G229)</f>
        <v>3.4285714285714284</v>
      </c>
    </row>
    <row r="230" spans="1:41" ht="13.8" x14ac:dyDescent="0.25">
      <c r="A230" s="95">
        <v>44088</v>
      </c>
      <c r="B230" s="81">
        <v>263222</v>
      </c>
      <c r="C230" s="81">
        <v>9356</v>
      </c>
      <c r="D230" s="81">
        <v>234017</v>
      </c>
      <c r="E230" s="81"/>
      <c r="F230" s="81">
        <f t="shared" si="425"/>
        <v>1485</v>
      </c>
      <c r="G230" s="81">
        <f t="shared" si="426"/>
        <v>2</v>
      </c>
      <c r="H230" s="81">
        <f t="shared" si="427"/>
        <v>1476</v>
      </c>
      <c r="I230" s="81">
        <f t="shared" si="428"/>
        <v>19849</v>
      </c>
      <c r="J230" s="82">
        <f t="shared" si="429"/>
        <v>7.5075778960178183E-2</v>
      </c>
      <c r="K230" s="82">
        <f t="shared" si="430"/>
        <v>1.0079629069650237E-4</v>
      </c>
      <c r="L230" s="82">
        <f t="shared" si="431"/>
        <v>7.4387662534018753E-2</v>
      </c>
      <c r="M230" s="81">
        <f t="shared" si="432"/>
        <v>1.0078847132123514</v>
      </c>
      <c r="N230" s="84">
        <f t="shared" si="433"/>
        <v>3.5544141447143476E-2</v>
      </c>
      <c r="O230" s="84"/>
      <c r="P230" s="85">
        <f t="shared" si="434"/>
        <v>0.88904802790040349</v>
      </c>
      <c r="Q230" s="87">
        <f t="shared" si="435"/>
        <v>3.5544141447143476E-2</v>
      </c>
      <c r="R230" s="96">
        <f t="shared" si="436"/>
        <v>7.5407830652453045E-2</v>
      </c>
      <c r="AB230" s="119">
        <f t="shared" si="437"/>
        <v>1370.8571428571429</v>
      </c>
      <c r="AC230" s="120">
        <f t="shared" si="438"/>
        <v>3.5714285714285716</v>
      </c>
    </row>
    <row r="231" spans="1:41" ht="13.8" x14ac:dyDescent="0.25">
      <c r="A231" s="95">
        <v>44089</v>
      </c>
      <c r="B231" s="81">
        <v>265014</v>
      </c>
      <c r="C231" s="81">
        <v>9367</v>
      </c>
      <c r="D231" s="81">
        <v>235112</v>
      </c>
      <c r="E231" s="81"/>
      <c r="F231" s="81">
        <f t="shared" si="425"/>
        <v>1792</v>
      </c>
      <c r="G231" s="81">
        <f t="shared" si="426"/>
        <v>11</v>
      </c>
      <c r="H231" s="81">
        <f t="shared" si="427"/>
        <v>1095</v>
      </c>
      <c r="I231" s="81">
        <f t="shared" si="428"/>
        <v>20535</v>
      </c>
      <c r="J231" s="82">
        <f t="shared" si="429"/>
        <v>9.0566155796732883E-2</v>
      </c>
      <c r="K231" s="82">
        <f t="shared" si="430"/>
        <v>5.541840898785833E-4</v>
      </c>
      <c r="L231" s="82">
        <f t="shared" si="431"/>
        <v>5.5166507128822609E-2</v>
      </c>
      <c r="M231" s="81">
        <f t="shared" si="432"/>
        <v>1.625359517549142</v>
      </c>
      <c r="N231" s="84">
        <f t="shared" si="433"/>
        <v>3.5345302512320105E-2</v>
      </c>
      <c r="O231" s="84"/>
      <c r="P231" s="85">
        <f t="shared" si="434"/>
        <v>0.88716822507490167</v>
      </c>
      <c r="Q231" s="87">
        <f t="shared" si="435"/>
        <v>3.5345302512320105E-2</v>
      </c>
      <c r="R231" s="96">
        <f t="shared" si="436"/>
        <v>7.7486472412778173E-2</v>
      </c>
      <c r="AB231" s="119">
        <f t="shared" si="437"/>
        <v>1436.7142857142858</v>
      </c>
      <c r="AC231" s="120">
        <f t="shared" si="438"/>
        <v>4.4285714285714288</v>
      </c>
    </row>
    <row r="232" spans="1:41" ht="13.8" x14ac:dyDescent="0.25">
      <c r="A232" s="95">
        <v>44090</v>
      </c>
      <c r="B232" s="81">
        <v>266869</v>
      </c>
      <c r="C232" s="81">
        <v>9373</v>
      </c>
      <c r="D232" s="81">
        <v>236623</v>
      </c>
      <c r="E232" s="81"/>
      <c r="F232" s="81">
        <f t="shared" si="425"/>
        <v>1855</v>
      </c>
      <c r="G232" s="81">
        <f t="shared" si="426"/>
        <v>6</v>
      </c>
      <c r="H232" s="81">
        <f t="shared" si="427"/>
        <v>1511</v>
      </c>
      <c r="I232" s="81">
        <f t="shared" si="428"/>
        <v>20873</v>
      </c>
      <c r="J232" s="82">
        <f t="shared" si="429"/>
        <v>9.062021438954207E-2</v>
      </c>
      <c r="K232" s="82">
        <f t="shared" si="430"/>
        <v>2.9218407596785974E-4</v>
      </c>
      <c r="L232" s="82">
        <f t="shared" si="431"/>
        <v>7.3581689797906011E-2</v>
      </c>
      <c r="M232" s="81">
        <f t="shared" si="432"/>
        <v>1.2266882679559965</v>
      </c>
      <c r="N232" s="84">
        <f t="shared" si="433"/>
        <v>3.5122101105785987E-2</v>
      </c>
      <c r="O232" s="84"/>
      <c r="P232" s="85">
        <f t="shared" si="434"/>
        <v>0.88666349407387146</v>
      </c>
      <c r="Q232" s="87">
        <f t="shared" si="435"/>
        <v>3.5122101105785987E-2</v>
      </c>
      <c r="R232" s="96">
        <f t="shared" si="436"/>
        <v>7.8214404820342587E-2</v>
      </c>
      <c r="AB232" s="119">
        <f t="shared" si="437"/>
        <v>1490.8571428571429</v>
      </c>
      <c r="AC232" s="120">
        <f t="shared" si="438"/>
        <v>4.4285714285714288</v>
      </c>
    </row>
    <row r="233" spans="1:41" ht="13.8" x14ac:dyDescent="0.25">
      <c r="A233" s="95">
        <v>44091</v>
      </c>
      <c r="B233" s="81">
        <v>269048</v>
      </c>
      <c r="C233" s="81">
        <v>9376</v>
      </c>
      <c r="D233" s="81">
        <v>238437</v>
      </c>
      <c r="E233" s="81"/>
      <c r="F233" s="81">
        <f t="shared" si="425"/>
        <v>2179</v>
      </c>
      <c r="G233" s="81">
        <f t="shared" si="426"/>
        <v>3</v>
      </c>
      <c r="H233" s="81">
        <f t="shared" si="427"/>
        <v>1814</v>
      </c>
      <c r="I233" s="81">
        <f t="shared" si="428"/>
        <v>21235</v>
      </c>
      <c r="J233" s="82">
        <f t="shared" si="429"/>
        <v>0.10472681160526448</v>
      </c>
      <c r="K233" s="82">
        <f t="shared" si="430"/>
        <v>1.4372634503904565E-4</v>
      </c>
      <c r="L233" s="82">
        <f t="shared" si="431"/>
        <v>8.6906529966942939E-2</v>
      </c>
      <c r="M233" s="81">
        <f t="shared" si="432"/>
        <v>1.2030614962227217</v>
      </c>
      <c r="N233" s="84">
        <f t="shared" si="433"/>
        <v>3.4848800214088191E-2</v>
      </c>
      <c r="O233" s="84"/>
      <c r="P233" s="85">
        <f t="shared" si="434"/>
        <v>0.88622476286759244</v>
      </c>
      <c r="Q233" s="87">
        <f t="shared" si="435"/>
        <v>3.4848800214088191E-2</v>
      </c>
      <c r="R233" s="96">
        <f t="shared" si="436"/>
        <v>7.8926436918319354E-2</v>
      </c>
      <c r="AB233" s="119">
        <f t="shared" si="437"/>
        <v>1557</v>
      </c>
      <c r="AC233" s="120">
        <f t="shared" si="438"/>
        <v>4.4285714285714288</v>
      </c>
    </row>
    <row r="234" spans="1:41" ht="13.8" x14ac:dyDescent="0.25">
      <c r="A234" s="95">
        <v>44092</v>
      </c>
      <c r="B234" s="81">
        <v>271247</v>
      </c>
      <c r="C234" s="81">
        <v>9386</v>
      </c>
      <c r="D234" s="81">
        <v>239654</v>
      </c>
      <c r="E234" s="81"/>
      <c r="F234" s="81">
        <f t="shared" si="425"/>
        <v>2199</v>
      </c>
      <c r="G234" s="81">
        <f t="shared" si="426"/>
        <v>10</v>
      </c>
      <c r="H234" s="81">
        <f t="shared" si="427"/>
        <v>1217</v>
      </c>
      <c r="I234" s="81">
        <f t="shared" si="428"/>
        <v>22207</v>
      </c>
      <c r="J234" s="82">
        <f t="shared" si="429"/>
        <v>0.10388906070497926</v>
      </c>
      <c r="K234" s="82">
        <f t="shared" si="430"/>
        <v>4.7092064987049682E-4</v>
      </c>
      <c r="L234" s="82">
        <f t="shared" si="431"/>
        <v>5.7311043089239462E-2</v>
      </c>
      <c r="M234" s="81">
        <f t="shared" si="432"/>
        <v>1.7979496365690584</v>
      </c>
      <c r="N234" s="84">
        <f t="shared" si="433"/>
        <v>3.460314768458269E-2</v>
      </c>
      <c r="O234" s="84"/>
      <c r="P234" s="85">
        <f t="shared" si="434"/>
        <v>0.88352682241646907</v>
      </c>
      <c r="Q234" s="87">
        <f t="shared" si="435"/>
        <v>3.460314768458269E-2</v>
      </c>
      <c r="R234" s="96">
        <f t="shared" si="436"/>
        <v>8.1870029898948204E-2</v>
      </c>
      <c r="AB234" s="119">
        <f t="shared" si="437"/>
        <v>1644.5714285714287</v>
      </c>
      <c r="AC234" s="120">
        <f t="shared" si="438"/>
        <v>5.4285714285714288</v>
      </c>
    </row>
    <row r="235" spans="1:41" ht="13.8" x14ac:dyDescent="0.25">
      <c r="A235" s="95">
        <v>44093</v>
      </c>
      <c r="B235" s="81">
        <v>272932</v>
      </c>
      <c r="C235" s="81">
        <v>9388</v>
      </c>
      <c r="D235" s="81">
        <v>240510</v>
      </c>
      <c r="E235" s="81"/>
      <c r="F235" s="81">
        <f t="shared" si="425"/>
        <v>1685</v>
      </c>
      <c r="G235" s="81">
        <f t="shared" si="426"/>
        <v>2</v>
      </c>
      <c r="H235" s="81">
        <f t="shared" si="427"/>
        <v>856</v>
      </c>
      <c r="I235" s="81">
        <f t="shared" si="428"/>
        <v>23034</v>
      </c>
      <c r="J235" s="82">
        <f t="shared" si="429"/>
        <v>7.6123422116379902E-2</v>
      </c>
      <c r="K235" s="82">
        <f t="shared" si="430"/>
        <v>9.0061692259197547E-5</v>
      </c>
      <c r="L235" s="82">
        <f t="shared" si="431"/>
        <v>3.854640428693655E-2</v>
      </c>
      <c r="M235" s="81">
        <f t="shared" si="432"/>
        <v>1.9702480593688212</v>
      </c>
      <c r="N235" s="84">
        <f t="shared" si="433"/>
        <v>3.4396846100860287E-2</v>
      </c>
      <c r="O235" s="84"/>
      <c r="P235" s="85">
        <f t="shared" si="434"/>
        <v>0.88120850614805157</v>
      </c>
      <c r="Q235" s="87">
        <f t="shared" si="435"/>
        <v>3.4396846100860287E-2</v>
      </c>
      <c r="R235" s="96">
        <f t="shared" si="436"/>
        <v>8.4394647751088181E-2</v>
      </c>
      <c r="AB235" s="119">
        <f t="shared" si="437"/>
        <v>1730.7142857142858</v>
      </c>
      <c r="AC235" s="120">
        <f t="shared" si="438"/>
        <v>5.1428571428571432</v>
      </c>
    </row>
    <row r="236" spans="1:41" ht="13.8" x14ac:dyDescent="0.25">
      <c r="A236" s="95">
        <v>44094</v>
      </c>
      <c r="B236" s="81">
        <v>273965</v>
      </c>
      <c r="C236" s="81">
        <v>9390</v>
      </c>
      <c r="D236" s="81">
        <v>241192</v>
      </c>
      <c r="E236" s="81"/>
      <c r="F236" s="81">
        <f t="shared" ref="F236:F242" si="439">B236-B235</f>
        <v>1033</v>
      </c>
      <c r="G236" s="81">
        <f t="shared" ref="G236:G242" si="440">C236-C235</f>
        <v>2</v>
      </c>
      <c r="H236" s="81">
        <f t="shared" ref="H236:H242" si="441">D236-D235</f>
        <v>682</v>
      </c>
      <c r="I236" s="81">
        <f t="shared" ref="I236:I242" si="442">B236-C236-D236</f>
        <v>23383</v>
      </c>
      <c r="J236" s="82">
        <f t="shared" ref="J236:J242" si="443">F236/I235*$B$2/($B$2-B235)</f>
        <v>4.4993317135202639E-2</v>
      </c>
      <c r="K236" s="82">
        <f t="shared" ref="K236:K242" si="444">G236/I235</f>
        <v>8.6828167057393421E-5</v>
      </c>
      <c r="L236" s="82">
        <f t="shared" ref="L236:L242" si="445">H236/I235</f>
        <v>2.9608404966571154E-2</v>
      </c>
      <c r="M236" s="81">
        <f t="shared" ref="M236:M242" si="446">J236/(K236+L236)</f>
        <v>1.5151696884389732</v>
      </c>
      <c r="N236" s="84">
        <f t="shared" ref="N236:N242" si="447">C236/B236</f>
        <v>3.427445111601847E-2</v>
      </c>
      <c r="O236" s="84"/>
      <c r="P236" s="85">
        <f t="shared" ref="P236:P242" si="448">D236/B236</f>
        <v>0.88037523041264398</v>
      </c>
      <c r="Q236" s="87">
        <f t="shared" ref="Q236:Q242" si="449">N236</f>
        <v>3.427445111601847E-2</v>
      </c>
      <c r="R236" s="96">
        <f t="shared" ref="R236:R242" si="450">IF(P236="","",1-SUM(P236:Q236))</f>
        <v>8.5350318471337561E-2</v>
      </c>
      <c r="AB236" s="119">
        <f t="shared" ref="AB236:AB242" si="451">AVERAGE(F230:F236)</f>
        <v>1746.8571428571429</v>
      </c>
      <c r="AC236" s="120">
        <f t="shared" ref="AC236:AC242" si="452">AVERAGE(G230:G236)</f>
        <v>5.1428571428571432</v>
      </c>
    </row>
    <row r="237" spans="1:41" ht="13.8" x14ac:dyDescent="0.25">
      <c r="A237" s="95">
        <v>44095</v>
      </c>
      <c r="B237" s="81">
        <v>275560</v>
      </c>
      <c r="C237" s="81">
        <v>9390</v>
      </c>
      <c r="D237" s="81">
        <v>242656</v>
      </c>
      <c r="E237" s="81"/>
      <c r="F237" s="81">
        <f t="shared" si="439"/>
        <v>1595</v>
      </c>
      <c r="G237" s="81">
        <f t="shared" si="440"/>
        <v>0</v>
      </c>
      <c r="H237" s="81">
        <f t="shared" si="441"/>
        <v>1464</v>
      </c>
      <c r="I237" s="81">
        <f t="shared" si="442"/>
        <v>23514</v>
      </c>
      <c r="J237" s="82">
        <f t="shared" si="443"/>
        <v>6.8435726743168709E-2</v>
      </c>
      <c r="K237" s="82">
        <f t="shared" si="444"/>
        <v>0</v>
      </c>
      <c r="L237" s="82">
        <f t="shared" si="445"/>
        <v>6.2609588162340163E-2</v>
      </c>
      <c r="M237" s="81">
        <f t="shared" si="446"/>
        <v>1.0930550535761707</v>
      </c>
      <c r="N237" s="84">
        <f t="shared" si="447"/>
        <v>3.4076063289301788E-2</v>
      </c>
      <c r="O237" s="84"/>
      <c r="P237" s="85">
        <f t="shared" si="448"/>
        <v>0.88059224851212081</v>
      </c>
      <c r="Q237" s="87">
        <f t="shared" si="449"/>
        <v>3.4076063289301788E-2</v>
      </c>
      <c r="R237" s="96">
        <f t="shared" si="450"/>
        <v>8.5331688198577393E-2</v>
      </c>
      <c r="AB237" s="119">
        <f t="shared" si="451"/>
        <v>1762.5714285714287</v>
      </c>
      <c r="AC237" s="120">
        <f t="shared" si="452"/>
        <v>4.8571428571428568</v>
      </c>
    </row>
    <row r="238" spans="1:41" ht="13.8" x14ac:dyDescent="0.25">
      <c r="A238" s="95">
        <v>44096</v>
      </c>
      <c r="B238" s="81">
        <v>277412</v>
      </c>
      <c r="C238" s="81">
        <v>9405</v>
      </c>
      <c r="D238" s="81">
        <v>244693</v>
      </c>
      <c r="E238" s="81"/>
      <c r="F238" s="81">
        <f t="shared" si="439"/>
        <v>1852</v>
      </c>
      <c r="G238" s="81">
        <f t="shared" si="440"/>
        <v>15</v>
      </c>
      <c r="H238" s="81">
        <f t="shared" si="441"/>
        <v>2037</v>
      </c>
      <c r="I238" s="81">
        <f t="shared" si="442"/>
        <v>23314</v>
      </c>
      <c r="J238" s="82">
        <f t="shared" si="443"/>
        <v>7.9021485427130805E-2</v>
      </c>
      <c r="K238" s="82">
        <f t="shared" si="444"/>
        <v>6.3791783618269969E-4</v>
      </c>
      <c r="L238" s="82">
        <f t="shared" si="445"/>
        <v>8.6629242153610619E-2</v>
      </c>
      <c r="M238" s="81">
        <f t="shared" si="446"/>
        <v>0.90551228476294043</v>
      </c>
      <c r="N238" s="84">
        <f t="shared" si="447"/>
        <v>3.3902643000302796E-2</v>
      </c>
      <c r="O238" s="84"/>
      <c r="P238" s="85">
        <f t="shared" si="448"/>
        <v>0.88205629172494338</v>
      </c>
      <c r="Q238" s="87">
        <f t="shared" si="449"/>
        <v>3.3902643000302796E-2</v>
      </c>
      <c r="R238" s="96">
        <f t="shared" si="450"/>
        <v>8.4041065274753857E-2</v>
      </c>
      <c r="AB238" s="119">
        <f t="shared" si="451"/>
        <v>1771.1428571428571</v>
      </c>
      <c r="AC238" s="120">
        <f t="shared" si="452"/>
        <v>5.4285714285714288</v>
      </c>
    </row>
    <row r="239" spans="1:41" ht="13.8" x14ac:dyDescent="0.25">
      <c r="A239" s="95">
        <v>44097</v>
      </c>
      <c r="B239" s="81">
        <v>279025</v>
      </c>
      <c r="C239" s="81">
        <v>9423</v>
      </c>
      <c r="D239" s="81">
        <v>245706</v>
      </c>
      <c r="E239" s="81"/>
      <c r="F239" s="81">
        <f t="shared" si="439"/>
        <v>1613</v>
      </c>
      <c r="G239" s="81">
        <f t="shared" si="440"/>
        <v>18</v>
      </c>
      <c r="H239" s="81">
        <f t="shared" si="441"/>
        <v>1013</v>
      </c>
      <c r="I239" s="81">
        <f t="shared" si="442"/>
        <v>23896</v>
      </c>
      <c r="J239" s="82">
        <f t="shared" si="443"/>
        <v>6.9415735175606882E-2</v>
      </c>
      <c r="K239" s="82">
        <f t="shared" si="444"/>
        <v>7.7206828515055334E-4</v>
      </c>
      <c r="L239" s="82">
        <f t="shared" si="445"/>
        <v>4.3450287380972806E-2</v>
      </c>
      <c r="M239" s="81">
        <f t="shared" si="446"/>
        <v>1.569697817540348</v>
      </c>
      <c r="N239" s="84">
        <f t="shared" si="447"/>
        <v>3.3771167458113073E-2</v>
      </c>
      <c r="O239" s="84"/>
      <c r="P239" s="85">
        <f t="shared" si="448"/>
        <v>0.88058776095331959</v>
      </c>
      <c r="Q239" s="87">
        <f t="shared" si="449"/>
        <v>3.3771167458113073E-2</v>
      </c>
      <c r="R239" s="96">
        <f t="shared" si="450"/>
        <v>8.5641071588567375E-2</v>
      </c>
      <c r="AB239" s="119">
        <f t="shared" si="451"/>
        <v>1736.5714285714287</v>
      </c>
      <c r="AC239" s="120">
        <f t="shared" si="452"/>
        <v>7.1428571428571432</v>
      </c>
    </row>
    <row r="240" spans="1:41" ht="13.8" x14ac:dyDescent="0.25">
      <c r="A240" s="95">
        <v>44098</v>
      </c>
      <c r="B240" s="81">
        <v>281346</v>
      </c>
      <c r="C240" s="81">
        <v>9436</v>
      </c>
      <c r="D240" s="81">
        <v>247766</v>
      </c>
      <c r="E240" s="81"/>
      <c r="F240" s="81">
        <f t="shared" si="439"/>
        <v>2321</v>
      </c>
      <c r="G240" s="81">
        <f t="shared" si="440"/>
        <v>13</v>
      </c>
      <c r="H240" s="81">
        <f t="shared" si="441"/>
        <v>2060</v>
      </c>
      <c r="I240" s="81">
        <f t="shared" si="442"/>
        <v>24144</v>
      </c>
      <c r="J240" s="82">
        <f t="shared" si="443"/>
        <v>9.7453776189597052E-2</v>
      </c>
      <c r="K240" s="82">
        <f t="shared" si="444"/>
        <v>5.4402410445262802E-4</v>
      </c>
      <c r="L240" s="82">
        <f t="shared" si="445"/>
        <v>8.6206896551724144E-2</v>
      </c>
      <c r="M240" s="81">
        <f t="shared" si="446"/>
        <v>1.1233745469496434</v>
      </c>
      <c r="N240" s="84">
        <f t="shared" si="447"/>
        <v>3.353877432058746E-2</v>
      </c>
      <c r="O240" s="84"/>
      <c r="P240" s="85">
        <f t="shared" si="448"/>
        <v>0.88064518422156346</v>
      </c>
      <c r="Q240" s="87">
        <f t="shared" si="449"/>
        <v>3.353877432058746E-2</v>
      </c>
      <c r="R240" s="96">
        <f t="shared" si="450"/>
        <v>8.5816041457849046E-2</v>
      </c>
      <c r="AB240" s="119">
        <f t="shared" si="451"/>
        <v>1756.8571428571429</v>
      </c>
      <c r="AC240" s="120">
        <f t="shared" si="452"/>
        <v>8.5714285714285712</v>
      </c>
    </row>
    <row r="241" spans="1:29" ht="13.8" x14ac:dyDescent="0.25">
      <c r="A241" s="95">
        <v>44099</v>
      </c>
      <c r="B241" s="81">
        <v>283712</v>
      </c>
      <c r="C241" s="81">
        <v>9451</v>
      </c>
      <c r="D241" s="81">
        <v>249164</v>
      </c>
      <c r="E241" s="81"/>
      <c r="F241" s="81">
        <f t="shared" si="439"/>
        <v>2366</v>
      </c>
      <c r="G241" s="81">
        <f t="shared" si="440"/>
        <v>15</v>
      </c>
      <c r="H241" s="81">
        <f t="shared" si="441"/>
        <v>1398</v>
      </c>
      <c r="I241" s="81">
        <f t="shared" si="442"/>
        <v>25097</v>
      </c>
      <c r="J241" s="82">
        <f t="shared" si="443"/>
        <v>9.8325537762074977E-2</v>
      </c>
      <c r="K241" s="82">
        <f t="shared" si="444"/>
        <v>6.21272365805169E-4</v>
      </c>
      <c r="L241" s="82">
        <f t="shared" si="445"/>
        <v>5.7902584493041746E-2</v>
      </c>
      <c r="M241" s="81">
        <f t="shared" si="446"/>
        <v>1.6800932651999563</v>
      </c>
      <c r="N241" s="84">
        <f t="shared" si="447"/>
        <v>3.3311950146627564E-2</v>
      </c>
      <c r="O241" s="84"/>
      <c r="P241" s="85">
        <f t="shared" si="448"/>
        <v>0.8782286262124972</v>
      </c>
      <c r="Q241" s="87">
        <f t="shared" si="449"/>
        <v>3.3311950146627564E-2</v>
      </c>
      <c r="R241" s="96">
        <f t="shared" si="450"/>
        <v>8.8459423640875223E-2</v>
      </c>
      <c r="AB241" s="119">
        <f t="shared" si="451"/>
        <v>1780.7142857142858</v>
      </c>
      <c r="AC241" s="120">
        <f t="shared" si="452"/>
        <v>9.2857142857142865</v>
      </c>
    </row>
    <row r="242" spans="1:29" ht="13.8" x14ac:dyDescent="0.25">
      <c r="A242" s="95">
        <v>44100</v>
      </c>
      <c r="B242" s="81">
        <v>285026</v>
      </c>
      <c r="C242" s="81">
        <v>9459</v>
      </c>
      <c r="D242" s="81">
        <v>250104</v>
      </c>
      <c r="E242" s="81"/>
      <c r="F242" s="81">
        <f t="shared" si="439"/>
        <v>1314</v>
      </c>
      <c r="G242" s="81">
        <f t="shared" si="440"/>
        <v>8</v>
      </c>
      <c r="H242" s="81">
        <f t="shared" si="441"/>
        <v>940</v>
      </c>
      <c r="I242" s="81">
        <f t="shared" si="442"/>
        <v>25463</v>
      </c>
      <c r="J242" s="82">
        <f t="shared" si="443"/>
        <v>5.2534750338094308E-2</v>
      </c>
      <c r="K242" s="82">
        <f t="shared" si="444"/>
        <v>3.1876319878869987E-4</v>
      </c>
      <c r="L242" s="82">
        <f t="shared" si="445"/>
        <v>3.7454675857672232E-2</v>
      </c>
      <c r="M242" s="81">
        <f t="shared" si="446"/>
        <v>1.3907854738767436</v>
      </c>
      <c r="N242" s="84">
        <f t="shared" si="447"/>
        <v>3.3186446148772392E-2</v>
      </c>
      <c r="O242" s="84"/>
      <c r="P242" s="85">
        <f t="shared" si="448"/>
        <v>0.87747784412650076</v>
      </c>
      <c r="Q242" s="87">
        <f t="shared" si="449"/>
        <v>3.3186446148772392E-2</v>
      </c>
      <c r="R242" s="96">
        <f t="shared" si="450"/>
        <v>8.9335709724726819E-2</v>
      </c>
      <c r="AB242" s="119">
        <f t="shared" si="451"/>
        <v>1727.7142857142858</v>
      </c>
      <c r="AC242" s="120">
        <f t="shared" si="452"/>
        <v>10.142857142857142</v>
      </c>
    </row>
    <row r="243" spans="1:29" ht="13.8" x14ac:dyDescent="0.25">
      <c r="A243" s="95">
        <v>44101</v>
      </c>
      <c r="B243" s="81">
        <v>286339</v>
      </c>
      <c r="C243" s="81">
        <v>9464</v>
      </c>
      <c r="D243" s="81">
        <v>250866</v>
      </c>
      <c r="E243" s="81"/>
      <c r="F243" s="81">
        <f t="shared" ref="F243:F249" si="453">B243-B242</f>
        <v>1313</v>
      </c>
      <c r="G243" s="81">
        <f t="shared" ref="G243:G249" si="454">C243-C242</f>
        <v>5</v>
      </c>
      <c r="H243" s="81">
        <f t="shared" ref="H243:H249" si="455">D243-D242</f>
        <v>762</v>
      </c>
      <c r="I243" s="81">
        <f t="shared" ref="I243:I249" si="456">B243-C243-D243</f>
        <v>26009</v>
      </c>
      <c r="J243" s="82">
        <f t="shared" ref="J243:J249" si="457">F243/I242*$B$2/($B$2-B242)</f>
        <v>5.1741034600374242E-2</v>
      </c>
      <c r="K243" s="82">
        <f t="shared" ref="K243:K249" si="458">G243/I242</f>
        <v>1.9636335074421711E-4</v>
      </c>
      <c r="L243" s="82">
        <f t="shared" ref="L243:L249" si="459">H243/I242</f>
        <v>2.9925774653418686E-2</v>
      </c>
      <c r="M243" s="81">
        <f t="shared" ref="M243:M249" si="460">J243/(K243+L243)</f>
        <v>1.7177079061660097</v>
      </c>
      <c r="N243" s="84">
        <f t="shared" ref="N243:N249" si="461">C243/B243</f>
        <v>3.3051732387135525E-2</v>
      </c>
      <c r="O243" s="84"/>
      <c r="P243" s="85">
        <f t="shared" ref="P243:P249" si="462">D243/B243</f>
        <v>0.87611537373532766</v>
      </c>
      <c r="Q243" s="87">
        <f t="shared" ref="Q243:Q249" si="463">N243</f>
        <v>3.3051732387135525E-2</v>
      </c>
      <c r="R243" s="96">
        <f t="shared" ref="R243:R249" si="464">IF(P243="","",1-SUM(P243:Q243))</f>
        <v>9.0832893877536791E-2</v>
      </c>
      <c r="AB243" s="119">
        <f t="shared" ref="AB243:AB249" si="465">AVERAGE(F237:F243)</f>
        <v>1767.7142857142858</v>
      </c>
      <c r="AC243" s="120">
        <f t="shared" ref="AC243:AC249" si="466">AVERAGE(G237:G243)</f>
        <v>10.571428571428571</v>
      </c>
    </row>
    <row r="244" spans="1:29" ht="13.8" x14ac:dyDescent="0.25">
      <c r="A244" s="95">
        <v>44102</v>
      </c>
      <c r="B244" s="81">
        <v>288631</v>
      </c>
      <c r="C244" s="81">
        <v>9468</v>
      </c>
      <c r="D244" s="81">
        <v>252693</v>
      </c>
      <c r="E244" s="81"/>
      <c r="F244" s="81">
        <f t="shared" si="453"/>
        <v>2292</v>
      </c>
      <c r="G244" s="81">
        <f t="shared" si="454"/>
        <v>4</v>
      </c>
      <c r="H244" s="81">
        <f t="shared" si="455"/>
        <v>1827</v>
      </c>
      <c r="I244" s="81">
        <f t="shared" si="456"/>
        <v>26470</v>
      </c>
      <c r="J244" s="82">
        <f t="shared" si="457"/>
        <v>8.8425544003702852E-2</v>
      </c>
      <c r="K244" s="82">
        <f t="shared" si="458"/>
        <v>1.5379291783613366E-4</v>
      </c>
      <c r="L244" s="82">
        <f t="shared" si="459"/>
        <v>7.0244915221654047E-2</v>
      </c>
      <c r="M244" s="81">
        <f t="shared" si="460"/>
        <v>1.2560677083518881</v>
      </c>
      <c r="N244" s="84">
        <f t="shared" si="461"/>
        <v>3.2803129255000327E-2</v>
      </c>
      <c r="O244" s="84"/>
      <c r="P244" s="85">
        <f t="shared" si="462"/>
        <v>0.87548807993597366</v>
      </c>
      <c r="Q244" s="87">
        <f t="shared" si="463"/>
        <v>3.2803129255000327E-2</v>
      </c>
      <c r="R244" s="96">
        <f t="shared" si="464"/>
        <v>9.1708790809026053E-2</v>
      </c>
      <c r="AB244" s="119">
        <f t="shared" si="465"/>
        <v>1867.2857142857142</v>
      </c>
      <c r="AC244" s="120">
        <f t="shared" si="466"/>
        <v>11.142857142857142</v>
      </c>
    </row>
    <row r="245" spans="1:29" ht="13.8" x14ac:dyDescent="0.25">
      <c r="A245" s="95">
        <v>44103</v>
      </c>
      <c r="B245" s="81">
        <v>290471</v>
      </c>
      <c r="C245" s="81">
        <v>9483</v>
      </c>
      <c r="D245" s="81">
        <v>255212</v>
      </c>
      <c r="E245" s="81"/>
      <c r="F245" s="81">
        <f t="shared" si="453"/>
        <v>1840</v>
      </c>
      <c r="G245" s="81">
        <f t="shared" si="454"/>
        <v>15</v>
      </c>
      <c r="H245" s="81">
        <f t="shared" si="455"/>
        <v>2519</v>
      </c>
      <c r="I245" s="81">
        <f t="shared" si="456"/>
        <v>25776</v>
      </c>
      <c r="J245" s="82">
        <f t="shared" si="457"/>
        <v>6.9752950856079923E-2</v>
      </c>
      <c r="K245" s="82">
        <f t="shared" si="458"/>
        <v>5.6667925953910088E-4</v>
      </c>
      <c r="L245" s="82">
        <f t="shared" si="459"/>
        <v>9.5164336985266343E-2</v>
      </c>
      <c r="M245" s="81">
        <f t="shared" si="460"/>
        <v>0.72863481024484433</v>
      </c>
      <c r="N245" s="84">
        <f t="shared" si="461"/>
        <v>3.2646976806634739E-2</v>
      </c>
      <c r="O245" s="84"/>
      <c r="P245" s="85">
        <f t="shared" si="462"/>
        <v>0.87861438835546402</v>
      </c>
      <c r="Q245" s="87">
        <f t="shared" si="463"/>
        <v>3.2646976806634739E-2</v>
      </c>
      <c r="R245" s="96">
        <f t="shared" si="464"/>
        <v>8.8738634837901231E-2</v>
      </c>
      <c r="AB245" s="119">
        <f t="shared" si="465"/>
        <v>1865.5714285714287</v>
      </c>
      <c r="AC245" s="120">
        <f t="shared" si="466"/>
        <v>11.142857142857142</v>
      </c>
    </row>
    <row r="246" spans="1:29" ht="13.8" x14ac:dyDescent="0.25">
      <c r="A246" s="95">
        <v>44104</v>
      </c>
      <c r="B246" s="81">
        <v>292913</v>
      </c>
      <c r="C246" s="81">
        <v>9495</v>
      </c>
      <c r="D246" s="81">
        <v>256861</v>
      </c>
      <c r="E246" s="81"/>
      <c r="F246" s="81">
        <f t="shared" si="453"/>
        <v>2442</v>
      </c>
      <c r="G246" s="81">
        <f t="shared" si="454"/>
        <v>12</v>
      </c>
      <c r="H246" s="81">
        <f t="shared" si="455"/>
        <v>1649</v>
      </c>
      <c r="I246" s="81">
        <f t="shared" si="456"/>
        <v>26557</v>
      </c>
      <c r="J246" s="82">
        <f t="shared" si="457"/>
        <v>9.5068887202322969E-2</v>
      </c>
      <c r="K246" s="82">
        <f t="shared" si="458"/>
        <v>4.6554934823091247E-4</v>
      </c>
      <c r="L246" s="82">
        <f t="shared" si="459"/>
        <v>6.3974239602731228E-2</v>
      </c>
      <c r="M246" s="81">
        <f t="shared" si="460"/>
        <v>1.4753134476382159</v>
      </c>
      <c r="N246" s="84">
        <f t="shared" si="461"/>
        <v>3.2415768504641312E-2</v>
      </c>
      <c r="O246" s="84"/>
      <c r="P246" s="85">
        <f t="shared" si="462"/>
        <v>0.87691908518911754</v>
      </c>
      <c r="Q246" s="87">
        <f t="shared" si="463"/>
        <v>3.2415768504641312E-2</v>
      </c>
      <c r="R246" s="96">
        <f t="shared" si="464"/>
        <v>9.0665146306241118E-2</v>
      </c>
      <c r="AB246" s="119">
        <f t="shared" si="465"/>
        <v>1984</v>
      </c>
      <c r="AC246" s="120">
        <f t="shared" si="466"/>
        <v>10.285714285714286</v>
      </c>
    </row>
    <row r="247" spans="1:29" ht="13.8" x14ac:dyDescent="0.25">
      <c r="A247" s="95">
        <v>44105</v>
      </c>
      <c r="B247" s="81">
        <v>295539</v>
      </c>
      <c r="C247" s="81">
        <v>9509</v>
      </c>
      <c r="D247" s="81">
        <v>258220</v>
      </c>
      <c r="E247" s="81"/>
      <c r="F247" s="81">
        <f t="shared" si="453"/>
        <v>2626</v>
      </c>
      <c r="G247" s="81">
        <f t="shared" si="454"/>
        <v>14</v>
      </c>
      <c r="H247" s="81">
        <f t="shared" si="455"/>
        <v>1359</v>
      </c>
      <c r="I247" s="81">
        <f t="shared" si="456"/>
        <v>27810</v>
      </c>
      <c r="J247" s="82">
        <f t="shared" si="457"/>
        <v>9.9228558969597466E-2</v>
      </c>
      <c r="K247" s="82">
        <f t="shared" si="458"/>
        <v>5.2716797831080318E-4</v>
      </c>
      <c r="L247" s="82">
        <f t="shared" si="459"/>
        <v>5.117294875174154E-2</v>
      </c>
      <c r="M247" s="81">
        <f t="shared" si="460"/>
        <v>1.9193101533544064</v>
      </c>
      <c r="N247" s="84">
        <f t="shared" si="461"/>
        <v>3.2175110560704337E-2</v>
      </c>
      <c r="O247" s="84"/>
      <c r="P247" s="85">
        <f t="shared" si="462"/>
        <v>0.87372563350353083</v>
      </c>
      <c r="Q247" s="87">
        <f t="shared" si="463"/>
        <v>3.2175110560704337E-2</v>
      </c>
      <c r="R247" s="96">
        <f t="shared" si="464"/>
        <v>9.4099255935764847E-2</v>
      </c>
      <c r="AB247" s="119">
        <f t="shared" si="465"/>
        <v>2027.5714285714287</v>
      </c>
      <c r="AC247" s="120">
        <f t="shared" si="466"/>
        <v>10.428571428571429</v>
      </c>
    </row>
    <row r="248" spans="1:29" ht="13.8" x14ac:dyDescent="0.25">
      <c r="A248" s="95">
        <v>44106</v>
      </c>
      <c r="B248" s="81">
        <v>298374</v>
      </c>
      <c r="C248" s="81">
        <v>9518</v>
      </c>
      <c r="D248" s="81">
        <v>259722</v>
      </c>
      <c r="E248" s="81"/>
      <c r="F248" s="81">
        <f t="shared" si="453"/>
        <v>2835</v>
      </c>
      <c r="G248" s="81">
        <f t="shared" si="454"/>
        <v>9</v>
      </c>
      <c r="H248" s="81">
        <f t="shared" si="455"/>
        <v>1502</v>
      </c>
      <c r="I248" s="81">
        <f t="shared" si="456"/>
        <v>29134</v>
      </c>
      <c r="J248" s="82">
        <f t="shared" si="457"/>
        <v>0.10230260921411347</v>
      </c>
      <c r="K248" s="82">
        <f t="shared" si="458"/>
        <v>3.2362459546925567E-4</v>
      </c>
      <c r="L248" s="82">
        <f t="shared" si="459"/>
        <v>5.4009349154980221E-2</v>
      </c>
      <c r="M248" s="81">
        <f t="shared" si="460"/>
        <v>1.8828825693213074</v>
      </c>
      <c r="N248" s="84">
        <f t="shared" si="461"/>
        <v>3.1899562294301784E-2</v>
      </c>
      <c r="O248" s="84"/>
      <c r="P248" s="85">
        <f t="shared" si="462"/>
        <v>0.87045788171891658</v>
      </c>
      <c r="Q248" s="87">
        <f t="shared" si="463"/>
        <v>3.1899562294301784E-2</v>
      </c>
      <c r="R248" s="96">
        <f t="shared" si="464"/>
        <v>9.7642555986781621E-2</v>
      </c>
      <c r="AB248" s="119">
        <f t="shared" si="465"/>
        <v>2094.5714285714284</v>
      </c>
      <c r="AC248" s="120">
        <f t="shared" si="466"/>
        <v>9.5714285714285712</v>
      </c>
    </row>
    <row r="249" spans="1:29" ht="13.8" x14ac:dyDescent="0.25">
      <c r="A249" s="95">
        <v>44107</v>
      </c>
      <c r="B249" s="81">
        <v>300027</v>
      </c>
      <c r="C249" s="81">
        <v>9531</v>
      </c>
      <c r="D249" s="81">
        <v>260916</v>
      </c>
      <c r="E249" s="81"/>
      <c r="F249" s="81">
        <f t="shared" si="453"/>
        <v>1653</v>
      </c>
      <c r="G249" s="81">
        <f t="shared" si="454"/>
        <v>13</v>
      </c>
      <c r="H249" s="81">
        <f t="shared" si="455"/>
        <v>1194</v>
      </c>
      <c r="I249" s="81">
        <f t="shared" si="456"/>
        <v>29580</v>
      </c>
      <c r="J249" s="82">
        <f t="shared" si="457"/>
        <v>5.6940610773802088E-2</v>
      </c>
      <c r="K249" s="82">
        <f t="shared" si="458"/>
        <v>4.462140454451843E-4</v>
      </c>
      <c r="L249" s="82">
        <f t="shared" si="459"/>
        <v>4.0983043866273085E-2</v>
      </c>
      <c r="M249" s="81">
        <f t="shared" si="460"/>
        <v>1.3744057616271335</v>
      </c>
      <c r="N249" s="84">
        <f t="shared" si="461"/>
        <v>3.1767140957313839E-2</v>
      </c>
      <c r="O249" s="84"/>
      <c r="P249" s="85">
        <f t="shared" si="462"/>
        <v>0.86964173224409802</v>
      </c>
      <c r="Q249" s="87">
        <f t="shared" si="463"/>
        <v>3.1767140957313839E-2</v>
      </c>
      <c r="R249" s="96">
        <f t="shared" si="464"/>
        <v>9.8591126798588169E-2</v>
      </c>
      <c r="AB249" s="119">
        <f t="shared" si="465"/>
        <v>2143</v>
      </c>
      <c r="AC249" s="120">
        <f t="shared" si="466"/>
        <v>10.285714285714286</v>
      </c>
    </row>
    <row r="250" spans="1:29" ht="13.8" x14ac:dyDescent="0.25">
      <c r="A250" s="95">
        <v>44108</v>
      </c>
      <c r="B250" s="81">
        <v>301573</v>
      </c>
      <c r="C250" s="81">
        <v>9533</v>
      </c>
      <c r="D250" s="81">
        <v>262002</v>
      </c>
      <c r="E250" s="81"/>
      <c r="F250" s="81">
        <f t="shared" ref="F250:F270" si="467">B250-B249</f>
        <v>1546</v>
      </c>
      <c r="G250" s="81">
        <f t="shared" ref="G250:G270" si="468">C250-C249</f>
        <v>2</v>
      </c>
      <c r="H250" s="81">
        <f t="shared" ref="H250:H270" si="469">D250-D249</f>
        <v>1086</v>
      </c>
      <c r="I250" s="81">
        <f t="shared" ref="I250:I270" si="470">B250-C250-D250</f>
        <v>30038</v>
      </c>
      <c r="J250" s="82">
        <f t="shared" ref="J250:J270" si="471">F250/I249*$B$2/($B$2-B249)</f>
        <v>5.2452875632606838E-2</v>
      </c>
      <c r="K250" s="82">
        <f t="shared" ref="K250:K270" si="472">G250/I249</f>
        <v>6.7613252197430695E-5</v>
      </c>
      <c r="L250" s="82">
        <f t="shared" ref="L250:L270" si="473">H250/I249</f>
        <v>3.6713995943204868E-2</v>
      </c>
      <c r="M250" s="81">
        <f t="shared" ref="M250:M270" si="474">J250/(K250+L250)</f>
        <v>1.4260625562614984</v>
      </c>
      <c r="N250" s="84">
        <f t="shared" ref="N250:N270" si="475">C250/B250</f>
        <v>3.1610920075736224E-2</v>
      </c>
      <c r="O250" s="84"/>
      <c r="P250" s="85">
        <f t="shared" ref="P250:P270" si="476">D250/B250</f>
        <v>0.86878467236788437</v>
      </c>
      <c r="Q250" s="87">
        <f t="shared" ref="Q250:Q270" si="477">N250</f>
        <v>3.1610920075736224E-2</v>
      </c>
      <c r="R250" s="96">
        <f t="shared" ref="R250:R270" si="478">IF(P250="","",1-SUM(P250:Q250))</f>
        <v>9.9604407556379448E-2</v>
      </c>
      <c r="AB250" s="119">
        <f t="shared" ref="AB250:AB270" si="479">AVERAGE(F244:F250)</f>
        <v>2176.2857142857142</v>
      </c>
      <c r="AC250" s="120">
        <f t="shared" ref="AC250:AC270" si="480">AVERAGE(G244:G250)</f>
        <v>9.8571428571428577</v>
      </c>
    </row>
    <row r="251" spans="1:29" ht="13.8" x14ac:dyDescent="0.25">
      <c r="A251" s="95">
        <v>44109</v>
      </c>
      <c r="B251" s="81">
        <v>304673</v>
      </c>
      <c r="C251" s="81">
        <v>9554</v>
      </c>
      <c r="D251" s="81">
        <v>265624</v>
      </c>
      <c r="E251" s="81"/>
      <c r="F251" s="81">
        <f t="shared" si="467"/>
        <v>3100</v>
      </c>
      <c r="G251" s="81">
        <f t="shared" si="468"/>
        <v>21</v>
      </c>
      <c r="H251" s="81">
        <f t="shared" si="469"/>
        <v>3622</v>
      </c>
      <c r="I251" s="81">
        <f t="shared" si="470"/>
        <v>29495</v>
      </c>
      <c r="J251" s="82">
        <f t="shared" si="471"/>
        <v>0.10357542073076315</v>
      </c>
      <c r="K251" s="82">
        <f t="shared" si="472"/>
        <v>6.9911445502363675E-4</v>
      </c>
      <c r="L251" s="82">
        <f t="shared" si="473"/>
        <v>0.12058059790931487</v>
      </c>
      <c r="M251" s="81">
        <f t="shared" si="474"/>
        <v>0.85402099585799163</v>
      </c>
      <c r="N251" s="84">
        <f t="shared" si="475"/>
        <v>3.1358210277904509E-2</v>
      </c>
      <c r="O251" s="84"/>
      <c r="P251" s="85">
        <f t="shared" si="476"/>
        <v>0.87183308005632265</v>
      </c>
      <c r="Q251" s="87">
        <f t="shared" si="477"/>
        <v>3.1358210277904509E-2</v>
      </c>
      <c r="R251" s="96">
        <f t="shared" si="478"/>
        <v>9.6808709665772819E-2</v>
      </c>
      <c r="AB251" s="119">
        <f t="shared" si="479"/>
        <v>2291.7142857142858</v>
      </c>
      <c r="AC251" s="120">
        <f t="shared" si="480"/>
        <v>12.285714285714286</v>
      </c>
    </row>
    <row r="252" spans="1:29" ht="13.8" x14ac:dyDescent="0.25">
      <c r="A252" s="95">
        <v>44110</v>
      </c>
      <c r="B252" s="81">
        <v>307127</v>
      </c>
      <c r="C252" s="81">
        <v>9566</v>
      </c>
      <c r="D252" s="81">
        <v>267747</v>
      </c>
      <c r="E252" s="81"/>
      <c r="F252" s="81">
        <f t="shared" si="467"/>
        <v>2454</v>
      </c>
      <c r="G252" s="81">
        <f t="shared" si="468"/>
        <v>12</v>
      </c>
      <c r="H252" s="81">
        <f t="shared" si="469"/>
        <v>2123</v>
      </c>
      <c r="I252" s="81">
        <f t="shared" si="470"/>
        <v>29814</v>
      </c>
      <c r="J252" s="82">
        <f t="shared" si="471"/>
        <v>8.3504198200889806E-2</v>
      </c>
      <c r="K252" s="82">
        <f t="shared" si="472"/>
        <v>4.0684861840989997E-4</v>
      </c>
      <c r="L252" s="82">
        <f t="shared" si="473"/>
        <v>7.1978301407018136E-2</v>
      </c>
      <c r="M252" s="81">
        <f t="shared" si="474"/>
        <v>1.153609520344377</v>
      </c>
      <c r="N252" s="84">
        <f t="shared" si="475"/>
        <v>3.1146724319255553E-2</v>
      </c>
      <c r="O252" s="84"/>
      <c r="P252" s="85">
        <f t="shared" si="476"/>
        <v>0.87177942675179976</v>
      </c>
      <c r="Q252" s="87">
        <f t="shared" si="477"/>
        <v>3.1146724319255553E-2</v>
      </c>
      <c r="R252" s="96">
        <f t="shared" si="478"/>
        <v>9.7073848928944662E-2</v>
      </c>
      <c r="AB252" s="119">
        <f t="shared" si="479"/>
        <v>2379.4285714285716</v>
      </c>
      <c r="AC252" s="120">
        <f t="shared" si="480"/>
        <v>11.857142857142858</v>
      </c>
    </row>
    <row r="253" spans="1:29" ht="13.8" x14ac:dyDescent="0.25">
      <c r="A253" s="95">
        <v>44111</v>
      </c>
      <c r="B253" s="81">
        <v>311137</v>
      </c>
      <c r="C253" s="81">
        <v>9582</v>
      </c>
      <c r="D253" s="81">
        <v>269722</v>
      </c>
      <c r="E253" s="81"/>
      <c r="F253" s="81">
        <f t="shared" si="467"/>
        <v>4010</v>
      </c>
      <c r="G253" s="81">
        <f t="shared" si="468"/>
        <v>16</v>
      </c>
      <c r="H253" s="81">
        <f t="shared" si="469"/>
        <v>1975</v>
      </c>
      <c r="I253" s="81">
        <f t="shared" si="470"/>
        <v>31833</v>
      </c>
      <c r="J253" s="82">
        <f t="shared" si="471"/>
        <v>0.13499542325332456</v>
      </c>
      <c r="K253" s="82">
        <f t="shared" si="472"/>
        <v>5.3666062923458783E-4</v>
      </c>
      <c r="L253" s="82">
        <f t="shared" si="473"/>
        <v>6.6244046421144426E-2</v>
      </c>
      <c r="M253" s="81">
        <f t="shared" si="474"/>
        <v>2.0214734047587233</v>
      </c>
      <c r="N253" s="84">
        <f t="shared" si="475"/>
        <v>3.0796722986980014E-2</v>
      </c>
      <c r="O253" s="84"/>
      <c r="P253" s="85">
        <f t="shared" si="476"/>
        <v>0.86689143367712618</v>
      </c>
      <c r="Q253" s="87">
        <f t="shared" si="477"/>
        <v>3.0796722986980014E-2</v>
      </c>
      <c r="R253" s="96">
        <f t="shared" si="478"/>
        <v>0.10231184333589383</v>
      </c>
      <c r="AB253" s="119">
        <f t="shared" si="479"/>
        <v>2603.4285714285716</v>
      </c>
      <c r="AC253" s="120">
        <f t="shared" si="480"/>
        <v>12.428571428571429</v>
      </c>
    </row>
    <row r="254" spans="1:29" ht="13.8" x14ac:dyDescent="0.25">
      <c r="A254" s="95">
        <v>44112</v>
      </c>
      <c r="B254" s="81">
        <v>315941</v>
      </c>
      <c r="C254" s="81">
        <v>9594</v>
      </c>
      <c r="D254" s="81">
        <v>271960</v>
      </c>
      <c r="E254" s="81"/>
      <c r="F254" s="81">
        <f t="shared" si="467"/>
        <v>4804</v>
      </c>
      <c r="G254" s="81">
        <f t="shared" si="468"/>
        <v>12</v>
      </c>
      <c r="H254" s="81">
        <f t="shared" si="469"/>
        <v>2238</v>
      </c>
      <c r="I254" s="81">
        <f t="shared" si="470"/>
        <v>34387</v>
      </c>
      <c r="J254" s="82">
        <f t="shared" si="471"/>
        <v>0.15147508737649884</v>
      </c>
      <c r="K254" s="82">
        <f t="shared" si="472"/>
        <v>3.7696729808689097E-4</v>
      </c>
      <c r="L254" s="82">
        <f t="shared" si="473"/>
        <v>7.0304401093205168E-2</v>
      </c>
      <c r="M254" s="81">
        <f t="shared" si="474"/>
        <v>2.1430695362027055</v>
      </c>
      <c r="N254" s="84">
        <f t="shared" si="475"/>
        <v>3.0366429175067496E-2</v>
      </c>
      <c r="O254" s="84"/>
      <c r="P254" s="85">
        <f t="shared" si="476"/>
        <v>0.86079362919026026</v>
      </c>
      <c r="Q254" s="87">
        <f t="shared" si="477"/>
        <v>3.0366429175067496E-2</v>
      </c>
      <c r="R254" s="96">
        <f t="shared" si="478"/>
        <v>0.10883994163467225</v>
      </c>
      <c r="AB254" s="119">
        <f t="shared" si="479"/>
        <v>2914.5714285714284</v>
      </c>
      <c r="AC254" s="120">
        <f t="shared" si="480"/>
        <v>12.142857142857142</v>
      </c>
    </row>
    <row r="255" spans="1:29" ht="13.8" x14ac:dyDescent="0.25">
      <c r="A255" s="95">
        <v>44113</v>
      </c>
      <c r="B255" s="81">
        <v>320495</v>
      </c>
      <c r="C255" s="81">
        <v>9599</v>
      </c>
      <c r="D255" s="81">
        <v>273718</v>
      </c>
      <c r="E255" s="81"/>
      <c r="F255" s="81">
        <f t="shared" si="467"/>
        <v>4554</v>
      </c>
      <c r="G255" s="81">
        <f t="shared" si="468"/>
        <v>5</v>
      </c>
      <c r="H255" s="81">
        <f t="shared" si="469"/>
        <v>1758</v>
      </c>
      <c r="I255" s="81">
        <f t="shared" si="470"/>
        <v>37178</v>
      </c>
      <c r="J255" s="82">
        <f t="shared" si="471"/>
        <v>0.13293505358008012</v>
      </c>
      <c r="K255" s="82">
        <f t="shared" si="472"/>
        <v>1.4540378631459563E-4</v>
      </c>
      <c r="L255" s="82">
        <f t="shared" si="473"/>
        <v>5.1123971268211825E-2</v>
      </c>
      <c r="M255" s="81">
        <f t="shared" si="474"/>
        <v>2.5928744682122602</v>
      </c>
      <c r="N255" s="84">
        <f t="shared" si="475"/>
        <v>2.9950545250315916E-2</v>
      </c>
      <c r="O255" s="84"/>
      <c r="P255" s="85">
        <f t="shared" si="476"/>
        <v>0.85404764504906472</v>
      </c>
      <c r="Q255" s="87">
        <f t="shared" si="477"/>
        <v>2.9950545250315916E-2</v>
      </c>
      <c r="R255" s="96">
        <f t="shared" si="478"/>
        <v>0.11600180970061935</v>
      </c>
      <c r="AB255" s="119">
        <f t="shared" si="479"/>
        <v>3160.1428571428573</v>
      </c>
      <c r="AC255" s="120">
        <f t="shared" si="480"/>
        <v>11.571428571428571</v>
      </c>
    </row>
    <row r="256" spans="1:29" ht="13.8" x14ac:dyDescent="0.25">
      <c r="A256" s="95">
        <v>44114</v>
      </c>
      <c r="B256" s="81">
        <v>323463</v>
      </c>
      <c r="C256" s="81">
        <v>9620</v>
      </c>
      <c r="D256" s="81">
        <v>274934</v>
      </c>
      <c r="E256" s="81"/>
      <c r="F256" s="81">
        <f t="shared" si="467"/>
        <v>2968</v>
      </c>
      <c r="G256" s="81">
        <f t="shared" si="468"/>
        <v>21</v>
      </c>
      <c r="H256" s="81">
        <f t="shared" si="469"/>
        <v>1216</v>
      </c>
      <c r="I256" s="81">
        <f t="shared" si="470"/>
        <v>38909</v>
      </c>
      <c r="J256" s="82">
        <f t="shared" si="471"/>
        <v>8.0138709858641105E-2</v>
      </c>
      <c r="K256" s="82">
        <f t="shared" si="472"/>
        <v>5.6485018021410513E-4</v>
      </c>
      <c r="L256" s="82">
        <f t="shared" si="473"/>
        <v>3.2707515197159608E-2</v>
      </c>
      <c r="M256" s="81">
        <f t="shared" si="474"/>
        <v>2.4085666573359412</v>
      </c>
      <c r="N256" s="84">
        <f t="shared" si="475"/>
        <v>2.9740650398963713E-2</v>
      </c>
      <c r="O256" s="84"/>
      <c r="P256" s="85">
        <f t="shared" si="476"/>
        <v>0.84997047575766005</v>
      </c>
      <c r="Q256" s="87">
        <f t="shared" si="477"/>
        <v>2.9740650398963713E-2</v>
      </c>
      <c r="R256" s="96">
        <f t="shared" si="478"/>
        <v>0.12028887384337628</v>
      </c>
      <c r="AB256" s="119">
        <f t="shared" si="479"/>
        <v>3348</v>
      </c>
      <c r="AC256" s="120">
        <f t="shared" si="480"/>
        <v>12.714285714285714</v>
      </c>
    </row>
    <row r="257" spans="1:29" ht="13.8" x14ac:dyDescent="0.25">
      <c r="A257" s="95">
        <v>44115</v>
      </c>
      <c r="B257" s="81">
        <v>326309</v>
      </c>
      <c r="C257" s="81">
        <v>9626</v>
      </c>
      <c r="D257" s="81">
        <v>276983</v>
      </c>
      <c r="E257" s="81"/>
      <c r="F257" s="81">
        <f t="shared" si="467"/>
        <v>2846</v>
      </c>
      <c r="G257" s="81">
        <f t="shared" si="468"/>
        <v>6</v>
      </c>
      <c r="H257" s="81">
        <f t="shared" si="469"/>
        <v>2049</v>
      </c>
      <c r="I257" s="81">
        <f t="shared" si="470"/>
        <v>39700</v>
      </c>
      <c r="J257" s="82">
        <f t="shared" si="471"/>
        <v>7.3428514720363852E-2</v>
      </c>
      <c r="K257" s="82">
        <f t="shared" si="472"/>
        <v>1.5420596777095274E-4</v>
      </c>
      <c r="L257" s="82">
        <f t="shared" si="473"/>
        <v>5.2661337993780359E-2</v>
      </c>
      <c r="M257" s="81">
        <f t="shared" si="474"/>
        <v>1.3902822770095558</v>
      </c>
      <c r="N257" s="84">
        <f t="shared" si="475"/>
        <v>2.9499646041022468E-2</v>
      </c>
      <c r="O257" s="84"/>
      <c r="P257" s="85">
        <f t="shared" si="476"/>
        <v>0.84883653224397737</v>
      </c>
      <c r="Q257" s="87">
        <f t="shared" si="477"/>
        <v>2.9499646041022468E-2</v>
      </c>
      <c r="R257" s="96">
        <f t="shared" si="478"/>
        <v>0.12166382171500012</v>
      </c>
      <c r="AB257" s="119">
        <f t="shared" si="479"/>
        <v>3533.7142857142858</v>
      </c>
      <c r="AC257" s="120">
        <f t="shared" si="480"/>
        <v>13.285714285714286</v>
      </c>
    </row>
    <row r="258" spans="1:29" ht="13.8" x14ac:dyDescent="0.25">
      <c r="A258" s="95">
        <v>44116</v>
      </c>
      <c r="B258" s="81">
        <v>332850</v>
      </c>
      <c r="C258" s="81">
        <v>9640</v>
      </c>
      <c r="D258" s="81">
        <v>278391</v>
      </c>
      <c r="E258" s="81"/>
      <c r="F258" s="81">
        <f t="shared" si="467"/>
        <v>6541</v>
      </c>
      <c r="G258" s="81">
        <f t="shared" si="468"/>
        <v>14</v>
      </c>
      <c r="H258" s="81">
        <f t="shared" si="469"/>
        <v>1408</v>
      </c>
      <c r="I258" s="81">
        <f t="shared" si="470"/>
        <v>44819</v>
      </c>
      <c r="J258" s="82">
        <f t="shared" si="471"/>
        <v>0.16540489922436474</v>
      </c>
      <c r="K258" s="82">
        <f t="shared" si="472"/>
        <v>3.5264483627204033E-4</v>
      </c>
      <c r="L258" s="82">
        <f t="shared" si="473"/>
        <v>3.5465994962216627E-2</v>
      </c>
      <c r="M258" s="81">
        <f t="shared" si="474"/>
        <v>4.6178442329165126</v>
      </c>
      <c r="N258" s="84">
        <f t="shared" si="475"/>
        <v>2.896199489259426E-2</v>
      </c>
      <c r="O258" s="84"/>
      <c r="P258" s="85">
        <f t="shared" si="476"/>
        <v>0.83638575935105908</v>
      </c>
      <c r="Q258" s="87">
        <f t="shared" si="477"/>
        <v>2.896199489259426E-2</v>
      </c>
      <c r="R258" s="96">
        <f t="shared" si="478"/>
        <v>0.13465224575634671</v>
      </c>
      <c r="AB258" s="119">
        <f t="shared" si="479"/>
        <v>4025.2857142857142</v>
      </c>
      <c r="AC258" s="120">
        <f t="shared" si="480"/>
        <v>12.285714285714286</v>
      </c>
    </row>
    <row r="259" spans="1:29" ht="13.8" x14ac:dyDescent="0.25">
      <c r="A259" s="95">
        <v>44117</v>
      </c>
      <c r="B259" s="81">
        <v>337314</v>
      </c>
      <c r="C259" s="81">
        <v>9682</v>
      </c>
      <c r="D259" s="81">
        <v>280533</v>
      </c>
      <c r="E259" s="81"/>
      <c r="F259" s="81">
        <f t="shared" si="467"/>
        <v>4464</v>
      </c>
      <c r="G259" s="81">
        <f t="shared" si="468"/>
        <v>42</v>
      </c>
      <c r="H259" s="81">
        <f t="shared" si="469"/>
        <v>2142</v>
      </c>
      <c r="I259" s="81">
        <f t="shared" si="470"/>
        <v>47099</v>
      </c>
      <c r="J259" s="82">
        <f t="shared" si="471"/>
        <v>9.9997879215421498E-2</v>
      </c>
      <c r="K259" s="82">
        <f t="shared" si="472"/>
        <v>9.3710256810727594E-4</v>
      </c>
      <c r="L259" s="82">
        <f t="shared" si="473"/>
        <v>4.7792230973471073E-2</v>
      </c>
      <c r="M259" s="81">
        <f t="shared" si="474"/>
        <v>2.0521084929285602</v>
      </c>
      <c r="N259" s="84">
        <f t="shared" si="475"/>
        <v>2.8703226074221645E-2</v>
      </c>
      <c r="O259" s="84"/>
      <c r="P259" s="85">
        <f t="shared" si="476"/>
        <v>0.83166722994005582</v>
      </c>
      <c r="Q259" s="87">
        <f t="shared" si="477"/>
        <v>2.8703226074221645E-2</v>
      </c>
      <c r="R259" s="96">
        <f t="shared" si="478"/>
        <v>0.13962954398572258</v>
      </c>
      <c r="AB259" s="119">
        <f t="shared" si="479"/>
        <v>4312.4285714285716</v>
      </c>
      <c r="AC259" s="120">
        <f t="shared" si="480"/>
        <v>16.571428571428573</v>
      </c>
    </row>
    <row r="260" spans="1:29" ht="13.8" x14ac:dyDescent="0.25">
      <c r="A260" s="95">
        <v>44118</v>
      </c>
      <c r="B260" s="81">
        <v>344487</v>
      </c>
      <c r="C260" s="81">
        <v>9716</v>
      </c>
      <c r="D260" s="81">
        <v>283656</v>
      </c>
      <c r="E260" s="81"/>
      <c r="F260" s="81">
        <f t="shared" si="467"/>
        <v>7173</v>
      </c>
      <c r="G260" s="81">
        <f t="shared" si="468"/>
        <v>34</v>
      </c>
      <c r="H260" s="81">
        <f t="shared" si="469"/>
        <v>3123</v>
      </c>
      <c r="I260" s="81">
        <f t="shared" si="470"/>
        <v>51115</v>
      </c>
      <c r="J260" s="82">
        <f t="shared" si="471"/>
        <v>0.15291184992927298</v>
      </c>
      <c r="K260" s="82">
        <f t="shared" si="472"/>
        <v>7.2188369179812734E-4</v>
      </c>
      <c r="L260" s="82">
        <f t="shared" si="473"/>
        <v>6.630714027898682E-2</v>
      </c>
      <c r="M260" s="81">
        <f t="shared" si="474"/>
        <v>2.2812781817607943</v>
      </c>
      <c r="N260" s="84">
        <f t="shared" si="475"/>
        <v>2.8204257344979635E-2</v>
      </c>
      <c r="O260" s="84"/>
      <c r="P260" s="85">
        <f t="shared" si="476"/>
        <v>0.82341568767471629</v>
      </c>
      <c r="Q260" s="87">
        <f t="shared" si="477"/>
        <v>2.8204257344979635E-2</v>
      </c>
      <c r="R260" s="96">
        <f t="shared" si="478"/>
        <v>0.14838005498030404</v>
      </c>
      <c r="AB260" s="119">
        <f t="shared" si="479"/>
        <v>4764.2857142857147</v>
      </c>
      <c r="AC260" s="120">
        <f t="shared" si="480"/>
        <v>19.142857142857142</v>
      </c>
    </row>
    <row r="261" spans="1:29" ht="13.8" x14ac:dyDescent="0.25">
      <c r="A261" s="95">
        <v>44119</v>
      </c>
      <c r="B261" s="81">
        <v>352107</v>
      </c>
      <c r="C261" s="81">
        <v>9739</v>
      </c>
      <c r="D261" s="81">
        <v>286137</v>
      </c>
      <c r="E261" s="81"/>
      <c r="F261" s="81">
        <f t="shared" si="467"/>
        <v>7620</v>
      </c>
      <c r="G261" s="81">
        <f t="shared" si="468"/>
        <v>23</v>
      </c>
      <c r="H261" s="81">
        <f t="shared" si="469"/>
        <v>2481</v>
      </c>
      <c r="I261" s="81">
        <f t="shared" si="470"/>
        <v>56231</v>
      </c>
      <c r="J261" s="82">
        <f t="shared" si="471"/>
        <v>0.14969108536529133</v>
      </c>
      <c r="K261" s="82">
        <f t="shared" si="472"/>
        <v>4.4996576347451823E-4</v>
      </c>
      <c r="L261" s="82">
        <f t="shared" si="473"/>
        <v>4.8537611268707814E-2</v>
      </c>
      <c r="M261" s="81">
        <f t="shared" si="474"/>
        <v>3.0556948196672788</v>
      </c>
      <c r="N261" s="84">
        <f t="shared" si="475"/>
        <v>2.7659205866398567E-2</v>
      </c>
      <c r="O261" s="84"/>
      <c r="P261" s="85">
        <f t="shared" si="476"/>
        <v>0.8126421797919382</v>
      </c>
      <c r="Q261" s="87">
        <f t="shared" si="477"/>
        <v>2.7659205866398567E-2</v>
      </c>
      <c r="R261" s="96">
        <f t="shared" si="478"/>
        <v>0.15969861434166321</v>
      </c>
      <c r="AB261" s="119">
        <f t="shared" si="479"/>
        <v>5166.5714285714284</v>
      </c>
      <c r="AC261" s="120">
        <f t="shared" si="480"/>
        <v>20.714285714285715</v>
      </c>
    </row>
    <row r="262" spans="1:29" ht="13.8" x14ac:dyDescent="0.25">
      <c r="A262" s="95">
        <v>44120</v>
      </c>
      <c r="B262" s="81">
        <v>359802</v>
      </c>
      <c r="C262" s="81">
        <v>9773</v>
      </c>
      <c r="D262" s="81">
        <v>289027</v>
      </c>
      <c r="E262" s="81"/>
      <c r="F262" s="81">
        <f t="shared" si="467"/>
        <v>7695</v>
      </c>
      <c r="G262" s="81">
        <f t="shared" si="468"/>
        <v>34</v>
      </c>
      <c r="H262" s="81">
        <f t="shared" si="469"/>
        <v>2890</v>
      </c>
      <c r="I262" s="81">
        <f t="shared" si="470"/>
        <v>61002</v>
      </c>
      <c r="J262" s="82">
        <f t="shared" si="471"/>
        <v>0.13742375511861321</v>
      </c>
      <c r="K262" s="82">
        <f t="shared" si="472"/>
        <v>6.0464868133236114E-4</v>
      </c>
      <c r="L262" s="82">
        <f t="shared" si="473"/>
        <v>5.1395137913250698E-2</v>
      </c>
      <c r="M262" s="81">
        <f t="shared" si="474"/>
        <v>2.6427753673306222</v>
      </c>
      <c r="N262" s="84">
        <f t="shared" si="475"/>
        <v>2.7162161410998271E-2</v>
      </c>
      <c r="O262" s="84"/>
      <c r="P262" s="85">
        <f t="shared" si="476"/>
        <v>0.80329458980216895</v>
      </c>
      <c r="Q262" s="87">
        <f t="shared" si="477"/>
        <v>2.7162161410998271E-2</v>
      </c>
      <c r="R262" s="96">
        <f t="shared" si="478"/>
        <v>0.1695432487868328</v>
      </c>
      <c r="AB262" s="119">
        <f t="shared" si="479"/>
        <v>5615.2857142857147</v>
      </c>
      <c r="AC262" s="120">
        <f t="shared" si="480"/>
        <v>24.857142857142858</v>
      </c>
    </row>
    <row r="263" spans="1:29" ht="13.8" x14ac:dyDescent="0.25">
      <c r="A263" s="95">
        <v>44121</v>
      </c>
      <c r="B263" s="81">
        <v>364664</v>
      </c>
      <c r="C263" s="81">
        <v>9785</v>
      </c>
      <c r="D263" s="81">
        <v>291129</v>
      </c>
      <c r="E263" s="81"/>
      <c r="F263" s="81">
        <f t="shared" si="467"/>
        <v>4862</v>
      </c>
      <c r="G263" s="81">
        <f t="shared" si="468"/>
        <v>12</v>
      </c>
      <c r="H263" s="81">
        <f t="shared" si="469"/>
        <v>2102</v>
      </c>
      <c r="I263" s="81">
        <f t="shared" si="470"/>
        <v>63750</v>
      </c>
      <c r="J263" s="82">
        <f t="shared" si="471"/>
        <v>8.0046054849199993E-2</v>
      </c>
      <c r="K263" s="82">
        <f t="shared" si="472"/>
        <v>1.9671486180780959E-4</v>
      </c>
      <c r="L263" s="82">
        <f t="shared" si="473"/>
        <v>3.4457886626667981E-2</v>
      </c>
      <c r="M263" s="81">
        <f t="shared" si="474"/>
        <v>2.3098247104592704</v>
      </c>
      <c r="N263" s="84">
        <f t="shared" si="475"/>
        <v>2.6832920167606345E-2</v>
      </c>
      <c r="O263" s="84"/>
      <c r="P263" s="85">
        <f t="shared" si="476"/>
        <v>0.79834861680889802</v>
      </c>
      <c r="Q263" s="87">
        <f t="shared" si="477"/>
        <v>2.6832920167606345E-2</v>
      </c>
      <c r="R263" s="96">
        <f t="shared" si="478"/>
        <v>0.17481846302349568</v>
      </c>
      <c r="AB263" s="119">
        <f t="shared" si="479"/>
        <v>5885.8571428571431</v>
      </c>
      <c r="AC263" s="120">
        <f t="shared" si="480"/>
        <v>23.571428571428573</v>
      </c>
    </row>
    <row r="264" spans="1:29" ht="13.8" x14ac:dyDescent="0.25">
      <c r="A264" s="95">
        <v>44122</v>
      </c>
      <c r="B264" s="81">
        <v>368671</v>
      </c>
      <c r="C264" s="81">
        <v>9798</v>
      </c>
      <c r="D264" s="81">
        <v>293447</v>
      </c>
      <c r="E264" s="81"/>
      <c r="F264" s="81">
        <f t="shared" si="467"/>
        <v>4007</v>
      </c>
      <c r="G264" s="81">
        <f t="shared" si="468"/>
        <v>13</v>
      </c>
      <c r="H264" s="81">
        <f t="shared" si="469"/>
        <v>2318</v>
      </c>
      <c r="I264" s="81">
        <f t="shared" si="470"/>
        <v>65426</v>
      </c>
      <c r="J264" s="82">
        <f t="shared" si="471"/>
        <v>6.3129669622626561E-2</v>
      </c>
      <c r="K264" s="82">
        <f t="shared" si="472"/>
        <v>2.0392156862745098E-4</v>
      </c>
      <c r="L264" s="82">
        <f t="shared" si="473"/>
        <v>3.636078431372549E-2</v>
      </c>
      <c r="M264" s="81">
        <f t="shared" si="474"/>
        <v>1.7265192786110866</v>
      </c>
      <c r="N264" s="84">
        <f t="shared" si="475"/>
        <v>2.6576541143729777E-2</v>
      </c>
      <c r="O264" s="84"/>
      <c r="P264" s="85">
        <f t="shared" si="476"/>
        <v>0.79595899867361419</v>
      </c>
      <c r="Q264" s="87">
        <f t="shared" si="477"/>
        <v>2.6576541143729777E-2</v>
      </c>
      <c r="R264" s="96">
        <f t="shared" si="478"/>
        <v>0.17746446018265605</v>
      </c>
      <c r="AB264" s="119">
        <f t="shared" si="479"/>
        <v>6051.7142857142853</v>
      </c>
      <c r="AC264" s="120">
        <f t="shared" si="480"/>
        <v>24.571428571428573</v>
      </c>
    </row>
    <row r="265" spans="1:29" ht="13.8" x14ac:dyDescent="0.25">
      <c r="A265" s="95">
        <v>44123</v>
      </c>
      <c r="B265" s="81">
        <v>377068</v>
      </c>
      <c r="C265" s="81">
        <v>9842</v>
      </c>
      <c r="D265" s="81">
        <v>296672</v>
      </c>
      <c r="E265" s="81"/>
      <c r="F265" s="81">
        <f t="shared" si="467"/>
        <v>8397</v>
      </c>
      <c r="G265" s="81">
        <f t="shared" si="468"/>
        <v>44</v>
      </c>
      <c r="H265" s="81">
        <f t="shared" si="469"/>
        <v>3225</v>
      </c>
      <c r="I265" s="81">
        <f t="shared" si="470"/>
        <v>70554</v>
      </c>
      <c r="J265" s="82">
        <f t="shared" si="471"/>
        <v>0.12891071246792465</v>
      </c>
      <c r="K265" s="82">
        <f t="shared" si="472"/>
        <v>6.7251551371014576E-4</v>
      </c>
      <c r="L265" s="82">
        <f t="shared" si="473"/>
        <v>4.9292330266255006E-2</v>
      </c>
      <c r="M265" s="81">
        <f t="shared" si="474"/>
        <v>2.5800282269582255</v>
      </c>
      <c r="N265" s="84">
        <f t="shared" si="475"/>
        <v>2.6101392852217638E-2</v>
      </c>
      <c r="O265" s="84"/>
      <c r="P265" s="85">
        <f t="shared" si="476"/>
        <v>0.78678646822323828</v>
      </c>
      <c r="Q265" s="87">
        <f t="shared" si="477"/>
        <v>2.6101392852217638E-2</v>
      </c>
      <c r="R265" s="96">
        <f t="shared" si="478"/>
        <v>0.18711213892454404</v>
      </c>
      <c r="AB265" s="119">
        <f t="shared" si="479"/>
        <v>6316.8571428571431</v>
      </c>
      <c r="AC265" s="120">
        <f t="shared" si="480"/>
        <v>28.857142857142858</v>
      </c>
    </row>
    <row r="266" spans="1:29" ht="13.8" x14ac:dyDescent="0.25">
      <c r="A266" s="95">
        <v>44124</v>
      </c>
      <c r="B266" s="81">
        <v>385591</v>
      </c>
      <c r="C266" s="81">
        <v>9882</v>
      </c>
      <c r="D266" s="81">
        <v>299743</v>
      </c>
      <c r="E266" s="81"/>
      <c r="F266" s="81">
        <f t="shared" si="467"/>
        <v>8523</v>
      </c>
      <c r="G266" s="81">
        <f t="shared" si="468"/>
        <v>40</v>
      </c>
      <c r="H266" s="81">
        <f t="shared" si="469"/>
        <v>3071</v>
      </c>
      <c r="I266" s="81">
        <f t="shared" si="470"/>
        <v>75966</v>
      </c>
      <c r="J266" s="82">
        <f t="shared" si="471"/>
        <v>0.12134720928111342</v>
      </c>
      <c r="K266" s="82">
        <f t="shared" si="472"/>
        <v>5.6694163335884568E-4</v>
      </c>
      <c r="L266" s="82">
        <f t="shared" si="473"/>
        <v>4.3526943901125381E-2</v>
      </c>
      <c r="M266" s="81">
        <f t="shared" si="474"/>
        <v>2.7520189661265433</v>
      </c>
      <c r="N266" s="84">
        <f t="shared" si="475"/>
        <v>2.5628191529366608E-2</v>
      </c>
      <c r="O266" s="84"/>
      <c r="P266" s="85">
        <f t="shared" si="476"/>
        <v>0.77735994875399061</v>
      </c>
      <c r="Q266" s="87">
        <f t="shared" si="477"/>
        <v>2.5628191529366608E-2</v>
      </c>
      <c r="R266" s="96">
        <f t="shared" si="478"/>
        <v>0.19701185971664281</v>
      </c>
      <c r="AB266" s="119">
        <f t="shared" si="479"/>
        <v>6896.7142857142853</v>
      </c>
      <c r="AC266" s="120">
        <f t="shared" si="480"/>
        <v>28.571428571428573</v>
      </c>
    </row>
    <row r="267" spans="1:29" ht="13.8" x14ac:dyDescent="0.25">
      <c r="A267" s="95">
        <v>44125</v>
      </c>
      <c r="B267" s="81">
        <v>397922</v>
      </c>
      <c r="C267" s="81">
        <v>9911</v>
      </c>
      <c r="D267" s="81">
        <v>304173</v>
      </c>
      <c r="E267" s="81"/>
      <c r="F267" s="81">
        <f t="shared" si="467"/>
        <v>12331</v>
      </c>
      <c r="G267" s="81">
        <f t="shared" si="468"/>
        <v>29</v>
      </c>
      <c r="H267" s="81">
        <f t="shared" si="469"/>
        <v>4430</v>
      </c>
      <c r="I267" s="81">
        <f t="shared" si="470"/>
        <v>83838</v>
      </c>
      <c r="J267" s="82">
        <f t="shared" si="471"/>
        <v>0.163073114154455</v>
      </c>
      <c r="K267" s="82">
        <f t="shared" si="472"/>
        <v>3.8174973014243216E-4</v>
      </c>
      <c r="L267" s="82">
        <f t="shared" si="473"/>
        <v>5.8315562225206015E-2</v>
      </c>
      <c r="M267" s="81">
        <f t="shared" si="474"/>
        <v>2.7782041242111073</v>
      </c>
      <c r="N267" s="84">
        <f t="shared" si="475"/>
        <v>2.4906891300305083E-2</v>
      </c>
      <c r="O267" s="84"/>
      <c r="P267" s="85">
        <f t="shared" si="476"/>
        <v>0.76440357658033486</v>
      </c>
      <c r="Q267" s="87">
        <f t="shared" si="477"/>
        <v>2.4906891300305083E-2</v>
      </c>
      <c r="R267" s="96">
        <f t="shared" si="478"/>
        <v>0.21068953211936003</v>
      </c>
      <c r="AB267" s="119">
        <f t="shared" si="479"/>
        <v>7633.5714285714284</v>
      </c>
      <c r="AC267" s="120">
        <f t="shared" si="480"/>
        <v>27.857142857142858</v>
      </c>
    </row>
    <row r="268" spans="1:29" ht="13.8" x14ac:dyDescent="0.25">
      <c r="A268" s="95">
        <v>44126</v>
      </c>
      <c r="B268" s="81">
        <v>403874</v>
      </c>
      <c r="C268" s="81">
        <v>9960</v>
      </c>
      <c r="D268" s="81">
        <v>308779</v>
      </c>
      <c r="E268" s="81"/>
      <c r="F268" s="81">
        <f t="shared" si="467"/>
        <v>5952</v>
      </c>
      <c r="G268" s="81">
        <f t="shared" si="468"/>
        <v>49</v>
      </c>
      <c r="H268" s="81">
        <f t="shared" si="469"/>
        <v>4606</v>
      </c>
      <c r="I268" s="81">
        <f t="shared" si="470"/>
        <v>85135</v>
      </c>
      <c r="J268" s="82">
        <f t="shared" si="471"/>
        <v>7.1332846958111082E-2</v>
      </c>
      <c r="K268" s="82">
        <f t="shared" si="472"/>
        <v>5.8446050716858705E-4</v>
      </c>
      <c r="L268" s="82">
        <f t="shared" si="473"/>
        <v>5.4939287673847183E-2</v>
      </c>
      <c r="M268" s="81">
        <f t="shared" si="474"/>
        <v>1.2847267933993807</v>
      </c>
      <c r="N268" s="84">
        <f t="shared" si="475"/>
        <v>2.4661156697385819E-2</v>
      </c>
      <c r="O268" s="84"/>
      <c r="P268" s="85">
        <f t="shared" si="476"/>
        <v>0.76454290199418629</v>
      </c>
      <c r="Q268" s="87">
        <f t="shared" si="477"/>
        <v>2.4661156697385819E-2</v>
      </c>
      <c r="R268" s="96">
        <f t="shared" si="478"/>
        <v>0.21079594130842794</v>
      </c>
      <c r="AB268" s="119">
        <f t="shared" si="479"/>
        <v>7395.2857142857147</v>
      </c>
      <c r="AC268" s="120">
        <f t="shared" si="480"/>
        <v>31.571428571428573</v>
      </c>
    </row>
    <row r="269" spans="1:29" ht="13.8" x14ac:dyDescent="0.25">
      <c r="A269" s="95">
        <v>44127</v>
      </c>
      <c r="B269" s="81">
        <v>417350</v>
      </c>
      <c r="C269" s="81">
        <v>9978</v>
      </c>
      <c r="D269" s="81">
        <v>312347</v>
      </c>
      <c r="E269" s="81"/>
      <c r="F269" s="81">
        <f t="shared" si="467"/>
        <v>13476</v>
      </c>
      <c r="G269" s="81">
        <f t="shared" si="468"/>
        <v>18</v>
      </c>
      <c r="H269" s="81">
        <f t="shared" si="469"/>
        <v>3568</v>
      </c>
      <c r="I269" s="81">
        <f t="shared" si="470"/>
        <v>95025</v>
      </c>
      <c r="J269" s="82">
        <f t="shared" si="471"/>
        <v>0.15905649456993426</v>
      </c>
      <c r="K269" s="82">
        <f t="shared" si="472"/>
        <v>2.1142890703001115E-4</v>
      </c>
      <c r="L269" s="82">
        <f t="shared" si="473"/>
        <v>4.1909907793504432E-2</v>
      </c>
      <c r="M269" s="81">
        <f t="shared" si="474"/>
        <v>3.7761502133885534</v>
      </c>
      <c r="N269" s="84">
        <f t="shared" si="475"/>
        <v>2.3907990894932309E-2</v>
      </c>
      <c r="O269" s="84"/>
      <c r="P269" s="85">
        <f t="shared" si="476"/>
        <v>0.74840541511920455</v>
      </c>
      <c r="Q269" s="87">
        <f t="shared" si="477"/>
        <v>2.3907990894932309E-2</v>
      </c>
      <c r="R269" s="96">
        <f t="shared" si="478"/>
        <v>0.22768659398586311</v>
      </c>
      <c r="AB269" s="119">
        <f t="shared" si="479"/>
        <v>8221.1428571428569</v>
      </c>
      <c r="AC269" s="120">
        <f t="shared" si="480"/>
        <v>29.285714285714285</v>
      </c>
    </row>
    <row r="270" spans="1:29" ht="13.8" x14ac:dyDescent="0.25">
      <c r="A270" s="95">
        <v>44128</v>
      </c>
      <c r="B270" s="81">
        <v>427808</v>
      </c>
      <c r="C270" s="81">
        <v>10035</v>
      </c>
      <c r="D270" s="81">
        <v>316124</v>
      </c>
      <c r="E270" s="81"/>
      <c r="F270" s="81">
        <f t="shared" si="467"/>
        <v>10458</v>
      </c>
      <c r="G270" s="81">
        <f t="shared" si="468"/>
        <v>57</v>
      </c>
      <c r="H270" s="81">
        <f t="shared" si="469"/>
        <v>3777</v>
      </c>
      <c r="I270" s="81">
        <f t="shared" si="470"/>
        <v>101649</v>
      </c>
      <c r="J270" s="82">
        <f t="shared" si="471"/>
        <v>0.11060620742505371</v>
      </c>
      <c r="K270" s="82">
        <f t="shared" si="472"/>
        <v>5.9984214680347276E-4</v>
      </c>
      <c r="L270" s="82">
        <f t="shared" si="473"/>
        <v>3.9747434885556432E-2</v>
      </c>
      <c r="M270" s="81">
        <f t="shared" si="474"/>
        <v>2.7413549453744728</v>
      </c>
      <c r="N270" s="84">
        <f t="shared" si="475"/>
        <v>2.3456784351858776E-2</v>
      </c>
      <c r="O270" s="84"/>
      <c r="P270" s="85">
        <f t="shared" si="476"/>
        <v>0.73893896327324404</v>
      </c>
      <c r="Q270" s="87">
        <f t="shared" si="477"/>
        <v>2.3456784351858776E-2</v>
      </c>
      <c r="R270" s="96">
        <f t="shared" si="478"/>
        <v>0.23760425237489713</v>
      </c>
      <c r="AB270" s="119">
        <f t="shared" si="479"/>
        <v>9020.5714285714294</v>
      </c>
      <c r="AC270" s="120">
        <f t="shared" si="480"/>
        <v>35.714285714285715</v>
      </c>
    </row>
    <row r="271" spans="1:29" ht="13.8" x14ac:dyDescent="0.25">
      <c r="A271" s="95">
        <v>44129</v>
      </c>
      <c r="B271" s="81">
        <v>437698</v>
      </c>
      <c r="C271" s="81">
        <v>10062</v>
      </c>
      <c r="D271" s="81">
        <v>320004</v>
      </c>
      <c r="E271" s="81"/>
      <c r="F271" s="81">
        <f t="shared" ref="F271:F284" si="481">B271-B270</f>
        <v>9890</v>
      </c>
      <c r="G271" s="81">
        <f t="shared" ref="G271:G284" si="482">C271-C270</f>
        <v>27</v>
      </c>
      <c r="H271" s="81">
        <f t="shared" ref="H271:H284" si="483">D271-D270</f>
        <v>3880</v>
      </c>
      <c r="I271" s="81">
        <f t="shared" ref="I271:I284" si="484">B271-C271-D271</f>
        <v>107632</v>
      </c>
      <c r="J271" s="82">
        <f t="shared" ref="J271:J284" si="485">F271/I270*$B$2/($B$2-B270)</f>
        <v>9.7794945012200027E-2</v>
      </c>
      <c r="K271" s="82">
        <f t="shared" ref="K271:K284" si="486">G271/I270</f>
        <v>2.6561992739721987E-4</v>
      </c>
      <c r="L271" s="82">
        <f t="shared" ref="L271:L284" si="487">H271/I270</f>
        <v>3.817056734448937E-2</v>
      </c>
      <c r="M271" s="81">
        <f t="shared" ref="M271:M284" si="488">J271/(K271+L271)</f>
        <v>2.5443456272191245</v>
      </c>
      <c r="N271" s="84">
        <f t="shared" ref="N271:N284" si="489">C271/B271</f>
        <v>2.2988453225740123E-2</v>
      </c>
      <c r="O271" s="84"/>
      <c r="P271" s="85">
        <f t="shared" ref="P271:P284" si="490">D271/B271</f>
        <v>0.73110683622040773</v>
      </c>
      <c r="Q271" s="87">
        <f t="shared" ref="Q271:Q284" si="491">N271</f>
        <v>2.2988453225740123E-2</v>
      </c>
      <c r="R271" s="96">
        <f t="shared" ref="R271:R284" si="492">IF(P271="","",1-SUM(P271:Q271))</f>
        <v>0.2459047105538521</v>
      </c>
      <c r="AB271" s="119">
        <f t="shared" ref="AB271:AB284" si="493">AVERAGE(F265:F271)</f>
        <v>9861</v>
      </c>
      <c r="AC271" s="120">
        <f t="shared" ref="AC271:AC284" si="494">AVERAGE(G265:G271)</f>
        <v>37.714285714285715</v>
      </c>
    </row>
    <row r="272" spans="1:29" ht="13.8" x14ac:dyDescent="0.25">
      <c r="A272" s="95">
        <v>44130</v>
      </c>
      <c r="B272" s="81">
        <v>450258</v>
      </c>
      <c r="C272" s="81">
        <v>10091</v>
      </c>
      <c r="D272" s="81">
        <v>325052</v>
      </c>
      <c r="E272" s="81"/>
      <c r="F272" s="81">
        <f t="shared" si="481"/>
        <v>12560</v>
      </c>
      <c r="G272" s="81">
        <f t="shared" si="482"/>
        <v>29</v>
      </c>
      <c r="H272" s="81">
        <f t="shared" si="483"/>
        <v>5048</v>
      </c>
      <c r="I272" s="81">
        <f t="shared" si="484"/>
        <v>115115</v>
      </c>
      <c r="J272" s="82">
        <f t="shared" si="485"/>
        <v>0.11730674542484985</v>
      </c>
      <c r="K272" s="82">
        <f t="shared" si="486"/>
        <v>2.6943659878103166E-4</v>
      </c>
      <c r="L272" s="82">
        <f t="shared" si="487"/>
        <v>4.6900550022298204E-2</v>
      </c>
      <c r="M272" s="81">
        <f t="shared" si="488"/>
        <v>2.4868937607972108</v>
      </c>
      <c r="N272" s="84">
        <f t="shared" si="489"/>
        <v>2.2411595129903299E-2</v>
      </c>
      <c r="O272" s="84"/>
      <c r="P272" s="85">
        <f t="shared" si="490"/>
        <v>0.72192387475625086</v>
      </c>
      <c r="Q272" s="87">
        <f t="shared" si="491"/>
        <v>2.2411595129903299E-2</v>
      </c>
      <c r="R272" s="96">
        <f t="shared" si="492"/>
        <v>0.25566453011384582</v>
      </c>
      <c r="AB272" s="119">
        <f t="shared" si="493"/>
        <v>10455.714285714286</v>
      </c>
      <c r="AC272" s="120">
        <f t="shared" si="494"/>
        <v>35.571428571428569</v>
      </c>
    </row>
    <row r="273" spans="1:29" ht="13.8" x14ac:dyDescent="0.25">
      <c r="A273" s="95">
        <v>44131</v>
      </c>
      <c r="B273" s="81">
        <v>463419</v>
      </c>
      <c r="C273" s="81">
        <v>10121</v>
      </c>
      <c r="D273" s="81">
        <v>327697</v>
      </c>
      <c r="E273" s="81"/>
      <c r="F273" s="81">
        <f t="shared" si="481"/>
        <v>13161</v>
      </c>
      <c r="G273" s="81">
        <f t="shared" si="482"/>
        <v>30</v>
      </c>
      <c r="H273" s="81">
        <f t="shared" si="483"/>
        <v>2645</v>
      </c>
      <c r="I273" s="81">
        <f t="shared" si="484"/>
        <v>125601</v>
      </c>
      <c r="J273" s="82">
        <f t="shared" si="485"/>
        <v>0.11494687788060429</v>
      </c>
      <c r="K273" s="82">
        <f t="shared" si="486"/>
        <v>2.6060895626113019E-4</v>
      </c>
      <c r="L273" s="82">
        <f t="shared" si="487"/>
        <v>2.2977022977022976E-2</v>
      </c>
      <c r="M273" s="81">
        <f t="shared" si="488"/>
        <v>4.9465831204582287</v>
      </c>
      <c r="N273" s="84">
        <f t="shared" si="489"/>
        <v>2.183984687723205E-2</v>
      </c>
      <c r="O273" s="84"/>
      <c r="P273" s="85">
        <f t="shared" si="490"/>
        <v>0.70712896967970673</v>
      </c>
      <c r="Q273" s="87">
        <f t="shared" si="491"/>
        <v>2.183984687723205E-2</v>
      </c>
      <c r="R273" s="96">
        <f t="shared" si="492"/>
        <v>0.27103118344306121</v>
      </c>
      <c r="AB273" s="119">
        <f t="shared" si="493"/>
        <v>11118.285714285714</v>
      </c>
      <c r="AC273" s="120">
        <f t="shared" si="494"/>
        <v>34.142857142857146</v>
      </c>
    </row>
    <row r="274" spans="1:29" ht="13.8" x14ac:dyDescent="0.25">
      <c r="A274" s="95">
        <v>44132</v>
      </c>
      <c r="B274" s="81">
        <v>479621</v>
      </c>
      <c r="C274" s="81">
        <v>10218</v>
      </c>
      <c r="D274" s="81">
        <v>336764</v>
      </c>
      <c r="E274" s="81"/>
      <c r="F274" s="81">
        <f t="shared" si="481"/>
        <v>16202</v>
      </c>
      <c r="G274" s="81">
        <f t="shared" si="482"/>
        <v>97</v>
      </c>
      <c r="H274" s="81">
        <f t="shared" si="483"/>
        <v>9067</v>
      </c>
      <c r="I274" s="81">
        <f t="shared" si="484"/>
        <v>132639</v>
      </c>
      <c r="J274" s="82">
        <f t="shared" si="485"/>
        <v>0.12971324773117565</v>
      </c>
      <c r="K274" s="82">
        <f t="shared" si="486"/>
        <v>7.7228684484996143E-4</v>
      </c>
      <c r="L274" s="82">
        <f t="shared" si="487"/>
        <v>7.2188915693346387E-2</v>
      </c>
      <c r="M274" s="81">
        <f t="shared" si="488"/>
        <v>1.7778386761548879</v>
      </c>
      <c r="N274" s="84">
        <f t="shared" si="489"/>
        <v>2.1304321537213757E-2</v>
      </c>
      <c r="O274" s="84"/>
      <c r="P274" s="85">
        <f t="shared" si="490"/>
        <v>0.7021460695007099</v>
      </c>
      <c r="Q274" s="87">
        <f t="shared" si="491"/>
        <v>2.1304321537213757E-2</v>
      </c>
      <c r="R274" s="96">
        <f t="shared" si="492"/>
        <v>0.27654960896207637</v>
      </c>
      <c r="AB274" s="119">
        <f t="shared" si="493"/>
        <v>11671.285714285714</v>
      </c>
      <c r="AC274" s="120">
        <f t="shared" si="494"/>
        <v>43.857142857142854</v>
      </c>
    </row>
    <row r="275" spans="1:29" ht="13.8" x14ac:dyDescent="0.25">
      <c r="A275" s="95">
        <v>44133</v>
      </c>
      <c r="B275" s="81">
        <v>498354</v>
      </c>
      <c r="C275" s="81">
        <v>10305</v>
      </c>
      <c r="D275" s="81">
        <v>340436</v>
      </c>
      <c r="E275" s="81"/>
      <c r="F275" s="81">
        <f t="shared" si="481"/>
        <v>18733</v>
      </c>
      <c r="G275" s="81">
        <f t="shared" si="482"/>
        <v>87</v>
      </c>
      <c r="H275" s="81">
        <f t="shared" si="483"/>
        <v>3672</v>
      </c>
      <c r="I275" s="81">
        <f t="shared" si="484"/>
        <v>147613</v>
      </c>
      <c r="J275" s="82">
        <f t="shared" si="485"/>
        <v>0.14204611337254247</v>
      </c>
      <c r="K275" s="82">
        <f t="shared" si="486"/>
        <v>6.5591568090833012E-4</v>
      </c>
      <c r="L275" s="82">
        <f t="shared" si="487"/>
        <v>2.768416529075159E-2</v>
      </c>
      <c r="M275" s="81">
        <f t="shared" si="488"/>
        <v>5.0121985718597131</v>
      </c>
      <c r="N275" s="84">
        <f t="shared" si="489"/>
        <v>2.067807221372759E-2</v>
      </c>
      <c r="O275" s="84"/>
      <c r="P275" s="85">
        <f t="shared" si="490"/>
        <v>0.68312083378481958</v>
      </c>
      <c r="Q275" s="87">
        <f t="shared" si="491"/>
        <v>2.067807221372759E-2</v>
      </c>
      <c r="R275" s="96">
        <f t="shared" si="492"/>
        <v>0.29620109400145278</v>
      </c>
      <c r="AB275" s="119">
        <f t="shared" si="493"/>
        <v>13497.142857142857</v>
      </c>
      <c r="AC275" s="120">
        <f t="shared" si="494"/>
        <v>49.285714285714285</v>
      </c>
    </row>
    <row r="276" spans="1:29" ht="13.8" x14ac:dyDescent="0.25">
      <c r="A276" s="95">
        <v>44134</v>
      </c>
      <c r="B276" s="81">
        <v>517736</v>
      </c>
      <c r="C276" s="81">
        <v>10391</v>
      </c>
      <c r="D276" s="81">
        <v>351921</v>
      </c>
      <c r="E276" s="81"/>
      <c r="F276" s="81">
        <f t="shared" si="481"/>
        <v>19382</v>
      </c>
      <c r="G276" s="81">
        <f t="shared" si="482"/>
        <v>86</v>
      </c>
      <c r="H276" s="81">
        <f t="shared" si="483"/>
        <v>11485</v>
      </c>
      <c r="I276" s="81">
        <f t="shared" si="484"/>
        <v>155424</v>
      </c>
      <c r="J276" s="82">
        <f t="shared" si="485"/>
        <v>0.13208847197921822</v>
      </c>
      <c r="K276" s="82">
        <f t="shared" si="486"/>
        <v>5.8260451315263564E-4</v>
      </c>
      <c r="L276" s="82">
        <f t="shared" si="487"/>
        <v>7.7804800390209539E-2</v>
      </c>
      <c r="M276" s="81">
        <f t="shared" si="488"/>
        <v>1.685072648368191</v>
      </c>
      <c r="N276" s="84">
        <f t="shared" si="489"/>
        <v>2.0070074323593493E-2</v>
      </c>
      <c r="O276" s="84"/>
      <c r="P276" s="85">
        <f t="shared" si="490"/>
        <v>0.67973059628845589</v>
      </c>
      <c r="Q276" s="87">
        <f t="shared" si="491"/>
        <v>2.0070074323593493E-2</v>
      </c>
      <c r="R276" s="96">
        <f t="shared" si="492"/>
        <v>0.30019932938795058</v>
      </c>
      <c r="AB276" s="119">
        <f t="shared" si="493"/>
        <v>14340.857142857143</v>
      </c>
      <c r="AC276" s="120">
        <f t="shared" si="494"/>
        <v>59</v>
      </c>
    </row>
    <row r="277" spans="1:29" ht="13.8" x14ac:dyDescent="0.25">
      <c r="A277" s="95">
        <v>44135</v>
      </c>
      <c r="B277" s="81">
        <v>531790</v>
      </c>
      <c r="C277" s="81">
        <v>10483</v>
      </c>
      <c r="D277" s="81">
        <v>356410</v>
      </c>
      <c r="E277" s="81"/>
      <c r="F277" s="81">
        <f t="shared" si="481"/>
        <v>14054</v>
      </c>
      <c r="G277" s="81">
        <f t="shared" si="482"/>
        <v>92</v>
      </c>
      <c r="H277" s="81">
        <f t="shared" si="483"/>
        <v>4489</v>
      </c>
      <c r="I277" s="81">
        <f t="shared" si="484"/>
        <v>164897</v>
      </c>
      <c r="J277" s="82">
        <f t="shared" si="485"/>
        <v>9.0985855031534141E-2</v>
      </c>
      <c r="K277" s="82">
        <f t="shared" si="486"/>
        <v>5.9192917438748204E-4</v>
      </c>
      <c r="L277" s="82">
        <f t="shared" si="487"/>
        <v>2.8882283302450074E-2</v>
      </c>
      <c r="M277" s="81">
        <f t="shared" si="488"/>
        <v>3.0869647527660251</v>
      </c>
      <c r="N277" s="84">
        <f t="shared" si="489"/>
        <v>1.9712668534571917E-2</v>
      </c>
      <c r="O277" s="84"/>
      <c r="P277" s="85">
        <f t="shared" si="490"/>
        <v>0.6702081648771131</v>
      </c>
      <c r="Q277" s="87">
        <f t="shared" si="491"/>
        <v>1.9712668534571917E-2</v>
      </c>
      <c r="R277" s="96">
        <f t="shared" si="492"/>
        <v>0.31007916658831502</v>
      </c>
      <c r="AB277" s="119">
        <f t="shared" si="493"/>
        <v>14854.571428571429</v>
      </c>
      <c r="AC277" s="120">
        <f t="shared" si="494"/>
        <v>64</v>
      </c>
    </row>
    <row r="278" spans="1:29" ht="13.8" x14ac:dyDescent="0.25">
      <c r="A278" s="95">
        <v>44136</v>
      </c>
      <c r="B278" s="81">
        <v>544346</v>
      </c>
      <c r="C278" s="81">
        <v>10513</v>
      </c>
      <c r="D278" s="81">
        <v>363545</v>
      </c>
      <c r="E278" s="81"/>
      <c r="F278" s="81">
        <f t="shared" si="481"/>
        <v>12556</v>
      </c>
      <c r="G278" s="81">
        <f t="shared" si="482"/>
        <v>30</v>
      </c>
      <c r="H278" s="81">
        <f t="shared" si="483"/>
        <v>7135</v>
      </c>
      <c r="I278" s="81">
        <f t="shared" si="484"/>
        <v>170288</v>
      </c>
      <c r="J278" s="82">
        <f t="shared" si="485"/>
        <v>7.6630890772346999E-2</v>
      </c>
      <c r="K278" s="82">
        <f t="shared" si="486"/>
        <v>1.8193175133568229E-4</v>
      </c>
      <c r="L278" s="82">
        <f t="shared" si="487"/>
        <v>4.3269434859336431E-2</v>
      </c>
      <c r="M278" s="81">
        <f t="shared" si="488"/>
        <v>1.7636013950715566</v>
      </c>
      <c r="N278" s="84">
        <f t="shared" si="489"/>
        <v>1.931308395762989E-2</v>
      </c>
      <c r="O278" s="84"/>
      <c r="P278" s="85">
        <f t="shared" si="490"/>
        <v>0.66785647363992751</v>
      </c>
      <c r="Q278" s="87">
        <f t="shared" si="491"/>
        <v>1.931308395762989E-2</v>
      </c>
      <c r="R278" s="96">
        <f t="shared" si="492"/>
        <v>0.31283044240244262</v>
      </c>
      <c r="AB278" s="119">
        <f t="shared" si="493"/>
        <v>15235.428571428571</v>
      </c>
      <c r="AC278" s="120">
        <f t="shared" si="494"/>
        <v>64.428571428571431</v>
      </c>
    </row>
    <row r="279" spans="1:29" ht="13.8" x14ac:dyDescent="0.25">
      <c r="A279" s="95">
        <v>44137</v>
      </c>
      <c r="B279" s="81">
        <v>569598</v>
      </c>
      <c r="C279" s="81">
        <v>10669</v>
      </c>
      <c r="D279" s="81">
        <v>372499</v>
      </c>
      <c r="E279" s="81"/>
      <c r="F279" s="81">
        <f t="shared" si="481"/>
        <v>25252</v>
      </c>
      <c r="G279" s="81">
        <f t="shared" si="482"/>
        <v>156</v>
      </c>
      <c r="H279" s="81">
        <f t="shared" si="483"/>
        <v>8954</v>
      </c>
      <c r="I279" s="81">
        <f t="shared" si="484"/>
        <v>186430</v>
      </c>
      <c r="J279" s="82">
        <f t="shared" si="485"/>
        <v>0.14925969918499862</v>
      </c>
      <c r="K279" s="82">
        <f t="shared" si="486"/>
        <v>9.1609508597200037E-4</v>
      </c>
      <c r="L279" s="82">
        <f t="shared" si="487"/>
        <v>5.2581508973033916E-2</v>
      </c>
      <c r="M279" s="81">
        <f t="shared" si="488"/>
        <v>2.7900258677074694</v>
      </c>
      <c r="N279" s="84">
        <f t="shared" si="489"/>
        <v>1.8730753970343995E-2</v>
      </c>
      <c r="O279" s="84"/>
      <c r="P279" s="85">
        <f t="shared" si="490"/>
        <v>0.653968237248024</v>
      </c>
      <c r="Q279" s="87">
        <f t="shared" si="491"/>
        <v>1.8730753970343995E-2</v>
      </c>
      <c r="R279" s="96">
        <f t="shared" si="492"/>
        <v>0.32730100878163204</v>
      </c>
      <c r="AB279" s="119">
        <f t="shared" si="493"/>
        <v>17048.571428571428</v>
      </c>
      <c r="AC279" s="120">
        <f t="shared" si="494"/>
        <v>82.571428571428569</v>
      </c>
    </row>
    <row r="280" spans="1:29" ht="13.8" x14ac:dyDescent="0.25">
      <c r="A280" s="95">
        <v>44138</v>
      </c>
      <c r="B280" s="81">
        <v>577131</v>
      </c>
      <c r="C280" s="81">
        <v>10717</v>
      </c>
      <c r="D280" s="81">
        <v>373391</v>
      </c>
      <c r="E280" s="81"/>
      <c r="F280" s="81">
        <f t="shared" si="481"/>
        <v>7533</v>
      </c>
      <c r="G280" s="81">
        <f t="shared" si="482"/>
        <v>48</v>
      </c>
      <c r="H280" s="81">
        <f t="shared" si="483"/>
        <v>892</v>
      </c>
      <c r="I280" s="81">
        <f t="shared" si="484"/>
        <v>193023</v>
      </c>
      <c r="J280" s="82">
        <f t="shared" si="485"/>
        <v>4.0683167978226471E-2</v>
      </c>
      <c r="K280" s="82">
        <f t="shared" si="486"/>
        <v>2.5746929142305422E-4</v>
      </c>
      <c r="L280" s="82">
        <f t="shared" si="487"/>
        <v>4.784637665611758E-3</v>
      </c>
      <c r="M280" s="81">
        <f t="shared" si="488"/>
        <v>8.0686840491284695</v>
      </c>
      <c r="N280" s="84">
        <f t="shared" si="489"/>
        <v>1.8569440906830513E-2</v>
      </c>
      <c r="O280" s="84"/>
      <c r="P280" s="85">
        <f t="shared" si="490"/>
        <v>0.64697789583300847</v>
      </c>
      <c r="Q280" s="87">
        <f t="shared" si="491"/>
        <v>1.8569440906830513E-2</v>
      </c>
      <c r="R280" s="96">
        <f t="shared" si="492"/>
        <v>0.33445266326016099</v>
      </c>
      <c r="AB280" s="119">
        <f t="shared" si="493"/>
        <v>16244.571428571429</v>
      </c>
      <c r="AC280" s="120">
        <f t="shared" si="494"/>
        <v>85.142857142857139</v>
      </c>
    </row>
    <row r="281" spans="1:29" ht="13.8" x14ac:dyDescent="0.25">
      <c r="A281" s="95">
        <v>44139</v>
      </c>
      <c r="B281" s="81">
        <v>608611</v>
      </c>
      <c r="C281" s="81">
        <v>10949</v>
      </c>
      <c r="D281" s="81">
        <v>384012</v>
      </c>
      <c r="E281" s="81"/>
      <c r="F281" s="81">
        <f t="shared" si="481"/>
        <v>31480</v>
      </c>
      <c r="G281" s="81">
        <f t="shared" si="482"/>
        <v>232</v>
      </c>
      <c r="H281" s="81">
        <f t="shared" si="483"/>
        <v>10621</v>
      </c>
      <c r="I281" s="81">
        <f t="shared" si="484"/>
        <v>213650</v>
      </c>
      <c r="J281" s="82">
        <f t="shared" si="485"/>
        <v>0.16422057743444005</v>
      </c>
      <c r="K281" s="82">
        <f t="shared" si="486"/>
        <v>1.2019293037617278E-3</v>
      </c>
      <c r="L281" s="82">
        <f t="shared" si="487"/>
        <v>5.5024530755402208E-2</v>
      </c>
      <c r="M281" s="81">
        <f t="shared" si="488"/>
        <v>2.9206992092626849</v>
      </c>
      <c r="N281" s="84">
        <f t="shared" si="489"/>
        <v>1.7990144772276544E-2</v>
      </c>
      <c r="O281" s="84"/>
      <c r="P281" s="85">
        <f t="shared" si="490"/>
        <v>0.63096460629203222</v>
      </c>
      <c r="Q281" s="87">
        <f t="shared" si="491"/>
        <v>1.7990144772276544E-2</v>
      </c>
      <c r="R281" s="96">
        <f t="shared" si="492"/>
        <v>0.35104524893569122</v>
      </c>
      <c r="AB281" s="119">
        <f t="shared" si="493"/>
        <v>18427.142857142859</v>
      </c>
      <c r="AC281" s="120">
        <f t="shared" si="494"/>
        <v>104.42857142857143</v>
      </c>
    </row>
    <row r="282" spans="1:29" ht="13.8" x14ac:dyDescent="0.25">
      <c r="A282" s="95">
        <v>44140</v>
      </c>
      <c r="B282" s="81">
        <v>631172</v>
      </c>
      <c r="C282" s="81">
        <v>11110</v>
      </c>
      <c r="D282" s="81">
        <v>394616</v>
      </c>
      <c r="E282" s="81"/>
      <c r="F282" s="81">
        <f t="shared" si="481"/>
        <v>22561</v>
      </c>
      <c r="G282" s="81">
        <f t="shared" si="482"/>
        <v>161</v>
      </c>
      <c r="H282" s="81">
        <f t="shared" si="483"/>
        <v>10604</v>
      </c>
      <c r="I282" s="81">
        <f t="shared" si="484"/>
        <v>225446</v>
      </c>
      <c r="J282" s="82">
        <f t="shared" si="485"/>
        <v>0.10637062240180253</v>
      </c>
      <c r="K282" s="82">
        <f t="shared" si="486"/>
        <v>7.535689211326937E-4</v>
      </c>
      <c r="L282" s="82">
        <f t="shared" si="487"/>
        <v>4.9632576644043996E-2</v>
      </c>
      <c r="M282" s="81">
        <f t="shared" si="488"/>
        <v>2.111108543998617</v>
      </c>
      <c r="N282" s="84">
        <f t="shared" si="489"/>
        <v>1.760217500142592E-2</v>
      </c>
      <c r="O282" s="84"/>
      <c r="P282" s="85">
        <f t="shared" si="490"/>
        <v>0.6252115112837705</v>
      </c>
      <c r="Q282" s="87">
        <f t="shared" si="491"/>
        <v>1.760217500142592E-2</v>
      </c>
      <c r="R282" s="96">
        <f t="shared" si="492"/>
        <v>0.35718631371480358</v>
      </c>
      <c r="AB282" s="119">
        <f t="shared" si="493"/>
        <v>18974</v>
      </c>
      <c r="AC282" s="120">
        <f t="shared" si="494"/>
        <v>115</v>
      </c>
    </row>
    <row r="283" spans="1:29" ht="13.8" x14ac:dyDescent="0.25">
      <c r="A283" s="95">
        <v>44141</v>
      </c>
      <c r="B283" s="81">
        <v>653992</v>
      </c>
      <c r="C283" s="81">
        <v>11240</v>
      </c>
      <c r="D283" s="81">
        <v>405809</v>
      </c>
      <c r="E283" s="81"/>
      <c r="F283" s="81">
        <f t="shared" si="481"/>
        <v>22820</v>
      </c>
      <c r="G283" s="81">
        <f t="shared" si="482"/>
        <v>130</v>
      </c>
      <c r="H283" s="81">
        <f t="shared" si="483"/>
        <v>11193</v>
      </c>
      <c r="I283" s="81">
        <f t="shared" si="484"/>
        <v>236943</v>
      </c>
      <c r="J283" s="82">
        <f t="shared" si="485"/>
        <v>0.10198990204662395</v>
      </c>
      <c r="K283" s="82">
        <f t="shared" si="486"/>
        <v>5.7663475954330523E-4</v>
      </c>
      <c r="L283" s="82">
        <f t="shared" si="487"/>
        <v>4.9648252796678581E-2</v>
      </c>
      <c r="M283" s="81">
        <f t="shared" si="488"/>
        <v>2.0306646168686022</v>
      </c>
      <c r="N283" s="84">
        <f t="shared" si="489"/>
        <v>1.7186754578037651E-2</v>
      </c>
      <c r="O283" s="84"/>
      <c r="P283" s="85">
        <f t="shared" si="490"/>
        <v>0.62051064844829906</v>
      </c>
      <c r="Q283" s="87">
        <f t="shared" si="491"/>
        <v>1.7186754578037651E-2</v>
      </c>
      <c r="R283" s="96">
        <f t="shared" si="492"/>
        <v>0.36230259697366329</v>
      </c>
      <c r="AB283" s="119">
        <f t="shared" si="493"/>
        <v>19465.142857142859</v>
      </c>
      <c r="AC283" s="120">
        <f t="shared" si="494"/>
        <v>121.28571428571429</v>
      </c>
    </row>
    <row r="284" spans="1:29" ht="14.4" thickBot="1" x14ac:dyDescent="0.3">
      <c r="A284" s="99">
        <v>44142</v>
      </c>
      <c r="B284" s="100">
        <v>668114</v>
      </c>
      <c r="C284" s="100">
        <v>11306</v>
      </c>
      <c r="D284" s="100">
        <v>413484</v>
      </c>
      <c r="E284" s="100"/>
      <c r="F284" s="100">
        <f t="shared" si="481"/>
        <v>14122</v>
      </c>
      <c r="G284" s="100">
        <f t="shared" si="482"/>
        <v>66</v>
      </c>
      <c r="H284" s="100">
        <f t="shared" si="483"/>
        <v>7675</v>
      </c>
      <c r="I284" s="100">
        <f t="shared" si="484"/>
        <v>243324</v>
      </c>
      <c r="J284" s="101">
        <f t="shared" si="485"/>
        <v>6.0069718240738874E-2</v>
      </c>
      <c r="K284" s="101">
        <f t="shared" si="486"/>
        <v>2.7854800521644445E-4</v>
      </c>
      <c r="L284" s="101">
        <f t="shared" si="487"/>
        <v>3.2391756667215318E-2</v>
      </c>
      <c r="M284" s="100">
        <f t="shared" si="488"/>
        <v>1.8386641582631951</v>
      </c>
      <c r="N284" s="102">
        <f t="shared" si="489"/>
        <v>1.6922261769697987E-2</v>
      </c>
      <c r="O284" s="102"/>
      <c r="P284" s="103">
        <f t="shared" si="490"/>
        <v>0.6188824062959315</v>
      </c>
      <c r="Q284" s="104">
        <f t="shared" si="491"/>
        <v>1.6922261769697987E-2</v>
      </c>
      <c r="R284" s="105">
        <f t="shared" si="492"/>
        <v>0.36419533193437048</v>
      </c>
      <c r="AB284" s="121">
        <f t="shared" si="493"/>
        <v>19474.857142857141</v>
      </c>
      <c r="AC284" s="122">
        <f t="shared" si="494"/>
        <v>117.57142857142857</v>
      </c>
    </row>
  </sheetData>
  <hyperlinks>
    <hyperlink ref="D2" r:id="rId1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284"/>
  <sheetViews>
    <sheetView workbookViewId="0">
      <pane xSplit="1" ySplit="3" topLeftCell="O256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41" x14ac:dyDescent="0.25">
      <c r="A1" s="2" t="s">
        <v>32</v>
      </c>
      <c r="B1" s="49">
        <f>B134/B2</f>
        <v>1.8881022135597383E-3</v>
      </c>
      <c r="C1" s="49">
        <f>C134/B2</f>
        <v>7.472465684949744E-5</v>
      </c>
      <c r="D1" t="s">
        <v>175</v>
      </c>
    </row>
    <row r="2" spans="1:41" ht="13.8" thickBot="1" x14ac:dyDescent="0.3">
      <c r="A2" t="s">
        <v>70</v>
      </c>
      <c r="B2">
        <v>9006398</v>
      </c>
      <c r="D2" s="23" t="s">
        <v>71</v>
      </c>
      <c r="E2" s="23"/>
      <c r="N2" s="41">
        <f>N134/'Country Statistics'!$H$30</f>
        <v>1.8051356616119349</v>
      </c>
      <c r="O2" s="41"/>
      <c r="P2" s="41"/>
      <c r="Q2" s="41"/>
      <c r="R2" s="41"/>
      <c r="S2" s="41"/>
      <c r="T2" s="41"/>
    </row>
    <row r="3" spans="1:41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210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  <c r="AL3" s="2" t="s">
        <v>211</v>
      </c>
      <c r="AM3" t="s">
        <v>208</v>
      </c>
      <c r="AN3" t="s">
        <v>209</v>
      </c>
      <c r="AO3"/>
    </row>
    <row r="4" spans="1:41" ht="13.8" x14ac:dyDescent="0.25">
      <c r="A4" s="106">
        <v>43862</v>
      </c>
      <c r="B4" s="107">
        <v>0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41" ht="13.8" x14ac:dyDescent="0.25">
      <c r="A5" s="95">
        <v>43863</v>
      </c>
      <c r="B5" s="81">
        <v>0</v>
      </c>
      <c r="C5" s="81">
        <v>0</v>
      </c>
      <c r="D5" s="81">
        <v>0</v>
      </c>
      <c r="E5" s="81"/>
      <c r="F5" s="81">
        <f t="shared" ref="F5:F36" si="0">B5-B4</f>
        <v>0</v>
      </c>
      <c r="G5" s="81">
        <f t="shared" ref="G5:G36" si="1">C5-C4</f>
        <v>0</v>
      </c>
      <c r="H5" s="81">
        <f t="shared" ref="H5:H36" si="2">D5-D4</f>
        <v>0</v>
      </c>
      <c r="I5" s="81">
        <f t="shared" ref="I5:I55" si="3">B5-C5-D5</f>
        <v>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  <c r="AL5">
        <f>IF(E5="",AL4,E5)</f>
        <v>0</v>
      </c>
    </row>
    <row r="6" spans="1:41" ht="13.8" x14ac:dyDescent="0.25">
      <c r="A6" s="95">
        <v>43864</v>
      </c>
      <c r="B6" s="81">
        <v>0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0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  <c r="AL6">
        <f t="shared" ref="AL6:AL69" si="5">IF(E6="",AL5,E6)</f>
        <v>0</v>
      </c>
    </row>
    <row r="7" spans="1:41" ht="13.8" x14ac:dyDescent="0.25">
      <c r="A7" s="95">
        <v>43865</v>
      </c>
      <c r="B7" s="81">
        <v>0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0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  <c r="AL7">
        <f t="shared" si="5"/>
        <v>0</v>
      </c>
    </row>
    <row r="8" spans="1:41" ht="13.8" x14ac:dyDescent="0.25">
      <c r="A8" s="95">
        <v>43866</v>
      </c>
      <c r="B8" s="81">
        <v>0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0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  <c r="AL8">
        <f t="shared" si="5"/>
        <v>0</v>
      </c>
    </row>
    <row r="9" spans="1:41" ht="13.8" x14ac:dyDescent="0.25">
      <c r="A9" s="95">
        <v>43867</v>
      </c>
      <c r="B9" s="81">
        <v>0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0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  <c r="AL9">
        <f t="shared" si="5"/>
        <v>0</v>
      </c>
    </row>
    <row r="10" spans="1:41" ht="13.8" x14ac:dyDescent="0.25">
      <c r="A10" s="95">
        <v>43868</v>
      </c>
      <c r="B10" s="81">
        <v>0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0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  <c r="AL10">
        <f t="shared" si="5"/>
        <v>0</v>
      </c>
    </row>
    <row r="11" spans="1:41" ht="13.8" x14ac:dyDescent="0.25">
      <c r="A11" s="95">
        <v>43869</v>
      </c>
      <c r="B11" s="81">
        <v>0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0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</v>
      </c>
      <c r="AC11" s="120">
        <f>AVERAGE(G5:G11)</f>
        <v>0</v>
      </c>
      <c r="AL11">
        <f t="shared" si="5"/>
        <v>0</v>
      </c>
    </row>
    <row r="12" spans="1:41" ht="13.8" x14ac:dyDescent="0.25">
      <c r="A12" s="95">
        <v>43870</v>
      </c>
      <c r="B12" s="81">
        <v>0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1"/>
        <v>0</v>
      </c>
      <c r="H12" s="81">
        <f t="shared" si="2"/>
        <v>0</v>
      </c>
      <c r="I12" s="81">
        <f t="shared" si="3"/>
        <v>0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6">AVERAGE(F6:F12)</f>
        <v>0</v>
      </c>
      <c r="AC12" s="120">
        <f t="shared" si="6"/>
        <v>0</v>
      </c>
      <c r="AL12">
        <f t="shared" si="5"/>
        <v>0</v>
      </c>
      <c r="AO12" s="48"/>
    </row>
    <row r="13" spans="1:41" ht="13.8" x14ac:dyDescent="0.25">
      <c r="A13" s="95">
        <v>43871</v>
      </c>
      <c r="B13" s="81">
        <v>0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0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6"/>
        <v>0</v>
      </c>
      <c r="AC13" s="120">
        <f t="shared" si="6"/>
        <v>0</v>
      </c>
      <c r="AL13">
        <f t="shared" si="5"/>
        <v>0</v>
      </c>
      <c r="AO13" s="48"/>
    </row>
    <row r="14" spans="1:41" ht="13.8" x14ac:dyDescent="0.25">
      <c r="A14" s="95">
        <v>43872</v>
      </c>
      <c r="B14" s="81">
        <v>0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1"/>
        <v>0</v>
      </c>
      <c r="H14" s="81">
        <f t="shared" si="2"/>
        <v>0</v>
      </c>
      <c r="I14" s="81">
        <f t="shared" si="3"/>
        <v>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6"/>
        <v>0</v>
      </c>
      <c r="AC14" s="120">
        <f t="shared" si="6"/>
        <v>0</v>
      </c>
      <c r="AL14">
        <f t="shared" si="5"/>
        <v>0</v>
      </c>
      <c r="AO14" s="48"/>
    </row>
    <row r="15" spans="1:41" ht="13.8" x14ac:dyDescent="0.25">
      <c r="A15" s="95">
        <v>43873</v>
      </c>
      <c r="B15" s="81">
        <v>0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1"/>
        <v>0</v>
      </c>
      <c r="H15" s="81">
        <f t="shared" si="2"/>
        <v>0</v>
      </c>
      <c r="I15" s="81">
        <f t="shared" si="3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6"/>
        <v>0</v>
      </c>
      <c r="AC15" s="120">
        <f t="shared" si="6"/>
        <v>0</v>
      </c>
      <c r="AL15">
        <f t="shared" si="5"/>
        <v>0</v>
      </c>
      <c r="AO15" s="48"/>
    </row>
    <row r="16" spans="1:41" ht="13.8" x14ac:dyDescent="0.25">
      <c r="A16" s="95">
        <v>43874</v>
      </c>
      <c r="B16" s="81">
        <v>0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6"/>
        <v>0</v>
      </c>
      <c r="AC16" s="120">
        <f t="shared" si="6"/>
        <v>0</v>
      </c>
      <c r="AL16">
        <f t="shared" si="5"/>
        <v>0</v>
      </c>
      <c r="AO16" s="48"/>
    </row>
    <row r="17" spans="1:41" ht="13.8" x14ac:dyDescent="0.25">
      <c r="A17" s="95">
        <v>43875</v>
      </c>
      <c r="B17" s="81">
        <v>0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6"/>
        <v>0</v>
      </c>
      <c r="AC17" s="120">
        <f t="shared" si="6"/>
        <v>0</v>
      </c>
      <c r="AL17">
        <f t="shared" si="5"/>
        <v>0</v>
      </c>
      <c r="AO17" s="48"/>
    </row>
    <row r="18" spans="1:41" ht="13.8" x14ac:dyDescent="0.25">
      <c r="A18" s="95">
        <v>43876</v>
      </c>
      <c r="B18" s="81">
        <v>0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1"/>
        <v>0</v>
      </c>
      <c r="H18" s="81">
        <f t="shared" si="2"/>
        <v>0</v>
      </c>
      <c r="I18" s="81">
        <f t="shared" si="3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6"/>
        <v>0</v>
      </c>
      <c r="AC18" s="120">
        <f t="shared" si="6"/>
        <v>0</v>
      </c>
      <c r="AL18">
        <f t="shared" si="5"/>
        <v>0</v>
      </c>
      <c r="AO18" s="48"/>
    </row>
    <row r="19" spans="1:41" ht="13.8" x14ac:dyDescent="0.25">
      <c r="A19" s="95">
        <v>43877</v>
      </c>
      <c r="B19" s="81">
        <v>0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6"/>
        <v>0</v>
      </c>
      <c r="AC19" s="120">
        <f t="shared" si="6"/>
        <v>0</v>
      </c>
      <c r="AL19">
        <f t="shared" si="5"/>
        <v>0</v>
      </c>
      <c r="AO19" s="48"/>
    </row>
    <row r="20" spans="1:41" ht="13.8" x14ac:dyDescent="0.25">
      <c r="A20" s="95">
        <v>43878</v>
      </c>
      <c r="B20" s="81">
        <v>0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6"/>
        <v>0</v>
      </c>
      <c r="AC20" s="120">
        <f t="shared" si="6"/>
        <v>0</v>
      </c>
      <c r="AL20">
        <f t="shared" si="5"/>
        <v>0</v>
      </c>
      <c r="AO20" s="48"/>
    </row>
    <row r="21" spans="1:41" ht="13.8" x14ac:dyDescent="0.25">
      <c r="A21" s="95">
        <v>43879</v>
      </c>
      <c r="B21" s="81">
        <v>0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6"/>
        <v>0</v>
      </c>
      <c r="AC21" s="120">
        <f t="shared" si="6"/>
        <v>0</v>
      </c>
      <c r="AL21">
        <f t="shared" si="5"/>
        <v>0</v>
      </c>
      <c r="AO21" s="48"/>
    </row>
    <row r="22" spans="1:41" ht="13.8" x14ac:dyDescent="0.25">
      <c r="A22" s="95">
        <v>43880</v>
      </c>
      <c r="B22" s="81">
        <v>0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6"/>
        <v>0</v>
      </c>
      <c r="AC22" s="120">
        <f t="shared" si="6"/>
        <v>0</v>
      </c>
      <c r="AL22">
        <f t="shared" si="5"/>
        <v>0</v>
      </c>
      <c r="AO22" s="48"/>
    </row>
    <row r="23" spans="1:41" ht="13.8" x14ac:dyDescent="0.25">
      <c r="A23" s="95">
        <v>43881</v>
      </c>
      <c r="B23" s="81">
        <v>0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6"/>
        <v>0</v>
      </c>
      <c r="AC23" s="120">
        <f t="shared" si="6"/>
        <v>0</v>
      </c>
      <c r="AL23">
        <f t="shared" si="5"/>
        <v>0</v>
      </c>
      <c r="AO23" s="48"/>
    </row>
    <row r="24" spans="1:41" ht="13.8" x14ac:dyDescent="0.25">
      <c r="A24" s="95">
        <v>43882</v>
      </c>
      <c r="B24" s="81">
        <v>0</v>
      </c>
      <c r="C24" s="81">
        <v>0</v>
      </c>
      <c r="D24" s="81">
        <v>0</v>
      </c>
      <c r="E24" s="81"/>
      <c r="F24" s="81">
        <f t="shared" si="0"/>
        <v>0</v>
      </c>
      <c r="G24" s="81">
        <f t="shared" si="1"/>
        <v>0</v>
      </c>
      <c r="H24" s="81">
        <f t="shared" si="2"/>
        <v>0</v>
      </c>
      <c r="I24" s="81">
        <f t="shared" si="3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6"/>
        <v>0</v>
      </c>
      <c r="AC24" s="120">
        <f t="shared" si="6"/>
        <v>0</v>
      </c>
      <c r="AL24">
        <f t="shared" si="5"/>
        <v>0</v>
      </c>
      <c r="AO24" s="48"/>
    </row>
    <row r="25" spans="1:41" ht="13.8" x14ac:dyDescent="0.25">
      <c r="A25" s="95">
        <v>43883</v>
      </c>
      <c r="B25" s="81">
        <v>0</v>
      </c>
      <c r="C25" s="81">
        <v>0</v>
      </c>
      <c r="D25" s="81">
        <v>0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6"/>
        <v>0</v>
      </c>
      <c r="AC25" s="120">
        <f t="shared" si="6"/>
        <v>0</v>
      </c>
      <c r="AL25">
        <f t="shared" si="5"/>
        <v>0</v>
      </c>
      <c r="AO25" s="48"/>
    </row>
    <row r="26" spans="1:41" ht="13.8" x14ac:dyDescent="0.25">
      <c r="A26" s="95">
        <v>43884</v>
      </c>
      <c r="B26" s="81">
        <v>0</v>
      </c>
      <c r="C26" s="81">
        <v>0</v>
      </c>
      <c r="D26" s="81">
        <v>0</v>
      </c>
      <c r="E26" s="81"/>
      <c r="F26" s="81">
        <f t="shared" si="0"/>
        <v>0</v>
      </c>
      <c r="G26" s="81">
        <f t="shared" si="1"/>
        <v>0</v>
      </c>
      <c r="H26" s="81">
        <f t="shared" si="2"/>
        <v>0</v>
      </c>
      <c r="I26" s="81">
        <f t="shared" si="3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6"/>
        <v>0</v>
      </c>
      <c r="AC26" s="120">
        <f t="shared" si="6"/>
        <v>0</v>
      </c>
      <c r="AL26">
        <f t="shared" si="5"/>
        <v>0</v>
      </c>
      <c r="AO26" s="48"/>
    </row>
    <row r="27" spans="1:41" ht="13.8" x14ac:dyDescent="0.25">
      <c r="A27" s="95">
        <v>43885</v>
      </c>
      <c r="B27" s="81">
        <v>0</v>
      </c>
      <c r="C27" s="81">
        <v>0</v>
      </c>
      <c r="D27" s="81">
        <v>0</v>
      </c>
      <c r="E27" s="81"/>
      <c r="F27" s="81">
        <f t="shared" si="0"/>
        <v>0</v>
      </c>
      <c r="G27" s="81">
        <f t="shared" si="1"/>
        <v>0</v>
      </c>
      <c r="H27" s="81">
        <f t="shared" si="2"/>
        <v>0</v>
      </c>
      <c r="I27" s="81">
        <f t="shared" si="3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6"/>
        <v>0</v>
      </c>
      <c r="AC27" s="120">
        <f t="shared" si="6"/>
        <v>0</v>
      </c>
      <c r="AL27">
        <f t="shared" si="5"/>
        <v>0</v>
      </c>
      <c r="AO27" s="48"/>
    </row>
    <row r="28" spans="1:41" ht="13.8" x14ac:dyDescent="0.25">
      <c r="A28" s="95">
        <v>43886</v>
      </c>
      <c r="B28" s="81">
        <v>2</v>
      </c>
      <c r="C28" s="81">
        <v>0</v>
      </c>
      <c r="D28" s="81">
        <v>0</v>
      </c>
      <c r="E28" s="81"/>
      <c r="F28" s="81">
        <f t="shared" si="0"/>
        <v>2</v>
      </c>
      <c r="G28" s="81">
        <f t="shared" si="1"/>
        <v>0</v>
      </c>
      <c r="H28" s="81">
        <f t="shared" si="2"/>
        <v>0</v>
      </c>
      <c r="I28" s="81">
        <f t="shared" si="3"/>
        <v>2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7">AVERAGE(F22:F28)</f>
        <v>0.2857142857142857</v>
      </c>
      <c r="AC28" s="120">
        <f t="shared" si="7"/>
        <v>0</v>
      </c>
      <c r="AL28">
        <f t="shared" si="5"/>
        <v>0</v>
      </c>
      <c r="AO28" s="48"/>
    </row>
    <row r="29" spans="1:41" ht="13.8" x14ac:dyDescent="0.25">
      <c r="A29" s="95">
        <v>43887</v>
      </c>
      <c r="B29" s="81">
        <v>2</v>
      </c>
      <c r="C29" s="81">
        <v>0</v>
      </c>
      <c r="D29" s="81">
        <v>0</v>
      </c>
      <c r="E29" s="81"/>
      <c r="F29" s="81">
        <f t="shared" si="0"/>
        <v>0</v>
      </c>
      <c r="G29" s="81">
        <f t="shared" si="1"/>
        <v>0</v>
      </c>
      <c r="H29" s="81">
        <f t="shared" si="2"/>
        <v>0</v>
      </c>
      <c r="I29" s="81">
        <f t="shared" si="3"/>
        <v>2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7"/>
        <v>0.2857142857142857</v>
      </c>
      <c r="AC29" s="120">
        <f t="shared" si="7"/>
        <v>0</v>
      </c>
      <c r="AL29">
        <f t="shared" si="5"/>
        <v>0</v>
      </c>
      <c r="AO29" s="48"/>
    </row>
    <row r="30" spans="1:41" ht="13.8" x14ac:dyDescent="0.25">
      <c r="A30" s="95">
        <v>43888</v>
      </c>
      <c r="B30" s="81">
        <v>3</v>
      </c>
      <c r="C30" s="81">
        <v>0</v>
      </c>
      <c r="D30" s="81">
        <v>0</v>
      </c>
      <c r="E30" s="81"/>
      <c r="F30" s="81">
        <f t="shared" si="0"/>
        <v>1</v>
      </c>
      <c r="G30" s="81">
        <f t="shared" si="1"/>
        <v>0</v>
      </c>
      <c r="H30" s="81">
        <f t="shared" si="2"/>
        <v>0</v>
      </c>
      <c r="I30" s="81">
        <f t="shared" si="3"/>
        <v>3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7"/>
        <v>0.42857142857142855</v>
      </c>
      <c r="AC30" s="120">
        <f t="shared" si="7"/>
        <v>0</v>
      </c>
      <c r="AL30">
        <f t="shared" si="5"/>
        <v>0</v>
      </c>
      <c r="AO30" s="48"/>
    </row>
    <row r="31" spans="1:41" ht="13.8" x14ac:dyDescent="0.25">
      <c r="A31" s="95">
        <v>43889</v>
      </c>
      <c r="B31" s="81">
        <v>3</v>
      </c>
      <c r="C31" s="81">
        <v>0</v>
      </c>
      <c r="D31" s="81">
        <v>0</v>
      </c>
      <c r="E31" s="81"/>
      <c r="F31" s="81">
        <f t="shared" si="0"/>
        <v>0</v>
      </c>
      <c r="G31" s="81">
        <f t="shared" si="1"/>
        <v>0</v>
      </c>
      <c r="H31" s="81">
        <f t="shared" si="2"/>
        <v>0</v>
      </c>
      <c r="I31" s="81">
        <f t="shared" si="3"/>
        <v>3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7"/>
        <v>0.42857142857142855</v>
      </c>
      <c r="AC31" s="120">
        <f t="shared" si="7"/>
        <v>0</v>
      </c>
      <c r="AL31">
        <f t="shared" si="5"/>
        <v>0</v>
      </c>
      <c r="AO31" s="48"/>
    </row>
    <row r="32" spans="1:41" ht="13.8" x14ac:dyDescent="0.25">
      <c r="A32" s="95">
        <v>43890</v>
      </c>
      <c r="B32" s="81">
        <v>9</v>
      </c>
      <c r="C32" s="81">
        <v>0</v>
      </c>
      <c r="D32" s="81">
        <v>0</v>
      </c>
      <c r="E32" s="81"/>
      <c r="F32" s="81">
        <f t="shared" si="0"/>
        <v>6</v>
      </c>
      <c r="G32" s="81">
        <f t="shared" si="1"/>
        <v>0</v>
      </c>
      <c r="H32" s="81">
        <f t="shared" si="2"/>
        <v>0</v>
      </c>
      <c r="I32" s="81">
        <f t="shared" si="3"/>
        <v>9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7"/>
        <v>1.2857142857142858</v>
      </c>
      <c r="AC32" s="120">
        <f t="shared" si="7"/>
        <v>0</v>
      </c>
      <c r="AL32">
        <f t="shared" si="5"/>
        <v>0</v>
      </c>
      <c r="AO32" s="48"/>
    </row>
    <row r="33" spans="1:41" ht="13.8" x14ac:dyDescent="0.25">
      <c r="A33" s="95">
        <v>43891</v>
      </c>
      <c r="B33" s="81">
        <v>14</v>
      </c>
      <c r="C33" s="81">
        <v>0</v>
      </c>
      <c r="D33" s="81">
        <v>0</v>
      </c>
      <c r="E33" s="81"/>
      <c r="F33" s="81">
        <f t="shared" si="0"/>
        <v>5</v>
      </c>
      <c r="G33" s="81">
        <f t="shared" si="1"/>
        <v>0</v>
      </c>
      <c r="H33" s="81">
        <f t="shared" si="2"/>
        <v>0</v>
      </c>
      <c r="I33" s="81">
        <f t="shared" si="3"/>
        <v>14</v>
      </c>
      <c r="J33" s="82">
        <f>F33/I32*$B$2/($B$2-B32)</f>
        <v>0.55555611071700817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0</v>
      </c>
      <c r="O33" s="84"/>
      <c r="P33" s="85">
        <f>D33/B33</f>
        <v>0</v>
      </c>
      <c r="Q33" s="87">
        <f>N33</f>
        <v>0</v>
      </c>
      <c r="R33" s="96">
        <f t="shared" ref="R33" si="8">IF(P33="","",1-SUM(P33:Q33))</f>
        <v>1</v>
      </c>
      <c r="AB33" s="119">
        <f t="shared" si="7"/>
        <v>2</v>
      </c>
      <c r="AC33" s="120">
        <f t="shared" si="7"/>
        <v>0</v>
      </c>
      <c r="AL33">
        <f t="shared" si="5"/>
        <v>0</v>
      </c>
      <c r="AO33" s="48"/>
    </row>
    <row r="34" spans="1:41" ht="13.8" x14ac:dyDescent="0.25">
      <c r="A34" s="95">
        <v>43892</v>
      </c>
      <c r="B34" s="81">
        <v>18</v>
      </c>
      <c r="C34" s="81">
        <v>0</v>
      </c>
      <c r="D34" s="81">
        <v>0</v>
      </c>
      <c r="E34" s="81"/>
      <c r="F34" s="81">
        <f t="shared" si="0"/>
        <v>4</v>
      </c>
      <c r="G34" s="81">
        <f t="shared" si="1"/>
        <v>0</v>
      </c>
      <c r="H34" s="81">
        <f t="shared" si="2"/>
        <v>0</v>
      </c>
      <c r="I34" s="81">
        <f t="shared" si="3"/>
        <v>18</v>
      </c>
      <c r="J34" s="82">
        <f t="shared" ref="J34:J72" si="9">F34/I33*$B$2/($B$2-B33)</f>
        <v>0.28571472984369434</v>
      </c>
      <c r="K34" s="82">
        <f t="shared" ref="K34:K69" si="10">G34/I33</f>
        <v>0</v>
      </c>
      <c r="L34" s="82">
        <f t="shared" ref="L34:L69" si="11">H34/I33</f>
        <v>0</v>
      </c>
      <c r="M34" s="81">
        <v>0</v>
      </c>
      <c r="N34" s="84">
        <f t="shared" ref="N34:N82" si="12">C34/B34</f>
        <v>0</v>
      </c>
      <c r="O34" s="84"/>
      <c r="P34" s="85">
        <f t="shared" ref="P34:P97" si="13">D34/B34</f>
        <v>0</v>
      </c>
      <c r="Q34" s="87">
        <f t="shared" ref="Q34:Q97" si="14">N34</f>
        <v>0</v>
      </c>
      <c r="R34" s="96">
        <f t="shared" ref="R34:R97" si="15">IF(P34="","",1-SUM(P34:Q34))</f>
        <v>1</v>
      </c>
      <c r="AB34" s="119">
        <f t="shared" si="7"/>
        <v>2.5714285714285716</v>
      </c>
      <c r="AC34" s="120">
        <f t="shared" si="7"/>
        <v>0</v>
      </c>
      <c r="AL34">
        <f t="shared" si="5"/>
        <v>0</v>
      </c>
      <c r="AO34" s="48"/>
    </row>
    <row r="35" spans="1:41" ht="13.8" x14ac:dyDescent="0.25">
      <c r="A35" s="95">
        <v>43893</v>
      </c>
      <c r="B35" s="81">
        <v>21</v>
      </c>
      <c r="C35" s="81">
        <v>0</v>
      </c>
      <c r="D35" s="81">
        <v>0</v>
      </c>
      <c r="E35" s="81">
        <v>2683</v>
      </c>
      <c r="F35" s="81">
        <f t="shared" si="0"/>
        <v>3</v>
      </c>
      <c r="G35" s="81">
        <f t="shared" si="1"/>
        <v>0</v>
      </c>
      <c r="H35" s="81">
        <f t="shared" si="2"/>
        <v>0</v>
      </c>
      <c r="I35" s="81">
        <f t="shared" si="3"/>
        <v>21</v>
      </c>
      <c r="J35" s="82">
        <f t="shared" si="9"/>
        <v>0.16666699976387109</v>
      </c>
      <c r="K35" s="82">
        <f t="shared" si="10"/>
        <v>0</v>
      </c>
      <c r="L35" s="82">
        <f t="shared" si="11"/>
        <v>0</v>
      </c>
      <c r="M35" s="83">
        <v>0</v>
      </c>
      <c r="N35" s="84">
        <f t="shared" si="12"/>
        <v>0</v>
      </c>
      <c r="O35" s="84"/>
      <c r="P35" s="85">
        <f t="shared" si="13"/>
        <v>0</v>
      </c>
      <c r="Q35" s="87">
        <f t="shared" si="14"/>
        <v>0</v>
      </c>
      <c r="R35" s="96">
        <f t="shared" si="15"/>
        <v>1</v>
      </c>
      <c r="AB35" s="119">
        <f t="shared" si="7"/>
        <v>2.7142857142857144</v>
      </c>
      <c r="AC35" s="120">
        <f t="shared" si="7"/>
        <v>0</v>
      </c>
      <c r="AL35">
        <f t="shared" si="5"/>
        <v>2683</v>
      </c>
      <c r="AM35">
        <f>AL35-AL34</f>
        <v>2683</v>
      </c>
      <c r="AO35" s="48"/>
    </row>
    <row r="36" spans="1:41" ht="13.8" x14ac:dyDescent="0.25">
      <c r="A36" s="95">
        <v>43894</v>
      </c>
      <c r="B36" s="81">
        <v>29</v>
      </c>
      <c r="C36" s="81">
        <v>0</v>
      </c>
      <c r="D36" s="81">
        <v>0</v>
      </c>
      <c r="E36" s="81">
        <v>3138</v>
      </c>
      <c r="F36" s="81">
        <f t="shared" si="0"/>
        <v>8</v>
      </c>
      <c r="G36" s="81">
        <f t="shared" si="1"/>
        <v>0</v>
      </c>
      <c r="H36" s="81">
        <f t="shared" si="2"/>
        <v>0</v>
      </c>
      <c r="I36" s="81">
        <f t="shared" si="3"/>
        <v>29</v>
      </c>
      <c r="J36" s="82">
        <f t="shared" si="9"/>
        <v>0.3809532692118886</v>
      </c>
      <c r="K36" s="82">
        <f t="shared" si="10"/>
        <v>0</v>
      </c>
      <c r="L36" s="82">
        <f t="shared" si="11"/>
        <v>0</v>
      </c>
      <c r="M36" s="81">
        <v>0</v>
      </c>
      <c r="N36" s="84">
        <f t="shared" si="12"/>
        <v>0</v>
      </c>
      <c r="O36" s="84"/>
      <c r="P36" s="85">
        <f t="shared" si="13"/>
        <v>0</v>
      </c>
      <c r="Q36" s="87">
        <f t="shared" si="14"/>
        <v>0</v>
      </c>
      <c r="R36" s="96">
        <f t="shared" si="15"/>
        <v>1</v>
      </c>
      <c r="AB36" s="119">
        <f t="shared" si="7"/>
        <v>3.8571428571428572</v>
      </c>
      <c r="AC36" s="120">
        <f t="shared" si="7"/>
        <v>0</v>
      </c>
      <c r="AL36">
        <f t="shared" si="5"/>
        <v>3138</v>
      </c>
      <c r="AM36">
        <f t="shared" ref="AM36:AM99" si="16">AL36-AL35</f>
        <v>455</v>
      </c>
      <c r="AO36" s="48"/>
    </row>
    <row r="37" spans="1:41" ht="13.8" x14ac:dyDescent="0.25">
      <c r="A37" s="95">
        <v>43895</v>
      </c>
      <c r="B37" s="81">
        <v>41</v>
      </c>
      <c r="C37" s="81">
        <v>0</v>
      </c>
      <c r="D37" s="81">
        <v>0</v>
      </c>
      <c r="E37" s="81">
        <v>3711</v>
      </c>
      <c r="F37" s="81">
        <f t="shared" ref="F37:F55" si="17">B37-B36</f>
        <v>12</v>
      </c>
      <c r="G37" s="81">
        <f t="shared" ref="G37:G55" si="18">C37-C36</f>
        <v>0</v>
      </c>
      <c r="H37" s="81">
        <f t="shared" ref="H37:H55" si="19">D37-D36</f>
        <v>0</v>
      </c>
      <c r="I37" s="81">
        <f t="shared" si="3"/>
        <v>41</v>
      </c>
      <c r="J37" s="82">
        <f t="shared" si="9"/>
        <v>0.41379443583872089</v>
      </c>
      <c r="K37" s="82">
        <f t="shared" si="10"/>
        <v>0</v>
      </c>
      <c r="L37" s="82">
        <f t="shared" si="11"/>
        <v>0</v>
      </c>
      <c r="M37" s="83">
        <v>0</v>
      </c>
      <c r="N37" s="84">
        <f t="shared" si="12"/>
        <v>0</v>
      </c>
      <c r="O37" s="84"/>
      <c r="P37" s="85">
        <f t="shared" si="13"/>
        <v>0</v>
      </c>
      <c r="Q37" s="87">
        <f t="shared" si="14"/>
        <v>0</v>
      </c>
      <c r="R37" s="96">
        <f t="shared" si="15"/>
        <v>1</v>
      </c>
      <c r="AB37" s="119">
        <f t="shared" si="7"/>
        <v>5.4285714285714288</v>
      </c>
      <c r="AC37" s="120">
        <f t="shared" si="7"/>
        <v>0</v>
      </c>
      <c r="AL37">
        <f t="shared" si="5"/>
        <v>3711</v>
      </c>
      <c r="AM37">
        <f t="shared" si="16"/>
        <v>573</v>
      </c>
      <c r="AO37" s="48"/>
    </row>
    <row r="38" spans="1:41" ht="13.8" x14ac:dyDescent="0.25">
      <c r="A38" s="95">
        <v>43896</v>
      </c>
      <c r="B38" s="81">
        <v>55</v>
      </c>
      <c r="C38" s="81">
        <v>0</v>
      </c>
      <c r="D38" s="81">
        <v>0</v>
      </c>
      <c r="E38" s="81">
        <v>4000</v>
      </c>
      <c r="F38" s="81">
        <f t="shared" si="17"/>
        <v>14</v>
      </c>
      <c r="G38" s="81">
        <f t="shared" si="18"/>
        <v>0</v>
      </c>
      <c r="H38" s="81">
        <f t="shared" si="19"/>
        <v>0</v>
      </c>
      <c r="I38" s="81">
        <f t="shared" si="3"/>
        <v>55</v>
      </c>
      <c r="J38" s="82">
        <f t="shared" si="9"/>
        <v>0.34146496909173674</v>
      </c>
      <c r="K38" s="82">
        <f t="shared" si="10"/>
        <v>0</v>
      </c>
      <c r="L38" s="82">
        <f t="shared" si="11"/>
        <v>0</v>
      </c>
      <c r="M38" s="81">
        <v>0</v>
      </c>
      <c r="N38" s="84">
        <f t="shared" si="12"/>
        <v>0</v>
      </c>
      <c r="O38" s="84"/>
      <c r="P38" s="85">
        <f t="shared" si="13"/>
        <v>0</v>
      </c>
      <c r="Q38" s="87">
        <f t="shared" si="14"/>
        <v>0</v>
      </c>
      <c r="R38" s="96">
        <f t="shared" si="15"/>
        <v>1</v>
      </c>
      <c r="AB38" s="119">
        <f t="shared" si="7"/>
        <v>7.4285714285714288</v>
      </c>
      <c r="AC38" s="120">
        <f t="shared" si="7"/>
        <v>0</v>
      </c>
      <c r="AL38">
        <f t="shared" si="5"/>
        <v>4000</v>
      </c>
      <c r="AM38">
        <f t="shared" si="16"/>
        <v>289</v>
      </c>
      <c r="AO38" s="48"/>
    </row>
    <row r="39" spans="1:41" ht="13.8" x14ac:dyDescent="0.25">
      <c r="A39" s="95">
        <v>43897</v>
      </c>
      <c r="B39" s="81">
        <v>79</v>
      </c>
      <c r="C39" s="81">
        <v>0</v>
      </c>
      <c r="D39" s="81">
        <v>0</v>
      </c>
      <c r="E39" s="81">
        <v>4308</v>
      </c>
      <c r="F39" s="81">
        <f t="shared" si="17"/>
        <v>24</v>
      </c>
      <c r="G39" s="81">
        <f t="shared" si="18"/>
        <v>0</v>
      </c>
      <c r="H39" s="81">
        <f t="shared" si="19"/>
        <v>0</v>
      </c>
      <c r="I39" s="81">
        <f t="shared" si="3"/>
        <v>79</v>
      </c>
      <c r="J39" s="82">
        <f t="shared" si="9"/>
        <v>0.43636630115221925</v>
      </c>
      <c r="K39" s="82">
        <f t="shared" si="10"/>
        <v>0</v>
      </c>
      <c r="L39" s="82">
        <f t="shared" si="11"/>
        <v>0</v>
      </c>
      <c r="M39" s="81">
        <v>0</v>
      </c>
      <c r="N39" s="84">
        <f t="shared" si="12"/>
        <v>0</v>
      </c>
      <c r="O39" s="84"/>
      <c r="P39" s="85">
        <f t="shared" si="13"/>
        <v>0</v>
      </c>
      <c r="Q39" s="87">
        <f t="shared" si="14"/>
        <v>0</v>
      </c>
      <c r="R39" s="96">
        <f t="shared" si="15"/>
        <v>1</v>
      </c>
      <c r="AB39" s="119">
        <f t="shared" si="7"/>
        <v>10</v>
      </c>
      <c r="AC39" s="120">
        <f t="shared" si="7"/>
        <v>0</v>
      </c>
      <c r="AL39">
        <f t="shared" si="5"/>
        <v>4308</v>
      </c>
      <c r="AM39">
        <f t="shared" si="16"/>
        <v>308</v>
      </c>
      <c r="AO39" s="48"/>
    </row>
    <row r="40" spans="1:41" ht="13.8" x14ac:dyDescent="0.25">
      <c r="A40" s="95">
        <v>43898</v>
      </c>
      <c r="B40" s="81">
        <v>104</v>
      </c>
      <c r="C40" s="81">
        <v>0</v>
      </c>
      <c r="D40" s="81">
        <v>0</v>
      </c>
      <c r="E40" s="81">
        <v>4509</v>
      </c>
      <c r="F40" s="81">
        <f t="shared" si="17"/>
        <v>25</v>
      </c>
      <c r="G40" s="81">
        <f t="shared" si="18"/>
        <v>0</v>
      </c>
      <c r="H40" s="81">
        <f t="shared" si="19"/>
        <v>0</v>
      </c>
      <c r="I40" s="81">
        <f t="shared" si="3"/>
        <v>104</v>
      </c>
      <c r="J40" s="82">
        <f t="shared" si="9"/>
        <v>0.31645847203136918</v>
      </c>
      <c r="K40" s="82">
        <f t="shared" si="10"/>
        <v>0</v>
      </c>
      <c r="L40" s="82">
        <f t="shared" si="11"/>
        <v>0</v>
      </c>
      <c r="M40" s="81">
        <v>0</v>
      </c>
      <c r="N40" s="84">
        <f t="shared" si="12"/>
        <v>0</v>
      </c>
      <c r="O40" s="84"/>
      <c r="P40" s="85">
        <f t="shared" si="13"/>
        <v>0</v>
      </c>
      <c r="Q40" s="87">
        <f t="shared" si="14"/>
        <v>0</v>
      </c>
      <c r="R40" s="96">
        <f t="shared" si="15"/>
        <v>1</v>
      </c>
      <c r="AB40" s="119">
        <f t="shared" si="7"/>
        <v>12.857142857142858</v>
      </c>
      <c r="AC40" s="120">
        <f t="shared" si="7"/>
        <v>0</v>
      </c>
      <c r="AL40">
        <f t="shared" si="5"/>
        <v>4509</v>
      </c>
      <c r="AM40">
        <f t="shared" si="16"/>
        <v>201</v>
      </c>
      <c r="AO40" s="48"/>
    </row>
    <row r="41" spans="1:41" ht="13.8" x14ac:dyDescent="0.25">
      <c r="A41" s="95">
        <v>43899</v>
      </c>
      <c r="B41" s="81">
        <v>131</v>
      </c>
      <c r="C41" s="81">
        <v>0</v>
      </c>
      <c r="D41" s="81">
        <v>2</v>
      </c>
      <c r="E41" s="81">
        <v>4734</v>
      </c>
      <c r="F41" s="81">
        <f t="shared" si="17"/>
        <v>27</v>
      </c>
      <c r="G41" s="81">
        <f t="shared" si="18"/>
        <v>0</v>
      </c>
      <c r="H41" s="81">
        <f t="shared" si="19"/>
        <v>2</v>
      </c>
      <c r="I41" s="81">
        <f t="shared" si="3"/>
        <v>129</v>
      </c>
      <c r="J41" s="82">
        <f t="shared" si="9"/>
        <v>0.25961838251885083</v>
      </c>
      <c r="K41" s="82">
        <f t="shared" si="10"/>
        <v>0</v>
      </c>
      <c r="L41" s="82">
        <f t="shared" si="11"/>
        <v>1.9230769230769232E-2</v>
      </c>
      <c r="M41" s="81">
        <f t="shared" ref="M41:M65" si="20">J41/(K41+L41)</f>
        <v>13.500155890980242</v>
      </c>
      <c r="N41" s="84">
        <f t="shared" si="12"/>
        <v>0</v>
      </c>
      <c r="O41" s="84"/>
      <c r="P41" s="85">
        <f t="shared" si="13"/>
        <v>1.5267175572519083E-2</v>
      </c>
      <c r="Q41" s="87">
        <f t="shared" si="14"/>
        <v>0</v>
      </c>
      <c r="R41" s="96">
        <f t="shared" si="15"/>
        <v>0.98473282442748089</v>
      </c>
      <c r="AB41" s="119">
        <f t="shared" si="7"/>
        <v>16.142857142857142</v>
      </c>
      <c r="AC41" s="120">
        <f t="shared" si="7"/>
        <v>0</v>
      </c>
      <c r="AL41">
        <f t="shared" si="5"/>
        <v>4734</v>
      </c>
      <c r="AM41">
        <f t="shared" si="16"/>
        <v>225</v>
      </c>
      <c r="AO41" s="48"/>
    </row>
    <row r="42" spans="1:41" ht="13.8" x14ac:dyDescent="0.25">
      <c r="A42" s="95">
        <v>43900</v>
      </c>
      <c r="B42" s="81">
        <v>182</v>
      </c>
      <c r="C42" s="81">
        <v>0</v>
      </c>
      <c r="D42" s="81">
        <v>4</v>
      </c>
      <c r="E42" s="81">
        <v>5026</v>
      </c>
      <c r="F42" s="81">
        <f t="shared" si="17"/>
        <v>51</v>
      </c>
      <c r="G42" s="81">
        <f t="shared" si="18"/>
        <v>0</v>
      </c>
      <c r="H42" s="81">
        <f t="shared" si="19"/>
        <v>2</v>
      </c>
      <c r="I42" s="81">
        <f t="shared" si="3"/>
        <v>178</v>
      </c>
      <c r="J42" s="82">
        <f t="shared" si="9"/>
        <v>0.39535458772698895</v>
      </c>
      <c r="K42" s="82">
        <f t="shared" si="10"/>
        <v>0</v>
      </c>
      <c r="L42" s="82">
        <f t="shared" si="11"/>
        <v>1.5503875968992248E-2</v>
      </c>
      <c r="M42" s="81">
        <f t="shared" si="20"/>
        <v>25.500370908390789</v>
      </c>
      <c r="N42" s="84">
        <f t="shared" si="12"/>
        <v>0</v>
      </c>
      <c r="O42" s="84"/>
      <c r="P42" s="85">
        <f t="shared" si="13"/>
        <v>2.197802197802198E-2</v>
      </c>
      <c r="Q42" s="87">
        <f t="shared" si="14"/>
        <v>0</v>
      </c>
      <c r="R42" s="96">
        <f t="shared" si="15"/>
        <v>0.97802197802197799</v>
      </c>
      <c r="AB42" s="119">
        <f t="shared" si="7"/>
        <v>23</v>
      </c>
      <c r="AC42" s="120">
        <f t="shared" si="7"/>
        <v>0</v>
      </c>
      <c r="AL42">
        <f t="shared" si="5"/>
        <v>5026</v>
      </c>
      <c r="AM42">
        <f t="shared" si="16"/>
        <v>292</v>
      </c>
      <c r="AN42">
        <f>AVERAGE(AM36:AM42)</f>
        <v>334.71428571428572</v>
      </c>
      <c r="AO42" s="3">
        <f t="shared" ref="AO42:AO75" si="21">AN42/$B$2</f>
        <v>3.7164056675519528E-5</v>
      </c>
    </row>
    <row r="43" spans="1:41" ht="13.8" x14ac:dyDescent="0.25">
      <c r="A43" s="95">
        <v>43901</v>
      </c>
      <c r="B43" s="81">
        <v>246</v>
      </c>
      <c r="C43" s="81">
        <v>0</v>
      </c>
      <c r="D43" s="81">
        <v>4</v>
      </c>
      <c r="E43" s="81">
        <v>5362</v>
      </c>
      <c r="F43" s="81">
        <f t="shared" si="17"/>
        <v>64</v>
      </c>
      <c r="G43" s="81">
        <f t="shared" si="18"/>
        <v>0</v>
      </c>
      <c r="H43" s="81">
        <f t="shared" si="19"/>
        <v>0</v>
      </c>
      <c r="I43" s="81">
        <f t="shared" si="3"/>
        <v>242</v>
      </c>
      <c r="J43" s="82">
        <f t="shared" si="9"/>
        <v>0.35955782769080347</v>
      </c>
      <c r="K43" s="82">
        <f t="shared" si="10"/>
        <v>0</v>
      </c>
      <c r="L43" s="82">
        <f t="shared" si="11"/>
        <v>0</v>
      </c>
      <c r="M43" s="81">
        <v>0</v>
      </c>
      <c r="N43" s="84">
        <f t="shared" si="12"/>
        <v>0</v>
      </c>
      <c r="O43" s="84"/>
      <c r="P43" s="85">
        <f t="shared" si="13"/>
        <v>1.6260162601626018E-2</v>
      </c>
      <c r="Q43" s="87">
        <f t="shared" si="14"/>
        <v>0</v>
      </c>
      <c r="R43" s="96">
        <f t="shared" si="15"/>
        <v>0.98373983739837401</v>
      </c>
      <c r="AB43" s="119">
        <f t="shared" si="7"/>
        <v>31</v>
      </c>
      <c r="AC43" s="120">
        <f t="shared" si="7"/>
        <v>0</v>
      </c>
      <c r="AL43">
        <f t="shared" si="5"/>
        <v>5362</v>
      </c>
      <c r="AM43">
        <f t="shared" si="16"/>
        <v>336</v>
      </c>
      <c r="AN43">
        <f t="shared" ref="AN43:AN76" si="22">AVERAGE(AM37:AM43)</f>
        <v>317.71428571428572</v>
      </c>
      <c r="AO43" s="3">
        <f t="shared" si="21"/>
        <v>3.5276509622857632E-5</v>
      </c>
    </row>
    <row r="44" spans="1:41" ht="13.8" x14ac:dyDescent="0.25">
      <c r="A44" s="95">
        <v>43902</v>
      </c>
      <c r="B44" s="81">
        <v>302</v>
      </c>
      <c r="C44" s="81">
        <v>1</v>
      </c>
      <c r="D44" s="81">
        <v>4</v>
      </c>
      <c r="E44" s="81">
        <v>5869</v>
      </c>
      <c r="F44" s="81">
        <f t="shared" si="17"/>
        <v>56</v>
      </c>
      <c r="G44" s="81">
        <f t="shared" si="18"/>
        <v>1</v>
      </c>
      <c r="H44" s="81">
        <f t="shared" si="19"/>
        <v>0</v>
      </c>
      <c r="I44" s="81">
        <f t="shared" si="3"/>
        <v>297</v>
      </c>
      <c r="J44" s="82">
        <f t="shared" si="9"/>
        <v>0.23141127942597389</v>
      </c>
      <c r="K44" s="82">
        <f t="shared" si="10"/>
        <v>4.1322314049586778E-3</v>
      </c>
      <c r="L44" s="82">
        <f t="shared" si="11"/>
        <v>0</v>
      </c>
      <c r="M44" s="81">
        <f t="shared" si="20"/>
        <v>56.00152962108568</v>
      </c>
      <c r="N44" s="84">
        <f t="shared" si="12"/>
        <v>3.3112582781456954E-3</v>
      </c>
      <c r="O44" s="84"/>
      <c r="P44" s="85">
        <f t="shared" si="13"/>
        <v>1.3245033112582781E-2</v>
      </c>
      <c r="Q44" s="87">
        <f t="shared" si="14"/>
        <v>3.3112582781456954E-3</v>
      </c>
      <c r="R44" s="96">
        <f t="shared" si="15"/>
        <v>0.98344370860927155</v>
      </c>
      <c r="AB44" s="119">
        <f t="shared" ref="AB44:AC59" si="23">AVERAGE(F38:F44)</f>
        <v>37.285714285714285</v>
      </c>
      <c r="AC44" s="120">
        <f t="shared" si="23"/>
        <v>0.14285714285714285</v>
      </c>
      <c r="AL44">
        <f t="shared" si="5"/>
        <v>5869</v>
      </c>
      <c r="AM44">
        <f t="shared" si="16"/>
        <v>507</v>
      </c>
      <c r="AN44">
        <f t="shared" si="22"/>
        <v>308.28571428571428</v>
      </c>
      <c r="AO44" s="3">
        <f t="shared" si="21"/>
        <v>3.4229634786927504E-5</v>
      </c>
    </row>
    <row r="45" spans="1:41" ht="13.8" x14ac:dyDescent="0.25">
      <c r="A45" s="95">
        <v>43903</v>
      </c>
      <c r="B45" s="81">
        <v>504</v>
      </c>
      <c r="C45" s="81">
        <v>1</v>
      </c>
      <c r="D45" s="81">
        <v>6</v>
      </c>
      <c r="E45" s="81">
        <v>6582</v>
      </c>
      <c r="F45" s="81">
        <f t="shared" si="17"/>
        <v>202</v>
      </c>
      <c r="G45" s="81">
        <f t="shared" si="18"/>
        <v>0</v>
      </c>
      <c r="H45" s="81">
        <f t="shared" si="19"/>
        <v>2</v>
      </c>
      <c r="I45" s="81">
        <f t="shared" si="3"/>
        <v>497</v>
      </c>
      <c r="J45" s="82">
        <f t="shared" si="9"/>
        <v>0.68015748698388545</v>
      </c>
      <c r="K45" s="82">
        <f t="shared" si="10"/>
        <v>0</v>
      </c>
      <c r="L45" s="82">
        <f t="shared" si="11"/>
        <v>6.7340067340067337E-3</v>
      </c>
      <c r="M45" s="81">
        <f t="shared" si="20"/>
        <v>101.003386817107</v>
      </c>
      <c r="N45" s="84">
        <f t="shared" si="12"/>
        <v>1.984126984126984E-3</v>
      </c>
      <c r="O45" s="84"/>
      <c r="P45" s="85">
        <f t="shared" si="13"/>
        <v>1.1904761904761904E-2</v>
      </c>
      <c r="Q45" s="87">
        <f t="shared" si="14"/>
        <v>1.984126984126984E-3</v>
      </c>
      <c r="R45" s="96">
        <f t="shared" si="15"/>
        <v>0.98611111111111116</v>
      </c>
      <c r="AB45" s="119">
        <f t="shared" si="23"/>
        <v>64.142857142857139</v>
      </c>
      <c r="AC45" s="120">
        <f t="shared" si="23"/>
        <v>0.14285714285714285</v>
      </c>
      <c r="AL45">
        <f t="shared" si="5"/>
        <v>6582</v>
      </c>
      <c r="AM45">
        <f t="shared" si="16"/>
        <v>713</v>
      </c>
      <c r="AN45">
        <f t="shared" si="22"/>
        <v>368.85714285714283</v>
      </c>
      <c r="AO45" s="3">
        <f t="shared" si="21"/>
        <v>4.0955012520781649E-5</v>
      </c>
    </row>
    <row r="46" spans="1:41" ht="13.8" x14ac:dyDescent="0.25">
      <c r="A46" s="97">
        <v>43904</v>
      </c>
      <c r="B46" s="88">
        <v>655</v>
      </c>
      <c r="C46" s="88">
        <v>1</v>
      </c>
      <c r="D46" s="88">
        <v>6</v>
      </c>
      <c r="E46" s="88">
        <v>7467</v>
      </c>
      <c r="F46" s="88">
        <f t="shared" si="17"/>
        <v>151</v>
      </c>
      <c r="G46" s="88">
        <f t="shared" si="18"/>
        <v>0</v>
      </c>
      <c r="H46" s="88">
        <f t="shared" si="19"/>
        <v>0</v>
      </c>
      <c r="I46" s="88">
        <f t="shared" si="3"/>
        <v>648</v>
      </c>
      <c r="J46" s="82">
        <f t="shared" si="9"/>
        <v>0.30383994057521885</v>
      </c>
      <c r="K46" s="89">
        <f t="shared" si="10"/>
        <v>0</v>
      </c>
      <c r="L46" s="89">
        <f t="shared" si="11"/>
        <v>0</v>
      </c>
      <c r="M46" s="88">
        <v>0</v>
      </c>
      <c r="N46" s="84">
        <f t="shared" si="12"/>
        <v>1.5267175572519084E-3</v>
      </c>
      <c r="O46" s="84"/>
      <c r="P46" s="85">
        <f t="shared" si="13"/>
        <v>9.1603053435114507E-3</v>
      </c>
      <c r="Q46" s="87">
        <f t="shared" si="14"/>
        <v>1.5267175572519084E-3</v>
      </c>
      <c r="R46" s="96">
        <f t="shared" si="15"/>
        <v>0.9893129770992366</v>
      </c>
      <c r="AB46" s="119">
        <f t="shared" si="23"/>
        <v>82.285714285714292</v>
      </c>
      <c r="AC46" s="120">
        <f t="shared" si="23"/>
        <v>0.14285714285714285</v>
      </c>
      <c r="AL46">
        <f t="shared" si="5"/>
        <v>7467</v>
      </c>
      <c r="AM46">
        <f t="shared" si="16"/>
        <v>885</v>
      </c>
      <c r="AN46">
        <f t="shared" si="22"/>
        <v>451.28571428571428</v>
      </c>
      <c r="AO46" s="3">
        <f t="shared" si="21"/>
        <v>5.0107236465201105E-5</v>
      </c>
    </row>
    <row r="47" spans="1:41" ht="13.8" x14ac:dyDescent="0.25">
      <c r="A47" s="98">
        <v>43905</v>
      </c>
      <c r="B47" s="90">
        <v>860</v>
      </c>
      <c r="C47" s="90">
        <v>1</v>
      </c>
      <c r="D47" s="90">
        <v>6</v>
      </c>
      <c r="E47" s="90">
        <v>8167</v>
      </c>
      <c r="F47" s="90">
        <f t="shared" si="17"/>
        <v>205</v>
      </c>
      <c r="G47" s="90">
        <f t="shared" si="18"/>
        <v>0</v>
      </c>
      <c r="H47" s="90">
        <f t="shared" si="19"/>
        <v>0</v>
      </c>
      <c r="I47" s="90">
        <f t="shared" si="3"/>
        <v>853</v>
      </c>
      <c r="J47" s="91">
        <f t="shared" si="9"/>
        <v>0.31638103384298194</v>
      </c>
      <c r="K47" s="91">
        <f t="shared" si="10"/>
        <v>0</v>
      </c>
      <c r="L47" s="91">
        <f t="shared" si="11"/>
        <v>0</v>
      </c>
      <c r="M47" s="90">
        <v>0</v>
      </c>
      <c r="N47" s="92">
        <f t="shared" si="12"/>
        <v>1.1627906976744186E-3</v>
      </c>
      <c r="O47" s="92"/>
      <c r="P47" s="85">
        <f t="shared" si="13"/>
        <v>6.9767441860465115E-3</v>
      </c>
      <c r="Q47" s="87">
        <f t="shared" si="14"/>
        <v>1.1627906976744186E-3</v>
      </c>
      <c r="R47" s="96">
        <f t="shared" si="15"/>
        <v>0.99186046511627912</v>
      </c>
      <c r="AB47" s="119">
        <f t="shared" si="23"/>
        <v>108</v>
      </c>
      <c r="AC47" s="120">
        <f t="shared" si="23"/>
        <v>0.14285714285714285</v>
      </c>
      <c r="AL47">
        <f t="shared" si="5"/>
        <v>8167</v>
      </c>
      <c r="AM47">
        <f t="shared" si="16"/>
        <v>700</v>
      </c>
      <c r="AN47">
        <f t="shared" si="22"/>
        <v>522.57142857142856</v>
      </c>
      <c r="AO47" s="3">
        <f t="shared" si="21"/>
        <v>5.8022244694430396E-5</v>
      </c>
    </row>
    <row r="48" spans="1:41" ht="13.8" x14ac:dyDescent="0.25">
      <c r="A48" s="97">
        <v>43906</v>
      </c>
      <c r="B48" s="88">
        <v>1018</v>
      </c>
      <c r="C48" s="88">
        <v>3</v>
      </c>
      <c r="D48" s="88">
        <v>6</v>
      </c>
      <c r="E48" s="88">
        <v>8490</v>
      </c>
      <c r="F48" s="88">
        <f t="shared" si="17"/>
        <v>158</v>
      </c>
      <c r="G48" s="88">
        <f t="shared" si="18"/>
        <v>2</v>
      </c>
      <c r="H48" s="88">
        <f t="shared" si="19"/>
        <v>0</v>
      </c>
      <c r="I48" s="88">
        <f t="shared" si="3"/>
        <v>1009</v>
      </c>
      <c r="J48" s="82">
        <f t="shared" si="9"/>
        <v>0.18524629366157666</v>
      </c>
      <c r="K48" s="89">
        <f t="shared" si="10"/>
        <v>2.3446658851113715E-3</v>
      </c>
      <c r="L48" s="89">
        <f t="shared" si="11"/>
        <v>0</v>
      </c>
      <c r="M48" s="88">
        <f t="shared" si="20"/>
        <v>79.007544246662448</v>
      </c>
      <c r="N48" s="84">
        <f t="shared" si="12"/>
        <v>2.9469548133595285E-3</v>
      </c>
      <c r="O48" s="84"/>
      <c r="P48" s="85">
        <f t="shared" si="13"/>
        <v>5.893909626719057E-3</v>
      </c>
      <c r="Q48" s="87">
        <f t="shared" si="14"/>
        <v>2.9469548133595285E-3</v>
      </c>
      <c r="R48" s="96">
        <f t="shared" si="15"/>
        <v>0.99115913555992141</v>
      </c>
      <c r="AB48" s="119">
        <f t="shared" si="23"/>
        <v>126.71428571428571</v>
      </c>
      <c r="AC48" s="120">
        <f t="shared" si="23"/>
        <v>0.42857142857142855</v>
      </c>
      <c r="AL48">
        <f t="shared" si="5"/>
        <v>8490</v>
      </c>
      <c r="AM48">
        <f t="shared" si="16"/>
        <v>323</v>
      </c>
      <c r="AN48">
        <f t="shared" si="22"/>
        <v>536.57142857142856</v>
      </c>
      <c r="AO48" s="3">
        <f t="shared" si="21"/>
        <v>5.9576695208387257E-5</v>
      </c>
    </row>
    <row r="49" spans="1:41" ht="13.8" x14ac:dyDescent="0.25">
      <c r="A49" s="97">
        <v>43907</v>
      </c>
      <c r="B49" s="88">
        <v>1332</v>
      </c>
      <c r="C49" s="88">
        <v>3</v>
      </c>
      <c r="D49" s="88">
        <v>1</v>
      </c>
      <c r="E49" s="88">
        <v>10278</v>
      </c>
      <c r="F49" s="88">
        <f t="shared" si="17"/>
        <v>314</v>
      </c>
      <c r="G49" s="88">
        <f t="shared" si="18"/>
        <v>0</v>
      </c>
      <c r="H49" s="88">
        <f t="shared" si="19"/>
        <v>-5</v>
      </c>
      <c r="I49" s="88">
        <f t="shared" si="3"/>
        <v>1328</v>
      </c>
      <c r="J49" s="82">
        <f t="shared" si="9"/>
        <v>0.31123438619461441</v>
      </c>
      <c r="K49" s="89">
        <f t="shared" si="10"/>
        <v>0</v>
      </c>
      <c r="L49" s="89">
        <f t="shared" si="11"/>
        <v>-4.9554013875123884E-3</v>
      </c>
      <c r="M49" s="88">
        <f t="shared" si="20"/>
        <v>-62.807099134073191</v>
      </c>
      <c r="N49" s="84">
        <f t="shared" si="12"/>
        <v>2.2522522522522522E-3</v>
      </c>
      <c r="O49" s="84"/>
      <c r="P49" s="85">
        <f t="shared" si="13"/>
        <v>7.5075075075075074E-4</v>
      </c>
      <c r="Q49" s="87">
        <f t="shared" si="14"/>
        <v>2.2522522522522522E-3</v>
      </c>
      <c r="R49" s="96">
        <f t="shared" si="15"/>
        <v>0.99699699699699695</v>
      </c>
      <c r="AB49" s="119">
        <f t="shared" si="23"/>
        <v>164.28571428571428</v>
      </c>
      <c r="AC49" s="120">
        <f t="shared" si="23"/>
        <v>0.42857142857142855</v>
      </c>
      <c r="AL49">
        <f t="shared" si="5"/>
        <v>10278</v>
      </c>
      <c r="AM49">
        <f t="shared" si="16"/>
        <v>1788</v>
      </c>
      <c r="AN49">
        <f t="shared" si="22"/>
        <v>750.28571428571433</v>
      </c>
      <c r="AO49" s="3">
        <f t="shared" si="21"/>
        <v>8.3305858156136825E-5</v>
      </c>
    </row>
    <row r="50" spans="1:41" ht="13.8" x14ac:dyDescent="0.25">
      <c r="A50" s="97">
        <v>43908</v>
      </c>
      <c r="B50" s="88">
        <v>1646</v>
      </c>
      <c r="C50" s="88">
        <v>4</v>
      </c>
      <c r="D50" s="93">
        <v>9</v>
      </c>
      <c r="E50" s="93">
        <v>11977</v>
      </c>
      <c r="F50" s="88">
        <f t="shared" si="17"/>
        <v>314</v>
      </c>
      <c r="G50" s="88">
        <f t="shared" si="18"/>
        <v>1</v>
      </c>
      <c r="H50" s="88">
        <f t="shared" si="19"/>
        <v>8</v>
      </c>
      <c r="I50" s="88">
        <f t="shared" si="3"/>
        <v>1633</v>
      </c>
      <c r="J50" s="82">
        <f t="shared" si="9"/>
        <v>0.23648075742179489</v>
      </c>
      <c r="K50" s="89">
        <f t="shared" si="10"/>
        <v>7.5301204819277112E-4</v>
      </c>
      <c r="L50" s="89">
        <f t="shared" si="11"/>
        <v>6.024096385542169E-3</v>
      </c>
      <c r="M50" s="88">
        <f t="shared" si="20"/>
        <v>34.894049539571512</v>
      </c>
      <c r="N50" s="84">
        <f t="shared" si="12"/>
        <v>2.4301336573511541E-3</v>
      </c>
      <c r="O50" s="84"/>
      <c r="P50" s="85">
        <f t="shared" si="13"/>
        <v>5.4678007290400975E-3</v>
      </c>
      <c r="Q50" s="87">
        <f t="shared" si="14"/>
        <v>2.4301336573511541E-3</v>
      </c>
      <c r="R50" s="96">
        <f t="shared" si="15"/>
        <v>0.9921020656136087</v>
      </c>
      <c r="AB50" s="119">
        <f t="shared" si="23"/>
        <v>200</v>
      </c>
      <c r="AC50" s="120">
        <f t="shared" si="23"/>
        <v>0.5714285714285714</v>
      </c>
      <c r="AL50">
        <f t="shared" si="5"/>
        <v>11977</v>
      </c>
      <c r="AM50">
        <f t="shared" si="16"/>
        <v>1699</v>
      </c>
      <c r="AN50">
        <f t="shared" si="22"/>
        <v>945</v>
      </c>
      <c r="AO50" s="3">
        <f t="shared" si="21"/>
        <v>1.0492540969208778E-4</v>
      </c>
    </row>
    <row r="51" spans="1:41" ht="13.8" x14ac:dyDescent="0.25">
      <c r="A51" s="97">
        <v>43909</v>
      </c>
      <c r="B51" s="88">
        <v>2013</v>
      </c>
      <c r="C51" s="88">
        <v>6</v>
      </c>
      <c r="D51" s="93">
        <v>9</v>
      </c>
      <c r="E51" s="93">
        <v>13724</v>
      </c>
      <c r="F51" s="88">
        <f t="shared" si="17"/>
        <v>367</v>
      </c>
      <c r="G51" s="88">
        <f t="shared" si="18"/>
        <v>2</v>
      </c>
      <c r="H51" s="88">
        <f t="shared" si="19"/>
        <v>0</v>
      </c>
      <c r="I51" s="88">
        <f t="shared" si="3"/>
        <v>1998</v>
      </c>
      <c r="J51" s="82">
        <f t="shared" si="9"/>
        <v>0.22478082351588918</v>
      </c>
      <c r="K51" s="89">
        <f t="shared" si="10"/>
        <v>1.224739742804654E-3</v>
      </c>
      <c r="L51" s="89">
        <f t="shared" si="11"/>
        <v>0</v>
      </c>
      <c r="M51" s="88">
        <f t="shared" si="20"/>
        <v>183.53354240072352</v>
      </c>
      <c r="N51" s="84">
        <f t="shared" si="12"/>
        <v>2.9806259314456036E-3</v>
      </c>
      <c r="O51" s="84"/>
      <c r="P51" s="85">
        <f t="shared" si="13"/>
        <v>4.4709388971684054E-3</v>
      </c>
      <c r="Q51" s="87">
        <f t="shared" si="14"/>
        <v>2.9806259314456036E-3</v>
      </c>
      <c r="R51" s="96">
        <f t="shared" si="15"/>
        <v>0.99254843517138602</v>
      </c>
      <c r="AB51" s="119">
        <f t="shared" si="23"/>
        <v>244.42857142857142</v>
      </c>
      <c r="AC51" s="120">
        <f t="shared" si="23"/>
        <v>0.7142857142857143</v>
      </c>
      <c r="AL51">
        <f t="shared" si="5"/>
        <v>13724</v>
      </c>
      <c r="AM51">
        <f t="shared" si="16"/>
        <v>1747</v>
      </c>
      <c r="AN51">
        <f t="shared" si="22"/>
        <v>1122.1428571428571</v>
      </c>
      <c r="AO51" s="3">
        <f t="shared" si="21"/>
        <v>1.245939672156235E-4</v>
      </c>
    </row>
    <row r="52" spans="1:41" ht="13.8" x14ac:dyDescent="0.25">
      <c r="A52" s="97">
        <v>43910</v>
      </c>
      <c r="B52" s="88">
        <v>2388</v>
      </c>
      <c r="C52" s="88">
        <v>6</v>
      </c>
      <c r="D52" s="93">
        <v>9</v>
      </c>
      <c r="E52" s="93">
        <v>15613</v>
      </c>
      <c r="F52" s="88">
        <f t="shared" si="17"/>
        <v>375</v>
      </c>
      <c r="G52" s="88">
        <f t="shared" si="18"/>
        <v>0</v>
      </c>
      <c r="H52" s="88">
        <f t="shared" si="19"/>
        <v>0</v>
      </c>
      <c r="I52" s="88">
        <f t="shared" si="3"/>
        <v>2373</v>
      </c>
      <c r="J52" s="82">
        <f t="shared" si="9"/>
        <v>0.18772964672379233</v>
      </c>
      <c r="K52" s="89">
        <f t="shared" si="10"/>
        <v>0</v>
      </c>
      <c r="L52" s="89">
        <f t="shared" si="11"/>
        <v>0</v>
      </c>
      <c r="M52" s="88">
        <v>0</v>
      </c>
      <c r="N52" s="84">
        <f t="shared" si="12"/>
        <v>2.5125628140703518E-3</v>
      </c>
      <c r="O52" s="84"/>
      <c r="P52" s="85">
        <f t="shared" si="13"/>
        <v>3.7688442211055275E-3</v>
      </c>
      <c r="Q52" s="87">
        <f t="shared" si="14"/>
        <v>2.5125628140703518E-3</v>
      </c>
      <c r="R52" s="96">
        <f t="shared" si="15"/>
        <v>0.99371859296482412</v>
      </c>
      <c r="AB52" s="119">
        <f t="shared" si="23"/>
        <v>269.14285714285717</v>
      </c>
      <c r="AC52" s="120">
        <f t="shared" si="23"/>
        <v>0.7142857142857143</v>
      </c>
      <c r="AL52">
        <f t="shared" si="5"/>
        <v>15613</v>
      </c>
      <c r="AM52">
        <f t="shared" si="16"/>
        <v>1889</v>
      </c>
      <c r="AN52">
        <f t="shared" si="22"/>
        <v>1290.1428571428571</v>
      </c>
      <c r="AO52" s="3">
        <f t="shared" si="21"/>
        <v>1.4324737338310578E-4</v>
      </c>
    </row>
    <row r="53" spans="1:41" ht="13.8" x14ac:dyDescent="0.25">
      <c r="A53" s="97">
        <v>43911</v>
      </c>
      <c r="B53" s="88">
        <v>2814</v>
      </c>
      <c r="C53" s="88">
        <v>8</v>
      </c>
      <c r="D53" s="93">
        <v>9</v>
      </c>
      <c r="E53" s="93">
        <v>18545</v>
      </c>
      <c r="F53" s="88">
        <f t="shared" si="17"/>
        <v>426</v>
      </c>
      <c r="G53" s="88">
        <f t="shared" si="18"/>
        <v>2</v>
      </c>
      <c r="H53" s="88">
        <f t="shared" si="19"/>
        <v>0</v>
      </c>
      <c r="I53" s="88">
        <f t="shared" si="3"/>
        <v>2797</v>
      </c>
      <c r="J53" s="82">
        <f t="shared" si="9"/>
        <v>0.17956720676797031</v>
      </c>
      <c r="K53" s="89">
        <f t="shared" si="10"/>
        <v>8.4281500210703754E-4</v>
      </c>
      <c r="L53" s="89">
        <f t="shared" si="11"/>
        <v>0</v>
      </c>
      <c r="M53" s="88">
        <f t="shared" si="20"/>
        <v>213.05649083019676</v>
      </c>
      <c r="N53" s="84">
        <f t="shared" si="12"/>
        <v>2.8429282160625444E-3</v>
      </c>
      <c r="O53" s="84"/>
      <c r="P53" s="85">
        <f t="shared" si="13"/>
        <v>3.1982942430703624E-3</v>
      </c>
      <c r="Q53" s="87">
        <f t="shared" si="14"/>
        <v>2.8429282160625444E-3</v>
      </c>
      <c r="R53" s="96">
        <f t="shared" si="15"/>
        <v>0.99395877754086714</v>
      </c>
      <c r="AB53" s="119">
        <f t="shared" si="23"/>
        <v>308.42857142857144</v>
      </c>
      <c r="AC53" s="120">
        <f t="shared" si="23"/>
        <v>1</v>
      </c>
      <c r="AL53">
        <f t="shared" si="5"/>
        <v>18545</v>
      </c>
      <c r="AM53">
        <f t="shared" si="16"/>
        <v>2932</v>
      </c>
      <c r="AN53">
        <f t="shared" si="22"/>
        <v>1582.5714285714287</v>
      </c>
      <c r="AO53" s="3">
        <f t="shared" si="21"/>
        <v>1.7571635503687807E-4</v>
      </c>
    </row>
    <row r="54" spans="1:41" ht="13.8" x14ac:dyDescent="0.25">
      <c r="A54" s="95">
        <v>43912</v>
      </c>
      <c r="B54" s="81">
        <v>3582</v>
      </c>
      <c r="C54" s="81">
        <v>16</v>
      </c>
      <c r="D54" s="81">
        <v>9</v>
      </c>
      <c r="E54" s="81">
        <v>21368</v>
      </c>
      <c r="F54" s="81">
        <f t="shared" si="17"/>
        <v>768</v>
      </c>
      <c r="G54" s="81">
        <f t="shared" si="18"/>
        <v>8</v>
      </c>
      <c r="H54" s="88">
        <f t="shared" si="19"/>
        <v>0</v>
      </c>
      <c r="I54" s="81">
        <f t="shared" si="3"/>
        <v>3557</v>
      </c>
      <c r="J54" s="82">
        <f t="shared" si="9"/>
        <v>0.27466572485297064</v>
      </c>
      <c r="K54" s="82">
        <f t="shared" si="10"/>
        <v>2.8602073650339649E-3</v>
      </c>
      <c r="L54" s="82">
        <f t="shared" si="11"/>
        <v>0</v>
      </c>
      <c r="M54" s="81">
        <f t="shared" si="20"/>
        <v>96.030004051719857</v>
      </c>
      <c r="N54" s="84">
        <f t="shared" si="12"/>
        <v>4.4667783361250699E-3</v>
      </c>
      <c r="O54" s="84"/>
      <c r="P54" s="85">
        <f t="shared" si="13"/>
        <v>2.5125628140703518E-3</v>
      </c>
      <c r="Q54" s="87">
        <f t="shared" si="14"/>
        <v>4.4667783361250699E-3</v>
      </c>
      <c r="R54" s="96">
        <f t="shared" si="15"/>
        <v>0.99302065884980462</v>
      </c>
      <c r="AB54" s="119">
        <f t="shared" si="23"/>
        <v>388.85714285714283</v>
      </c>
      <c r="AC54" s="120">
        <f t="shared" si="23"/>
        <v>2.1428571428571428</v>
      </c>
      <c r="AL54">
        <f t="shared" si="5"/>
        <v>21368</v>
      </c>
      <c r="AM54">
        <f t="shared" si="16"/>
        <v>2823</v>
      </c>
      <c r="AN54">
        <f t="shared" si="22"/>
        <v>1885.8571428571429</v>
      </c>
      <c r="AO54" s="3">
        <f t="shared" si="21"/>
        <v>2.0939082892596384E-4</v>
      </c>
    </row>
    <row r="55" spans="1:41" ht="13.8" x14ac:dyDescent="0.25">
      <c r="A55" s="95">
        <v>43913</v>
      </c>
      <c r="B55" s="81">
        <v>4474</v>
      </c>
      <c r="C55" s="81">
        <v>21</v>
      </c>
      <c r="D55" s="81">
        <v>9</v>
      </c>
      <c r="E55" s="81">
        <v>23429</v>
      </c>
      <c r="F55" s="81">
        <f t="shared" si="17"/>
        <v>892</v>
      </c>
      <c r="G55" s="81">
        <f t="shared" si="18"/>
        <v>5</v>
      </c>
      <c r="H55" s="88">
        <f t="shared" si="19"/>
        <v>0</v>
      </c>
      <c r="I55" s="81">
        <f t="shared" si="3"/>
        <v>4444</v>
      </c>
      <c r="J55" s="82">
        <f t="shared" si="9"/>
        <v>0.25087289990277856</v>
      </c>
      <c r="K55" s="82">
        <f t="shared" si="10"/>
        <v>1.4056789429294349E-3</v>
      </c>
      <c r="L55" s="82">
        <f t="shared" si="11"/>
        <v>0</v>
      </c>
      <c r="M55" s="83">
        <f t="shared" si="20"/>
        <v>178.47098099083667</v>
      </c>
      <c r="N55" s="84">
        <f t="shared" si="12"/>
        <v>4.6937863209655789E-3</v>
      </c>
      <c r="O55" s="84"/>
      <c r="P55" s="85">
        <f t="shared" si="13"/>
        <v>2.0116227089852479E-3</v>
      </c>
      <c r="Q55" s="87">
        <f t="shared" si="14"/>
        <v>4.6937863209655789E-3</v>
      </c>
      <c r="R55" s="96">
        <f t="shared" si="15"/>
        <v>0.99329459097004913</v>
      </c>
      <c r="AB55" s="119">
        <f t="shared" si="23"/>
        <v>493.71428571428572</v>
      </c>
      <c r="AC55" s="120">
        <f t="shared" si="23"/>
        <v>2.5714285714285716</v>
      </c>
      <c r="AL55">
        <f t="shared" si="5"/>
        <v>23429</v>
      </c>
      <c r="AM55">
        <f t="shared" si="16"/>
        <v>2061</v>
      </c>
      <c r="AN55">
        <f t="shared" si="22"/>
        <v>2134.1428571428573</v>
      </c>
      <c r="AO55" s="3">
        <f t="shared" si="21"/>
        <v>2.3695853293879054E-4</v>
      </c>
    </row>
    <row r="56" spans="1:41" ht="13.8" x14ac:dyDescent="0.25">
      <c r="A56" s="95">
        <v>43914</v>
      </c>
      <c r="B56" s="81">
        <v>5283</v>
      </c>
      <c r="C56" s="81">
        <v>28</v>
      </c>
      <c r="D56" s="81">
        <v>9</v>
      </c>
      <c r="E56" s="81">
        <v>28391</v>
      </c>
      <c r="F56" s="81">
        <f t="shared" ref="F56:F61" si="24">B56-B55</f>
        <v>809</v>
      </c>
      <c r="G56" s="81">
        <f t="shared" ref="G56:G61" si="25">C56-C55</f>
        <v>7</v>
      </c>
      <c r="H56" s="88">
        <f t="shared" ref="H56:H59" si="26">D56-D55</f>
        <v>0</v>
      </c>
      <c r="I56" s="81">
        <f t="shared" ref="I56:I61" si="27">B56-C56-D56</f>
        <v>5246</v>
      </c>
      <c r="J56" s="82">
        <f t="shared" si="9"/>
        <v>0.18213368067816732</v>
      </c>
      <c r="K56" s="82">
        <f t="shared" si="10"/>
        <v>1.5751575157515751E-3</v>
      </c>
      <c r="L56" s="82">
        <f t="shared" si="11"/>
        <v>0</v>
      </c>
      <c r="M56" s="81">
        <f t="shared" si="20"/>
        <v>115.62886813339651</v>
      </c>
      <c r="N56" s="84">
        <f t="shared" si="12"/>
        <v>5.3000189286390312E-3</v>
      </c>
      <c r="O56" s="84"/>
      <c r="P56" s="85">
        <f t="shared" si="13"/>
        <v>1.7035775127768314E-3</v>
      </c>
      <c r="Q56" s="87">
        <f t="shared" si="14"/>
        <v>5.3000189286390312E-3</v>
      </c>
      <c r="R56" s="96">
        <f t="shared" si="15"/>
        <v>0.9929964035585841</v>
      </c>
      <c r="AB56" s="119">
        <f t="shared" si="23"/>
        <v>564.42857142857144</v>
      </c>
      <c r="AC56" s="120">
        <f t="shared" si="23"/>
        <v>3.5714285714285716</v>
      </c>
      <c r="AL56">
        <f t="shared" si="5"/>
        <v>28391</v>
      </c>
      <c r="AM56">
        <f t="shared" si="16"/>
        <v>4962</v>
      </c>
      <c r="AN56">
        <f t="shared" si="22"/>
        <v>2587.5714285714284</v>
      </c>
      <c r="AO56" s="3">
        <f t="shared" si="21"/>
        <v>2.8730369550306663E-4</v>
      </c>
    </row>
    <row r="57" spans="1:41" ht="13.8" x14ac:dyDescent="0.25">
      <c r="A57" s="95">
        <v>43915</v>
      </c>
      <c r="B57" s="81">
        <v>5588</v>
      </c>
      <c r="C57" s="81">
        <v>30</v>
      </c>
      <c r="D57" s="81">
        <v>9</v>
      </c>
      <c r="E57" s="81">
        <v>32407</v>
      </c>
      <c r="F57" s="81">
        <f t="shared" si="24"/>
        <v>305</v>
      </c>
      <c r="G57" s="81">
        <f t="shared" si="25"/>
        <v>2</v>
      </c>
      <c r="H57" s="81">
        <f t="shared" si="26"/>
        <v>0</v>
      </c>
      <c r="I57" s="81">
        <f t="shared" si="27"/>
        <v>5549</v>
      </c>
      <c r="J57" s="82">
        <f t="shared" si="9"/>
        <v>5.8173658563152944E-2</v>
      </c>
      <c r="K57" s="82">
        <f t="shared" si="10"/>
        <v>3.8124285169653069E-4</v>
      </c>
      <c r="L57" s="82">
        <f t="shared" si="11"/>
        <v>0</v>
      </c>
      <c r="M57" s="81">
        <f t="shared" si="20"/>
        <v>152.58950641115018</v>
      </c>
      <c r="N57" s="84">
        <f t="shared" si="12"/>
        <v>5.3686471009305658E-3</v>
      </c>
      <c r="O57" s="84"/>
      <c r="P57" s="85">
        <f t="shared" si="13"/>
        <v>1.6105941302791697E-3</v>
      </c>
      <c r="Q57" s="87">
        <f t="shared" si="14"/>
        <v>5.3686471009305658E-3</v>
      </c>
      <c r="R57" s="96">
        <f t="shared" si="15"/>
        <v>0.99302075876879026</v>
      </c>
      <c r="AB57" s="119">
        <f t="shared" si="23"/>
        <v>563.14285714285711</v>
      </c>
      <c r="AC57" s="120">
        <f t="shared" si="23"/>
        <v>3.7142857142857144</v>
      </c>
      <c r="AL57">
        <f t="shared" si="5"/>
        <v>32407</v>
      </c>
      <c r="AM57">
        <f t="shared" si="16"/>
        <v>4016</v>
      </c>
      <c r="AN57">
        <f t="shared" si="22"/>
        <v>2918.5714285714284</v>
      </c>
      <c r="AO57" s="3">
        <f t="shared" si="21"/>
        <v>3.2405534694018948E-4</v>
      </c>
    </row>
    <row r="58" spans="1:41" ht="13.8" x14ac:dyDescent="0.25">
      <c r="A58" s="95">
        <v>43916</v>
      </c>
      <c r="B58" s="81">
        <v>6909</v>
      </c>
      <c r="C58" s="81">
        <v>49</v>
      </c>
      <c r="D58" s="81">
        <v>112</v>
      </c>
      <c r="E58" s="81">
        <v>35995</v>
      </c>
      <c r="F58" s="81">
        <f t="shared" si="24"/>
        <v>1321</v>
      </c>
      <c r="G58" s="81">
        <f t="shared" si="25"/>
        <v>19</v>
      </c>
      <c r="H58" s="81">
        <f t="shared" si="26"/>
        <v>103</v>
      </c>
      <c r="I58" s="81">
        <f t="shared" si="27"/>
        <v>6748</v>
      </c>
      <c r="J58" s="82">
        <f t="shared" si="9"/>
        <v>0.23820870794942967</v>
      </c>
      <c r="K58" s="82">
        <f t="shared" si="10"/>
        <v>3.4240403676338081E-3</v>
      </c>
      <c r="L58" s="82">
        <f t="shared" si="11"/>
        <v>1.8561903045593801E-2</v>
      </c>
      <c r="M58" s="81">
        <f t="shared" si="20"/>
        <v>10.834591150912994</v>
      </c>
      <c r="N58" s="84">
        <f t="shared" si="12"/>
        <v>7.0921985815602835E-3</v>
      </c>
      <c r="O58" s="84"/>
      <c r="P58" s="85">
        <f t="shared" si="13"/>
        <v>1.6210739614994935E-2</v>
      </c>
      <c r="Q58" s="87">
        <f t="shared" si="14"/>
        <v>7.0921985815602835E-3</v>
      </c>
      <c r="R58" s="96">
        <f t="shared" si="15"/>
        <v>0.97669706180344473</v>
      </c>
      <c r="AB58" s="119">
        <f t="shared" si="23"/>
        <v>699.42857142857144</v>
      </c>
      <c r="AC58" s="120">
        <f t="shared" si="23"/>
        <v>6.1428571428571432</v>
      </c>
      <c r="AL58">
        <f t="shared" si="5"/>
        <v>35995</v>
      </c>
      <c r="AM58">
        <f t="shared" si="16"/>
        <v>3588</v>
      </c>
      <c r="AN58">
        <f t="shared" si="22"/>
        <v>3181.5714285714284</v>
      </c>
      <c r="AO58" s="3">
        <f t="shared" si="21"/>
        <v>3.5325681016666469E-4</v>
      </c>
    </row>
    <row r="59" spans="1:41" ht="13.8" x14ac:dyDescent="0.25">
      <c r="A59" s="95">
        <v>43917</v>
      </c>
      <c r="B59" s="81">
        <v>7657</v>
      </c>
      <c r="C59" s="81">
        <v>58</v>
      </c>
      <c r="D59" s="81">
        <v>225</v>
      </c>
      <c r="E59" s="81">
        <v>39552</v>
      </c>
      <c r="F59" s="81">
        <f t="shared" si="24"/>
        <v>748</v>
      </c>
      <c r="G59" s="81">
        <f t="shared" si="25"/>
        <v>9</v>
      </c>
      <c r="H59" s="81">
        <f t="shared" si="26"/>
        <v>113</v>
      </c>
      <c r="I59" s="81">
        <f t="shared" si="27"/>
        <v>7374</v>
      </c>
      <c r="J59" s="82">
        <f t="shared" si="9"/>
        <v>0.1109327574497852</v>
      </c>
      <c r="K59" s="82">
        <f t="shared" si="10"/>
        <v>1.3337285121517487E-3</v>
      </c>
      <c r="L59" s="82">
        <f t="shared" si="11"/>
        <v>1.6745702430349733E-2</v>
      </c>
      <c r="M59" s="81">
        <f t="shared" si="20"/>
        <v>6.1358544858291033</v>
      </c>
      <c r="N59" s="84">
        <f t="shared" si="12"/>
        <v>7.5747681859736193E-3</v>
      </c>
      <c r="O59" s="84"/>
      <c r="P59" s="85">
        <f t="shared" si="13"/>
        <v>2.9384876583518349E-2</v>
      </c>
      <c r="Q59" s="87">
        <f t="shared" si="14"/>
        <v>7.5747681859736193E-3</v>
      </c>
      <c r="R59" s="96">
        <f t="shared" si="15"/>
        <v>0.96304035523050802</v>
      </c>
      <c r="AB59" s="119">
        <f t="shared" si="23"/>
        <v>752.71428571428567</v>
      </c>
      <c r="AC59" s="120">
        <f t="shared" si="23"/>
        <v>7.4285714285714288</v>
      </c>
      <c r="AL59">
        <f t="shared" si="5"/>
        <v>39552</v>
      </c>
      <c r="AM59">
        <f t="shared" si="16"/>
        <v>3557</v>
      </c>
      <c r="AN59">
        <f t="shared" si="22"/>
        <v>3419.8571428571427</v>
      </c>
      <c r="AO59" s="3">
        <f t="shared" si="21"/>
        <v>3.797141923838079E-4</v>
      </c>
    </row>
    <row r="60" spans="1:41" ht="13.8" x14ac:dyDescent="0.25">
      <c r="A60" s="95">
        <v>43918</v>
      </c>
      <c r="B60" s="81">
        <v>8271</v>
      </c>
      <c r="C60" s="81">
        <v>68</v>
      </c>
      <c r="D60" s="81">
        <v>225</v>
      </c>
      <c r="E60" s="81">
        <v>42750</v>
      </c>
      <c r="F60" s="81">
        <f t="shared" si="24"/>
        <v>614</v>
      </c>
      <c r="G60" s="81">
        <f t="shared" si="25"/>
        <v>10</v>
      </c>
      <c r="H60" s="81">
        <f>254/2</f>
        <v>127</v>
      </c>
      <c r="I60" s="81">
        <f t="shared" si="27"/>
        <v>7978</v>
      </c>
      <c r="J60" s="82">
        <f t="shared" si="9"/>
        <v>8.3336377900813025E-2</v>
      </c>
      <c r="K60" s="82">
        <f t="shared" si="10"/>
        <v>1.3561160835367507E-3</v>
      </c>
      <c r="L60" s="82">
        <f t="shared" si="11"/>
        <v>1.7222674260916733E-2</v>
      </c>
      <c r="M60" s="81">
        <f t="shared" si="20"/>
        <v>4.4855653331430307</v>
      </c>
      <c r="N60" s="84">
        <f t="shared" si="12"/>
        <v>8.2214967960343374E-3</v>
      </c>
      <c r="O60" s="84"/>
      <c r="P60" s="85">
        <f t="shared" si="13"/>
        <v>2.720348204570185E-2</v>
      </c>
      <c r="Q60" s="87">
        <f t="shared" si="14"/>
        <v>8.2214967960343374E-3</v>
      </c>
      <c r="R60" s="96">
        <f t="shared" si="15"/>
        <v>0.96457502115826377</v>
      </c>
      <c r="AB60" s="119">
        <f t="shared" ref="AB60:AC75" si="28">AVERAGE(F54:F60)</f>
        <v>779.57142857142856</v>
      </c>
      <c r="AC60" s="120">
        <f t="shared" si="28"/>
        <v>8.5714285714285712</v>
      </c>
      <c r="AL60">
        <f t="shared" si="5"/>
        <v>42750</v>
      </c>
      <c r="AM60">
        <f t="shared" si="16"/>
        <v>3198</v>
      </c>
      <c r="AN60">
        <f t="shared" si="22"/>
        <v>3457.8571428571427</v>
      </c>
      <c r="AO60" s="3">
        <f t="shared" si="21"/>
        <v>3.8393341520740506E-4</v>
      </c>
    </row>
    <row r="61" spans="1:41" ht="13.8" x14ac:dyDescent="0.25">
      <c r="A61" s="95">
        <v>43919</v>
      </c>
      <c r="B61" s="81">
        <v>8788</v>
      </c>
      <c r="C61" s="81">
        <v>86</v>
      </c>
      <c r="D61" s="81">
        <v>479</v>
      </c>
      <c r="E61" s="81">
        <v>46441</v>
      </c>
      <c r="F61" s="81">
        <f t="shared" si="24"/>
        <v>517</v>
      </c>
      <c r="G61" s="81">
        <f t="shared" si="25"/>
        <v>18</v>
      </c>
      <c r="H61" s="81">
        <f>254/2</f>
        <v>127</v>
      </c>
      <c r="I61" s="81">
        <f t="shared" si="27"/>
        <v>8223</v>
      </c>
      <c r="J61" s="82">
        <f t="shared" si="9"/>
        <v>6.486277536963618E-2</v>
      </c>
      <c r="K61" s="82">
        <f t="shared" si="10"/>
        <v>2.2562045625470041E-3</v>
      </c>
      <c r="L61" s="82">
        <f t="shared" si="11"/>
        <v>1.5918776635748307E-2</v>
      </c>
      <c r="M61" s="81">
        <f t="shared" si="20"/>
        <v>3.5687946337859136</v>
      </c>
      <c r="N61" s="84">
        <f t="shared" si="12"/>
        <v>9.7860719162494308E-3</v>
      </c>
      <c r="O61" s="84"/>
      <c r="P61" s="85">
        <f t="shared" si="13"/>
        <v>5.4506144742831136E-2</v>
      </c>
      <c r="Q61" s="87">
        <f t="shared" si="14"/>
        <v>9.7860719162494308E-3</v>
      </c>
      <c r="R61" s="96">
        <f t="shared" si="15"/>
        <v>0.93570778334091942</v>
      </c>
      <c r="AB61" s="119">
        <f t="shared" si="28"/>
        <v>743.71428571428567</v>
      </c>
      <c r="AC61" s="120">
        <f t="shared" si="28"/>
        <v>10</v>
      </c>
      <c r="AL61">
        <f t="shared" si="5"/>
        <v>46441</v>
      </c>
      <c r="AM61">
        <f t="shared" si="16"/>
        <v>3691</v>
      </c>
      <c r="AN61">
        <f t="shared" si="22"/>
        <v>3581.8571428571427</v>
      </c>
      <c r="AO61" s="3">
        <f t="shared" si="21"/>
        <v>3.9770140547388009E-4</v>
      </c>
    </row>
    <row r="62" spans="1:41" ht="13.8" x14ac:dyDescent="0.25">
      <c r="A62" s="95">
        <v>43920</v>
      </c>
      <c r="B62" s="81">
        <v>9618</v>
      </c>
      <c r="C62" s="81">
        <v>108</v>
      </c>
      <c r="D62" s="81">
        <v>636</v>
      </c>
      <c r="E62" s="81">
        <v>49455</v>
      </c>
      <c r="F62" s="81">
        <f t="shared" ref="F62" si="29">B62-B61</f>
        <v>830</v>
      </c>
      <c r="G62" s="81">
        <f t="shared" ref="G62" si="30">C62-C61</f>
        <v>22</v>
      </c>
      <c r="H62" s="81">
        <f t="shared" ref="H62" si="31">D62-D61</f>
        <v>157</v>
      </c>
      <c r="I62" s="81">
        <f t="shared" ref="I62" si="32">B62-C62-D62</f>
        <v>8874</v>
      </c>
      <c r="J62" s="82">
        <f t="shared" si="9"/>
        <v>0.10103498287307085</v>
      </c>
      <c r="K62" s="82">
        <f t="shared" si="10"/>
        <v>2.6754225951599172E-3</v>
      </c>
      <c r="L62" s="82">
        <f t="shared" si="11"/>
        <v>1.9092788520004865E-2</v>
      </c>
      <c r="M62" s="81">
        <f t="shared" si="20"/>
        <v>4.6414003584651482</v>
      </c>
      <c r="N62" s="84">
        <f t="shared" si="12"/>
        <v>1.1228945726762321E-2</v>
      </c>
      <c r="O62" s="84"/>
      <c r="P62" s="85">
        <f t="shared" si="13"/>
        <v>6.6126013724267005E-2</v>
      </c>
      <c r="Q62" s="87">
        <f t="shared" si="14"/>
        <v>1.1228945726762321E-2</v>
      </c>
      <c r="R62" s="96">
        <f t="shared" si="15"/>
        <v>0.92264504054897067</v>
      </c>
      <c r="AB62" s="119">
        <f t="shared" si="28"/>
        <v>734.85714285714289</v>
      </c>
      <c r="AC62" s="120">
        <f t="shared" si="28"/>
        <v>12.428571428571429</v>
      </c>
      <c r="AL62">
        <f t="shared" si="5"/>
        <v>49455</v>
      </c>
      <c r="AM62">
        <f t="shared" si="16"/>
        <v>3014</v>
      </c>
      <c r="AN62">
        <f t="shared" si="22"/>
        <v>3718</v>
      </c>
      <c r="AO62" s="3">
        <f t="shared" si="21"/>
        <v>4.1281764363511363E-4</v>
      </c>
    </row>
    <row r="63" spans="1:41" ht="13.8" x14ac:dyDescent="0.25">
      <c r="A63" s="95">
        <v>43921</v>
      </c>
      <c r="B63" s="81">
        <v>10180</v>
      </c>
      <c r="C63" s="81">
        <v>128</v>
      </c>
      <c r="D63" s="81">
        <v>1095</v>
      </c>
      <c r="E63" s="81">
        <v>52344</v>
      </c>
      <c r="F63" s="81">
        <f t="shared" ref="F63:F64" si="33">B63-B62</f>
        <v>562</v>
      </c>
      <c r="G63" s="81">
        <f t="shared" ref="G63:G64" si="34">C63-C62</f>
        <v>20</v>
      </c>
      <c r="H63" s="81">
        <f t="shared" ref="H63:H64" si="35">D63-D62</f>
        <v>459</v>
      </c>
      <c r="I63" s="81">
        <f t="shared" ref="I63:I64" si="36">B63-C63-D63</f>
        <v>8957</v>
      </c>
      <c r="J63" s="82">
        <f t="shared" si="9"/>
        <v>6.33987835949478E-2</v>
      </c>
      <c r="K63" s="82">
        <f t="shared" si="10"/>
        <v>2.25377507324769E-3</v>
      </c>
      <c r="L63" s="82">
        <f t="shared" si="11"/>
        <v>5.1724137931034482E-2</v>
      </c>
      <c r="M63" s="81">
        <f t="shared" si="20"/>
        <v>1.1745319532809326</v>
      </c>
      <c r="N63" s="84">
        <f t="shared" si="12"/>
        <v>1.2573673870333988E-2</v>
      </c>
      <c r="O63" s="84"/>
      <c r="P63" s="85">
        <f t="shared" si="13"/>
        <v>0.10756385068762279</v>
      </c>
      <c r="Q63" s="87">
        <f t="shared" si="14"/>
        <v>1.2573673870333988E-2</v>
      </c>
      <c r="R63" s="96">
        <f t="shared" si="15"/>
        <v>0.87986247544204321</v>
      </c>
      <c r="AB63" s="119">
        <f t="shared" si="28"/>
        <v>699.57142857142856</v>
      </c>
      <c r="AC63" s="120">
        <f t="shared" si="28"/>
        <v>14.285714285714286</v>
      </c>
      <c r="AL63">
        <f t="shared" si="5"/>
        <v>52344</v>
      </c>
      <c r="AM63">
        <f t="shared" si="16"/>
        <v>2889</v>
      </c>
      <c r="AN63">
        <f t="shared" si="22"/>
        <v>3421.8571428571427</v>
      </c>
      <c r="AO63" s="3">
        <f t="shared" si="21"/>
        <v>3.799362567429446E-4</v>
      </c>
    </row>
    <row r="64" spans="1:41" ht="13.8" x14ac:dyDescent="0.25">
      <c r="A64" s="95">
        <v>43922</v>
      </c>
      <c r="B64" s="81">
        <v>10711</v>
      </c>
      <c r="C64" s="81">
        <v>146</v>
      </c>
      <c r="D64" s="94">
        <v>1436</v>
      </c>
      <c r="E64" s="94">
        <v>55863</v>
      </c>
      <c r="F64" s="81">
        <f t="shared" si="33"/>
        <v>531</v>
      </c>
      <c r="G64" s="81">
        <f t="shared" si="34"/>
        <v>18</v>
      </c>
      <c r="H64" s="81">
        <f t="shared" si="35"/>
        <v>341</v>
      </c>
      <c r="I64" s="81">
        <f t="shared" si="36"/>
        <v>9129</v>
      </c>
      <c r="J64" s="82">
        <f t="shared" si="9"/>
        <v>5.9350326281118367E-2</v>
      </c>
      <c r="K64" s="82">
        <f t="shared" si="10"/>
        <v>2.0096014290499052E-3</v>
      </c>
      <c r="L64" s="82">
        <f t="shared" si="11"/>
        <v>3.8070782628112095E-2</v>
      </c>
      <c r="M64" s="81">
        <f t="shared" si="20"/>
        <v>1.480782374651747</v>
      </c>
      <c r="N64" s="84">
        <f t="shared" si="12"/>
        <v>1.3630846793016524E-2</v>
      </c>
      <c r="O64" s="84"/>
      <c r="P64" s="85">
        <f t="shared" si="13"/>
        <v>0.13406778078610773</v>
      </c>
      <c r="Q64" s="87">
        <f t="shared" si="14"/>
        <v>1.3630846793016524E-2</v>
      </c>
      <c r="R64" s="96">
        <f t="shared" si="15"/>
        <v>0.85230137242087578</v>
      </c>
      <c r="AB64" s="119">
        <f t="shared" si="28"/>
        <v>731.85714285714289</v>
      </c>
      <c r="AC64" s="120">
        <f t="shared" si="28"/>
        <v>16.571428571428573</v>
      </c>
      <c r="AL64">
        <f t="shared" si="5"/>
        <v>55863</v>
      </c>
      <c r="AM64">
        <f t="shared" si="16"/>
        <v>3519</v>
      </c>
      <c r="AN64">
        <f t="shared" si="22"/>
        <v>3350.8571428571427</v>
      </c>
      <c r="AO64" s="3">
        <f t="shared" si="21"/>
        <v>3.7205297199359195E-4</v>
      </c>
    </row>
    <row r="65" spans="1:41" ht="13.8" x14ac:dyDescent="0.25">
      <c r="A65" s="95">
        <v>43923</v>
      </c>
      <c r="B65" s="81">
        <v>11129</v>
      </c>
      <c r="C65" s="81">
        <v>158</v>
      </c>
      <c r="D65" s="94">
        <v>1749</v>
      </c>
      <c r="E65" s="94">
        <v>92190</v>
      </c>
      <c r="F65" s="81">
        <f t="shared" ref="F65" si="37">B65-B64</f>
        <v>418</v>
      </c>
      <c r="G65" s="81">
        <f t="shared" ref="G65" si="38">C65-C64</f>
        <v>12</v>
      </c>
      <c r="H65" s="81">
        <f t="shared" ref="H65" si="39">D65-D64</f>
        <v>313</v>
      </c>
      <c r="I65" s="81">
        <f t="shared" ref="I65" si="40">B65-C65-D65</f>
        <v>9222</v>
      </c>
      <c r="J65" s="82">
        <f t="shared" si="9"/>
        <v>4.5842666771357142E-2</v>
      </c>
      <c r="K65" s="82">
        <f t="shared" si="10"/>
        <v>1.3144922773578706E-3</v>
      </c>
      <c r="L65" s="82">
        <f t="shared" si="11"/>
        <v>3.4286340234417789E-2</v>
      </c>
      <c r="M65" s="81">
        <f t="shared" si="20"/>
        <v>1.2876852460175978</v>
      </c>
      <c r="N65" s="84">
        <f t="shared" si="12"/>
        <v>1.4197142600413335E-2</v>
      </c>
      <c r="O65" s="84"/>
      <c r="P65" s="85">
        <f t="shared" si="13"/>
        <v>0.15715697726660077</v>
      </c>
      <c r="Q65" s="87">
        <f t="shared" si="14"/>
        <v>1.4197142600413335E-2</v>
      </c>
      <c r="R65" s="96">
        <f t="shared" si="15"/>
        <v>0.8286458801329859</v>
      </c>
      <c r="AB65" s="119">
        <f t="shared" si="28"/>
        <v>602.85714285714289</v>
      </c>
      <c r="AC65" s="120">
        <f t="shared" si="28"/>
        <v>15.571428571428571</v>
      </c>
      <c r="AL65">
        <f t="shared" si="5"/>
        <v>92190</v>
      </c>
      <c r="AM65">
        <f t="shared" si="16"/>
        <v>36327</v>
      </c>
      <c r="AN65">
        <f t="shared" si="22"/>
        <v>8027.8571428571431</v>
      </c>
      <c r="AO65" s="3">
        <f t="shared" si="21"/>
        <v>8.9135047583475025E-4</v>
      </c>
    </row>
    <row r="66" spans="1:41" ht="13.8" x14ac:dyDescent="0.25">
      <c r="A66" s="95">
        <v>43924</v>
      </c>
      <c r="B66" s="81">
        <v>11524</v>
      </c>
      <c r="C66" s="81">
        <v>168</v>
      </c>
      <c r="D66" s="94">
        <v>2022</v>
      </c>
      <c r="E66" s="94">
        <v>98343</v>
      </c>
      <c r="F66" s="81">
        <f t="shared" ref="F66:F67" si="41">B66-B65</f>
        <v>395</v>
      </c>
      <c r="G66" s="81">
        <f t="shared" ref="G66:G67" si="42">C66-C65</f>
        <v>10</v>
      </c>
      <c r="H66" s="81">
        <f t="shared" ref="H66:H67" si="43">D66-D65</f>
        <v>273</v>
      </c>
      <c r="I66" s="81">
        <f t="shared" ref="I66:I67" si="44">B66-C66-D66</f>
        <v>9334</v>
      </c>
      <c r="J66" s="82">
        <f t="shared" si="9"/>
        <v>4.2885349852073117E-2</v>
      </c>
      <c r="K66" s="82">
        <f t="shared" si="10"/>
        <v>1.0843634786380394E-3</v>
      </c>
      <c r="L66" s="82">
        <f t="shared" si="11"/>
        <v>2.9603122966818479E-2</v>
      </c>
      <c r="M66" s="81">
        <f t="shared" ref="M66:M67" si="45">J66/(K66+L66)</f>
        <v>1.3974865594905239</v>
      </c>
      <c r="N66" s="84">
        <f t="shared" si="12"/>
        <v>1.4578271433530025E-2</v>
      </c>
      <c r="O66" s="84"/>
      <c r="P66" s="85">
        <f t="shared" si="13"/>
        <v>0.1754599097535578</v>
      </c>
      <c r="Q66" s="87">
        <f t="shared" si="14"/>
        <v>1.4578271433530025E-2</v>
      </c>
      <c r="R66" s="96">
        <f t="shared" si="15"/>
        <v>0.80996181881291218</v>
      </c>
      <c r="AB66" s="119">
        <f t="shared" si="28"/>
        <v>552.42857142857144</v>
      </c>
      <c r="AC66" s="120">
        <f t="shared" si="28"/>
        <v>15.714285714285714</v>
      </c>
      <c r="AL66">
        <f t="shared" si="5"/>
        <v>98343</v>
      </c>
      <c r="AM66">
        <f t="shared" si="16"/>
        <v>6153</v>
      </c>
      <c r="AN66">
        <f t="shared" si="22"/>
        <v>8398.7142857142862</v>
      </c>
      <c r="AO66" s="3">
        <f t="shared" si="21"/>
        <v>9.3252755271466868E-4</v>
      </c>
    </row>
    <row r="67" spans="1:41" ht="13.8" x14ac:dyDescent="0.25">
      <c r="A67" s="95">
        <v>43925</v>
      </c>
      <c r="B67" s="81">
        <v>11781</v>
      </c>
      <c r="C67" s="81">
        <v>186</v>
      </c>
      <c r="D67" s="94">
        <v>2507</v>
      </c>
      <c r="E67" s="94">
        <v>104134</v>
      </c>
      <c r="F67" s="81">
        <f t="shared" si="41"/>
        <v>257</v>
      </c>
      <c r="G67" s="81">
        <f t="shared" si="42"/>
        <v>18</v>
      </c>
      <c r="H67" s="81">
        <f t="shared" si="43"/>
        <v>485</v>
      </c>
      <c r="I67" s="81">
        <f t="shared" si="44"/>
        <v>9088</v>
      </c>
      <c r="J67" s="82">
        <f t="shared" si="9"/>
        <v>2.7569023114965081E-2</v>
      </c>
      <c r="K67" s="82">
        <f t="shared" si="10"/>
        <v>1.9284336833083351E-3</v>
      </c>
      <c r="L67" s="82">
        <f t="shared" si="11"/>
        <v>5.1960574244696807E-2</v>
      </c>
      <c r="M67" s="81">
        <f t="shared" si="45"/>
        <v>0.5115889895727318</v>
      </c>
      <c r="N67" s="84">
        <f t="shared" si="12"/>
        <v>1.578813343519226E-2</v>
      </c>
      <c r="O67" s="84"/>
      <c r="P67" s="85">
        <f t="shared" si="13"/>
        <v>0.21280027162380102</v>
      </c>
      <c r="Q67" s="87">
        <f t="shared" si="14"/>
        <v>1.578813343519226E-2</v>
      </c>
      <c r="R67" s="96">
        <f t="shared" si="15"/>
        <v>0.77141159494100675</v>
      </c>
      <c r="AB67" s="119">
        <f t="shared" si="28"/>
        <v>501.42857142857144</v>
      </c>
      <c r="AC67" s="120">
        <f t="shared" si="28"/>
        <v>16.857142857142858</v>
      </c>
      <c r="AL67">
        <f t="shared" si="5"/>
        <v>104134</v>
      </c>
      <c r="AM67">
        <f t="shared" si="16"/>
        <v>5791</v>
      </c>
      <c r="AN67">
        <f t="shared" si="22"/>
        <v>8769.1428571428569</v>
      </c>
      <c r="AO67" s="3">
        <f t="shared" si="21"/>
        <v>9.7365704437477193E-4</v>
      </c>
    </row>
    <row r="68" spans="1:41" ht="13.8" x14ac:dyDescent="0.25">
      <c r="A68" s="95">
        <v>43926</v>
      </c>
      <c r="B68" s="81">
        <v>12051</v>
      </c>
      <c r="C68" s="81">
        <v>204</v>
      </c>
      <c r="D68" s="94">
        <v>2998</v>
      </c>
      <c r="E68" s="94">
        <v>108416</v>
      </c>
      <c r="F68" s="81">
        <f t="shared" ref="F68" si="46">B68-B67</f>
        <v>270</v>
      </c>
      <c r="G68" s="81">
        <f t="shared" ref="G68" si="47">C68-C67</f>
        <v>18</v>
      </c>
      <c r="H68" s="81">
        <f t="shared" ref="H68" si="48">D68-D67</f>
        <v>491</v>
      </c>
      <c r="I68" s="81">
        <f t="shared" ref="I68" si="49">B68-C68-D68</f>
        <v>8849</v>
      </c>
      <c r="J68" s="82">
        <f t="shared" si="9"/>
        <v>2.9748420061280877E-2</v>
      </c>
      <c r="K68" s="82">
        <f t="shared" si="10"/>
        <v>1.9806338028169014E-3</v>
      </c>
      <c r="L68" s="82">
        <f t="shared" si="11"/>
        <v>5.4027288732394367E-2</v>
      </c>
      <c r="M68" s="81">
        <f t="shared" ref="M68" si="50">J68/(K68+L68)</f>
        <v>0.53114664345171048</v>
      </c>
      <c r="N68" s="84">
        <f t="shared" si="12"/>
        <v>1.6928055763007221E-2</v>
      </c>
      <c r="O68" s="84"/>
      <c r="P68" s="85">
        <f t="shared" si="13"/>
        <v>0.24877603518380217</v>
      </c>
      <c r="Q68" s="87">
        <f t="shared" si="14"/>
        <v>1.6928055763007221E-2</v>
      </c>
      <c r="R68" s="96">
        <f t="shared" si="15"/>
        <v>0.73429590905319064</v>
      </c>
      <c r="AB68" s="119">
        <f t="shared" si="28"/>
        <v>466.14285714285717</v>
      </c>
      <c r="AC68" s="120">
        <f t="shared" si="28"/>
        <v>16.857142857142858</v>
      </c>
      <c r="AL68">
        <f t="shared" si="5"/>
        <v>108416</v>
      </c>
      <c r="AM68">
        <f t="shared" si="16"/>
        <v>4282</v>
      </c>
      <c r="AN68">
        <f t="shared" si="22"/>
        <v>8853.5714285714294</v>
      </c>
      <c r="AO68" s="3">
        <f t="shared" si="21"/>
        <v>9.8303133267832812E-4</v>
      </c>
    </row>
    <row r="69" spans="1:41" ht="13.8" x14ac:dyDescent="0.25">
      <c r="A69" s="95">
        <v>43927</v>
      </c>
      <c r="B69" s="81">
        <v>12297</v>
      </c>
      <c r="C69" s="81">
        <v>220</v>
      </c>
      <c r="D69" s="81">
        <v>3463</v>
      </c>
      <c r="E69" s="81">
        <v>111296</v>
      </c>
      <c r="F69" s="81">
        <f t="shared" ref="F69" si="51">B69-B68</f>
        <v>246</v>
      </c>
      <c r="G69" s="81">
        <f t="shared" ref="G69" si="52">C69-C68</f>
        <v>16</v>
      </c>
      <c r="H69" s="81">
        <f t="shared" ref="H69" si="53">D69-D68</f>
        <v>465</v>
      </c>
      <c r="I69" s="81">
        <f t="shared" ref="I69" si="54">B69-C69-D69</f>
        <v>8614</v>
      </c>
      <c r="J69" s="82">
        <f t="shared" si="9"/>
        <v>2.7836998646860289E-2</v>
      </c>
      <c r="K69" s="82">
        <f t="shared" si="10"/>
        <v>1.8081139111764042E-3</v>
      </c>
      <c r="L69" s="82">
        <f t="shared" si="11"/>
        <v>5.2548310543564243E-2</v>
      </c>
      <c r="M69" s="81">
        <f t="shared" ref="M69" si="55">J69/(K69+L69)</f>
        <v>0.51211975265294529</v>
      </c>
      <c r="N69" s="84">
        <f t="shared" si="12"/>
        <v>1.7890542408717573E-2</v>
      </c>
      <c r="O69" s="84"/>
      <c r="P69" s="85">
        <f t="shared" si="13"/>
        <v>0.28161340164267706</v>
      </c>
      <c r="Q69" s="87">
        <f t="shared" si="14"/>
        <v>1.7890542408717573E-2</v>
      </c>
      <c r="R69" s="96">
        <f t="shared" si="15"/>
        <v>0.70049605594860531</v>
      </c>
      <c r="AB69" s="119">
        <f t="shared" si="28"/>
        <v>382.71428571428572</v>
      </c>
      <c r="AC69" s="120">
        <f t="shared" si="28"/>
        <v>16</v>
      </c>
      <c r="AL69">
        <f t="shared" si="5"/>
        <v>111296</v>
      </c>
      <c r="AM69">
        <f t="shared" si="16"/>
        <v>2880</v>
      </c>
      <c r="AN69">
        <f t="shared" si="22"/>
        <v>8834.4285714285706</v>
      </c>
      <c r="AO69" s="3">
        <f t="shared" si="21"/>
        <v>9.8090585952659098E-4</v>
      </c>
    </row>
    <row r="70" spans="1:41" ht="13.8" x14ac:dyDescent="0.25">
      <c r="A70" s="95">
        <v>43928</v>
      </c>
      <c r="B70" s="81">
        <v>12639</v>
      </c>
      <c r="C70" s="81">
        <v>243</v>
      </c>
      <c r="D70" s="81">
        <v>4046</v>
      </c>
      <c r="E70" s="81">
        <v>115235</v>
      </c>
      <c r="F70" s="81">
        <f t="shared" ref="F70" si="56">B70-B69</f>
        <v>342</v>
      </c>
      <c r="G70" s="81">
        <f t="shared" ref="G70" si="57">C70-C69</f>
        <v>23</v>
      </c>
      <c r="H70" s="81">
        <f t="shared" ref="H70" si="58">D70-D69</f>
        <v>583</v>
      </c>
      <c r="I70" s="81">
        <f t="shared" ref="I70" si="59">B70-C70-D70</f>
        <v>8350</v>
      </c>
      <c r="J70" s="82">
        <f t="shared" si="9"/>
        <v>3.9757092231355221E-2</v>
      </c>
      <c r="K70" s="82">
        <f t="shared" ref="K70" si="60">G70/I69</f>
        <v>2.6700719758532623E-3</v>
      </c>
      <c r="L70" s="82">
        <f t="shared" ref="L70" si="61">H70/I69</f>
        <v>6.7680520083584855E-2</v>
      </c>
      <c r="M70" s="81">
        <f t="shared" ref="M70" si="62">J70/(K70+L70)</f>
        <v>0.56512804039751474</v>
      </c>
      <c r="N70" s="84">
        <f t="shared" si="12"/>
        <v>1.9226204604794683E-2</v>
      </c>
      <c r="O70" s="84"/>
      <c r="P70" s="85">
        <f t="shared" si="13"/>
        <v>0.32012026267900939</v>
      </c>
      <c r="Q70" s="87">
        <f t="shared" si="14"/>
        <v>1.9226204604794683E-2</v>
      </c>
      <c r="R70" s="96">
        <f t="shared" si="15"/>
        <v>0.66065353271619598</v>
      </c>
      <c r="AB70" s="119">
        <f t="shared" si="28"/>
        <v>351.28571428571428</v>
      </c>
      <c r="AC70" s="120">
        <f t="shared" si="28"/>
        <v>16.428571428571427</v>
      </c>
      <c r="AL70">
        <f t="shared" ref="AL70:AL133" si="63">IF(E70="",AL69,E70)</f>
        <v>115235</v>
      </c>
      <c r="AM70">
        <f t="shared" si="16"/>
        <v>3939</v>
      </c>
      <c r="AN70">
        <f t="shared" si="22"/>
        <v>8984.4285714285706</v>
      </c>
      <c r="AO70" s="3">
        <f t="shared" si="21"/>
        <v>9.9756068646184308E-4</v>
      </c>
    </row>
    <row r="71" spans="1:41" ht="13.8" x14ac:dyDescent="0.25">
      <c r="A71" s="95">
        <v>43929</v>
      </c>
      <c r="B71" s="81">
        <v>12942</v>
      </c>
      <c r="C71" s="81">
        <v>273</v>
      </c>
      <c r="D71" s="81">
        <v>4512</v>
      </c>
      <c r="E71" s="81">
        <v>120755</v>
      </c>
      <c r="F71" s="81">
        <f t="shared" ref="F71" si="64">B71-B70</f>
        <v>303</v>
      </c>
      <c r="G71" s="81">
        <f t="shared" ref="G71" si="65">C71-C70</f>
        <v>30</v>
      </c>
      <c r="H71" s="81">
        <f t="shared" ref="H71" si="66">D71-D70</f>
        <v>466</v>
      </c>
      <c r="I71" s="81">
        <f t="shared" ref="I71" si="67">B71-C71-D71</f>
        <v>8157</v>
      </c>
      <c r="J71" s="82">
        <f t="shared" si="9"/>
        <v>3.6338420152620628E-2</v>
      </c>
      <c r="K71" s="82">
        <f t="shared" ref="K71" si="68">G71/I70</f>
        <v>3.592814371257485E-3</v>
      </c>
      <c r="L71" s="82">
        <f t="shared" ref="L71" si="69">H71/I70</f>
        <v>5.5808383233532932E-2</v>
      </c>
      <c r="M71" s="81">
        <f t="shared" ref="M71" si="70">J71/(K71+L71)</f>
        <v>0.61174558119835132</v>
      </c>
      <c r="N71" s="84">
        <f t="shared" si="12"/>
        <v>2.1094112192860455E-2</v>
      </c>
      <c r="O71" s="84"/>
      <c r="P71" s="85">
        <f t="shared" si="13"/>
        <v>0.34863235975892443</v>
      </c>
      <c r="Q71" s="87">
        <f t="shared" si="14"/>
        <v>2.1094112192860455E-2</v>
      </c>
      <c r="R71" s="96">
        <f t="shared" si="15"/>
        <v>0.63027352804821513</v>
      </c>
      <c r="AB71" s="119">
        <f t="shared" si="28"/>
        <v>318.71428571428572</v>
      </c>
      <c r="AC71" s="120">
        <f t="shared" si="28"/>
        <v>18.142857142857142</v>
      </c>
      <c r="AL71">
        <f t="shared" si="63"/>
        <v>120755</v>
      </c>
      <c r="AM71">
        <f t="shared" si="16"/>
        <v>5520</v>
      </c>
      <c r="AN71">
        <f t="shared" si="22"/>
        <v>9270.2857142857138</v>
      </c>
      <c r="AO71" s="3">
        <f t="shared" si="21"/>
        <v>1.029300028078452E-3</v>
      </c>
    </row>
    <row r="72" spans="1:41" ht="13.8" x14ac:dyDescent="0.25">
      <c r="A72" s="95">
        <v>43930</v>
      </c>
      <c r="B72" s="81">
        <v>13244</v>
      </c>
      <c r="C72" s="81">
        <v>295</v>
      </c>
      <c r="D72" s="81">
        <v>5240</v>
      </c>
      <c r="E72" s="81">
        <v>126287</v>
      </c>
      <c r="F72" s="81">
        <f t="shared" ref="F72" si="71">B72-B71</f>
        <v>302</v>
      </c>
      <c r="G72" s="81">
        <f t="shared" ref="G72" si="72">C72-C71</f>
        <v>22</v>
      </c>
      <c r="H72" s="81">
        <f t="shared" ref="H72" si="73">D72-D71</f>
        <v>728</v>
      </c>
      <c r="I72" s="81">
        <f t="shared" ref="I72" si="74">B72-C72-D72</f>
        <v>7709</v>
      </c>
      <c r="J72" s="82">
        <f t="shared" si="9"/>
        <v>3.7076693882146572E-2</v>
      </c>
      <c r="K72" s="82">
        <f t="shared" ref="K72" si="75">G72/I71</f>
        <v>2.697070001225941E-3</v>
      </c>
      <c r="L72" s="82">
        <f t="shared" ref="L72" si="76">H72/I71</f>
        <v>8.9248498222385675E-2</v>
      </c>
      <c r="M72" s="81">
        <f t="shared" ref="M72" si="77">J72/(K72+L72)</f>
        <v>0.40324612266222615</v>
      </c>
      <c r="N72" s="84">
        <f t="shared" si="12"/>
        <v>2.2274237390516462E-2</v>
      </c>
      <c r="O72" s="84"/>
      <c r="P72" s="85">
        <f t="shared" si="13"/>
        <v>0.39565086076713984</v>
      </c>
      <c r="Q72" s="87">
        <f t="shared" si="14"/>
        <v>2.2274237390516462E-2</v>
      </c>
      <c r="R72" s="96">
        <f t="shared" si="15"/>
        <v>0.58207490184234367</v>
      </c>
      <c r="AB72" s="119">
        <f t="shared" si="28"/>
        <v>302.14285714285717</v>
      </c>
      <c r="AC72" s="120">
        <f t="shared" si="28"/>
        <v>19.571428571428573</v>
      </c>
      <c r="AL72">
        <f t="shared" si="63"/>
        <v>126287</v>
      </c>
      <c r="AM72">
        <f t="shared" si="16"/>
        <v>5532</v>
      </c>
      <c r="AN72">
        <f t="shared" si="22"/>
        <v>4871</v>
      </c>
      <c r="AO72" s="3">
        <f t="shared" si="21"/>
        <v>5.4083774667741755E-4</v>
      </c>
    </row>
    <row r="73" spans="1:41" ht="13.8" x14ac:dyDescent="0.25">
      <c r="A73" s="95">
        <v>43931</v>
      </c>
      <c r="B73" s="81">
        <v>13555</v>
      </c>
      <c r="C73" s="81">
        <v>319</v>
      </c>
      <c r="D73" s="81">
        <v>6064</v>
      </c>
      <c r="E73" s="81">
        <v>134743</v>
      </c>
      <c r="F73" s="81">
        <f t="shared" ref="F73" si="78">B73-B72</f>
        <v>311</v>
      </c>
      <c r="G73" s="81">
        <f t="shared" ref="G73" si="79">C73-C72</f>
        <v>24</v>
      </c>
      <c r="H73" s="81">
        <f t="shared" ref="H73" si="80">D73-D72</f>
        <v>824</v>
      </c>
      <c r="I73" s="81">
        <f t="shared" ref="I73" si="81">B73-C73-D73</f>
        <v>7172</v>
      </c>
      <c r="J73" s="82">
        <f t="shared" ref="J73" si="82">F73/I72*$B$2/($B$2-B72)</f>
        <v>4.0401868227365127E-2</v>
      </c>
      <c r="K73" s="82">
        <f t="shared" ref="K73" si="83">G73/I72</f>
        <v>3.1132442599558956E-3</v>
      </c>
      <c r="L73" s="82">
        <f t="shared" ref="L73" si="84">H73/I72</f>
        <v>0.10688805292515242</v>
      </c>
      <c r="M73" s="81">
        <f t="shared" ref="M73" si="85">J73/(K73+L73)</f>
        <v>0.36728537991127097</v>
      </c>
      <c r="N73" s="84">
        <f t="shared" si="12"/>
        <v>2.3533751383253414E-2</v>
      </c>
      <c r="O73" s="84"/>
      <c r="P73" s="85">
        <f t="shared" si="13"/>
        <v>0.44736259682773882</v>
      </c>
      <c r="Q73" s="87">
        <f t="shared" si="14"/>
        <v>2.3533751383253414E-2</v>
      </c>
      <c r="R73" s="96">
        <f t="shared" si="15"/>
        <v>0.52910365178900776</v>
      </c>
      <c r="AB73" s="119">
        <f t="shared" si="28"/>
        <v>290.14285714285717</v>
      </c>
      <c r="AC73" s="120">
        <f t="shared" si="28"/>
        <v>21.571428571428573</v>
      </c>
      <c r="AL73">
        <f t="shared" si="63"/>
        <v>134743</v>
      </c>
      <c r="AM73">
        <f t="shared" si="16"/>
        <v>8456</v>
      </c>
      <c r="AN73">
        <f t="shared" si="22"/>
        <v>5200</v>
      </c>
      <c r="AO73" s="3">
        <f t="shared" si="21"/>
        <v>5.773673337554037E-4</v>
      </c>
    </row>
    <row r="74" spans="1:41" ht="13.8" x14ac:dyDescent="0.25">
      <c r="A74" s="95">
        <v>43932</v>
      </c>
      <c r="B74" s="81">
        <v>13806</v>
      </c>
      <c r="C74" s="81">
        <v>337</v>
      </c>
      <c r="D74" s="81">
        <v>6604</v>
      </c>
      <c r="E74" s="81">
        <v>140975</v>
      </c>
      <c r="F74" s="81">
        <f t="shared" ref="F74" si="86">B74-B73</f>
        <v>251</v>
      </c>
      <c r="G74" s="81">
        <f t="shared" ref="G74" si="87">C74-C73</f>
        <v>18</v>
      </c>
      <c r="H74" s="81">
        <f t="shared" ref="H74" si="88">D74-D73</f>
        <v>540</v>
      </c>
      <c r="I74" s="81">
        <f t="shared" ref="I74" si="89">B74-C74-D74</f>
        <v>6865</v>
      </c>
      <c r="J74" s="82">
        <f t="shared" ref="J74" si="90">F74/I73*$B$2/($B$2-B73)</f>
        <v>3.5049963015768099E-2</v>
      </c>
      <c r="K74" s="82">
        <f t="shared" ref="K74" si="91">G74/I73</f>
        <v>2.5097601784718347E-3</v>
      </c>
      <c r="L74" s="82">
        <f t="shared" ref="L74" si="92">H74/I73</f>
        <v>7.5292805354155043E-2</v>
      </c>
      <c r="M74" s="81">
        <f t="shared" ref="M74" si="93">J74/(K74+L74)</f>
        <v>0.45049880779406598</v>
      </c>
      <c r="N74" s="84">
        <f t="shared" si="12"/>
        <v>2.4409676952049833E-2</v>
      </c>
      <c r="O74" s="84"/>
      <c r="P74" s="85">
        <f t="shared" si="13"/>
        <v>0.4783427495291902</v>
      </c>
      <c r="Q74" s="87">
        <f t="shared" si="14"/>
        <v>2.4409676952049833E-2</v>
      </c>
      <c r="R74" s="96">
        <f t="shared" si="15"/>
        <v>0.49724757351875992</v>
      </c>
      <c r="AB74" s="119">
        <f t="shared" si="28"/>
        <v>289.28571428571428</v>
      </c>
      <c r="AC74" s="120">
        <f t="shared" si="28"/>
        <v>21.571428571428573</v>
      </c>
      <c r="AL74">
        <f t="shared" si="63"/>
        <v>140975</v>
      </c>
      <c r="AM74">
        <f t="shared" si="16"/>
        <v>6232</v>
      </c>
      <c r="AN74">
        <f t="shared" si="22"/>
        <v>5263</v>
      </c>
      <c r="AO74" s="3">
        <f t="shared" si="21"/>
        <v>5.8436236106820946E-4</v>
      </c>
    </row>
    <row r="75" spans="1:41" ht="13.8" x14ac:dyDescent="0.25">
      <c r="A75" s="95">
        <v>43933</v>
      </c>
      <c r="B75" s="81">
        <v>13945</v>
      </c>
      <c r="C75" s="81">
        <v>350</v>
      </c>
      <c r="D75" s="81">
        <v>6987</v>
      </c>
      <c r="E75" s="81">
        <v>144877</v>
      </c>
      <c r="F75" s="81">
        <f t="shared" ref="F75" si="94">B75-B74</f>
        <v>139</v>
      </c>
      <c r="G75" s="81">
        <f t="shared" ref="G75" si="95">C75-C74</f>
        <v>13</v>
      </c>
      <c r="H75" s="81">
        <f t="shared" ref="H75" si="96">D75-D74</f>
        <v>383</v>
      </c>
      <c r="I75" s="81">
        <f t="shared" ref="I75" si="97">B75-C75-D75</f>
        <v>6608</v>
      </c>
      <c r="J75" s="82">
        <f t="shared" ref="J75" si="98">F75/I74*$B$2/($B$2-B74)</f>
        <v>2.0278718376295989E-2</v>
      </c>
      <c r="K75" s="82">
        <f t="shared" ref="K75" si="99">G75/I74</f>
        <v>1.8936635105608157E-3</v>
      </c>
      <c r="L75" s="82">
        <f t="shared" ref="L75" si="100">H75/I74</f>
        <v>5.5790240349599417E-2</v>
      </c>
      <c r="M75" s="81">
        <f t="shared" ref="M75" si="101">J75/(K75+L75)</f>
        <v>0.3515489940739191</v>
      </c>
      <c r="N75" s="84">
        <f t="shared" si="12"/>
        <v>2.509860164933668E-2</v>
      </c>
      <c r="O75" s="84"/>
      <c r="P75" s="85">
        <f t="shared" si="13"/>
        <v>0.5010397992111868</v>
      </c>
      <c r="Q75" s="87">
        <f t="shared" si="14"/>
        <v>2.509860164933668E-2</v>
      </c>
      <c r="R75" s="96">
        <f t="shared" si="15"/>
        <v>0.47386159913947656</v>
      </c>
      <c r="AB75" s="119">
        <f t="shared" si="28"/>
        <v>270.57142857142856</v>
      </c>
      <c r="AC75" s="120">
        <f t="shared" si="28"/>
        <v>20.857142857142858</v>
      </c>
      <c r="AL75">
        <f t="shared" si="63"/>
        <v>144877</v>
      </c>
      <c r="AM75">
        <f t="shared" si="16"/>
        <v>3902</v>
      </c>
      <c r="AN75">
        <f t="shared" si="22"/>
        <v>5208.7142857142853</v>
      </c>
      <c r="AO75" s="3">
        <f t="shared" si="21"/>
        <v>5.7833489989164212E-4</v>
      </c>
    </row>
    <row r="76" spans="1:41" ht="13.8" x14ac:dyDescent="0.25">
      <c r="A76" s="95">
        <v>43934</v>
      </c>
      <c r="B76" s="81">
        <v>14041</v>
      </c>
      <c r="C76" s="81">
        <v>368</v>
      </c>
      <c r="D76" s="81">
        <v>7343</v>
      </c>
      <c r="E76" s="81">
        <v>148412</v>
      </c>
      <c r="F76" s="81">
        <f t="shared" ref="F76" si="102">B76-B75</f>
        <v>96</v>
      </c>
      <c r="G76" s="81">
        <f t="shared" ref="G76" si="103">C76-C75</f>
        <v>18</v>
      </c>
      <c r="H76" s="81">
        <f t="shared" ref="H76" si="104">D76-D75</f>
        <v>356</v>
      </c>
      <c r="I76" s="81">
        <f t="shared" ref="I76" si="105">B76-C76-D76</f>
        <v>6330</v>
      </c>
      <c r="J76" s="82">
        <f t="shared" ref="J76" si="106">F76/I75*$B$2/($B$2-B75)</f>
        <v>1.4550374016902717E-2</v>
      </c>
      <c r="K76" s="82">
        <f t="shared" ref="K76" si="107">G76/I75</f>
        <v>2.7239709443099272E-3</v>
      </c>
      <c r="L76" s="82">
        <f t="shared" ref="L76" si="108">H76/I75</f>
        <v>5.387409200968523E-2</v>
      </c>
      <c r="M76" s="81">
        <f t="shared" ref="M76" si="109">J76/(K76+L76)</f>
        <v>0.25708254412752179</v>
      </c>
      <c r="N76" s="84">
        <f t="shared" si="12"/>
        <v>2.620895947582081E-2</v>
      </c>
      <c r="O76" s="84"/>
      <c r="P76" s="85">
        <f t="shared" si="13"/>
        <v>0.52296844954063104</v>
      </c>
      <c r="Q76" s="87">
        <f t="shared" si="14"/>
        <v>2.620895947582081E-2</v>
      </c>
      <c r="R76" s="96">
        <f t="shared" si="15"/>
        <v>0.45082259098354815</v>
      </c>
      <c r="AB76" s="119">
        <f t="shared" ref="AB76:AC91" si="110">AVERAGE(F70:F76)</f>
        <v>249.14285714285714</v>
      </c>
      <c r="AC76" s="120">
        <f t="shared" si="110"/>
        <v>21.142857142857142</v>
      </c>
      <c r="AL76">
        <f t="shared" si="63"/>
        <v>148412</v>
      </c>
      <c r="AM76">
        <f t="shared" si="16"/>
        <v>3535</v>
      </c>
      <c r="AN76">
        <f t="shared" si="22"/>
        <v>5302.2857142857147</v>
      </c>
      <c r="AO76" s="3">
        <f t="shared" ref="AO76:AO139" si="111">AN76/$B$2</f>
        <v>5.887243395512518E-4</v>
      </c>
    </row>
    <row r="77" spans="1:41" ht="13.8" x14ac:dyDescent="0.25">
      <c r="A77" s="95">
        <v>43935</v>
      </c>
      <c r="B77" s="81">
        <v>14226</v>
      </c>
      <c r="C77" s="81">
        <v>384</v>
      </c>
      <c r="D77" s="81">
        <v>7633</v>
      </c>
      <c r="E77" s="81">
        <v>151796</v>
      </c>
      <c r="F77" s="81">
        <f t="shared" ref="F77" si="112">B77-B76</f>
        <v>185</v>
      </c>
      <c r="G77" s="81">
        <f t="shared" ref="G77" si="113">C77-C76</f>
        <v>16</v>
      </c>
      <c r="H77" s="81">
        <f t="shared" ref="H77" si="114">D77-D76</f>
        <v>290</v>
      </c>
      <c r="I77" s="81">
        <f t="shared" ref="I77" si="115">B77-C77-D77</f>
        <v>6209</v>
      </c>
      <c r="J77" s="82">
        <f t="shared" ref="J77" si="116">F77/I76*$B$2/($B$2-B76)</f>
        <v>2.9271542790974558E-2</v>
      </c>
      <c r="K77" s="82">
        <f t="shared" ref="K77" si="117">G77/I76</f>
        <v>2.5276461295418639E-3</v>
      </c>
      <c r="L77" s="82">
        <f t="shared" ref="L77" si="118">H77/I76</f>
        <v>4.5813586097946286E-2</v>
      </c>
      <c r="M77" s="81">
        <f t="shared" ref="M77" si="119">J77/(K77+L77)</f>
        <v>0.60551916949957174</v>
      </c>
      <c r="N77" s="84">
        <f t="shared" si="12"/>
        <v>2.6992830029523407E-2</v>
      </c>
      <c r="O77" s="84"/>
      <c r="P77" s="85">
        <f t="shared" si="13"/>
        <v>0.53655279066497963</v>
      </c>
      <c r="Q77" s="87">
        <f t="shared" si="14"/>
        <v>2.6992830029523407E-2</v>
      </c>
      <c r="R77" s="96">
        <f t="shared" si="15"/>
        <v>0.43645437930549691</v>
      </c>
      <c r="AB77" s="119">
        <f t="shared" si="110"/>
        <v>226.71428571428572</v>
      </c>
      <c r="AC77" s="120">
        <f t="shared" si="110"/>
        <v>20.142857142857142</v>
      </c>
      <c r="AL77">
        <f t="shared" si="63"/>
        <v>151796</v>
      </c>
      <c r="AM77">
        <f t="shared" si="16"/>
        <v>3384</v>
      </c>
      <c r="AN77">
        <f t="shared" ref="AN77:AN140" si="120">AVERAGE(AM71:AM77)</f>
        <v>5223</v>
      </c>
      <c r="AO77" s="3">
        <f t="shared" si="111"/>
        <v>5.799210738854756E-4</v>
      </c>
    </row>
    <row r="78" spans="1:41" ht="13.8" x14ac:dyDescent="0.25">
      <c r="A78" s="95">
        <v>43936</v>
      </c>
      <c r="B78" s="81">
        <v>14336</v>
      </c>
      <c r="C78" s="81">
        <v>393</v>
      </c>
      <c r="D78" s="81">
        <v>8098</v>
      </c>
      <c r="E78" s="81">
        <v>156801</v>
      </c>
      <c r="F78" s="81">
        <f t="shared" ref="F78" si="121">B78-B77</f>
        <v>110</v>
      </c>
      <c r="G78" s="81">
        <f t="shared" ref="G78" si="122">C78-C77</f>
        <v>9</v>
      </c>
      <c r="H78" s="81">
        <f t="shared" ref="H78" si="123">D78-D77</f>
        <v>465</v>
      </c>
      <c r="I78" s="81">
        <f t="shared" ref="I78" si="124">B78-C78-D78</f>
        <v>5845</v>
      </c>
      <c r="J78" s="82">
        <f t="shared" ref="J78" si="125">F78/I77*$B$2/($B$2-B77)</f>
        <v>1.7744246206498119E-2</v>
      </c>
      <c r="K78" s="82">
        <f t="shared" ref="K78" si="126">G78/I77</f>
        <v>1.4495087775809308E-3</v>
      </c>
      <c r="L78" s="82">
        <f t="shared" ref="L78" si="127">H78/I77</f>
        <v>7.4891286841681434E-2</v>
      </c>
      <c r="M78" s="81">
        <f t="shared" ref="M78" si="128">J78/(K78+L78)</f>
        <v>0.23243465125769369</v>
      </c>
      <c r="N78" s="84">
        <f t="shared" si="12"/>
        <v>2.7413504464285716E-2</v>
      </c>
      <c r="O78" s="84"/>
      <c r="P78" s="85">
        <f t="shared" si="13"/>
        <v>0.5648716517857143</v>
      </c>
      <c r="Q78" s="87">
        <f t="shared" si="14"/>
        <v>2.7413504464285716E-2</v>
      </c>
      <c r="R78" s="96">
        <f t="shared" si="15"/>
        <v>0.40771484375</v>
      </c>
      <c r="AB78" s="119">
        <f t="shared" si="110"/>
        <v>199.14285714285714</v>
      </c>
      <c r="AC78" s="120">
        <f t="shared" si="110"/>
        <v>17.142857142857142</v>
      </c>
      <c r="AL78">
        <f t="shared" si="63"/>
        <v>156801</v>
      </c>
      <c r="AM78">
        <f t="shared" si="16"/>
        <v>5005</v>
      </c>
      <c r="AN78">
        <f t="shared" si="120"/>
        <v>5149.4285714285716</v>
      </c>
      <c r="AO78" s="3">
        <f t="shared" si="111"/>
        <v>5.71752277817233E-4</v>
      </c>
    </row>
    <row r="79" spans="1:41" ht="13.8" x14ac:dyDescent="0.25">
      <c r="A79" s="95">
        <v>43937</v>
      </c>
      <c r="B79" s="81">
        <v>14476</v>
      </c>
      <c r="C79" s="81">
        <v>410</v>
      </c>
      <c r="D79" s="81">
        <v>8986</v>
      </c>
      <c r="E79" s="81">
        <v>162816</v>
      </c>
      <c r="F79" s="81">
        <f t="shared" ref="F79" si="129">B79-B78</f>
        <v>140</v>
      </c>
      <c r="G79" s="81">
        <f t="shared" ref="G79" si="130">C79-C78</f>
        <v>17</v>
      </c>
      <c r="H79" s="81">
        <f t="shared" ref="H79" si="131">D79-D78</f>
        <v>888</v>
      </c>
      <c r="I79" s="81">
        <f t="shared" ref="I79" si="132">B79-C79-D79</f>
        <v>5080</v>
      </c>
      <c r="J79" s="82">
        <f t="shared" ref="J79" si="133">F79/I78*$B$2/($B$2-B78)</f>
        <v>2.3990282516338425E-2</v>
      </c>
      <c r="K79" s="82">
        <f t="shared" ref="K79" si="134">G79/I78</f>
        <v>2.9084687767322497E-3</v>
      </c>
      <c r="L79" s="82">
        <f t="shared" ref="L79" si="135">H79/I78</f>
        <v>0.15192472198460222</v>
      </c>
      <c r="M79" s="81">
        <f t="shared" ref="M79" si="136">J79/(K79+L79)</f>
        <v>0.15494276387624098</v>
      </c>
      <c r="N79" s="84">
        <f t="shared" si="12"/>
        <v>2.8322741088698537E-2</v>
      </c>
      <c r="O79" s="84"/>
      <c r="P79" s="85">
        <f t="shared" si="13"/>
        <v>0.62075158883669523</v>
      </c>
      <c r="Q79" s="87">
        <f t="shared" si="14"/>
        <v>2.8322741088698537E-2</v>
      </c>
      <c r="R79" s="96">
        <f t="shared" si="15"/>
        <v>0.35092567007460618</v>
      </c>
      <c r="AB79" s="119">
        <f t="shared" si="110"/>
        <v>176</v>
      </c>
      <c r="AC79" s="120">
        <f t="shared" si="110"/>
        <v>16.428571428571427</v>
      </c>
      <c r="AL79">
        <f t="shared" si="63"/>
        <v>162816</v>
      </c>
      <c r="AM79">
        <f t="shared" si="16"/>
        <v>6015</v>
      </c>
      <c r="AN79">
        <f t="shared" si="120"/>
        <v>5218.4285714285716</v>
      </c>
      <c r="AO79" s="3">
        <f t="shared" si="111"/>
        <v>5.7941349820744891E-4</v>
      </c>
    </row>
    <row r="80" spans="1:41" ht="13.8" x14ac:dyDescent="0.25">
      <c r="A80" s="95">
        <v>43938</v>
      </c>
      <c r="B80" s="94">
        <v>14595</v>
      </c>
      <c r="C80" s="94">
        <v>431</v>
      </c>
      <c r="D80" s="94">
        <v>9704</v>
      </c>
      <c r="E80" s="94">
        <v>169272</v>
      </c>
      <c r="F80" s="81">
        <f t="shared" ref="F80" si="137">B80-B79</f>
        <v>119</v>
      </c>
      <c r="G80" s="81">
        <f t="shared" ref="G80" si="138">C80-C79</f>
        <v>21</v>
      </c>
      <c r="H80" s="81">
        <f t="shared" ref="H80" si="139">D80-D79</f>
        <v>718</v>
      </c>
      <c r="I80" s="81">
        <f t="shared" ref="I80" si="140">B80-C80-D80</f>
        <v>4460</v>
      </c>
      <c r="J80" s="82">
        <f t="shared" ref="J80" si="141">F80/I79*$B$2/($B$2-B79)</f>
        <v>2.3462908826721598E-2</v>
      </c>
      <c r="K80" s="82">
        <f t="shared" ref="K80" si="142">G80/I79</f>
        <v>4.1338582677165354E-3</v>
      </c>
      <c r="L80" s="82">
        <f t="shared" ref="L80" si="143">H80/I79</f>
        <v>0.14133858267716534</v>
      </c>
      <c r="M80" s="81">
        <f t="shared" ref="M80" si="144">J80/(K80+L80)</f>
        <v>0.16128765472225404</v>
      </c>
      <c r="N80" s="84">
        <f t="shared" si="12"/>
        <v>2.9530661185337443E-2</v>
      </c>
      <c r="O80" s="84"/>
      <c r="P80" s="85">
        <f t="shared" si="13"/>
        <v>0.6648852346694073</v>
      </c>
      <c r="Q80" s="87">
        <f t="shared" si="14"/>
        <v>2.9530661185337443E-2</v>
      </c>
      <c r="R80" s="96">
        <f t="shared" si="15"/>
        <v>0.30558410414525528</v>
      </c>
      <c r="AB80" s="119">
        <f t="shared" si="110"/>
        <v>148.57142857142858</v>
      </c>
      <c r="AC80" s="120">
        <f t="shared" si="110"/>
        <v>16</v>
      </c>
      <c r="AL80">
        <f t="shared" si="63"/>
        <v>169272</v>
      </c>
      <c r="AM80">
        <f t="shared" si="16"/>
        <v>6456</v>
      </c>
      <c r="AN80">
        <f t="shared" si="120"/>
        <v>4932.7142857142853</v>
      </c>
      <c r="AO80" s="3">
        <f t="shared" si="111"/>
        <v>5.4769001833077828E-4</v>
      </c>
    </row>
    <row r="81" spans="1:41" ht="13.8" x14ac:dyDescent="0.25">
      <c r="A81" s="95">
        <v>43939</v>
      </c>
      <c r="B81" s="81">
        <v>14671</v>
      </c>
      <c r="C81" s="81">
        <v>443</v>
      </c>
      <c r="D81" s="81">
        <v>10214</v>
      </c>
      <c r="E81" s="81">
        <v>175932</v>
      </c>
      <c r="F81" s="81">
        <f t="shared" ref="F81" si="145">B81-B80</f>
        <v>76</v>
      </c>
      <c r="G81" s="81">
        <f t="shared" ref="G81" si="146">C81-C80</f>
        <v>12</v>
      </c>
      <c r="H81" s="81">
        <f t="shared" ref="H81" si="147">D81-D80</f>
        <v>510</v>
      </c>
      <c r="I81" s="81">
        <f t="shared" ref="I81" si="148">B81-C81-D81</f>
        <v>4014</v>
      </c>
      <c r="J81" s="82">
        <f t="shared" ref="J81" si="149">F81/I80*$B$2/($B$2-B80)</f>
        <v>1.7068017717336355E-2</v>
      </c>
      <c r="K81" s="82">
        <f t="shared" ref="K81" si="150">G81/I80</f>
        <v>2.6905829596412557E-3</v>
      </c>
      <c r="L81" s="82">
        <f t="shared" ref="L81" si="151">H81/I80</f>
        <v>0.11434977578475336</v>
      </c>
      <c r="M81" s="81">
        <f t="shared" ref="M81" si="152">J81/(K81+L81)</f>
        <v>0.1458301896921842</v>
      </c>
      <c r="N81" s="84">
        <f t="shared" si="12"/>
        <v>3.0195624020175858E-2</v>
      </c>
      <c r="O81" s="84"/>
      <c r="P81" s="85">
        <f t="shared" si="13"/>
        <v>0.69620339445163926</v>
      </c>
      <c r="Q81" s="87">
        <f t="shared" si="14"/>
        <v>3.0195624020175858E-2</v>
      </c>
      <c r="R81" s="96">
        <f t="shared" si="15"/>
        <v>0.27360098152818491</v>
      </c>
      <c r="AB81" s="119">
        <f t="shared" si="110"/>
        <v>123.57142857142857</v>
      </c>
      <c r="AC81" s="120">
        <f t="shared" si="110"/>
        <v>15.142857142857142</v>
      </c>
      <c r="AL81">
        <f t="shared" si="63"/>
        <v>175932</v>
      </c>
      <c r="AM81">
        <f t="shared" si="16"/>
        <v>6660</v>
      </c>
      <c r="AN81">
        <f t="shared" si="120"/>
        <v>4993.8571428571431</v>
      </c>
      <c r="AO81" s="3">
        <f t="shared" si="111"/>
        <v>5.5447884302438593E-4</v>
      </c>
    </row>
    <row r="82" spans="1:41" ht="13.8" x14ac:dyDescent="0.25">
      <c r="A82" s="95">
        <v>43940</v>
      </c>
      <c r="B82" s="81">
        <v>14749</v>
      </c>
      <c r="C82" s="81">
        <v>452</v>
      </c>
      <c r="D82" s="81">
        <v>10501</v>
      </c>
      <c r="E82" s="81">
        <v>179243</v>
      </c>
      <c r="F82" s="81">
        <f t="shared" ref="F82" si="153">B82-B81</f>
        <v>78</v>
      </c>
      <c r="G82" s="81">
        <f t="shared" ref="G82" si="154">C82-C81</f>
        <v>9</v>
      </c>
      <c r="H82" s="81">
        <f t="shared" ref="H82" si="155">D82-D81</f>
        <v>287</v>
      </c>
      <c r="I82" s="81">
        <f t="shared" ref="I82" si="156">B82-C82-D82</f>
        <v>3796</v>
      </c>
      <c r="J82" s="82">
        <f t="shared" ref="J82" si="157">F82/I81*$B$2/($B$2-B81)</f>
        <v>1.9463693485820176E-2</v>
      </c>
      <c r="K82" s="82">
        <f t="shared" ref="K82" si="158">G82/I81</f>
        <v>2.242152466367713E-3</v>
      </c>
      <c r="L82" s="82">
        <f t="shared" ref="L82" si="159">H82/I81</f>
        <v>7.1499750871948181E-2</v>
      </c>
      <c r="M82" s="81">
        <f t="shared" ref="M82" si="160">J82/(K82+L82)</f>
        <v>0.26394346504081817</v>
      </c>
      <c r="N82" s="84">
        <f t="shared" si="12"/>
        <v>3.0646145501389926E-2</v>
      </c>
      <c r="O82" s="84"/>
      <c r="P82" s="85">
        <f t="shared" si="13"/>
        <v>0.71198047325242386</v>
      </c>
      <c r="Q82" s="87">
        <f t="shared" si="14"/>
        <v>3.0646145501389926E-2</v>
      </c>
      <c r="R82" s="96">
        <f t="shared" si="15"/>
        <v>0.25737338124618625</v>
      </c>
      <c r="AB82" s="119">
        <f t="shared" si="110"/>
        <v>114.85714285714286</v>
      </c>
      <c r="AC82" s="120">
        <f t="shared" si="110"/>
        <v>14.571428571428571</v>
      </c>
      <c r="AL82">
        <f t="shared" si="63"/>
        <v>179243</v>
      </c>
      <c r="AM82">
        <f t="shared" si="16"/>
        <v>3311</v>
      </c>
      <c r="AN82">
        <f t="shared" si="120"/>
        <v>4909.4285714285716</v>
      </c>
      <c r="AO82" s="3">
        <f t="shared" si="111"/>
        <v>5.4510455472082974E-4</v>
      </c>
    </row>
    <row r="83" spans="1:41" ht="13.8" x14ac:dyDescent="0.25">
      <c r="A83" s="95">
        <v>43941</v>
      </c>
      <c r="B83" s="81">
        <v>14795</v>
      </c>
      <c r="C83" s="81">
        <v>470</v>
      </c>
      <c r="D83" s="81">
        <v>10631</v>
      </c>
      <c r="E83" s="81">
        <v>182949</v>
      </c>
      <c r="F83" s="81">
        <f t="shared" ref="F83:F84" si="161">B83-B82</f>
        <v>46</v>
      </c>
      <c r="G83" s="81">
        <f t="shared" ref="G83:G84" si="162">C83-C82</f>
        <v>18</v>
      </c>
      <c r="H83" s="81">
        <f t="shared" ref="H83:H84" si="163">D83-D82</f>
        <v>130</v>
      </c>
      <c r="I83" s="81">
        <f t="shared" ref="I83:I84" si="164">B83-C83-D83</f>
        <v>3694</v>
      </c>
      <c r="J83" s="82">
        <f t="shared" ref="J83:J84" si="165">F83/I82*$B$2/($B$2-B82)</f>
        <v>1.213789615134658E-2</v>
      </c>
      <c r="K83" s="82">
        <f t="shared" ref="K83:K84" si="166">G83/I82</f>
        <v>4.7418335089567968E-3</v>
      </c>
      <c r="L83" s="82">
        <f t="shared" ref="L83:L84" si="167">H83/I82</f>
        <v>3.4246575342465752E-2</v>
      </c>
      <c r="M83" s="81">
        <f t="shared" ref="M83:M84" si="168">J83/(K83+L83)</f>
        <v>0.31132063371967311</v>
      </c>
      <c r="N83" s="84">
        <f t="shared" ref="N83:N87" si="169">C83/B83</f>
        <v>3.1767489016559645E-2</v>
      </c>
      <c r="O83" s="84"/>
      <c r="P83" s="85">
        <f t="shared" si="13"/>
        <v>0.71855356539371407</v>
      </c>
      <c r="Q83" s="87">
        <f t="shared" si="14"/>
        <v>3.1767489016559645E-2</v>
      </c>
      <c r="R83" s="96">
        <f t="shared" si="15"/>
        <v>0.24967894558972625</v>
      </c>
      <c r="AB83" s="119">
        <f t="shared" si="110"/>
        <v>107.71428571428571</v>
      </c>
      <c r="AC83" s="120">
        <f t="shared" si="110"/>
        <v>14.571428571428571</v>
      </c>
      <c r="AL83">
        <f t="shared" si="63"/>
        <v>182949</v>
      </c>
      <c r="AM83">
        <f t="shared" si="16"/>
        <v>3706</v>
      </c>
      <c r="AN83">
        <f t="shared" si="120"/>
        <v>4933.8571428571431</v>
      </c>
      <c r="AO83" s="3">
        <f t="shared" si="111"/>
        <v>5.4781691225028509E-4</v>
      </c>
    </row>
    <row r="84" spans="1:41" ht="13.8" x14ac:dyDescent="0.25">
      <c r="A84" s="95">
        <v>43942</v>
      </c>
      <c r="B84" s="81">
        <v>14873</v>
      </c>
      <c r="C84" s="81">
        <v>491</v>
      </c>
      <c r="D84" s="81">
        <v>10971</v>
      </c>
      <c r="E84" s="81">
        <v>189018</v>
      </c>
      <c r="F84" s="81">
        <f t="shared" si="161"/>
        <v>78</v>
      </c>
      <c r="G84" s="81">
        <f t="shared" si="162"/>
        <v>21</v>
      </c>
      <c r="H84" s="81">
        <f t="shared" si="163"/>
        <v>340</v>
      </c>
      <c r="I84" s="81">
        <f t="shared" si="164"/>
        <v>3411</v>
      </c>
      <c r="J84" s="82">
        <f t="shared" si="165"/>
        <v>2.1150065803309304E-2</v>
      </c>
      <c r="K84" s="82">
        <f t="shared" si="166"/>
        <v>5.6848944233892796E-3</v>
      </c>
      <c r="L84" s="82">
        <f t="shared" si="167"/>
        <v>9.2041147807255003E-2</v>
      </c>
      <c r="M84" s="81">
        <f t="shared" si="168"/>
        <v>0.21642200298455561</v>
      </c>
      <c r="N84" s="84">
        <f t="shared" si="169"/>
        <v>3.3012842062798357E-2</v>
      </c>
      <c r="O84" s="84"/>
      <c r="P84" s="85">
        <f t="shared" si="13"/>
        <v>0.73764539770053117</v>
      </c>
      <c r="Q84" s="87">
        <f t="shared" si="14"/>
        <v>3.3012842062798357E-2</v>
      </c>
      <c r="R84" s="96">
        <f t="shared" si="15"/>
        <v>0.22934176023667052</v>
      </c>
      <c r="AB84" s="119">
        <f t="shared" si="110"/>
        <v>92.428571428571431</v>
      </c>
      <c r="AC84" s="120">
        <f t="shared" si="110"/>
        <v>15.285714285714286</v>
      </c>
      <c r="AL84">
        <f t="shared" si="63"/>
        <v>189018</v>
      </c>
      <c r="AM84">
        <f t="shared" si="16"/>
        <v>6069</v>
      </c>
      <c r="AN84">
        <f t="shared" si="120"/>
        <v>5317.4285714285716</v>
      </c>
      <c r="AO84" s="3">
        <f t="shared" si="111"/>
        <v>5.9040568398471523E-4</v>
      </c>
    </row>
    <row r="85" spans="1:41" ht="13.8" x14ac:dyDescent="0.25">
      <c r="A85" s="95">
        <v>43943</v>
      </c>
      <c r="B85" s="81">
        <v>14925</v>
      </c>
      <c r="C85" s="81">
        <v>510</v>
      </c>
      <c r="D85" s="81">
        <v>11328</v>
      </c>
      <c r="E85" s="81">
        <v>201794</v>
      </c>
      <c r="F85" s="81">
        <f t="shared" ref="F85" si="170">B85-B84</f>
        <v>52</v>
      </c>
      <c r="G85" s="81">
        <f t="shared" ref="G85" si="171">C85-C84</f>
        <v>19</v>
      </c>
      <c r="H85" s="81">
        <f t="shared" ref="H85:H87" si="172">D85-D84</f>
        <v>357</v>
      </c>
      <c r="I85" s="81">
        <f t="shared" ref="I85" si="173">B85-C85-D85</f>
        <v>3087</v>
      </c>
      <c r="J85" s="82">
        <f t="shared" ref="J85" si="174">F85/I84*$B$2/($B$2-B84)</f>
        <v>1.5270012865815755E-2</v>
      </c>
      <c r="K85" s="82">
        <f t="shared" ref="K85" si="175">G85/I84</f>
        <v>5.5702140134857815E-3</v>
      </c>
      <c r="L85" s="82">
        <f t="shared" ref="L85" si="176">H85/I84</f>
        <v>0.10466138962181179</v>
      </c>
      <c r="M85" s="81">
        <f t="shared" ref="M85" si="177">J85/(K85+L85)</f>
        <v>0.13852663267366366</v>
      </c>
      <c r="N85" s="84">
        <f t="shared" si="169"/>
        <v>3.4170854271356785E-2</v>
      </c>
      <c r="O85" s="84"/>
      <c r="P85" s="85">
        <f t="shared" si="13"/>
        <v>0.75899497487437184</v>
      </c>
      <c r="Q85" s="87">
        <f t="shared" si="14"/>
        <v>3.4170854271356785E-2</v>
      </c>
      <c r="R85" s="96">
        <f t="shared" si="15"/>
        <v>0.20683417085427136</v>
      </c>
      <c r="AB85" s="119">
        <f t="shared" si="110"/>
        <v>84.142857142857139</v>
      </c>
      <c r="AC85" s="120">
        <f t="shared" si="110"/>
        <v>16.714285714285715</v>
      </c>
      <c r="AL85">
        <f t="shared" si="63"/>
        <v>201794</v>
      </c>
      <c r="AM85">
        <f t="shared" si="16"/>
        <v>12776</v>
      </c>
      <c r="AN85">
        <f t="shared" si="120"/>
        <v>6427.5714285714284</v>
      </c>
      <c r="AO85" s="3">
        <f t="shared" si="111"/>
        <v>7.136672650455186E-4</v>
      </c>
    </row>
    <row r="86" spans="1:41" ht="13.8" x14ac:dyDescent="0.25">
      <c r="A86" s="95">
        <v>43944</v>
      </c>
      <c r="B86" s="81">
        <v>15002</v>
      </c>
      <c r="C86" s="81">
        <v>522</v>
      </c>
      <c r="D86" s="94">
        <v>11694</v>
      </c>
      <c r="E86" s="94">
        <v>205835</v>
      </c>
      <c r="F86" s="81">
        <f t="shared" ref="F86" si="178">B86-B85</f>
        <v>77</v>
      </c>
      <c r="G86" s="81">
        <f t="shared" ref="G86" si="179">C86-C85</f>
        <v>12</v>
      </c>
      <c r="H86" s="81">
        <f t="shared" si="172"/>
        <v>366</v>
      </c>
      <c r="I86" s="81">
        <f t="shared" ref="I86" si="180">B86-C86-D86</f>
        <v>2786</v>
      </c>
      <c r="J86" s="82">
        <f t="shared" ref="J86" si="181">F86/I85*$B$2/($B$2-B85)</f>
        <v>2.4984714208667994E-2</v>
      </c>
      <c r="K86" s="82">
        <f t="shared" ref="K86" si="182">G86/I85</f>
        <v>3.8872691933916422E-3</v>
      </c>
      <c r="L86" s="82">
        <f t="shared" ref="L86" si="183">H86/I85</f>
        <v>0.1185617103984451</v>
      </c>
      <c r="M86" s="81">
        <f t="shared" ref="M86" si="184">J86/(K86+L86)</f>
        <v>0.20404183270412193</v>
      </c>
      <c r="N86" s="84">
        <f t="shared" si="169"/>
        <v>3.4795360618584188E-2</v>
      </c>
      <c r="O86" s="84"/>
      <c r="P86" s="85">
        <f t="shared" si="13"/>
        <v>0.77949606719104114</v>
      </c>
      <c r="Q86" s="87">
        <f t="shared" si="14"/>
        <v>3.4795360618584188E-2</v>
      </c>
      <c r="R86" s="96">
        <f t="shared" si="15"/>
        <v>0.18570857219037462</v>
      </c>
      <c r="AB86" s="119">
        <f t="shared" si="110"/>
        <v>75.142857142857139</v>
      </c>
      <c r="AC86" s="120">
        <f t="shared" si="110"/>
        <v>16</v>
      </c>
      <c r="AL86">
        <f t="shared" si="63"/>
        <v>205835</v>
      </c>
      <c r="AM86">
        <f t="shared" si="16"/>
        <v>4041</v>
      </c>
      <c r="AN86">
        <f t="shared" si="120"/>
        <v>6145.5714285714284</v>
      </c>
      <c r="AO86" s="3">
        <f t="shared" si="111"/>
        <v>6.8235619040724472E-4</v>
      </c>
    </row>
    <row r="87" spans="1:41" ht="13.8" x14ac:dyDescent="0.25">
      <c r="A87" s="95">
        <v>43945</v>
      </c>
      <c r="B87" s="81">
        <v>15071</v>
      </c>
      <c r="C87" s="81">
        <v>530</v>
      </c>
      <c r="D87" s="81">
        <v>11872</v>
      </c>
      <c r="E87" s="81">
        <v>212686</v>
      </c>
      <c r="F87" s="81">
        <f t="shared" ref="F87" si="185">B87-B86</f>
        <v>69</v>
      </c>
      <c r="G87" s="81">
        <f t="shared" ref="G87" si="186">C87-C86</f>
        <v>8</v>
      </c>
      <c r="H87" s="81">
        <f t="shared" si="172"/>
        <v>178</v>
      </c>
      <c r="I87" s="81">
        <f t="shared" ref="I87" si="187">B87-C87-D87</f>
        <v>2669</v>
      </c>
      <c r="J87" s="82">
        <f t="shared" ref="J87" si="188">F87/I86*$B$2/($B$2-B86)</f>
        <v>2.480801342182672E-2</v>
      </c>
      <c r="K87" s="82">
        <f t="shared" ref="K87" si="189">G87/I86</f>
        <v>2.871500358937545E-3</v>
      </c>
      <c r="L87" s="82">
        <f t="shared" ref="L87" si="190">H87/I86</f>
        <v>6.3890882986360378E-2</v>
      </c>
      <c r="M87" s="81">
        <f t="shared" ref="M87" si="191">J87/(K87+L87)</f>
        <v>0.37158669566241526</v>
      </c>
      <c r="N87" s="84">
        <f t="shared" si="169"/>
        <v>3.516687678322606E-2</v>
      </c>
      <c r="O87" s="84"/>
      <c r="P87" s="85">
        <f t="shared" si="13"/>
        <v>0.78773803994426383</v>
      </c>
      <c r="Q87" s="87">
        <f t="shared" si="14"/>
        <v>3.516687678322606E-2</v>
      </c>
      <c r="R87" s="96">
        <f t="shared" si="15"/>
        <v>0.17709508327251011</v>
      </c>
      <c r="AB87" s="119">
        <f t="shared" si="110"/>
        <v>68</v>
      </c>
      <c r="AC87" s="120">
        <f t="shared" si="110"/>
        <v>14.142857142857142</v>
      </c>
      <c r="AL87">
        <f t="shared" si="63"/>
        <v>212686</v>
      </c>
      <c r="AM87">
        <f t="shared" si="16"/>
        <v>6851</v>
      </c>
      <c r="AN87">
        <f t="shared" si="120"/>
        <v>6202</v>
      </c>
      <c r="AO87" s="3">
        <f t="shared" si="111"/>
        <v>6.8862157768288725E-4</v>
      </c>
    </row>
    <row r="88" spans="1:41" ht="13.8" x14ac:dyDescent="0.25">
      <c r="A88" s="95">
        <v>43946</v>
      </c>
      <c r="B88" s="81">
        <v>15148</v>
      </c>
      <c r="C88" s="81">
        <v>536</v>
      </c>
      <c r="D88" s="81">
        <v>12103</v>
      </c>
      <c r="E88" s="81">
        <v>221089</v>
      </c>
      <c r="F88" s="81">
        <f t="shared" ref="F88" si="192">B88-B87</f>
        <v>77</v>
      </c>
      <c r="G88" s="81">
        <f t="shared" ref="G88" si="193">C88-C87</f>
        <v>6</v>
      </c>
      <c r="H88" s="81">
        <f t="shared" ref="H88" si="194">D88-D87</f>
        <v>231</v>
      </c>
      <c r="I88" s="81">
        <f t="shared" ref="I88" si="195">B88-C88-D88</f>
        <v>2509</v>
      </c>
      <c r="J88" s="82">
        <f t="shared" ref="J88" si="196">F88/I87*$B$2/($B$2-B87)</f>
        <v>2.8898113583201237E-2</v>
      </c>
      <c r="K88" s="82">
        <f t="shared" ref="K88" si="197">G88/I87</f>
        <v>2.2480329711502436E-3</v>
      </c>
      <c r="L88" s="82">
        <f t="shared" ref="L88" si="198">H88/I87</f>
        <v>8.6549269389284381E-2</v>
      </c>
      <c r="M88" s="81">
        <f t="shared" ref="M88" si="199">J88/(K88+L88)</f>
        <v>0.32543909347495403</v>
      </c>
      <c r="N88" s="84">
        <f t="shared" ref="N88" si="200">C88/B88</f>
        <v>3.538420913651967E-2</v>
      </c>
      <c r="O88" s="84"/>
      <c r="P88" s="85">
        <f t="shared" si="13"/>
        <v>0.79898336414048055</v>
      </c>
      <c r="Q88" s="87">
        <f t="shared" si="14"/>
        <v>3.538420913651967E-2</v>
      </c>
      <c r="R88" s="96">
        <f t="shared" si="15"/>
        <v>0.16563242672299983</v>
      </c>
      <c r="AB88" s="119">
        <f t="shared" si="110"/>
        <v>68.142857142857139</v>
      </c>
      <c r="AC88" s="120">
        <f t="shared" si="110"/>
        <v>13.285714285714286</v>
      </c>
      <c r="AL88">
        <f t="shared" si="63"/>
        <v>221089</v>
      </c>
      <c r="AM88">
        <f t="shared" si="16"/>
        <v>8403</v>
      </c>
      <c r="AN88">
        <f t="shared" si="120"/>
        <v>6451</v>
      </c>
      <c r="AO88" s="3">
        <f t="shared" si="111"/>
        <v>7.1626859039540557E-4</v>
      </c>
    </row>
    <row r="89" spans="1:41" ht="13.8" x14ac:dyDescent="0.25">
      <c r="A89" s="95">
        <v>43947</v>
      </c>
      <c r="B89" s="81">
        <v>15225</v>
      </c>
      <c r="C89" s="81">
        <v>542</v>
      </c>
      <c r="D89" s="81">
        <v>12282</v>
      </c>
      <c r="E89" s="81">
        <v>227631</v>
      </c>
      <c r="F89" s="81">
        <f t="shared" ref="F89" si="201">B89-B88</f>
        <v>77</v>
      </c>
      <c r="G89" s="81">
        <f t="shared" ref="G89" si="202">C89-C88</f>
        <v>6</v>
      </c>
      <c r="H89" s="81">
        <f t="shared" ref="H89" si="203">D89-D88</f>
        <v>179</v>
      </c>
      <c r="I89" s="81">
        <f t="shared" ref="I89" si="204">B89-C89-D89</f>
        <v>2401</v>
      </c>
      <c r="J89" s="82">
        <f t="shared" ref="J89" si="205">F89/I88*$B$2/($B$2-B88)</f>
        <v>3.0741221872356415E-2</v>
      </c>
      <c r="K89" s="82">
        <f t="shared" ref="K89" si="206">G89/I88</f>
        <v>2.3913909924272616E-3</v>
      </c>
      <c r="L89" s="82">
        <f t="shared" ref="L89" si="207">H89/I88</f>
        <v>7.1343164607413315E-2</v>
      </c>
      <c r="M89" s="81">
        <f t="shared" ref="M89" si="208">J89/(K89+L89)</f>
        <v>0.41691743609590404</v>
      </c>
      <c r="N89" s="84">
        <f t="shared" ref="N89" si="209">C89/B89</f>
        <v>3.5599343185550081E-2</v>
      </c>
      <c r="O89" s="84"/>
      <c r="P89" s="85">
        <f t="shared" si="13"/>
        <v>0.80669950738916252</v>
      </c>
      <c r="Q89" s="87">
        <f t="shared" si="14"/>
        <v>3.5599343185550081E-2</v>
      </c>
      <c r="R89" s="96">
        <f t="shared" si="15"/>
        <v>0.15770114942528735</v>
      </c>
      <c r="AB89" s="119">
        <f t="shared" si="110"/>
        <v>68</v>
      </c>
      <c r="AC89" s="120">
        <f t="shared" si="110"/>
        <v>12.857142857142858</v>
      </c>
      <c r="AL89">
        <f t="shared" si="63"/>
        <v>227631</v>
      </c>
      <c r="AM89">
        <f t="shared" si="16"/>
        <v>6542</v>
      </c>
      <c r="AN89">
        <f t="shared" si="120"/>
        <v>6912.5714285714284</v>
      </c>
      <c r="AO89" s="3">
        <f t="shared" si="111"/>
        <v>7.6751787213616678E-4</v>
      </c>
    </row>
    <row r="90" spans="1:41" ht="13.8" x14ac:dyDescent="0.25">
      <c r="A90" s="95">
        <v>43948</v>
      </c>
      <c r="B90" s="81">
        <v>15274</v>
      </c>
      <c r="C90" s="81">
        <v>549</v>
      </c>
      <c r="D90" s="81">
        <v>12362</v>
      </c>
      <c r="E90" s="81">
        <v>232537</v>
      </c>
      <c r="F90" s="81">
        <f t="shared" ref="F90" si="210">B90-B89</f>
        <v>49</v>
      </c>
      <c r="G90" s="81">
        <f t="shared" ref="G90" si="211">C90-C89</f>
        <v>7</v>
      </c>
      <c r="H90" s="81">
        <f t="shared" ref="H90" si="212">D90-D89</f>
        <v>80</v>
      </c>
      <c r="I90" s="81">
        <f t="shared" ref="I90" si="213">B90-C90-D90</f>
        <v>2363</v>
      </c>
      <c r="J90" s="82">
        <f t="shared" ref="J90" si="214">F90/I89*$B$2/($B$2-B89)</f>
        <v>2.0442720968257035E-2</v>
      </c>
      <c r="K90" s="82">
        <f t="shared" ref="K90" si="215">G90/I89</f>
        <v>2.9154518950437317E-3</v>
      </c>
      <c r="L90" s="82">
        <f t="shared" ref="L90" si="216">H90/I89</f>
        <v>3.3319450229071221E-2</v>
      </c>
      <c r="M90" s="81">
        <f t="shared" ref="M90" si="217">J90/(K90+L90)</f>
        <v>0.56417210396304751</v>
      </c>
      <c r="N90" s="84">
        <f t="shared" ref="N90" si="218">C90/B90</f>
        <v>3.5943433285321465E-2</v>
      </c>
      <c r="O90" s="84"/>
      <c r="P90" s="85">
        <f t="shared" si="13"/>
        <v>0.80934922089825845</v>
      </c>
      <c r="Q90" s="87">
        <f t="shared" si="14"/>
        <v>3.5943433285321465E-2</v>
      </c>
      <c r="R90" s="96">
        <f t="shared" si="15"/>
        <v>0.15470734581642009</v>
      </c>
      <c r="AB90" s="119">
        <f t="shared" si="110"/>
        <v>68.428571428571431</v>
      </c>
      <c r="AC90" s="120">
        <f t="shared" si="110"/>
        <v>11.285714285714286</v>
      </c>
      <c r="AL90">
        <f t="shared" si="63"/>
        <v>232537</v>
      </c>
      <c r="AM90">
        <f t="shared" si="16"/>
        <v>4906</v>
      </c>
      <c r="AN90">
        <f t="shared" si="120"/>
        <v>7084</v>
      </c>
      <c r="AO90" s="3">
        <f t="shared" si="111"/>
        <v>7.8655196006216911E-4</v>
      </c>
    </row>
    <row r="91" spans="1:41" ht="13.8" x14ac:dyDescent="0.25">
      <c r="A91" s="95">
        <v>43949</v>
      </c>
      <c r="B91" s="81">
        <v>15357</v>
      </c>
      <c r="C91" s="81">
        <v>569</v>
      </c>
      <c r="D91" s="81">
        <v>12580</v>
      </c>
      <c r="E91" s="81">
        <v>239578</v>
      </c>
      <c r="F91" s="81">
        <f t="shared" ref="F91" si="219">B91-B90</f>
        <v>83</v>
      </c>
      <c r="G91" s="81">
        <f t="shared" ref="G91" si="220">C91-C90</f>
        <v>20</v>
      </c>
      <c r="H91" s="81">
        <f t="shared" ref="H91" si="221">D91-D90</f>
        <v>218</v>
      </c>
      <c r="I91" s="81">
        <f t="shared" ref="I91" si="222">B91-C91-D91</f>
        <v>2208</v>
      </c>
      <c r="J91" s="82">
        <f t="shared" ref="J91" si="223">F91/I90*$B$2/($B$2-B90)</f>
        <v>3.5184510909371289E-2</v>
      </c>
      <c r="K91" s="82">
        <f t="shared" ref="K91" si="224">G91/I90</f>
        <v>8.4638171815488786E-3</v>
      </c>
      <c r="L91" s="82">
        <f t="shared" ref="L91" si="225">H91/I90</f>
        <v>9.2255607278882781E-2</v>
      </c>
      <c r="M91" s="81">
        <f t="shared" ref="M91" si="226">J91/(K91+L91)</f>
        <v>0.34933192974304345</v>
      </c>
      <c r="N91" s="84">
        <f t="shared" ref="N91" si="227">C91/B91</f>
        <v>3.7051507455883308E-2</v>
      </c>
      <c r="O91" s="84"/>
      <c r="P91" s="85">
        <f t="shared" si="13"/>
        <v>0.81917041088754317</v>
      </c>
      <c r="Q91" s="87">
        <f t="shared" si="14"/>
        <v>3.7051507455883308E-2</v>
      </c>
      <c r="R91" s="96">
        <f t="shared" si="15"/>
        <v>0.14377808165657358</v>
      </c>
      <c r="AB91" s="119">
        <f t="shared" si="110"/>
        <v>69.142857142857139</v>
      </c>
      <c r="AC91" s="120">
        <f t="shared" si="110"/>
        <v>11.142857142857142</v>
      </c>
      <c r="AL91">
        <f t="shared" si="63"/>
        <v>239578</v>
      </c>
      <c r="AM91">
        <f t="shared" si="16"/>
        <v>7041</v>
      </c>
      <c r="AN91">
        <f t="shared" si="120"/>
        <v>7222.8571428571431</v>
      </c>
      <c r="AO91" s="3">
        <f t="shared" si="111"/>
        <v>8.0196957128223108E-4</v>
      </c>
    </row>
    <row r="92" spans="1:41" ht="13.8" x14ac:dyDescent="0.25">
      <c r="A92" s="95">
        <v>43950</v>
      </c>
      <c r="B92" s="81">
        <v>15402</v>
      </c>
      <c r="C92" s="81">
        <v>580</v>
      </c>
      <c r="D92" s="81">
        <v>12779</v>
      </c>
      <c r="E92" s="81">
        <v>247754</v>
      </c>
      <c r="F92" s="81">
        <f t="shared" ref="F92" si="228">B92-B91</f>
        <v>45</v>
      </c>
      <c r="G92" s="81">
        <f t="shared" ref="G92" si="229">C92-C91</f>
        <v>11</v>
      </c>
      <c r="H92" s="81">
        <f t="shared" ref="H92" si="230">D92-D91</f>
        <v>199</v>
      </c>
      <c r="I92" s="81">
        <f t="shared" ref="I92" si="231">B92-C92-D92</f>
        <v>2043</v>
      </c>
      <c r="J92" s="82">
        <f t="shared" ref="J92" si="232">F92/I91*$B$2/($B$2-B91)</f>
        <v>2.0415245249712177E-2</v>
      </c>
      <c r="K92" s="82">
        <f t="shared" ref="K92" si="233">G92/I91</f>
        <v>4.9818840579710141E-3</v>
      </c>
      <c r="L92" s="82">
        <f t="shared" ref="L92" si="234">H92/I91</f>
        <v>9.0126811594202896E-2</v>
      </c>
      <c r="M92" s="81">
        <f t="shared" ref="M92" si="235">J92/(K92+L92)</f>
        <v>0.21465172148268805</v>
      </c>
      <c r="N92" s="84">
        <f t="shared" ref="N92" si="236">C92/B92</f>
        <v>3.7657447084794182E-2</v>
      </c>
      <c r="O92" s="84"/>
      <c r="P92" s="85">
        <f t="shared" si="13"/>
        <v>0.82969744189066352</v>
      </c>
      <c r="Q92" s="87">
        <f t="shared" si="14"/>
        <v>3.7657447084794182E-2</v>
      </c>
      <c r="R92" s="96">
        <f t="shared" si="15"/>
        <v>0.13264511102454235</v>
      </c>
      <c r="AB92" s="119">
        <f t="shared" ref="AB92:AC107" si="237">AVERAGE(F86:F92)</f>
        <v>68.142857142857139</v>
      </c>
      <c r="AC92" s="120">
        <f t="shared" si="237"/>
        <v>10</v>
      </c>
      <c r="AL92">
        <f t="shared" si="63"/>
        <v>247754</v>
      </c>
      <c r="AM92">
        <f t="shared" si="16"/>
        <v>8176</v>
      </c>
      <c r="AN92">
        <f t="shared" si="120"/>
        <v>6565.7142857142853</v>
      </c>
      <c r="AO92" s="3">
        <f t="shared" si="111"/>
        <v>7.2900556756588873E-4</v>
      </c>
    </row>
    <row r="93" spans="1:41" ht="13.8" x14ac:dyDescent="0.25">
      <c r="A93" s="95">
        <v>43951</v>
      </c>
      <c r="B93" s="81">
        <v>15452</v>
      </c>
      <c r="C93" s="81">
        <v>584</v>
      </c>
      <c r="D93" s="81">
        <v>12907</v>
      </c>
      <c r="E93" s="81">
        <v>256399</v>
      </c>
      <c r="F93" s="81">
        <f t="shared" ref="F93" si="238">B93-B92</f>
        <v>50</v>
      </c>
      <c r="G93" s="81">
        <f t="shared" ref="G93" si="239">C93-C92</f>
        <v>4</v>
      </c>
      <c r="H93" s="81">
        <f t="shared" ref="H93" si="240">D93-D92</f>
        <v>128</v>
      </c>
      <c r="I93" s="81">
        <f t="shared" ref="I93" si="241">B93-C93-D93</f>
        <v>1961</v>
      </c>
      <c r="J93" s="82">
        <f t="shared" ref="J93" si="242">F93/I92*$B$2/($B$2-B92)</f>
        <v>2.4515737815512223E-2</v>
      </c>
      <c r="K93" s="82">
        <f t="shared" ref="K93" si="243">G93/I92</f>
        <v>1.9579050416054823E-3</v>
      </c>
      <c r="L93" s="82">
        <f t="shared" ref="L93" si="244">H93/I92</f>
        <v>6.2652961331375434E-2</v>
      </c>
      <c r="M93" s="81">
        <f t="shared" ref="M93" si="245">J93/(K93+L93)</f>
        <v>0.37943676028099599</v>
      </c>
      <c r="N93" s="84">
        <f t="shared" ref="N93" si="246">C93/B93</f>
        <v>3.779446026404349E-2</v>
      </c>
      <c r="O93" s="84"/>
      <c r="P93" s="85">
        <f t="shared" si="13"/>
        <v>0.83529640176028996</v>
      </c>
      <c r="Q93" s="87">
        <f t="shared" si="14"/>
        <v>3.779446026404349E-2</v>
      </c>
      <c r="R93" s="96">
        <f t="shared" si="15"/>
        <v>0.1269091379756665</v>
      </c>
      <c r="AB93" s="119">
        <f t="shared" si="237"/>
        <v>64.285714285714292</v>
      </c>
      <c r="AC93" s="120">
        <f t="shared" si="237"/>
        <v>8.8571428571428577</v>
      </c>
      <c r="AL93">
        <f t="shared" si="63"/>
        <v>256399</v>
      </c>
      <c r="AM93">
        <f t="shared" si="16"/>
        <v>8645</v>
      </c>
      <c r="AN93">
        <f t="shared" si="120"/>
        <v>7223.4285714285716</v>
      </c>
      <c r="AO93" s="3">
        <f t="shared" si="111"/>
        <v>8.0203301824198438E-4</v>
      </c>
    </row>
    <row r="94" spans="1:41" ht="13.8" x14ac:dyDescent="0.25">
      <c r="A94" s="95">
        <v>43952</v>
      </c>
      <c r="B94" s="81">
        <v>15531</v>
      </c>
      <c r="C94" s="81">
        <v>589</v>
      </c>
      <c r="D94" s="81">
        <v>13110</v>
      </c>
      <c r="E94" s="81">
        <v>264079</v>
      </c>
      <c r="F94" s="81">
        <f t="shared" ref="F94" si="247">B94-B93</f>
        <v>79</v>
      </c>
      <c r="G94" s="81">
        <f t="shared" ref="G94" si="248">C94-C93</f>
        <v>5</v>
      </c>
      <c r="H94" s="81">
        <f t="shared" ref="H94" si="249">D94-D93</f>
        <v>203</v>
      </c>
      <c r="I94" s="81">
        <f t="shared" ref="I94" si="250">B94-C94-D94</f>
        <v>1832</v>
      </c>
      <c r="J94" s="82">
        <f t="shared" ref="J94" si="251">F94/I93*$B$2/($B$2-B93)</f>
        <v>4.0354804083454723E-2</v>
      </c>
      <c r="K94" s="82">
        <f t="shared" ref="K94" si="252">G94/I93</f>
        <v>2.5497195308516064E-3</v>
      </c>
      <c r="L94" s="82">
        <f t="shared" ref="L94" si="253">H94/I93</f>
        <v>0.10351861295257522</v>
      </c>
      <c r="M94" s="81">
        <f t="shared" ref="M94" si="254">J94/(K94+L94)</f>
        <v>0.38046043657526302</v>
      </c>
      <c r="N94" s="84">
        <f t="shared" ref="N94" si="255">C94/B94</f>
        <v>3.7924151696606789E-2</v>
      </c>
      <c r="O94" s="84"/>
      <c r="P94" s="85">
        <f t="shared" si="13"/>
        <v>0.84411821518253816</v>
      </c>
      <c r="Q94" s="87">
        <f t="shared" si="14"/>
        <v>3.7924151696606789E-2</v>
      </c>
      <c r="R94" s="96">
        <f t="shared" si="15"/>
        <v>0.11795763312085505</v>
      </c>
      <c r="AB94" s="119">
        <f t="shared" si="237"/>
        <v>65.714285714285708</v>
      </c>
      <c r="AC94" s="120">
        <f t="shared" si="237"/>
        <v>8.4285714285714288</v>
      </c>
      <c r="AL94">
        <f t="shared" si="63"/>
        <v>264079</v>
      </c>
      <c r="AM94">
        <f t="shared" si="16"/>
        <v>7680</v>
      </c>
      <c r="AN94">
        <f t="shared" si="120"/>
        <v>7341.8571428571431</v>
      </c>
      <c r="AO94" s="3">
        <f t="shared" si="111"/>
        <v>8.1518240065086428E-4</v>
      </c>
    </row>
    <row r="95" spans="1:41" ht="13.8" x14ac:dyDescent="0.25">
      <c r="A95" s="95">
        <v>43953</v>
      </c>
      <c r="B95" s="81">
        <v>15558</v>
      </c>
      <c r="C95" s="81">
        <v>596</v>
      </c>
      <c r="D95" s="81">
        <v>13180</v>
      </c>
      <c r="E95" s="81">
        <v>269619</v>
      </c>
      <c r="F95" s="81">
        <f t="shared" ref="F95" si="256">B95-B94</f>
        <v>27</v>
      </c>
      <c r="G95" s="81">
        <f t="shared" ref="G95" si="257">C95-C94</f>
        <v>7</v>
      </c>
      <c r="H95" s="81">
        <f t="shared" ref="H95" si="258">D95-D94</f>
        <v>70</v>
      </c>
      <c r="I95" s="81">
        <f t="shared" ref="I95" si="259">B95-C95-D95</f>
        <v>1782</v>
      </c>
      <c r="J95" s="82">
        <f t="shared" ref="J95" si="260">F95/I94*$B$2/($B$2-B94)</f>
        <v>1.4763449961555675E-2</v>
      </c>
      <c r="K95" s="82">
        <f t="shared" ref="K95" si="261">G95/I94</f>
        <v>3.8209606986899561E-3</v>
      </c>
      <c r="L95" s="82">
        <f t="shared" ref="L95" si="262">H95/I94</f>
        <v>3.8209606986899562E-2</v>
      </c>
      <c r="M95" s="81">
        <f t="shared" ref="M95" si="263">J95/(K95+L95)</f>
        <v>0.35125506921519478</v>
      </c>
      <c r="N95" s="84">
        <f t="shared" ref="N95" si="264">C95/B95</f>
        <v>3.8308265843938809E-2</v>
      </c>
      <c r="O95" s="84"/>
      <c r="P95" s="85">
        <f t="shared" si="13"/>
        <v>0.84715259030723744</v>
      </c>
      <c r="Q95" s="87">
        <f t="shared" si="14"/>
        <v>3.8308265843938809E-2</v>
      </c>
      <c r="R95" s="96">
        <f t="shared" si="15"/>
        <v>0.1145391438488238</v>
      </c>
      <c r="AB95" s="119">
        <f t="shared" si="237"/>
        <v>58.571428571428569</v>
      </c>
      <c r="AC95" s="120">
        <f t="shared" si="237"/>
        <v>8.5714285714285712</v>
      </c>
      <c r="AL95">
        <f t="shared" si="63"/>
        <v>269619</v>
      </c>
      <c r="AM95">
        <f t="shared" si="16"/>
        <v>5540</v>
      </c>
      <c r="AN95">
        <f t="shared" si="120"/>
        <v>6932.8571428571431</v>
      </c>
      <c r="AO95" s="3">
        <f t="shared" si="111"/>
        <v>7.6977023920741041E-4</v>
      </c>
    </row>
    <row r="96" spans="1:41" ht="13.8" x14ac:dyDescent="0.25">
      <c r="A96" s="95">
        <v>43954</v>
      </c>
      <c r="B96" s="81">
        <v>15597</v>
      </c>
      <c r="C96" s="81">
        <v>598</v>
      </c>
      <c r="D96" s="81">
        <v>13228</v>
      </c>
      <c r="E96" s="81">
        <v>274355</v>
      </c>
      <c r="F96" s="81">
        <f t="shared" ref="F96" si="265">B96-B95</f>
        <v>39</v>
      </c>
      <c r="G96" s="81">
        <f t="shared" ref="G96" si="266">C96-C95</f>
        <v>2</v>
      </c>
      <c r="H96" s="81">
        <f t="shared" ref="H96" si="267">D96-D95</f>
        <v>48</v>
      </c>
      <c r="I96" s="81">
        <f t="shared" ref="I96" si="268">B96-C96-D96</f>
        <v>1771</v>
      </c>
      <c r="J96" s="82">
        <f t="shared" ref="J96" si="269">F96/I95*$B$2/($B$2-B95)</f>
        <v>2.1923393202272597E-2</v>
      </c>
      <c r="K96" s="82">
        <f t="shared" ref="K96" si="270">G96/I95</f>
        <v>1.1223344556677891E-3</v>
      </c>
      <c r="L96" s="82">
        <f t="shared" ref="L96" si="271">H96/I95</f>
        <v>2.6936026936026935E-2</v>
      </c>
      <c r="M96" s="81">
        <f t="shared" ref="M96" si="272">J96/(K96+L96)</f>
        <v>0.78134973372899541</v>
      </c>
      <c r="N96" s="84">
        <f t="shared" ref="N96" si="273">C96/B96</f>
        <v>3.8340706546130664E-2</v>
      </c>
      <c r="O96" s="84"/>
      <c r="P96" s="85">
        <f t="shared" si="13"/>
        <v>0.84811181637494393</v>
      </c>
      <c r="Q96" s="87">
        <f t="shared" si="14"/>
        <v>3.8340706546130664E-2</v>
      </c>
      <c r="R96" s="96">
        <f t="shared" si="15"/>
        <v>0.11354747707892543</v>
      </c>
      <c r="AB96" s="119">
        <f t="shared" si="237"/>
        <v>53.142857142857146</v>
      </c>
      <c r="AC96" s="120">
        <f t="shared" si="237"/>
        <v>8</v>
      </c>
      <c r="AL96">
        <f t="shared" si="63"/>
        <v>274355</v>
      </c>
      <c r="AM96">
        <f t="shared" si="16"/>
        <v>4736</v>
      </c>
      <c r="AN96">
        <f t="shared" si="120"/>
        <v>6674.8571428571431</v>
      </c>
      <c r="AO96" s="3">
        <f t="shared" si="111"/>
        <v>7.4112393687877692E-4</v>
      </c>
    </row>
    <row r="97" spans="1:41" ht="13.8" x14ac:dyDescent="0.25">
      <c r="A97" s="95">
        <v>43955</v>
      </c>
      <c r="B97" s="81">
        <v>15621</v>
      </c>
      <c r="C97" s="81">
        <v>600</v>
      </c>
      <c r="D97" s="81">
        <v>13316</v>
      </c>
      <c r="E97" s="81">
        <v>279071</v>
      </c>
      <c r="F97" s="81">
        <f t="shared" ref="F97" si="274">B97-B96</f>
        <v>24</v>
      </c>
      <c r="G97" s="81">
        <f t="shared" ref="G97" si="275">C97-C96</f>
        <v>2</v>
      </c>
      <c r="H97" s="81">
        <f t="shared" ref="H97" si="276">D97-D96</f>
        <v>88</v>
      </c>
      <c r="I97" s="81">
        <f t="shared" ref="I97" si="277">B97-C97-D97</f>
        <v>1705</v>
      </c>
      <c r="J97" s="82">
        <f t="shared" ref="J97" si="278">F97/I96*$B$2/($B$2-B96)</f>
        <v>1.3575174791158337E-2</v>
      </c>
      <c r="K97" s="82">
        <f t="shared" ref="K97" si="279">G97/I96</f>
        <v>1.129305477131564E-3</v>
      </c>
      <c r="L97" s="82">
        <f t="shared" ref="L97" si="280">H97/I96</f>
        <v>4.9689440993788817E-2</v>
      </c>
      <c r="M97" s="81">
        <f t="shared" ref="M97" si="281">J97/(K97+L97)</f>
        <v>0.26712927283490462</v>
      </c>
      <c r="N97" s="84">
        <f t="shared" ref="N97" si="282">C97/B97</f>
        <v>3.8409832917226813E-2</v>
      </c>
      <c r="O97" s="84"/>
      <c r="P97" s="85">
        <f t="shared" si="13"/>
        <v>0.85244222520965363</v>
      </c>
      <c r="Q97" s="87">
        <f t="shared" si="14"/>
        <v>3.8409832917226813E-2</v>
      </c>
      <c r="R97" s="96">
        <f t="shared" si="15"/>
        <v>0.1091479418731196</v>
      </c>
      <c r="AB97" s="119">
        <f t="shared" si="237"/>
        <v>49.571428571428569</v>
      </c>
      <c r="AC97" s="120">
        <f t="shared" si="237"/>
        <v>7.2857142857142856</v>
      </c>
      <c r="AL97">
        <f t="shared" si="63"/>
        <v>279071</v>
      </c>
      <c r="AM97">
        <f t="shared" si="16"/>
        <v>4716</v>
      </c>
      <c r="AN97">
        <f t="shared" si="120"/>
        <v>6647.7142857142853</v>
      </c>
      <c r="AO97" s="3">
        <f t="shared" si="111"/>
        <v>7.381102062904932E-4</v>
      </c>
    </row>
    <row r="98" spans="1:41" ht="13.8" x14ac:dyDescent="0.25">
      <c r="A98" s="95">
        <v>43956</v>
      </c>
      <c r="B98" s="81">
        <v>15650</v>
      </c>
      <c r="C98" s="81">
        <v>606</v>
      </c>
      <c r="D98" s="81">
        <v>13462</v>
      </c>
      <c r="E98" s="81">
        <v>285883</v>
      </c>
      <c r="F98" s="81">
        <f t="shared" ref="F98" si="283">B98-B97</f>
        <v>29</v>
      </c>
      <c r="G98" s="81">
        <f t="shared" ref="G98" si="284">C98-C97</f>
        <v>6</v>
      </c>
      <c r="H98" s="81">
        <f t="shared" ref="H98" si="285">D98-D97</f>
        <v>146</v>
      </c>
      <c r="I98" s="81">
        <f t="shared" ref="I98" si="286">B98-C98-D98</f>
        <v>1582</v>
      </c>
      <c r="J98" s="82">
        <f t="shared" ref="J98" si="287">F98/I97*$B$2/($B$2-B97)</f>
        <v>1.7038349541204343E-2</v>
      </c>
      <c r="K98" s="82">
        <f t="shared" ref="K98" si="288">G98/I97</f>
        <v>3.5190615835777126E-3</v>
      </c>
      <c r="L98" s="82">
        <f t="shared" ref="L98" si="289">H98/I97</f>
        <v>8.5630498533724342E-2</v>
      </c>
      <c r="M98" s="81">
        <f t="shared" ref="M98" si="290">J98/(K98+L98)</f>
        <v>0.19112096031416712</v>
      </c>
      <c r="N98" s="84">
        <f t="shared" ref="N98" si="291">C98/B98</f>
        <v>3.8722044728434504E-2</v>
      </c>
      <c r="O98" s="84"/>
      <c r="P98" s="85">
        <f t="shared" ref="P98:P134" si="292">D98/B98</f>
        <v>0.86019169329073486</v>
      </c>
      <c r="Q98" s="87">
        <f t="shared" ref="Q98:Q134" si="293">N98</f>
        <v>3.8722044728434504E-2</v>
      </c>
      <c r="R98" s="96">
        <f t="shared" ref="R98:R134" si="294">IF(P98="","",1-SUM(P98:Q98))</f>
        <v>0.10108626198083059</v>
      </c>
      <c r="AB98" s="119">
        <f t="shared" si="237"/>
        <v>41.857142857142854</v>
      </c>
      <c r="AC98" s="120">
        <f t="shared" si="237"/>
        <v>5.2857142857142856</v>
      </c>
      <c r="AL98">
        <f t="shared" si="63"/>
        <v>285883</v>
      </c>
      <c r="AM98">
        <f t="shared" si="16"/>
        <v>6812</v>
      </c>
      <c r="AN98">
        <f t="shared" si="120"/>
        <v>6615</v>
      </c>
      <c r="AO98" s="3">
        <f t="shared" si="111"/>
        <v>7.3447786784461451E-4</v>
      </c>
    </row>
    <row r="99" spans="1:41" ht="13.8" x14ac:dyDescent="0.25">
      <c r="A99" s="95">
        <v>43957</v>
      </c>
      <c r="B99" s="81">
        <v>15684</v>
      </c>
      <c r="C99" s="81">
        <v>608</v>
      </c>
      <c r="D99" s="81">
        <v>13639</v>
      </c>
      <c r="E99" s="81">
        <v>292254</v>
      </c>
      <c r="F99" s="81">
        <f t="shared" ref="F99" si="295">B99-B98</f>
        <v>34</v>
      </c>
      <c r="G99" s="81">
        <f t="shared" ref="G99" si="296">C99-C98</f>
        <v>2</v>
      </c>
      <c r="H99" s="81">
        <f t="shared" ref="H99" si="297">D99-D98</f>
        <v>177</v>
      </c>
      <c r="I99" s="81">
        <f t="shared" ref="I99" si="298">B99-C99-D99</f>
        <v>1437</v>
      </c>
      <c r="J99" s="82">
        <f t="shared" ref="J99" si="299">F99/I98*$B$2/($B$2-B98)</f>
        <v>2.1529192833382036E-2</v>
      </c>
      <c r="K99" s="82">
        <f t="shared" ref="K99" si="300">G99/I98</f>
        <v>1.2642225031605564E-3</v>
      </c>
      <c r="L99" s="82">
        <f t="shared" ref="L99" si="301">H99/I98</f>
        <v>0.11188369152970923</v>
      </c>
      <c r="M99" s="81">
        <f t="shared" ref="M99" si="302">J99/(K99+L99)</f>
        <v>0.19027476571178986</v>
      </c>
      <c r="N99" s="84">
        <f t="shared" ref="N99" si="303">C99/B99</f>
        <v>3.8765621015047179E-2</v>
      </c>
      <c r="O99" s="84"/>
      <c r="P99" s="85">
        <f t="shared" si="292"/>
        <v>0.86961234378984953</v>
      </c>
      <c r="Q99" s="87">
        <f t="shared" si="293"/>
        <v>3.8765621015047179E-2</v>
      </c>
      <c r="R99" s="96">
        <f t="shared" si="294"/>
        <v>9.1622035195103257E-2</v>
      </c>
      <c r="AB99" s="119">
        <f t="shared" si="237"/>
        <v>40.285714285714285</v>
      </c>
      <c r="AC99" s="120">
        <f t="shared" si="237"/>
        <v>4</v>
      </c>
      <c r="AL99">
        <f t="shared" si="63"/>
        <v>292254</v>
      </c>
      <c r="AM99">
        <f t="shared" si="16"/>
        <v>6371</v>
      </c>
      <c r="AN99">
        <f t="shared" si="120"/>
        <v>6357.1428571428569</v>
      </c>
      <c r="AO99" s="3">
        <f t="shared" si="111"/>
        <v>7.0584742725591924E-4</v>
      </c>
    </row>
    <row r="100" spans="1:41" ht="13.8" x14ac:dyDescent="0.25">
      <c r="A100" s="95">
        <v>43958</v>
      </c>
      <c r="B100" s="81">
        <v>15752</v>
      </c>
      <c r="C100" s="81">
        <v>609</v>
      </c>
      <c r="D100" s="81">
        <v>13698</v>
      </c>
      <c r="E100" s="81">
        <v>297894</v>
      </c>
      <c r="F100" s="81">
        <f t="shared" ref="F100:F118" si="304">B100-B99</f>
        <v>68</v>
      </c>
      <c r="G100" s="81">
        <f t="shared" ref="G100:G118" si="305">C100-C99</f>
        <v>1</v>
      </c>
      <c r="H100" s="81">
        <f t="shared" ref="H100:H118" si="306">D100-D99</f>
        <v>59</v>
      </c>
      <c r="I100" s="81">
        <f t="shared" ref="I100:I118" si="307">B100-C100-D100</f>
        <v>1445</v>
      </c>
      <c r="J100" s="82">
        <f t="shared" ref="J100:J118" si="308">F100/I99*$B$2/($B$2-B99)</f>
        <v>4.7403356803520126E-2</v>
      </c>
      <c r="K100" s="82">
        <f t="shared" ref="K100:K118" si="309">G100/I99</f>
        <v>6.9589422407794019E-4</v>
      </c>
      <c r="L100" s="82">
        <f t="shared" ref="L100:L118" si="310">H100/I99</f>
        <v>4.1057759220598469E-2</v>
      </c>
      <c r="M100" s="81">
        <f t="shared" ref="M100:M118" si="311">J100/(K100+L100)</f>
        <v>1.1353103954443071</v>
      </c>
      <c r="N100" s="84">
        <f t="shared" ref="N100:N118" si="312">C100/B100</f>
        <v>3.8661757237176235E-2</v>
      </c>
      <c r="O100" s="84"/>
      <c r="P100" s="85">
        <f t="shared" si="292"/>
        <v>0.86960385982732347</v>
      </c>
      <c r="Q100" s="87">
        <f t="shared" si="293"/>
        <v>3.8661757237176235E-2</v>
      </c>
      <c r="R100" s="96">
        <f t="shared" si="294"/>
        <v>9.1734382935500292E-2</v>
      </c>
      <c r="AB100" s="119">
        <f t="shared" si="237"/>
        <v>42.857142857142854</v>
      </c>
      <c r="AC100" s="120">
        <f t="shared" si="237"/>
        <v>3.5714285714285716</v>
      </c>
      <c r="AL100">
        <f t="shared" si="63"/>
        <v>297894</v>
      </c>
      <c r="AM100">
        <f t="shared" ref="AM100:AM163" si="313">AL100-AL99</f>
        <v>5640</v>
      </c>
      <c r="AN100">
        <f t="shared" si="120"/>
        <v>5927.8571428571431</v>
      </c>
      <c r="AO100" s="3">
        <f t="shared" si="111"/>
        <v>6.5818289874122185E-4</v>
      </c>
    </row>
    <row r="101" spans="1:41" ht="13.8" x14ac:dyDescent="0.25">
      <c r="A101" s="95">
        <v>43959</v>
      </c>
      <c r="B101" s="81">
        <v>15774</v>
      </c>
      <c r="C101" s="81">
        <v>614</v>
      </c>
      <c r="D101" s="81">
        <v>13836</v>
      </c>
      <c r="E101" s="81">
        <v>304069</v>
      </c>
      <c r="F101" s="81">
        <f t="shared" si="304"/>
        <v>22</v>
      </c>
      <c r="G101" s="81">
        <f t="shared" si="305"/>
        <v>5</v>
      </c>
      <c r="H101" s="81">
        <f t="shared" si="306"/>
        <v>138</v>
      </c>
      <c r="I101" s="81">
        <f t="shared" si="307"/>
        <v>1324</v>
      </c>
      <c r="J101" s="82">
        <f t="shared" si="308"/>
        <v>1.5251588200650654E-2</v>
      </c>
      <c r="K101" s="82">
        <f t="shared" si="309"/>
        <v>3.4602076124567475E-3</v>
      </c>
      <c r="L101" s="82">
        <f t="shared" si="310"/>
        <v>9.5501730103806234E-2</v>
      </c>
      <c r="M101" s="81">
        <f t="shared" si="311"/>
        <v>0.15411569895063074</v>
      </c>
      <c r="N101" s="84">
        <f t="shared" si="312"/>
        <v>3.8924812983390386E-2</v>
      </c>
      <c r="O101" s="84"/>
      <c r="P101" s="85">
        <f t="shared" si="292"/>
        <v>0.87713959680486875</v>
      </c>
      <c r="Q101" s="87">
        <f t="shared" si="293"/>
        <v>3.8924812983390386E-2</v>
      </c>
      <c r="R101" s="96">
        <f t="shared" si="294"/>
        <v>8.3935590211740907E-2</v>
      </c>
      <c r="AB101" s="119">
        <f t="shared" si="237"/>
        <v>34.714285714285715</v>
      </c>
      <c r="AC101" s="120">
        <f>AVERAGE(G95:G101)</f>
        <v>3.5714285714285716</v>
      </c>
      <c r="AL101">
        <f t="shared" si="63"/>
        <v>304069</v>
      </c>
      <c r="AM101">
        <f t="shared" si="313"/>
        <v>6175</v>
      </c>
      <c r="AN101">
        <f t="shared" si="120"/>
        <v>5712.8571428571431</v>
      </c>
      <c r="AO101" s="3">
        <f t="shared" si="111"/>
        <v>6.3431098013402734E-4</v>
      </c>
    </row>
    <row r="102" spans="1:41" ht="13.8" x14ac:dyDescent="0.25">
      <c r="A102" s="95">
        <v>43960</v>
      </c>
      <c r="B102" s="81">
        <v>15833</v>
      </c>
      <c r="C102" s="81">
        <v>615</v>
      </c>
      <c r="D102" s="81">
        <v>13928</v>
      </c>
      <c r="E102" s="81">
        <v>311690</v>
      </c>
      <c r="F102" s="81">
        <f t="shared" si="304"/>
        <v>59</v>
      </c>
      <c r="G102" s="81">
        <f t="shared" si="305"/>
        <v>1</v>
      </c>
      <c r="H102" s="81">
        <f t="shared" si="306"/>
        <v>92</v>
      </c>
      <c r="I102" s="81">
        <f t="shared" si="307"/>
        <v>1290</v>
      </c>
      <c r="J102" s="82">
        <f t="shared" si="308"/>
        <v>4.4640117200257082E-2</v>
      </c>
      <c r="K102" s="82">
        <f t="shared" si="309"/>
        <v>7.5528700906344411E-4</v>
      </c>
      <c r="L102" s="82">
        <f t="shared" si="310"/>
        <v>6.9486404833836862E-2</v>
      </c>
      <c r="M102" s="81">
        <f t="shared" si="311"/>
        <v>0.6355216685283912</v>
      </c>
      <c r="N102" s="84">
        <f t="shared" si="312"/>
        <v>3.8842923008905447E-2</v>
      </c>
      <c r="O102" s="84"/>
      <c r="P102" s="85">
        <f t="shared" si="292"/>
        <v>0.87968167750900017</v>
      </c>
      <c r="Q102" s="87">
        <f t="shared" si="293"/>
        <v>3.8842923008905447E-2</v>
      </c>
      <c r="R102" s="96">
        <f t="shared" si="294"/>
        <v>8.1475399482094368E-2</v>
      </c>
      <c r="AB102" s="119">
        <f t="shared" si="237"/>
        <v>39.285714285714285</v>
      </c>
      <c r="AC102" s="120">
        <f t="shared" si="237"/>
        <v>2.7142857142857144</v>
      </c>
      <c r="AL102">
        <f t="shared" si="63"/>
        <v>311690</v>
      </c>
      <c r="AM102">
        <f t="shared" si="313"/>
        <v>7621</v>
      </c>
      <c r="AN102">
        <f t="shared" si="120"/>
        <v>6010.1428571428569</v>
      </c>
      <c r="AO102" s="3">
        <f t="shared" si="111"/>
        <v>6.6731926094570296E-4</v>
      </c>
    </row>
    <row r="103" spans="1:41" ht="13.8" x14ac:dyDescent="0.25">
      <c r="A103" s="95">
        <v>43961</v>
      </c>
      <c r="B103" s="81">
        <v>15871</v>
      </c>
      <c r="C103" s="81">
        <v>618</v>
      </c>
      <c r="D103" s="81">
        <v>13991</v>
      </c>
      <c r="E103" s="81">
        <v>316508</v>
      </c>
      <c r="F103" s="81">
        <f t="shared" si="304"/>
        <v>38</v>
      </c>
      <c r="G103" s="81">
        <f t="shared" si="305"/>
        <v>3</v>
      </c>
      <c r="H103" s="81">
        <f t="shared" si="306"/>
        <v>63</v>
      </c>
      <c r="I103" s="81">
        <f t="shared" si="307"/>
        <v>1262</v>
      </c>
      <c r="J103" s="82">
        <f t="shared" si="308"/>
        <v>2.9509240774836923E-2</v>
      </c>
      <c r="K103" s="82">
        <f t="shared" si="309"/>
        <v>2.3255813953488372E-3</v>
      </c>
      <c r="L103" s="82">
        <f t="shared" si="310"/>
        <v>4.8837209302325581E-2</v>
      </c>
      <c r="M103" s="81">
        <f t="shared" si="311"/>
        <v>0.57677152423544897</v>
      </c>
      <c r="N103" s="84">
        <f t="shared" si="312"/>
        <v>3.8938945246046248E-2</v>
      </c>
      <c r="O103" s="84"/>
      <c r="P103" s="85">
        <f t="shared" si="292"/>
        <v>0.88154495620943862</v>
      </c>
      <c r="Q103" s="87">
        <f t="shared" si="293"/>
        <v>3.8938945246046248E-2</v>
      </c>
      <c r="R103" s="96">
        <f t="shared" si="294"/>
        <v>7.9516098544515135E-2</v>
      </c>
      <c r="AB103" s="119">
        <f t="shared" si="237"/>
        <v>39.142857142857146</v>
      </c>
      <c r="AC103" s="120">
        <f t="shared" si="237"/>
        <v>2.8571428571428572</v>
      </c>
      <c r="AL103">
        <f t="shared" si="63"/>
        <v>316508</v>
      </c>
      <c r="AM103">
        <f t="shared" si="313"/>
        <v>4818</v>
      </c>
      <c r="AN103">
        <f t="shared" si="120"/>
        <v>6021.8571428571431</v>
      </c>
      <c r="AO103" s="3">
        <f t="shared" si="111"/>
        <v>6.6861992362064651E-4</v>
      </c>
    </row>
    <row r="104" spans="1:41" ht="13.8" x14ac:dyDescent="0.25">
      <c r="A104" s="95">
        <v>43962</v>
      </c>
      <c r="B104" s="81">
        <v>15882</v>
      </c>
      <c r="C104" s="81">
        <v>620</v>
      </c>
      <c r="D104" s="81">
        <v>14061</v>
      </c>
      <c r="E104" s="81">
        <v>319484</v>
      </c>
      <c r="F104" s="81">
        <f t="shared" si="304"/>
        <v>11</v>
      </c>
      <c r="G104" s="81">
        <f t="shared" si="305"/>
        <v>2</v>
      </c>
      <c r="H104" s="81">
        <f t="shared" si="306"/>
        <v>70</v>
      </c>
      <c r="I104" s="81">
        <f t="shared" si="307"/>
        <v>1201</v>
      </c>
      <c r="J104" s="82">
        <f t="shared" si="308"/>
        <v>8.7317102438650152E-3</v>
      </c>
      <c r="K104" s="82">
        <f t="shared" si="309"/>
        <v>1.5847860538827259E-3</v>
      </c>
      <c r="L104" s="82">
        <f t="shared" si="310"/>
        <v>5.5467511885895403E-2</v>
      </c>
      <c r="M104" s="81">
        <f t="shared" si="311"/>
        <v>0.1530474767744118</v>
      </c>
      <c r="N104" s="84">
        <f t="shared" si="312"/>
        <v>3.9037904546026951E-2</v>
      </c>
      <c r="O104" s="84"/>
      <c r="P104" s="85">
        <f t="shared" si="292"/>
        <v>0.88534189648658856</v>
      </c>
      <c r="Q104" s="87">
        <f t="shared" si="293"/>
        <v>3.9037904546026951E-2</v>
      </c>
      <c r="R104" s="96">
        <f t="shared" si="294"/>
        <v>7.5620198967384478E-2</v>
      </c>
      <c r="AB104" s="119">
        <f t="shared" si="237"/>
        <v>37.285714285714285</v>
      </c>
      <c r="AC104" s="120">
        <f t="shared" si="237"/>
        <v>2.8571428571428572</v>
      </c>
      <c r="AL104">
        <f t="shared" si="63"/>
        <v>319484</v>
      </c>
      <c r="AM104">
        <f t="shared" si="313"/>
        <v>2976</v>
      </c>
      <c r="AN104">
        <f t="shared" si="120"/>
        <v>5773.2857142857147</v>
      </c>
      <c r="AO104" s="3">
        <f t="shared" si="111"/>
        <v>6.4102049612794316E-4</v>
      </c>
    </row>
    <row r="105" spans="1:41" ht="13.8" x14ac:dyDescent="0.25">
      <c r="A105" s="95">
        <v>43963</v>
      </c>
      <c r="B105" s="81">
        <v>15961</v>
      </c>
      <c r="C105" s="81">
        <v>623</v>
      </c>
      <c r="D105" s="81">
        <v>14148</v>
      </c>
      <c r="E105" s="81">
        <v>329314</v>
      </c>
      <c r="F105" s="81">
        <f t="shared" si="304"/>
        <v>79</v>
      </c>
      <c r="G105" s="81">
        <f t="shared" si="305"/>
        <v>3</v>
      </c>
      <c r="H105" s="81">
        <f t="shared" si="306"/>
        <v>87</v>
      </c>
      <c r="I105" s="81">
        <f t="shared" si="307"/>
        <v>1190</v>
      </c>
      <c r="J105" s="82">
        <f t="shared" si="308"/>
        <v>6.5894717508235598E-2</v>
      </c>
      <c r="K105" s="82">
        <f t="shared" si="309"/>
        <v>2.4979184013322231E-3</v>
      </c>
      <c r="L105" s="82">
        <f t="shared" si="310"/>
        <v>7.2439633638634468E-2</v>
      </c>
      <c r="M105" s="81">
        <f t="shared" si="311"/>
        <v>0.87932839697101073</v>
      </c>
      <c r="N105" s="84">
        <f t="shared" si="312"/>
        <v>3.903264206503352E-2</v>
      </c>
      <c r="O105" s="84"/>
      <c r="P105" s="85">
        <f t="shared" si="292"/>
        <v>0.8864106259006328</v>
      </c>
      <c r="Q105" s="87">
        <f t="shared" si="293"/>
        <v>3.903264206503352E-2</v>
      </c>
      <c r="R105" s="96">
        <f t="shared" si="294"/>
        <v>7.4556732034333661E-2</v>
      </c>
      <c r="AB105" s="119">
        <f t="shared" si="237"/>
        <v>44.428571428571431</v>
      </c>
      <c r="AC105" s="120">
        <f t="shared" si="237"/>
        <v>2.4285714285714284</v>
      </c>
      <c r="AL105">
        <f t="shared" si="63"/>
        <v>329314</v>
      </c>
      <c r="AM105">
        <f t="shared" si="313"/>
        <v>9830</v>
      </c>
      <c r="AN105">
        <f t="shared" si="120"/>
        <v>6204.4285714285716</v>
      </c>
      <c r="AO105" s="3">
        <f t="shared" si="111"/>
        <v>6.8889122726183897E-4</v>
      </c>
    </row>
    <row r="106" spans="1:41" ht="13.8" x14ac:dyDescent="0.25">
      <c r="A106" s="95">
        <v>43964</v>
      </c>
      <c r="B106" s="81">
        <v>15997</v>
      </c>
      <c r="C106" s="81">
        <v>624</v>
      </c>
      <c r="D106" s="81">
        <v>14304</v>
      </c>
      <c r="E106" s="81">
        <v>336252</v>
      </c>
      <c r="F106" s="81">
        <f t="shared" si="304"/>
        <v>36</v>
      </c>
      <c r="G106" s="81">
        <f t="shared" si="305"/>
        <v>1</v>
      </c>
      <c r="H106" s="81">
        <f t="shared" si="306"/>
        <v>156</v>
      </c>
      <c r="I106" s="81">
        <f t="shared" si="307"/>
        <v>1069</v>
      </c>
      <c r="J106" s="82">
        <f t="shared" si="308"/>
        <v>3.0305808327693272E-2</v>
      </c>
      <c r="K106" s="82">
        <f t="shared" si="309"/>
        <v>8.4033613445378156E-4</v>
      </c>
      <c r="L106" s="82">
        <f t="shared" si="310"/>
        <v>0.13109243697478992</v>
      </c>
      <c r="M106" s="81">
        <f t="shared" si="311"/>
        <v>0.22970644528633755</v>
      </c>
      <c r="N106" s="84">
        <f t="shared" si="312"/>
        <v>3.9007313871350875E-2</v>
      </c>
      <c r="O106" s="84"/>
      <c r="P106" s="85">
        <f t="shared" si="292"/>
        <v>0.89416765643558171</v>
      </c>
      <c r="Q106" s="87">
        <f t="shared" si="293"/>
        <v>3.9007313871350875E-2</v>
      </c>
      <c r="R106" s="96">
        <f t="shared" si="294"/>
        <v>6.6825029693067362E-2</v>
      </c>
      <c r="AB106" s="119">
        <f t="shared" si="237"/>
        <v>44.714285714285715</v>
      </c>
      <c r="AC106" s="120">
        <f t="shared" si="237"/>
        <v>2.2857142857142856</v>
      </c>
      <c r="AL106">
        <f t="shared" si="63"/>
        <v>336252</v>
      </c>
      <c r="AM106">
        <f t="shared" si="313"/>
        <v>6938</v>
      </c>
      <c r="AN106">
        <f t="shared" si="120"/>
        <v>6285.4285714285716</v>
      </c>
      <c r="AO106" s="3">
        <f t="shared" si="111"/>
        <v>6.9788483380687507E-4</v>
      </c>
    </row>
    <row r="107" spans="1:41" ht="13.8" x14ac:dyDescent="0.25">
      <c r="A107" s="95">
        <v>43965</v>
      </c>
      <c r="B107" s="81">
        <v>16058</v>
      </c>
      <c r="C107" s="81">
        <v>626</v>
      </c>
      <c r="D107" s="81">
        <v>14405</v>
      </c>
      <c r="E107" s="81">
        <v>344606</v>
      </c>
      <c r="F107" s="81">
        <f t="shared" si="304"/>
        <v>61</v>
      </c>
      <c r="G107" s="81">
        <f t="shared" si="305"/>
        <v>2</v>
      </c>
      <c r="H107" s="81">
        <f t="shared" si="306"/>
        <v>101</v>
      </c>
      <c r="I107" s="81">
        <f t="shared" si="307"/>
        <v>1027</v>
      </c>
      <c r="J107" s="82">
        <f t="shared" si="308"/>
        <v>5.7164209424618993E-2</v>
      </c>
      <c r="K107" s="82">
        <f t="shared" si="309"/>
        <v>1.8709073900841909E-3</v>
      </c>
      <c r="L107" s="82">
        <f t="shared" si="310"/>
        <v>9.4480823199251635E-2</v>
      </c>
      <c r="M107" s="81">
        <f t="shared" si="311"/>
        <v>0.59328679490211367</v>
      </c>
      <c r="N107" s="84">
        <f t="shared" si="312"/>
        <v>3.8983684144974468E-2</v>
      </c>
      <c r="O107" s="84"/>
      <c r="P107" s="85">
        <f t="shared" si="292"/>
        <v>0.8970606551251713</v>
      </c>
      <c r="Q107" s="87">
        <f t="shared" si="293"/>
        <v>3.8983684144974468E-2</v>
      </c>
      <c r="R107" s="96">
        <f t="shared" si="294"/>
        <v>6.3955660729854258E-2</v>
      </c>
      <c r="AB107" s="119">
        <f t="shared" si="237"/>
        <v>43.714285714285715</v>
      </c>
      <c r="AC107" s="120">
        <f t="shared" si="237"/>
        <v>2.4285714285714284</v>
      </c>
      <c r="AL107">
        <f t="shared" si="63"/>
        <v>344606</v>
      </c>
      <c r="AM107">
        <f t="shared" si="313"/>
        <v>8354</v>
      </c>
      <c r="AN107">
        <f t="shared" si="120"/>
        <v>6673.1428571428569</v>
      </c>
      <c r="AO107" s="3">
        <f t="shared" si="111"/>
        <v>7.4093359599951693E-4</v>
      </c>
    </row>
    <row r="108" spans="1:41" ht="13.8" x14ac:dyDescent="0.25">
      <c r="A108" s="95">
        <v>43966</v>
      </c>
      <c r="B108" s="81">
        <v>16109</v>
      </c>
      <c r="C108" s="81">
        <v>628</v>
      </c>
      <c r="D108" s="81">
        <v>14471</v>
      </c>
      <c r="E108" s="81">
        <v>351351</v>
      </c>
      <c r="F108" s="81">
        <f t="shared" si="304"/>
        <v>51</v>
      </c>
      <c r="G108" s="81">
        <f t="shared" si="305"/>
        <v>2</v>
      </c>
      <c r="H108" s="81">
        <f t="shared" si="306"/>
        <v>66</v>
      </c>
      <c r="I108" s="81">
        <f t="shared" si="307"/>
        <v>1010</v>
      </c>
      <c r="J108" s="82">
        <f t="shared" si="308"/>
        <v>4.9747899811685571E-2</v>
      </c>
      <c r="K108" s="82">
        <f t="shared" si="309"/>
        <v>1.9474196689386564E-3</v>
      </c>
      <c r="L108" s="82">
        <f t="shared" si="310"/>
        <v>6.4264849074975663E-2</v>
      </c>
      <c r="M108" s="81">
        <f t="shared" si="311"/>
        <v>0.7513396045088393</v>
      </c>
      <c r="N108" s="84">
        <f t="shared" si="312"/>
        <v>3.8984418647960768E-2</v>
      </c>
      <c r="O108" s="84"/>
      <c r="P108" s="85">
        <f t="shared" si="292"/>
        <v>0.89831771059656096</v>
      </c>
      <c r="Q108" s="87">
        <f t="shared" si="293"/>
        <v>3.8984418647960768E-2</v>
      </c>
      <c r="R108" s="96">
        <f t="shared" si="294"/>
        <v>6.269787075547828E-2</v>
      </c>
      <c r="AB108" s="119">
        <f t="shared" ref="AB108:AC123" si="314">AVERAGE(F102:F108)</f>
        <v>47.857142857142854</v>
      </c>
      <c r="AC108" s="120">
        <f t="shared" si="314"/>
        <v>2</v>
      </c>
      <c r="AL108">
        <f t="shared" si="63"/>
        <v>351351</v>
      </c>
      <c r="AM108">
        <f t="shared" si="313"/>
        <v>6745</v>
      </c>
      <c r="AN108">
        <f t="shared" si="120"/>
        <v>6754.5714285714284</v>
      </c>
      <c r="AO108" s="3">
        <f t="shared" si="111"/>
        <v>7.4997478776436799E-4</v>
      </c>
    </row>
    <row r="109" spans="1:41" ht="13.8" x14ac:dyDescent="0.25">
      <c r="A109" s="95">
        <v>43967</v>
      </c>
      <c r="B109" s="81">
        <v>16201</v>
      </c>
      <c r="C109" s="81">
        <v>629</v>
      </c>
      <c r="D109" s="81">
        <v>14524</v>
      </c>
      <c r="E109" s="81">
        <v>357393</v>
      </c>
      <c r="F109" s="81">
        <f t="shared" si="304"/>
        <v>92</v>
      </c>
      <c r="G109" s="81">
        <f t="shared" si="305"/>
        <v>1</v>
      </c>
      <c r="H109" s="81">
        <f t="shared" si="306"/>
        <v>53</v>
      </c>
      <c r="I109" s="81">
        <f t="shared" si="307"/>
        <v>1048</v>
      </c>
      <c r="J109" s="82">
        <f t="shared" si="308"/>
        <v>9.1252324404346927E-2</v>
      </c>
      <c r="K109" s="82">
        <f t="shared" si="309"/>
        <v>9.9009900990099011E-4</v>
      </c>
      <c r="L109" s="82">
        <f t="shared" si="310"/>
        <v>5.2475247524752473E-2</v>
      </c>
      <c r="M109" s="81">
        <f t="shared" si="311"/>
        <v>1.7067564379331555</v>
      </c>
      <c r="N109" s="84">
        <f t="shared" si="312"/>
        <v>3.8824763903462747E-2</v>
      </c>
      <c r="O109" s="84"/>
      <c r="P109" s="85">
        <f t="shared" si="292"/>
        <v>0.89648787111906669</v>
      </c>
      <c r="Q109" s="87">
        <f t="shared" si="293"/>
        <v>3.8824763903462747E-2</v>
      </c>
      <c r="R109" s="96">
        <f t="shared" si="294"/>
        <v>6.4687364977470518E-2</v>
      </c>
      <c r="AB109" s="119">
        <f t="shared" si="314"/>
        <v>52.571428571428569</v>
      </c>
      <c r="AC109" s="120">
        <f t="shared" si="314"/>
        <v>2</v>
      </c>
      <c r="AL109">
        <f t="shared" si="63"/>
        <v>357393</v>
      </c>
      <c r="AM109">
        <f t="shared" si="313"/>
        <v>6042</v>
      </c>
      <c r="AN109">
        <f t="shared" si="120"/>
        <v>6529</v>
      </c>
      <c r="AO109" s="3">
        <f t="shared" si="111"/>
        <v>7.2492910040173665E-4</v>
      </c>
    </row>
    <row r="110" spans="1:41" ht="13.8" x14ac:dyDescent="0.25">
      <c r="A110" s="95">
        <v>43968</v>
      </c>
      <c r="B110" s="81">
        <v>16242</v>
      </c>
      <c r="C110" s="81">
        <v>629</v>
      </c>
      <c r="D110" s="81">
        <v>14563</v>
      </c>
      <c r="E110" s="81">
        <v>362509</v>
      </c>
      <c r="F110" s="81">
        <f t="shared" si="304"/>
        <v>41</v>
      </c>
      <c r="G110" s="81">
        <f t="shared" si="305"/>
        <v>0</v>
      </c>
      <c r="H110" s="81">
        <f t="shared" si="306"/>
        <v>39</v>
      </c>
      <c r="I110" s="81">
        <f t="shared" si="307"/>
        <v>1050</v>
      </c>
      <c r="J110" s="82">
        <f t="shared" si="308"/>
        <v>3.9192638390052617E-2</v>
      </c>
      <c r="K110" s="82">
        <f t="shared" si="309"/>
        <v>0</v>
      </c>
      <c r="L110" s="82">
        <f t="shared" si="310"/>
        <v>3.7213740458015267E-2</v>
      </c>
      <c r="M110" s="81">
        <f t="shared" si="311"/>
        <v>1.0531765393019268</v>
      </c>
      <c r="N110" s="84">
        <f t="shared" si="312"/>
        <v>3.8726757788449695E-2</v>
      </c>
      <c r="O110" s="84"/>
      <c r="P110" s="85">
        <f t="shared" si="292"/>
        <v>0.8966260312769363</v>
      </c>
      <c r="Q110" s="87">
        <f t="shared" si="293"/>
        <v>3.8726757788449695E-2</v>
      </c>
      <c r="R110" s="96">
        <f t="shared" si="294"/>
        <v>6.4647210934614008E-2</v>
      </c>
      <c r="AB110" s="119">
        <f t="shared" si="314"/>
        <v>53</v>
      </c>
      <c r="AC110" s="120">
        <f t="shared" si="314"/>
        <v>1.5714285714285714</v>
      </c>
      <c r="AL110">
        <f t="shared" si="63"/>
        <v>362509</v>
      </c>
      <c r="AM110">
        <f t="shared" si="313"/>
        <v>5116</v>
      </c>
      <c r="AN110">
        <f t="shared" si="120"/>
        <v>6571.5714285714284</v>
      </c>
      <c r="AO110" s="3">
        <f t="shared" si="111"/>
        <v>7.2965589890336055E-4</v>
      </c>
    </row>
    <row r="111" spans="1:41" ht="13.8" x14ac:dyDescent="0.25">
      <c r="A111" s="95">
        <v>43969</v>
      </c>
      <c r="B111" s="81">
        <v>16269</v>
      </c>
      <c r="C111" s="81">
        <v>629</v>
      </c>
      <c r="D111" s="81">
        <v>14614</v>
      </c>
      <c r="E111" s="81">
        <v>365873</v>
      </c>
      <c r="F111" s="81">
        <f t="shared" si="304"/>
        <v>27</v>
      </c>
      <c r="G111" s="81">
        <f t="shared" si="305"/>
        <v>0</v>
      </c>
      <c r="H111" s="81">
        <f t="shared" si="306"/>
        <v>51</v>
      </c>
      <c r="I111" s="81">
        <f t="shared" si="307"/>
        <v>1026</v>
      </c>
      <c r="J111" s="82">
        <f t="shared" si="308"/>
        <v>2.5760742241688735E-2</v>
      </c>
      <c r="K111" s="82">
        <f t="shared" si="309"/>
        <v>0</v>
      </c>
      <c r="L111" s="82">
        <f t="shared" si="310"/>
        <v>4.8571428571428571E-2</v>
      </c>
      <c r="M111" s="81">
        <f t="shared" si="311"/>
        <v>0.53036822262300332</v>
      </c>
      <c r="N111" s="84">
        <f t="shared" si="312"/>
        <v>3.8662486938349006E-2</v>
      </c>
      <c r="O111" s="84"/>
      <c r="P111" s="85">
        <f t="shared" si="292"/>
        <v>0.89827278873932015</v>
      </c>
      <c r="Q111" s="87">
        <f t="shared" si="293"/>
        <v>3.8662486938349006E-2</v>
      </c>
      <c r="R111" s="96">
        <f t="shared" si="294"/>
        <v>6.306472432233079E-2</v>
      </c>
      <c r="AB111" s="119">
        <f t="shared" si="314"/>
        <v>55.285714285714285</v>
      </c>
      <c r="AC111" s="120">
        <f t="shared" si="314"/>
        <v>1.2857142857142858</v>
      </c>
      <c r="AL111">
        <f t="shared" si="63"/>
        <v>365873</v>
      </c>
      <c r="AM111">
        <f t="shared" si="313"/>
        <v>3364</v>
      </c>
      <c r="AN111">
        <f t="shared" si="120"/>
        <v>6627</v>
      </c>
      <c r="AO111" s="3">
        <f t="shared" si="111"/>
        <v>7.3581025399943459E-4</v>
      </c>
    </row>
    <row r="112" spans="1:41" ht="13.8" x14ac:dyDescent="0.25">
      <c r="A112" s="95">
        <v>43970</v>
      </c>
      <c r="B112" s="81">
        <v>16321</v>
      </c>
      <c r="C112" s="81">
        <v>632</v>
      </c>
      <c r="D112" s="81">
        <v>14678</v>
      </c>
      <c r="E112" s="81">
        <v>372435</v>
      </c>
      <c r="F112" s="81">
        <f t="shared" si="304"/>
        <v>52</v>
      </c>
      <c r="G112" s="81">
        <f t="shared" si="305"/>
        <v>3</v>
      </c>
      <c r="H112" s="81">
        <f t="shared" si="306"/>
        <v>64</v>
      </c>
      <c r="I112" s="81">
        <f t="shared" si="307"/>
        <v>1011</v>
      </c>
      <c r="J112" s="82">
        <f t="shared" si="308"/>
        <v>5.0773978436172103E-2</v>
      </c>
      <c r="K112" s="82">
        <f t="shared" si="309"/>
        <v>2.9239766081871343E-3</v>
      </c>
      <c r="L112" s="82">
        <f t="shared" si="310"/>
        <v>6.2378167641325533E-2</v>
      </c>
      <c r="M112" s="81">
        <f t="shared" si="311"/>
        <v>0.77752390858973996</v>
      </c>
      <c r="N112" s="84">
        <f t="shared" si="312"/>
        <v>3.8723117456038236E-2</v>
      </c>
      <c r="O112" s="84"/>
      <c r="P112" s="85">
        <f t="shared" si="292"/>
        <v>0.89933214876539425</v>
      </c>
      <c r="Q112" s="87">
        <f t="shared" si="293"/>
        <v>3.8723117456038236E-2</v>
      </c>
      <c r="R112" s="96">
        <f t="shared" si="294"/>
        <v>6.1944733778567462E-2</v>
      </c>
      <c r="AB112" s="119">
        <f t="shared" si="314"/>
        <v>51.428571428571431</v>
      </c>
      <c r="AC112" s="120">
        <f t="shared" si="314"/>
        <v>1.2857142857142858</v>
      </c>
      <c r="AL112">
        <f t="shared" si="63"/>
        <v>372435</v>
      </c>
      <c r="AM112">
        <f t="shared" si="313"/>
        <v>6562</v>
      </c>
      <c r="AN112">
        <f t="shared" si="120"/>
        <v>6160.1428571428569</v>
      </c>
      <c r="AO112" s="3">
        <f t="shared" si="111"/>
        <v>6.8397408788095496E-4</v>
      </c>
    </row>
    <row r="113" spans="1:41" ht="13.8" x14ac:dyDescent="0.25">
      <c r="A113" s="95">
        <v>43971</v>
      </c>
      <c r="B113" s="81">
        <v>16353</v>
      </c>
      <c r="C113" s="81">
        <v>633</v>
      </c>
      <c r="D113" s="81">
        <v>14882</v>
      </c>
      <c r="E113" s="81">
        <v>379592</v>
      </c>
      <c r="F113" s="81">
        <f t="shared" si="304"/>
        <v>32</v>
      </c>
      <c r="G113" s="81">
        <f t="shared" si="305"/>
        <v>1</v>
      </c>
      <c r="H113" s="81">
        <f t="shared" si="306"/>
        <v>204</v>
      </c>
      <c r="I113" s="81">
        <f t="shared" si="307"/>
        <v>838</v>
      </c>
      <c r="J113" s="82">
        <f t="shared" si="308"/>
        <v>3.1709292061708402E-2</v>
      </c>
      <c r="K113" s="82">
        <f t="shared" si="309"/>
        <v>9.8911968348170125E-4</v>
      </c>
      <c r="L113" s="82">
        <f t="shared" si="310"/>
        <v>0.20178041543026706</v>
      </c>
      <c r="M113" s="81">
        <f t="shared" si="311"/>
        <v>0.15638094767993754</v>
      </c>
      <c r="N113" s="84">
        <f t="shared" si="312"/>
        <v>3.8708493854338652E-2</v>
      </c>
      <c r="O113" s="84"/>
      <c r="P113" s="85">
        <f t="shared" si="292"/>
        <v>0.9100470861615606</v>
      </c>
      <c r="Q113" s="87">
        <f t="shared" si="293"/>
        <v>3.8708493854338652E-2</v>
      </c>
      <c r="R113" s="96">
        <f t="shared" si="294"/>
        <v>5.1244419984100786E-2</v>
      </c>
      <c r="AB113" s="119">
        <f t="shared" si="314"/>
        <v>50.857142857142854</v>
      </c>
      <c r="AC113" s="120">
        <f t="shared" si="314"/>
        <v>1.2857142857142858</v>
      </c>
      <c r="AL113">
        <f t="shared" si="63"/>
        <v>379592</v>
      </c>
      <c r="AM113">
        <f t="shared" si="313"/>
        <v>7157</v>
      </c>
      <c r="AN113">
        <f t="shared" si="120"/>
        <v>6191.4285714285716</v>
      </c>
      <c r="AO113" s="3">
        <f t="shared" si="111"/>
        <v>6.8744780892745041E-4</v>
      </c>
    </row>
    <row r="114" spans="1:41" ht="13.8" x14ac:dyDescent="0.25">
      <c r="A114" s="95">
        <v>43972</v>
      </c>
      <c r="B114" s="81">
        <v>16404</v>
      </c>
      <c r="C114" s="81">
        <v>633</v>
      </c>
      <c r="D114" s="81">
        <v>14951</v>
      </c>
      <c r="E114" s="81"/>
      <c r="F114" s="81">
        <f t="shared" si="304"/>
        <v>51</v>
      </c>
      <c r="G114" s="81">
        <f t="shared" si="305"/>
        <v>0</v>
      </c>
      <c r="H114" s="81">
        <f t="shared" si="306"/>
        <v>69</v>
      </c>
      <c r="I114" s="81">
        <f t="shared" si="307"/>
        <v>820</v>
      </c>
      <c r="J114" s="82">
        <f t="shared" si="308"/>
        <v>6.0969892140215122E-2</v>
      </c>
      <c r="K114" s="82">
        <f t="shared" si="309"/>
        <v>0</v>
      </c>
      <c r="L114" s="82">
        <f t="shared" si="310"/>
        <v>8.2338902147971363E-2</v>
      </c>
      <c r="M114" s="81">
        <f t="shared" si="311"/>
        <v>0.74047492193478648</v>
      </c>
      <c r="N114" s="84">
        <f t="shared" si="312"/>
        <v>3.8588149231894658E-2</v>
      </c>
      <c r="O114" s="84"/>
      <c r="P114" s="85">
        <f t="shared" si="292"/>
        <v>0.91142404291636181</v>
      </c>
      <c r="Q114" s="87">
        <f t="shared" si="293"/>
        <v>3.8588149231894658E-2</v>
      </c>
      <c r="R114" s="96">
        <f t="shared" si="294"/>
        <v>4.9987807851743504E-2</v>
      </c>
      <c r="AB114" s="119">
        <f t="shared" si="314"/>
        <v>49.428571428571431</v>
      </c>
      <c r="AC114" s="120">
        <f t="shared" si="314"/>
        <v>1</v>
      </c>
      <c r="AL114">
        <f t="shared" si="63"/>
        <v>379592</v>
      </c>
      <c r="AM114">
        <f t="shared" si="313"/>
        <v>0</v>
      </c>
      <c r="AN114">
        <f t="shared" si="120"/>
        <v>4998</v>
      </c>
      <c r="AO114" s="3">
        <f t="shared" si="111"/>
        <v>5.5493883348259755E-4</v>
      </c>
    </row>
    <row r="115" spans="1:41" ht="13.8" x14ac:dyDescent="0.25">
      <c r="A115" s="95">
        <v>43973</v>
      </c>
      <c r="B115" s="81">
        <v>16436</v>
      </c>
      <c r="C115" s="81">
        <v>635</v>
      </c>
      <c r="D115" s="81">
        <v>15005</v>
      </c>
      <c r="E115" s="81">
        <v>390488</v>
      </c>
      <c r="F115" s="81">
        <f t="shared" si="304"/>
        <v>32</v>
      </c>
      <c r="G115" s="81">
        <f t="shared" si="305"/>
        <v>2</v>
      </c>
      <c r="H115" s="81">
        <f t="shared" si="306"/>
        <v>54</v>
      </c>
      <c r="I115" s="81">
        <f t="shared" si="307"/>
        <v>796</v>
      </c>
      <c r="J115" s="82">
        <f t="shared" si="308"/>
        <v>3.9095597866239118E-2</v>
      </c>
      <c r="K115" s="82">
        <f t="shared" si="309"/>
        <v>2.4390243902439024E-3</v>
      </c>
      <c r="L115" s="82">
        <f t="shared" si="310"/>
        <v>6.5853658536585369E-2</v>
      </c>
      <c r="M115" s="81">
        <f t="shared" si="311"/>
        <v>0.57247125446992986</v>
      </c>
      <c r="N115" s="84">
        <f t="shared" si="312"/>
        <v>3.8634704307617423E-2</v>
      </c>
      <c r="O115" s="84"/>
      <c r="P115" s="85">
        <f t="shared" si="292"/>
        <v>0.91293502068629839</v>
      </c>
      <c r="Q115" s="87">
        <f t="shared" si="293"/>
        <v>3.8634704307617423E-2</v>
      </c>
      <c r="R115" s="96">
        <f t="shared" si="294"/>
        <v>4.8430275006084211E-2</v>
      </c>
      <c r="AB115" s="119">
        <f t="shared" si="314"/>
        <v>46.714285714285715</v>
      </c>
      <c r="AC115" s="120">
        <f t="shared" si="314"/>
        <v>1</v>
      </c>
      <c r="AL115">
        <f t="shared" si="63"/>
        <v>390488</v>
      </c>
      <c r="AM115">
        <f t="shared" si="313"/>
        <v>10896</v>
      </c>
      <c r="AN115">
        <f t="shared" si="120"/>
        <v>5591</v>
      </c>
      <c r="AO115" s="3">
        <f t="shared" si="111"/>
        <v>6.2078091596662723E-4</v>
      </c>
    </row>
    <row r="116" spans="1:41" ht="13.8" x14ac:dyDescent="0.25">
      <c r="A116" s="95">
        <v>43974</v>
      </c>
      <c r="B116" s="81">
        <v>16486</v>
      </c>
      <c r="C116" s="81">
        <v>639</v>
      </c>
      <c r="D116" s="81">
        <v>15037</v>
      </c>
      <c r="E116" s="81">
        <v>396363</v>
      </c>
      <c r="F116" s="81">
        <f t="shared" si="304"/>
        <v>50</v>
      </c>
      <c r="G116" s="81">
        <f t="shared" si="305"/>
        <v>4</v>
      </c>
      <c r="H116" s="81">
        <f t="shared" si="306"/>
        <v>32</v>
      </c>
      <c r="I116" s="81">
        <f t="shared" si="307"/>
        <v>810</v>
      </c>
      <c r="J116" s="82">
        <f t="shared" si="308"/>
        <v>6.2928910888381914E-2</v>
      </c>
      <c r="K116" s="82">
        <f t="shared" si="309"/>
        <v>5.0251256281407036E-3</v>
      </c>
      <c r="L116" s="82">
        <f t="shared" si="310"/>
        <v>4.0201005025125629E-2</v>
      </c>
      <c r="M116" s="81">
        <f t="shared" si="311"/>
        <v>1.3914281407542224</v>
      </c>
      <c r="N116" s="84">
        <f t="shared" si="312"/>
        <v>3.8760160135872863E-2</v>
      </c>
      <c r="O116" s="84"/>
      <c r="P116" s="85">
        <f t="shared" si="292"/>
        <v>0.91210724250879538</v>
      </c>
      <c r="Q116" s="87">
        <f t="shared" si="293"/>
        <v>3.8760160135872863E-2</v>
      </c>
      <c r="R116" s="96">
        <f t="shared" si="294"/>
        <v>4.9132597355331709E-2</v>
      </c>
      <c r="AB116" s="119">
        <f t="shared" si="314"/>
        <v>40.714285714285715</v>
      </c>
      <c r="AC116" s="120">
        <f t="shared" si="314"/>
        <v>1.4285714285714286</v>
      </c>
      <c r="AL116">
        <f t="shared" si="63"/>
        <v>396363</v>
      </c>
      <c r="AM116">
        <f t="shared" si="313"/>
        <v>5875</v>
      </c>
      <c r="AN116">
        <f t="shared" si="120"/>
        <v>5567.1428571428569</v>
      </c>
      <c r="AO116" s="3">
        <f t="shared" si="111"/>
        <v>6.1813200539692528E-4</v>
      </c>
    </row>
    <row r="117" spans="1:41" ht="13.8" x14ac:dyDescent="0.25">
      <c r="A117" s="95">
        <v>43975</v>
      </c>
      <c r="B117" s="81">
        <v>16503</v>
      </c>
      <c r="C117" s="81">
        <v>640</v>
      </c>
      <c r="D117" s="81">
        <v>15063</v>
      </c>
      <c r="E117" s="81">
        <v>401857</v>
      </c>
      <c r="F117" s="81">
        <f t="shared" si="304"/>
        <v>17</v>
      </c>
      <c r="G117" s="81">
        <f t="shared" si="305"/>
        <v>1</v>
      </c>
      <c r="H117" s="81">
        <f t="shared" si="306"/>
        <v>26</v>
      </c>
      <c r="I117" s="81">
        <f t="shared" si="307"/>
        <v>800</v>
      </c>
      <c r="J117" s="82">
        <f t="shared" si="308"/>
        <v>2.1026142180394485E-2</v>
      </c>
      <c r="K117" s="82">
        <f t="shared" si="309"/>
        <v>1.2345679012345679E-3</v>
      </c>
      <c r="L117" s="82">
        <f t="shared" si="310"/>
        <v>3.2098765432098768E-2</v>
      </c>
      <c r="M117" s="81">
        <f t="shared" si="311"/>
        <v>0.63078426541183452</v>
      </c>
      <c r="N117" s="84">
        <f t="shared" si="312"/>
        <v>3.8780827728291827E-2</v>
      </c>
      <c r="O117" s="84"/>
      <c r="P117" s="85">
        <f t="shared" si="292"/>
        <v>0.9127431376113434</v>
      </c>
      <c r="Q117" s="87">
        <f t="shared" si="293"/>
        <v>3.8780827728291827E-2</v>
      </c>
      <c r="R117" s="96">
        <f t="shared" si="294"/>
        <v>4.8476034660364764E-2</v>
      </c>
      <c r="AB117" s="119">
        <f t="shared" si="314"/>
        <v>37.285714285714285</v>
      </c>
      <c r="AC117" s="120">
        <f>AVERAGE(G111:G117)</f>
        <v>1.5714285714285714</v>
      </c>
      <c r="AL117">
        <f t="shared" si="63"/>
        <v>401857</v>
      </c>
      <c r="AM117">
        <f t="shared" si="313"/>
        <v>5494</v>
      </c>
      <c r="AN117">
        <f t="shared" si="120"/>
        <v>5621.1428571428569</v>
      </c>
      <c r="AO117" s="3">
        <f t="shared" si="111"/>
        <v>6.2412774309361597E-4</v>
      </c>
    </row>
    <row r="118" spans="1:41" ht="13.8" x14ac:dyDescent="0.25">
      <c r="A118" s="95">
        <v>43976</v>
      </c>
      <c r="B118" s="81">
        <v>16539</v>
      </c>
      <c r="C118" s="81">
        <v>641</v>
      </c>
      <c r="D118" s="81">
        <v>15138</v>
      </c>
      <c r="E118" s="81">
        <v>405341</v>
      </c>
      <c r="F118" s="81">
        <f t="shared" si="304"/>
        <v>36</v>
      </c>
      <c r="G118" s="81">
        <f t="shared" si="305"/>
        <v>1</v>
      </c>
      <c r="H118" s="81">
        <f t="shared" si="306"/>
        <v>75</v>
      </c>
      <c r="I118" s="81">
        <f t="shared" si="307"/>
        <v>760</v>
      </c>
      <c r="J118" s="82">
        <f t="shared" si="308"/>
        <v>4.5082607750146136E-2</v>
      </c>
      <c r="K118" s="82">
        <f t="shared" si="309"/>
        <v>1.25E-3</v>
      </c>
      <c r="L118" s="82">
        <f t="shared" si="310"/>
        <v>9.375E-2</v>
      </c>
      <c r="M118" s="81">
        <f t="shared" si="311"/>
        <v>0.47455376579101194</v>
      </c>
      <c r="N118" s="84">
        <f t="shared" si="312"/>
        <v>3.8756877683052179E-2</v>
      </c>
      <c r="O118" s="84"/>
      <c r="P118" s="85">
        <f t="shared" si="292"/>
        <v>0.91529113005623075</v>
      </c>
      <c r="Q118" s="87">
        <f t="shared" si="293"/>
        <v>3.8756877683052179E-2</v>
      </c>
      <c r="R118" s="96">
        <f t="shared" si="294"/>
        <v>4.5951992260717112E-2</v>
      </c>
      <c r="AB118" s="119">
        <f t="shared" si="314"/>
        <v>38.571428571428569</v>
      </c>
      <c r="AC118" s="120">
        <f t="shared" si="314"/>
        <v>1.7142857142857142</v>
      </c>
      <c r="AL118">
        <f t="shared" si="63"/>
        <v>405341</v>
      </c>
      <c r="AM118">
        <f t="shared" si="313"/>
        <v>3484</v>
      </c>
      <c r="AN118">
        <f t="shared" si="120"/>
        <v>5638.2857142857147</v>
      </c>
      <c r="AO118" s="3">
        <f t="shared" si="111"/>
        <v>6.2603115188621626E-4</v>
      </c>
    </row>
    <row r="119" spans="1:41" ht="13.8" x14ac:dyDescent="0.25">
      <c r="A119" s="95">
        <v>43977</v>
      </c>
      <c r="B119" s="81">
        <v>16557</v>
      </c>
      <c r="C119" s="81">
        <v>643</v>
      </c>
      <c r="D119" s="81">
        <v>15182</v>
      </c>
      <c r="E119" s="81">
        <v>411185</v>
      </c>
      <c r="F119" s="81">
        <f t="shared" ref="F119:F134" si="315">B119-B118</f>
        <v>18</v>
      </c>
      <c r="G119" s="81">
        <f t="shared" ref="G119:G134" si="316">C119-C118</f>
        <v>2</v>
      </c>
      <c r="H119" s="81">
        <f t="shared" ref="H119:H134" si="317">D119-D118</f>
        <v>44</v>
      </c>
      <c r="I119" s="81">
        <f t="shared" ref="I119:I134" si="318">B119-C119-D119</f>
        <v>732</v>
      </c>
      <c r="J119" s="82">
        <f t="shared" ref="J119:J134" si="319">F119/I118*$B$2/($B$2-B118)</f>
        <v>2.3727783307367724E-2</v>
      </c>
      <c r="K119" s="82">
        <f t="shared" ref="K119:K134" si="320">G119/I118</f>
        <v>2.631578947368421E-3</v>
      </c>
      <c r="L119" s="82">
        <f t="shared" ref="L119:L134" si="321">H119/I118</f>
        <v>5.7894736842105263E-2</v>
      </c>
      <c r="M119" s="81">
        <f t="shared" ref="M119:M134" si="322">J119/(K119+L119)</f>
        <v>0.39202424594781454</v>
      </c>
      <c r="N119" s="84">
        <f t="shared" ref="N119:N134" si="323">C119/B119</f>
        <v>3.8835537838980493E-2</v>
      </c>
      <c r="O119" s="84"/>
      <c r="P119" s="85">
        <f t="shared" si="292"/>
        <v>0.91695355438787218</v>
      </c>
      <c r="Q119" s="87">
        <f t="shared" si="293"/>
        <v>3.8835537838980493E-2</v>
      </c>
      <c r="R119" s="96">
        <f t="shared" si="294"/>
        <v>4.421090777314729E-2</v>
      </c>
      <c r="AB119" s="119">
        <f t="shared" si="314"/>
        <v>33.714285714285715</v>
      </c>
      <c r="AC119" s="120">
        <f t="shared" si="314"/>
        <v>1.5714285714285714</v>
      </c>
      <c r="AL119">
        <f t="shared" si="63"/>
        <v>411185</v>
      </c>
      <c r="AM119">
        <f t="shared" si="313"/>
        <v>5844</v>
      </c>
      <c r="AN119">
        <f t="shared" si="120"/>
        <v>5535.7142857142853</v>
      </c>
      <c r="AO119" s="3">
        <f t="shared" si="111"/>
        <v>6.1464242261049151E-4</v>
      </c>
    </row>
    <row r="120" spans="1:41" ht="13.8" x14ac:dyDescent="0.25">
      <c r="A120" s="95">
        <v>43978</v>
      </c>
      <c r="B120" s="81">
        <v>16591</v>
      </c>
      <c r="C120" s="81">
        <v>645</v>
      </c>
      <c r="D120" s="81">
        <v>15228</v>
      </c>
      <c r="E120" s="81">
        <v>418706</v>
      </c>
      <c r="F120" s="81">
        <f t="shared" si="315"/>
        <v>34</v>
      </c>
      <c r="G120" s="81">
        <f t="shared" si="316"/>
        <v>2</v>
      </c>
      <c r="H120" s="81">
        <f t="shared" si="317"/>
        <v>46</v>
      </c>
      <c r="I120" s="81">
        <f t="shared" si="318"/>
        <v>718</v>
      </c>
      <c r="J120" s="82">
        <f t="shared" si="319"/>
        <v>4.6533632991799731E-2</v>
      </c>
      <c r="K120" s="82">
        <f t="shared" si="320"/>
        <v>2.7322404371584699E-3</v>
      </c>
      <c r="L120" s="82">
        <f t="shared" si="321"/>
        <v>6.2841530054644809E-2</v>
      </c>
      <c r="M120" s="81">
        <f t="shared" si="322"/>
        <v>0.7096379031249459</v>
      </c>
      <c r="N120" s="84">
        <f t="shared" si="323"/>
        <v>3.8876499306853114E-2</v>
      </c>
      <c r="O120" s="84"/>
      <c r="P120" s="85">
        <f t="shared" si="292"/>
        <v>0.9178470254957507</v>
      </c>
      <c r="Q120" s="87">
        <f t="shared" si="293"/>
        <v>3.8876499306853114E-2</v>
      </c>
      <c r="R120" s="96">
        <f t="shared" si="294"/>
        <v>4.3276475197396191E-2</v>
      </c>
      <c r="AB120" s="119">
        <f t="shared" si="314"/>
        <v>34</v>
      </c>
      <c r="AC120" s="120">
        <f t="shared" si="314"/>
        <v>1.7142857142857142</v>
      </c>
      <c r="AL120">
        <f t="shared" si="63"/>
        <v>418706</v>
      </c>
      <c r="AM120">
        <f t="shared" si="313"/>
        <v>7521</v>
      </c>
      <c r="AN120">
        <f t="shared" si="120"/>
        <v>5587.7142857142853</v>
      </c>
      <c r="AO120" s="3">
        <f t="shared" si="111"/>
        <v>6.2041609594804556E-4</v>
      </c>
    </row>
    <row r="121" spans="1:41" ht="13.8" x14ac:dyDescent="0.25">
      <c r="A121" s="95">
        <v>43979</v>
      </c>
      <c r="B121" s="81">
        <v>16628</v>
      </c>
      <c r="C121" s="81">
        <v>668</v>
      </c>
      <c r="D121" s="81">
        <v>15286</v>
      </c>
      <c r="E121" s="81">
        <v>427372</v>
      </c>
      <c r="F121" s="81">
        <f t="shared" si="315"/>
        <v>37</v>
      </c>
      <c r="G121" s="81">
        <f t="shared" si="316"/>
        <v>23</v>
      </c>
      <c r="H121" s="81">
        <f t="shared" si="317"/>
        <v>58</v>
      </c>
      <c r="I121" s="81">
        <f t="shared" si="318"/>
        <v>674</v>
      </c>
      <c r="J121" s="82">
        <f t="shared" si="319"/>
        <v>5.1627137577649369E-2</v>
      </c>
      <c r="K121" s="82">
        <f t="shared" si="320"/>
        <v>3.2033426183844013E-2</v>
      </c>
      <c r="L121" s="82">
        <f t="shared" si="321"/>
        <v>8.0779944289693595E-2</v>
      </c>
      <c r="M121" s="81">
        <f t="shared" si="322"/>
        <v>0.45763314544138578</v>
      </c>
      <c r="N121" s="84">
        <f t="shared" si="323"/>
        <v>4.0173201828241523E-2</v>
      </c>
      <c r="O121" s="84"/>
      <c r="P121" s="85">
        <f t="shared" si="292"/>
        <v>0.91929275920134712</v>
      </c>
      <c r="Q121" s="87">
        <f t="shared" si="293"/>
        <v>4.0173201828241523E-2</v>
      </c>
      <c r="R121" s="96">
        <f t="shared" si="294"/>
        <v>4.0534038970411412E-2</v>
      </c>
      <c r="AB121" s="119">
        <f t="shared" si="314"/>
        <v>32</v>
      </c>
      <c r="AC121" s="120">
        <f t="shared" si="314"/>
        <v>5</v>
      </c>
      <c r="AL121">
        <f t="shared" si="63"/>
        <v>427372</v>
      </c>
      <c r="AM121">
        <f t="shared" si="313"/>
        <v>8666</v>
      </c>
      <c r="AN121">
        <f t="shared" si="120"/>
        <v>6825.7142857142853</v>
      </c>
      <c r="AO121" s="3">
        <f t="shared" si="111"/>
        <v>7.5787393425365897E-4</v>
      </c>
    </row>
    <row r="122" spans="1:41" ht="13.8" x14ac:dyDescent="0.25">
      <c r="A122" s="95">
        <v>43980</v>
      </c>
      <c r="B122" s="81">
        <v>16655</v>
      </c>
      <c r="C122" s="81">
        <v>668</v>
      </c>
      <c r="D122" s="81">
        <v>15347</v>
      </c>
      <c r="E122" s="81">
        <v>434302</v>
      </c>
      <c r="F122" s="81">
        <f t="shared" si="315"/>
        <v>27</v>
      </c>
      <c r="G122" s="81">
        <f t="shared" si="316"/>
        <v>0</v>
      </c>
      <c r="H122" s="81">
        <f t="shared" si="317"/>
        <v>61</v>
      </c>
      <c r="I122" s="81">
        <f t="shared" si="318"/>
        <v>640</v>
      </c>
      <c r="J122" s="82">
        <f t="shared" si="319"/>
        <v>4.0133443273003E-2</v>
      </c>
      <c r="K122" s="82">
        <f t="shared" si="320"/>
        <v>0</v>
      </c>
      <c r="L122" s="82">
        <f t="shared" si="321"/>
        <v>9.050445103857567E-2</v>
      </c>
      <c r="M122" s="81">
        <f t="shared" si="322"/>
        <v>0.44344165190170526</v>
      </c>
      <c r="N122" s="84">
        <f t="shared" si="323"/>
        <v>4.010807565295707E-2</v>
      </c>
      <c r="O122" s="84"/>
      <c r="P122" s="85">
        <f t="shared" si="292"/>
        <v>0.92146502551786247</v>
      </c>
      <c r="Q122" s="87">
        <f t="shared" si="293"/>
        <v>4.010807565295707E-2</v>
      </c>
      <c r="R122" s="96">
        <f t="shared" si="294"/>
        <v>3.8426898829180489E-2</v>
      </c>
      <c r="AB122" s="119">
        <f t="shared" si="314"/>
        <v>31.285714285714285</v>
      </c>
      <c r="AC122" s="120">
        <f t="shared" si="314"/>
        <v>4.7142857142857144</v>
      </c>
      <c r="AL122">
        <f t="shared" si="63"/>
        <v>434302</v>
      </c>
      <c r="AM122">
        <f t="shared" si="313"/>
        <v>6930</v>
      </c>
      <c r="AN122">
        <f t="shared" si="120"/>
        <v>6259.1428571428569</v>
      </c>
      <c r="AO122" s="3">
        <f t="shared" si="111"/>
        <v>6.9496627365822129E-4</v>
      </c>
    </row>
    <row r="123" spans="1:41" ht="13.8" x14ac:dyDescent="0.25">
      <c r="A123" s="95">
        <v>43981</v>
      </c>
      <c r="B123" s="81">
        <v>16685</v>
      </c>
      <c r="C123" s="81">
        <v>668</v>
      </c>
      <c r="D123" s="81">
        <v>15520</v>
      </c>
      <c r="E123" s="81">
        <v>442143</v>
      </c>
      <c r="F123" s="81">
        <f t="shared" si="315"/>
        <v>30</v>
      </c>
      <c r="G123" s="81">
        <f t="shared" si="316"/>
        <v>0</v>
      </c>
      <c r="H123" s="81">
        <f t="shared" si="317"/>
        <v>173</v>
      </c>
      <c r="I123" s="81">
        <f t="shared" si="318"/>
        <v>497</v>
      </c>
      <c r="J123" s="82">
        <f t="shared" si="319"/>
        <v>4.6961843764610399E-2</v>
      </c>
      <c r="K123" s="82">
        <f t="shared" si="320"/>
        <v>0</v>
      </c>
      <c r="L123" s="82">
        <f t="shared" si="321"/>
        <v>0.27031250000000001</v>
      </c>
      <c r="M123" s="81">
        <f t="shared" si="322"/>
        <v>0.17373167635462805</v>
      </c>
      <c r="N123" s="84">
        <f t="shared" si="323"/>
        <v>4.0035960443512139E-2</v>
      </c>
      <c r="O123" s="84"/>
      <c r="P123" s="85">
        <f t="shared" si="292"/>
        <v>0.93017680551393467</v>
      </c>
      <c r="Q123" s="87">
        <f t="shared" si="293"/>
        <v>4.0035960443512139E-2</v>
      </c>
      <c r="R123" s="96">
        <f t="shared" si="294"/>
        <v>2.9787234042553234E-2</v>
      </c>
      <c r="AB123" s="119">
        <f t="shared" si="314"/>
        <v>28.428571428571427</v>
      </c>
      <c r="AC123" s="120">
        <f t="shared" si="314"/>
        <v>4.1428571428571432</v>
      </c>
      <c r="AL123">
        <f t="shared" si="63"/>
        <v>442143</v>
      </c>
      <c r="AM123">
        <f t="shared" si="313"/>
        <v>7841</v>
      </c>
      <c r="AN123">
        <f t="shared" si="120"/>
        <v>6540</v>
      </c>
      <c r="AO123" s="3">
        <f t="shared" si="111"/>
        <v>7.2615045437698846E-4</v>
      </c>
    </row>
    <row r="124" spans="1:41" ht="13.8" x14ac:dyDescent="0.25">
      <c r="A124" s="95">
        <v>43982</v>
      </c>
      <c r="B124" s="81">
        <v>16731</v>
      </c>
      <c r="C124" s="81">
        <v>668</v>
      </c>
      <c r="D124" s="81">
        <v>15593</v>
      </c>
      <c r="E124" s="81">
        <v>448534</v>
      </c>
      <c r="F124" s="81">
        <f t="shared" si="315"/>
        <v>46</v>
      </c>
      <c r="G124" s="81">
        <f t="shared" si="316"/>
        <v>0</v>
      </c>
      <c r="H124" s="81">
        <f t="shared" si="317"/>
        <v>73</v>
      </c>
      <c r="I124" s="81">
        <f t="shared" si="318"/>
        <v>470</v>
      </c>
      <c r="J124" s="82">
        <f t="shared" si="319"/>
        <v>9.2727115642251293E-2</v>
      </c>
      <c r="K124" s="82">
        <f t="shared" si="320"/>
        <v>0</v>
      </c>
      <c r="L124" s="82">
        <f t="shared" si="321"/>
        <v>0.14688128772635814</v>
      </c>
      <c r="M124" s="81">
        <f t="shared" si="322"/>
        <v>0.63130652704382051</v>
      </c>
      <c r="N124" s="84">
        <f t="shared" si="323"/>
        <v>3.9925886079732235E-2</v>
      </c>
      <c r="O124" s="84"/>
      <c r="P124" s="85">
        <f t="shared" si="292"/>
        <v>0.93198254736716279</v>
      </c>
      <c r="Q124" s="87">
        <f t="shared" si="293"/>
        <v>3.9925886079732235E-2</v>
      </c>
      <c r="R124" s="96">
        <f t="shared" si="294"/>
        <v>2.8091566553104963E-2</v>
      </c>
      <c r="AB124" s="119">
        <f t="shared" ref="AB124:AC139" si="324">AVERAGE(F118:F124)</f>
        <v>32.571428571428569</v>
      </c>
      <c r="AC124" s="120">
        <f t="shared" si="324"/>
        <v>4</v>
      </c>
      <c r="AL124">
        <f t="shared" si="63"/>
        <v>448534</v>
      </c>
      <c r="AM124">
        <f t="shared" si="313"/>
        <v>6391</v>
      </c>
      <c r="AN124">
        <f t="shared" si="120"/>
        <v>6668.1428571428569</v>
      </c>
      <c r="AO124" s="3">
        <f t="shared" si="111"/>
        <v>7.4037843510167515E-4</v>
      </c>
    </row>
    <row r="125" spans="1:41" ht="13.8" x14ac:dyDescent="0.25">
      <c r="A125" s="95">
        <v>43983</v>
      </c>
      <c r="B125" s="81">
        <v>16733</v>
      </c>
      <c r="C125" s="81">
        <v>668</v>
      </c>
      <c r="D125" s="81">
        <v>15596</v>
      </c>
      <c r="E125" s="81">
        <v>451820</v>
      </c>
      <c r="F125" s="81">
        <f t="shared" si="315"/>
        <v>2</v>
      </c>
      <c r="G125" s="81">
        <f t="shared" si="316"/>
        <v>0</v>
      </c>
      <c r="H125" s="81">
        <f t="shared" si="317"/>
        <v>3</v>
      </c>
      <c r="I125" s="81">
        <f t="shared" si="318"/>
        <v>469</v>
      </c>
      <c r="J125" s="82">
        <f t="shared" si="319"/>
        <v>4.2632388799652343E-3</v>
      </c>
      <c r="K125" s="82">
        <f t="shared" si="320"/>
        <v>0</v>
      </c>
      <c r="L125" s="82">
        <f t="shared" si="321"/>
        <v>6.382978723404255E-3</v>
      </c>
      <c r="M125" s="81">
        <f t="shared" si="322"/>
        <v>0.66790742452788676</v>
      </c>
      <c r="N125" s="84">
        <f t="shared" si="323"/>
        <v>3.9921113966413672E-2</v>
      </c>
      <c r="O125" s="84"/>
      <c r="P125" s="85">
        <f t="shared" si="292"/>
        <v>0.93205043925177788</v>
      </c>
      <c r="Q125" s="87">
        <f t="shared" si="293"/>
        <v>3.9921113966413672E-2</v>
      </c>
      <c r="R125" s="96">
        <f t="shared" si="294"/>
        <v>2.8028446781808491E-2</v>
      </c>
      <c r="AB125" s="119">
        <f t="shared" si="324"/>
        <v>27.714285714285715</v>
      </c>
      <c r="AC125" s="120">
        <f t="shared" si="324"/>
        <v>3.8571428571428572</v>
      </c>
      <c r="AL125">
        <f t="shared" si="63"/>
        <v>451820</v>
      </c>
      <c r="AM125">
        <f t="shared" si="313"/>
        <v>3286</v>
      </c>
      <c r="AN125">
        <f t="shared" si="120"/>
        <v>6639.8571428571431</v>
      </c>
      <c r="AO125" s="3">
        <f t="shared" si="111"/>
        <v>7.3723781059388484E-4</v>
      </c>
    </row>
    <row r="126" spans="1:41" ht="13.8" x14ac:dyDescent="0.25">
      <c r="A126" s="95">
        <v>43984</v>
      </c>
      <c r="B126" s="81">
        <v>16759</v>
      </c>
      <c r="C126" s="81">
        <v>669</v>
      </c>
      <c r="D126" s="81">
        <v>15629</v>
      </c>
      <c r="E126" s="81">
        <v>456378</v>
      </c>
      <c r="F126" s="81">
        <f t="shared" si="315"/>
        <v>26</v>
      </c>
      <c r="G126" s="81">
        <f t="shared" si="316"/>
        <v>1</v>
      </c>
      <c r="H126" s="81">
        <f t="shared" si="317"/>
        <v>33</v>
      </c>
      <c r="I126" s="81">
        <f t="shared" si="318"/>
        <v>461</v>
      </c>
      <c r="J126" s="82">
        <f t="shared" si="319"/>
        <v>5.5540288596531769E-2</v>
      </c>
      <c r="K126" s="82">
        <f t="shared" si="320"/>
        <v>2.1321961620469083E-3</v>
      </c>
      <c r="L126" s="82">
        <f t="shared" si="321"/>
        <v>7.0362473347547971E-2</v>
      </c>
      <c r="M126" s="81">
        <f t="shared" si="322"/>
        <v>0.76612927505215889</v>
      </c>
      <c r="N126" s="84">
        <f t="shared" si="323"/>
        <v>3.9918849573363564E-2</v>
      </c>
      <c r="O126" s="84"/>
      <c r="P126" s="85">
        <f t="shared" si="292"/>
        <v>0.93257354257413927</v>
      </c>
      <c r="Q126" s="87">
        <f t="shared" si="293"/>
        <v>3.9918849573363564E-2</v>
      </c>
      <c r="R126" s="96">
        <f t="shared" si="294"/>
        <v>2.7507607852497173E-2</v>
      </c>
      <c r="AB126" s="119">
        <f t="shared" si="324"/>
        <v>28.857142857142858</v>
      </c>
      <c r="AC126" s="120">
        <f t="shared" si="324"/>
        <v>3.7142857142857144</v>
      </c>
      <c r="AL126">
        <f t="shared" si="63"/>
        <v>456378</v>
      </c>
      <c r="AM126">
        <f t="shared" si="313"/>
        <v>4558</v>
      </c>
      <c r="AN126">
        <f t="shared" si="120"/>
        <v>6456.1428571428569</v>
      </c>
      <c r="AO126" s="3">
        <f t="shared" si="111"/>
        <v>7.1683961303318567E-4</v>
      </c>
    </row>
    <row r="127" spans="1:41" ht="13.8" x14ac:dyDescent="0.25">
      <c r="A127" s="95">
        <v>43985</v>
      </c>
      <c r="B127" s="81">
        <v>16771</v>
      </c>
      <c r="C127" s="81">
        <v>670</v>
      </c>
      <c r="D127" s="81">
        <v>15672</v>
      </c>
      <c r="E127" s="81">
        <v>462958</v>
      </c>
      <c r="F127" s="81">
        <f t="shared" si="315"/>
        <v>12</v>
      </c>
      <c r="G127" s="81">
        <f t="shared" si="316"/>
        <v>1</v>
      </c>
      <c r="H127" s="81">
        <f t="shared" si="317"/>
        <v>43</v>
      </c>
      <c r="I127" s="81">
        <f t="shared" si="318"/>
        <v>429</v>
      </c>
      <c r="J127" s="82">
        <f t="shared" si="319"/>
        <v>2.6078896068169877E-2</v>
      </c>
      <c r="K127" s="82">
        <f t="shared" si="320"/>
        <v>2.1691973969631237E-3</v>
      </c>
      <c r="L127" s="82">
        <f t="shared" si="321"/>
        <v>9.3275488069414311E-2</v>
      </c>
      <c r="M127" s="81">
        <f t="shared" si="322"/>
        <v>0.27323570653241619</v>
      </c>
      <c r="N127" s="84">
        <f t="shared" si="323"/>
        <v>3.9949913541231889E-2</v>
      </c>
      <c r="O127" s="84"/>
      <c r="P127" s="85">
        <f t="shared" si="292"/>
        <v>0.93447021644505401</v>
      </c>
      <c r="Q127" s="87">
        <f t="shared" si="293"/>
        <v>3.9949913541231889E-2</v>
      </c>
      <c r="R127" s="96">
        <f t="shared" si="294"/>
        <v>2.557987001371409E-2</v>
      </c>
      <c r="AB127" s="119">
        <f t="shared" si="324"/>
        <v>25.714285714285715</v>
      </c>
      <c r="AC127" s="120">
        <f t="shared" si="324"/>
        <v>3.5714285714285716</v>
      </c>
      <c r="AL127">
        <f t="shared" si="63"/>
        <v>462958</v>
      </c>
      <c r="AM127">
        <f t="shared" si="313"/>
        <v>6580</v>
      </c>
      <c r="AN127">
        <f t="shared" si="120"/>
        <v>6321.7142857142853</v>
      </c>
      <c r="AO127" s="3">
        <f t="shared" si="111"/>
        <v>7.0191371575121207E-4</v>
      </c>
    </row>
    <row r="128" spans="1:41" ht="13.8" x14ac:dyDescent="0.25">
      <c r="A128" s="95">
        <v>43986</v>
      </c>
      <c r="B128" s="81">
        <v>16805</v>
      </c>
      <c r="C128" s="81">
        <v>670</v>
      </c>
      <c r="D128" s="81">
        <v>15717</v>
      </c>
      <c r="E128" s="81">
        <v>471466</v>
      </c>
      <c r="F128" s="81">
        <f t="shared" si="315"/>
        <v>34</v>
      </c>
      <c r="G128" s="81">
        <f t="shared" si="316"/>
        <v>0</v>
      </c>
      <c r="H128" s="81">
        <f t="shared" si="317"/>
        <v>45</v>
      </c>
      <c r="I128" s="81">
        <f t="shared" si="318"/>
        <v>418</v>
      </c>
      <c r="J128" s="82">
        <f t="shared" si="319"/>
        <v>7.9401935240002816E-2</v>
      </c>
      <c r="K128" s="82">
        <f t="shared" si="320"/>
        <v>0</v>
      </c>
      <c r="L128" s="82">
        <f t="shared" si="321"/>
        <v>0.1048951048951049</v>
      </c>
      <c r="M128" s="81">
        <f t="shared" si="322"/>
        <v>0.75696511595469351</v>
      </c>
      <c r="N128" s="84">
        <f t="shared" si="323"/>
        <v>3.9869086581374592E-2</v>
      </c>
      <c r="O128" s="84"/>
      <c r="P128" s="85">
        <f t="shared" si="292"/>
        <v>0.93525736387979763</v>
      </c>
      <c r="Q128" s="87">
        <f t="shared" si="293"/>
        <v>3.9869086581374592E-2</v>
      </c>
      <c r="R128" s="96">
        <f t="shared" si="294"/>
        <v>2.4873549538827811E-2</v>
      </c>
      <c r="AB128" s="119">
        <f t="shared" si="324"/>
        <v>25.285714285714285</v>
      </c>
      <c r="AC128" s="120">
        <f t="shared" si="324"/>
        <v>0.2857142857142857</v>
      </c>
      <c r="AL128">
        <f t="shared" si="63"/>
        <v>471466</v>
      </c>
      <c r="AM128">
        <f t="shared" si="313"/>
        <v>8508</v>
      </c>
      <c r="AN128">
        <f t="shared" si="120"/>
        <v>6299.1428571428569</v>
      </c>
      <c r="AO128" s="3">
        <f t="shared" si="111"/>
        <v>6.9940756084095515E-4</v>
      </c>
    </row>
    <row r="129" spans="1:41" ht="13.8" x14ac:dyDescent="0.25">
      <c r="A129" s="95">
        <v>43987</v>
      </c>
      <c r="B129" s="81">
        <v>16843</v>
      </c>
      <c r="C129" s="81">
        <v>672</v>
      </c>
      <c r="D129" s="81">
        <v>15742</v>
      </c>
      <c r="E129" s="81">
        <v>479449</v>
      </c>
      <c r="F129" s="81">
        <f t="shared" si="315"/>
        <v>38</v>
      </c>
      <c r="G129" s="81">
        <f t="shared" si="316"/>
        <v>2</v>
      </c>
      <c r="H129" s="81">
        <f t="shared" si="317"/>
        <v>25</v>
      </c>
      <c r="I129" s="81">
        <f t="shared" si="318"/>
        <v>429</v>
      </c>
      <c r="J129" s="82">
        <f t="shared" si="319"/>
        <v>9.1079034895734948E-2</v>
      </c>
      <c r="K129" s="82">
        <f t="shared" si="320"/>
        <v>4.7846889952153108E-3</v>
      </c>
      <c r="L129" s="82">
        <f t="shared" si="321"/>
        <v>5.9808612440191387E-2</v>
      </c>
      <c r="M129" s="81">
        <f t="shared" si="322"/>
        <v>1.4100383920895261</v>
      </c>
      <c r="N129" s="84">
        <f t="shared" si="323"/>
        <v>3.9897880425102415E-2</v>
      </c>
      <c r="O129" s="84"/>
      <c r="P129" s="85">
        <f t="shared" si="292"/>
        <v>0.93463159769637238</v>
      </c>
      <c r="Q129" s="87">
        <f t="shared" si="293"/>
        <v>3.9897880425102415E-2</v>
      </c>
      <c r="R129" s="96">
        <f t="shared" si="294"/>
        <v>2.5470521878525165E-2</v>
      </c>
      <c r="AB129" s="119">
        <f t="shared" si="324"/>
        <v>26.857142857142858</v>
      </c>
      <c r="AC129" s="120">
        <f t="shared" si="324"/>
        <v>0.5714285714285714</v>
      </c>
      <c r="AL129">
        <f t="shared" si="63"/>
        <v>479449</v>
      </c>
      <c r="AM129">
        <f t="shared" si="313"/>
        <v>7983</v>
      </c>
      <c r="AN129">
        <f t="shared" si="120"/>
        <v>6449.5714285714284</v>
      </c>
      <c r="AO129" s="3">
        <f t="shared" si="111"/>
        <v>7.1610997299602222E-4</v>
      </c>
    </row>
    <row r="130" spans="1:41" ht="13.8" x14ac:dyDescent="0.25">
      <c r="A130" s="95">
        <v>43988</v>
      </c>
      <c r="B130" s="81">
        <v>16898</v>
      </c>
      <c r="C130" s="81">
        <v>672</v>
      </c>
      <c r="D130" s="81">
        <v>15789</v>
      </c>
      <c r="E130" s="81">
        <v>485912</v>
      </c>
      <c r="F130" s="81">
        <f t="shared" si="315"/>
        <v>55</v>
      </c>
      <c r="G130" s="81">
        <f t="shared" si="316"/>
        <v>0</v>
      </c>
      <c r="H130" s="81">
        <f t="shared" si="317"/>
        <v>47</v>
      </c>
      <c r="I130" s="81">
        <f t="shared" si="318"/>
        <v>437</v>
      </c>
      <c r="J130" s="82">
        <f t="shared" si="319"/>
        <v>0.12844533575426262</v>
      </c>
      <c r="K130" s="82">
        <f t="shared" si="320"/>
        <v>0</v>
      </c>
      <c r="L130" s="82">
        <f t="shared" si="321"/>
        <v>0.10955710955710955</v>
      </c>
      <c r="M130" s="81">
        <f t="shared" si="322"/>
        <v>1.172405298693163</v>
      </c>
      <c r="N130" s="84">
        <f t="shared" si="323"/>
        <v>3.9768019884009943E-2</v>
      </c>
      <c r="O130" s="84"/>
      <c r="P130" s="85">
        <f t="shared" si="292"/>
        <v>0.93437093147118</v>
      </c>
      <c r="Q130" s="87">
        <f t="shared" si="293"/>
        <v>3.9768019884009943E-2</v>
      </c>
      <c r="R130" s="96">
        <f t="shared" si="294"/>
        <v>2.5861048644810092E-2</v>
      </c>
      <c r="AB130" s="119">
        <f t="shared" si="324"/>
        <v>30.428571428571427</v>
      </c>
      <c r="AC130" s="120">
        <f t="shared" si="324"/>
        <v>0.5714285714285714</v>
      </c>
      <c r="AL130">
        <f t="shared" si="63"/>
        <v>485912</v>
      </c>
      <c r="AM130">
        <f t="shared" si="313"/>
        <v>6463</v>
      </c>
      <c r="AN130">
        <f t="shared" si="120"/>
        <v>6252.7142857142853</v>
      </c>
      <c r="AO130" s="3">
        <f t="shared" si="111"/>
        <v>6.9425249536099617E-4</v>
      </c>
    </row>
    <row r="131" spans="1:41" ht="13.8" x14ac:dyDescent="0.25">
      <c r="A131" s="95">
        <v>43989</v>
      </c>
      <c r="B131" s="81">
        <v>16902</v>
      </c>
      <c r="C131" s="81">
        <v>672</v>
      </c>
      <c r="D131" s="81">
        <v>15793</v>
      </c>
      <c r="E131" s="81">
        <v>489597</v>
      </c>
      <c r="F131" s="81">
        <f t="shared" si="315"/>
        <v>4</v>
      </c>
      <c r="G131" s="81">
        <f t="shared" si="316"/>
        <v>0</v>
      </c>
      <c r="H131" s="81">
        <f t="shared" si="317"/>
        <v>4</v>
      </c>
      <c r="I131" s="81">
        <f t="shared" si="318"/>
        <v>437</v>
      </c>
      <c r="J131" s="82">
        <f t="shared" si="319"/>
        <v>9.1705240146048861E-3</v>
      </c>
      <c r="K131" s="82">
        <f t="shared" si="320"/>
        <v>0</v>
      </c>
      <c r="L131" s="82">
        <f t="shared" si="321"/>
        <v>9.1533180778032037E-3</v>
      </c>
      <c r="M131" s="81">
        <f t="shared" si="322"/>
        <v>1.0018797485955837</v>
      </c>
      <c r="N131" s="84">
        <f t="shared" si="323"/>
        <v>3.9758608448704297E-2</v>
      </c>
      <c r="O131" s="84"/>
      <c r="P131" s="85">
        <f t="shared" si="292"/>
        <v>0.9343864631404567</v>
      </c>
      <c r="Q131" s="87">
        <f t="shared" si="293"/>
        <v>3.9758608448704297E-2</v>
      </c>
      <c r="R131" s="96">
        <f t="shared" si="294"/>
        <v>2.5854928410839029E-2</v>
      </c>
      <c r="AB131" s="119">
        <f t="shared" si="324"/>
        <v>24.428571428571427</v>
      </c>
      <c r="AC131" s="120">
        <f t="shared" si="324"/>
        <v>0.5714285714285714</v>
      </c>
      <c r="AL131">
        <f t="shared" si="63"/>
        <v>489597</v>
      </c>
      <c r="AM131">
        <f t="shared" si="313"/>
        <v>3685</v>
      </c>
      <c r="AN131">
        <f t="shared" si="120"/>
        <v>5866.1428571428569</v>
      </c>
      <c r="AO131" s="3">
        <f t="shared" si="111"/>
        <v>6.5133062708786101E-4</v>
      </c>
    </row>
    <row r="132" spans="1:41" ht="13.8" x14ac:dyDescent="0.25">
      <c r="A132" s="95">
        <v>43990</v>
      </c>
      <c r="B132" s="81">
        <v>16968</v>
      </c>
      <c r="C132" s="81">
        <v>672</v>
      </c>
      <c r="D132" s="81">
        <v>15839</v>
      </c>
      <c r="E132" s="81">
        <v>494761</v>
      </c>
      <c r="F132" s="81">
        <f t="shared" si="315"/>
        <v>66</v>
      </c>
      <c r="G132" s="81">
        <f t="shared" si="316"/>
        <v>0</v>
      </c>
      <c r="H132" s="81">
        <f t="shared" si="317"/>
        <v>46</v>
      </c>
      <c r="I132" s="81">
        <f t="shared" si="318"/>
        <v>457</v>
      </c>
      <c r="J132" s="82">
        <f t="shared" si="319"/>
        <v>0.15131371357007059</v>
      </c>
      <c r="K132" s="82">
        <f t="shared" si="320"/>
        <v>0</v>
      </c>
      <c r="L132" s="82">
        <f t="shared" si="321"/>
        <v>0.10526315789473684</v>
      </c>
      <c r="M132" s="81">
        <f t="shared" si="322"/>
        <v>1.4374802789156707</v>
      </c>
      <c r="N132" s="84">
        <f t="shared" si="323"/>
        <v>3.9603960396039604E-2</v>
      </c>
      <c r="O132" s="84"/>
      <c r="P132" s="85">
        <f t="shared" si="292"/>
        <v>0.93346298915605841</v>
      </c>
      <c r="Q132" s="87">
        <f t="shared" si="293"/>
        <v>3.9603960396039604E-2</v>
      </c>
      <c r="R132" s="96">
        <f t="shared" si="294"/>
        <v>2.6933050447901952E-2</v>
      </c>
      <c r="AB132" s="119">
        <f t="shared" si="324"/>
        <v>33.571428571428569</v>
      </c>
      <c r="AC132" s="120">
        <f t="shared" si="324"/>
        <v>0.5714285714285714</v>
      </c>
      <c r="AL132">
        <f t="shared" si="63"/>
        <v>494761</v>
      </c>
      <c r="AM132">
        <f t="shared" si="313"/>
        <v>5164</v>
      </c>
      <c r="AN132">
        <f t="shared" si="120"/>
        <v>6134.4285714285716</v>
      </c>
      <c r="AO132" s="3">
        <f t="shared" si="111"/>
        <v>6.8111897469205469E-4</v>
      </c>
    </row>
    <row r="133" spans="1:41" ht="13.8" x14ac:dyDescent="0.25">
      <c r="A133" s="95">
        <v>43991</v>
      </c>
      <c r="B133" s="81">
        <v>16979</v>
      </c>
      <c r="C133" s="81">
        <v>672</v>
      </c>
      <c r="D133" s="81">
        <v>15875</v>
      </c>
      <c r="E133" s="81">
        <v>500921</v>
      </c>
      <c r="F133" s="81">
        <f t="shared" si="315"/>
        <v>11</v>
      </c>
      <c r="G133" s="81">
        <f t="shared" si="316"/>
        <v>0</v>
      </c>
      <c r="H133" s="81">
        <f t="shared" si="317"/>
        <v>36</v>
      </c>
      <c r="I133" s="81">
        <f t="shared" si="318"/>
        <v>432</v>
      </c>
      <c r="J133" s="82">
        <f t="shared" si="319"/>
        <v>2.4115455255399137E-2</v>
      </c>
      <c r="K133" s="82">
        <f t="shared" si="320"/>
        <v>0</v>
      </c>
      <c r="L133" s="82">
        <f t="shared" si="321"/>
        <v>7.8774617067833702E-2</v>
      </c>
      <c r="M133" s="81">
        <f t="shared" si="322"/>
        <v>0.30613230699215016</v>
      </c>
      <c r="N133" s="84">
        <f t="shared" si="323"/>
        <v>3.9578302609105366E-2</v>
      </c>
      <c r="O133" s="84"/>
      <c r="P133" s="85">
        <f t="shared" si="292"/>
        <v>0.93497850285646977</v>
      </c>
      <c r="Q133" s="87">
        <f t="shared" si="293"/>
        <v>3.9578302609105366E-2</v>
      </c>
      <c r="R133" s="96">
        <f t="shared" si="294"/>
        <v>2.5443194534424896E-2</v>
      </c>
      <c r="AB133" s="119">
        <f t="shared" si="324"/>
        <v>31.428571428571427</v>
      </c>
      <c r="AC133" s="120">
        <f t="shared" si="324"/>
        <v>0.42857142857142855</v>
      </c>
      <c r="AL133">
        <f t="shared" si="63"/>
        <v>500921</v>
      </c>
      <c r="AM133">
        <f t="shared" si="313"/>
        <v>6160</v>
      </c>
      <c r="AN133">
        <f t="shared" si="120"/>
        <v>6363.2857142857147</v>
      </c>
      <c r="AO133" s="3">
        <f t="shared" si="111"/>
        <v>7.0652948207326782E-4</v>
      </c>
    </row>
    <row r="134" spans="1:41" ht="13.8" x14ac:dyDescent="0.25">
      <c r="A134" s="95">
        <v>43992</v>
      </c>
      <c r="B134" s="81">
        <v>17005</v>
      </c>
      <c r="C134" s="81">
        <v>673</v>
      </c>
      <c r="D134" s="81">
        <v>15910</v>
      </c>
      <c r="E134" s="81">
        <v>506344</v>
      </c>
      <c r="F134" s="81">
        <f t="shared" si="315"/>
        <v>26</v>
      </c>
      <c r="G134" s="81">
        <f t="shared" si="316"/>
        <v>1</v>
      </c>
      <c r="H134" s="81">
        <f t="shared" si="317"/>
        <v>35</v>
      </c>
      <c r="I134" s="81">
        <f t="shared" si="318"/>
        <v>422</v>
      </c>
      <c r="J134" s="82">
        <f t="shared" si="319"/>
        <v>6.0298861526143284E-2</v>
      </c>
      <c r="K134" s="82">
        <f t="shared" si="320"/>
        <v>2.3148148148148147E-3</v>
      </c>
      <c r="L134" s="82">
        <f t="shared" si="321"/>
        <v>8.1018518518518517E-2</v>
      </c>
      <c r="M134" s="81">
        <f t="shared" si="322"/>
        <v>0.72358633831371943</v>
      </c>
      <c r="N134" s="84">
        <f t="shared" si="323"/>
        <v>3.9576595119082625E-2</v>
      </c>
      <c r="O134" s="84"/>
      <c r="P134" s="85">
        <f t="shared" si="292"/>
        <v>0.93560717436048224</v>
      </c>
      <c r="Q134" s="87">
        <f t="shared" si="293"/>
        <v>3.9576595119082625E-2</v>
      </c>
      <c r="R134" s="96">
        <f t="shared" si="294"/>
        <v>2.4816230520435134E-2</v>
      </c>
      <c r="AB134" s="119">
        <f t="shared" si="324"/>
        <v>33.428571428571431</v>
      </c>
      <c r="AC134" s="120">
        <f t="shared" si="324"/>
        <v>0.42857142857142855</v>
      </c>
      <c r="AL134">
        <f t="shared" ref="AL134:AL197" si="325">IF(E134="",AL133,E134)</f>
        <v>506344</v>
      </c>
      <c r="AM134">
        <f t="shared" si="313"/>
        <v>5423</v>
      </c>
      <c r="AN134">
        <f t="shared" si="120"/>
        <v>6198</v>
      </c>
      <c r="AO134" s="3">
        <f t="shared" si="111"/>
        <v>6.8817744896461385E-4</v>
      </c>
    </row>
    <row r="135" spans="1:41" ht="13.8" x14ac:dyDescent="0.25">
      <c r="A135" s="95">
        <v>43993</v>
      </c>
      <c r="B135" s="81">
        <v>17034</v>
      </c>
      <c r="C135" s="81">
        <v>674</v>
      </c>
      <c r="D135" s="81">
        <v>15949</v>
      </c>
      <c r="E135" s="81">
        <v>512501</v>
      </c>
      <c r="F135" s="81">
        <f t="shared" ref="F135:F147" si="326">B135-B134</f>
        <v>29</v>
      </c>
      <c r="G135" s="81">
        <f t="shared" ref="G135:G147" si="327">C135-C134</f>
        <v>1</v>
      </c>
      <c r="H135" s="81">
        <f t="shared" ref="H135:H147" si="328">D135-D134</f>
        <v>39</v>
      </c>
      <c r="I135" s="81">
        <f t="shared" ref="I135:I147" si="329">B135-C135-D135</f>
        <v>411</v>
      </c>
      <c r="J135" s="82">
        <f t="shared" ref="J135:J147" si="330">F135/I134*$B$2/($B$2-B134)</f>
        <v>6.885037569367107E-2</v>
      </c>
      <c r="K135" s="82">
        <f t="shared" ref="K135:K147" si="331">G135/I134</f>
        <v>2.3696682464454978E-3</v>
      </c>
      <c r="L135" s="82">
        <f t="shared" ref="L135:L147" si="332">H135/I134</f>
        <v>9.2417061611374404E-2</v>
      </c>
      <c r="M135" s="81">
        <f t="shared" ref="M135:M147" si="333">J135/(K135+L135)</f>
        <v>0.72637146356822979</v>
      </c>
      <c r="N135" s="84">
        <f t="shared" ref="N135:N147" si="334">C135/B135</f>
        <v>3.9567922977574263E-2</v>
      </c>
      <c r="O135" s="84"/>
      <c r="P135" s="85">
        <f t="shared" ref="P135:P147" si="335">D135/B135</f>
        <v>0.93630386286251033</v>
      </c>
      <c r="Q135" s="87">
        <f t="shared" ref="Q135:Q147" si="336">N135</f>
        <v>3.9567922977574263E-2</v>
      </c>
      <c r="R135" s="96">
        <f t="shared" ref="R135:R147" si="337">IF(P135="","",1-SUM(P135:Q135))</f>
        <v>2.4128214159915395E-2</v>
      </c>
      <c r="AB135" s="119">
        <f t="shared" si="324"/>
        <v>32.714285714285715</v>
      </c>
      <c r="AC135" s="120">
        <f t="shared" si="324"/>
        <v>0.5714285714285714</v>
      </c>
      <c r="AL135">
        <f t="shared" si="325"/>
        <v>512501</v>
      </c>
      <c r="AM135">
        <f t="shared" si="313"/>
        <v>6157</v>
      </c>
      <c r="AN135">
        <f t="shared" si="120"/>
        <v>5862.1428571428569</v>
      </c>
      <c r="AO135" s="3">
        <f t="shared" si="111"/>
        <v>6.5088649836958761E-4</v>
      </c>
    </row>
    <row r="136" spans="1:41" ht="13.8" x14ac:dyDescent="0.25">
      <c r="A136" s="95">
        <v>43994</v>
      </c>
      <c r="B136" s="81">
        <v>17064</v>
      </c>
      <c r="C136" s="81">
        <v>675</v>
      </c>
      <c r="D136" s="81">
        <v>15985</v>
      </c>
      <c r="E136" s="81"/>
      <c r="F136" s="81">
        <f t="shared" si="326"/>
        <v>30</v>
      </c>
      <c r="G136" s="81">
        <f t="shared" si="327"/>
        <v>1</v>
      </c>
      <c r="H136" s="81">
        <f t="shared" si="328"/>
        <v>36</v>
      </c>
      <c r="I136" s="81">
        <f t="shared" si="329"/>
        <v>404</v>
      </c>
      <c r="J136" s="82">
        <f t="shared" si="330"/>
        <v>7.313101503828448E-2</v>
      </c>
      <c r="K136" s="82">
        <f t="shared" si="331"/>
        <v>2.4330900243309003E-3</v>
      </c>
      <c r="L136" s="82">
        <f t="shared" si="332"/>
        <v>8.7591240875912413E-2</v>
      </c>
      <c r="M136" s="81">
        <f t="shared" si="333"/>
        <v>0.81234722110094382</v>
      </c>
      <c r="N136" s="84">
        <f t="shared" si="334"/>
        <v>3.9556962025316458E-2</v>
      </c>
      <c r="O136" s="84"/>
      <c r="P136" s="85">
        <f t="shared" si="335"/>
        <v>0.9367674636661979</v>
      </c>
      <c r="Q136" s="87">
        <f t="shared" si="336"/>
        <v>3.9556962025316458E-2</v>
      </c>
      <c r="R136" s="96">
        <f t="shared" si="337"/>
        <v>2.3675574308485658E-2</v>
      </c>
      <c r="AB136" s="119">
        <f t="shared" si="324"/>
        <v>31.571428571428573</v>
      </c>
      <c r="AC136" s="120">
        <f t="shared" si="324"/>
        <v>0.42857142857142855</v>
      </c>
      <c r="AL136">
        <f t="shared" si="325"/>
        <v>512501</v>
      </c>
      <c r="AM136">
        <f t="shared" si="313"/>
        <v>0</v>
      </c>
      <c r="AN136">
        <f t="shared" si="120"/>
        <v>4721.7142857142853</v>
      </c>
      <c r="AO136" s="3">
        <f t="shared" si="111"/>
        <v>5.2426222844185718E-4</v>
      </c>
    </row>
    <row r="137" spans="1:41" ht="13.8" x14ac:dyDescent="0.25">
      <c r="A137" s="95">
        <v>43995</v>
      </c>
      <c r="B137" s="81">
        <v>17078</v>
      </c>
      <c r="C137" s="81">
        <v>677</v>
      </c>
      <c r="D137" s="81">
        <v>16012</v>
      </c>
      <c r="E137" s="81">
        <v>520976</v>
      </c>
      <c r="F137" s="81">
        <f t="shared" si="326"/>
        <v>14</v>
      </c>
      <c r="G137" s="81">
        <f t="shared" si="327"/>
        <v>2</v>
      </c>
      <c r="H137" s="81">
        <f t="shared" si="328"/>
        <v>27</v>
      </c>
      <c r="I137" s="81">
        <f t="shared" si="329"/>
        <v>389</v>
      </c>
      <c r="J137" s="82">
        <f t="shared" si="330"/>
        <v>3.4719246274540365E-2</v>
      </c>
      <c r="K137" s="82">
        <f t="shared" si="331"/>
        <v>4.9504950495049506E-3</v>
      </c>
      <c r="L137" s="82">
        <f t="shared" si="332"/>
        <v>6.6831683168316836E-2</v>
      </c>
      <c r="M137" s="81">
        <f t="shared" si="333"/>
        <v>0.48367501706601057</v>
      </c>
      <c r="N137" s="84">
        <f t="shared" si="334"/>
        <v>3.9641644220634736E-2</v>
      </c>
      <c r="O137" s="84"/>
      <c r="P137" s="85">
        <f t="shared" si="335"/>
        <v>0.93758051294062539</v>
      </c>
      <c r="Q137" s="87">
        <f t="shared" si="336"/>
        <v>3.9641644220634736E-2</v>
      </c>
      <c r="R137" s="96">
        <f t="shared" si="337"/>
        <v>2.2777842838739848E-2</v>
      </c>
      <c r="AB137" s="119">
        <f t="shared" si="324"/>
        <v>25.714285714285715</v>
      </c>
      <c r="AC137" s="120">
        <f t="shared" si="324"/>
        <v>0.7142857142857143</v>
      </c>
      <c r="AL137">
        <f t="shared" si="325"/>
        <v>520976</v>
      </c>
      <c r="AM137">
        <f t="shared" si="313"/>
        <v>8475</v>
      </c>
      <c r="AN137">
        <f t="shared" si="120"/>
        <v>5009.1428571428569</v>
      </c>
      <c r="AO137" s="3">
        <f t="shared" si="111"/>
        <v>5.5617604919778769E-4</v>
      </c>
    </row>
    <row r="138" spans="1:41" ht="13.8" x14ac:dyDescent="0.25">
      <c r="A138" s="95">
        <v>43996</v>
      </c>
      <c r="B138" s="81">
        <v>17109</v>
      </c>
      <c r="C138" s="81">
        <v>677</v>
      </c>
      <c r="D138" s="81">
        <v>16059</v>
      </c>
      <c r="E138" s="81">
        <v>524840</v>
      </c>
      <c r="F138" s="81">
        <f t="shared" si="326"/>
        <v>31</v>
      </c>
      <c r="G138" s="81">
        <f t="shared" si="327"/>
        <v>0</v>
      </c>
      <c r="H138" s="81">
        <f t="shared" si="328"/>
        <v>47</v>
      </c>
      <c r="I138" s="81">
        <f t="shared" si="329"/>
        <v>373</v>
      </c>
      <c r="J138" s="82">
        <f t="shared" si="330"/>
        <v>7.9842915449612598E-2</v>
      </c>
      <c r="K138" s="82">
        <f t="shared" si="331"/>
        <v>0</v>
      </c>
      <c r="L138" s="82">
        <f t="shared" si="332"/>
        <v>0.12082262210796915</v>
      </c>
      <c r="M138" s="81">
        <f t="shared" si="333"/>
        <v>0.66082753425317664</v>
      </c>
      <c r="N138" s="84">
        <f t="shared" si="334"/>
        <v>3.9569817055350988E-2</v>
      </c>
      <c r="O138" s="84"/>
      <c r="P138" s="85">
        <f t="shared" si="335"/>
        <v>0.93862879186393122</v>
      </c>
      <c r="Q138" s="87">
        <f t="shared" si="336"/>
        <v>3.9569817055350988E-2</v>
      </c>
      <c r="R138" s="96">
        <f t="shared" si="337"/>
        <v>2.1801391080717769E-2</v>
      </c>
      <c r="AB138" s="119">
        <f t="shared" si="324"/>
        <v>29.571428571428573</v>
      </c>
      <c r="AC138" s="120">
        <f t="shared" si="324"/>
        <v>0.7142857142857143</v>
      </c>
      <c r="AL138">
        <f t="shared" si="325"/>
        <v>524840</v>
      </c>
      <c r="AM138">
        <f t="shared" si="313"/>
        <v>3864</v>
      </c>
      <c r="AN138">
        <f t="shared" si="120"/>
        <v>5034.7142857142853</v>
      </c>
      <c r="AO138" s="3">
        <f t="shared" si="111"/>
        <v>5.5901530064674974E-4</v>
      </c>
    </row>
    <row r="139" spans="1:41" ht="13.8" x14ac:dyDescent="0.25">
      <c r="A139" s="95">
        <v>43997</v>
      </c>
      <c r="B139" s="81">
        <v>17135</v>
      </c>
      <c r="C139" s="81">
        <v>678</v>
      </c>
      <c r="D139" s="81">
        <v>16066</v>
      </c>
      <c r="E139" s="81">
        <v>527670</v>
      </c>
      <c r="F139" s="81">
        <f t="shared" si="326"/>
        <v>26</v>
      </c>
      <c r="G139" s="81">
        <f t="shared" si="327"/>
        <v>1</v>
      </c>
      <c r="H139" s="81">
        <f t="shared" si="328"/>
        <v>7</v>
      </c>
      <c r="I139" s="81">
        <f t="shared" si="329"/>
        <v>391</v>
      </c>
      <c r="J139" s="82">
        <f t="shared" si="330"/>
        <v>6.9837761105952884E-2</v>
      </c>
      <c r="K139" s="82">
        <f t="shared" si="331"/>
        <v>2.6809651474530832E-3</v>
      </c>
      <c r="L139" s="82">
        <f t="shared" si="332"/>
        <v>1.876675603217158E-2</v>
      </c>
      <c r="M139" s="81">
        <f t="shared" si="333"/>
        <v>3.2561856115650532</v>
      </c>
      <c r="N139" s="84">
        <f t="shared" si="334"/>
        <v>3.9568135395389552E-2</v>
      </c>
      <c r="O139" s="84"/>
      <c r="P139" s="85">
        <f t="shared" si="335"/>
        <v>0.93761307265830174</v>
      </c>
      <c r="Q139" s="87">
        <f t="shared" si="336"/>
        <v>3.9568135395389552E-2</v>
      </c>
      <c r="R139" s="96">
        <f t="shared" si="337"/>
        <v>2.2818791946308759E-2</v>
      </c>
      <c r="AB139" s="119">
        <f t="shared" si="324"/>
        <v>23.857142857142858</v>
      </c>
      <c r="AC139" s="120">
        <f t="shared" si="324"/>
        <v>0.8571428571428571</v>
      </c>
      <c r="AL139">
        <f t="shared" si="325"/>
        <v>527670</v>
      </c>
      <c r="AM139">
        <f t="shared" si="313"/>
        <v>2830</v>
      </c>
      <c r="AN139">
        <f t="shared" si="120"/>
        <v>4701.2857142857147</v>
      </c>
      <c r="AO139" s="3">
        <f t="shared" si="111"/>
        <v>5.2199399963067533E-4</v>
      </c>
    </row>
    <row r="140" spans="1:41" ht="13.8" x14ac:dyDescent="0.25">
      <c r="A140" s="95">
        <v>43998</v>
      </c>
      <c r="B140" s="81">
        <v>17189</v>
      </c>
      <c r="C140" s="81">
        <v>681</v>
      </c>
      <c r="D140" s="81">
        <v>16089</v>
      </c>
      <c r="E140" s="81">
        <v>532700</v>
      </c>
      <c r="F140" s="81">
        <f t="shared" si="326"/>
        <v>54</v>
      </c>
      <c r="G140" s="81">
        <f t="shared" si="327"/>
        <v>3</v>
      </c>
      <c r="H140" s="81">
        <f t="shared" si="328"/>
        <v>23</v>
      </c>
      <c r="I140" s="81">
        <f t="shared" si="329"/>
        <v>419</v>
      </c>
      <c r="J140" s="82">
        <f t="shared" si="330"/>
        <v>0.13837067211976725</v>
      </c>
      <c r="K140" s="82">
        <f t="shared" si="331"/>
        <v>7.6726342710997444E-3</v>
      </c>
      <c r="L140" s="82">
        <f t="shared" si="332"/>
        <v>5.8823529411764705E-2</v>
      </c>
      <c r="M140" s="81">
        <f t="shared" si="333"/>
        <v>2.080882030724192</v>
      </c>
      <c r="N140" s="84">
        <f t="shared" si="334"/>
        <v>3.9618360579440341E-2</v>
      </c>
      <c r="O140" s="84"/>
      <c r="P140" s="85">
        <f t="shared" si="335"/>
        <v>0.93600558496713016</v>
      </c>
      <c r="Q140" s="87">
        <f t="shared" si="336"/>
        <v>3.9618360579440341E-2</v>
      </c>
      <c r="R140" s="96">
        <f t="shared" si="337"/>
        <v>2.4376054453429497E-2</v>
      </c>
      <c r="AB140" s="119">
        <f t="shared" ref="AB140:AC162" si="338">AVERAGE(F134:F140)</f>
        <v>30</v>
      </c>
      <c r="AC140" s="120">
        <f t="shared" si="338"/>
        <v>1.2857142857142858</v>
      </c>
      <c r="AL140">
        <f t="shared" si="325"/>
        <v>532700</v>
      </c>
      <c r="AM140">
        <f t="shared" si="313"/>
        <v>5030</v>
      </c>
      <c r="AN140">
        <f t="shared" si="120"/>
        <v>4539.8571428571431</v>
      </c>
      <c r="AO140" s="3">
        <f t="shared" ref="AO140:AO203" si="339">AN140/$B$2</f>
        <v>5.0407023350035644E-4</v>
      </c>
    </row>
    <row r="141" spans="1:41" ht="13.8" x14ac:dyDescent="0.25">
      <c r="A141" s="95">
        <v>43999</v>
      </c>
      <c r="B141" s="81">
        <v>17203</v>
      </c>
      <c r="C141" s="81">
        <v>687</v>
      </c>
      <c r="D141" s="81">
        <v>16099</v>
      </c>
      <c r="E141" s="81">
        <v>540615</v>
      </c>
      <c r="F141" s="81">
        <f t="shared" si="326"/>
        <v>14</v>
      </c>
      <c r="G141" s="81">
        <f t="shared" si="327"/>
        <v>6</v>
      </c>
      <c r="H141" s="81">
        <f t="shared" si="328"/>
        <v>10</v>
      </c>
      <c r="I141" s="81">
        <f t="shared" si="329"/>
        <v>417</v>
      </c>
      <c r="J141" s="82">
        <f t="shared" si="330"/>
        <v>3.347677933729043E-2</v>
      </c>
      <c r="K141" s="82">
        <f t="shared" si="331"/>
        <v>1.4319809069212411E-2</v>
      </c>
      <c r="L141" s="82">
        <f t="shared" si="332"/>
        <v>2.386634844868735E-2</v>
      </c>
      <c r="M141" s="81">
        <f t="shared" si="333"/>
        <v>0.87667315889529307</v>
      </c>
      <c r="N141" s="84">
        <f t="shared" si="334"/>
        <v>3.9934895076440158E-2</v>
      </c>
      <c r="O141" s="84"/>
      <c r="P141" s="85">
        <f t="shared" si="335"/>
        <v>0.93582514677672501</v>
      </c>
      <c r="Q141" s="87">
        <f t="shared" si="336"/>
        <v>3.9934895076440158E-2</v>
      </c>
      <c r="R141" s="96">
        <f t="shared" si="337"/>
        <v>2.4239958146834883E-2</v>
      </c>
      <c r="AB141" s="119">
        <f t="shared" si="338"/>
        <v>28.285714285714285</v>
      </c>
      <c r="AC141" s="120">
        <f t="shared" si="338"/>
        <v>2</v>
      </c>
      <c r="AL141">
        <f t="shared" si="325"/>
        <v>540615</v>
      </c>
      <c r="AM141">
        <f t="shared" si="313"/>
        <v>7915</v>
      </c>
      <c r="AN141">
        <f t="shared" ref="AN141:AN204" si="340">AVERAGE(AM135:AM141)</f>
        <v>4895.8571428571431</v>
      </c>
      <c r="AO141" s="3">
        <f t="shared" si="339"/>
        <v>5.4359768942668788E-4</v>
      </c>
    </row>
    <row r="142" spans="1:41" ht="13.8" x14ac:dyDescent="0.25">
      <c r="A142" s="95">
        <v>44000</v>
      </c>
      <c r="B142" s="81">
        <v>17223</v>
      </c>
      <c r="C142" s="81">
        <v>688</v>
      </c>
      <c r="D142" s="81">
        <v>16101</v>
      </c>
      <c r="E142" s="81">
        <v>545927</v>
      </c>
      <c r="F142" s="81">
        <f t="shared" si="326"/>
        <v>20</v>
      </c>
      <c r="G142" s="81">
        <f t="shared" si="327"/>
        <v>1</v>
      </c>
      <c r="H142" s="81">
        <f t="shared" si="328"/>
        <v>2</v>
      </c>
      <c r="I142" s="81">
        <f t="shared" si="329"/>
        <v>434</v>
      </c>
      <c r="J142" s="82">
        <f t="shared" si="330"/>
        <v>4.805341688239962E-2</v>
      </c>
      <c r="K142" s="82">
        <f t="shared" si="331"/>
        <v>2.3980815347721821E-3</v>
      </c>
      <c r="L142" s="82">
        <f t="shared" si="332"/>
        <v>4.7961630695443642E-3</v>
      </c>
      <c r="M142" s="81">
        <f t="shared" si="333"/>
        <v>6.6794249466535476</v>
      </c>
      <c r="N142" s="84">
        <f t="shared" si="334"/>
        <v>3.9946583057539335E-2</v>
      </c>
      <c r="O142" s="84"/>
      <c r="P142" s="85">
        <f t="shared" si="335"/>
        <v>0.93485455495558267</v>
      </c>
      <c r="Q142" s="87">
        <f t="shared" si="336"/>
        <v>3.9946583057539335E-2</v>
      </c>
      <c r="R142" s="96">
        <f t="shared" si="337"/>
        <v>2.5198861986878041E-2</v>
      </c>
      <c r="AB142" s="119">
        <f t="shared" si="338"/>
        <v>27</v>
      </c>
      <c r="AC142" s="120">
        <f t="shared" si="338"/>
        <v>2</v>
      </c>
      <c r="AL142">
        <f t="shared" si="325"/>
        <v>545927</v>
      </c>
      <c r="AM142">
        <f t="shared" si="313"/>
        <v>5312</v>
      </c>
      <c r="AN142">
        <f t="shared" si="340"/>
        <v>4775.1428571428569</v>
      </c>
      <c r="AO142" s="3">
        <f t="shared" si="339"/>
        <v>5.3019451917879457E-4</v>
      </c>
    </row>
    <row r="143" spans="1:41" ht="13.8" x14ac:dyDescent="0.25">
      <c r="A143" s="95">
        <v>44001</v>
      </c>
      <c r="B143" s="81">
        <v>17271</v>
      </c>
      <c r="C143" s="81">
        <v>688</v>
      </c>
      <c r="D143" s="81">
        <v>16141</v>
      </c>
      <c r="E143" s="81">
        <v>552130</v>
      </c>
      <c r="F143" s="81">
        <f t="shared" si="326"/>
        <v>48</v>
      </c>
      <c r="G143" s="81">
        <f t="shared" si="327"/>
        <v>0</v>
      </c>
      <c r="H143" s="81">
        <f t="shared" si="328"/>
        <v>40</v>
      </c>
      <c r="I143" s="81">
        <f t="shared" si="329"/>
        <v>442</v>
      </c>
      <c r="J143" s="82">
        <f t="shared" si="330"/>
        <v>0.11081098298479564</v>
      </c>
      <c r="K143" s="82">
        <f t="shared" si="331"/>
        <v>0</v>
      </c>
      <c r="L143" s="82">
        <f t="shared" si="332"/>
        <v>9.2165898617511524E-2</v>
      </c>
      <c r="M143" s="81">
        <f t="shared" si="333"/>
        <v>1.2022991653850326</v>
      </c>
      <c r="N143" s="84">
        <f t="shared" si="334"/>
        <v>3.9835562503618784E-2</v>
      </c>
      <c r="O143" s="84"/>
      <c r="P143" s="85">
        <f t="shared" si="335"/>
        <v>0.93457240460888191</v>
      </c>
      <c r="Q143" s="87">
        <f t="shared" si="336"/>
        <v>3.9835562503618784E-2</v>
      </c>
      <c r="R143" s="96">
        <f t="shared" si="337"/>
        <v>2.5592032887499339E-2</v>
      </c>
      <c r="AB143" s="119">
        <f t="shared" si="338"/>
        <v>29.571428571428573</v>
      </c>
      <c r="AC143" s="120">
        <f t="shared" si="338"/>
        <v>1.8571428571428572</v>
      </c>
      <c r="AL143">
        <f t="shared" si="325"/>
        <v>552130</v>
      </c>
      <c r="AM143">
        <f t="shared" si="313"/>
        <v>6203</v>
      </c>
      <c r="AN143">
        <f t="shared" si="340"/>
        <v>5661.2857142857147</v>
      </c>
      <c r="AO143" s="3">
        <f t="shared" si="339"/>
        <v>6.2858489201628827E-4</v>
      </c>
    </row>
    <row r="144" spans="1:41" ht="13.8" x14ac:dyDescent="0.25">
      <c r="A144" s="95">
        <v>44002</v>
      </c>
      <c r="B144" s="81">
        <v>17323</v>
      </c>
      <c r="C144" s="81">
        <v>688</v>
      </c>
      <c r="D144" s="81">
        <v>16175</v>
      </c>
      <c r="E144" s="81">
        <v>558208</v>
      </c>
      <c r="F144" s="81">
        <f t="shared" si="326"/>
        <v>52</v>
      </c>
      <c r="G144" s="81">
        <f t="shared" si="327"/>
        <v>0</v>
      </c>
      <c r="H144" s="81">
        <f t="shared" si="328"/>
        <v>34</v>
      </c>
      <c r="I144" s="81">
        <f t="shared" si="329"/>
        <v>460</v>
      </c>
      <c r="J144" s="82">
        <f t="shared" si="330"/>
        <v>0.11787309660817091</v>
      </c>
      <c r="K144" s="82">
        <f t="shared" si="331"/>
        <v>0</v>
      </c>
      <c r="L144" s="82">
        <f t="shared" si="332"/>
        <v>7.6923076923076927E-2</v>
      </c>
      <c r="M144" s="81">
        <f t="shared" si="333"/>
        <v>1.5323502559062219</v>
      </c>
      <c r="N144" s="84">
        <f t="shared" si="334"/>
        <v>3.9715984529238586E-2</v>
      </c>
      <c r="O144" s="84"/>
      <c r="P144" s="85">
        <f t="shared" si="335"/>
        <v>0.93372972348900307</v>
      </c>
      <c r="Q144" s="87">
        <f t="shared" si="336"/>
        <v>3.9715984529238586E-2</v>
      </c>
      <c r="R144" s="96">
        <f t="shared" si="337"/>
        <v>2.6554291981758293E-2</v>
      </c>
      <c r="AB144" s="119">
        <f t="shared" si="338"/>
        <v>35</v>
      </c>
      <c r="AC144" s="120">
        <f t="shared" si="338"/>
        <v>1.5714285714285714</v>
      </c>
      <c r="AL144">
        <f t="shared" si="325"/>
        <v>558208</v>
      </c>
      <c r="AM144">
        <f t="shared" si="313"/>
        <v>6078</v>
      </c>
      <c r="AN144">
        <f t="shared" si="340"/>
        <v>5318.8571428571431</v>
      </c>
      <c r="AO144" s="3">
        <f t="shared" si="339"/>
        <v>5.9056430138409858E-4</v>
      </c>
    </row>
    <row r="145" spans="1:41" ht="13.8" x14ac:dyDescent="0.25">
      <c r="A145" s="95">
        <v>44003</v>
      </c>
      <c r="B145" s="81">
        <v>17341</v>
      </c>
      <c r="C145" s="81">
        <v>690</v>
      </c>
      <c r="D145" s="81">
        <v>16197</v>
      </c>
      <c r="E145" s="81">
        <v>560584</v>
      </c>
      <c r="F145" s="81">
        <f t="shared" si="326"/>
        <v>18</v>
      </c>
      <c r="G145" s="81">
        <f t="shared" si="327"/>
        <v>2</v>
      </c>
      <c r="H145" s="81">
        <f t="shared" si="328"/>
        <v>22</v>
      </c>
      <c r="I145" s="81">
        <f t="shared" si="329"/>
        <v>454</v>
      </c>
      <c r="J145" s="82">
        <f t="shared" si="330"/>
        <v>3.9205843711974525E-2</v>
      </c>
      <c r="K145" s="82">
        <f t="shared" si="331"/>
        <v>4.3478260869565218E-3</v>
      </c>
      <c r="L145" s="82">
        <f t="shared" si="332"/>
        <v>4.7826086956521741E-2</v>
      </c>
      <c r="M145" s="81">
        <f t="shared" si="333"/>
        <v>0.75144533781284506</v>
      </c>
      <c r="N145" s="84">
        <f t="shared" si="334"/>
        <v>3.9790092843549965E-2</v>
      </c>
      <c r="O145" s="84"/>
      <c r="P145" s="85">
        <f t="shared" si="335"/>
        <v>0.93402917940141861</v>
      </c>
      <c r="Q145" s="87">
        <f t="shared" si="336"/>
        <v>3.9790092843549965E-2</v>
      </c>
      <c r="R145" s="96">
        <f t="shared" si="337"/>
        <v>2.6180727755031441E-2</v>
      </c>
      <c r="AB145" s="119">
        <f t="shared" si="338"/>
        <v>33.142857142857146</v>
      </c>
      <c r="AC145" s="120">
        <f t="shared" si="338"/>
        <v>1.8571428571428572</v>
      </c>
      <c r="AL145">
        <f t="shared" si="325"/>
        <v>560584</v>
      </c>
      <c r="AM145">
        <f t="shared" si="313"/>
        <v>2376</v>
      </c>
      <c r="AN145">
        <f t="shared" si="340"/>
        <v>5106.2857142857147</v>
      </c>
      <c r="AO145" s="3">
        <f t="shared" si="339"/>
        <v>5.669620323558558E-4</v>
      </c>
    </row>
    <row r="146" spans="1:41" ht="13.8" x14ac:dyDescent="0.25">
      <c r="A146" s="95">
        <v>44004</v>
      </c>
      <c r="B146" s="81">
        <v>17380</v>
      </c>
      <c r="C146" s="81">
        <v>690</v>
      </c>
      <c r="D146" s="81">
        <v>16241</v>
      </c>
      <c r="E146" s="81">
        <v>565800</v>
      </c>
      <c r="F146" s="81">
        <f t="shared" si="326"/>
        <v>39</v>
      </c>
      <c r="G146" s="81">
        <f t="shared" si="327"/>
        <v>0</v>
      </c>
      <c r="H146" s="81">
        <f t="shared" si="328"/>
        <v>44</v>
      </c>
      <c r="I146" s="81">
        <f t="shared" si="329"/>
        <v>449</v>
      </c>
      <c r="J146" s="82">
        <f t="shared" si="330"/>
        <v>8.606880134740276E-2</v>
      </c>
      <c r="K146" s="82">
        <f t="shared" si="331"/>
        <v>0</v>
      </c>
      <c r="L146" s="82">
        <f t="shared" si="332"/>
        <v>9.6916299559471369E-2</v>
      </c>
      <c r="M146" s="81">
        <f t="shared" si="333"/>
        <v>0.88807354117547388</v>
      </c>
      <c r="N146" s="84">
        <f t="shared" si="334"/>
        <v>3.9700805523590336E-2</v>
      </c>
      <c r="O146" s="84"/>
      <c r="P146" s="85">
        <f t="shared" si="335"/>
        <v>0.9344649021864212</v>
      </c>
      <c r="Q146" s="87">
        <f t="shared" si="336"/>
        <v>3.9700805523590336E-2</v>
      </c>
      <c r="R146" s="96">
        <f t="shared" si="337"/>
        <v>2.5834292289988459E-2</v>
      </c>
      <c r="AB146" s="119">
        <f t="shared" si="338"/>
        <v>35</v>
      </c>
      <c r="AC146" s="120">
        <f t="shared" si="338"/>
        <v>1.7142857142857142</v>
      </c>
      <c r="AL146">
        <f t="shared" si="325"/>
        <v>565800</v>
      </c>
      <c r="AM146">
        <f t="shared" si="313"/>
        <v>5216</v>
      </c>
      <c r="AN146">
        <f t="shared" si="340"/>
        <v>5447.1428571428569</v>
      </c>
      <c r="AO146" s="3">
        <f t="shared" si="339"/>
        <v>6.048081438487236E-4</v>
      </c>
    </row>
    <row r="147" spans="1:41" ht="13.8" x14ac:dyDescent="0.25">
      <c r="A147" s="95">
        <v>44005</v>
      </c>
      <c r="B147" s="81">
        <v>17408</v>
      </c>
      <c r="C147" s="81">
        <v>693</v>
      </c>
      <c r="D147" s="81">
        <v>16261</v>
      </c>
      <c r="E147" s="81">
        <v>572473</v>
      </c>
      <c r="F147" s="81">
        <f t="shared" si="326"/>
        <v>28</v>
      </c>
      <c r="G147" s="81">
        <f t="shared" si="327"/>
        <v>3</v>
      </c>
      <c r="H147" s="81">
        <f t="shared" si="328"/>
        <v>20</v>
      </c>
      <c r="I147" s="81">
        <f t="shared" si="329"/>
        <v>454</v>
      </c>
      <c r="J147" s="82">
        <f t="shared" si="330"/>
        <v>6.2481374544520248E-2</v>
      </c>
      <c r="K147" s="82">
        <f t="shared" si="331"/>
        <v>6.6815144766146995E-3</v>
      </c>
      <c r="L147" s="82">
        <f t="shared" si="332"/>
        <v>4.4543429844097995E-2</v>
      </c>
      <c r="M147" s="81">
        <f t="shared" si="333"/>
        <v>1.2197450943691126</v>
      </c>
      <c r="N147" s="84">
        <f t="shared" si="334"/>
        <v>3.9809283088235295E-2</v>
      </c>
      <c r="O147" s="84"/>
      <c r="P147" s="85">
        <f t="shared" si="335"/>
        <v>0.93411075367647056</v>
      </c>
      <c r="Q147" s="87">
        <f t="shared" si="336"/>
        <v>3.9809283088235295E-2</v>
      </c>
      <c r="R147" s="96">
        <f t="shared" si="337"/>
        <v>2.6079963235294157E-2</v>
      </c>
      <c r="AB147" s="119">
        <f t="shared" si="338"/>
        <v>31.285714285714285</v>
      </c>
      <c r="AC147" s="120">
        <f t="shared" si="338"/>
        <v>1.7142857142857142</v>
      </c>
      <c r="AL147">
        <f t="shared" si="325"/>
        <v>572473</v>
      </c>
      <c r="AM147">
        <f t="shared" si="313"/>
        <v>6673</v>
      </c>
      <c r="AN147">
        <f t="shared" si="340"/>
        <v>5681.8571428571431</v>
      </c>
      <c r="AO147" s="3">
        <f t="shared" si="339"/>
        <v>6.3086898256740854E-4</v>
      </c>
    </row>
    <row r="148" spans="1:41" ht="13.8" x14ac:dyDescent="0.25">
      <c r="A148" s="95">
        <v>44006</v>
      </c>
      <c r="B148" s="81">
        <v>17449</v>
      </c>
      <c r="C148" s="81">
        <v>693</v>
      </c>
      <c r="D148" s="81">
        <v>16282</v>
      </c>
      <c r="E148" s="81">
        <v>578584</v>
      </c>
      <c r="F148" s="81">
        <f t="shared" ref="F148:F162" si="341">B148-B147</f>
        <v>41</v>
      </c>
      <c r="G148" s="81">
        <f t="shared" ref="G148:G162" si="342">C148-C147</f>
        <v>0</v>
      </c>
      <c r="H148" s="81">
        <f t="shared" ref="H148:H162" si="343">D148-D147</f>
        <v>21</v>
      </c>
      <c r="I148" s="81">
        <f t="shared" ref="I148:I162" si="344">B148-C148-D148</f>
        <v>474</v>
      </c>
      <c r="J148" s="82">
        <f t="shared" ref="J148:J162" si="345">F148/I147*$B$2/($B$2-B147)</f>
        <v>9.0483260449507399E-2</v>
      </c>
      <c r="K148" s="82">
        <f t="shared" ref="K148:K162" si="346">G148/I147</f>
        <v>0</v>
      </c>
      <c r="L148" s="82">
        <f t="shared" ref="L148:L162" si="347">H148/I147</f>
        <v>4.6255506607929514E-2</v>
      </c>
      <c r="M148" s="81">
        <f t="shared" ref="M148:M162" si="348">J148/(K148+L148)</f>
        <v>1.9561619163845887</v>
      </c>
      <c r="N148" s="84">
        <f t="shared" ref="N148:N162" si="349">C148/B148</f>
        <v>3.971574302252278E-2</v>
      </c>
      <c r="O148" s="84"/>
      <c r="P148" s="85">
        <f t="shared" ref="P148:P162" si="350">D148/B148</f>
        <v>0.93311937646856558</v>
      </c>
      <c r="Q148" s="87">
        <f t="shared" ref="Q148:Q162" si="351">N148</f>
        <v>3.971574302252278E-2</v>
      </c>
      <c r="R148" s="96">
        <f t="shared" ref="R148:R162" si="352">IF(P148="","",1-SUM(P148:Q148))</f>
        <v>2.7164880508911637E-2</v>
      </c>
      <c r="AB148" s="119">
        <f t="shared" si="338"/>
        <v>35.142857142857146</v>
      </c>
      <c r="AC148" s="120">
        <f t="shared" si="338"/>
        <v>0.8571428571428571</v>
      </c>
      <c r="AL148">
        <f t="shared" si="325"/>
        <v>578584</v>
      </c>
      <c r="AM148">
        <f t="shared" si="313"/>
        <v>6111</v>
      </c>
      <c r="AN148">
        <f t="shared" si="340"/>
        <v>5424.1428571428569</v>
      </c>
      <c r="AO148" s="3">
        <f t="shared" si="339"/>
        <v>6.022544037186517E-4</v>
      </c>
    </row>
    <row r="149" spans="1:41" ht="13.8" x14ac:dyDescent="0.25">
      <c r="A149" s="95">
        <v>44007</v>
      </c>
      <c r="B149" s="81">
        <v>17477</v>
      </c>
      <c r="C149" s="81">
        <v>698</v>
      </c>
      <c r="D149" s="81">
        <v>16320</v>
      </c>
      <c r="E149" s="81">
        <v>584243</v>
      </c>
      <c r="F149" s="81">
        <f t="shared" si="341"/>
        <v>28</v>
      </c>
      <c r="G149" s="81">
        <f t="shared" si="342"/>
        <v>5</v>
      </c>
      <c r="H149" s="81">
        <f t="shared" si="343"/>
        <v>38</v>
      </c>
      <c r="I149" s="81">
        <f t="shared" si="344"/>
        <v>459</v>
      </c>
      <c r="J149" s="82">
        <f t="shared" si="345"/>
        <v>5.918639771440723E-2</v>
      </c>
      <c r="K149" s="82">
        <f t="shared" si="346"/>
        <v>1.0548523206751054E-2</v>
      </c>
      <c r="L149" s="82">
        <f t="shared" si="347"/>
        <v>8.0168776371308023E-2</v>
      </c>
      <c r="M149" s="81">
        <f t="shared" si="348"/>
        <v>0.65242680271230291</v>
      </c>
      <c r="N149" s="84">
        <f t="shared" si="349"/>
        <v>3.9938204497339362E-2</v>
      </c>
      <c r="O149" s="84"/>
      <c r="P149" s="85">
        <f t="shared" si="350"/>
        <v>0.93379870687188882</v>
      </c>
      <c r="Q149" s="87">
        <f t="shared" si="351"/>
        <v>3.9938204497339362E-2</v>
      </c>
      <c r="R149" s="96">
        <f t="shared" si="352"/>
        <v>2.6263088630771869E-2</v>
      </c>
      <c r="AB149" s="119">
        <f t="shared" si="338"/>
        <v>36.285714285714285</v>
      </c>
      <c r="AC149" s="120">
        <f t="shared" si="338"/>
        <v>1.4285714285714286</v>
      </c>
      <c r="AL149">
        <f t="shared" si="325"/>
        <v>584243</v>
      </c>
      <c r="AM149">
        <f t="shared" si="313"/>
        <v>5659</v>
      </c>
      <c r="AN149">
        <f t="shared" si="340"/>
        <v>5473.7142857142853</v>
      </c>
      <c r="AO149" s="3">
        <f t="shared" si="339"/>
        <v>6.0775842747725402E-4</v>
      </c>
    </row>
    <row r="150" spans="1:41" ht="13.8" x14ac:dyDescent="0.25">
      <c r="A150" s="95">
        <v>44008</v>
      </c>
      <c r="B150" s="81">
        <v>17522</v>
      </c>
      <c r="C150" s="81">
        <v>698</v>
      </c>
      <c r="D150" s="81">
        <v>16348</v>
      </c>
      <c r="E150" s="81">
        <v>590442</v>
      </c>
      <c r="F150" s="81">
        <f t="shared" si="341"/>
        <v>45</v>
      </c>
      <c r="G150" s="81">
        <f t="shared" si="342"/>
        <v>0</v>
      </c>
      <c r="H150" s="81">
        <f t="shared" si="343"/>
        <v>28</v>
      </c>
      <c r="I150" s="81">
        <f t="shared" si="344"/>
        <v>476</v>
      </c>
      <c r="J150" s="82">
        <f t="shared" si="345"/>
        <v>9.8229831598078493E-2</v>
      </c>
      <c r="K150" s="82">
        <f t="shared" si="346"/>
        <v>0</v>
      </c>
      <c r="L150" s="82">
        <f t="shared" si="347"/>
        <v>6.1002178649237473E-2</v>
      </c>
      <c r="M150" s="81">
        <f t="shared" si="348"/>
        <v>1.6102675965542153</v>
      </c>
      <c r="N150" s="84">
        <f t="shared" si="349"/>
        <v>3.9835635201461023E-2</v>
      </c>
      <c r="O150" s="84"/>
      <c r="P150" s="85">
        <f t="shared" si="350"/>
        <v>0.93299851615112428</v>
      </c>
      <c r="Q150" s="87">
        <f t="shared" si="351"/>
        <v>3.9835635201461023E-2</v>
      </c>
      <c r="R150" s="96">
        <f t="shared" si="352"/>
        <v>2.716584864741467E-2</v>
      </c>
      <c r="AB150" s="119">
        <f t="shared" si="338"/>
        <v>35.857142857142854</v>
      </c>
      <c r="AC150" s="120">
        <f t="shared" si="338"/>
        <v>1.4285714285714286</v>
      </c>
      <c r="AL150">
        <f t="shared" si="325"/>
        <v>590442</v>
      </c>
      <c r="AM150">
        <f t="shared" si="313"/>
        <v>6199</v>
      </c>
      <c r="AN150">
        <f t="shared" si="340"/>
        <v>5473.1428571428569</v>
      </c>
      <c r="AO150" s="3">
        <f t="shared" si="339"/>
        <v>6.0769498051750062E-4</v>
      </c>
    </row>
    <row r="151" spans="1:41" ht="13.8" x14ac:dyDescent="0.25">
      <c r="A151" s="95">
        <v>44009</v>
      </c>
      <c r="B151" s="81">
        <v>17580</v>
      </c>
      <c r="C151" s="81">
        <v>700</v>
      </c>
      <c r="D151" s="81">
        <v>16371</v>
      </c>
      <c r="E151" s="81">
        <v>597495</v>
      </c>
      <c r="F151" s="81">
        <f t="shared" si="341"/>
        <v>58</v>
      </c>
      <c r="G151" s="81">
        <f t="shared" si="342"/>
        <v>2</v>
      </c>
      <c r="H151" s="81">
        <f t="shared" si="343"/>
        <v>23</v>
      </c>
      <c r="I151" s="81">
        <f t="shared" si="344"/>
        <v>509</v>
      </c>
      <c r="J151" s="82">
        <f t="shared" si="345"/>
        <v>0.12208625902698834</v>
      </c>
      <c r="K151" s="82">
        <f t="shared" si="346"/>
        <v>4.2016806722689074E-3</v>
      </c>
      <c r="L151" s="82">
        <f t="shared" si="347"/>
        <v>4.8319327731092439E-2</v>
      </c>
      <c r="M151" s="81">
        <f t="shared" si="348"/>
        <v>2.3245223718738579</v>
      </c>
      <c r="N151" s="84">
        <f t="shared" si="349"/>
        <v>3.981797497155859E-2</v>
      </c>
      <c r="O151" s="84"/>
      <c r="P151" s="85">
        <f t="shared" si="350"/>
        <v>0.93122866894197953</v>
      </c>
      <c r="Q151" s="87">
        <f t="shared" si="351"/>
        <v>3.981797497155859E-2</v>
      </c>
      <c r="R151" s="96">
        <f t="shared" si="352"/>
        <v>2.8953356086461879E-2</v>
      </c>
      <c r="AB151" s="119">
        <f t="shared" si="338"/>
        <v>36.714285714285715</v>
      </c>
      <c r="AC151" s="120">
        <f t="shared" si="338"/>
        <v>1.7142857142857142</v>
      </c>
      <c r="AL151">
        <f t="shared" si="325"/>
        <v>597495</v>
      </c>
      <c r="AM151">
        <f t="shared" si="313"/>
        <v>7053</v>
      </c>
      <c r="AN151">
        <f t="shared" si="340"/>
        <v>5612.4285714285716</v>
      </c>
      <c r="AO151" s="3">
        <f t="shared" si="339"/>
        <v>6.2316017695737756E-4</v>
      </c>
    </row>
    <row r="152" spans="1:41" ht="13.8" x14ac:dyDescent="0.25">
      <c r="A152" s="95">
        <v>44010</v>
      </c>
      <c r="B152" s="81">
        <v>17654</v>
      </c>
      <c r="C152" s="81">
        <v>702</v>
      </c>
      <c r="D152" s="81">
        <v>16401</v>
      </c>
      <c r="E152" s="81">
        <v>602520</v>
      </c>
      <c r="F152" s="81">
        <f t="shared" si="341"/>
        <v>74</v>
      </c>
      <c r="G152" s="81">
        <f t="shared" si="342"/>
        <v>2</v>
      </c>
      <c r="H152" s="81">
        <f t="shared" si="343"/>
        <v>30</v>
      </c>
      <c r="I152" s="81">
        <f t="shared" si="344"/>
        <v>551</v>
      </c>
      <c r="J152" s="82">
        <f t="shared" si="345"/>
        <v>0.14566743905948781</v>
      </c>
      <c r="K152" s="82">
        <f t="shared" si="346"/>
        <v>3.929273084479371E-3</v>
      </c>
      <c r="L152" s="82">
        <f t="shared" si="347"/>
        <v>5.8939096267190572E-2</v>
      </c>
      <c r="M152" s="81">
        <f t="shared" si="348"/>
        <v>2.3170227025399783</v>
      </c>
      <c r="N152" s="84">
        <f t="shared" si="349"/>
        <v>3.9764359351988215E-2</v>
      </c>
      <c r="O152" s="84"/>
      <c r="P152" s="85">
        <f t="shared" si="350"/>
        <v>0.92902458366375895</v>
      </c>
      <c r="Q152" s="87">
        <f t="shared" si="351"/>
        <v>3.9764359351988215E-2</v>
      </c>
      <c r="R152" s="96">
        <f t="shared" si="352"/>
        <v>3.1211056984252861E-2</v>
      </c>
      <c r="AB152" s="119">
        <f t="shared" si="338"/>
        <v>44.714285714285715</v>
      </c>
      <c r="AC152" s="120">
        <f t="shared" si="338"/>
        <v>1.7142857142857142</v>
      </c>
      <c r="AL152">
        <f t="shared" si="325"/>
        <v>602520</v>
      </c>
      <c r="AM152">
        <f t="shared" si="313"/>
        <v>5025</v>
      </c>
      <c r="AN152">
        <f t="shared" si="340"/>
        <v>5990.8571428571431</v>
      </c>
      <c r="AO152" s="3">
        <f t="shared" si="339"/>
        <v>6.6517792605402771E-4</v>
      </c>
    </row>
    <row r="153" spans="1:41" ht="13.8" x14ac:dyDescent="0.25">
      <c r="A153" s="95">
        <v>44011</v>
      </c>
      <c r="B153" s="81">
        <v>17723</v>
      </c>
      <c r="C153" s="81">
        <v>703</v>
      </c>
      <c r="D153" s="81">
        <v>16420</v>
      </c>
      <c r="E153" s="81">
        <v>606375</v>
      </c>
      <c r="F153" s="81">
        <f t="shared" si="341"/>
        <v>69</v>
      </c>
      <c r="G153" s="81">
        <f t="shared" si="342"/>
        <v>1</v>
      </c>
      <c r="H153" s="81">
        <f t="shared" si="343"/>
        <v>19</v>
      </c>
      <c r="I153" s="81">
        <f t="shared" si="344"/>
        <v>600</v>
      </c>
      <c r="J153" s="82">
        <f t="shared" si="345"/>
        <v>0.12547280729528584</v>
      </c>
      <c r="K153" s="82">
        <f t="shared" si="346"/>
        <v>1.8148820326678765E-3</v>
      </c>
      <c r="L153" s="82">
        <f t="shared" si="347"/>
        <v>3.4482758620689655E-2</v>
      </c>
      <c r="M153" s="81">
        <f t="shared" si="348"/>
        <v>3.4567758409851246</v>
      </c>
      <c r="N153" s="84">
        <f t="shared" si="349"/>
        <v>3.9665970772442591E-2</v>
      </c>
      <c r="O153" s="84"/>
      <c r="P153" s="85">
        <f t="shared" si="350"/>
        <v>0.92647971562376574</v>
      </c>
      <c r="Q153" s="87">
        <f t="shared" si="351"/>
        <v>3.9665970772442591E-2</v>
      </c>
      <c r="R153" s="96">
        <f t="shared" si="352"/>
        <v>3.3854313603791653E-2</v>
      </c>
      <c r="AB153" s="119">
        <f t="shared" si="338"/>
        <v>49</v>
      </c>
      <c r="AC153" s="120">
        <f t="shared" si="338"/>
        <v>1.8571428571428572</v>
      </c>
      <c r="AL153">
        <f t="shared" si="325"/>
        <v>606375</v>
      </c>
      <c r="AM153">
        <f t="shared" si="313"/>
        <v>3855</v>
      </c>
      <c r="AN153">
        <f t="shared" si="340"/>
        <v>5796.4285714285716</v>
      </c>
      <c r="AO153" s="3">
        <f t="shared" si="339"/>
        <v>6.4359009799795338E-4</v>
      </c>
    </row>
    <row r="154" spans="1:41" ht="13.8" x14ac:dyDescent="0.25">
      <c r="A154" s="95">
        <v>44012</v>
      </c>
      <c r="B154" s="81">
        <v>17766</v>
      </c>
      <c r="C154" s="81">
        <v>705</v>
      </c>
      <c r="D154" s="81">
        <v>16478</v>
      </c>
      <c r="E154" s="81">
        <v>612756</v>
      </c>
      <c r="F154" s="81">
        <f t="shared" si="341"/>
        <v>43</v>
      </c>
      <c r="G154" s="81">
        <f t="shared" si="342"/>
        <v>2</v>
      </c>
      <c r="H154" s="81">
        <f t="shared" si="343"/>
        <v>58</v>
      </c>
      <c r="I154" s="81">
        <f t="shared" si="344"/>
        <v>583</v>
      </c>
      <c r="J154" s="82">
        <f t="shared" si="345"/>
        <v>7.180797206855663E-2</v>
      </c>
      <c r="K154" s="82">
        <f t="shared" si="346"/>
        <v>3.3333333333333335E-3</v>
      </c>
      <c r="L154" s="82">
        <f t="shared" si="347"/>
        <v>9.6666666666666665E-2</v>
      </c>
      <c r="M154" s="81">
        <f t="shared" si="348"/>
        <v>0.71807972068556636</v>
      </c>
      <c r="N154" s="84">
        <f t="shared" si="349"/>
        <v>3.968253968253968E-2</v>
      </c>
      <c r="O154" s="84"/>
      <c r="P154" s="85">
        <f t="shared" si="350"/>
        <v>0.92750197005516155</v>
      </c>
      <c r="Q154" s="87">
        <f t="shared" si="351"/>
        <v>3.968253968253968E-2</v>
      </c>
      <c r="R154" s="96">
        <f t="shared" si="352"/>
        <v>3.2815490262298797E-2</v>
      </c>
      <c r="AB154" s="119">
        <f t="shared" si="338"/>
        <v>51.142857142857146</v>
      </c>
      <c r="AC154" s="120">
        <f t="shared" si="338"/>
        <v>1.7142857142857142</v>
      </c>
      <c r="AL154">
        <f t="shared" si="325"/>
        <v>612756</v>
      </c>
      <c r="AM154">
        <f t="shared" si="313"/>
        <v>6381</v>
      </c>
      <c r="AN154">
        <f t="shared" si="340"/>
        <v>5754.7142857142853</v>
      </c>
      <c r="AO154" s="3">
        <f t="shared" si="339"/>
        <v>6.3895846993595941E-4</v>
      </c>
    </row>
    <row r="155" spans="1:41" ht="13.8" x14ac:dyDescent="0.25">
      <c r="A155" s="95">
        <v>44013</v>
      </c>
      <c r="B155" s="81">
        <v>17873</v>
      </c>
      <c r="C155" s="81">
        <v>705</v>
      </c>
      <c r="D155" s="81">
        <v>16491</v>
      </c>
      <c r="E155" s="81">
        <v>620866</v>
      </c>
      <c r="F155" s="81">
        <f t="shared" si="341"/>
        <v>107</v>
      </c>
      <c r="G155" s="81">
        <f t="shared" si="342"/>
        <v>0</v>
      </c>
      <c r="H155" s="81">
        <f t="shared" si="343"/>
        <v>13</v>
      </c>
      <c r="I155" s="81">
        <f t="shared" si="344"/>
        <v>677</v>
      </c>
      <c r="J155" s="82">
        <f t="shared" si="345"/>
        <v>0.18389620090774708</v>
      </c>
      <c r="K155" s="82">
        <f t="shared" si="346"/>
        <v>0</v>
      </c>
      <c r="L155" s="82">
        <f t="shared" si="347"/>
        <v>2.2298456260720412E-2</v>
      </c>
      <c r="M155" s="81">
        <f t="shared" si="348"/>
        <v>8.2470373176320422</v>
      </c>
      <c r="N155" s="84">
        <f t="shared" si="349"/>
        <v>3.9444972864096685E-2</v>
      </c>
      <c r="O155" s="84"/>
      <c r="P155" s="85">
        <f t="shared" si="350"/>
        <v>0.92267666312314667</v>
      </c>
      <c r="Q155" s="87">
        <f t="shared" si="351"/>
        <v>3.9444972864096685E-2</v>
      </c>
      <c r="R155" s="96">
        <f t="shared" si="352"/>
        <v>3.7878364012756682E-2</v>
      </c>
      <c r="AB155" s="119">
        <f t="shared" si="338"/>
        <v>60.571428571428569</v>
      </c>
      <c r="AC155" s="120">
        <f t="shared" si="338"/>
        <v>1.7142857142857142</v>
      </c>
      <c r="AL155">
        <f t="shared" si="325"/>
        <v>620866</v>
      </c>
      <c r="AM155">
        <f t="shared" si="313"/>
        <v>8110</v>
      </c>
      <c r="AN155">
        <f t="shared" si="340"/>
        <v>6040.2857142857147</v>
      </c>
      <c r="AO155" s="3">
        <f t="shared" si="339"/>
        <v>6.7066608807269171E-4</v>
      </c>
    </row>
    <row r="156" spans="1:41" ht="13.8" x14ac:dyDescent="0.25">
      <c r="A156" s="95">
        <v>44014</v>
      </c>
      <c r="B156" s="81">
        <v>17941</v>
      </c>
      <c r="C156" s="81">
        <v>705</v>
      </c>
      <c r="D156" s="81">
        <v>16514</v>
      </c>
      <c r="E156" s="81">
        <v>628700</v>
      </c>
      <c r="F156" s="81">
        <f t="shared" si="341"/>
        <v>68</v>
      </c>
      <c r="G156" s="81">
        <f t="shared" si="342"/>
        <v>0</v>
      </c>
      <c r="H156" s="81">
        <f t="shared" si="343"/>
        <v>23</v>
      </c>
      <c r="I156" s="81">
        <f t="shared" si="344"/>
        <v>722</v>
      </c>
      <c r="J156" s="82">
        <f t="shared" si="345"/>
        <v>0.10064285500859156</v>
      </c>
      <c r="K156" s="82">
        <f t="shared" si="346"/>
        <v>0</v>
      </c>
      <c r="L156" s="82">
        <f t="shared" si="347"/>
        <v>3.3973412112259974E-2</v>
      </c>
      <c r="M156" s="81">
        <f t="shared" si="348"/>
        <v>2.9624005582963688</v>
      </c>
      <c r="N156" s="84">
        <f t="shared" si="349"/>
        <v>3.9295468480017838E-2</v>
      </c>
      <c r="O156" s="84"/>
      <c r="P156" s="85">
        <f t="shared" si="350"/>
        <v>0.92046151273619081</v>
      </c>
      <c r="Q156" s="87">
        <f t="shared" si="351"/>
        <v>3.9295468480017838E-2</v>
      </c>
      <c r="R156" s="96">
        <f t="shared" si="352"/>
        <v>4.0243018783791329E-2</v>
      </c>
      <c r="AB156" s="119">
        <f t="shared" si="338"/>
        <v>66.285714285714292</v>
      </c>
      <c r="AC156" s="120">
        <f t="shared" si="338"/>
        <v>1</v>
      </c>
      <c r="AL156">
        <f t="shared" si="325"/>
        <v>628700</v>
      </c>
      <c r="AM156">
        <f t="shared" si="313"/>
        <v>7834</v>
      </c>
      <c r="AN156">
        <f t="shared" si="340"/>
        <v>6351</v>
      </c>
      <c r="AO156" s="3">
        <f t="shared" si="339"/>
        <v>7.0516537243857087E-4</v>
      </c>
    </row>
    <row r="157" spans="1:41" ht="13.8" x14ac:dyDescent="0.25">
      <c r="A157" s="95">
        <v>44015</v>
      </c>
      <c r="B157" s="81">
        <v>18050</v>
      </c>
      <c r="C157" s="81">
        <v>705</v>
      </c>
      <c r="D157" s="81">
        <v>16558</v>
      </c>
      <c r="E157" s="81">
        <v>635505</v>
      </c>
      <c r="F157" s="81">
        <f t="shared" si="341"/>
        <v>109</v>
      </c>
      <c r="G157" s="81">
        <f t="shared" si="342"/>
        <v>0</v>
      </c>
      <c r="H157" s="81">
        <f t="shared" si="343"/>
        <v>44</v>
      </c>
      <c r="I157" s="81">
        <f t="shared" si="344"/>
        <v>787</v>
      </c>
      <c r="J157" s="82">
        <f t="shared" si="345"/>
        <v>0.15127086493487643</v>
      </c>
      <c r="K157" s="82">
        <f t="shared" si="346"/>
        <v>0</v>
      </c>
      <c r="L157" s="82">
        <f t="shared" si="347"/>
        <v>6.0941828254847646E-2</v>
      </c>
      <c r="M157" s="81">
        <f t="shared" si="348"/>
        <v>2.4822173746131995</v>
      </c>
      <c r="N157" s="84">
        <f t="shared" si="349"/>
        <v>3.9058171745152352E-2</v>
      </c>
      <c r="O157" s="84"/>
      <c r="P157" s="85">
        <f t="shared" si="350"/>
        <v>0.91734072022160662</v>
      </c>
      <c r="Q157" s="87">
        <f t="shared" si="351"/>
        <v>3.9058171745152352E-2</v>
      </c>
      <c r="R157" s="96">
        <f t="shared" si="352"/>
        <v>4.3601108033241021E-2</v>
      </c>
      <c r="AB157" s="119">
        <f t="shared" si="338"/>
        <v>75.428571428571431</v>
      </c>
      <c r="AC157" s="120">
        <f t="shared" si="338"/>
        <v>1</v>
      </c>
      <c r="AL157">
        <f t="shared" si="325"/>
        <v>635505</v>
      </c>
      <c r="AM157">
        <f t="shared" si="313"/>
        <v>6805</v>
      </c>
      <c r="AN157">
        <f t="shared" si="340"/>
        <v>6437.5714285714284</v>
      </c>
      <c r="AO157" s="3">
        <f t="shared" si="339"/>
        <v>7.1477758684120203E-4</v>
      </c>
    </row>
    <row r="158" spans="1:41" ht="13.8" x14ac:dyDescent="0.25">
      <c r="A158" s="95">
        <v>44016</v>
      </c>
      <c r="B158" s="81">
        <v>18165</v>
      </c>
      <c r="C158" s="81">
        <v>705</v>
      </c>
      <c r="D158" s="81">
        <v>16607</v>
      </c>
      <c r="E158" s="81">
        <v>642679</v>
      </c>
      <c r="F158" s="81">
        <f t="shared" si="341"/>
        <v>115</v>
      </c>
      <c r="G158" s="81">
        <f t="shared" si="342"/>
        <v>0</v>
      </c>
      <c r="H158" s="81">
        <f t="shared" si="343"/>
        <v>49</v>
      </c>
      <c r="I158" s="81">
        <f t="shared" si="344"/>
        <v>853</v>
      </c>
      <c r="J158" s="82">
        <f t="shared" si="345"/>
        <v>0.1464179642648788</v>
      </c>
      <c r="K158" s="82">
        <f t="shared" si="346"/>
        <v>0</v>
      </c>
      <c r="L158" s="82">
        <f t="shared" si="347"/>
        <v>6.2261753494282084E-2</v>
      </c>
      <c r="M158" s="81">
        <f t="shared" si="348"/>
        <v>2.351651793397135</v>
      </c>
      <c r="N158" s="84">
        <f t="shared" si="349"/>
        <v>3.8810900082576386E-2</v>
      </c>
      <c r="O158" s="84"/>
      <c r="P158" s="85">
        <f t="shared" si="350"/>
        <v>0.91423066336361136</v>
      </c>
      <c r="Q158" s="87">
        <f t="shared" si="351"/>
        <v>3.8810900082576386E-2</v>
      </c>
      <c r="R158" s="96">
        <f t="shared" si="352"/>
        <v>4.6958436553812266E-2</v>
      </c>
      <c r="AB158" s="119">
        <f t="shared" si="338"/>
        <v>83.571428571428569</v>
      </c>
      <c r="AC158" s="120">
        <f t="shared" si="338"/>
        <v>0.7142857142857143</v>
      </c>
      <c r="AL158">
        <f t="shared" si="325"/>
        <v>642679</v>
      </c>
      <c r="AM158">
        <f t="shared" si="313"/>
        <v>7174</v>
      </c>
      <c r="AN158">
        <f t="shared" si="340"/>
        <v>6454.8571428571431</v>
      </c>
      <c r="AO158" s="3">
        <f t="shared" si="339"/>
        <v>7.1669685737374064E-4</v>
      </c>
    </row>
    <row r="159" spans="1:41" ht="13.8" x14ac:dyDescent="0.25">
      <c r="A159" s="95">
        <v>44017</v>
      </c>
      <c r="B159" s="81">
        <v>18280</v>
      </c>
      <c r="C159" s="81">
        <v>706</v>
      </c>
      <c r="D159" s="81">
        <v>16615</v>
      </c>
      <c r="E159" s="81">
        <v>647804</v>
      </c>
      <c r="F159" s="81">
        <f t="shared" si="341"/>
        <v>115</v>
      </c>
      <c r="G159" s="81">
        <f t="shared" si="342"/>
        <v>1</v>
      </c>
      <c r="H159" s="81">
        <f t="shared" si="343"/>
        <v>8</v>
      </c>
      <c r="I159" s="81">
        <f t="shared" si="344"/>
        <v>959</v>
      </c>
      <c r="J159" s="82">
        <f t="shared" si="345"/>
        <v>0.13509075287147973</v>
      </c>
      <c r="K159" s="82">
        <f t="shared" si="346"/>
        <v>1.1723329425556857E-3</v>
      </c>
      <c r="L159" s="82">
        <f t="shared" si="347"/>
        <v>9.3786635404454859E-3</v>
      </c>
      <c r="M159" s="81">
        <f t="shared" si="348"/>
        <v>12.803601355485801</v>
      </c>
      <c r="N159" s="84">
        <f t="shared" si="349"/>
        <v>3.8621444201312909E-2</v>
      </c>
      <c r="O159" s="84"/>
      <c r="P159" s="85">
        <f t="shared" si="350"/>
        <v>0.90891684901531733</v>
      </c>
      <c r="Q159" s="87">
        <f t="shared" si="351"/>
        <v>3.8621444201312909E-2</v>
      </c>
      <c r="R159" s="96">
        <f t="shared" si="352"/>
        <v>5.246170678336981E-2</v>
      </c>
      <c r="AB159" s="119">
        <f t="shared" si="338"/>
        <v>89.428571428571431</v>
      </c>
      <c r="AC159" s="120">
        <f t="shared" si="338"/>
        <v>0.5714285714285714</v>
      </c>
      <c r="AL159">
        <f t="shared" si="325"/>
        <v>647804</v>
      </c>
      <c r="AM159">
        <f t="shared" si="313"/>
        <v>5125</v>
      </c>
      <c r="AN159">
        <f t="shared" si="340"/>
        <v>6469.1428571428569</v>
      </c>
      <c r="AO159" s="3">
        <f t="shared" si="339"/>
        <v>7.1828303136757413E-4</v>
      </c>
    </row>
    <row r="160" spans="1:41" ht="13.8" x14ac:dyDescent="0.25">
      <c r="A160" s="95">
        <v>44018</v>
      </c>
      <c r="B160" s="81">
        <v>18365</v>
      </c>
      <c r="C160" s="81">
        <v>706</v>
      </c>
      <c r="D160" s="81">
        <v>16647</v>
      </c>
      <c r="E160" s="81">
        <v>654105</v>
      </c>
      <c r="F160" s="81">
        <f t="shared" si="341"/>
        <v>85</v>
      </c>
      <c r="G160" s="81">
        <f t="shared" si="342"/>
        <v>0</v>
      </c>
      <c r="H160" s="81">
        <f t="shared" si="343"/>
        <v>32</v>
      </c>
      <c r="I160" s="81">
        <f t="shared" si="344"/>
        <v>1012</v>
      </c>
      <c r="J160" s="82">
        <f t="shared" si="345"/>
        <v>8.8814257220846016E-2</v>
      </c>
      <c r="K160" s="82">
        <f t="shared" si="346"/>
        <v>0</v>
      </c>
      <c r="L160" s="82">
        <f t="shared" si="347"/>
        <v>3.3368091762252347E-2</v>
      </c>
      <c r="M160" s="81">
        <f t="shared" si="348"/>
        <v>2.6616522710872288</v>
      </c>
      <c r="N160" s="84">
        <f t="shared" si="349"/>
        <v>3.8442689899264908E-2</v>
      </c>
      <c r="O160" s="84"/>
      <c r="P160" s="85">
        <f t="shared" si="350"/>
        <v>0.90645249115164717</v>
      </c>
      <c r="Q160" s="87">
        <f t="shared" si="351"/>
        <v>3.8442689899264908E-2</v>
      </c>
      <c r="R160" s="96">
        <f t="shared" si="352"/>
        <v>5.5104818949087919E-2</v>
      </c>
      <c r="AB160" s="119">
        <f t="shared" si="338"/>
        <v>91.714285714285708</v>
      </c>
      <c r="AC160" s="120">
        <f t="shared" si="338"/>
        <v>0.42857142857142855</v>
      </c>
      <c r="AL160">
        <f t="shared" si="325"/>
        <v>654105</v>
      </c>
      <c r="AM160">
        <f t="shared" si="313"/>
        <v>6301</v>
      </c>
      <c r="AN160">
        <f t="shared" si="340"/>
        <v>6818.5714285714284</v>
      </c>
      <c r="AO160" s="3">
        <f t="shared" si="339"/>
        <v>7.5708084725674223E-4</v>
      </c>
    </row>
    <row r="161" spans="1:41" ht="13.8" x14ac:dyDescent="0.25">
      <c r="A161" s="95">
        <v>44019</v>
      </c>
      <c r="B161" s="81">
        <v>18421</v>
      </c>
      <c r="C161" s="81">
        <v>706</v>
      </c>
      <c r="D161" s="81">
        <v>16686</v>
      </c>
      <c r="E161" s="81">
        <v>660149</v>
      </c>
      <c r="F161" s="81">
        <f t="shared" si="341"/>
        <v>56</v>
      </c>
      <c r="G161" s="81">
        <f t="shared" si="342"/>
        <v>0</v>
      </c>
      <c r="H161" s="81">
        <f t="shared" si="343"/>
        <v>39</v>
      </c>
      <c r="I161" s="81">
        <f t="shared" si="344"/>
        <v>1029</v>
      </c>
      <c r="J161" s="82">
        <f t="shared" si="345"/>
        <v>5.5449034837846224E-2</v>
      </c>
      <c r="K161" s="82">
        <f t="shared" si="346"/>
        <v>0</v>
      </c>
      <c r="L161" s="82">
        <f t="shared" si="347"/>
        <v>3.8537549407114624E-2</v>
      </c>
      <c r="M161" s="81">
        <f t="shared" si="348"/>
        <v>1.4388313655359071</v>
      </c>
      <c r="N161" s="84">
        <f t="shared" si="349"/>
        <v>3.8325823788067967E-2</v>
      </c>
      <c r="O161" s="84"/>
      <c r="P161" s="85">
        <f t="shared" si="350"/>
        <v>0.90581401661147598</v>
      </c>
      <c r="Q161" s="87">
        <f t="shared" si="351"/>
        <v>3.8325823788067967E-2</v>
      </c>
      <c r="R161" s="96">
        <f t="shared" si="352"/>
        <v>5.5860159600456094E-2</v>
      </c>
      <c r="AB161" s="119">
        <f t="shared" si="338"/>
        <v>93.571428571428569</v>
      </c>
      <c r="AC161" s="120">
        <f t="shared" si="338"/>
        <v>0.14285714285714285</v>
      </c>
      <c r="AL161">
        <f t="shared" si="325"/>
        <v>660149</v>
      </c>
      <c r="AM161">
        <f t="shared" si="313"/>
        <v>6044</v>
      </c>
      <c r="AN161">
        <f t="shared" si="340"/>
        <v>6770.4285714285716</v>
      </c>
      <c r="AO161" s="3">
        <f t="shared" si="339"/>
        <v>7.5173544089752325E-4</v>
      </c>
    </row>
    <row r="162" spans="1:41" ht="13.8" x14ac:dyDescent="0.25">
      <c r="A162" s="95">
        <v>44020</v>
      </c>
      <c r="B162" s="81">
        <v>18513</v>
      </c>
      <c r="C162" s="81">
        <v>706</v>
      </c>
      <c r="D162" s="81">
        <v>16721</v>
      </c>
      <c r="E162" s="81">
        <v>668220</v>
      </c>
      <c r="F162" s="81">
        <f t="shared" si="341"/>
        <v>92</v>
      </c>
      <c r="G162" s="81">
        <f t="shared" si="342"/>
        <v>0</v>
      </c>
      <c r="H162" s="81">
        <f t="shared" si="343"/>
        <v>35</v>
      </c>
      <c r="I162" s="81">
        <f t="shared" si="344"/>
        <v>1086</v>
      </c>
      <c r="J162" s="82">
        <f t="shared" si="345"/>
        <v>8.9590432890844549E-2</v>
      </c>
      <c r="K162" s="82">
        <f t="shared" si="346"/>
        <v>0</v>
      </c>
      <c r="L162" s="82">
        <f t="shared" si="347"/>
        <v>3.4013605442176874E-2</v>
      </c>
      <c r="M162" s="81">
        <f t="shared" si="348"/>
        <v>2.6339587269908296</v>
      </c>
      <c r="N162" s="84">
        <f t="shared" si="349"/>
        <v>3.8135364338572897E-2</v>
      </c>
      <c r="O162" s="84"/>
      <c r="P162" s="85">
        <f t="shared" si="350"/>
        <v>0.90320315454005295</v>
      </c>
      <c r="Q162" s="87">
        <f t="shared" si="351"/>
        <v>3.8135364338572897E-2</v>
      </c>
      <c r="R162" s="96">
        <f t="shared" si="352"/>
        <v>5.8661481121374148E-2</v>
      </c>
      <c r="AB162" s="119">
        <f t="shared" si="338"/>
        <v>91.428571428571431</v>
      </c>
      <c r="AC162" s="120">
        <f t="shared" si="338"/>
        <v>0.14285714285714285</v>
      </c>
      <c r="AL162">
        <f t="shared" si="325"/>
        <v>668220</v>
      </c>
      <c r="AM162">
        <f t="shared" si="313"/>
        <v>8071</v>
      </c>
      <c r="AN162">
        <f t="shared" si="340"/>
        <v>6764.8571428571431</v>
      </c>
      <c r="AO162" s="3">
        <f t="shared" si="339"/>
        <v>7.5111683303992819E-4</v>
      </c>
    </row>
    <row r="163" spans="1:41" ht="13.8" x14ac:dyDescent="0.25">
      <c r="A163" s="95">
        <v>44021</v>
      </c>
      <c r="B163" s="81">
        <v>18615</v>
      </c>
      <c r="C163" s="81">
        <v>706</v>
      </c>
      <c r="D163" s="81">
        <v>16758</v>
      </c>
      <c r="E163" s="81">
        <v>675727</v>
      </c>
      <c r="F163" s="81">
        <f t="shared" ref="F163:F169" si="353">B163-B162</f>
        <v>102</v>
      </c>
      <c r="G163" s="81">
        <f t="shared" ref="G163:G169" si="354">C163-C162</f>
        <v>0</v>
      </c>
      <c r="H163" s="81">
        <f t="shared" ref="H163:H169" si="355">D163-D162</f>
        <v>37</v>
      </c>
      <c r="I163" s="81">
        <f t="shared" ref="I163:I169" si="356">B163-C163-D163</f>
        <v>1151</v>
      </c>
      <c r="J163" s="82">
        <f t="shared" ref="J163:J169" si="357">F163/I162*$B$2/($B$2-B162)</f>
        <v>9.411611124645973E-2</v>
      </c>
      <c r="K163" s="82">
        <f t="shared" ref="K163:K169" si="358">G163/I162</f>
        <v>0</v>
      </c>
      <c r="L163" s="82">
        <f t="shared" ref="L163:L169" si="359">H163/I162</f>
        <v>3.4069981583793742E-2</v>
      </c>
      <c r="M163" s="81">
        <f t="shared" ref="M163:M169" si="360">J163/(K163+L163)</f>
        <v>2.7624350490177099</v>
      </c>
      <c r="N163" s="84">
        <f t="shared" ref="N163:N169" si="361">C163/B163</f>
        <v>3.7926403438087564E-2</v>
      </c>
      <c r="O163" s="84"/>
      <c r="P163" s="85">
        <f t="shared" ref="P163:P169" si="362">D163/B163</f>
        <v>0.90024174053182915</v>
      </c>
      <c r="Q163" s="87">
        <f t="shared" ref="Q163:Q169" si="363">N163</f>
        <v>3.7926403438087564E-2</v>
      </c>
      <c r="R163" s="96">
        <f t="shared" ref="R163:R169" si="364">IF(P163="","",1-SUM(P163:Q163))</f>
        <v>6.1831856030083232E-2</v>
      </c>
      <c r="AB163" s="119">
        <f t="shared" ref="AB163:AB169" si="365">AVERAGE(F157:F163)</f>
        <v>96.285714285714292</v>
      </c>
      <c r="AC163" s="120">
        <f t="shared" ref="AC163:AC169" si="366">AVERAGE(G157:G163)</f>
        <v>0.14285714285714285</v>
      </c>
      <c r="AL163">
        <f t="shared" si="325"/>
        <v>675727</v>
      </c>
      <c r="AM163">
        <f t="shared" si="313"/>
        <v>7507</v>
      </c>
      <c r="AN163">
        <f t="shared" si="340"/>
        <v>6718.1428571428569</v>
      </c>
      <c r="AO163" s="3">
        <f t="shared" si="339"/>
        <v>7.4593004408009245E-4</v>
      </c>
    </row>
    <row r="164" spans="1:41" ht="13.8" x14ac:dyDescent="0.25">
      <c r="A164" s="95">
        <v>44022</v>
      </c>
      <c r="B164" s="81">
        <v>18709</v>
      </c>
      <c r="C164" s="81">
        <v>706</v>
      </c>
      <c r="D164" s="81">
        <v>16808</v>
      </c>
      <c r="E164" s="81">
        <v>683484</v>
      </c>
      <c r="F164" s="81">
        <f t="shared" si="353"/>
        <v>94</v>
      </c>
      <c r="G164" s="81">
        <f t="shared" si="354"/>
        <v>0</v>
      </c>
      <c r="H164" s="81">
        <f t="shared" si="355"/>
        <v>50</v>
      </c>
      <c r="I164" s="81">
        <f t="shared" si="356"/>
        <v>1195</v>
      </c>
      <c r="J164" s="82">
        <f t="shared" si="357"/>
        <v>8.1837261173717826E-2</v>
      </c>
      <c r="K164" s="82">
        <f t="shared" si="358"/>
        <v>0</v>
      </c>
      <c r="L164" s="82">
        <f t="shared" si="359"/>
        <v>4.3440486533449174E-2</v>
      </c>
      <c r="M164" s="81">
        <f t="shared" si="360"/>
        <v>1.8838937522189845</v>
      </c>
      <c r="N164" s="84">
        <f t="shared" si="361"/>
        <v>3.7735849056603772E-2</v>
      </c>
      <c r="O164" s="84"/>
      <c r="P164" s="85">
        <f t="shared" si="362"/>
        <v>0.89839114864503711</v>
      </c>
      <c r="Q164" s="87">
        <f t="shared" si="363"/>
        <v>3.7735849056603772E-2</v>
      </c>
      <c r="R164" s="96">
        <f t="shared" si="364"/>
        <v>6.3873002298359127E-2</v>
      </c>
      <c r="AB164" s="119">
        <f t="shared" si="365"/>
        <v>94.142857142857139</v>
      </c>
      <c r="AC164" s="120">
        <f t="shared" si="366"/>
        <v>0.14285714285714285</v>
      </c>
      <c r="AL164">
        <f t="shared" si="325"/>
        <v>683484</v>
      </c>
      <c r="AM164">
        <f t="shared" ref="AM164:AM227" si="367">AL164-AL163</f>
        <v>7757</v>
      </c>
      <c r="AN164">
        <f t="shared" si="340"/>
        <v>6854.1428571428569</v>
      </c>
      <c r="AO164" s="3">
        <f t="shared" si="339"/>
        <v>7.6103042050138772E-4</v>
      </c>
    </row>
    <row r="165" spans="1:41" ht="13.8" x14ac:dyDescent="0.25">
      <c r="A165" s="95">
        <v>44023</v>
      </c>
      <c r="B165" s="81">
        <v>18783</v>
      </c>
      <c r="C165" s="81">
        <v>706</v>
      </c>
      <c r="D165" s="81">
        <v>16864</v>
      </c>
      <c r="E165" s="81">
        <v>691709</v>
      </c>
      <c r="F165" s="81">
        <f t="shared" si="353"/>
        <v>74</v>
      </c>
      <c r="G165" s="81">
        <f t="shared" si="354"/>
        <v>0</v>
      </c>
      <c r="H165" s="81">
        <f t="shared" si="355"/>
        <v>56</v>
      </c>
      <c r="I165" s="81">
        <f t="shared" si="356"/>
        <v>1213</v>
      </c>
      <c r="J165" s="82">
        <f t="shared" si="357"/>
        <v>6.205359018035414E-2</v>
      </c>
      <c r="K165" s="82">
        <f t="shared" si="358"/>
        <v>0</v>
      </c>
      <c r="L165" s="82">
        <f t="shared" si="359"/>
        <v>4.686192468619247E-2</v>
      </c>
      <c r="M165" s="81">
        <f t="shared" si="360"/>
        <v>1.3241792904557714</v>
      </c>
      <c r="N165" s="84">
        <f t="shared" si="361"/>
        <v>3.7587179896715117E-2</v>
      </c>
      <c r="O165" s="84"/>
      <c r="P165" s="85">
        <f t="shared" si="362"/>
        <v>0.8978331469946228</v>
      </c>
      <c r="Q165" s="87">
        <f t="shared" si="363"/>
        <v>3.7587179896715117E-2</v>
      </c>
      <c r="R165" s="96">
        <f t="shared" si="364"/>
        <v>6.4579673108662083E-2</v>
      </c>
      <c r="AB165" s="119">
        <f t="shared" si="365"/>
        <v>88.285714285714292</v>
      </c>
      <c r="AC165" s="120">
        <f t="shared" si="366"/>
        <v>0.14285714285714285</v>
      </c>
      <c r="AL165">
        <f t="shared" si="325"/>
        <v>691709</v>
      </c>
      <c r="AM165">
        <f t="shared" si="367"/>
        <v>8225</v>
      </c>
      <c r="AN165">
        <f t="shared" si="340"/>
        <v>7004.2857142857147</v>
      </c>
      <c r="AO165" s="3">
        <f t="shared" si="339"/>
        <v>7.7770110917657815E-4</v>
      </c>
    </row>
    <row r="166" spans="1:41" ht="13.8" x14ac:dyDescent="0.25">
      <c r="A166" s="95">
        <v>44024</v>
      </c>
      <c r="B166" s="81">
        <v>18897</v>
      </c>
      <c r="C166" s="81">
        <v>708</v>
      </c>
      <c r="D166" s="81">
        <v>16952</v>
      </c>
      <c r="E166" s="81">
        <v>696740</v>
      </c>
      <c r="F166" s="81">
        <f t="shared" si="353"/>
        <v>114</v>
      </c>
      <c r="G166" s="81">
        <f t="shared" si="354"/>
        <v>2</v>
      </c>
      <c r="H166" s="81">
        <f t="shared" si="355"/>
        <v>88</v>
      </c>
      <c r="I166" s="81">
        <f t="shared" si="356"/>
        <v>1237</v>
      </c>
      <c r="J166" s="82">
        <f t="shared" si="357"/>
        <v>9.4178273580185629E-2</v>
      </c>
      <c r="K166" s="82">
        <f t="shared" si="358"/>
        <v>1.6488046166529267E-3</v>
      </c>
      <c r="L166" s="82">
        <f t="shared" si="359"/>
        <v>7.2547403132728769E-2</v>
      </c>
      <c r="M166" s="81">
        <f t="shared" si="360"/>
        <v>1.269313842808502</v>
      </c>
      <c r="N166" s="84">
        <f t="shared" si="361"/>
        <v>3.7466264486426419E-2</v>
      </c>
      <c r="O166" s="84"/>
      <c r="P166" s="85">
        <f t="shared" si="362"/>
        <v>0.89707360956765625</v>
      </c>
      <c r="Q166" s="87">
        <f t="shared" si="363"/>
        <v>3.7466264486426419E-2</v>
      </c>
      <c r="R166" s="96">
        <f t="shared" si="364"/>
        <v>6.5460125945917325E-2</v>
      </c>
      <c r="AB166" s="119">
        <f t="shared" si="365"/>
        <v>88.142857142857139</v>
      </c>
      <c r="AC166" s="120">
        <f t="shared" si="366"/>
        <v>0.2857142857142857</v>
      </c>
      <c r="AL166">
        <f t="shared" si="325"/>
        <v>696740</v>
      </c>
      <c r="AM166">
        <f t="shared" si="367"/>
        <v>5031</v>
      </c>
      <c r="AN166">
        <f t="shared" si="340"/>
        <v>6990.8571428571431</v>
      </c>
      <c r="AO166" s="3">
        <f t="shared" si="339"/>
        <v>7.7621010562237461E-4</v>
      </c>
    </row>
    <row r="167" spans="1:41" ht="13.8" x14ac:dyDescent="0.25">
      <c r="A167" s="95">
        <v>44025</v>
      </c>
      <c r="B167" s="81">
        <v>18948</v>
      </c>
      <c r="C167" s="81">
        <v>708</v>
      </c>
      <c r="D167" s="81">
        <v>17000</v>
      </c>
      <c r="E167" s="81">
        <v>700616</v>
      </c>
      <c r="F167" s="81">
        <f t="shared" si="353"/>
        <v>51</v>
      </c>
      <c r="G167" s="81">
        <f t="shared" si="354"/>
        <v>0</v>
      </c>
      <c r="H167" s="81">
        <f t="shared" si="355"/>
        <v>48</v>
      </c>
      <c r="I167" s="81">
        <f t="shared" si="356"/>
        <v>1240</v>
      </c>
      <c r="J167" s="82">
        <f t="shared" si="357"/>
        <v>4.1315466387477275E-2</v>
      </c>
      <c r="K167" s="82">
        <f t="shared" si="358"/>
        <v>0</v>
      </c>
      <c r="L167" s="82">
        <f t="shared" si="359"/>
        <v>3.8803556992724336E-2</v>
      </c>
      <c r="M167" s="81">
        <f t="shared" si="360"/>
        <v>1.0647339983606121</v>
      </c>
      <c r="N167" s="84">
        <f t="shared" si="361"/>
        <v>3.7365421152628246E-2</v>
      </c>
      <c r="O167" s="84"/>
      <c r="P167" s="85">
        <f t="shared" si="362"/>
        <v>0.89719231581169512</v>
      </c>
      <c r="Q167" s="87">
        <f t="shared" si="363"/>
        <v>3.7365421152628246E-2</v>
      </c>
      <c r="R167" s="96">
        <f t="shared" si="364"/>
        <v>6.5442263035676684E-2</v>
      </c>
      <c r="AB167" s="119">
        <f t="shared" si="365"/>
        <v>83.285714285714292</v>
      </c>
      <c r="AC167" s="120">
        <f t="shared" si="366"/>
        <v>0.2857142857142857</v>
      </c>
      <c r="AL167">
        <f t="shared" si="325"/>
        <v>700616</v>
      </c>
      <c r="AM167">
        <f t="shared" si="367"/>
        <v>3876</v>
      </c>
      <c r="AN167">
        <f t="shared" si="340"/>
        <v>6644.4285714285716</v>
      </c>
      <c r="AO167" s="3">
        <f t="shared" si="339"/>
        <v>7.3774538627191153E-4</v>
      </c>
    </row>
    <row r="168" spans="1:41" ht="13.8" x14ac:dyDescent="0.25">
      <c r="A168" s="95">
        <v>44026</v>
      </c>
      <c r="B168" s="81">
        <v>19021</v>
      </c>
      <c r="C168" s="81">
        <v>709</v>
      </c>
      <c r="D168" s="81">
        <v>17073</v>
      </c>
      <c r="E168" s="81"/>
      <c r="F168" s="81">
        <f t="shared" si="353"/>
        <v>73</v>
      </c>
      <c r="G168" s="81">
        <f t="shared" si="354"/>
        <v>1</v>
      </c>
      <c r="H168" s="81">
        <f t="shared" si="355"/>
        <v>73</v>
      </c>
      <c r="I168" s="81">
        <f t="shared" si="356"/>
        <v>1239</v>
      </c>
      <c r="J168" s="82">
        <f t="shared" si="357"/>
        <v>5.8995083825671597E-2</v>
      </c>
      <c r="K168" s="82">
        <f t="shared" si="358"/>
        <v>8.0645161290322581E-4</v>
      </c>
      <c r="L168" s="82">
        <f t="shared" si="359"/>
        <v>5.8870967741935482E-2</v>
      </c>
      <c r="M168" s="81">
        <f t="shared" si="360"/>
        <v>0.98856626951125381</v>
      </c>
      <c r="N168" s="84">
        <f t="shared" si="361"/>
        <v>3.7274591241259661E-2</v>
      </c>
      <c r="O168" s="84"/>
      <c r="P168" s="85">
        <f t="shared" si="362"/>
        <v>0.897586877661532</v>
      </c>
      <c r="Q168" s="87">
        <f t="shared" si="363"/>
        <v>3.7274591241259661E-2</v>
      </c>
      <c r="R168" s="96">
        <f t="shared" si="364"/>
        <v>6.5138531097208352E-2</v>
      </c>
      <c r="AB168" s="119">
        <f t="shared" si="365"/>
        <v>85.714285714285708</v>
      </c>
      <c r="AC168" s="120">
        <f t="shared" si="366"/>
        <v>0.42857142857142855</v>
      </c>
      <c r="AL168">
        <f t="shared" si="325"/>
        <v>700616</v>
      </c>
      <c r="AM168">
        <f t="shared" si="367"/>
        <v>0</v>
      </c>
      <c r="AN168">
        <f t="shared" si="340"/>
        <v>5781</v>
      </c>
      <c r="AO168" s="3">
        <f t="shared" si="339"/>
        <v>6.4187703008461319E-4</v>
      </c>
    </row>
    <row r="169" spans="1:41" ht="13.8" x14ac:dyDescent="0.25">
      <c r="A169" s="95">
        <v>44027</v>
      </c>
      <c r="B169" s="81">
        <v>19154</v>
      </c>
      <c r="C169" s="81">
        <v>710</v>
      </c>
      <c r="D169" s="81">
        <v>17175</v>
      </c>
      <c r="E169" s="81">
        <v>716293</v>
      </c>
      <c r="F169" s="81">
        <f t="shared" si="353"/>
        <v>133</v>
      </c>
      <c r="G169" s="81">
        <f t="shared" si="354"/>
        <v>1</v>
      </c>
      <c r="H169" s="81">
        <f t="shared" si="355"/>
        <v>102</v>
      </c>
      <c r="I169" s="81">
        <f t="shared" si="356"/>
        <v>1269</v>
      </c>
      <c r="J169" s="82">
        <f t="shared" si="357"/>
        <v>0.1075718183264935</v>
      </c>
      <c r="K169" s="82">
        <f t="shared" si="358"/>
        <v>8.0710250201775622E-4</v>
      </c>
      <c r="L169" s="82">
        <f t="shared" si="359"/>
        <v>8.2324455205811137E-2</v>
      </c>
      <c r="M169" s="81">
        <f t="shared" si="360"/>
        <v>1.2939949796750043</v>
      </c>
      <c r="N169" s="84">
        <f t="shared" si="361"/>
        <v>3.7067975357627653E-2</v>
      </c>
      <c r="O169" s="84"/>
      <c r="P169" s="85">
        <f t="shared" si="362"/>
        <v>0.89667954474261247</v>
      </c>
      <c r="Q169" s="87">
        <f t="shared" si="363"/>
        <v>3.7067975357627653E-2</v>
      </c>
      <c r="R169" s="96">
        <f t="shared" si="364"/>
        <v>6.6252479899759908E-2</v>
      </c>
      <c r="AB169" s="119">
        <f t="shared" si="365"/>
        <v>91.571428571428569</v>
      </c>
      <c r="AC169" s="120">
        <f t="shared" si="366"/>
        <v>0.5714285714285714</v>
      </c>
      <c r="AL169">
        <f t="shared" si="325"/>
        <v>716293</v>
      </c>
      <c r="AM169">
        <f t="shared" si="367"/>
        <v>15677</v>
      </c>
      <c r="AN169">
        <f t="shared" si="340"/>
        <v>6867.5714285714284</v>
      </c>
      <c r="AO169" s="3">
        <f t="shared" si="339"/>
        <v>7.6252142405559115E-4</v>
      </c>
    </row>
    <row r="170" spans="1:41" ht="13.8" x14ac:dyDescent="0.25">
      <c r="A170" s="95">
        <v>44028</v>
      </c>
      <c r="B170" s="81">
        <v>19270</v>
      </c>
      <c r="C170" s="81">
        <v>711</v>
      </c>
      <c r="D170" s="81">
        <v>17244</v>
      </c>
      <c r="E170" s="81">
        <v>726345</v>
      </c>
      <c r="F170" s="81">
        <f t="shared" ref="F170:F175" si="368">B170-B169</f>
        <v>116</v>
      </c>
      <c r="G170" s="81">
        <f t="shared" ref="G170:G175" si="369">C170-C169</f>
        <v>1</v>
      </c>
      <c r="H170" s="81">
        <f t="shared" ref="H170:H175" si="370">D170-D169</f>
        <v>69</v>
      </c>
      <c r="I170" s="81">
        <f t="shared" ref="I170:I175" si="371">B170-C170-D170</f>
        <v>1315</v>
      </c>
      <c r="J170" s="82">
        <f t="shared" ref="J170:J175" si="372">F170/I169*$B$2/($B$2-B169)</f>
        <v>9.1605377601926261E-2</v>
      </c>
      <c r="K170" s="82">
        <f t="shared" ref="K170:K175" si="373">G170/I169</f>
        <v>7.8802206461780935E-4</v>
      </c>
      <c r="L170" s="82">
        <f t="shared" ref="L170:L175" si="374">H170/I169</f>
        <v>5.4373522458628844E-2</v>
      </c>
      <c r="M170" s="81">
        <f t="shared" ref="M170:M175" si="375">J170/(K170+L170)</f>
        <v>1.6606746310977774</v>
      </c>
      <c r="N170" s="84">
        <f t="shared" ref="N170:N175" si="376">C170/B170</f>
        <v>3.6896730669434351E-2</v>
      </c>
      <c r="O170" s="84"/>
      <c r="P170" s="85">
        <f t="shared" ref="P170:P175" si="377">D170/B170</f>
        <v>0.89486248053969897</v>
      </c>
      <c r="Q170" s="87">
        <f t="shared" ref="Q170:Q175" si="378">N170</f>
        <v>3.6896730669434351E-2</v>
      </c>
      <c r="R170" s="96">
        <f t="shared" ref="R170:R175" si="379">IF(P170="","",1-SUM(P170:Q170))</f>
        <v>6.8240788790866702E-2</v>
      </c>
      <c r="AB170" s="119">
        <f t="shared" ref="AB170:AB175" si="380">AVERAGE(F164:F170)</f>
        <v>93.571428571428569</v>
      </c>
      <c r="AC170" s="120">
        <f t="shared" ref="AC170:AC175" si="381">AVERAGE(G164:G170)</f>
        <v>0.7142857142857143</v>
      </c>
      <c r="AL170">
        <f t="shared" si="325"/>
        <v>726345</v>
      </c>
      <c r="AM170">
        <f t="shared" si="367"/>
        <v>10052</v>
      </c>
      <c r="AN170">
        <f t="shared" si="340"/>
        <v>7231.1428571428569</v>
      </c>
      <c r="AO170" s="3">
        <f t="shared" si="339"/>
        <v>8.0288955219865441E-4</v>
      </c>
    </row>
    <row r="171" spans="1:41" ht="13.8" x14ac:dyDescent="0.25">
      <c r="A171" s="95">
        <v>44029</v>
      </c>
      <c r="B171" s="81">
        <v>19439</v>
      </c>
      <c r="C171" s="81">
        <v>711</v>
      </c>
      <c r="D171" s="81">
        <v>17335</v>
      </c>
      <c r="E171" s="81">
        <v>734413</v>
      </c>
      <c r="F171" s="81">
        <f t="shared" si="368"/>
        <v>169</v>
      </c>
      <c r="G171" s="81">
        <f t="shared" si="369"/>
        <v>0</v>
      </c>
      <c r="H171" s="81">
        <f t="shared" si="370"/>
        <v>91</v>
      </c>
      <c r="I171" s="81">
        <f t="shared" si="371"/>
        <v>1393</v>
      </c>
      <c r="J171" s="82">
        <f t="shared" si="372"/>
        <v>0.12879267379600248</v>
      </c>
      <c r="K171" s="82">
        <f t="shared" si="373"/>
        <v>0</v>
      </c>
      <c r="L171" s="82">
        <f t="shared" si="374"/>
        <v>6.9201520912547526E-2</v>
      </c>
      <c r="M171" s="81">
        <f t="shared" si="375"/>
        <v>1.8611249015576183</v>
      </c>
      <c r="N171" s="84">
        <f t="shared" si="376"/>
        <v>3.6575955553269202E-2</v>
      </c>
      <c r="O171" s="84"/>
      <c r="P171" s="85">
        <f t="shared" si="377"/>
        <v>0.89176397962858167</v>
      </c>
      <c r="Q171" s="87">
        <f t="shared" si="378"/>
        <v>3.6575955553269202E-2</v>
      </c>
      <c r="R171" s="96">
        <f t="shared" si="379"/>
        <v>7.1660064818149127E-2</v>
      </c>
      <c r="AB171" s="119">
        <f t="shared" si="380"/>
        <v>104.28571428571429</v>
      </c>
      <c r="AC171" s="120">
        <f t="shared" si="381"/>
        <v>0.7142857142857143</v>
      </c>
      <c r="AL171">
        <f t="shared" si="325"/>
        <v>734413</v>
      </c>
      <c r="AM171">
        <f t="shared" si="367"/>
        <v>8068</v>
      </c>
      <c r="AN171">
        <f t="shared" si="340"/>
        <v>7275.5714285714284</v>
      </c>
      <c r="AO171" s="3">
        <f t="shared" si="339"/>
        <v>8.0782255331947675E-4</v>
      </c>
    </row>
    <row r="172" spans="1:41" ht="13.8" x14ac:dyDescent="0.25">
      <c r="A172" s="95">
        <v>44030</v>
      </c>
      <c r="B172" s="81">
        <v>19573</v>
      </c>
      <c r="C172" s="81">
        <v>711</v>
      </c>
      <c r="D172" s="81">
        <v>17501</v>
      </c>
      <c r="E172" s="81">
        <v>743090</v>
      </c>
      <c r="F172" s="81">
        <f t="shared" si="368"/>
        <v>134</v>
      </c>
      <c r="G172" s="81">
        <f t="shared" si="369"/>
        <v>0</v>
      </c>
      <c r="H172" s="81">
        <f t="shared" si="370"/>
        <v>166</v>
      </c>
      <c r="I172" s="81">
        <f t="shared" si="371"/>
        <v>1361</v>
      </c>
      <c r="J172" s="82">
        <f t="shared" si="372"/>
        <v>9.6403334599178866E-2</v>
      </c>
      <c r="K172" s="82">
        <f t="shared" si="373"/>
        <v>0</v>
      </c>
      <c r="L172" s="82">
        <f t="shared" si="374"/>
        <v>0.11916726489590811</v>
      </c>
      <c r="M172" s="81">
        <f t="shared" si="375"/>
        <v>0.80897497046178413</v>
      </c>
      <c r="N172" s="84">
        <f t="shared" si="376"/>
        <v>3.6325550503244264E-2</v>
      </c>
      <c r="O172" s="84"/>
      <c r="P172" s="85">
        <f t="shared" si="377"/>
        <v>0.89413988657844989</v>
      </c>
      <c r="Q172" s="87">
        <f t="shared" si="378"/>
        <v>3.6325550503244264E-2</v>
      </c>
      <c r="R172" s="96">
        <f t="shared" si="379"/>
        <v>6.9534562918305842E-2</v>
      </c>
      <c r="AB172" s="119">
        <f t="shared" si="380"/>
        <v>112.85714285714286</v>
      </c>
      <c r="AC172" s="120">
        <f t="shared" si="381"/>
        <v>0.7142857142857143</v>
      </c>
      <c r="AL172">
        <f t="shared" si="325"/>
        <v>743090</v>
      </c>
      <c r="AM172">
        <f t="shared" si="367"/>
        <v>8677</v>
      </c>
      <c r="AN172">
        <f t="shared" si="340"/>
        <v>7340.1428571428569</v>
      </c>
      <c r="AO172" s="3">
        <f t="shared" si="339"/>
        <v>8.1499205977160428E-4</v>
      </c>
    </row>
    <row r="173" spans="1:41" ht="13.8" x14ac:dyDescent="0.25">
      <c r="A173" s="95">
        <v>44031</v>
      </c>
      <c r="B173" s="81">
        <v>19655</v>
      </c>
      <c r="C173" s="81">
        <v>711</v>
      </c>
      <c r="D173" s="81">
        <v>17599</v>
      </c>
      <c r="E173" s="81">
        <v>748669</v>
      </c>
      <c r="F173" s="81">
        <f t="shared" si="368"/>
        <v>82</v>
      </c>
      <c r="G173" s="81">
        <f t="shared" si="369"/>
        <v>0</v>
      </c>
      <c r="H173" s="81">
        <f t="shared" si="370"/>
        <v>98</v>
      </c>
      <c r="I173" s="81">
        <f t="shared" si="371"/>
        <v>1345</v>
      </c>
      <c r="J173" s="82">
        <f t="shared" si="372"/>
        <v>6.0381038367675118E-2</v>
      </c>
      <c r="K173" s="82">
        <f t="shared" si="373"/>
        <v>0</v>
      </c>
      <c r="L173" s="82">
        <f t="shared" si="374"/>
        <v>7.2005878030859657E-2</v>
      </c>
      <c r="M173" s="81">
        <f t="shared" si="375"/>
        <v>0.83855707365720245</v>
      </c>
      <c r="N173" s="84">
        <f t="shared" si="376"/>
        <v>3.6174001526329179E-2</v>
      </c>
      <c r="O173" s="84"/>
      <c r="P173" s="85">
        <f t="shared" si="377"/>
        <v>0.8953955736453828</v>
      </c>
      <c r="Q173" s="87">
        <f t="shared" si="378"/>
        <v>3.6174001526329179E-2</v>
      </c>
      <c r="R173" s="96">
        <f t="shared" si="379"/>
        <v>6.8430424828287983E-2</v>
      </c>
      <c r="AB173" s="119">
        <f t="shared" si="380"/>
        <v>108.28571428571429</v>
      </c>
      <c r="AC173" s="120">
        <f t="shared" si="381"/>
        <v>0.42857142857142855</v>
      </c>
      <c r="AL173">
        <f t="shared" si="325"/>
        <v>748669</v>
      </c>
      <c r="AM173">
        <f t="shared" si="367"/>
        <v>5579</v>
      </c>
      <c r="AN173">
        <f t="shared" si="340"/>
        <v>7418.4285714285716</v>
      </c>
      <c r="AO173" s="3">
        <f t="shared" si="339"/>
        <v>8.2368429325781201E-4</v>
      </c>
    </row>
    <row r="174" spans="1:41" ht="13.8" x14ac:dyDescent="0.25">
      <c r="A174" s="95">
        <v>44032</v>
      </c>
      <c r="B174" s="81">
        <v>19743</v>
      </c>
      <c r="C174" s="81">
        <v>711</v>
      </c>
      <c r="D174" s="81">
        <v>17659</v>
      </c>
      <c r="E174" s="81">
        <v>798436</v>
      </c>
      <c r="F174" s="81">
        <f t="shared" si="368"/>
        <v>88</v>
      </c>
      <c r="G174" s="81">
        <f t="shared" si="369"/>
        <v>0</v>
      </c>
      <c r="H174" s="81">
        <f t="shared" si="370"/>
        <v>60</v>
      </c>
      <c r="I174" s="81">
        <f t="shared" si="371"/>
        <v>1373</v>
      </c>
      <c r="J174" s="82">
        <f t="shared" si="372"/>
        <v>6.5570606486419339E-2</v>
      </c>
      <c r="K174" s="82">
        <f t="shared" si="373"/>
        <v>0</v>
      </c>
      <c r="L174" s="82">
        <f t="shared" si="374"/>
        <v>4.4609665427509292E-2</v>
      </c>
      <c r="M174" s="81">
        <f t="shared" si="375"/>
        <v>1.4698744287372336</v>
      </c>
      <c r="N174" s="84">
        <f t="shared" si="376"/>
        <v>3.60127640176265E-2</v>
      </c>
      <c r="O174" s="84"/>
      <c r="P174" s="85">
        <f t="shared" si="377"/>
        <v>0.89444360026338454</v>
      </c>
      <c r="Q174" s="87">
        <f t="shared" si="378"/>
        <v>3.60127640176265E-2</v>
      </c>
      <c r="R174" s="96">
        <f t="shared" si="379"/>
        <v>6.9543635718988916E-2</v>
      </c>
      <c r="AB174" s="119">
        <f t="shared" si="380"/>
        <v>113.57142857142857</v>
      </c>
      <c r="AC174" s="120">
        <f t="shared" si="381"/>
        <v>0.42857142857142855</v>
      </c>
      <c r="AL174">
        <f t="shared" si="325"/>
        <v>798436</v>
      </c>
      <c r="AM174">
        <f t="shared" si="367"/>
        <v>49767</v>
      </c>
      <c r="AN174">
        <f t="shared" si="340"/>
        <v>13974.285714285714</v>
      </c>
      <c r="AO174" s="3">
        <f t="shared" si="339"/>
        <v>1.5515954007679555E-3</v>
      </c>
    </row>
    <row r="175" spans="1:41" ht="13.8" x14ac:dyDescent="0.25">
      <c r="A175" s="95">
        <v>44033</v>
      </c>
      <c r="B175" s="81">
        <v>19827</v>
      </c>
      <c r="C175" s="81">
        <v>710</v>
      </c>
      <c r="D175" s="81">
        <v>17716</v>
      </c>
      <c r="E175" s="81">
        <v>805600</v>
      </c>
      <c r="F175" s="81">
        <f t="shared" si="368"/>
        <v>84</v>
      </c>
      <c r="G175" s="81">
        <f t="shared" si="369"/>
        <v>-1</v>
      </c>
      <c r="H175" s="81">
        <f t="shared" si="370"/>
        <v>57</v>
      </c>
      <c r="I175" s="81">
        <f t="shared" si="371"/>
        <v>1401</v>
      </c>
      <c r="J175" s="82">
        <f t="shared" si="372"/>
        <v>6.131430563309128E-2</v>
      </c>
      <c r="K175" s="82">
        <f t="shared" si="373"/>
        <v>-7.2833211944646763E-4</v>
      </c>
      <c r="L175" s="82">
        <f t="shared" si="374"/>
        <v>4.1514930808448654E-2</v>
      </c>
      <c r="M175" s="81">
        <f t="shared" si="375"/>
        <v>1.5032953863256129</v>
      </c>
      <c r="N175" s="84">
        <f t="shared" si="376"/>
        <v>3.5809754375346746E-2</v>
      </c>
      <c r="O175" s="84"/>
      <c r="P175" s="85">
        <f t="shared" si="377"/>
        <v>0.89352902607555351</v>
      </c>
      <c r="Q175" s="87">
        <f t="shared" si="378"/>
        <v>3.5809754375346746E-2</v>
      </c>
      <c r="R175" s="96">
        <f t="shared" si="379"/>
        <v>7.0661219549099763E-2</v>
      </c>
      <c r="AB175" s="119">
        <f t="shared" si="380"/>
        <v>115.14285714285714</v>
      </c>
      <c r="AC175" s="120">
        <f t="shared" si="381"/>
        <v>0.14285714285714285</v>
      </c>
      <c r="AL175">
        <f t="shared" si="325"/>
        <v>805600</v>
      </c>
      <c r="AM175">
        <f t="shared" si="367"/>
        <v>7164</v>
      </c>
      <c r="AN175">
        <f t="shared" si="340"/>
        <v>14997.714285714286</v>
      </c>
      <c r="AO175" s="3">
        <f t="shared" si="339"/>
        <v>1.6652289056861896E-3</v>
      </c>
    </row>
    <row r="176" spans="1:41" ht="13.8" x14ac:dyDescent="0.25">
      <c r="A176" s="95">
        <v>44034</v>
      </c>
      <c r="B176" s="81">
        <v>19929</v>
      </c>
      <c r="C176" s="81">
        <v>711</v>
      </c>
      <c r="D176" s="81">
        <v>17849</v>
      </c>
      <c r="E176" s="81">
        <v>814681</v>
      </c>
      <c r="F176" s="81">
        <f t="shared" ref="F176:F180" si="382">B176-B175</f>
        <v>102</v>
      </c>
      <c r="G176" s="81">
        <f t="shared" ref="G176:G180" si="383">C176-C175</f>
        <v>1</v>
      </c>
      <c r="H176" s="81">
        <f t="shared" ref="H176:H180" si="384">D176-D175</f>
        <v>133</v>
      </c>
      <c r="I176" s="81">
        <f t="shared" ref="I176:I180" si="385">B176-C176-D176</f>
        <v>1369</v>
      </c>
      <c r="J176" s="82">
        <f t="shared" ref="J176:J180" si="386">F176/I175*$B$2/($B$2-B175)</f>
        <v>7.2965768584833238E-2</v>
      </c>
      <c r="K176" s="82">
        <f t="shared" ref="K176:K180" si="387">G176/I175</f>
        <v>7.1377587437544611E-4</v>
      </c>
      <c r="L176" s="82">
        <f t="shared" ref="L176:L180" si="388">H176/I175</f>
        <v>9.4932191291934337E-2</v>
      </c>
      <c r="M176" s="81">
        <f t="shared" ref="M176:M180" si="389">J176/(K176+L176)</f>
        <v>0.76287344617426389</v>
      </c>
      <c r="N176" s="84">
        <f t="shared" ref="N176:N180" si="390">C176/B176</f>
        <v>3.5676652115008277E-2</v>
      </c>
      <c r="O176" s="84"/>
      <c r="P176" s="85">
        <f t="shared" ref="P176:P180" si="391">D176/B176</f>
        <v>0.89562948467058057</v>
      </c>
      <c r="Q176" s="87">
        <f t="shared" ref="Q176:Q180" si="392">N176</f>
        <v>3.5676652115008277E-2</v>
      </c>
      <c r="R176" s="96">
        <f t="shared" ref="R176:R180" si="393">IF(P176="","",1-SUM(P176:Q176))</f>
        <v>6.8693863214411177E-2</v>
      </c>
      <c r="AB176" s="119">
        <f t="shared" ref="AB176:AB180" si="394">AVERAGE(F170:F176)</f>
        <v>110.71428571428571</v>
      </c>
      <c r="AC176" s="120">
        <f t="shared" ref="AC176:AC180" si="395">AVERAGE(G170:G176)</f>
        <v>0.14285714285714285</v>
      </c>
      <c r="AL176">
        <f t="shared" si="325"/>
        <v>814681</v>
      </c>
      <c r="AM176">
        <f t="shared" si="367"/>
        <v>9081</v>
      </c>
      <c r="AN176">
        <f t="shared" si="340"/>
        <v>14055.428571428571</v>
      </c>
      <c r="AO176" s="3">
        <f t="shared" si="339"/>
        <v>1.56060486905293E-3</v>
      </c>
    </row>
    <row r="177" spans="1:41" ht="13.8" x14ac:dyDescent="0.25">
      <c r="A177" s="95">
        <v>44035</v>
      </c>
      <c r="B177" s="81">
        <v>20099</v>
      </c>
      <c r="C177" s="81">
        <v>711</v>
      </c>
      <c r="D177" s="81">
        <v>17943</v>
      </c>
      <c r="E177" s="81">
        <v>826031</v>
      </c>
      <c r="F177" s="81">
        <f t="shared" si="382"/>
        <v>170</v>
      </c>
      <c r="G177" s="81">
        <f t="shared" si="383"/>
        <v>0</v>
      </c>
      <c r="H177" s="81">
        <f t="shared" si="384"/>
        <v>94</v>
      </c>
      <c r="I177" s="81">
        <f t="shared" si="385"/>
        <v>1445</v>
      </c>
      <c r="J177" s="82">
        <f t="shared" si="386"/>
        <v>0.12445361831295824</v>
      </c>
      <c r="K177" s="82">
        <f t="shared" si="387"/>
        <v>0</v>
      </c>
      <c r="L177" s="82">
        <f t="shared" si="388"/>
        <v>6.8663257852447035E-2</v>
      </c>
      <c r="M177" s="81">
        <f t="shared" si="389"/>
        <v>1.8125213135153175</v>
      </c>
      <c r="N177" s="84">
        <f t="shared" si="390"/>
        <v>3.5374894273346932E-2</v>
      </c>
      <c r="O177" s="84"/>
      <c r="P177" s="85">
        <f t="shared" si="391"/>
        <v>0.89273098164087761</v>
      </c>
      <c r="Q177" s="87">
        <f t="shared" si="392"/>
        <v>3.5374894273346932E-2</v>
      </c>
      <c r="R177" s="96">
        <f t="shared" si="393"/>
        <v>7.1894124085775446E-2</v>
      </c>
      <c r="AB177" s="119">
        <f t="shared" si="394"/>
        <v>118.42857142857143</v>
      </c>
      <c r="AC177" s="120">
        <f t="shared" si="395"/>
        <v>0</v>
      </c>
      <c r="AL177">
        <f t="shared" si="325"/>
        <v>826031</v>
      </c>
      <c r="AM177">
        <f t="shared" si="367"/>
        <v>11350</v>
      </c>
      <c r="AN177">
        <f t="shared" si="340"/>
        <v>14240.857142857143</v>
      </c>
      <c r="AO177" s="3">
        <f t="shared" si="339"/>
        <v>1.5811934074928893E-3</v>
      </c>
    </row>
    <row r="178" spans="1:41" ht="13.8" x14ac:dyDescent="0.25">
      <c r="A178" s="95">
        <v>44036</v>
      </c>
      <c r="B178" s="81">
        <v>20214</v>
      </c>
      <c r="C178" s="81">
        <v>711</v>
      </c>
      <c r="D178" s="81">
        <v>18042</v>
      </c>
      <c r="E178" s="81">
        <v>833841</v>
      </c>
      <c r="F178" s="81">
        <f t="shared" si="382"/>
        <v>115</v>
      </c>
      <c r="G178" s="81">
        <f t="shared" si="383"/>
        <v>0</v>
      </c>
      <c r="H178" s="81">
        <f t="shared" si="384"/>
        <v>99</v>
      </c>
      <c r="I178" s="81">
        <f t="shared" si="385"/>
        <v>1461</v>
      </c>
      <c r="J178" s="82">
        <f t="shared" si="386"/>
        <v>7.9762776552343762E-2</v>
      </c>
      <c r="K178" s="82">
        <f t="shared" si="387"/>
        <v>0</v>
      </c>
      <c r="L178" s="82">
        <f t="shared" si="388"/>
        <v>6.8512110726643594E-2</v>
      </c>
      <c r="M178" s="81">
        <f t="shared" si="389"/>
        <v>1.1642142638195632</v>
      </c>
      <c r="N178" s="84">
        <f t="shared" si="390"/>
        <v>3.5173642030276044E-2</v>
      </c>
      <c r="O178" s="84"/>
      <c r="P178" s="85">
        <f t="shared" si="391"/>
        <v>0.89254971801721583</v>
      </c>
      <c r="Q178" s="87">
        <f t="shared" si="392"/>
        <v>3.5173642030276044E-2</v>
      </c>
      <c r="R178" s="96">
        <f t="shared" si="393"/>
        <v>7.2276639952508104E-2</v>
      </c>
      <c r="AB178" s="119">
        <f t="shared" si="394"/>
        <v>110.71428571428571</v>
      </c>
      <c r="AC178" s="120">
        <f t="shared" si="395"/>
        <v>0</v>
      </c>
      <c r="AL178">
        <f t="shared" si="325"/>
        <v>833841</v>
      </c>
      <c r="AM178">
        <f t="shared" si="367"/>
        <v>7810</v>
      </c>
      <c r="AN178">
        <f t="shared" si="340"/>
        <v>14204</v>
      </c>
      <c r="AO178" s="3">
        <f t="shared" si="339"/>
        <v>1.5771010785887987E-3</v>
      </c>
    </row>
    <row r="179" spans="1:41" ht="13.8" x14ac:dyDescent="0.25">
      <c r="A179" s="95">
        <v>44037</v>
      </c>
      <c r="B179" s="81">
        <v>20338</v>
      </c>
      <c r="C179" s="81">
        <v>712</v>
      </c>
      <c r="D179" s="81">
        <v>18124</v>
      </c>
      <c r="E179" s="81">
        <v>840890</v>
      </c>
      <c r="F179" s="81">
        <f t="shared" si="382"/>
        <v>124</v>
      </c>
      <c r="G179" s="81">
        <f t="shared" si="383"/>
        <v>1</v>
      </c>
      <c r="H179" s="81">
        <f t="shared" si="384"/>
        <v>82</v>
      </c>
      <c r="I179" s="81">
        <f t="shared" si="385"/>
        <v>1502</v>
      </c>
      <c r="J179" s="82">
        <f t="shared" si="386"/>
        <v>8.5064293081387438E-2</v>
      </c>
      <c r="K179" s="82">
        <f t="shared" si="387"/>
        <v>6.8446269678302531E-4</v>
      </c>
      <c r="L179" s="82">
        <f t="shared" si="388"/>
        <v>5.6125941136208078E-2</v>
      </c>
      <c r="M179" s="81">
        <f t="shared" si="389"/>
        <v>1.4973365324326151</v>
      </c>
      <c r="N179" s="84">
        <f t="shared" si="390"/>
        <v>3.5008358737338971E-2</v>
      </c>
      <c r="O179" s="84"/>
      <c r="P179" s="85">
        <f t="shared" si="391"/>
        <v>0.89113973842069039</v>
      </c>
      <c r="Q179" s="87">
        <f t="shared" si="392"/>
        <v>3.5008358737338971E-2</v>
      </c>
      <c r="R179" s="96">
        <f t="shared" si="393"/>
        <v>7.3851902841970629E-2</v>
      </c>
      <c r="AB179" s="119">
        <f t="shared" si="394"/>
        <v>109.28571428571429</v>
      </c>
      <c r="AC179" s="120">
        <f t="shared" si="395"/>
        <v>0.14285714285714285</v>
      </c>
      <c r="AL179">
        <f t="shared" si="325"/>
        <v>840890</v>
      </c>
      <c r="AM179">
        <f t="shared" si="367"/>
        <v>7049</v>
      </c>
      <c r="AN179">
        <f t="shared" si="340"/>
        <v>13971.428571428571</v>
      </c>
      <c r="AO179" s="3">
        <f t="shared" si="339"/>
        <v>1.5512781659691888E-3</v>
      </c>
    </row>
    <row r="180" spans="1:41" ht="13.8" x14ac:dyDescent="0.25">
      <c r="A180" s="95">
        <v>44038</v>
      </c>
      <c r="B180" s="81">
        <v>20472</v>
      </c>
      <c r="C180" s="81">
        <v>712</v>
      </c>
      <c r="D180" s="81">
        <v>18209</v>
      </c>
      <c r="E180" s="81">
        <v>847898</v>
      </c>
      <c r="F180" s="81">
        <f t="shared" si="382"/>
        <v>134</v>
      </c>
      <c r="G180" s="81">
        <f t="shared" si="383"/>
        <v>0</v>
      </c>
      <c r="H180" s="81">
        <f t="shared" si="384"/>
        <v>85</v>
      </c>
      <c r="I180" s="81">
        <f t="shared" si="385"/>
        <v>1551</v>
      </c>
      <c r="J180" s="82">
        <f t="shared" si="386"/>
        <v>8.9416298248466544E-2</v>
      </c>
      <c r="K180" s="82">
        <f t="shared" si="387"/>
        <v>0</v>
      </c>
      <c r="L180" s="82">
        <f t="shared" si="388"/>
        <v>5.659121171770972E-2</v>
      </c>
      <c r="M180" s="81">
        <f t="shared" si="389"/>
        <v>1.5800385878729029</v>
      </c>
      <c r="N180" s="84">
        <f t="shared" si="390"/>
        <v>3.4779210629152013E-2</v>
      </c>
      <c r="O180" s="84"/>
      <c r="P180" s="85">
        <f t="shared" si="391"/>
        <v>0.88945877295818676</v>
      </c>
      <c r="Q180" s="87">
        <f t="shared" si="392"/>
        <v>3.4779210629152013E-2</v>
      </c>
      <c r="R180" s="96">
        <f t="shared" si="393"/>
        <v>7.5762016412661226E-2</v>
      </c>
      <c r="AB180" s="119">
        <f t="shared" si="394"/>
        <v>116.71428571428571</v>
      </c>
      <c r="AC180" s="120">
        <f t="shared" si="395"/>
        <v>0.14285714285714285</v>
      </c>
      <c r="AL180">
        <f t="shared" si="325"/>
        <v>847898</v>
      </c>
      <c r="AM180">
        <f t="shared" si="367"/>
        <v>7008</v>
      </c>
      <c r="AN180">
        <f t="shared" si="340"/>
        <v>14175.571428571429</v>
      </c>
      <c r="AO180" s="3">
        <f t="shared" si="339"/>
        <v>1.5739445923410702E-3</v>
      </c>
    </row>
    <row r="181" spans="1:41" ht="13.8" x14ac:dyDescent="0.25">
      <c r="A181" s="95">
        <v>44039</v>
      </c>
      <c r="B181" s="81">
        <v>20558</v>
      </c>
      <c r="C181" s="81">
        <v>713</v>
      </c>
      <c r="D181" s="81">
        <v>18246</v>
      </c>
      <c r="E181" s="81">
        <v>861206</v>
      </c>
      <c r="F181" s="81">
        <f t="shared" ref="F181:F197" si="396">B181-B180</f>
        <v>86</v>
      </c>
      <c r="G181" s="81">
        <f t="shared" ref="G181:G197" si="397">C181-C180</f>
        <v>1</v>
      </c>
      <c r="H181" s="81">
        <f t="shared" ref="H181:H197" si="398">D181-D180</f>
        <v>37</v>
      </c>
      <c r="I181" s="81">
        <f t="shared" ref="I181:I197" si="399">B181-C181-D181</f>
        <v>1599</v>
      </c>
      <c r="J181" s="82">
        <f t="shared" ref="J181:J197" si="400">F181/I180*$B$2/($B$2-B180)</f>
        <v>5.5574421483397224E-2</v>
      </c>
      <c r="K181" s="82">
        <f t="shared" ref="K181:K197" si="401">G181/I180</f>
        <v>6.4474532559638943E-4</v>
      </c>
      <c r="L181" s="82">
        <f t="shared" ref="L181:L197" si="402">H181/I180</f>
        <v>2.3855577047066409E-2</v>
      </c>
      <c r="M181" s="81">
        <f t="shared" ref="M181:M197" si="403">J181/(K181+L181)</f>
        <v>2.2683138873881341</v>
      </c>
      <c r="N181" s="84">
        <f t="shared" ref="N181:N197" si="404">C181/B181</f>
        <v>3.4682362097480303E-2</v>
      </c>
      <c r="O181" s="84"/>
      <c r="P181" s="85">
        <f t="shared" ref="P181:P197" si="405">D181/B181</f>
        <v>0.88753769821967121</v>
      </c>
      <c r="Q181" s="87">
        <f t="shared" ref="Q181:Q197" si="406">N181</f>
        <v>3.4682362097480303E-2</v>
      </c>
      <c r="R181" s="96">
        <f t="shared" ref="R181:R197" si="407">IF(P181="","",1-SUM(P181:Q181))</f>
        <v>7.7779939682848465E-2</v>
      </c>
      <c r="AB181" s="119">
        <f t="shared" ref="AB181:AB197" si="408">AVERAGE(F175:F181)</f>
        <v>116.42857142857143</v>
      </c>
      <c r="AC181" s="120">
        <f t="shared" ref="AC181:AC197" si="409">AVERAGE(G175:G181)</f>
        <v>0.2857142857142857</v>
      </c>
      <c r="AL181">
        <f t="shared" si="325"/>
        <v>861206</v>
      </c>
      <c r="AM181">
        <f t="shared" si="367"/>
        <v>13308</v>
      </c>
      <c r="AN181">
        <f t="shared" si="340"/>
        <v>8967.1428571428569</v>
      </c>
      <c r="AO181" s="3">
        <f t="shared" si="339"/>
        <v>9.9564141592930447E-4</v>
      </c>
    </row>
    <row r="182" spans="1:41" ht="13.8" x14ac:dyDescent="0.25">
      <c r="A182" s="95">
        <v>44040</v>
      </c>
      <c r="B182" s="81">
        <v>20677</v>
      </c>
      <c r="C182" s="81">
        <v>713</v>
      </c>
      <c r="D182" s="81">
        <v>18379</v>
      </c>
      <c r="E182" s="81">
        <v>870602</v>
      </c>
      <c r="F182" s="81">
        <f t="shared" si="396"/>
        <v>119</v>
      </c>
      <c r="G182" s="81">
        <f t="shared" si="397"/>
        <v>0</v>
      </c>
      <c r="H182" s="81">
        <f t="shared" si="398"/>
        <v>133</v>
      </c>
      <c r="I182" s="81">
        <f t="shared" si="399"/>
        <v>1585</v>
      </c>
      <c r="J182" s="82">
        <f t="shared" si="400"/>
        <v>7.4591776601426255E-2</v>
      </c>
      <c r="K182" s="82">
        <f t="shared" si="401"/>
        <v>0</v>
      </c>
      <c r="L182" s="82">
        <f t="shared" si="402"/>
        <v>8.3176985616010002E-2</v>
      </c>
      <c r="M182" s="81">
        <f t="shared" si="403"/>
        <v>0.89678384049383897</v>
      </c>
      <c r="N182" s="84">
        <f t="shared" si="404"/>
        <v>3.4482758620689655E-2</v>
      </c>
      <c r="O182" s="84"/>
      <c r="P182" s="85">
        <f t="shared" si="405"/>
        <v>0.88886202060260189</v>
      </c>
      <c r="Q182" s="87">
        <f t="shared" si="406"/>
        <v>3.4482758620689655E-2</v>
      </c>
      <c r="R182" s="96">
        <f t="shared" si="407"/>
        <v>7.6655220776708499E-2</v>
      </c>
      <c r="AB182" s="119">
        <f t="shared" si="408"/>
        <v>121.42857142857143</v>
      </c>
      <c r="AC182" s="120">
        <f t="shared" si="409"/>
        <v>0.42857142857142855</v>
      </c>
      <c r="AL182">
        <f t="shared" si="325"/>
        <v>870602</v>
      </c>
      <c r="AM182">
        <f t="shared" si="367"/>
        <v>9396</v>
      </c>
      <c r="AN182">
        <f t="shared" si="340"/>
        <v>9286</v>
      </c>
      <c r="AO182" s="3">
        <f t="shared" si="339"/>
        <v>1.031044819471669E-3</v>
      </c>
    </row>
    <row r="183" spans="1:41" ht="13.8" x14ac:dyDescent="0.25">
      <c r="A183" s="95">
        <v>44041</v>
      </c>
      <c r="B183" s="81">
        <v>20850</v>
      </c>
      <c r="C183" s="81">
        <v>716</v>
      </c>
      <c r="D183" s="81">
        <v>18528</v>
      </c>
      <c r="E183" s="81">
        <v>880036</v>
      </c>
      <c r="F183" s="81">
        <f t="shared" si="396"/>
        <v>173</v>
      </c>
      <c r="G183" s="81">
        <f t="shared" si="397"/>
        <v>3</v>
      </c>
      <c r="H183" s="81">
        <f t="shared" si="398"/>
        <v>149</v>
      </c>
      <c r="I183" s="81">
        <f t="shared" si="399"/>
        <v>1606</v>
      </c>
      <c r="J183" s="82">
        <f t="shared" si="400"/>
        <v>0.10939942553941005</v>
      </c>
      <c r="K183" s="82">
        <f t="shared" si="401"/>
        <v>1.8927444794952682E-3</v>
      </c>
      <c r="L183" s="82">
        <f t="shared" si="402"/>
        <v>9.400630914826498E-2</v>
      </c>
      <c r="M183" s="81">
        <f t="shared" si="403"/>
        <v>1.1407769044734537</v>
      </c>
      <c r="N183" s="84">
        <f t="shared" si="404"/>
        <v>3.4340527577937652E-2</v>
      </c>
      <c r="O183" s="84"/>
      <c r="P183" s="85">
        <f t="shared" si="405"/>
        <v>0.88863309352517983</v>
      </c>
      <c r="Q183" s="87">
        <f t="shared" si="406"/>
        <v>3.4340527577937652E-2</v>
      </c>
      <c r="R183" s="96">
        <f t="shared" si="407"/>
        <v>7.7026378896882575E-2</v>
      </c>
      <c r="AB183" s="119">
        <f t="shared" si="408"/>
        <v>131.57142857142858</v>
      </c>
      <c r="AC183" s="120">
        <f t="shared" si="409"/>
        <v>0.7142857142857143</v>
      </c>
      <c r="AL183">
        <f t="shared" si="325"/>
        <v>880036</v>
      </c>
      <c r="AM183">
        <f t="shared" si="367"/>
        <v>9434</v>
      </c>
      <c r="AN183">
        <f t="shared" si="340"/>
        <v>9336.4285714285706</v>
      </c>
      <c r="AO183" s="3">
        <f t="shared" si="339"/>
        <v>1.0366440136699011E-3</v>
      </c>
    </row>
    <row r="184" spans="1:41" ht="13.8" x14ac:dyDescent="0.25">
      <c r="A184" s="95">
        <v>44042</v>
      </c>
      <c r="B184" s="81">
        <v>20955</v>
      </c>
      <c r="C184" s="81">
        <v>718</v>
      </c>
      <c r="D184" s="81">
        <v>18628</v>
      </c>
      <c r="E184" s="81">
        <v>890461</v>
      </c>
      <c r="F184" s="81">
        <f t="shared" si="396"/>
        <v>105</v>
      </c>
      <c r="G184" s="81">
        <f t="shared" si="397"/>
        <v>2</v>
      </c>
      <c r="H184" s="81">
        <f t="shared" si="398"/>
        <v>100</v>
      </c>
      <c r="I184" s="81">
        <f t="shared" si="399"/>
        <v>1609</v>
      </c>
      <c r="J184" s="82">
        <f t="shared" si="400"/>
        <v>6.5531532524083932E-2</v>
      </c>
      <c r="K184" s="82">
        <f t="shared" si="401"/>
        <v>1.2453300124533001E-3</v>
      </c>
      <c r="L184" s="82">
        <f t="shared" si="402"/>
        <v>6.2266500622665005E-2</v>
      </c>
      <c r="M184" s="81">
        <f t="shared" si="403"/>
        <v>1.0318004042517528</v>
      </c>
      <c r="N184" s="84">
        <f t="shared" si="404"/>
        <v>3.4263898830827963E-2</v>
      </c>
      <c r="O184" s="84"/>
      <c r="P184" s="85">
        <f t="shared" si="405"/>
        <v>0.88895251729897395</v>
      </c>
      <c r="Q184" s="87">
        <f t="shared" si="406"/>
        <v>3.4263898830827963E-2</v>
      </c>
      <c r="R184" s="96">
        <f t="shared" si="407"/>
        <v>7.6783583870198124E-2</v>
      </c>
      <c r="AB184" s="119">
        <f t="shared" si="408"/>
        <v>122.28571428571429</v>
      </c>
      <c r="AC184" s="120">
        <f t="shared" si="409"/>
        <v>1</v>
      </c>
      <c r="AL184">
        <f t="shared" si="325"/>
        <v>890461</v>
      </c>
      <c r="AM184">
        <f t="shared" si="367"/>
        <v>10425</v>
      </c>
      <c r="AN184">
        <f t="shared" si="340"/>
        <v>9204.2857142857138</v>
      </c>
      <c r="AO184" s="3">
        <f t="shared" si="339"/>
        <v>1.0219719042269411E-3</v>
      </c>
    </row>
    <row r="185" spans="1:41" ht="13.8" x14ac:dyDescent="0.25">
      <c r="A185" s="95">
        <v>44043</v>
      </c>
      <c r="B185" s="81">
        <v>21130</v>
      </c>
      <c r="C185" s="81">
        <v>718</v>
      </c>
      <c r="D185" s="81">
        <v>18758</v>
      </c>
      <c r="E185" s="81">
        <v>897819</v>
      </c>
      <c r="F185" s="81">
        <f t="shared" si="396"/>
        <v>175</v>
      </c>
      <c r="G185" s="81">
        <f t="shared" si="397"/>
        <v>0</v>
      </c>
      <c r="H185" s="81">
        <f t="shared" si="398"/>
        <v>130</v>
      </c>
      <c r="I185" s="81">
        <f t="shared" si="399"/>
        <v>1654</v>
      </c>
      <c r="J185" s="82">
        <f t="shared" si="400"/>
        <v>0.10901685422140486</v>
      </c>
      <c r="K185" s="82">
        <f t="shared" si="401"/>
        <v>0</v>
      </c>
      <c r="L185" s="82">
        <f t="shared" si="402"/>
        <v>8.079552517091361E-2</v>
      </c>
      <c r="M185" s="81">
        <f t="shared" si="403"/>
        <v>1.3492932187864648</v>
      </c>
      <c r="N185" s="84">
        <f t="shared" si="404"/>
        <v>3.3980123047799335E-2</v>
      </c>
      <c r="O185" s="84"/>
      <c r="P185" s="85">
        <f t="shared" si="405"/>
        <v>0.8877425461429248</v>
      </c>
      <c r="Q185" s="87">
        <f t="shared" si="406"/>
        <v>3.3980123047799335E-2</v>
      </c>
      <c r="R185" s="96">
        <f t="shared" si="407"/>
        <v>7.8277330809275902E-2</v>
      </c>
      <c r="AB185" s="119">
        <f t="shared" si="408"/>
        <v>130.85714285714286</v>
      </c>
      <c r="AC185" s="120">
        <f t="shared" si="409"/>
        <v>1</v>
      </c>
      <c r="AL185">
        <f t="shared" si="325"/>
        <v>897819</v>
      </c>
      <c r="AM185">
        <f t="shared" si="367"/>
        <v>7358</v>
      </c>
      <c r="AN185">
        <f t="shared" si="340"/>
        <v>9139.7142857142862</v>
      </c>
      <c r="AO185" s="3">
        <f t="shared" si="339"/>
        <v>1.0148023977748137E-3</v>
      </c>
    </row>
    <row r="186" spans="1:41" ht="13.8" x14ac:dyDescent="0.25">
      <c r="A186" s="95">
        <v>44044</v>
      </c>
      <c r="B186" s="81">
        <v>21212</v>
      </c>
      <c r="C186" s="81">
        <v>718</v>
      </c>
      <c r="D186" s="81">
        <v>18911</v>
      </c>
      <c r="E186" s="81">
        <v>905314</v>
      </c>
      <c r="F186" s="81">
        <f t="shared" si="396"/>
        <v>82</v>
      </c>
      <c r="G186" s="81">
        <f t="shared" si="397"/>
        <v>0</v>
      </c>
      <c r="H186" s="81">
        <f t="shared" si="398"/>
        <v>153</v>
      </c>
      <c r="I186" s="81">
        <f t="shared" si="399"/>
        <v>1583</v>
      </c>
      <c r="J186" s="82">
        <f t="shared" si="400"/>
        <v>4.9693369664249108E-2</v>
      </c>
      <c r="K186" s="82">
        <f t="shared" si="401"/>
        <v>0</v>
      </c>
      <c r="L186" s="82">
        <f t="shared" si="402"/>
        <v>9.250302297460701E-2</v>
      </c>
      <c r="M186" s="81">
        <f t="shared" si="403"/>
        <v>0.53720806159913748</v>
      </c>
      <c r="N186" s="84">
        <f t="shared" si="404"/>
        <v>3.384876485008486E-2</v>
      </c>
      <c r="O186" s="84"/>
      <c r="P186" s="85">
        <f t="shared" si="405"/>
        <v>0.89152366584951914</v>
      </c>
      <c r="Q186" s="87">
        <f t="shared" si="406"/>
        <v>3.384876485008486E-2</v>
      </c>
      <c r="R186" s="96">
        <f t="shared" si="407"/>
        <v>7.4627569300396046E-2</v>
      </c>
      <c r="AB186" s="119">
        <f t="shared" si="408"/>
        <v>124.85714285714286</v>
      </c>
      <c r="AC186" s="120">
        <f t="shared" si="409"/>
        <v>0.8571428571428571</v>
      </c>
      <c r="AL186">
        <f t="shared" si="325"/>
        <v>905314</v>
      </c>
      <c r="AM186">
        <f t="shared" si="367"/>
        <v>7495</v>
      </c>
      <c r="AN186">
        <f t="shared" si="340"/>
        <v>9203.4285714285706</v>
      </c>
      <c r="AO186" s="3">
        <f t="shared" si="339"/>
        <v>1.021876733787311E-3</v>
      </c>
    </row>
    <row r="187" spans="1:41" ht="13.8" x14ac:dyDescent="0.25">
      <c r="A187" s="95">
        <v>44045</v>
      </c>
      <c r="B187" s="81">
        <v>21304</v>
      </c>
      <c r="C187" s="81">
        <v>718</v>
      </c>
      <c r="D187" s="81">
        <v>18984</v>
      </c>
      <c r="E187" s="81">
        <v>910437</v>
      </c>
      <c r="F187" s="81">
        <f t="shared" si="396"/>
        <v>92</v>
      </c>
      <c r="G187" s="81">
        <f t="shared" si="397"/>
        <v>0</v>
      </c>
      <c r="H187" s="81">
        <f t="shared" si="398"/>
        <v>73</v>
      </c>
      <c r="I187" s="81">
        <f t="shared" si="399"/>
        <v>1602</v>
      </c>
      <c r="J187" s="82">
        <f t="shared" si="400"/>
        <v>5.8254700742018821E-2</v>
      </c>
      <c r="K187" s="82">
        <f t="shared" si="401"/>
        <v>0</v>
      </c>
      <c r="L187" s="82">
        <f t="shared" si="402"/>
        <v>4.611497157296273E-2</v>
      </c>
      <c r="M187" s="81">
        <f t="shared" si="403"/>
        <v>1.2632491955426821</v>
      </c>
      <c r="N187" s="84">
        <f t="shared" si="404"/>
        <v>3.3702591062711229E-2</v>
      </c>
      <c r="O187" s="84"/>
      <c r="P187" s="85">
        <f t="shared" si="405"/>
        <v>0.89110026286143451</v>
      </c>
      <c r="Q187" s="87">
        <f t="shared" si="406"/>
        <v>3.3702591062711229E-2</v>
      </c>
      <c r="R187" s="96">
        <f t="shared" si="407"/>
        <v>7.519714607585426E-2</v>
      </c>
      <c r="AB187" s="119">
        <f t="shared" si="408"/>
        <v>118.85714285714286</v>
      </c>
      <c r="AC187" s="120">
        <f t="shared" si="409"/>
        <v>0.8571428571428571</v>
      </c>
      <c r="AL187">
        <f t="shared" si="325"/>
        <v>910437</v>
      </c>
      <c r="AM187">
        <f t="shared" si="367"/>
        <v>5123</v>
      </c>
      <c r="AN187">
        <f t="shared" si="340"/>
        <v>8934.1428571428569</v>
      </c>
      <c r="AO187" s="3">
        <f t="shared" si="339"/>
        <v>9.9197735400354914E-4</v>
      </c>
    </row>
    <row r="188" spans="1:41" ht="13.8" x14ac:dyDescent="0.25">
      <c r="A188" s="95">
        <v>44046</v>
      </c>
      <c r="B188" s="81">
        <v>21385</v>
      </c>
      <c r="C188" s="81">
        <v>718</v>
      </c>
      <c r="D188" s="81">
        <v>19063</v>
      </c>
      <c r="E188" s="81">
        <v>916778</v>
      </c>
      <c r="F188" s="81">
        <f t="shared" si="396"/>
        <v>81</v>
      </c>
      <c r="G188" s="81">
        <f t="shared" si="397"/>
        <v>0</v>
      </c>
      <c r="H188" s="81">
        <f t="shared" si="398"/>
        <v>79</v>
      </c>
      <c r="I188" s="81">
        <f t="shared" si="399"/>
        <v>1604</v>
      </c>
      <c r="J188" s="82">
        <f t="shared" si="400"/>
        <v>5.0681681700525713E-2</v>
      </c>
      <c r="K188" s="82">
        <f t="shared" si="401"/>
        <v>0</v>
      </c>
      <c r="L188" s="82">
        <f t="shared" si="402"/>
        <v>4.931335830212235E-2</v>
      </c>
      <c r="M188" s="81">
        <f t="shared" si="403"/>
        <v>1.0277475200536985</v>
      </c>
      <c r="N188" s="84">
        <f t="shared" si="404"/>
        <v>3.3574935702595274E-2</v>
      </c>
      <c r="O188" s="84"/>
      <c r="P188" s="85">
        <f t="shared" si="405"/>
        <v>0.89141921907879351</v>
      </c>
      <c r="Q188" s="87">
        <f t="shared" si="406"/>
        <v>3.3574935702595274E-2</v>
      </c>
      <c r="R188" s="96">
        <f t="shared" si="407"/>
        <v>7.50058452186112E-2</v>
      </c>
      <c r="AB188" s="119">
        <f t="shared" si="408"/>
        <v>118.14285714285714</v>
      </c>
      <c r="AC188" s="120">
        <f t="shared" si="409"/>
        <v>0.7142857142857143</v>
      </c>
      <c r="AL188">
        <f t="shared" si="325"/>
        <v>916778</v>
      </c>
      <c r="AM188">
        <f t="shared" si="367"/>
        <v>6341</v>
      </c>
      <c r="AN188">
        <f t="shared" si="340"/>
        <v>7938.8571428571431</v>
      </c>
      <c r="AO188" s="3">
        <f t="shared" si="339"/>
        <v>8.8146861185316736E-4</v>
      </c>
    </row>
    <row r="189" spans="1:41" ht="13.8" x14ac:dyDescent="0.25">
      <c r="A189" s="95">
        <v>44047</v>
      </c>
      <c r="B189" s="81">
        <v>21481</v>
      </c>
      <c r="C189" s="81">
        <v>719</v>
      </c>
      <c r="D189" s="81">
        <v>19336</v>
      </c>
      <c r="E189" s="81">
        <v>923902</v>
      </c>
      <c r="F189" s="81">
        <f t="shared" si="396"/>
        <v>96</v>
      </c>
      <c r="G189" s="81">
        <f t="shared" si="397"/>
        <v>1</v>
      </c>
      <c r="H189" s="81">
        <f t="shared" si="398"/>
        <v>273</v>
      </c>
      <c r="I189" s="81">
        <f t="shared" si="399"/>
        <v>1426</v>
      </c>
      <c r="J189" s="82">
        <f t="shared" si="400"/>
        <v>5.9992822411810413E-2</v>
      </c>
      <c r="K189" s="82">
        <f t="shared" si="401"/>
        <v>6.2344139650872816E-4</v>
      </c>
      <c r="L189" s="82">
        <f t="shared" si="402"/>
        <v>0.1701995012468828</v>
      </c>
      <c r="M189" s="81">
        <f t="shared" si="403"/>
        <v>0.35119885820636465</v>
      </c>
      <c r="N189" s="84">
        <f t="shared" si="404"/>
        <v>3.3471439877100696E-2</v>
      </c>
      <c r="O189" s="84"/>
      <c r="P189" s="85">
        <f t="shared" si="405"/>
        <v>0.90014431357944225</v>
      </c>
      <c r="Q189" s="87">
        <f t="shared" si="406"/>
        <v>3.3471439877100696E-2</v>
      </c>
      <c r="R189" s="96">
        <f t="shared" si="407"/>
        <v>6.6384246543457093E-2</v>
      </c>
      <c r="AB189" s="119">
        <f t="shared" si="408"/>
        <v>114.85714285714286</v>
      </c>
      <c r="AC189" s="120">
        <f t="shared" si="409"/>
        <v>0.8571428571428571</v>
      </c>
      <c r="AL189">
        <f t="shared" si="325"/>
        <v>923902</v>
      </c>
      <c r="AM189">
        <f t="shared" si="367"/>
        <v>7124</v>
      </c>
      <c r="AN189">
        <f t="shared" si="340"/>
        <v>7614.2857142857147</v>
      </c>
      <c r="AO189" s="3">
        <f t="shared" si="339"/>
        <v>8.4543073871326969E-4</v>
      </c>
    </row>
    <row r="190" spans="1:41" ht="13.8" x14ac:dyDescent="0.25">
      <c r="A190" s="95">
        <v>44048</v>
      </c>
      <c r="B190" s="81">
        <v>21566</v>
      </c>
      <c r="C190" s="81">
        <v>719</v>
      </c>
      <c r="D190" s="81">
        <v>19464</v>
      </c>
      <c r="E190" s="81"/>
      <c r="F190" s="81">
        <f t="shared" si="396"/>
        <v>85</v>
      </c>
      <c r="G190" s="81">
        <f t="shared" si="397"/>
        <v>0</v>
      </c>
      <c r="H190" s="81">
        <f t="shared" si="398"/>
        <v>128</v>
      </c>
      <c r="I190" s="81">
        <f t="shared" si="399"/>
        <v>1383</v>
      </c>
      <c r="J190" s="82">
        <f t="shared" si="400"/>
        <v>5.9749801318153314E-2</v>
      </c>
      <c r="K190" s="82">
        <f t="shared" si="401"/>
        <v>0</v>
      </c>
      <c r="L190" s="82">
        <f t="shared" si="402"/>
        <v>8.9761570827489479E-2</v>
      </c>
      <c r="M190" s="81">
        <f t="shared" si="403"/>
        <v>0.66565013031005182</v>
      </c>
      <c r="N190" s="84">
        <f t="shared" si="404"/>
        <v>3.3339515904664753E-2</v>
      </c>
      <c r="O190" s="84"/>
      <c r="P190" s="85">
        <f t="shared" si="405"/>
        <v>0.9025317629602152</v>
      </c>
      <c r="Q190" s="87">
        <f t="shared" si="406"/>
        <v>3.3339515904664753E-2</v>
      </c>
      <c r="R190" s="96">
        <f t="shared" si="407"/>
        <v>6.4128721135120026E-2</v>
      </c>
      <c r="AB190" s="119">
        <f t="shared" si="408"/>
        <v>102.28571428571429</v>
      </c>
      <c r="AC190" s="120">
        <f t="shared" si="409"/>
        <v>0.42857142857142855</v>
      </c>
      <c r="AL190">
        <f t="shared" si="325"/>
        <v>923902</v>
      </c>
      <c r="AM190">
        <f t="shared" si="367"/>
        <v>0</v>
      </c>
      <c r="AN190">
        <f>AVERAGE(AM184:AM190)</f>
        <v>6266.5714285714284</v>
      </c>
      <c r="AO190" s="3">
        <f>AN190/$B$2</f>
        <v>6.9579108413501478E-4</v>
      </c>
    </row>
    <row r="191" spans="1:41" ht="13.8" x14ac:dyDescent="0.25">
      <c r="A191" s="95">
        <v>44049</v>
      </c>
      <c r="B191" s="81">
        <v>21696</v>
      </c>
      <c r="C191" s="81">
        <v>719</v>
      </c>
      <c r="D191" s="81">
        <v>19596</v>
      </c>
      <c r="E191" s="81">
        <v>937275</v>
      </c>
      <c r="F191" s="81">
        <f t="shared" si="396"/>
        <v>130</v>
      </c>
      <c r="G191" s="81">
        <f t="shared" si="397"/>
        <v>0</v>
      </c>
      <c r="H191" s="81">
        <f t="shared" si="398"/>
        <v>132</v>
      </c>
      <c r="I191" s="81">
        <f t="shared" si="399"/>
        <v>1381</v>
      </c>
      <c r="J191" s="82">
        <f t="shared" si="400"/>
        <v>9.4224175539761715E-2</v>
      </c>
      <c r="K191" s="82">
        <f t="shared" si="401"/>
        <v>0</v>
      </c>
      <c r="L191" s="82">
        <f t="shared" si="402"/>
        <v>9.5444685466377438E-2</v>
      </c>
      <c r="M191" s="81">
        <f t="shared" si="403"/>
        <v>0.98721238463250349</v>
      </c>
      <c r="N191" s="84">
        <f t="shared" si="404"/>
        <v>3.313974926253687E-2</v>
      </c>
      <c r="O191" s="84"/>
      <c r="P191" s="85">
        <f t="shared" si="405"/>
        <v>0.90320796460176989</v>
      </c>
      <c r="Q191" s="87">
        <f t="shared" si="406"/>
        <v>3.313974926253687E-2</v>
      </c>
      <c r="R191" s="96">
        <f t="shared" si="407"/>
        <v>6.3652286135693292E-2</v>
      </c>
      <c r="AB191" s="119">
        <f t="shared" si="408"/>
        <v>105.85714285714286</v>
      </c>
      <c r="AC191" s="120">
        <f t="shared" si="409"/>
        <v>0.14285714285714285</v>
      </c>
      <c r="AL191">
        <f t="shared" si="325"/>
        <v>937275</v>
      </c>
      <c r="AM191">
        <f t="shared" si="367"/>
        <v>13373</v>
      </c>
      <c r="AN191">
        <f t="shared" si="340"/>
        <v>6687.7142857142853</v>
      </c>
      <c r="AO191" s="3">
        <f t="shared" si="339"/>
        <v>7.4255149347322706E-4</v>
      </c>
    </row>
    <row r="192" spans="1:41" ht="13.8" x14ac:dyDescent="0.25">
      <c r="A192" s="95">
        <v>44050</v>
      </c>
      <c r="B192" s="81">
        <v>21837</v>
      </c>
      <c r="C192" s="81">
        <v>720</v>
      </c>
      <c r="D192" s="81">
        <v>19690</v>
      </c>
      <c r="E192" s="81">
        <v>947305</v>
      </c>
      <c r="F192" s="81">
        <f t="shared" si="396"/>
        <v>141</v>
      </c>
      <c r="G192" s="81">
        <f t="shared" si="397"/>
        <v>1</v>
      </c>
      <c r="H192" s="81">
        <f t="shared" si="398"/>
        <v>94</v>
      </c>
      <c r="I192" s="81">
        <f t="shared" si="399"/>
        <v>1427</v>
      </c>
      <c r="J192" s="82">
        <f t="shared" si="400"/>
        <v>0.10234647555756964</v>
      </c>
      <c r="K192" s="82">
        <f t="shared" si="401"/>
        <v>7.2411296162201298E-4</v>
      </c>
      <c r="L192" s="82">
        <f t="shared" si="402"/>
        <v>6.8066618392469219E-2</v>
      </c>
      <c r="M192" s="81">
        <f t="shared" si="403"/>
        <v>1.4877945552105649</v>
      </c>
      <c r="N192" s="84">
        <f t="shared" si="404"/>
        <v>3.2971562027751061E-2</v>
      </c>
      <c r="O192" s="84"/>
      <c r="P192" s="85">
        <f t="shared" si="405"/>
        <v>0.90168063378669228</v>
      </c>
      <c r="Q192" s="87">
        <f t="shared" si="406"/>
        <v>3.2971562027751061E-2</v>
      </c>
      <c r="R192" s="96">
        <f t="shared" si="407"/>
        <v>6.5347804185556635E-2</v>
      </c>
      <c r="AB192" s="119">
        <f t="shared" si="408"/>
        <v>101</v>
      </c>
      <c r="AC192" s="120">
        <f t="shared" si="409"/>
        <v>0.2857142857142857</v>
      </c>
      <c r="AL192">
        <f t="shared" si="325"/>
        <v>947305</v>
      </c>
      <c r="AM192">
        <f t="shared" si="367"/>
        <v>10030</v>
      </c>
      <c r="AN192">
        <f t="shared" si="340"/>
        <v>7069.4285714285716</v>
      </c>
      <c r="AO192" s="3">
        <f t="shared" si="339"/>
        <v>7.8493406258845898E-4</v>
      </c>
    </row>
    <row r="193" spans="1:41" ht="13.8" x14ac:dyDescent="0.25">
      <c r="A193" s="95">
        <v>44051</v>
      </c>
      <c r="B193" s="81">
        <v>21919</v>
      </c>
      <c r="C193" s="81">
        <v>721</v>
      </c>
      <c r="D193" s="81">
        <v>19812</v>
      </c>
      <c r="E193" s="81">
        <v>955239</v>
      </c>
      <c r="F193" s="81">
        <f t="shared" si="396"/>
        <v>82</v>
      </c>
      <c r="G193" s="81">
        <f t="shared" si="397"/>
        <v>1</v>
      </c>
      <c r="H193" s="81">
        <f t="shared" si="398"/>
        <v>122</v>
      </c>
      <c r="I193" s="81">
        <f t="shared" si="399"/>
        <v>1386</v>
      </c>
      <c r="J193" s="82">
        <f t="shared" si="400"/>
        <v>5.760287401787665E-2</v>
      </c>
      <c r="K193" s="82">
        <f t="shared" si="401"/>
        <v>7.0077084793272596E-4</v>
      </c>
      <c r="L193" s="82">
        <f t="shared" si="402"/>
        <v>8.5494043447792573E-2</v>
      </c>
      <c r="M193" s="81">
        <f t="shared" si="403"/>
        <v>0.66828700181715428</v>
      </c>
      <c r="N193" s="84">
        <f t="shared" si="404"/>
        <v>3.2893836397645877E-2</v>
      </c>
      <c r="O193" s="84"/>
      <c r="P193" s="85">
        <f t="shared" si="405"/>
        <v>0.90387335188649121</v>
      </c>
      <c r="Q193" s="87">
        <f t="shared" si="406"/>
        <v>3.2893836397645877E-2</v>
      </c>
      <c r="R193" s="96">
        <f t="shared" si="407"/>
        <v>6.3232811715862924E-2</v>
      </c>
      <c r="AB193" s="119">
        <f t="shared" si="408"/>
        <v>101</v>
      </c>
      <c r="AC193" s="120">
        <f t="shared" si="409"/>
        <v>0.42857142857142855</v>
      </c>
      <c r="AL193">
        <f t="shared" si="325"/>
        <v>955239</v>
      </c>
      <c r="AM193">
        <f t="shared" si="367"/>
        <v>7934</v>
      </c>
      <c r="AN193">
        <f t="shared" si="340"/>
        <v>7132.1428571428569</v>
      </c>
      <c r="AO193" s="3">
        <f t="shared" si="339"/>
        <v>7.9189736642138809E-4</v>
      </c>
    </row>
    <row r="194" spans="1:41" ht="13.8" x14ac:dyDescent="0.25">
      <c r="A194" s="95">
        <v>44052</v>
      </c>
      <c r="B194" s="81">
        <v>22033</v>
      </c>
      <c r="C194" s="81">
        <v>721</v>
      </c>
      <c r="D194" s="81">
        <v>19923</v>
      </c>
      <c r="E194" s="81">
        <v>961868</v>
      </c>
      <c r="F194" s="81">
        <f t="shared" si="396"/>
        <v>114</v>
      </c>
      <c r="G194" s="81">
        <f t="shared" si="397"/>
        <v>0</v>
      </c>
      <c r="H194" s="81">
        <f t="shared" si="398"/>
        <v>111</v>
      </c>
      <c r="I194" s="81">
        <f t="shared" si="399"/>
        <v>1389</v>
      </c>
      <c r="J194" s="82">
        <f t="shared" si="400"/>
        <v>8.2451746248611929E-2</v>
      </c>
      <c r="K194" s="82">
        <f t="shared" si="401"/>
        <v>0</v>
      </c>
      <c r="L194" s="82">
        <f t="shared" si="402"/>
        <v>8.0086580086580081E-2</v>
      </c>
      <c r="M194" s="81">
        <f t="shared" si="403"/>
        <v>1.0295326153205058</v>
      </c>
      <c r="N194" s="84">
        <f t="shared" si="404"/>
        <v>3.2723641810012256E-2</v>
      </c>
      <c r="O194" s="84"/>
      <c r="P194" s="85">
        <f t="shared" si="405"/>
        <v>0.90423455725502655</v>
      </c>
      <c r="Q194" s="87">
        <f t="shared" si="406"/>
        <v>3.2723641810012256E-2</v>
      </c>
      <c r="R194" s="96">
        <f t="shared" si="407"/>
        <v>6.3041800934961145E-2</v>
      </c>
      <c r="AB194" s="119">
        <f t="shared" si="408"/>
        <v>104.14285714285714</v>
      </c>
      <c r="AC194" s="120">
        <f t="shared" si="409"/>
        <v>0.42857142857142855</v>
      </c>
      <c r="AL194">
        <f t="shared" si="325"/>
        <v>961868</v>
      </c>
      <c r="AM194">
        <f t="shared" si="367"/>
        <v>6629</v>
      </c>
      <c r="AN194">
        <f t="shared" si="340"/>
        <v>7347.2857142857147</v>
      </c>
      <c r="AO194" s="3">
        <f t="shared" si="339"/>
        <v>8.1578514676852103E-4</v>
      </c>
    </row>
    <row r="195" spans="1:41" ht="13.8" x14ac:dyDescent="0.25">
      <c r="A195" s="95">
        <v>44053</v>
      </c>
      <c r="B195" s="81">
        <v>22106</v>
      </c>
      <c r="C195" s="81">
        <v>723</v>
      </c>
      <c r="D195" s="81">
        <v>20010</v>
      </c>
      <c r="E195" s="81">
        <v>965758</v>
      </c>
      <c r="F195" s="81">
        <f t="shared" si="396"/>
        <v>73</v>
      </c>
      <c r="G195" s="81">
        <f t="shared" si="397"/>
        <v>2</v>
      </c>
      <c r="H195" s="81">
        <f t="shared" si="398"/>
        <v>87</v>
      </c>
      <c r="I195" s="81">
        <f t="shared" si="399"/>
        <v>1373</v>
      </c>
      <c r="J195" s="82">
        <f t="shared" si="400"/>
        <v>5.2684681867561645E-2</v>
      </c>
      <c r="K195" s="82">
        <f t="shared" si="401"/>
        <v>1.4398848092152627E-3</v>
      </c>
      <c r="L195" s="82">
        <f t="shared" si="402"/>
        <v>6.2634989200863925E-2</v>
      </c>
      <c r="M195" s="81">
        <f t="shared" si="403"/>
        <v>0.82223621476452957</v>
      </c>
      <c r="N195" s="84">
        <f t="shared" si="404"/>
        <v>3.2706052655387681E-2</v>
      </c>
      <c r="O195" s="84"/>
      <c r="P195" s="85">
        <f t="shared" si="405"/>
        <v>0.90518411291052203</v>
      </c>
      <c r="Q195" s="87">
        <f t="shared" si="406"/>
        <v>3.2706052655387681E-2</v>
      </c>
      <c r="R195" s="96">
        <f t="shared" si="407"/>
        <v>6.2109834434090239E-2</v>
      </c>
      <c r="AB195" s="119">
        <f t="shared" si="408"/>
        <v>103</v>
      </c>
      <c r="AC195" s="120">
        <f t="shared" si="409"/>
        <v>0.7142857142857143</v>
      </c>
      <c r="AL195">
        <f t="shared" si="325"/>
        <v>965758</v>
      </c>
      <c r="AM195">
        <f t="shared" si="367"/>
        <v>3890</v>
      </c>
      <c r="AN195">
        <f t="shared" si="340"/>
        <v>6997.1428571428569</v>
      </c>
      <c r="AO195" s="3">
        <f t="shared" si="339"/>
        <v>7.769080221796613E-4</v>
      </c>
    </row>
    <row r="196" spans="1:41" ht="13.8" x14ac:dyDescent="0.25">
      <c r="A196" s="95">
        <v>44054</v>
      </c>
      <c r="B196" s="81">
        <v>22245</v>
      </c>
      <c r="C196" s="81">
        <v>723</v>
      </c>
      <c r="D196" s="81">
        <v>20123</v>
      </c>
      <c r="E196" s="81">
        <v>974508</v>
      </c>
      <c r="F196" s="81">
        <f t="shared" si="396"/>
        <v>139</v>
      </c>
      <c r="G196" s="81">
        <f t="shared" si="397"/>
        <v>0</v>
      </c>
      <c r="H196" s="81">
        <f t="shared" si="398"/>
        <v>113</v>
      </c>
      <c r="I196" s="81">
        <f t="shared" si="399"/>
        <v>1399</v>
      </c>
      <c r="J196" s="82">
        <f t="shared" si="400"/>
        <v>0.10148726279206657</v>
      </c>
      <c r="K196" s="82">
        <f t="shared" si="401"/>
        <v>0</v>
      </c>
      <c r="L196" s="82">
        <f t="shared" si="402"/>
        <v>8.2301529497450843E-2</v>
      </c>
      <c r="M196" s="81">
        <f t="shared" si="403"/>
        <v>1.2331151487921008</v>
      </c>
      <c r="N196" s="84">
        <f t="shared" si="404"/>
        <v>3.2501685772083615E-2</v>
      </c>
      <c r="O196" s="84"/>
      <c r="P196" s="85">
        <f t="shared" si="405"/>
        <v>0.90460777702854578</v>
      </c>
      <c r="Q196" s="87">
        <f t="shared" si="406"/>
        <v>3.2501685772083615E-2</v>
      </c>
      <c r="R196" s="96">
        <f t="shared" si="407"/>
        <v>6.2890537199370655E-2</v>
      </c>
      <c r="AB196" s="119">
        <f t="shared" si="408"/>
        <v>109.14285714285714</v>
      </c>
      <c r="AC196" s="120">
        <f t="shared" si="409"/>
        <v>0.5714285714285714</v>
      </c>
      <c r="AL196">
        <f t="shared" si="325"/>
        <v>974508</v>
      </c>
      <c r="AM196">
        <f t="shared" si="367"/>
        <v>8750</v>
      </c>
      <c r="AN196">
        <f t="shared" si="340"/>
        <v>7229.4285714285716</v>
      </c>
      <c r="AO196" s="3">
        <f t="shared" si="339"/>
        <v>8.0269921131939442E-4</v>
      </c>
    </row>
    <row r="197" spans="1:41" ht="13.8" x14ac:dyDescent="0.25">
      <c r="A197" s="95">
        <v>44055</v>
      </c>
      <c r="B197" s="81">
        <v>22439</v>
      </c>
      <c r="C197" s="81">
        <v>724</v>
      </c>
      <c r="D197" s="81">
        <v>20268</v>
      </c>
      <c r="E197" s="81">
        <v>983018</v>
      </c>
      <c r="F197" s="81">
        <f t="shared" si="396"/>
        <v>194</v>
      </c>
      <c r="G197" s="81">
        <f t="shared" si="397"/>
        <v>1</v>
      </c>
      <c r="H197" s="81">
        <f t="shared" si="398"/>
        <v>145</v>
      </c>
      <c r="I197" s="81">
        <f t="shared" si="399"/>
        <v>1447</v>
      </c>
      <c r="J197" s="82">
        <f t="shared" si="400"/>
        <v>0.13901383068005135</v>
      </c>
      <c r="K197" s="82">
        <f t="shared" si="401"/>
        <v>7.1479628305932811E-4</v>
      </c>
      <c r="L197" s="82">
        <f t="shared" si="402"/>
        <v>0.10364546104360257</v>
      </c>
      <c r="M197" s="81">
        <f t="shared" si="403"/>
        <v>1.3320571857629577</v>
      </c>
      <c r="N197" s="84">
        <f t="shared" si="404"/>
        <v>3.2265252462230935E-2</v>
      </c>
      <c r="O197" s="84"/>
      <c r="P197" s="85">
        <f t="shared" si="405"/>
        <v>0.90324880787913897</v>
      </c>
      <c r="Q197" s="87">
        <f t="shared" si="406"/>
        <v>3.2265252462230935E-2</v>
      </c>
      <c r="R197" s="96">
        <f t="shared" si="407"/>
        <v>6.4485939658630143E-2</v>
      </c>
      <c r="AB197" s="119">
        <f t="shared" si="408"/>
        <v>124.71428571428571</v>
      </c>
      <c r="AC197" s="120">
        <f t="shared" si="409"/>
        <v>0.7142857142857143</v>
      </c>
      <c r="AL197">
        <f t="shared" si="325"/>
        <v>983018</v>
      </c>
      <c r="AM197">
        <f t="shared" si="367"/>
        <v>8510</v>
      </c>
      <c r="AN197">
        <f t="shared" si="340"/>
        <v>8445.1428571428569</v>
      </c>
      <c r="AO197" s="3">
        <f t="shared" si="339"/>
        <v>9.3768261819462755E-4</v>
      </c>
    </row>
    <row r="198" spans="1:41" ht="13.8" x14ac:dyDescent="0.25">
      <c r="A198" s="95">
        <v>44056</v>
      </c>
      <c r="B198" s="81">
        <v>22594</v>
      </c>
      <c r="C198" s="81">
        <v>725</v>
      </c>
      <c r="D198" s="81">
        <v>20346</v>
      </c>
      <c r="E198" s="81">
        <v>991508</v>
      </c>
      <c r="F198" s="81">
        <f t="shared" ref="F198:F207" si="410">B198-B197</f>
        <v>155</v>
      </c>
      <c r="G198" s="81">
        <f t="shared" ref="G198:G207" si="411">C198-C197</f>
        <v>1</v>
      </c>
      <c r="H198" s="81">
        <f t="shared" ref="H198:H207" si="412">D198-D197</f>
        <v>78</v>
      </c>
      <c r="I198" s="81">
        <f t="shared" ref="I198:I207" si="413">B198-C198-D198</f>
        <v>1523</v>
      </c>
      <c r="J198" s="82">
        <f t="shared" ref="J198:J207" si="414">F198/I197*$B$2/($B$2-B197)</f>
        <v>0.10738572180787942</v>
      </c>
      <c r="K198" s="82">
        <f t="shared" ref="K198:K207" si="415">G198/I197</f>
        <v>6.9108500345542499E-4</v>
      </c>
      <c r="L198" s="82">
        <f t="shared" ref="L198:L207" si="416">H198/I197</f>
        <v>5.3904630269523149E-2</v>
      </c>
      <c r="M198" s="81">
        <f t="shared" ref="M198:M207" si="417">J198/(K198+L198)</f>
        <v>1.9669258158987535</v>
      </c>
      <c r="N198" s="84">
        <f t="shared" ref="N198:N207" si="418">C198/B198</f>
        <v>3.2088164999557404E-2</v>
      </c>
      <c r="O198" s="84"/>
      <c r="P198" s="85">
        <f t="shared" ref="P198:P207" si="419">D198/B198</f>
        <v>0.90050455873240687</v>
      </c>
      <c r="Q198" s="87">
        <f t="shared" ref="Q198:Q207" si="420">N198</f>
        <v>3.2088164999557404E-2</v>
      </c>
      <c r="R198" s="96">
        <f t="shared" ref="R198:R207" si="421">IF(P198="","",1-SUM(P198:Q198))</f>
        <v>6.7407276268035776E-2</v>
      </c>
      <c r="AB198" s="119">
        <f t="shared" ref="AB198:AB207" si="422">AVERAGE(F192:F198)</f>
        <v>128.28571428571428</v>
      </c>
      <c r="AC198" s="120">
        <f t="shared" ref="AC198:AC207" si="423">AVERAGE(G192:G198)</f>
        <v>0.8571428571428571</v>
      </c>
      <c r="AL198">
        <f t="shared" ref="AL198:AL227" si="424">IF(E198="",AL197,E198)</f>
        <v>991508</v>
      </c>
      <c r="AM198">
        <f t="shared" si="367"/>
        <v>8490</v>
      </c>
      <c r="AN198">
        <f t="shared" si="340"/>
        <v>7747.5714285714284</v>
      </c>
      <c r="AO198" s="3">
        <f t="shared" si="339"/>
        <v>8.6022974207573648E-4</v>
      </c>
    </row>
    <row r="199" spans="1:41" ht="13.8" x14ac:dyDescent="0.25">
      <c r="A199" s="95">
        <v>44057</v>
      </c>
      <c r="B199" s="81">
        <v>22876</v>
      </c>
      <c r="C199" s="81">
        <v>725</v>
      </c>
      <c r="D199" s="81">
        <v>20499</v>
      </c>
      <c r="E199" s="81">
        <v>1003432</v>
      </c>
      <c r="F199" s="81">
        <f t="shared" si="410"/>
        <v>282</v>
      </c>
      <c r="G199" s="81">
        <f t="shared" si="411"/>
        <v>0</v>
      </c>
      <c r="H199" s="81">
        <f t="shared" si="412"/>
        <v>153</v>
      </c>
      <c r="I199" s="81">
        <f t="shared" si="413"/>
        <v>1652</v>
      </c>
      <c r="J199" s="82">
        <f t="shared" si="414"/>
        <v>0.18562654078597135</v>
      </c>
      <c r="K199" s="82">
        <f t="shared" si="415"/>
        <v>0</v>
      </c>
      <c r="L199" s="82">
        <f t="shared" si="416"/>
        <v>0.10045961917268549</v>
      </c>
      <c r="M199" s="81">
        <f t="shared" si="417"/>
        <v>1.8477726903074141</v>
      </c>
      <c r="N199" s="84">
        <f t="shared" si="418"/>
        <v>3.169260360202833E-2</v>
      </c>
      <c r="O199" s="84"/>
      <c r="P199" s="85">
        <f t="shared" si="419"/>
        <v>0.89609197412134989</v>
      </c>
      <c r="Q199" s="87">
        <f t="shared" si="420"/>
        <v>3.169260360202833E-2</v>
      </c>
      <c r="R199" s="96">
        <f t="shared" si="421"/>
        <v>7.221542227662181E-2</v>
      </c>
      <c r="AB199" s="119">
        <f t="shared" si="422"/>
        <v>148.42857142857142</v>
      </c>
      <c r="AC199" s="120">
        <f t="shared" si="423"/>
        <v>0.7142857142857143</v>
      </c>
      <c r="AL199">
        <f t="shared" si="424"/>
        <v>1003432</v>
      </c>
      <c r="AM199">
        <f t="shared" si="367"/>
        <v>11924</v>
      </c>
      <c r="AN199">
        <f t="shared" si="340"/>
        <v>8018.1428571428569</v>
      </c>
      <c r="AO199" s="3">
        <f t="shared" si="339"/>
        <v>8.9027187751894346E-4</v>
      </c>
    </row>
    <row r="200" spans="1:41" ht="13.8" x14ac:dyDescent="0.25">
      <c r="A200" s="95">
        <v>44058</v>
      </c>
      <c r="B200" s="81">
        <v>23179</v>
      </c>
      <c r="C200" s="81">
        <v>728</v>
      </c>
      <c r="D200" s="81">
        <v>20627</v>
      </c>
      <c r="E200" s="81">
        <v>1009354</v>
      </c>
      <c r="F200" s="81">
        <f t="shared" si="410"/>
        <v>303</v>
      </c>
      <c r="G200" s="81">
        <f t="shared" si="411"/>
        <v>3</v>
      </c>
      <c r="H200" s="81">
        <f t="shared" si="412"/>
        <v>128</v>
      </c>
      <c r="I200" s="81">
        <f t="shared" si="413"/>
        <v>1824</v>
      </c>
      <c r="J200" s="82">
        <f t="shared" si="414"/>
        <v>0.18388109644554368</v>
      </c>
      <c r="K200" s="82">
        <f t="shared" si="415"/>
        <v>1.8159806295399517E-3</v>
      </c>
      <c r="L200" s="82">
        <f t="shared" si="416"/>
        <v>7.7481840193704604E-2</v>
      </c>
      <c r="M200" s="81">
        <f t="shared" si="417"/>
        <v>2.318866956702581</v>
      </c>
      <c r="N200" s="84">
        <f t="shared" si="418"/>
        <v>3.1407739764441951E-2</v>
      </c>
      <c r="O200" s="84"/>
      <c r="P200" s="85">
        <f t="shared" si="419"/>
        <v>0.88990034082574743</v>
      </c>
      <c r="Q200" s="87">
        <f t="shared" si="420"/>
        <v>3.1407739764441951E-2</v>
      </c>
      <c r="R200" s="96">
        <f t="shared" si="421"/>
        <v>7.8691919409810573E-2</v>
      </c>
      <c r="AB200" s="119">
        <f t="shared" si="422"/>
        <v>180</v>
      </c>
      <c r="AC200" s="120">
        <f t="shared" si="423"/>
        <v>1</v>
      </c>
      <c r="AL200">
        <f t="shared" si="424"/>
        <v>1009354</v>
      </c>
      <c r="AM200">
        <f t="shared" si="367"/>
        <v>5922</v>
      </c>
      <c r="AN200">
        <f t="shared" si="340"/>
        <v>7730.7142857142853</v>
      </c>
      <c r="AO200" s="3">
        <f t="shared" si="339"/>
        <v>8.5835805676301284E-4</v>
      </c>
    </row>
    <row r="201" spans="1:41" ht="13.8" x14ac:dyDescent="0.25">
      <c r="A201" s="95">
        <v>44059</v>
      </c>
      <c r="B201" s="81">
        <v>23370</v>
      </c>
      <c r="C201" s="81">
        <v>728</v>
      </c>
      <c r="D201" s="81">
        <v>20681</v>
      </c>
      <c r="E201" s="81">
        <v>1018490</v>
      </c>
      <c r="F201" s="81">
        <f t="shared" si="410"/>
        <v>191</v>
      </c>
      <c r="G201" s="81">
        <f t="shared" si="411"/>
        <v>0</v>
      </c>
      <c r="H201" s="81">
        <f t="shared" si="412"/>
        <v>54</v>
      </c>
      <c r="I201" s="81">
        <f t="shared" si="413"/>
        <v>1961</v>
      </c>
      <c r="J201" s="82">
        <f t="shared" si="414"/>
        <v>0.1049851035063364</v>
      </c>
      <c r="K201" s="82">
        <f t="shared" si="415"/>
        <v>0</v>
      </c>
      <c r="L201" s="82">
        <f t="shared" si="416"/>
        <v>2.9605263157894735E-2</v>
      </c>
      <c r="M201" s="81">
        <f t="shared" si="417"/>
        <v>3.5461634962140298</v>
      </c>
      <c r="N201" s="84">
        <f t="shared" si="418"/>
        <v>3.1151048352588789E-2</v>
      </c>
      <c r="O201" s="84"/>
      <c r="P201" s="85">
        <f t="shared" si="419"/>
        <v>0.88493795464270431</v>
      </c>
      <c r="Q201" s="87">
        <f t="shared" si="420"/>
        <v>3.1151048352588789E-2</v>
      </c>
      <c r="R201" s="96">
        <f t="shared" si="421"/>
        <v>8.3910997004706944E-2</v>
      </c>
      <c r="AB201" s="119">
        <f t="shared" si="422"/>
        <v>191</v>
      </c>
      <c r="AC201" s="120">
        <f t="shared" si="423"/>
        <v>1</v>
      </c>
      <c r="AL201">
        <f t="shared" si="424"/>
        <v>1018490</v>
      </c>
      <c r="AM201">
        <f t="shared" si="367"/>
        <v>9136</v>
      </c>
      <c r="AN201">
        <f t="shared" si="340"/>
        <v>8088.8571428571431</v>
      </c>
      <c r="AO201" s="3">
        <f t="shared" si="339"/>
        <v>8.9812343878841946E-4</v>
      </c>
    </row>
    <row r="202" spans="1:41" ht="13.8" x14ac:dyDescent="0.25">
      <c r="A202" s="95">
        <v>44060</v>
      </c>
      <c r="B202" s="81">
        <v>23534</v>
      </c>
      <c r="C202" s="81">
        <v>729</v>
      </c>
      <c r="D202" s="81">
        <v>20765</v>
      </c>
      <c r="E202" s="81">
        <v>1024067</v>
      </c>
      <c r="F202" s="81">
        <f t="shared" si="410"/>
        <v>164</v>
      </c>
      <c r="G202" s="81">
        <f t="shared" si="411"/>
        <v>1</v>
      </c>
      <c r="H202" s="81">
        <f t="shared" si="412"/>
        <v>84</v>
      </c>
      <c r="I202" s="81">
        <f t="shared" si="413"/>
        <v>2040</v>
      </c>
      <c r="J202" s="82">
        <f t="shared" si="414"/>
        <v>8.3848372215884148E-2</v>
      </c>
      <c r="K202" s="82">
        <f t="shared" si="415"/>
        <v>5.099439061703213E-4</v>
      </c>
      <c r="L202" s="82">
        <f t="shared" si="416"/>
        <v>4.2835288118306988E-2</v>
      </c>
      <c r="M202" s="81">
        <f t="shared" si="417"/>
        <v>1.9344312695923391</v>
      </c>
      <c r="N202" s="84">
        <f t="shared" si="418"/>
        <v>3.0976459590379875E-2</v>
      </c>
      <c r="O202" s="84"/>
      <c r="P202" s="85">
        <f t="shared" si="419"/>
        <v>0.8823404436134954</v>
      </c>
      <c r="Q202" s="87">
        <f t="shared" si="420"/>
        <v>3.0976459590379875E-2</v>
      </c>
      <c r="R202" s="96">
        <f t="shared" si="421"/>
        <v>8.6683096796124737E-2</v>
      </c>
      <c r="AB202" s="119">
        <f t="shared" si="422"/>
        <v>204</v>
      </c>
      <c r="AC202" s="120">
        <f t="shared" si="423"/>
        <v>0.8571428571428571</v>
      </c>
      <c r="AL202">
        <f t="shared" si="424"/>
        <v>1024067</v>
      </c>
      <c r="AM202">
        <f t="shared" si="367"/>
        <v>5577</v>
      </c>
      <c r="AN202">
        <f t="shared" si="340"/>
        <v>8329.8571428571431</v>
      </c>
      <c r="AO202" s="3">
        <f t="shared" si="339"/>
        <v>9.2488219406439099E-4</v>
      </c>
    </row>
    <row r="203" spans="1:41" ht="13.8" x14ac:dyDescent="0.25">
      <c r="A203" s="95">
        <v>44061</v>
      </c>
      <c r="B203" s="81">
        <v>23829</v>
      </c>
      <c r="C203" s="81">
        <v>729</v>
      </c>
      <c r="D203" s="81">
        <v>20870</v>
      </c>
      <c r="E203" s="81">
        <v>1037888</v>
      </c>
      <c r="F203" s="81">
        <f t="shared" si="410"/>
        <v>295</v>
      </c>
      <c r="G203" s="81">
        <f t="shared" si="411"/>
        <v>0</v>
      </c>
      <c r="H203" s="81">
        <f t="shared" si="412"/>
        <v>105</v>
      </c>
      <c r="I203" s="81">
        <f t="shared" si="413"/>
        <v>2230</v>
      </c>
      <c r="J203" s="82">
        <f t="shared" si="414"/>
        <v>0.14498669791902521</v>
      </c>
      <c r="K203" s="82">
        <f t="shared" si="415"/>
        <v>0</v>
      </c>
      <c r="L203" s="82">
        <f t="shared" si="416"/>
        <v>5.1470588235294115E-2</v>
      </c>
      <c r="M203" s="81">
        <f t="shared" si="417"/>
        <v>2.8168844167124902</v>
      </c>
      <c r="N203" s="84">
        <f t="shared" si="418"/>
        <v>3.0592974946493767E-2</v>
      </c>
      <c r="O203" s="84"/>
      <c r="P203" s="85">
        <f t="shared" si="419"/>
        <v>0.87582357631457464</v>
      </c>
      <c r="Q203" s="87">
        <f t="shared" si="420"/>
        <v>3.0592974946493767E-2</v>
      </c>
      <c r="R203" s="96">
        <f t="shared" si="421"/>
        <v>9.3583448738931541E-2</v>
      </c>
      <c r="AB203" s="119">
        <f t="shared" si="422"/>
        <v>226.28571428571428</v>
      </c>
      <c r="AC203" s="120">
        <f t="shared" si="423"/>
        <v>0.8571428571428571</v>
      </c>
      <c r="AL203">
        <f t="shared" si="424"/>
        <v>1037888</v>
      </c>
      <c r="AM203">
        <f t="shared" si="367"/>
        <v>13821</v>
      </c>
      <c r="AN203">
        <f t="shared" si="340"/>
        <v>9054.2857142857138</v>
      </c>
      <c r="AO203" s="3">
        <f t="shared" si="339"/>
        <v>1.005317077291689E-3</v>
      </c>
    </row>
    <row r="204" spans="1:41" ht="13.8" x14ac:dyDescent="0.25">
      <c r="A204" s="95">
        <v>44062</v>
      </c>
      <c r="B204" s="81">
        <v>24084</v>
      </c>
      <c r="C204" s="81">
        <v>729</v>
      </c>
      <c r="D204" s="81">
        <v>20958</v>
      </c>
      <c r="E204" s="81">
        <v>1048216</v>
      </c>
      <c r="F204" s="81">
        <f t="shared" si="410"/>
        <v>255</v>
      </c>
      <c r="G204" s="81">
        <f t="shared" si="411"/>
        <v>0</v>
      </c>
      <c r="H204" s="81">
        <f t="shared" si="412"/>
        <v>88</v>
      </c>
      <c r="I204" s="81">
        <f t="shared" si="413"/>
        <v>2397</v>
      </c>
      <c r="J204" s="82">
        <f t="shared" si="414"/>
        <v>0.11465312339134284</v>
      </c>
      <c r="K204" s="82">
        <f t="shared" si="415"/>
        <v>0</v>
      </c>
      <c r="L204" s="82">
        <f t="shared" si="416"/>
        <v>3.9461883408071746E-2</v>
      </c>
      <c r="M204" s="81">
        <f t="shared" si="417"/>
        <v>2.9054143768488019</v>
      </c>
      <c r="N204" s="84">
        <f t="shared" si="418"/>
        <v>3.0269058295964126E-2</v>
      </c>
      <c r="O204" s="84"/>
      <c r="P204" s="85">
        <f t="shared" si="419"/>
        <v>0.87020428500249125</v>
      </c>
      <c r="Q204" s="87">
        <f t="shared" si="420"/>
        <v>3.0269058295964126E-2</v>
      </c>
      <c r="R204" s="96">
        <f t="shared" si="421"/>
        <v>9.9526656701544591E-2</v>
      </c>
      <c r="AB204" s="119">
        <f t="shared" si="422"/>
        <v>235</v>
      </c>
      <c r="AC204" s="120">
        <f t="shared" si="423"/>
        <v>0.7142857142857143</v>
      </c>
      <c r="AL204">
        <f t="shared" si="424"/>
        <v>1048216</v>
      </c>
      <c r="AM204">
        <f t="shared" si="367"/>
        <v>10328</v>
      </c>
      <c r="AN204">
        <f t="shared" si="340"/>
        <v>9314</v>
      </c>
      <c r="AO204" s="3">
        <f t="shared" ref="AO204:AO227" si="425">AN204/$B$2</f>
        <v>1.0341537204995826E-3</v>
      </c>
    </row>
    <row r="205" spans="1:41" ht="13.8" x14ac:dyDescent="0.25">
      <c r="A205" s="95">
        <v>44063</v>
      </c>
      <c r="B205" s="81">
        <v>24431</v>
      </c>
      <c r="C205" s="81">
        <v>729</v>
      </c>
      <c r="D205" s="81">
        <v>21093</v>
      </c>
      <c r="E205" s="81">
        <v>1061437</v>
      </c>
      <c r="F205" s="81">
        <f t="shared" si="410"/>
        <v>347</v>
      </c>
      <c r="G205" s="81">
        <f t="shared" si="411"/>
        <v>0</v>
      </c>
      <c r="H205" s="81">
        <f t="shared" si="412"/>
        <v>135</v>
      </c>
      <c r="I205" s="81">
        <f t="shared" si="413"/>
        <v>2609</v>
      </c>
      <c r="J205" s="82">
        <f t="shared" si="414"/>
        <v>0.14515244069255151</v>
      </c>
      <c r="K205" s="82">
        <f t="shared" si="415"/>
        <v>0</v>
      </c>
      <c r="L205" s="82">
        <f t="shared" si="416"/>
        <v>5.6320400500625784E-2</v>
      </c>
      <c r="M205" s="81">
        <f t="shared" si="417"/>
        <v>2.577262224741081</v>
      </c>
      <c r="N205" s="84">
        <f t="shared" si="418"/>
        <v>2.9839138799066758E-2</v>
      </c>
      <c r="O205" s="84"/>
      <c r="P205" s="85">
        <f t="shared" si="419"/>
        <v>0.86337030821497274</v>
      </c>
      <c r="Q205" s="87">
        <f t="shared" si="420"/>
        <v>2.9839138799066758E-2</v>
      </c>
      <c r="R205" s="96">
        <f t="shared" si="421"/>
        <v>0.10679055298596052</v>
      </c>
      <c r="AB205" s="119">
        <f t="shared" si="422"/>
        <v>262.42857142857144</v>
      </c>
      <c r="AC205" s="120">
        <f t="shared" si="423"/>
        <v>0.5714285714285714</v>
      </c>
      <c r="AL205">
        <f t="shared" si="424"/>
        <v>1061437</v>
      </c>
      <c r="AM205">
        <f t="shared" si="367"/>
        <v>13221</v>
      </c>
      <c r="AN205">
        <f t="shared" ref="AN205:AN227" si="426">AVERAGE(AM199:AM205)</f>
        <v>9989.8571428571431</v>
      </c>
      <c r="AO205" s="3">
        <f t="shared" si="425"/>
        <v>1.1091956121478468E-3</v>
      </c>
    </row>
    <row r="206" spans="1:41" ht="13.8" x14ac:dyDescent="0.25">
      <c r="A206" s="95">
        <v>44064</v>
      </c>
      <c r="B206" s="81">
        <v>24762</v>
      </c>
      <c r="C206" s="81">
        <v>730</v>
      </c>
      <c r="D206" s="81">
        <v>21260</v>
      </c>
      <c r="E206" s="81">
        <v>1075409</v>
      </c>
      <c r="F206" s="81">
        <f t="shared" si="410"/>
        <v>331</v>
      </c>
      <c r="G206" s="81">
        <f t="shared" si="411"/>
        <v>1</v>
      </c>
      <c r="H206" s="81">
        <f t="shared" si="412"/>
        <v>167</v>
      </c>
      <c r="I206" s="81">
        <f t="shared" si="413"/>
        <v>2772</v>
      </c>
      <c r="J206" s="82">
        <f t="shared" si="414"/>
        <v>0.12721361511450227</v>
      </c>
      <c r="K206" s="82">
        <f t="shared" si="415"/>
        <v>3.8328861632809508E-4</v>
      </c>
      <c r="L206" s="82">
        <f t="shared" si="416"/>
        <v>6.4009198926791869E-2</v>
      </c>
      <c r="M206" s="81">
        <f t="shared" si="417"/>
        <v>1.9755971537722408</v>
      </c>
      <c r="N206" s="84">
        <f t="shared" si="418"/>
        <v>2.9480655843631371E-2</v>
      </c>
      <c r="O206" s="84"/>
      <c r="P206" s="85">
        <f t="shared" si="419"/>
        <v>0.858573620870689</v>
      </c>
      <c r="Q206" s="87">
        <f t="shared" si="420"/>
        <v>2.9480655843631371E-2</v>
      </c>
      <c r="R206" s="96">
        <f t="shared" si="421"/>
        <v>0.11194572328567964</v>
      </c>
      <c r="AB206" s="119">
        <f t="shared" si="422"/>
        <v>269.42857142857144</v>
      </c>
      <c r="AC206" s="120">
        <f t="shared" si="423"/>
        <v>0.7142857142857143</v>
      </c>
      <c r="AL206">
        <f t="shared" si="424"/>
        <v>1075409</v>
      </c>
      <c r="AM206">
        <f t="shared" si="367"/>
        <v>13972</v>
      </c>
      <c r="AN206">
        <f t="shared" si="426"/>
        <v>10282.428571428571</v>
      </c>
      <c r="AO206" s="3">
        <f t="shared" si="425"/>
        <v>1.1416804555415573E-3</v>
      </c>
    </row>
    <row r="207" spans="1:41" ht="13.8" x14ac:dyDescent="0.25">
      <c r="A207" s="95">
        <v>44065</v>
      </c>
      <c r="B207" s="81">
        <v>25062</v>
      </c>
      <c r="C207" s="81">
        <v>732</v>
      </c>
      <c r="D207" s="81">
        <v>21406</v>
      </c>
      <c r="E207" s="81">
        <v>1087155</v>
      </c>
      <c r="F207" s="81">
        <f t="shared" si="410"/>
        <v>300</v>
      </c>
      <c r="G207" s="81">
        <f t="shared" si="411"/>
        <v>2</v>
      </c>
      <c r="H207" s="81">
        <f t="shared" si="412"/>
        <v>146</v>
      </c>
      <c r="I207" s="81">
        <f t="shared" si="413"/>
        <v>2924</v>
      </c>
      <c r="J207" s="82">
        <f t="shared" si="414"/>
        <v>0.10852348038468695</v>
      </c>
      <c r="K207" s="82">
        <f t="shared" si="415"/>
        <v>7.215007215007215E-4</v>
      </c>
      <c r="L207" s="82">
        <f t="shared" si="416"/>
        <v>5.2669552669552672E-2</v>
      </c>
      <c r="M207" s="81">
        <f t="shared" si="417"/>
        <v>2.0326154569348125</v>
      </c>
      <c r="N207" s="84">
        <f t="shared" si="418"/>
        <v>2.9207565238209242E-2</v>
      </c>
      <c r="O207" s="84"/>
      <c r="P207" s="85">
        <f t="shared" si="419"/>
        <v>0.85412177799058331</v>
      </c>
      <c r="Q207" s="87">
        <f t="shared" si="420"/>
        <v>2.9207565238209242E-2</v>
      </c>
      <c r="R207" s="96">
        <f t="shared" si="421"/>
        <v>0.11667065677120747</v>
      </c>
      <c r="AB207" s="119">
        <f t="shared" si="422"/>
        <v>269</v>
      </c>
      <c r="AC207" s="120">
        <f t="shared" si="423"/>
        <v>0.5714285714285714</v>
      </c>
      <c r="AL207">
        <f t="shared" si="424"/>
        <v>1087155</v>
      </c>
      <c r="AM207">
        <f t="shared" si="367"/>
        <v>11746</v>
      </c>
      <c r="AN207">
        <f t="shared" si="426"/>
        <v>11114.428571428571</v>
      </c>
      <c r="AO207" s="3">
        <f t="shared" si="425"/>
        <v>1.2340592289424219E-3</v>
      </c>
    </row>
    <row r="208" spans="1:41" ht="13.8" x14ac:dyDescent="0.25">
      <c r="A208" s="95">
        <v>44066</v>
      </c>
      <c r="B208" s="81">
        <v>25253</v>
      </c>
      <c r="C208" s="81">
        <v>732</v>
      </c>
      <c r="D208" s="81">
        <v>21558</v>
      </c>
      <c r="E208" s="81">
        <v>1094987</v>
      </c>
      <c r="F208" s="81">
        <f t="shared" ref="F208:F214" si="427">B208-B207</f>
        <v>191</v>
      </c>
      <c r="G208" s="81">
        <f t="shared" ref="G208:G214" si="428">C208-C207</f>
        <v>0</v>
      </c>
      <c r="H208" s="81">
        <f t="shared" ref="H208:H214" si="429">D208-D207</f>
        <v>152</v>
      </c>
      <c r="I208" s="81">
        <f t="shared" ref="I208:I214" si="430">B208-C208-D208</f>
        <v>2963</v>
      </c>
      <c r="J208" s="82">
        <f t="shared" ref="J208:J214" si="431">F208/I207*$B$2/($B$2-B207)</f>
        <v>6.5503753970034148E-2</v>
      </c>
      <c r="K208" s="82">
        <f t="shared" ref="K208:K214" si="432">G208/I207</f>
        <v>0</v>
      </c>
      <c r="L208" s="82">
        <f t="shared" ref="L208:L214" si="433">H208/I207</f>
        <v>5.1983584131326949E-2</v>
      </c>
      <c r="M208" s="81">
        <f t="shared" ref="M208:M214" si="434">J208/(K208+L208)</f>
        <v>1.2600853724235517</v>
      </c>
      <c r="N208" s="84">
        <f t="shared" ref="N208:N214" si="435">C208/B208</f>
        <v>2.8986655050885043E-2</v>
      </c>
      <c r="O208" s="84"/>
      <c r="P208" s="85">
        <f t="shared" ref="P208:P214" si="436">D208/B208</f>
        <v>0.85368075080188488</v>
      </c>
      <c r="Q208" s="87">
        <f t="shared" ref="Q208:Q214" si="437">N208</f>
        <v>2.8986655050885043E-2</v>
      </c>
      <c r="R208" s="96">
        <f t="shared" ref="R208:R214" si="438">IF(P208="","",1-SUM(P208:Q208))</f>
        <v>0.11733259414723007</v>
      </c>
      <c r="AB208" s="119">
        <f t="shared" ref="AB208:AB214" si="439">AVERAGE(F202:F208)</f>
        <v>269</v>
      </c>
      <c r="AC208" s="120">
        <f t="shared" ref="AC208:AC214" si="440">AVERAGE(G202:G208)</f>
        <v>0.5714285714285714</v>
      </c>
      <c r="AL208">
        <f t="shared" si="424"/>
        <v>1094987</v>
      </c>
      <c r="AM208">
        <f t="shared" si="367"/>
        <v>7832</v>
      </c>
      <c r="AN208">
        <f t="shared" si="426"/>
        <v>10928.142857142857</v>
      </c>
      <c r="AO208" s="3">
        <f t="shared" si="425"/>
        <v>1.2133755200628327E-3</v>
      </c>
    </row>
    <row r="209" spans="1:41" ht="13.8" x14ac:dyDescent="0.25">
      <c r="A209" s="95">
        <v>44067</v>
      </c>
      <c r="B209" s="81">
        <v>25495</v>
      </c>
      <c r="C209" s="81">
        <v>733</v>
      </c>
      <c r="D209" s="81">
        <v>21657</v>
      </c>
      <c r="E209" s="81">
        <v>1101206</v>
      </c>
      <c r="F209" s="81">
        <f t="shared" si="427"/>
        <v>242</v>
      </c>
      <c r="G209" s="81">
        <f t="shared" si="428"/>
        <v>1</v>
      </c>
      <c r="H209" s="81">
        <f t="shared" si="429"/>
        <v>99</v>
      </c>
      <c r="I209" s="81">
        <f t="shared" si="430"/>
        <v>3105</v>
      </c>
      <c r="J209" s="82">
        <f t="shared" si="431"/>
        <v>8.1903628300787651E-2</v>
      </c>
      <c r="K209" s="82">
        <f t="shared" si="432"/>
        <v>3.3749578130273371E-4</v>
      </c>
      <c r="L209" s="82">
        <f t="shared" si="433"/>
        <v>3.341208234897064E-2</v>
      </c>
      <c r="M209" s="81">
        <f t="shared" si="434"/>
        <v>2.426804506552338</v>
      </c>
      <c r="N209" s="84">
        <f t="shared" si="435"/>
        <v>2.875073543832124E-2</v>
      </c>
      <c r="O209" s="84"/>
      <c r="P209" s="85">
        <f t="shared" si="436"/>
        <v>0.84946067856442442</v>
      </c>
      <c r="Q209" s="87">
        <f t="shared" si="437"/>
        <v>2.875073543832124E-2</v>
      </c>
      <c r="R209" s="96">
        <f t="shared" si="438"/>
        <v>0.12178858599725428</v>
      </c>
      <c r="AB209" s="119">
        <f t="shared" si="439"/>
        <v>280.14285714285717</v>
      </c>
      <c r="AC209" s="120">
        <f t="shared" si="440"/>
        <v>0.5714285714285714</v>
      </c>
      <c r="AL209">
        <f t="shared" si="424"/>
        <v>1101206</v>
      </c>
      <c r="AM209">
        <f t="shared" si="367"/>
        <v>6219</v>
      </c>
      <c r="AN209">
        <f t="shared" si="426"/>
        <v>11019.857142857143</v>
      </c>
      <c r="AO209" s="3">
        <f t="shared" si="425"/>
        <v>1.2235587571032441E-3</v>
      </c>
    </row>
    <row r="210" spans="1:41" ht="13.8" x14ac:dyDescent="0.25">
      <c r="A210" s="95">
        <v>44068</v>
      </c>
      <c r="B210" s="81">
        <v>25706</v>
      </c>
      <c r="C210" s="81">
        <v>733</v>
      </c>
      <c r="D210" s="81">
        <v>21888</v>
      </c>
      <c r="E210" s="81">
        <v>1110089</v>
      </c>
      <c r="F210" s="81">
        <f t="shared" si="427"/>
        <v>211</v>
      </c>
      <c r="G210" s="81">
        <f t="shared" si="428"/>
        <v>0</v>
      </c>
      <c r="H210" s="81">
        <f t="shared" si="429"/>
        <v>231</v>
      </c>
      <c r="I210" s="81">
        <f t="shared" si="430"/>
        <v>3085</v>
      </c>
      <c r="J210" s="82">
        <f t="shared" si="431"/>
        <v>6.8147821930812535E-2</v>
      </c>
      <c r="K210" s="82">
        <f t="shared" si="432"/>
        <v>0</v>
      </c>
      <c r="L210" s="82">
        <f t="shared" si="433"/>
        <v>7.4396135265700478E-2</v>
      </c>
      <c r="M210" s="81">
        <f t="shared" si="434"/>
        <v>0.91601293114793481</v>
      </c>
      <c r="N210" s="84">
        <f t="shared" si="435"/>
        <v>2.8514743639617209E-2</v>
      </c>
      <c r="O210" s="84"/>
      <c r="P210" s="85">
        <f t="shared" si="436"/>
        <v>0.85147436396172105</v>
      </c>
      <c r="Q210" s="87">
        <f t="shared" si="437"/>
        <v>2.8514743639617209E-2</v>
      </c>
      <c r="R210" s="96">
        <f t="shared" si="438"/>
        <v>0.12001089239866169</v>
      </c>
      <c r="AB210" s="119">
        <f t="shared" si="439"/>
        <v>268.14285714285717</v>
      </c>
      <c r="AC210" s="120">
        <f t="shared" si="440"/>
        <v>0.5714285714285714</v>
      </c>
      <c r="AL210">
        <f t="shared" si="424"/>
        <v>1110089</v>
      </c>
      <c r="AM210">
        <f t="shared" si="367"/>
        <v>8883</v>
      </c>
      <c r="AN210">
        <f t="shared" si="426"/>
        <v>10314.428571428571</v>
      </c>
      <c r="AO210" s="3">
        <f t="shared" si="425"/>
        <v>1.1452334852877445E-3</v>
      </c>
    </row>
    <row r="211" spans="1:41" ht="13.8" x14ac:dyDescent="0.25">
      <c r="A211" s="95">
        <v>44069</v>
      </c>
      <c r="B211" s="81">
        <v>26033</v>
      </c>
      <c r="C211" s="81">
        <v>733</v>
      </c>
      <c r="D211" s="81">
        <v>22145</v>
      </c>
      <c r="E211" s="81">
        <v>1119199</v>
      </c>
      <c r="F211" s="81">
        <f t="shared" si="427"/>
        <v>327</v>
      </c>
      <c r="G211" s="81">
        <f t="shared" si="428"/>
        <v>0</v>
      </c>
      <c r="H211" s="81">
        <f t="shared" si="429"/>
        <v>257</v>
      </c>
      <c r="I211" s="81">
        <f t="shared" si="430"/>
        <v>3155</v>
      </c>
      <c r="J211" s="82">
        <f t="shared" si="431"/>
        <v>0.10630015970274528</v>
      </c>
      <c r="K211" s="82">
        <f t="shared" si="432"/>
        <v>0</v>
      </c>
      <c r="L211" s="82">
        <f t="shared" si="433"/>
        <v>8.3306320907617498E-2</v>
      </c>
      <c r="M211" s="81">
        <f t="shared" si="434"/>
        <v>1.2760155357313978</v>
      </c>
      <c r="N211" s="84">
        <f t="shared" si="435"/>
        <v>2.8156570506664619E-2</v>
      </c>
      <c r="O211" s="84"/>
      <c r="P211" s="85">
        <f t="shared" si="436"/>
        <v>0.85065109668497674</v>
      </c>
      <c r="Q211" s="87">
        <f t="shared" si="437"/>
        <v>2.8156570506664619E-2</v>
      </c>
      <c r="R211" s="96">
        <f t="shared" si="438"/>
        <v>0.12119233280835862</v>
      </c>
      <c r="AB211" s="119">
        <f t="shared" si="439"/>
        <v>278.42857142857144</v>
      </c>
      <c r="AC211" s="120">
        <f t="shared" si="440"/>
        <v>0.5714285714285714</v>
      </c>
      <c r="AL211">
        <f t="shared" si="424"/>
        <v>1119199</v>
      </c>
      <c r="AM211">
        <f t="shared" si="367"/>
        <v>9110</v>
      </c>
      <c r="AN211">
        <f t="shared" si="426"/>
        <v>10140.428571428571</v>
      </c>
      <c r="AO211" s="3">
        <f t="shared" si="425"/>
        <v>1.125913886042852E-3</v>
      </c>
    </row>
    <row r="212" spans="1:41" ht="13.8" x14ac:dyDescent="0.25">
      <c r="A212" s="95">
        <v>44070</v>
      </c>
      <c r="B212" s="81">
        <v>26361</v>
      </c>
      <c r="C212" s="81">
        <v>733</v>
      </c>
      <c r="D212" s="81">
        <v>22317</v>
      </c>
      <c r="E212" s="81">
        <v>1133243</v>
      </c>
      <c r="F212" s="81">
        <f t="shared" si="427"/>
        <v>328</v>
      </c>
      <c r="G212" s="81">
        <f t="shared" si="428"/>
        <v>0</v>
      </c>
      <c r="H212" s="81">
        <f t="shared" si="429"/>
        <v>172</v>
      </c>
      <c r="I212" s="81">
        <f t="shared" si="430"/>
        <v>3311</v>
      </c>
      <c r="J212" s="82">
        <f t="shared" si="431"/>
        <v>0.10426333839051009</v>
      </c>
      <c r="K212" s="82">
        <f t="shared" si="432"/>
        <v>0</v>
      </c>
      <c r="L212" s="82">
        <f t="shared" si="433"/>
        <v>5.4516640253565771E-2</v>
      </c>
      <c r="M212" s="81">
        <f t="shared" si="434"/>
        <v>1.9125048408259264</v>
      </c>
      <c r="N212" s="84">
        <f t="shared" si="435"/>
        <v>2.7806228898751943E-2</v>
      </c>
      <c r="O212" s="84"/>
      <c r="P212" s="85">
        <f t="shared" si="436"/>
        <v>0.84659155570729483</v>
      </c>
      <c r="Q212" s="87">
        <f t="shared" si="437"/>
        <v>2.7806228898751943E-2</v>
      </c>
      <c r="R212" s="96">
        <f t="shared" si="438"/>
        <v>0.12560221539395322</v>
      </c>
      <c r="AB212" s="119">
        <f t="shared" si="439"/>
        <v>275.71428571428572</v>
      </c>
      <c r="AC212" s="120">
        <f t="shared" si="440"/>
        <v>0.5714285714285714</v>
      </c>
      <c r="AL212">
        <f t="shared" si="424"/>
        <v>1133243</v>
      </c>
      <c r="AM212">
        <f t="shared" si="367"/>
        <v>14044</v>
      </c>
      <c r="AN212">
        <f t="shared" si="426"/>
        <v>10258</v>
      </c>
      <c r="AO212" s="3">
        <f t="shared" si="425"/>
        <v>1.1389680980121021E-3</v>
      </c>
    </row>
    <row r="213" spans="1:41" ht="13.8" x14ac:dyDescent="0.25">
      <c r="A213" s="95">
        <v>44071</v>
      </c>
      <c r="B213" s="81">
        <v>26590</v>
      </c>
      <c r="C213" s="81">
        <v>733</v>
      </c>
      <c r="D213" s="81">
        <v>22594</v>
      </c>
      <c r="E213" s="81">
        <v>1147944</v>
      </c>
      <c r="F213" s="81">
        <f t="shared" si="427"/>
        <v>229</v>
      </c>
      <c r="G213" s="81">
        <f t="shared" si="428"/>
        <v>0</v>
      </c>
      <c r="H213" s="81">
        <f t="shared" si="429"/>
        <v>277</v>
      </c>
      <c r="I213" s="81">
        <f t="shared" si="430"/>
        <v>3263</v>
      </c>
      <c r="J213" s="82">
        <f t="shared" si="431"/>
        <v>6.9366424670932653E-2</v>
      </c>
      <c r="K213" s="82">
        <f t="shared" si="432"/>
        <v>0</v>
      </c>
      <c r="L213" s="82">
        <f t="shared" si="433"/>
        <v>8.3660525520990639E-2</v>
      </c>
      <c r="M213" s="81">
        <f t="shared" si="434"/>
        <v>0.82914163207746572</v>
      </c>
      <c r="N213" s="84">
        <f t="shared" si="435"/>
        <v>2.7566754418954495E-2</v>
      </c>
      <c r="O213" s="84"/>
      <c r="P213" s="85">
        <f t="shared" si="436"/>
        <v>0.84971793907484017</v>
      </c>
      <c r="Q213" s="87">
        <f t="shared" si="437"/>
        <v>2.7566754418954495E-2</v>
      </c>
      <c r="R213" s="96">
        <f t="shared" si="438"/>
        <v>0.12271530650620532</v>
      </c>
      <c r="AB213" s="119">
        <f t="shared" si="439"/>
        <v>261.14285714285717</v>
      </c>
      <c r="AC213" s="120">
        <f t="shared" si="440"/>
        <v>0.42857142857142855</v>
      </c>
      <c r="AL213">
        <f t="shared" si="424"/>
        <v>1147944</v>
      </c>
      <c r="AM213">
        <f t="shared" si="367"/>
        <v>14701</v>
      </c>
      <c r="AN213">
        <f t="shared" si="426"/>
        <v>10362.142857142857</v>
      </c>
      <c r="AO213" s="3">
        <f t="shared" si="425"/>
        <v>1.1505313064271484E-3</v>
      </c>
    </row>
    <row r="214" spans="1:41" ht="13.8" x14ac:dyDescent="0.25">
      <c r="A214" s="95">
        <v>44072</v>
      </c>
      <c r="B214" s="81">
        <v>26985</v>
      </c>
      <c r="C214" s="81">
        <v>733</v>
      </c>
      <c r="D214" s="81">
        <v>22866</v>
      </c>
      <c r="E214" s="81">
        <v>1160743</v>
      </c>
      <c r="F214" s="81">
        <f t="shared" si="427"/>
        <v>395</v>
      </c>
      <c r="G214" s="81">
        <f t="shared" si="428"/>
        <v>0</v>
      </c>
      <c r="H214" s="81">
        <f t="shared" si="429"/>
        <v>272</v>
      </c>
      <c r="I214" s="81">
        <f t="shared" si="430"/>
        <v>3386</v>
      </c>
      <c r="J214" s="82">
        <f t="shared" si="431"/>
        <v>0.12141269680807008</v>
      </c>
      <c r="K214" s="82">
        <f t="shared" si="432"/>
        <v>0</v>
      </c>
      <c r="L214" s="82">
        <f t="shared" si="433"/>
        <v>8.3358872203493722E-2</v>
      </c>
      <c r="M214" s="81">
        <f t="shared" si="434"/>
        <v>1.4565059914879877</v>
      </c>
      <c r="N214" s="84">
        <f t="shared" si="435"/>
        <v>2.7163238836390588E-2</v>
      </c>
      <c r="O214" s="84"/>
      <c r="P214" s="85">
        <f t="shared" si="436"/>
        <v>0.84735964424680377</v>
      </c>
      <c r="Q214" s="87">
        <f t="shared" si="437"/>
        <v>2.7163238836390588E-2</v>
      </c>
      <c r="R214" s="96">
        <f t="shared" si="438"/>
        <v>0.12547711691680563</v>
      </c>
      <c r="AB214" s="119">
        <f t="shared" si="439"/>
        <v>274.71428571428572</v>
      </c>
      <c r="AC214" s="120">
        <f t="shared" si="440"/>
        <v>0.14285714285714285</v>
      </c>
      <c r="AL214">
        <f t="shared" si="424"/>
        <v>1160743</v>
      </c>
      <c r="AM214">
        <f t="shared" si="367"/>
        <v>12799</v>
      </c>
      <c r="AN214">
        <f t="shared" si="426"/>
        <v>10512.571428571429</v>
      </c>
      <c r="AO214" s="3">
        <f t="shared" si="425"/>
        <v>1.1672337185822156E-3</v>
      </c>
    </row>
    <row r="215" spans="1:41" ht="13.8" x14ac:dyDescent="0.25">
      <c r="A215" s="95">
        <v>44073</v>
      </c>
      <c r="B215" s="81">
        <v>27166</v>
      </c>
      <c r="C215" s="81">
        <v>733</v>
      </c>
      <c r="D215" s="81">
        <v>23070</v>
      </c>
      <c r="E215" s="81">
        <v>1172092</v>
      </c>
      <c r="F215" s="81">
        <f t="shared" ref="F215:F221" si="441">B215-B214</f>
        <v>181</v>
      </c>
      <c r="G215" s="81">
        <f t="shared" ref="G215:G221" si="442">C215-C214</f>
        <v>0</v>
      </c>
      <c r="H215" s="81">
        <f t="shared" ref="H215:H221" si="443">D215-D214</f>
        <v>204</v>
      </c>
      <c r="I215" s="81">
        <f t="shared" ref="I215:I221" si="444">B215-C215-D215</f>
        <v>3363</v>
      </c>
      <c r="J215" s="82">
        <f t="shared" ref="J215:J221" si="445">F215/I214*$B$2/($B$2-B214)</f>
        <v>5.3616049194254924E-2</v>
      </c>
      <c r="K215" s="82">
        <f t="shared" ref="K215:K221" si="446">G215/I214</f>
        <v>0</v>
      </c>
      <c r="L215" s="82">
        <f t="shared" ref="L215:L221" si="447">H215/I214</f>
        <v>6.0248080330773772E-2</v>
      </c>
      <c r="M215" s="81">
        <f t="shared" ref="M215:M221" si="448">J215/(K215+L215)</f>
        <v>0.88992128711640772</v>
      </c>
      <c r="N215" s="84">
        <f t="shared" ref="N215:N221" si="449">C215/B215</f>
        <v>2.6982257233306339E-2</v>
      </c>
      <c r="O215" s="84"/>
      <c r="P215" s="85">
        <f t="shared" ref="P215:P221" si="450">D215/B215</f>
        <v>0.84922329382316131</v>
      </c>
      <c r="Q215" s="87">
        <f t="shared" ref="Q215:Q221" si="451">N215</f>
        <v>2.6982257233306339E-2</v>
      </c>
      <c r="R215" s="96">
        <f t="shared" ref="R215:R221" si="452">IF(P215="","",1-SUM(P215:Q215))</f>
        <v>0.12379444894353231</v>
      </c>
      <c r="AB215" s="119">
        <f t="shared" ref="AB215:AB221" si="453">AVERAGE(F209:F215)</f>
        <v>273.28571428571428</v>
      </c>
      <c r="AC215" s="120">
        <f t="shared" ref="AC215:AC221" si="454">AVERAGE(G209:G215)</f>
        <v>0.14285714285714285</v>
      </c>
      <c r="AL215">
        <f t="shared" si="424"/>
        <v>1172092</v>
      </c>
      <c r="AM215">
        <f t="shared" si="367"/>
        <v>11349</v>
      </c>
      <c r="AN215">
        <f t="shared" si="426"/>
        <v>11015</v>
      </c>
      <c r="AO215" s="3">
        <f t="shared" si="425"/>
        <v>1.2230194579453406E-3</v>
      </c>
    </row>
    <row r="216" spans="1:41" ht="13.8" x14ac:dyDescent="0.25">
      <c r="A216" s="95">
        <v>44074</v>
      </c>
      <c r="B216" s="81">
        <v>27438</v>
      </c>
      <c r="C216" s="81">
        <v>733</v>
      </c>
      <c r="D216" s="81">
        <v>23226</v>
      </c>
      <c r="E216" s="81">
        <v>1180711</v>
      </c>
      <c r="F216" s="81">
        <f t="shared" si="441"/>
        <v>272</v>
      </c>
      <c r="G216" s="81">
        <f t="shared" si="442"/>
        <v>0</v>
      </c>
      <c r="H216" s="81">
        <f t="shared" si="443"/>
        <v>156</v>
      </c>
      <c r="I216" s="81">
        <f t="shared" si="444"/>
        <v>3479</v>
      </c>
      <c r="J216" s="82">
        <f t="shared" si="445"/>
        <v>8.1124863459067664E-2</v>
      </c>
      <c r="K216" s="82">
        <f t="shared" si="446"/>
        <v>0</v>
      </c>
      <c r="L216" s="82">
        <f t="shared" si="447"/>
        <v>4.63871543264942E-2</v>
      </c>
      <c r="M216" s="81">
        <f t="shared" si="448"/>
        <v>1.7488648449541317</v>
      </c>
      <c r="N216" s="84">
        <f t="shared" si="449"/>
        <v>2.6714775129382608E-2</v>
      </c>
      <c r="O216" s="84"/>
      <c r="P216" s="85">
        <f t="shared" si="450"/>
        <v>0.84649026897004154</v>
      </c>
      <c r="Q216" s="87">
        <f t="shared" si="451"/>
        <v>2.6714775129382608E-2</v>
      </c>
      <c r="R216" s="96">
        <f t="shared" si="452"/>
        <v>0.12679495590057588</v>
      </c>
      <c r="AB216" s="119">
        <f t="shared" si="453"/>
        <v>277.57142857142856</v>
      </c>
      <c r="AC216" s="120">
        <f t="shared" si="454"/>
        <v>0</v>
      </c>
      <c r="AL216">
        <f t="shared" si="424"/>
        <v>1180711</v>
      </c>
      <c r="AM216">
        <f t="shared" si="367"/>
        <v>8619</v>
      </c>
      <c r="AN216">
        <f t="shared" si="426"/>
        <v>11357.857142857143</v>
      </c>
      <c r="AO216" s="3">
        <f t="shared" si="425"/>
        <v>1.2610876337973453E-3</v>
      </c>
    </row>
    <row r="217" spans="1:41" ht="13.8" x14ac:dyDescent="0.25">
      <c r="A217" s="95">
        <v>44075</v>
      </c>
      <c r="B217" s="81">
        <v>27642</v>
      </c>
      <c r="C217" s="81">
        <v>734</v>
      </c>
      <c r="D217" s="81">
        <v>23565</v>
      </c>
      <c r="E217" s="81">
        <v>1193127</v>
      </c>
      <c r="F217" s="81">
        <f t="shared" si="441"/>
        <v>204</v>
      </c>
      <c r="G217" s="81">
        <f t="shared" si="442"/>
        <v>1</v>
      </c>
      <c r="H217" s="81">
        <f t="shared" si="443"/>
        <v>339</v>
      </c>
      <c r="I217" s="81">
        <f t="shared" si="444"/>
        <v>3343</v>
      </c>
      <c r="J217" s="82">
        <f t="shared" si="445"/>
        <v>5.8816724730205924E-2</v>
      </c>
      <c r="K217" s="82">
        <f t="shared" si="446"/>
        <v>2.8743891922966368E-4</v>
      </c>
      <c r="L217" s="82">
        <f t="shared" si="447"/>
        <v>9.7441793618855993E-2</v>
      </c>
      <c r="M217" s="81">
        <f t="shared" si="448"/>
        <v>0.60183348628348943</v>
      </c>
      <c r="N217" s="84">
        <f t="shared" si="449"/>
        <v>2.6553794949714202E-2</v>
      </c>
      <c r="O217" s="84"/>
      <c r="P217" s="85">
        <f t="shared" si="450"/>
        <v>0.85250705448230957</v>
      </c>
      <c r="Q217" s="87">
        <f t="shared" si="451"/>
        <v>2.6553794949714202E-2</v>
      </c>
      <c r="R217" s="96">
        <f t="shared" si="452"/>
        <v>0.12093915056797622</v>
      </c>
      <c r="AB217" s="119">
        <f t="shared" si="453"/>
        <v>276.57142857142856</v>
      </c>
      <c r="AC217" s="120">
        <f t="shared" si="454"/>
        <v>0.14285714285714285</v>
      </c>
      <c r="AL217">
        <f t="shared" si="424"/>
        <v>1193127</v>
      </c>
      <c r="AM217">
        <f t="shared" si="367"/>
        <v>12416</v>
      </c>
      <c r="AN217">
        <f t="shared" si="426"/>
        <v>11862.571428571429</v>
      </c>
      <c r="AO217" s="3">
        <f t="shared" si="425"/>
        <v>1.3171271609994839E-3</v>
      </c>
    </row>
    <row r="218" spans="1:41" ht="13.8" x14ac:dyDescent="0.25">
      <c r="A218" s="95">
        <v>44076</v>
      </c>
      <c r="B218" s="81">
        <v>27969</v>
      </c>
      <c r="C218" s="81">
        <v>734</v>
      </c>
      <c r="D218" s="81">
        <v>23820</v>
      </c>
      <c r="E218" s="81">
        <v>1210568</v>
      </c>
      <c r="F218" s="81">
        <f t="shared" si="441"/>
        <v>327</v>
      </c>
      <c r="G218" s="81">
        <f t="shared" si="442"/>
        <v>0</v>
      </c>
      <c r="H218" s="81">
        <f t="shared" si="443"/>
        <v>255</v>
      </c>
      <c r="I218" s="81">
        <f t="shared" si="444"/>
        <v>3415</v>
      </c>
      <c r="J218" s="82">
        <f t="shared" si="445"/>
        <v>9.8117470016382921E-2</v>
      </c>
      <c r="K218" s="82">
        <f t="shared" si="446"/>
        <v>0</v>
      </c>
      <c r="L218" s="82">
        <f t="shared" si="447"/>
        <v>7.6278791504636553E-2</v>
      </c>
      <c r="M218" s="81">
        <f t="shared" si="448"/>
        <v>1.2863007931951691</v>
      </c>
      <c r="N218" s="84">
        <f t="shared" si="449"/>
        <v>2.6243340841646107E-2</v>
      </c>
      <c r="O218" s="84"/>
      <c r="P218" s="85">
        <f t="shared" si="450"/>
        <v>0.85165719189102218</v>
      </c>
      <c r="Q218" s="87">
        <f t="shared" si="451"/>
        <v>2.6243340841646107E-2</v>
      </c>
      <c r="R218" s="96">
        <f t="shared" si="452"/>
        <v>0.12209946726733167</v>
      </c>
      <c r="AB218" s="119">
        <f t="shared" si="453"/>
        <v>276.57142857142856</v>
      </c>
      <c r="AC218" s="120">
        <f t="shared" si="454"/>
        <v>0.14285714285714285</v>
      </c>
      <c r="AL218">
        <f t="shared" si="424"/>
        <v>1210568</v>
      </c>
      <c r="AM218">
        <f t="shared" si="367"/>
        <v>17441</v>
      </c>
      <c r="AN218">
        <f t="shared" si="426"/>
        <v>13052.714285714286</v>
      </c>
      <c r="AO218" s="3">
        <f t="shared" si="425"/>
        <v>1.449271316425755E-3</v>
      </c>
    </row>
    <row r="219" spans="1:41" ht="13.8" x14ac:dyDescent="0.25">
      <c r="A219" s="95">
        <v>44077</v>
      </c>
      <c r="B219" s="81">
        <v>28372</v>
      </c>
      <c r="C219" s="81">
        <v>735</v>
      </c>
      <c r="D219" s="81">
        <v>24171</v>
      </c>
      <c r="E219" s="81">
        <v>1225257</v>
      </c>
      <c r="F219" s="81">
        <f t="shared" si="441"/>
        <v>403</v>
      </c>
      <c r="G219" s="81">
        <f t="shared" si="442"/>
        <v>1</v>
      </c>
      <c r="H219" s="81">
        <f t="shared" si="443"/>
        <v>351</v>
      </c>
      <c r="I219" s="81">
        <f t="shared" si="444"/>
        <v>3466</v>
      </c>
      <c r="J219" s="82">
        <f t="shared" si="445"/>
        <v>0.11837639782667081</v>
      </c>
      <c r="K219" s="82">
        <f t="shared" si="446"/>
        <v>2.9282576866764275E-4</v>
      </c>
      <c r="L219" s="82">
        <f t="shared" si="447"/>
        <v>0.10278184480234261</v>
      </c>
      <c r="M219" s="81">
        <f t="shared" si="448"/>
        <v>1.1484528368695477</v>
      </c>
      <c r="N219" s="84">
        <f t="shared" si="449"/>
        <v>2.590582264204145E-2</v>
      </c>
      <c r="O219" s="84"/>
      <c r="P219" s="85">
        <f t="shared" si="450"/>
        <v>0.85193148174256306</v>
      </c>
      <c r="Q219" s="87">
        <f t="shared" si="451"/>
        <v>2.590582264204145E-2</v>
      </c>
      <c r="R219" s="96">
        <f t="shared" si="452"/>
        <v>0.1221626956153955</v>
      </c>
      <c r="AB219" s="119">
        <f t="shared" si="453"/>
        <v>287.28571428571428</v>
      </c>
      <c r="AC219" s="120">
        <f t="shared" si="454"/>
        <v>0.2857142857142857</v>
      </c>
      <c r="AL219">
        <f t="shared" si="424"/>
        <v>1225257</v>
      </c>
      <c r="AM219">
        <f t="shared" si="367"/>
        <v>14689</v>
      </c>
      <c r="AN219">
        <f t="shared" si="426"/>
        <v>13144.857142857143</v>
      </c>
      <c r="AO219" s="3">
        <f t="shared" si="425"/>
        <v>1.4595021386859812E-3</v>
      </c>
    </row>
    <row r="220" spans="1:41" ht="13.8" x14ac:dyDescent="0.25">
      <c r="A220" s="95">
        <v>44078</v>
      </c>
      <c r="B220" s="81">
        <v>28729</v>
      </c>
      <c r="C220" s="81">
        <v>735</v>
      </c>
      <c r="D220" s="81">
        <v>24513</v>
      </c>
      <c r="E220" s="81">
        <v>1236489</v>
      </c>
      <c r="F220" s="81">
        <f t="shared" si="441"/>
        <v>357</v>
      </c>
      <c r="G220" s="81">
        <f t="shared" si="442"/>
        <v>0</v>
      </c>
      <c r="H220" s="81">
        <f t="shared" si="443"/>
        <v>342</v>
      </c>
      <c r="I220" s="81">
        <f t="shared" si="444"/>
        <v>3481</v>
      </c>
      <c r="J220" s="82">
        <f t="shared" si="445"/>
        <v>0.10332607535311981</v>
      </c>
      <c r="K220" s="82">
        <f t="shared" si="446"/>
        <v>0</v>
      </c>
      <c r="L220" s="82">
        <f t="shared" si="447"/>
        <v>9.867282169648009E-2</v>
      </c>
      <c r="M220" s="81">
        <f t="shared" si="448"/>
        <v>1.0471584127892202</v>
      </c>
      <c r="N220" s="84">
        <f t="shared" si="449"/>
        <v>2.5583904765219812E-2</v>
      </c>
      <c r="O220" s="84"/>
      <c r="P220" s="85">
        <f t="shared" si="450"/>
        <v>0.85324932994535141</v>
      </c>
      <c r="Q220" s="87">
        <f t="shared" si="451"/>
        <v>2.5583904765219812E-2</v>
      </c>
      <c r="R220" s="96">
        <f t="shared" si="452"/>
        <v>0.12116676528942882</v>
      </c>
      <c r="AB220" s="119">
        <f t="shared" si="453"/>
        <v>305.57142857142856</v>
      </c>
      <c r="AC220" s="120">
        <f t="shared" si="454"/>
        <v>0.2857142857142857</v>
      </c>
      <c r="AL220">
        <f t="shared" si="424"/>
        <v>1236489</v>
      </c>
      <c r="AM220">
        <f t="shared" si="367"/>
        <v>11232</v>
      </c>
      <c r="AN220">
        <f t="shared" si="426"/>
        <v>12649.285714285714</v>
      </c>
      <c r="AO220" s="3">
        <f t="shared" si="425"/>
        <v>1.404477762839896E-3</v>
      </c>
    </row>
    <row r="221" spans="1:41" ht="13.8" x14ac:dyDescent="0.25">
      <c r="A221" s="95">
        <v>44079</v>
      </c>
      <c r="B221" s="81">
        <v>29087</v>
      </c>
      <c r="C221" s="81">
        <v>735</v>
      </c>
      <c r="D221" s="81">
        <v>24828</v>
      </c>
      <c r="E221" s="81">
        <v>1247807</v>
      </c>
      <c r="F221" s="81">
        <f t="shared" si="441"/>
        <v>358</v>
      </c>
      <c r="G221" s="81">
        <f t="shared" si="442"/>
        <v>0</v>
      </c>
      <c r="H221" s="81">
        <f t="shared" si="443"/>
        <v>315</v>
      </c>
      <c r="I221" s="81">
        <f t="shared" si="444"/>
        <v>3524</v>
      </c>
      <c r="J221" s="82">
        <f t="shared" si="445"/>
        <v>0.10317311643533186</v>
      </c>
      <c r="K221" s="82">
        <f t="shared" si="446"/>
        <v>0</v>
      </c>
      <c r="L221" s="82">
        <f t="shared" si="447"/>
        <v>9.049123814995691E-2</v>
      </c>
      <c r="M221" s="81">
        <f t="shared" si="448"/>
        <v>1.1401448200361595</v>
      </c>
      <c r="N221" s="84">
        <f t="shared" si="449"/>
        <v>2.5269020524632996E-2</v>
      </c>
      <c r="O221" s="84"/>
      <c r="P221" s="85">
        <f t="shared" si="450"/>
        <v>0.85357719943617427</v>
      </c>
      <c r="Q221" s="87">
        <f t="shared" si="451"/>
        <v>2.5269020524632996E-2</v>
      </c>
      <c r="R221" s="96">
        <f t="shared" si="452"/>
        <v>0.12115378003919275</v>
      </c>
      <c r="AB221" s="119">
        <f t="shared" si="453"/>
        <v>300.28571428571428</v>
      </c>
      <c r="AC221" s="120">
        <f t="shared" si="454"/>
        <v>0.2857142857142857</v>
      </c>
      <c r="AL221">
        <f t="shared" si="424"/>
        <v>1247807</v>
      </c>
      <c r="AM221">
        <f t="shared" si="367"/>
        <v>11318</v>
      </c>
      <c r="AN221">
        <f t="shared" si="426"/>
        <v>12437.714285714286</v>
      </c>
      <c r="AO221" s="3">
        <f t="shared" si="425"/>
        <v>1.3809865259912216E-3</v>
      </c>
    </row>
    <row r="222" spans="1:41" ht="13.8" x14ac:dyDescent="0.25">
      <c r="A222" s="95">
        <v>44080</v>
      </c>
      <c r="B222" s="81">
        <v>29271</v>
      </c>
      <c r="C222" s="81">
        <v>736</v>
      </c>
      <c r="D222" s="81">
        <v>25043</v>
      </c>
      <c r="E222" s="81">
        <v>1255825</v>
      </c>
      <c r="F222" s="81">
        <f t="shared" ref="F222:F228" si="455">B222-B221</f>
        <v>184</v>
      </c>
      <c r="G222" s="81">
        <f t="shared" ref="G222:G228" si="456">C222-C221</f>
        <v>1</v>
      </c>
      <c r="H222" s="81">
        <f t="shared" ref="H222:H228" si="457">D222-D221</f>
        <v>215</v>
      </c>
      <c r="I222" s="81">
        <f t="shared" ref="I222:I228" si="458">B222-C222-D222</f>
        <v>3492</v>
      </c>
      <c r="J222" s="82">
        <f t="shared" ref="J222:J228" si="459">F222/I221*$B$2/($B$2-B221)</f>
        <v>5.238256824670532E-2</v>
      </c>
      <c r="K222" s="82">
        <f t="shared" ref="K222:K228" si="460">G222/I221</f>
        <v>2.8376844494892167E-4</v>
      </c>
      <c r="L222" s="82">
        <f t="shared" ref="L222:L228" si="461">H222/I221</f>
        <v>6.1010215664018159E-2</v>
      </c>
      <c r="M222" s="81">
        <f t="shared" ref="M222:M228" si="462">J222/(K222+L222)</f>
        <v>0.85461190046939606</v>
      </c>
      <c r="N222" s="84">
        <f t="shared" ref="N222:N228" si="463">C222/B222</f>
        <v>2.5144340815141265E-2</v>
      </c>
      <c r="O222" s="84"/>
      <c r="P222" s="85">
        <f t="shared" ref="P222:P228" si="464">D222/B222</f>
        <v>0.85555669433910697</v>
      </c>
      <c r="Q222" s="87">
        <f t="shared" ref="Q222:Q228" si="465">N222</f>
        <v>2.5144340815141265E-2</v>
      </c>
      <c r="R222" s="96">
        <f t="shared" ref="R222:R228" si="466">IF(P222="","",1-SUM(P222:Q222))</f>
        <v>0.11929896484575175</v>
      </c>
      <c r="AB222" s="119">
        <f t="shared" ref="AB222:AB228" si="467">AVERAGE(F216:F222)</f>
        <v>300.71428571428572</v>
      </c>
      <c r="AC222" s="120">
        <f t="shared" ref="AC222:AC228" si="468">AVERAGE(G216:G222)</f>
        <v>0.42857142857142855</v>
      </c>
      <c r="AL222">
        <f t="shared" si="424"/>
        <v>1255825</v>
      </c>
      <c r="AM222">
        <f t="shared" si="367"/>
        <v>8018</v>
      </c>
      <c r="AN222">
        <f t="shared" si="426"/>
        <v>11961.857142857143</v>
      </c>
      <c r="AO222" s="3">
        <f t="shared" si="425"/>
        <v>1.3281510702566268E-3</v>
      </c>
    </row>
    <row r="223" spans="1:41" ht="13.8" x14ac:dyDescent="0.25">
      <c r="A223" s="95">
        <v>44081</v>
      </c>
      <c r="B223" s="81">
        <v>29561</v>
      </c>
      <c r="C223" s="81">
        <v>746</v>
      </c>
      <c r="D223" s="81">
        <v>25300</v>
      </c>
      <c r="E223" s="81">
        <v>1266223</v>
      </c>
      <c r="F223" s="81">
        <f t="shared" si="455"/>
        <v>290</v>
      </c>
      <c r="G223" s="81">
        <f t="shared" si="456"/>
        <v>10</v>
      </c>
      <c r="H223" s="81">
        <f t="shared" si="457"/>
        <v>257</v>
      </c>
      <c r="I223" s="81">
        <f t="shared" si="458"/>
        <v>3515</v>
      </c>
      <c r="J223" s="82">
        <f t="shared" si="459"/>
        <v>8.3317749085111512E-2</v>
      </c>
      <c r="K223" s="82">
        <f t="shared" si="460"/>
        <v>2.8636884306987398E-3</v>
      </c>
      <c r="L223" s="82">
        <f t="shared" si="461"/>
        <v>7.359679266895762E-2</v>
      </c>
      <c r="M223" s="81">
        <f t="shared" si="462"/>
        <v>1.0896838194951661</v>
      </c>
      <c r="N223" s="84">
        <f t="shared" si="463"/>
        <v>2.5235952775616521E-2</v>
      </c>
      <c r="O223" s="84"/>
      <c r="P223" s="85">
        <f t="shared" si="464"/>
        <v>0.85585737965562736</v>
      </c>
      <c r="Q223" s="87">
        <f t="shared" si="465"/>
        <v>2.5235952775616521E-2</v>
      </c>
      <c r="R223" s="96">
        <f t="shared" si="466"/>
        <v>0.11890666756875612</v>
      </c>
      <c r="AB223" s="119">
        <f t="shared" si="467"/>
        <v>303.28571428571428</v>
      </c>
      <c r="AC223" s="120">
        <f t="shared" si="468"/>
        <v>1.8571428571428572</v>
      </c>
      <c r="AL223">
        <f t="shared" si="424"/>
        <v>1266223</v>
      </c>
      <c r="AM223">
        <f t="shared" si="367"/>
        <v>10398</v>
      </c>
      <c r="AN223">
        <f t="shared" si="426"/>
        <v>12216</v>
      </c>
      <c r="AO223" s="3">
        <f t="shared" si="425"/>
        <v>1.3563691056069252E-3</v>
      </c>
    </row>
    <row r="224" spans="1:41" ht="13.8" x14ac:dyDescent="0.25">
      <c r="A224" s="95">
        <v>44082</v>
      </c>
      <c r="B224" s="81">
        <v>30081</v>
      </c>
      <c r="C224" s="81">
        <v>747</v>
      </c>
      <c r="D224" s="81">
        <v>25629</v>
      </c>
      <c r="E224" s="81">
        <v>1276477</v>
      </c>
      <c r="F224" s="81">
        <f t="shared" si="455"/>
        <v>520</v>
      </c>
      <c r="G224" s="81">
        <f t="shared" si="456"/>
        <v>1</v>
      </c>
      <c r="H224" s="81">
        <f t="shared" si="457"/>
        <v>329</v>
      </c>
      <c r="I224" s="81">
        <f t="shared" si="458"/>
        <v>3705</v>
      </c>
      <c r="J224" s="82">
        <f t="shared" si="459"/>
        <v>0.14842457353452448</v>
      </c>
      <c r="K224" s="82">
        <f t="shared" si="460"/>
        <v>2.8449502133712662E-4</v>
      </c>
      <c r="L224" s="82">
        <f t="shared" si="461"/>
        <v>9.3598862019914658E-2</v>
      </c>
      <c r="M224" s="81">
        <f t="shared" si="462"/>
        <v>1.5809465938601623</v>
      </c>
      <c r="N224" s="84">
        <f t="shared" si="463"/>
        <v>2.4832951032213026E-2</v>
      </c>
      <c r="O224" s="84"/>
      <c r="P224" s="85">
        <f t="shared" si="464"/>
        <v>0.85199960107709183</v>
      </c>
      <c r="Q224" s="87">
        <f t="shared" si="465"/>
        <v>2.4832951032213026E-2</v>
      </c>
      <c r="R224" s="96">
        <f t="shared" si="466"/>
        <v>0.12316744789069511</v>
      </c>
      <c r="AB224" s="119">
        <f t="shared" si="467"/>
        <v>348.42857142857144</v>
      </c>
      <c r="AC224" s="120">
        <f t="shared" si="468"/>
        <v>1.8571428571428572</v>
      </c>
      <c r="AL224">
        <f t="shared" si="424"/>
        <v>1276477</v>
      </c>
      <c r="AM224">
        <f t="shared" si="367"/>
        <v>10254</v>
      </c>
      <c r="AN224">
        <f t="shared" si="426"/>
        <v>11907.142857142857</v>
      </c>
      <c r="AO224" s="3">
        <f t="shared" si="425"/>
        <v>1.3220760238602442E-3</v>
      </c>
    </row>
    <row r="225" spans="1:41" ht="13.8" x14ac:dyDescent="0.25">
      <c r="A225" s="95">
        <v>44083</v>
      </c>
      <c r="B225" s="81">
        <v>30583</v>
      </c>
      <c r="C225" s="81">
        <v>747</v>
      </c>
      <c r="D225" s="81">
        <v>25764</v>
      </c>
      <c r="E225" s="81">
        <v>1288059</v>
      </c>
      <c r="F225" s="81">
        <f t="shared" si="455"/>
        <v>502</v>
      </c>
      <c r="G225" s="81">
        <f t="shared" si="456"/>
        <v>0</v>
      </c>
      <c r="H225" s="81">
        <f t="shared" si="457"/>
        <v>135</v>
      </c>
      <c r="I225" s="81">
        <f t="shared" si="458"/>
        <v>4072</v>
      </c>
      <c r="J225" s="82">
        <f t="shared" si="459"/>
        <v>0.13594663377998323</v>
      </c>
      <c r="K225" s="82">
        <f t="shared" si="460"/>
        <v>0</v>
      </c>
      <c r="L225" s="82">
        <f t="shared" si="461"/>
        <v>3.643724696356275E-2</v>
      </c>
      <c r="M225" s="81">
        <f t="shared" si="462"/>
        <v>3.7309798381839845</v>
      </c>
      <c r="N225" s="84">
        <f t="shared" si="463"/>
        <v>2.4425334336069058E-2</v>
      </c>
      <c r="O225" s="84"/>
      <c r="P225" s="85">
        <f t="shared" si="464"/>
        <v>0.84242880031389988</v>
      </c>
      <c r="Q225" s="87">
        <f t="shared" si="465"/>
        <v>2.4425334336069058E-2</v>
      </c>
      <c r="R225" s="96">
        <f t="shared" si="466"/>
        <v>0.13314586535003103</v>
      </c>
      <c r="AB225" s="119">
        <f t="shared" si="467"/>
        <v>373.42857142857144</v>
      </c>
      <c r="AC225" s="120">
        <f t="shared" si="468"/>
        <v>1.8571428571428572</v>
      </c>
      <c r="AL225">
        <f t="shared" si="424"/>
        <v>1288059</v>
      </c>
      <c r="AM225">
        <f t="shared" si="367"/>
        <v>11582</v>
      </c>
      <c r="AN225">
        <f t="shared" si="426"/>
        <v>11070.142857142857</v>
      </c>
      <c r="AO225" s="3">
        <f t="shared" si="425"/>
        <v>1.229142089561538E-3</v>
      </c>
    </row>
    <row r="226" spans="1:41" ht="13.8" x14ac:dyDescent="0.25">
      <c r="A226" s="95">
        <v>44084</v>
      </c>
      <c r="B226" s="81">
        <v>31247</v>
      </c>
      <c r="C226" s="81">
        <v>748</v>
      </c>
      <c r="D226" s="81">
        <v>26043</v>
      </c>
      <c r="E226" s="81">
        <v>1303030</v>
      </c>
      <c r="F226" s="81">
        <f t="shared" si="455"/>
        <v>664</v>
      </c>
      <c r="G226" s="81">
        <f t="shared" si="456"/>
        <v>1</v>
      </c>
      <c r="H226" s="81">
        <f t="shared" si="457"/>
        <v>279</v>
      </c>
      <c r="I226" s="81">
        <f t="shared" si="458"/>
        <v>4456</v>
      </c>
      <c r="J226" s="82">
        <f t="shared" si="459"/>
        <v>0.1636204384620914</v>
      </c>
      <c r="K226" s="82">
        <f t="shared" si="460"/>
        <v>2.4557956777996069E-4</v>
      </c>
      <c r="L226" s="82">
        <f t="shared" si="461"/>
        <v>6.8516699410609033E-2</v>
      </c>
      <c r="M226" s="81">
        <f t="shared" si="462"/>
        <v>2.3795086622058439</v>
      </c>
      <c r="N226" s="84">
        <f t="shared" si="463"/>
        <v>2.3938298076615357E-2</v>
      </c>
      <c r="O226" s="84"/>
      <c r="P226" s="85">
        <f t="shared" si="464"/>
        <v>0.83345601177713058</v>
      </c>
      <c r="Q226" s="87">
        <f t="shared" si="465"/>
        <v>2.3938298076615357E-2</v>
      </c>
      <c r="R226" s="96">
        <f t="shared" si="466"/>
        <v>0.14260569014625402</v>
      </c>
      <c r="AB226" s="119">
        <f t="shared" si="467"/>
        <v>410.71428571428572</v>
      </c>
      <c r="AC226" s="120">
        <f t="shared" si="468"/>
        <v>1.8571428571428572</v>
      </c>
      <c r="AL226">
        <f t="shared" si="424"/>
        <v>1303030</v>
      </c>
      <c r="AM226">
        <f t="shared" si="367"/>
        <v>14971</v>
      </c>
      <c r="AN226">
        <f t="shared" si="426"/>
        <v>11110.428571428571</v>
      </c>
      <c r="AO226" s="3">
        <f t="shared" si="425"/>
        <v>1.2336151002241484E-3</v>
      </c>
    </row>
    <row r="227" spans="1:41" ht="13.8" x14ac:dyDescent="0.25">
      <c r="A227" s="95">
        <v>44085</v>
      </c>
      <c r="B227" s="81">
        <v>31827</v>
      </c>
      <c r="C227" s="81">
        <v>750</v>
      </c>
      <c r="D227" s="81">
        <v>26257</v>
      </c>
      <c r="E227" s="81">
        <v>1316819</v>
      </c>
      <c r="F227" s="81">
        <f t="shared" si="455"/>
        <v>580</v>
      </c>
      <c r="G227" s="81">
        <f t="shared" si="456"/>
        <v>2</v>
      </c>
      <c r="H227" s="81">
        <f t="shared" si="457"/>
        <v>214</v>
      </c>
      <c r="I227" s="81">
        <f t="shared" si="458"/>
        <v>4820</v>
      </c>
      <c r="J227" s="82">
        <f t="shared" si="459"/>
        <v>0.13061473760370956</v>
      </c>
      <c r="K227" s="82">
        <f t="shared" si="460"/>
        <v>4.4883303411131061E-4</v>
      </c>
      <c r="L227" s="82">
        <f t="shared" si="461"/>
        <v>4.8025134649910234E-2</v>
      </c>
      <c r="M227" s="81">
        <f t="shared" si="462"/>
        <v>2.6945336609357859</v>
      </c>
      <c r="N227" s="84">
        <f t="shared" si="463"/>
        <v>2.3564897728343859E-2</v>
      </c>
      <c r="O227" s="84"/>
      <c r="P227" s="85">
        <f t="shared" si="464"/>
        <v>0.82499135953749958</v>
      </c>
      <c r="Q227" s="87">
        <f t="shared" si="465"/>
        <v>2.3564897728343859E-2</v>
      </c>
      <c r="R227" s="96">
        <f t="shared" si="466"/>
        <v>0.15144374273415662</v>
      </c>
      <c r="AB227" s="119">
        <f t="shared" si="467"/>
        <v>442.57142857142856</v>
      </c>
      <c r="AC227" s="120">
        <f t="shared" si="468"/>
        <v>2.1428571428571428</v>
      </c>
      <c r="AL227">
        <f t="shared" si="424"/>
        <v>1316819</v>
      </c>
      <c r="AM227">
        <f t="shared" si="367"/>
        <v>13789</v>
      </c>
      <c r="AN227">
        <f t="shared" si="426"/>
        <v>11475.714285714286</v>
      </c>
      <c r="AO227" s="3">
        <f t="shared" si="425"/>
        <v>1.274173569246472E-3</v>
      </c>
    </row>
    <row r="228" spans="1:41" ht="13.8" x14ac:dyDescent="0.25">
      <c r="A228" s="95">
        <v>44086</v>
      </c>
      <c r="B228" s="81">
        <v>32696</v>
      </c>
      <c r="C228" s="81">
        <v>754</v>
      </c>
      <c r="D228" s="81">
        <v>26579</v>
      </c>
      <c r="E228" s="81"/>
      <c r="F228" s="81">
        <f t="shared" si="455"/>
        <v>869</v>
      </c>
      <c r="G228" s="81">
        <f t="shared" si="456"/>
        <v>4</v>
      </c>
      <c r="H228" s="81">
        <f t="shared" si="457"/>
        <v>322</v>
      </c>
      <c r="I228" s="81">
        <f t="shared" si="458"/>
        <v>5363</v>
      </c>
      <c r="J228" s="82">
        <f t="shared" si="459"/>
        <v>0.18092983009706717</v>
      </c>
      <c r="K228" s="82">
        <f t="shared" si="460"/>
        <v>8.2987551867219915E-4</v>
      </c>
      <c r="L228" s="82">
        <f t="shared" si="461"/>
        <v>6.6804979253112032E-2</v>
      </c>
      <c r="M228" s="81">
        <f t="shared" si="462"/>
        <v>2.6750974879382325</v>
      </c>
      <c r="N228" s="84">
        <f t="shared" si="463"/>
        <v>2.3060924883777832E-2</v>
      </c>
      <c r="O228" s="84"/>
      <c r="P228" s="85">
        <f t="shared" si="464"/>
        <v>0.8129128945436751</v>
      </c>
      <c r="Q228" s="87">
        <f t="shared" si="465"/>
        <v>2.3060924883777832E-2</v>
      </c>
      <c r="R228" s="96">
        <f t="shared" si="466"/>
        <v>0.16402618057254703</v>
      </c>
      <c r="AB228" s="119">
        <f t="shared" si="467"/>
        <v>515.57142857142856</v>
      </c>
      <c r="AC228" s="120">
        <f t="shared" si="468"/>
        <v>2.7142857142857144</v>
      </c>
      <c r="AO228" s="48"/>
    </row>
    <row r="229" spans="1:41" ht="13.8" x14ac:dyDescent="0.25">
      <c r="A229" s="95">
        <v>44087</v>
      </c>
      <c r="B229" s="81">
        <v>33159</v>
      </c>
      <c r="C229" s="81">
        <v>756</v>
      </c>
      <c r="D229" s="81">
        <v>26760</v>
      </c>
      <c r="E229" s="81"/>
      <c r="F229" s="81">
        <f t="shared" ref="F229:F235" si="469">B229-B228</f>
        <v>463</v>
      </c>
      <c r="G229" s="81">
        <f t="shared" ref="G229:G235" si="470">C229-C228</f>
        <v>2</v>
      </c>
      <c r="H229" s="81">
        <f t="shared" ref="H229:H235" si="471">D229-D228</f>
        <v>181</v>
      </c>
      <c r="I229" s="81">
        <f t="shared" ref="I229:I235" si="472">B229-C229-D229</f>
        <v>5643</v>
      </c>
      <c r="J229" s="82">
        <f t="shared" ref="J229:J235" si="473">F229/I228*$B$2/($B$2-B228)</f>
        <v>8.6646831408437847E-2</v>
      </c>
      <c r="K229" s="82">
        <f t="shared" ref="K229:K235" si="474">G229/I228</f>
        <v>3.7292560134253216E-4</v>
      </c>
      <c r="L229" s="82">
        <f t="shared" ref="L229:L235" si="475">H229/I228</f>
        <v>3.3749766921499162E-2</v>
      </c>
      <c r="M229" s="81">
        <f t="shared" ref="M229:M235" si="476">J229/(K229+L229)</f>
        <v>2.5392729882155853</v>
      </c>
      <c r="N229" s="84">
        <f t="shared" ref="N229:N235" si="477">C229/B229</f>
        <v>2.2799240025332488E-2</v>
      </c>
      <c r="O229" s="84"/>
      <c r="P229" s="85">
        <f t="shared" ref="P229:P235" si="478">D229/B229</f>
        <v>0.80702071835700717</v>
      </c>
      <c r="Q229" s="87">
        <f t="shared" ref="Q229:Q235" si="479">N229</f>
        <v>2.2799240025332488E-2</v>
      </c>
      <c r="R229" s="96">
        <f t="shared" ref="R229:R235" si="480">IF(P229="","",1-SUM(P229:Q229))</f>
        <v>0.17018004161766032</v>
      </c>
      <c r="AB229" s="119">
        <f t="shared" ref="AB229:AB235" si="481">AVERAGE(F223:F229)</f>
        <v>555.42857142857144</v>
      </c>
      <c r="AC229" s="120">
        <f t="shared" ref="AC229:AC235" si="482">AVERAGE(G223:G229)</f>
        <v>2.8571428571428572</v>
      </c>
    </row>
    <row r="230" spans="1:41" ht="13.8" x14ac:dyDescent="0.25">
      <c r="A230" s="95">
        <v>44088</v>
      </c>
      <c r="B230" s="81">
        <v>33541</v>
      </c>
      <c r="C230" s="81">
        <v>757</v>
      </c>
      <c r="D230" s="81">
        <v>27010</v>
      </c>
      <c r="E230" s="81"/>
      <c r="F230" s="81">
        <f t="shared" si="469"/>
        <v>382</v>
      </c>
      <c r="G230" s="81">
        <f t="shared" si="470"/>
        <v>1</v>
      </c>
      <c r="H230" s="81">
        <f t="shared" si="471"/>
        <v>250</v>
      </c>
      <c r="I230" s="81">
        <f t="shared" si="472"/>
        <v>5774</v>
      </c>
      <c r="J230" s="82">
        <f t="shared" si="473"/>
        <v>6.7944641624176849E-2</v>
      </c>
      <c r="K230" s="82">
        <f t="shared" si="474"/>
        <v>1.77210703526493E-4</v>
      </c>
      <c r="L230" s="82">
        <f t="shared" si="475"/>
        <v>4.4302675881623253E-2</v>
      </c>
      <c r="M230" s="81">
        <f t="shared" si="476"/>
        <v>1.5275363055188445</v>
      </c>
      <c r="N230" s="84">
        <f t="shared" si="477"/>
        <v>2.2569392683581289E-2</v>
      </c>
      <c r="O230" s="84"/>
      <c r="P230" s="85">
        <f t="shared" si="478"/>
        <v>0.80528308637190305</v>
      </c>
      <c r="Q230" s="87">
        <f t="shared" si="479"/>
        <v>2.2569392683581289E-2</v>
      </c>
      <c r="R230" s="96">
        <f t="shared" si="480"/>
        <v>0.17214752094451569</v>
      </c>
      <c r="AB230" s="119">
        <f t="shared" si="481"/>
        <v>568.57142857142856</v>
      </c>
      <c r="AC230" s="120">
        <f t="shared" si="482"/>
        <v>1.5714285714285714</v>
      </c>
    </row>
    <row r="231" spans="1:41" ht="13.8" x14ac:dyDescent="0.25">
      <c r="A231" s="95">
        <v>44089</v>
      </c>
      <c r="B231" s="81">
        <v>34305</v>
      </c>
      <c r="C231" s="81">
        <v>757</v>
      </c>
      <c r="D231" s="81">
        <v>27354</v>
      </c>
      <c r="E231" s="81"/>
      <c r="F231" s="81">
        <f t="shared" si="469"/>
        <v>764</v>
      </c>
      <c r="G231" s="81">
        <f t="shared" si="470"/>
        <v>0</v>
      </c>
      <c r="H231" s="81">
        <f t="shared" si="471"/>
        <v>344</v>
      </c>
      <c r="I231" s="81">
        <f t="shared" si="472"/>
        <v>6194</v>
      </c>
      <c r="J231" s="82">
        <f t="shared" si="473"/>
        <v>0.13281189317846898</v>
      </c>
      <c r="K231" s="82">
        <f t="shared" si="474"/>
        <v>0</v>
      </c>
      <c r="L231" s="82">
        <f t="shared" si="475"/>
        <v>5.9577416002771041E-2</v>
      </c>
      <c r="M231" s="81">
        <f t="shared" si="476"/>
        <v>2.2292321837572091</v>
      </c>
      <c r="N231" s="84">
        <f t="shared" si="477"/>
        <v>2.2066754117475586E-2</v>
      </c>
      <c r="O231" s="84"/>
      <c r="P231" s="85">
        <f t="shared" si="478"/>
        <v>0.79737647573240056</v>
      </c>
      <c r="Q231" s="87">
        <f t="shared" si="479"/>
        <v>2.2066754117475586E-2</v>
      </c>
      <c r="R231" s="96">
        <f t="shared" si="480"/>
        <v>0.18055677015012384</v>
      </c>
      <c r="AB231" s="119">
        <f t="shared" si="481"/>
        <v>603.42857142857144</v>
      </c>
      <c r="AC231" s="120">
        <f t="shared" si="482"/>
        <v>1.4285714285714286</v>
      </c>
    </row>
    <row r="232" spans="1:41" ht="13.8" x14ac:dyDescent="0.25">
      <c r="A232" s="95">
        <v>44090</v>
      </c>
      <c r="B232" s="81">
        <v>35073</v>
      </c>
      <c r="C232" s="81">
        <v>758</v>
      </c>
      <c r="D232" s="81">
        <v>27655</v>
      </c>
      <c r="E232" s="81"/>
      <c r="F232" s="81">
        <f t="shared" si="469"/>
        <v>768</v>
      </c>
      <c r="G232" s="81">
        <f t="shared" si="470"/>
        <v>1</v>
      </c>
      <c r="H232" s="81">
        <f t="shared" si="471"/>
        <v>301</v>
      </c>
      <c r="I232" s="81">
        <f t="shared" si="472"/>
        <v>6660</v>
      </c>
      <c r="J232" s="82">
        <f t="shared" si="473"/>
        <v>0.12446504122157401</v>
      </c>
      <c r="K232" s="82">
        <f t="shared" si="474"/>
        <v>1.6144656118824668E-4</v>
      </c>
      <c r="L232" s="82">
        <f t="shared" si="475"/>
        <v>4.8595414917662255E-2</v>
      </c>
      <c r="M232" s="81">
        <f t="shared" si="476"/>
        <v>2.5527697527365212</v>
      </c>
      <c r="N232" s="84">
        <f t="shared" si="477"/>
        <v>2.1612066261796823E-2</v>
      </c>
      <c r="O232" s="84"/>
      <c r="P232" s="85">
        <f t="shared" si="478"/>
        <v>0.7884982750263736</v>
      </c>
      <c r="Q232" s="87">
        <f t="shared" si="479"/>
        <v>2.1612066261796823E-2</v>
      </c>
      <c r="R232" s="96">
        <f t="shared" si="480"/>
        <v>0.18988965871182961</v>
      </c>
      <c r="AB232" s="119">
        <f t="shared" si="481"/>
        <v>641.42857142857144</v>
      </c>
      <c r="AC232" s="120">
        <f t="shared" si="482"/>
        <v>1.5714285714285714</v>
      </c>
    </row>
    <row r="233" spans="1:41" ht="13.8" x14ac:dyDescent="0.25">
      <c r="A233" s="95">
        <v>44091</v>
      </c>
      <c r="B233" s="81">
        <v>35853</v>
      </c>
      <c r="C233" s="81">
        <v>758</v>
      </c>
      <c r="D233" s="81">
        <v>28044</v>
      </c>
      <c r="E233" s="81"/>
      <c r="F233" s="81">
        <f t="shared" si="469"/>
        <v>780</v>
      </c>
      <c r="G233" s="81">
        <f t="shared" si="470"/>
        <v>0</v>
      </c>
      <c r="H233" s="81">
        <f t="shared" si="471"/>
        <v>389</v>
      </c>
      <c r="I233" s="81">
        <f t="shared" si="472"/>
        <v>7051</v>
      </c>
      <c r="J233" s="82">
        <f t="shared" si="473"/>
        <v>0.11757498132877466</v>
      </c>
      <c r="K233" s="82">
        <f t="shared" si="474"/>
        <v>0</v>
      </c>
      <c r="L233" s="82">
        <f t="shared" si="475"/>
        <v>5.8408408408408406E-2</v>
      </c>
      <c r="M233" s="81">
        <f t="shared" si="476"/>
        <v>2.0129804001276073</v>
      </c>
      <c r="N233" s="84">
        <f t="shared" si="477"/>
        <v>2.1141884918974702E-2</v>
      </c>
      <c r="O233" s="84"/>
      <c r="P233" s="85">
        <f t="shared" si="478"/>
        <v>0.78219395866454688</v>
      </c>
      <c r="Q233" s="87">
        <f t="shared" si="479"/>
        <v>2.1141884918974702E-2</v>
      </c>
      <c r="R233" s="96">
        <f t="shared" si="480"/>
        <v>0.19666415641647839</v>
      </c>
      <c r="AB233" s="119">
        <f t="shared" si="481"/>
        <v>658</v>
      </c>
      <c r="AC233" s="120">
        <f t="shared" si="482"/>
        <v>1.4285714285714286</v>
      </c>
    </row>
    <row r="234" spans="1:41" ht="13.8" x14ac:dyDescent="0.25">
      <c r="A234" s="95">
        <v>44092</v>
      </c>
      <c r="B234" s="81">
        <v>36661</v>
      </c>
      <c r="C234" s="81">
        <v>763</v>
      </c>
      <c r="D234" s="81">
        <v>28451</v>
      </c>
      <c r="E234" s="81"/>
      <c r="F234" s="81">
        <f t="shared" si="469"/>
        <v>808</v>
      </c>
      <c r="G234" s="81">
        <f t="shared" si="470"/>
        <v>5</v>
      </c>
      <c r="H234" s="81">
        <f t="shared" si="471"/>
        <v>407</v>
      </c>
      <c r="I234" s="81">
        <f t="shared" si="472"/>
        <v>7447</v>
      </c>
      <c r="J234" s="82">
        <f t="shared" si="473"/>
        <v>0.11505167659658851</v>
      </c>
      <c r="K234" s="82">
        <f t="shared" si="474"/>
        <v>7.0911927386186355E-4</v>
      </c>
      <c r="L234" s="82">
        <f t="shared" si="475"/>
        <v>5.7722308892355696E-2</v>
      </c>
      <c r="M234" s="81">
        <f t="shared" si="476"/>
        <v>1.9690033293265667</v>
      </c>
      <c r="N234" s="84">
        <f t="shared" si="477"/>
        <v>2.0812307356591474E-2</v>
      </c>
      <c r="O234" s="84"/>
      <c r="P234" s="85">
        <f t="shared" si="478"/>
        <v>0.77605629960993971</v>
      </c>
      <c r="Q234" s="87">
        <f t="shared" si="479"/>
        <v>2.0812307356591474E-2</v>
      </c>
      <c r="R234" s="96">
        <f t="shared" si="480"/>
        <v>0.20313139303346883</v>
      </c>
      <c r="AB234" s="119">
        <f t="shared" si="481"/>
        <v>690.57142857142856</v>
      </c>
      <c r="AC234" s="120">
        <f t="shared" si="482"/>
        <v>1.8571428571428572</v>
      </c>
    </row>
    <row r="235" spans="1:41" ht="13.8" x14ac:dyDescent="0.25">
      <c r="A235" s="95">
        <v>44093</v>
      </c>
      <c r="B235" s="81">
        <v>37474</v>
      </c>
      <c r="C235" s="81">
        <v>765</v>
      </c>
      <c r="D235" s="81">
        <v>28961</v>
      </c>
      <c r="E235" s="81"/>
      <c r="F235" s="81">
        <f t="shared" si="469"/>
        <v>813</v>
      </c>
      <c r="G235" s="81">
        <f t="shared" si="470"/>
        <v>2</v>
      </c>
      <c r="H235" s="81">
        <f t="shared" si="471"/>
        <v>510</v>
      </c>
      <c r="I235" s="81">
        <f t="shared" si="472"/>
        <v>7748</v>
      </c>
      <c r="J235" s="82">
        <f t="shared" si="473"/>
        <v>0.1096176827869515</v>
      </c>
      <c r="K235" s="82">
        <f t="shared" si="474"/>
        <v>2.68564522626561E-4</v>
      </c>
      <c r="L235" s="82">
        <f t="shared" si="475"/>
        <v>6.8483953269773065E-2</v>
      </c>
      <c r="M235" s="81">
        <f t="shared" si="476"/>
        <v>1.5943806322547416</v>
      </c>
      <c r="N235" s="84">
        <f t="shared" si="477"/>
        <v>2.0414153813310562E-2</v>
      </c>
      <c r="O235" s="84"/>
      <c r="P235" s="85">
        <f t="shared" si="478"/>
        <v>0.77282916155200942</v>
      </c>
      <c r="Q235" s="87">
        <f t="shared" si="479"/>
        <v>2.0414153813310562E-2</v>
      </c>
      <c r="R235" s="96">
        <f t="shared" si="480"/>
        <v>0.20675668463468</v>
      </c>
      <c r="AB235" s="119">
        <f t="shared" si="481"/>
        <v>682.57142857142856</v>
      </c>
      <c r="AC235" s="120">
        <f t="shared" si="482"/>
        <v>1.5714285714285714</v>
      </c>
    </row>
    <row r="236" spans="1:41" ht="13.8" x14ac:dyDescent="0.25">
      <c r="A236" s="95">
        <v>44094</v>
      </c>
      <c r="B236" s="81">
        <v>38095</v>
      </c>
      <c r="C236" s="81">
        <v>766</v>
      </c>
      <c r="D236" s="81">
        <v>29229</v>
      </c>
      <c r="E236" s="81"/>
      <c r="F236" s="81">
        <f t="shared" ref="F236:F242" si="483">B236-B235</f>
        <v>621</v>
      </c>
      <c r="G236" s="81">
        <f t="shared" ref="G236:G242" si="484">C236-C235</f>
        <v>1</v>
      </c>
      <c r="H236" s="81">
        <f t="shared" ref="H236:H242" si="485">D236-D235</f>
        <v>268</v>
      </c>
      <c r="I236" s="81">
        <f t="shared" ref="I236:I242" si="486">B236-C236-D236</f>
        <v>8100</v>
      </c>
      <c r="J236" s="82">
        <f t="shared" ref="J236:J242" si="487">F236/I235*$B$2/($B$2-B235)</f>
        <v>8.0484597972413599E-2</v>
      </c>
      <c r="K236" s="82">
        <f t="shared" ref="K236:K242" si="488">G236/I235</f>
        <v>1.2906556530717606E-4</v>
      </c>
      <c r="L236" s="82">
        <f t="shared" ref="L236:L242" si="489">H236/I235</f>
        <v>3.4589571502323183E-2</v>
      </c>
      <c r="M236" s="81">
        <f t="shared" ref="M236:M242" si="490">J236/(K236+L236)</f>
        <v>2.318195781004686</v>
      </c>
      <c r="N236" s="84">
        <f t="shared" ref="N236:N242" si="491">C236/B236</f>
        <v>2.0107625672660456E-2</v>
      </c>
      <c r="O236" s="84"/>
      <c r="P236" s="85">
        <f t="shared" ref="P236:P242" si="492">D236/B236</f>
        <v>0.76726604541278387</v>
      </c>
      <c r="Q236" s="87">
        <f t="shared" ref="Q236:Q242" si="493">N236</f>
        <v>2.0107625672660456E-2</v>
      </c>
      <c r="R236" s="96">
        <f t="shared" ref="R236:R242" si="494">IF(P236="","",1-SUM(P236:Q236))</f>
        <v>0.21262632891455568</v>
      </c>
      <c r="AB236" s="119">
        <f t="shared" ref="AB236:AB242" si="495">AVERAGE(F230:F236)</f>
        <v>705.14285714285711</v>
      </c>
      <c r="AC236" s="120">
        <f t="shared" ref="AC236:AC242" si="496">AVERAGE(G230:G236)</f>
        <v>1.4285714285714286</v>
      </c>
    </row>
    <row r="237" spans="1:41" ht="13.8" x14ac:dyDescent="0.25">
      <c r="A237" s="95">
        <v>44095</v>
      </c>
      <c r="B237" s="81">
        <v>38658</v>
      </c>
      <c r="C237" s="81">
        <v>767</v>
      </c>
      <c r="D237" s="81">
        <v>29516</v>
      </c>
      <c r="E237" s="81"/>
      <c r="F237" s="81">
        <f t="shared" si="483"/>
        <v>563</v>
      </c>
      <c r="G237" s="81">
        <f t="shared" si="484"/>
        <v>1</v>
      </c>
      <c r="H237" s="81">
        <f t="shared" si="485"/>
        <v>287</v>
      </c>
      <c r="I237" s="81">
        <f t="shared" si="486"/>
        <v>8375</v>
      </c>
      <c r="J237" s="82">
        <f t="shared" si="487"/>
        <v>6.9801416839884056E-2</v>
      </c>
      <c r="K237" s="82">
        <f t="shared" si="488"/>
        <v>1.2345679012345679E-4</v>
      </c>
      <c r="L237" s="82">
        <f t="shared" si="489"/>
        <v>3.5432098765432102E-2</v>
      </c>
      <c r="M237" s="81">
        <f t="shared" si="490"/>
        <v>1.963164848621739</v>
      </c>
      <c r="N237" s="84">
        <f t="shared" si="491"/>
        <v>1.9840653939676135E-2</v>
      </c>
      <c r="O237" s="84"/>
      <c r="P237" s="85">
        <f t="shared" si="492"/>
        <v>0.76351596047389936</v>
      </c>
      <c r="Q237" s="87">
        <f t="shared" si="493"/>
        <v>1.9840653939676135E-2</v>
      </c>
      <c r="R237" s="96">
        <f t="shared" si="494"/>
        <v>0.21664338558642449</v>
      </c>
      <c r="AB237" s="119">
        <f t="shared" si="495"/>
        <v>731</v>
      </c>
      <c r="AC237" s="120">
        <f t="shared" si="496"/>
        <v>1.4285714285714286</v>
      </c>
    </row>
    <row r="238" spans="1:41" ht="13.8" x14ac:dyDescent="0.25">
      <c r="A238" s="95">
        <v>44096</v>
      </c>
      <c r="B238" s="81">
        <v>39303</v>
      </c>
      <c r="C238" s="81">
        <v>771</v>
      </c>
      <c r="D238" s="81">
        <v>30312</v>
      </c>
      <c r="E238" s="81"/>
      <c r="F238" s="81">
        <f t="shared" si="483"/>
        <v>645</v>
      </c>
      <c r="G238" s="81">
        <f t="shared" si="484"/>
        <v>4</v>
      </c>
      <c r="H238" s="81">
        <f t="shared" si="485"/>
        <v>796</v>
      </c>
      <c r="I238" s="81">
        <f t="shared" si="486"/>
        <v>8220</v>
      </c>
      <c r="J238" s="82">
        <f t="shared" si="487"/>
        <v>7.7346920166145125E-2</v>
      </c>
      <c r="K238" s="82">
        <f t="shared" si="488"/>
        <v>4.7761194029850748E-4</v>
      </c>
      <c r="L238" s="82">
        <f t="shared" si="489"/>
        <v>9.5044776119402985E-2</v>
      </c>
      <c r="M238" s="81">
        <f t="shared" si="490"/>
        <v>0.8097255704893318</v>
      </c>
      <c r="N238" s="84">
        <f t="shared" si="491"/>
        <v>1.9616823143271504E-2</v>
      </c>
      <c r="O238" s="84"/>
      <c r="P238" s="85">
        <f t="shared" si="492"/>
        <v>0.77123883673002058</v>
      </c>
      <c r="Q238" s="87">
        <f t="shared" si="493"/>
        <v>1.9616823143271504E-2</v>
      </c>
      <c r="R238" s="96">
        <f t="shared" si="494"/>
        <v>0.20914434012670791</v>
      </c>
      <c r="AB238" s="119">
        <f t="shared" si="495"/>
        <v>714</v>
      </c>
      <c r="AC238" s="120">
        <f t="shared" si="496"/>
        <v>2</v>
      </c>
    </row>
    <row r="239" spans="1:41" ht="13.8" x14ac:dyDescent="0.25">
      <c r="A239" s="95">
        <v>44097</v>
      </c>
      <c r="B239" s="81">
        <v>39984</v>
      </c>
      <c r="C239" s="81">
        <v>777</v>
      </c>
      <c r="D239" s="81">
        <v>30949</v>
      </c>
      <c r="E239" s="81"/>
      <c r="F239" s="81">
        <f t="shared" si="483"/>
        <v>681</v>
      </c>
      <c r="G239" s="81">
        <f t="shared" si="484"/>
        <v>6</v>
      </c>
      <c r="H239" s="81">
        <f t="shared" si="485"/>
        <v>637</v>
      </c>
      <c r="I239" s="81">
        <f t="shared" si="486"/>
        <v>8258</v>
      </c>
      <c r="J239" s="82">
        <f t="shared" si="487"/>
        <v>8.3209834538484975E-2</v>
      </c>
      <c r="K239" s="82">
        <f t="shared" si="488"/>
        <v>7.2992700729927003E-4</v>
      </c>
      <c r="L239" s="82">
        <f t="shared" si="489"/>
        <v>7.7493917274939178E-2</v>
      </c>
      <c r="M239" s="81">
        <f t="shared" si="490"/>
        <v>1.0637400309585483</v>
      </c>
      <c r="N239" s="84">
        <f t="shared" si="491"/>
        <v>1.9432773109243698E-2</v>
      </c>
      <c r="O239" s="84"/>
      <c r="P239" s="85">
        <f t="shared" si="492"/>
        <v>0.77403461384553818</v>
      </c>
      <c r="Q239" s="87">
        <f t="shared" si="493"/>
        <v>1.9432773109243698E-2</v>
      </c>
      <c r="R239" s="96">
        <f t="shared" si="494"/>
        <v>0.20653261304521808</v>
      </c>
      <c r="AB239" s="119">
        <f t="shared" si="495"/>
        <v>701.57142857142856</v>
      </c>
      <c r="AC239" s="120">
        <f t="shared" si="496"/>
        <v>2.7142857142857144</v>
      </c>
    </row>
    <row r="240" spans="1:41" ht="13.8" x14ac:dyDescent="0.25">
      <c r="A240" s="95">
        <v>44098</v>
      </c>
      <c r="B240" s="81">
        <v>40816</v>
      </c>
      <c r="C240" s="81">
        <v>783</v>
      </c>
      <c r="D240" s="81">
        <v>31661</v>
      </c>
      <c r="E240" s="81"/>
      <c r="F240" s="81">
        <f t="shared" si="483"/>
        <v>832</v>
      </c>
      <c r="G240" s="81">
        <f t="shared" si="484"/>
        <v>6</v>
      </c>
      <c r="H240" s="81">
        <f t="shared" si="485"/>
        <v>712</v>
      </c>
      <c r="I240" s="81">
        <f t="shared" si="486"/>
        <v>8372</v>
      </c>
      <c r="J240" s="82">
        <f t="shared" si="487"/>
        <v>0.10120006588762065</v>
      </c>
      <c r="K240" s="82">
        <f t="shared" si="488"/>
        <v>7.2656817631387748E-4</v>
      </c>
      <c r="L240" s="82">
        <f t="shared" si="489"/>
        <v>8.6219423589246794E-2</v>
      </c>
      <c r="M240" s="81">
        <f t="shared" si="490"/>
        <v>1.1639417048746119</v>
      </c>
      <c r="N240" s="84">
        <f t="shared" si="491"/>
        <v>1.9183653469227752E-2</v>
      </c>
      <c r="O240" s="84"/>
      <c r="P240" s="85">
        <f t="shared" si="492"/>
        <v>0.77570070560564486</v>
      </c>
      <c r="Q240" s="87">
        <f t="shared" si="493"/>
        <v>1.9183653469227752E-2</v>
      </c>
      <c r="R240" s="96">
        <f t="shared" si="494"/>
        <v>0.20511564092512735</v>
      </c>
      <c r="AB240" s="119">
        <f t="shared" si="495"/>
        <v>709</v>
      </c>
      <c r="AC240" s="120">
        <f t="shared" si="496"/>
        <v>3.5714285714285716</v>
      </c>
    </row>
    <row r="241" spans="1:29" ht="13.8" x14ac:dyDescent="0.25">
      <c r="A241" s="95">
        <v>44099</v>
      </c>
      <c r="B241" s="81">
        <v>41500</v>
      </c>
      <c r="C241" s="81">
        <v>786</v>
      </c>
      <c r="D241" s="81">
        <v>32301</v>
      </c>
      <c r="E241" s="81"/>
      <c r="F241" s="81">
        <f t="shared" si="483"/>
        <v>684</v>
      </c>
      <c r="G241" s="81">
        <f t="shared" si="484"/>
        <v>3</v>
      </c>
      <c r="H241" s="81">
        <f t="shared" si="485"/>
        <v>640</v>
      </c>
      <c r="I241" s="81">
        <f t="shared" si="486"/>
        <v>8413</v>
      </c>
      <c r="J241" s="82">
        <f t="shared" si="487"/>
        <v>8.2072852883260175E-2</v>
      </c>
      <c r="K241" s="82">
        <f t="shared" si="488"/>
        <v>3.58337314859054E-4</v>
      </c>
      <c r="L241" s="82">
        <f t="shared" si="489"/>
        <v>7.6445293836598191E-2</v>
      </c>
      <c r="M241" s="81">
        <f t="shared" si="490"/>
        <v>1.0686064142125258</v>
      </c>
      <c r="N241" s="84">
        <f t="shared" si="491"/>
        <v>1.8939759036144577E-2</v>
      </c>
      <c r="O241" s="84"/>
      <c r="P241" s="85">
        <f t="shared" si="492"/>
        <v>0.77833734939759036</v>
      </c>
      <c r="Q241" s="87">
        <f t="shared" si="493"/>
        <v>1.8939759036144577E-2</v>
      </c>
      <c r="R241" s="96">
        <f t="shared" si="494"/>
        <v>0.20272289156626511</v>
      </c>
      <c r="AB241" s="119">
        <f t="shared" si="495"/>
        <v>691.28571428571433</v>
      </c>
      <c r="AC241" s="120">
        <f t="shared" si="496"/>
        <v>3.2857142857142856</v>
      </c>
    </row>
    <row r="242" spans="1:29" ht="13.8" x14ac:dyDescent="0.25">
      <c r="A242" s="95">
        <v>44100</v>
      </c>
      <c r="B242" s="81">
        <v>42214</v>
      </c>
      <c r="C242" s="81">
        <v>787</v>
      </c>
      <c r="D242" s="81">
        <v>33154</v>
      </c>
      <c r="E242" s="81"/>
      <c r="F242" s="81">
        <f t="shared" si="483"/>
        <v>714</v>
      </c>
      <c r="G242" s="81">
        <f t="shared" si="484"/>
        <v>1</v>
      </c>
      <c r="H242" s="81">
        <f t="shared" si="485"/>
        <v>853</v>
      </c>
      <c r="I242" s="81">
        <f t="shared" si="486"/>
        <v>8273</v>
      </c>
      <c r="J242" s="82">
        <f t="shared" si="487"/>
        <v>8.5261526737567567E-2</v>
      </c>
      <c r="K242" s="82">
        <f t="shared" si="488"/>
        <v>1.1886366337810531E-4</v>
      </c>
      <c r="L242" s="82">
        <f t="shared" si="489"/>
        <v>0.10139070486152384</v>
      </c>
      <c r="M242" s="81">
        <f t="shared" si="490"/>
        <v>0.83993586000369547</v>
      </c>
      <c r="N242" s="84">
        <f t="shared" si="491"/>
        <v>1.8643104183446248E-2</v>
      </c>
      <c r="O242" s="84"/>
      <c r="P242" s="85">
        <f t="shared" si="492"/>
        <v>0.78537925806604447</v>
      </c>
      <c r="Q242" s="87">
        <f t="shared" si="493"/>
        <v>1.8643104183446248E-2</v>
      </c>
      <c r="R242" s="96">
        <f t="shared" si="494"/>
        <v>0.19597763775050925</v>
      </c>
      <c r="AB242" s="119">
        <f t="shared" si="495"/>
        <v>677.14285714285711</v>
      </c>
      <c r="AC242" s="120">
        <f t="shared" si="496"/>
        <v>3.1428571428571428</v>
      </c>
    </row>
    <row r="243" spans="1:29" ht="13.8" x14ac:dyDescent="0.25">
      <c r="A243" s="95">
        <v>44101</v>
      </c>
      <c r="B243" s="81">
        <v>42876</v>
      </c>
      <c r="C243" s="81">
        <v>787</v>
      </c>
      <c r="D243" s="81">
        <v>33589</v>
      </c>
      <c r="E243" s="81"/>
      <c r="F243" s="81">
        <f t="shared" ref="F243:F249" si="497">B243-B242</f>
        <v>662</v>
      </c>
      <c r="G243" s="81">
        <f t="shared" ref="G243:G249" si="498">C243-C242</f>
        <v>0</v>
      </c>
      <c r="H243" s="81">
        <f t="shared" ref="H243:H249" si="499">D243-D242</f>
        <v>435</v>
      </c>
      <c r="I243" s="81">
        <f t="shared" ref="I243:I249" si="500">B243-C243-D243</f>
        <v>8500</v>
      </c>
      <c r="J243" s="82">
        <f t="shared" ref="J243:J249" si="501">F243/I242*$B$2/($B$2-B242)</f>
        <v>8.0396165890088481E-2</v>
      </c>
      <c r="K243" s="82">
        <f t="shared" ref="K243:K249" si="502">G243/I242</f>
        <v>0</v>
      </c>
      <c r="L243" s="82">
        <f t="shared" ref="L243:L249" si="503">H243/I242</f>
        <v>5.258068415326967E-2</v>
      </c>
      <c r="M243" s="81">
        <f t="shared" ref="M243:M249" si="504">J243/(K243+L243)</f>
        <v>1.5290057020889702</v>
      </c>
      <c r="N243" s="84">
        <f t="shared" ref="N243:N249" si="505">C243/B243</f>
        <v>1.8355257020244427E-2</v>
      </c>
      <c r="O243" s="84"/>
      <c r="P243" s="85">
        <f t="shared" ref="P243:P249" si="506">D243/B243</f>
        <v>0.78339863793264297</v>
      </c>
      <c r="Q243" s="87">
        <f t="shared" ref="Q243:Q249" si="507">N243</f>
        <v>1.8355257020244427E-2</v>
      </c>
      <c r="R243" s="96">
        <f t="shared" ref="R243:R249" si="508">IF(P243="","",1-SUM(P243:Q243))</f>
        <v>0.1982461050471126</v>
      </c>
      <c r="AB243" s="119">
        <f t="shared" ref="AB243:AB249" si="509">AVERAGE(F237:F243)</f>
        <v>683</v>
      </c>
      <c r="AC243" s="120">
        <f t="shared" ref="AC243:AC249" si="510">AVERAGE(G237:G243)</f>
        <v>3</v>
      </c>
    </row>
    <row r="244" spans="1:29" ht="13.8" x14ac:dyDescent="0.25">
      <c r="A244" s="95">
        <v>44102</v>
      </c>
      <c r="B244" s="81">
        <v>43432</v>
      </c>
      <c r="C244" s="81">
        <v>790</v>
      </c>
      <c r="D244" s="81">
        <v>34052</v>
      </c>
      <c r="E244" s="81"/>
      <c r="F244" s="81">
        <f t="shared" si="497"/>
        <v>556</v>
      </c>
      <c r="G244" s="81">
        <f t="shared" si="498"/>
        <v>3</v>
      </c>
      <c r="H244" s="81">
        <f t="shared" si="499"/>
        <v>463</v>
      </c>
      <c r="I244" s="81">
        <f t="shared" si="500"/>
        <v>8590</v>
      </c>
      <c r="J244" s="82">
        <f t="shared" si="501"/>
        <v>6.5724654530164531E-2</v>
      </c>
      <c r="K244" s="82">
        <f t="shared" si="502"/>
        <v>3.5294117647058826E-4</v>
      </c>
      <c r="L244" s="82">
        <f t="shared" si="503"/>
        <v>5.4470588235294118E-2</v>
      </c>
      <c r="M244" s="81">
        <f t="shared" si="504"/>
        <v>1.1988402650351899</v>
      </c>
      <c r="N244" s="84">
        <f t="shared" si="505"/>
        <v>1.818935347209431E-2</v>
      </c>
      <c r="O244" s="84"/>
      <c r="P244" s="85">
        <f t="shared" si="506"/>
        <v>0.78403020814146251</v>
      </c>
      <c r="Q244" s="87">
        <f t="shared" si="507"/>
        <v>1.818935347209431E-2</v>
      </c>
      <c r="R244" s="96">
        <f t="shared" si="508"/>
        <v>0.19778043838644321</v>
      </c>
      <c r="AB244" s="119">
        <f t="shared" si="509"/>
        <v>682</v>
      </c>
      <c r="AC244" s="120">
        <f t="shared" si="510"/>
        <v>3.2857142857142856</v>
      </c>
    </row>
    <row r="245" spans="1:29" ht="13.8" x14ac:dyDescent="0.25">
      <c r="A245" s="95">
        <v>44103</v>
      </c>
      <c r="B245" s="81">
        <v>44041</v>
      </c>
      <c r="C245" s="81">
        <v>796</v>
      </c>
      <c r="D245" s="81">
        <v>34916</v>
      </c>
      <c r="E245" s="81"/>
      <c r="F245" s="81">
        <f t="shared" si="497"/>
        <v>609</v>
      </c>
      <c r="G245" s="81">
        <f t="shared" si="498"/>
        <v>6</v>
      </c>
      <c r="H245" s="81">
        <f t="shared" si="499"/>
        <v>864</v>
      </c>
      <c r="I245" s="81">
        <f t="shared" si="500"/>
        <v>8329</v>
      </c>
      <c r="J245" s="82">
        <f t="shared" si="501"/>
        <v>7.1239935026320519E-2</v>
      </c>
      <c r="K245" s="82">
        <f t="shared" si="502"/>
        <v>6.9848661233993018E-4</v>
      </c>
      <c r="L245" s="82">
        <f t="shared" si="503"/>
        <v>0.10058207217694994</v>
      </c>
      <c r="M245" s="81">
        <f t="shared" si="504"/>
        <v>0.70339200215642905</v>
      </c>
      <c r="N245" s="84">
        <f t="shared" si="505"/>
        <v>1.8074067346336369E-2</v>
      </c>
      <c r="O245" s="84"/>
      <c r="P245" s="85">
        <f t="shared" si="506"/>
        <v>0.79280670284507615</v>
      </c>
      <c r="Q245" s="87">
        <f t="shared" si="507"/>
        <v>1.8074067346336369E-2</v>
      </c>
      <c r="R245" s="96">
        <f t="shared" si="508"/>
        <v>0.18911922980858753</v>
      </c>
      <c r="AB245" s="119">
        <f t="shared" si="509"/>
        <v>676.85714285714289</v>
      </c>
      <c r="AC245" s="120">
        <f t="shared" si="510"/>
        <v>3.5714285714285716</v>
      </c>
    </row>
    <row r="246" spans="1:29" ht="13.8" x14ac:dyDescent="0.25">
      <c r="A246" s="95">
        <v>44104</v>
      </c>
      <c r="B246" s="81">
        <v>44813</v>
      </c>
      <c r="C246" s="81">
        <v>799</v>
      </c>
      <c r="D246" s="81">
        <v>35644</v>
      </c>
      <c r="E246" s="81"/>
      <c r="F246" s="81">
        <f t="shared" si="497"/>
        <v>772</v>
      </c>
      <c r="G246" s="81">
        <f t="shared" si="498"/>
        <v>3</v>
      </c>
      <c r="H246" s="81">
        <f t="shared" si="499"/>
        <v>728</v>
      </c>
      <c r="I246" s="81">
        <f t="shared" si="500"/>
        <v>8370</v>
      </c>
      <c r="J246" s="82">
        <f t="shared" si="501"/>
        <v>9.314366743658227E-2</v>
      </c>
      <c r="K246" s="82">
        <f t="shared" si="502"/>
        <v>3.6018729739464519E-4</v>
      </c>
      <c r="L246" s="82">
        <f t="shared" si="503"/>
        <v>8.7405450834433907E-2</v>
      </c>
      <c r="M246" s="81">
        <f t="shared" si="504"/>
        <v>1.0612771628991706</v>
      </c>
      <c r="N246" s="84">
        <f t="shared" si="505"/>
        <v>1.7829647646888179E-2</v>
      </c>
      <c r="O246" s="84"/>
      <c r="P246" s="85">
        <f t="shared" si="506"/>
        <v>0.7953941936491643</v>
      </c>
      <c r="Q246" s="87">
        <f t="shared" si="507"/>
        <v>1.7829647646888179E-2</v>
      </c>
      <c r="R246" s="96">
        <f t="shared" si="508"/>
        <v>0.18677615870394748</v>
      </c>
      <c r="AB246" s="119">
        <f t="shared" si="509"/>
        <v>689.85714285714289</v>
      </c>
      <c r="AC246" s="120">
        <f t="shared" si="510"/>
        <v>3.1428571428571428</v>
      </c>
    </row>
    <row r="247" spans="1:29" ht="13.8" x14ac:dyDescent="0.25">
      <c r="A247" s="95">
        <v>44105</v>
      </c>
      <c r="B247" s="81">
        <v>45686</v>
      </c>
      <c r="C247" s="81">
        <v>802</v>
      </c>
      <c r="D247" s="81">
        <v>36476</v>
      </c>
      <c r="E247" s="81"/>
      <c r="F247" s="81">
        <f t="shared" si="497"/>
        <v>873</v>
      </c>
      <c r="G247" s="81">
        <f t="shared" si="498"/>
        <v>3</v>
      </c>
      <c r="H247" s="81">
        <f t="shared" si="499"/>
        <v>832</v>
      </c>
      <c r="I247" s="81">
        <f t="shared" si="500"/>
        <v>8408</v>
      </c>
      <c r="J247" s="82">
        <f t="shared" si="501"/>
        <v>0.10482263971149351</v>
      </c>
      <c r="K247" s="82">
        <f t="shared" si="502"/>
        <v>3.5842293906810036E-4</v>
      </c>
      <c r="L247" s="82">
        <f t="shared" si="503"/>
        <v>9.9402628434886495E-2</v>
      </c>
      <c r="M247" s="81">
        <f t="shared" si="504"/>
        <v>1.0507371190241925</v>
      </c>
      <c r="N247" s="84">
        <f t="shared" si="505"/>
        <v>1.7554611916123102E-2</v>
      </c>
      <c r="O247" s="84"/>
      <c r="P247" s="85">
        <f t="shared" si="506"/>
        <v>0.7984065140305564</v>
      </c>
      <c r="Q247" s="87">
        <f t="shared" si="507"/>
        <v>1.7554611916123102E-2</v>
      </c>
      <c r="R247" s="96">
        <f t="shared" si="508"/>
        <v>0.18403887405332053</v>
      </c>
      <c r="AB247" s="119">
        <f t="shared" si="509"/>
        <v>695.71428571428567</v>
      </c>
      <c r="AC247" s="120">
        <f t="shared" si="510"/>
        <v>2.7142857142857144</v>
      </c>
    </row>
    <row r="248" spans="1:29" ht="13.8" x14ac:dyDescent="0.25">
      <c r="A248" s="95">
        <v>44106</v>
      </c>
      <c r="B248" s="81">
        <v>46374</v>
      </c>
      <c r="C248" s="81">
        <v>803</v>
      </c>
      <c r="D248" s="81">
        <v>37186</v>
      </c>
      <c r="E248" s="81"/>
      <c r="F248" s="81">
        <f t="shared" si="497"/>
        <v>688</v>
      </c>
      <c r="G248" s="81">
        <f t="shared" si="498"/>
        <v>1</v>
      </c>
      <c r="H248" s="81">
        <f t="shared" si="499"/>
        <v>710</v>
      </c>
      <c r="I248" s="81">
        <f t="shared" si="500"/>
        <v>8385</v>
      </c>
      <c r="J248" s="82">
        <f t="shared" si="501"/>
        <v>8.2244023953584516E-2</v>
      </c>
      <c r="K248" s="82">
        <f t="shared" si="502"/>
        <v>1.1893434823977165E-4</v>
      </c>
      <c r="L248" s="82">
        <f t="shared" si="503"/>
        <v>8.4443387250237867E-2</v>
      </c>
      <c r="M248" s="81">
        <f t="shared" si="504"/>
        <v>0.97258474458753674</v>
      </c>
      <c r="N248" s="84">
        <f t="shared" si="505"/>
        <v>1.7315737266571787E-2</v>
      </c>
      <c r="O248" s="84"/>
      <c r="P248" s="85">
        <f t="shared" si="506"/>
        <v>0.80187173847414495</v>
      </c>
      <c r="Q248" s="87">
        <f t="shared" si="507"/>
        <v>1.7315737266571787E-2</v>
      </c>
      <c r="R248" s="96">
        <f t="shared" si="508"/>
        <v>0.18081252425928329</v>
      </c>
      <c r="AB248" s="119">
        <f t="shared" si="509"/>
        <v>696.28571428571433</v>
      </c>
      <c r="AC248" s="120">
        <f t="shared" si="510"/>
        <v>2.4285714285714284</v>
      </c>
    </row>
    <row r="249" spans="1:29" ht="13.8" x14ac:dyDescent="0.25">
      <c r="A249" s="95">
        <v>44107</v>
      </c>
      <c r="B249" s="81">
        <v>47432</v>
      </c>
      <c r="C249" s="81">
        <v>809</v>
      </c>
      <c r="D249" s="81">
        <v>38045</v>
      </c>
      <c r="E249" s="81"/>
      <c r="F249" s="81">
        <f t="shared" si="497"/>
        <v>1058</v>
      </c>
      <c r="G249" s="81">
        <f t="shared" si="498"/>
        <v>6</v>
      </c>
      <c r="H249" s="81">
        <f t="shared" si="499"/>
        <v>859</v>
      </c>
      <c r="I249" s="81">
        <f t="shared" si="500"/>
        <v>8578</v>
      </c>
      <c r="J249" s="82">
        <f t="shared" si="501"/>
        <v>0.12683075060401958</v>
      </c>
      <c r="K249" s="82">
        <f t="shared" si="502"/>
        <v>7.1556350626118066E-4</v>
      </c>
      <c r="L249" s="82">
        <f t="shared" si="503"/>
        <v>0.1024448419797257</v>
      </c>
      <c r="M249" s="81">
        <f t="shared" si="504"/>
        <v>1.2294518425603518</v>
      </c>
      <c r="N249" s="84">
        <f t="shared" si="505"/>
        <v>1.7055995952099848E-2</v>
      </c>
      <c r="O249" s="84"/>
      <c r="P249" s="85">
        <f t="shared" si="506"/>
        <v>0.80209563164108622</v>
      </c>
      <c r="Q249" s="87">
        <f t="shared" si="507"/>
        <v>1.7055995952099848E-2</v>
      </c>
      <c r="R249" s="96">
        <f t="shared" si="508"/>
        <v>0.18084837240681395</v>
      </c>
      <c r="AB249" s="119">
        <f t="shared" si="509"/>
        <v>745.42857142857144</v>
      </c>
      <c r="AC249" s="120">
        <f t="shared" si="510"/>
        <v>3.1428571428571428</v>
      </c>
    </row>
    <row r="250" spans="1:29" ht="13.8" x14ac:dyDescent="0.25">
      <c r="A250" s="95">
        <v>44108</v>
      </c>
      <c r="B250" s="81">
        <v>48146</v>
      </c>
      <c r="C250" s="81">
        <v>813</v>
      </c>
      <c r="D250" s="81">
        <v>38629</v>
      </c>
      <c r="E250" s="81"/>
      <c r="F250" s="81">
        <f t="shared" ref="F250:F270" si="511">B250-B249</f>
        <v>714</v>
      </c>
      <c r="G250" s="81">
        <f t="shared" ref="G250:G270" si="512">C250-C249</f>
        <v>4</v>
      </c>
      <c r="H250" s="81">
        <f t="shared" ref="H250:H270" si="513">D250-D249</f>
        <v>584</v>
      </c>
      <c r="I250" s="81">
        <f t="shared" ref="I250:I270" si="514">B250-C250-D250</f>
        <v>8704</v>
      </c>
      <c r="J250" s="82">
        <f t="shared" ref="J250:J270" si="515">F250/I249*$B$2/($B$2-B249)</f>
        <v>8.3676868004056867E-2</v>
      </c>
      <c r="K250" s="82">
        <f t="shared" ref="K250:K270" si="516">G250/I249</f>
        <v>4.6630916297505244E-4</v>
      </c>
      <c r="L250" s="82">
        <f t="shared" ref="L250:L270" si="517">H250/I249</f>
        <v>6.8081137794357663E-2</v>
      </c>
      <c r="M250" s="81">
        <f t="shared" ref="M250:M270" si="518">J250/(K250+L250)</f>
        <v>1.220714581188435</v>
      </c>
      <c r="N250" s="84">
        <f t="shared" ref="N250:N270" si="519">C250/B250</f>
        <v>1.6886137996926016E-2</v>
      </c>
      <c r="O250" s="84"/>
      <c r="P250" s="85">
        <f t="shared" ref="P250:P270" si="520">D250/B250</f>
        <v>0.80233041166452046</v>
      </c>
      <c r="Q250" s="87">
        <f t="shared" ref="Q250:Q270" si="521">N250</f>
        <v>1.6886137996926016E-2</v>
      </c>
      <c r="R250" s="96">
        <f t="shared" ref="R250:R270" si="522">IF(P250="","",1-SUM(P250:Q250))</f>
        <v>0.18078345033855348</v>
      </c>
      <c r="AB250" s="119">
        <f t="shared" ref="AB250:AB270" si="523">AVERAGE(F244:F250)</f>
        <v>752.85714285714289</v>
      </c>
      <c r="AC250" s="120">
        <f t="shared" ref="AC250:AC270" si="524">AVERAGE(G244:G250)</f>
        <v>3.7142857142857144</v>
      </c>
    </row>
    <row r="251" spans="1:29" ht="13.8" x14ac:dyDescent="0.25">
      <c r="A251" s="95">
        <v>44109</v>
      </c>
      <c r="B251" s="81">
        <v>48896</v>
      </c>
      <c r="C251" s="81">
        <v>818</v>
      </c>
      <c r="D251" s="81">
        <v>39058</v>
      </c>
      <c r="E251" s="81"/>
      <c r="F251" s="81">
        <f t="shared" si="511"/>
        <v>750</v>
      </c>
      <c r="G251" s="81">
        <f t="shared" si="512"/>
        <v>5</v>
      </c>
      <c r="H251" s="81">
        <f t="shared" si="513"/>
        <v>429</v>
      </c>
      <c r="I251" s="81">
        <f t="shared" si="514"/>
        <v>9020</v>
      </c>
      <c r="J251" s="82">
        <f t="shared" si="515"/>
        <v>8.6630384249020767E-2</v>
      </c>
      <c r="K251" s="82">
        <f t="shared" si="516"/>
        <v>5.7444852941176473E-4</v>
      </c>
      <c r="L251" s="82">
        <f t="shared" si="517"/>
        <v>4.928768382352941E-2</v>
      </c>
      <c r="M251" s="81">
        <f t="shared" si="518"/>
        <v>1.7373983053075504</v>
      </c>
      <c r="N251" s="84">
        <f t="shared" si="519"/>
        <v>1.6729384816753928E-2</v>
      </c>
      <c r="O251" s="84"/>
      <c r="P251" s="85">
        <f t="shared" si="520"/>
        <v>0.79879744764397909</v>
      </c>
      <c r="Q251" s="87">
        <f t="shared" si="521"/>
        <v>1.6729384816753928E-2</v>
      </c>
      <c r="R251" s="96">
        <f t="shared" si="522"/>
        <v>0.18447316753926701</v>
      </c>
      <c r="AB251" s="119">
        <f t="shared" si="523"/>
        <v>780.57142857142856</v>
      </c>
      <c r="AC251" s="120">
        <f t="shared" si="524"/>
        <v>4</v>
      </c>
    </row>
    <row r="252" spans="1:29" ht="13.8" x14ac:dyDescent="0.25">
      <c r="A252" s="95">
        <v>44110</v>
      </c>
      <c r="B252" s="81">
        <v>49819</v>
      </c>
      <c r="C252" s="81">
        <v>822</v>
      </c>
      <c r="D252" s="81">
        <v>39790</v>
      </c>
      <c r="E252" s="81"/>
      <c r="F252" s="81">
        <f t="shared" si="511"/>
        <v>923</v>
      </c>
      <c r="G252" s="81">
        <f t="shared" si="512"/>
        <v>4</v>
      </c>
      <c r="H252" s="81">
        <f t="shared" si="513"/>
        <v>732</v>
      </c>
      <c r="I252" s="81">
        <f t="shared" si="514"/>
        <v>9207</v>
      </c>
      <c r="J252" s="82">
        <f t="shared" si="515"/>
        <v>0.10288673475847457</v>
      </c>
      <c r="K252" s="82">
        <f t="shared" si="516"/>
        <v>4.434589800443459E-4</v>
      </c>
      <c r="L252" s="82">
        <f t="shared" si="517"/>
        <v>8.1152993348115293E-2</v>
      </c>
      <c r="M252" s="81">
        <f t="shared" si="518"/>
        <v>1.2609216678280444</v>
      </c>
      <c r="N252" s="84">
        <f t="shared" si="519"/>
        <v>1.6499729019048958E-2</v>
      </c>
      <c r="O252" s="84"/>
      <c r="P252" s="85">
        <f t="shared" si="520"/>
        <v>0.79869126236977861</v>
      </c>
      <c r="Q252" s="87">
        <f t="shared" si="521"/>
        <v>1.6499729019048958E-2</v>
      </c>
      <c r="R252" s="96">
        <f t="shared" si="522"/>
        <v>0.18480900861117244</v>
      </c>
      <c r="AB252" s="119">
        <f t="shared" si="523"/>
        <v>825.42857142857144</v>
      </c>
      <c r="AC252" s="120">
        <f t="shared" si="524"/>
        <v>3.7142857142857144</v>
      </c>
    </row>
    <row r="253" spans="1:29" ht="13.8" x14ac:dyDescent="0.25">
      <c r="A253" s="95">
        <v>44111</v>
      </c>
      <c r="B253" s="81">
        <v>50848</v>
      </c>
      <c r="C253" s="81">
        <v>830</v>
      </c>
      <c r="D253" s="81">
        <v>40499</v>
      </c>
      <c r="E253" s="81"/>
      <c r="F253" s="81">
        <f t="shared" si="511"/>
        <v>1029</v>
      </c>
      <c r="G253" s="81">
        <f t="shared" si="512"/>
        <v>8</v>
      </c>
      <c r="H253" s="81">
        <f t="shared" si="513"/>
        <v>709</v>
      </c>
      <c r="I253" s="81">
        <f t="shared" si="514"/>
        <v>9519</v>
      </c>
      <c r="J253" s="82">
        <f t="shared" si="515"/>
        <v>0.11238444510615979</v>
      </c>
      <c r="K253" s="82">
        <f t="shared" si="516"/>
        <v>8.6890409471054636E-4</v>
      </c>
      <c r="L253" s="82">
        <f t="shared" si="517"/>
        <v>7.7006625393722161E-2</v>
      </c>
      <c r="M253" s="81">
        <f t="shared" si="518"/>
        <v>1.4431291298360016</v>
      </c>
      <c r="N253" s="84">
        <f t="shared" si="519"/>
        <v>1.6323159219634991E-2</v>
      </c>
      <c r="O253" s="84"/>
      <c r="P253" s="85">
        <f t="shared" si="520"/>
        <v>0.79647183763373186</v>
      </c>
      <c r="Q253" s="87">
        <f t="shared" si="521"/>
        <v>1.6323159219634991E-2</v>
      </c>
      <c r="R253" s="96">
        <f t="shared" si="522"/>
        <v>0.18720500314663313</v>
      </c>
      <c r="AB253" s="119">
        <f t="shared" si="523"/>
        <v>862.14285714285711</v>
      </c>
      <c r="AC253" s="120">
        <f t="shared" si="524"/>
        <v>4.4285714285714288</v>
      </c>
    </row>
    <row r="254" spans="1:29" ht="13.8" x14ac:dyDescent="0.25">
      <c r="A254" s="95">
        <v>44112</v>
      </c>
      <c r="B254" s="81">
        <v>52057</v>
      </c>
      <c r="C254" s="81">
        <v>838</v>
      </c>
      <c r="D254" s="81">
        <v>41289</v>
      </c>
      <c r="E254" s="81"/>
      <c r="F254" s="81">
        <f t="shared" si="511"/>
        <v>1209</v>
      </c>
      <c r="G254" s="81">
        <f t="shared" si="512"/>
        <v>8</v>
      </c>
      <c r="H254" s="81">
        <f t="shared" si="513"/>
        <v>790</v>
      </c>
      <c r="I254" s="81">
        <f t="shared" si="514"/>
        <v>9930</v>
      </c>
      <c r="J254" s="82">
        <f t="shared" si="515"/>
        <v>0.1277302746358194</v>
      </c>
      <c r="K254" s="82">
        <f t="shared" si="516"/>
        <v>8.4042441432923627E-4</v>
      </c>
      <c r="L254" s="82">
        <f t="shared" si="517"/>
        <v>8.2991910915012082E-2</v>
      </c>
      <c r="M254" s="81">
        <f t="shared" si="518"/>
        <v>1.5236397045844172</v>
      </c>
      <c r="N254" s="84">
        <f t="shared" si="519"/>
        <v>1.6097739016846919E-2</v>
      </c>
      <c r="O254" s="84"/>
      <c r="P254" s="85">
        <f t="shared" si="520"/>
        <v>0.79314981654724626</v>
      </c>
      <c r="Q254" s="87">
        <f t="shared" si="521"/>
        <v>1.6097739016846919E-2</v>
      </c>
      <c r="R254" s="96">
        <f t="shared" si="522"/>
        <v>0.19075244443590678</v>
      </c>
      <c r="AB254" s="119">
        <f t="shared" si="523"/>
        <v>910.14285714285711</v>
      </c>
      <c r="AC254" s="120">
        <f t="shared" si="524"/>
        <v>5.1428571428571432</v>
      </c>
    </row>
    <row r="255" spans="1:29" ht="13.8" x14ac:dyDescent="0.25">
      <c r="A255" s="95">
        <v>44113</v>
      </c>
      <c r="B255" s="81">
        <v>53188</v>
      </c>
      <c r="C255" s="81">
        <v>842</v>
      </c>
      <c r="D255" s="81">
        <v>42039</v>
      </c>
      <c r="E255" s="81"/>
      <c r="F255" s="81">
        <f t="shared" si="511"/>
        <v>1131</v>
      </c>
      <c r="G255" s="81">
        <f t="shared" si="512"/>
        <v>4</v>
      </c>
      <c r="H255" s="81">
        <f t="shared" si="513"/>
        <v>750</v>
      </c>
      <c r="I255" s="81">
        <f t="shared" si="514"/>
        <v>10307</v>
      </c>
      <c r="J255" s="82">
        <f t="shared" si="515"/>
        <v>0.11455943474841217</v>
      </c>
      <c r="K255" s="82">
        <f t="shared" si="516"/>
        <v>4.0281973816717019E-4</v>
      </c>
      <c r="L255" s="82">
        <f t="shared" si="517"/>
        <v>7.5528700906344406E-2</v>
      </c>
      <c r="M255" s="81">
        <f t="shared" si="518"/>
        <v>1.508720407230415</v>
      </c>
      <c r="N255" s="84">
        <f t="shared" si="519"/>
        <v>1.5830638489884936E-2</v>
      </c>
      <c r="O255" s="84"/>
      <c r="P255" s="85">
        <f t="shared" si="520"/>
        <v>0.79038504925923136</v>
      </c>
      <c r="Q255" s="87">
        <f t="shared" si="521"/>
        <v>1.5830638489884936E-2</v>
      </c>
      <c r="R255" s="96">
        <f t="shared" si="522"/>
        <v>0.19378431225088366</v>
      </c>
      <c r="AB255" s="119">
        <f t="shared" si="523"/>
        <v>973.42857142857144</v>
      </c>
      <c r="AC255" s="120">
        <f t="shared" si="524"/>
        <v>5.5714285714285712</v>
      </c>
    </row>
    <row r="256" spans="1:29" ht="13.8" x14ac:dyDescent="0.25">
      <c r="A256" s="95">
        <v>44114</v>
      </c>
      <c r="B256" s="81">
        <v>54423</v>
      </c>
      <c r="C256" s="81">
        <v>852</v>
      </c>
      <c r="D256" s="81">
        <v>42829</v>
      </c>
      <c r="E256" s="81"/>
      <c r="F256" s="81">
        <f t="shared" si="511"/>
        <v>1235</v>
      </c>
      <c r="G256" s="81">
        <f t="shared" si="512"/>
        <v>10</v>
      </c>
      <c r="H256" s="81">
        <f t="shared" si="513"/>
        <v>790</v>
      </c>
      <c r="I256" s="81">
        <f t="shared" si="514"/>
        <v>10742</v>
      </c>
      <c r="J256" s="82">
        <f t="shared" si="515"/>
        <v>0.12053329953808181</v>
      </c>
      <c r="K256" s="82">
        <f t="shared" si="516"/>
        <v>9.7021441738624238E-4</v>
      </c>
      <c r="L256" s="82">
        <f t="shared" si="517"/>
        <v>7.6646938973513143E-2</v>
      </c>
      <c r="M256" s="81">
        <f t="shared" si="518"/>
        <v>1.5529208979237614</v>
      </c>
      <c r="N256" s="84">
        <f t="shared" si="519"/>
        <v>1.5655145802326222E-2</v>
      </c>
      <c r="O256" s="84"/>
      <c r="P256" s="85">
        <f t="shared" si="520"/>
        <v>0.78696506991529314</v>
      </c>
      <c r="Q256" s="87">
        <f t="shared" si="521"/>
        <v>1.5655145802326222E-2</v>
      </c>
      <c r="R256" s="96">
        <f t="shared" si="522"/>
        <v>0.19737978428238068</v>
      </c>
      <c r="AB256" s="119">
        <f t="shared" si="523"/>
        <v>998.71428571428567</v>
      </c>
      <c r="AC256" s="120">
        <f t="shared" si="524"/>
        <v>6.1428571428571432</v>
      </c>
    </row>
    <row r="257" spans="1:29" ht="13.8" x14ac:dyDescent="0.25">
      <c r="A257" s="95">
        <v>44115</v>
      </c>
      <c r="B257" s="81">
        <v>55319</v>
      </c>
      <c r="C257" s="81">
        <v>851</v>
      </c>
      <c r="D257" s="81">
        <v>43448</v>
      </c>
      <c r="E257" s="81"/>
      <c r="F257" s="81">
        <f t="shared" si="511"/>
        <v>896</v>
      </c>
      <c r="G257" s="81">
        <f t="shared" si="512"/>
        <v>-1</v>
      </c>
      <c r="H257" s="81">
        <f t="shared" si="513"/>
        <v>619</v>
      </c>
      <c r="I257" s="81">
        <f t="shared" si="514"/>
        <v>11020</v>
      </c>
      <c r="J257" s="82">
        <f t="shared" si="515"/>
        <v>8.3918002117953611E-2</v>
      </c>
      <c r="K257" s="82">
        <f t="shared" si="516"/>
        <v>-9.3092533978774903E-5</v>
      </c>
      <c r="L257" s="82">
        <f t="shared" si="517"/>
        <v>5.7624278532861666E-2</v>
      </c>
      <c r="M257" s="81">
        <f t="shared" si="518"/>
        <v>1.4586523928010642</v>
      </c>
      <c r="N257" s="84">
        <f t="shared" si="519"/>
        <v>1.5383502955584881E-2</v>
      </c>
      <c r="O257" s="84"/>
      <c r="P257" s="85">
        <f t="shared" si="520"/>
        <v>0.7854082684068765</v>
      </c>
      <c r="Q257" s="87">
        <f t="shared" si="521"/>
        <v>1.5383502955584881E-2</v>
      </c>
      <c r="R257" s="96">
        <f t="shared" si="522"/>
        <v>0.19920822863753862</v>
      </c>
      <c r="AB257" s="119">
        <f t="shared" si="523"/>
        <v>1024.7142857142858</v>
      </c>
      <c r="AC257" s="120">
        <f t="shared" si="524"/>
        <v>5.4285714285714288</v>
      </c>
    </row>
    <row r="258" spans="1:29" ht="13.8" x14ac:dyDescent="0.25">
      <c r="A258" s="95">
        <v>44116</v>
      </c>
      <c r="B258" s="81">
        <v>56298</v>
      </c>
      <c r="C258" s="81">
        <v>855</v>
      </c>
      <c r="D258" s="81">
        <v>44065</v>
      </c>
      <c r="E258" s="81"/>
      <c r="F258" s="81">
        <f t="shared" si="511"/>
        <v>979</v>
      </c>
      <c r="G258" s="81">
        <f t="shared" si="512"/>
        <v>4</v>
      </c>
      <c r="H258" s="81">
        <f t="shared" si="513"/>
        <v>617</v>
      </c>
      <c r="I258" s="81">
        <f t="shared" si="514"/>
        <v>11378</v>
      </c>
      <c r="J258" s="82">
        <f t="shared" si="515"/>
        <v>8.9387510495447103E-2</v>
      </c>
      <c r="K258" s="82">
        <f t="shared" si="516"/>
        <v>3.6297640653357529E-4</v>
      </c>
      <c r="L258" s="82">
        <f t="shared" si="517"/>
        <v>5.5989110707803991E-2</v>
      </c>
      <c r="M258" s="81">
        <f t="shared" si="518"/>
        <v>1.5862324728821691</v>
      </c>
      <c r="N258" s="84">
        <f t="shared" si="519"/>
        <v>1.5187040392198658E-2</v>
      </c>
      <c r="O258" s="84"/>
      <c r="P258" s="85">
        <f t="shared" si="520"/>
        <v>0.78270986535933784</v>
      </c>
      <c r="Q258" s="87">
        <f t="shared" si="521"/>
        <v>1.5187040392198658E-2</v>
      </c>
      <c r="R258" s="96">
        <f t="shared" si="522"/>
        <v>0.20210309424846351</v>
      </c>
      <c r="AB258" s="119">
        <f t="shared" si="523"/>
        <v>1057.4285714285713</v>
      </c>
      <c r="AC258" s="120">
        <f t="shared" si="524"/>
        <v>5.2857142857142856</v>
      </c>
    </row>
    <row r="259" spans="1:29" ht="13.8" x14ac:dyDescent="0.25">
      <c r="A259" s="95">
        <v>44117</v>
      </c>
      <c r="B259" s="81">
        <v>57326</v>
      </c>
      <c r="C259" s="81">
        <v>861</v>
      </c>
      <c r="D259" s="81">
        <v>44949</v>
      </c>
      <c r="E259" s="81"/>
      <c r="F259" s="81">
        <f t="shared" si="511"/>
        <v>1028</v>
      </c>
      <c r="G259" s="81">
        <f t="shared" si="512"/>
        <v>6</v>
      </c>
      <c r="H259" s="81">
        <f t="shared" si="513"/>
        <v>884</v>
      </c>
      <c r="I259" s="81">
        <f t="shared" si="514"/>
        <v>11516</v>
      </c>
      <c r="J259" s="82">
        <f t="shared" si="515"/>
        <v>9.0918116971461238E-2</v>
      </c>
      <c r="K259" s="82">
        <f t="shared" si="516"/>
        <v>5.2733345051854451E-4</v>
      </c>
      <c r="L259" s="82">
        <f t="shared" si="517"/>
        <v>7.7693795043065561E-2</v>
      </c>
      <c r="M259" s="81">
        <f t="shared" si="518"/>
        <v>1.1623217246081865</v>
      </c>
      <c r="N259" s="84">
        <f t="shared" si="519"/>
        <v>1.5019362941771622E-2</v>
      </c>
      <c r="O259" s="84"/>
      <c r="P259" s="85">
        <f t="shared" si="520"/>
        <v>0.78409447720057213</v>
      </c>
      <c r="Q259" s="87">
        <f t="shared" si="521"/>
        <v>1.5019362941771622E-2</v>
      </c>
      <c r="R259" s="96">
        <f t="shared" si="522"/>
        <v>0.20088615985765623</v>
      </c>
      <c r="AB259" s="119">
        <f t="shared" si="523"/>
        <v>1072.4285714285713</v>
      </c>
      <c r="AC259" s="120">
        <f t="shared" si="524"/>
        <v>5.5714285714285712</v>
      </c>
    </row>
    <row r="260" spans="1:29" ht="13.8" x14ac:dyDescent="0.25">
      <c r="A260" s="95">
        <v>44118</v>
      </c>
      <c r="B260" s="81">
        <v>58672</v>
      </c>
      <c r="C260" s="81">
        <v>872</v>
      </c>
      <c r="D260" s="81">
        <v>45846</v>
      </c>
      <c r="E260" s="81"/>
      <c r="F260" s="81">
        <f t="shared" si="511"/>
        <v>1346</v>
      </c>
      <c r="G260" s="81">
        <f t="shared" si="512"/>
        <v>11</v>
      </c>
      <c r="H260" s="81">
        <f t="shared" si="513"/>
        <v>897</v>
      </c>
      <c r="I260" s="81">
        <f t="shared" si="514"/>
        <v>11954</v>
      </c>
      <c r="J260" s="82">
        <f t="shared" si="515"/>
        <v>0.11762957728390268</v>
      </c>
      <c r="K260" s="82">
        <f t="shared" si="516"/>
        <v>9.5519277526919064E-4</v>
      </c>
      <c r="L260" s="82">
        <f t="shared" si="517"/>
        <v>7.7891629037860372E-2</v>
      </c>
      <c r="M260" s="81">
        <f t="shared" si="518"/>
        <v>1.4918746828209506</v>
      </c>
      <c r="N260" s="84">
        <f t="shared" si="519"/>
        <v>1.4862285246795746E-2</v>
      </c>
      <c r="O260" s="84"/>
      <c r="P260" s="85">
        <f t="shared" si="520"/>
        <v>0.78139487319334611</v>
      </c>
      <c r="Q260" s="87">
        <f t="shared" si="521"/>
        <v>1.4862285246795746E-2</v>
      </c>
      <c r="R260" s="96">
        <f t="shared" si="522"/>
        <v>0.20374284155985811</v>
      </c>
      <c r="AB260" s="119">
        <f t="shared" si="523"/>
        <v>1117.7142857142858</v>
      </c>
      <c r="AC260" s="120">
        <f t="shared" si="524"/>
        <v>6</v>
      </c>
    </row>
    <row r="261" spans="1:29" ht="13.8" x14ac:dyDescent="0.25">
      <c r="A261" s="95">
        <v>44119</v>
      </c>
      <c r="B261" s="81">
        <v>60224</v>
      </c>
      <c r="C261" s="81">
        <v>877</v>
      </c>
      <c r="D261" s="81">
        <v>46798</v>
      </c>
      <c r="E261" s="81"/>
      <c r="F261" s="81">
        <f t="shared" si="511"/>
        <v>1552</v>
      </c>
      <c r="G261" s="81">
        <f t="shared" si="512"/>
        <v>5</v>
      </c>
      <c r="H261" s="81">
        <f t="shared" si="513"/>
        <v>952</v>
      </c>
      <c r="I261" s="81">
        <f t="shared" si="514"/>
        <v>12549</v>
      </c>
      <c r="J261" s="82">
        <f t="shared" si="515"/>
        <v>0.13068234644324261</v>
      </c>
      <c r="K261" s="82">
        <f t="shared" si="516"/>
        <v>4.1827003513468297E-4</v>
      </c>
      <c r="L261" s="82">
        <f t="shared" si="517"/>
        <v>7.963861468964363E-2</v>
      </c>
      <c r="M261" s="81">
        <f t="shared" si="518"/>
        <v>1.6323686200444329</v>
      </c>
      <c r="N261" s="84">
        <f t="shared" si="519"/>
        <v>1.456230074388948E-2</v>
      </c>
      <c r="O261" s="84"/>
      <c r="P261" s="85">
        <f t="shared" si="520"/>
        <v>0.77706562167906479</v>
      </c>
      <c r="Q261" s="87">
        <f t="shared" si="521"/>
        <v>1.456230074388948E-2</v>
      </c>
      <c r="R261" s="96">
        <f t="shared" si="522"/>
        <v>0.20837207757704568</v>
      </c>
      <c r="AB261" s="119">
        <f t="shared" si="523"/>
        <v>1166.7142857142858</v>
      </c>
      <c r="AC261" s="120">
        <f t="shared" si="524"/>
        <v>5.5714285714285712</v>
      </c>
    </row>
    <row r="262" spans="1:29" ht="13.8" x14ac:dyDescent="0.25">
      <c r="A262" s="95">
        <v>44120</v>
      </c>
      <c r="B262" s="81">
        <v>61387</v>
      </c>
      <c r="C262" s="81">
        <v>882</v>
      </c>
      <c r="D262" s="81">
        <v>47618</v>
      </c>
      <c r="E262" s="81"/>
      <c r="F262" s="81">
        <f t="shared" si="511"/>
        <v>1163</v>
      </c>
      <c r="G262" s="81">
        <f t="shared" si="512"/>
        <v>5</v>
      </c>
      <c r="H262" s="81">
        <f t="shared" si="513"/>
        <v>820</v>
      </c>
      <c r="I262" s="81">
        <f t="shared" si="514"/>
        <v>12887</v>
      </c>
      <c r="J262" s="82">
        <f t="shared" si="515"/>
        <v>9.3300589876694651E-2</v>
      </c>
      <c r="K262" s="82">
        <f t="shared" si="516"/>
        <v>3.9843812255956648E-4</v>
      </c>
      <c r="L262" s="82">
        <f t="shared" si="517"/>
        <v>6.5343852099768909E-2</v>
      </c>
      <c r="M262" s="81">
        <f t="shared" si="518"/>
        <v>1.4191867907425955</v>
      </c>
      <c r="N262" s="84">
        <f t="shared" si="519"/>
        <v>1.4367862902568947E-2</v>
      </c>
      <c r="O262" s="84"/>
      <c r="P262" s="85">
        <f t="shared" si="520"/>
        <v>0.77570169579878478</v>
      </c>
      <c r="Q262" s="87">
        <f t="shared" si="521"/>
        <v>1.4367862902568947E-2</v>
      </c>
      <c r="R262" s="96">
        <f t="shared" si="522"/>
        <v>0.20993044129864624</v>
      </c>
      <c r="AB262" s="119">
        <f t="shared" si="523"/>
        <v>1171.2857142857142</v>
      </c>
      <c r="AC262" s="120">
        <f t="shared" si="524"/>
        <v>5.7142857142857144</v>
      </c>
    </row>
    <row r="263" spans="1:29" ht="13.8" x14ac:dyDescent="0.25">
      <c r="A263" s="95">
        <v>44121</v>
      </c>
      <c r="B263" s="81">
        <v>63134</v>
      </c>
      <c r="C263" s="81">
        <v>889</v>
      </c>
      <c r="D263" s="81">
        <v>48771</v>
      </c>
      <c r="E263" s="81"/>
      <c r="F263" s="81">
        <f t="shared" si="511"/>
        <v>1747</v>
      </c>
      <c r="G263" s="81">
        <f t="shared" si="512"/>
        <v>7</v>
      </c>
      <c r="H263" s="81">
        <f t="shared" si="513"/>
        <v>1153</v>
      </c>
      <c r="I263" s="81">
        <f t="shared" si="514"/>
        <v>13474</v>
      </c>
      <c r="J263" s="82">
        <f t="shared" si="515"/>
        <v>0.13649329953901085</v>
      </c>
      <c r="K263" s="82">
        <f t="shared" si="516"/>
        <v>5.4318305268875606E-4</v>
      </c>
      <c r="L263" s="82">
        <f t="shared" si="517"/>
        <v>8.9470008535733683E-2</v>
      </c>
      <c r="M263" s="81">
        <f t="shared" si="518"/>
        <v>1.5163699578958902</v>
      </c>
      <c r="N263" s="84">
        <f t="shared" si="519"/>
        <v>1.4081160705800361E-2</v>
      </c>
      <c r="O263" s="84"/>
      <c r="P263" s="85">
        <f t="shared" si="520"/>
        <v>0.77249976241011187</v>
      </c>
      <c r="Q263" s="87">
        <f t="shared" si="521"/>
        <v>1.4081160705800361E-2</v>
      </c>
      <c r="R263" s="96">
        <f t="shared" si="522"/>
        <v>0.21341907688408779</v>
      </c>
      <c r="AB263" s="119">
        <f t="shared" si="523"/>
        <v>1244.4285714285713</v>
      </c>
      <c r="AC263" s="120">
        <f t="shared" si="524"/>
        <v>5.2857142857142856</v>
      </c>
    </row>
    <row r="264" spans="1:29" ht="13.8" x14ac:dyDescent="0.25">
      <c r="A264" s="95">
        <v>44122</v>
      </c>
      <c r="B264" s="81">
        <v>64806</v>
      </c>
      <c r="C264" s="81">
        <v>893</v>
      </c>
      <c r="D264" s="81">
        <v>49561</v>
      </c>
      <c r="E264" s="81"/>
      <c r="F264" s="81">
        <f t="shared" si="511"/>
        <v>1672</v>
      </c>
      <c r="G264" s="81">
        <f t="shared" si="512"/>
        <v>4</v>
      </c>
      <c r="H264" s="81">
        <f t="shared" si="513"/>
        <v>790</v>
      </c>
      <c r="I264" s="81">
        <f t="shared" si="514"/>
        <v>14352</v>
      </c>
      <c r="J264" s="82">
        <f t="shared" si="515"/>
        <v>0.12496684742760428</v>
      </c>
      <c r="K264" s="82">
        <f t="shared" si="516"/>
        <v>2.9686804215526197E-4</v>
      </c>
      <c r="L264" s="82">
        <f t="shared" si="517"/>
        <v>5.863143832566424E-2</v>
      </c>
      <c r="M264" s="81">
        <f t="shared" si="518"/>
        <v>2.120659070830655</v>
      </c>
      <c r="N264" s="84">
        <f t="shared" si="519"/>
        <v>1.3779588309724408E-2</v>
      </c>
      <c r="O264" s="84"/>
      <c r="P264" s="85">
        <f t="shared" si="520"/>
        <v>0.76475943585470485</v>
      </c>
      <c r="Q264" s="87">
        <f t="shared" si="521"/>
        <v>1.3779588309724408E-2</v>
      </c>
      <c r="R264" s="96">
        <f t="shared" si="522"/>
        <v>0.22146097583557078</v>
      </c>
      <c r="AB264" s="119">
        <f t="shared" si="523"/>
        <v>1355.2857142857142</v>
      </c>
      <c r="AC264" s="120">
        <f t="shared" si="524"/>
        <v>6</v>
      </c>
    </row>
    <row r="265" spans="1:29" ht="13.8" x14ac:dyDescent="0.25">
      <c r="A265" s="95">
        <v>44123</v>
      </c>
      <c r="B265" s="81">
        <v>65927</v>
      </c>
      <c r="C265" s="81">
        <v>904</v>
      </c>
      <c r="D265" s="81">
        <v>50359</v>
      </c>
      <c r="E265" s="81"/>
      <c r="F265" s="81">
        <f t="shared" si="511"/>
        <v>1121</v>
      </c>
      <c r="G265" s="81">
        <f t="shared" si="512"/>
        <v>11</v>
      </c>
      <c r="H265" s="81">
        <f t="shared" si="513"/>
        <v>798</v>
      </c>
      <c r="I265" s="81">
        <f t="shared" si="514"/>
        <v>14664</v>
      </c>
      <c r="J265" s="82">
        <f t="shared" si="515"/>
        <v>7.8673681345208704E-2</v>
      </c>
      <c r="K265" s="82">
        <f t="shared" si="516"/>
        <v>7.6644370122630988E-4</v>
      </c>
      <c r="L265" s="82">
        <f t="shared" si="517"/>
        <v>5.5602006688963208E-2</v>
      </c>
      <c r="M265" s="81">
        <f t="shared" si="518"/>
        <v>1.3957041714047409</v>
      </c>
      <c r="N265" s="84">
        <f t="shared" si="519"/>
        <v>1.3712136150590805E-2</v>
      </c>
      <c r="O265" s="84"/>
      <c r="P265" s="85">
        <f t="shared" si="520"/>
        <v>0.76386002699956013</v>
      </c>
      <c r="Q265" s="87">
        <f t="shared" si="521"/>
        <v>1.3712136150590805E-2</v>
      </c>
      <c r="R265" s="96">
        <f t="shared" si="522"/>
        <v>0.22242783684984901</v>
      </c>
      <c r="AB265" s="119">
        <f t="shared" si="523"/>
        <v>1375.5714285714287</v>
      </c>
      <c r="AC265" s="120">
        <f t="shared" si="524"/>
        <v>7</v>
      </c>
    </row>
    <row r="266" spans="1:29" ht="13.8" x14ac:dyDescent="0.25">
      <c r="A266" s="95">
        <v>44124</v>
      </c>
      <c r="B266" s="81">
        <v>67451</v>
      </c>
      <c r="C266" s="81">
        <v>914</v>
      </c>
      <c r="D266" s="81">
        <v>51407</v>
      </c>
      <c r="E266" s="81"/>
      <c r="F266" s="81">
        <f t="shared" si="511"/>
        <v>1524</v>
      </c>
      <c r="G266" s="81">
        <f t="shared" si="512"/>
        <v>10</v>
      </c>
      <c r="H266" s="81">
        <f t="shared" si="513"/>
        <v>1048</v>
      </c>
      <c r="I266" s="81">
        <f t="shared" si="514"/>
        <v>15130</v>
      </c>
      <c r="J266" s="82">
        <f t="shared" si="515"/>
        <v>0.10469435149676364</v>
      </c>
      <c r="K266" s="82">
        <f t="shared" si="516"/>
        <v>6.8194217130387348E-4</v>
      </c>
      <c r="L266" s="82">
        <f t="shared" si="517"/>
        <v>7.1467539552645939E-2</v>
      </c>
      <c r="M266" s="81">
        <f t="shared" si="518"/>
        <v>1.4510755863407767</v>
      </c>
      <c r="N266" s="84">
        <f t="shared" si="519"/>
        <v>1.3550577456227484E-2</v>
      </c>
      <c r="O266" s="84"/>
      <c r="P266" s="85">
        <f t="shared" si="520"/>
        <v>0.76213844123882524</v>
      </c>
      <c r="Q266" s="87">
        <f t="shared" si="521"/>
        <v>1.3550577456227484E-2</v>
      </c>
      <c r="R266" s="96">
        <f t="shared" si="522"/>
        <v>0.22431098130494731</v>
      </c>
      <c r="AB266" s="119">
        <f t="shared" si="523"/>
        <v>1446.4285714285713</v>
      </c>
      <c r="AC266" s="120">
        <f t="shared" si="524"/>
        <v>7.5714285714285712</v>
      </c>
    </row>
    <row r="267" spans="1:29" ht="13.8" x14ac:dyDescent="0.25">
      <c r="A267" s="95">
        <v>44125</v>
      </c>
      <c r="B267" s="81">
        <v>69409</v>
      </c>
      <c r="C267" s="81">
        <v>925</v>
      </c>
      <c r="D267" s="81">
        <v>52617</v>
      </c>
      <c r="E267" s="81"/>
      <c r="F267" s="81">
        <f t="shared" si="511"/>
        <v>1958</v>
      </c>
      <c r="G267" s="81">
        <f t="shared" si="512"/>
        <v>11</v>
      </c>
      <c r="H267" s="81">
        <f t="shared" si="513"/>
        <v>1210</v>
      </c>
      <c r="I267" s="81">
        <f t="shared" si="514"/>
        <v>15867</v>
      </c>
      <c r="J267" s="82">
        <f t="shared" si="515"/>
        <v>0.13038827267054268</v>
      </c>
      <c r="K267" s="82">
        <f t="shared" si="516"/>
        <v>7.2703238598810309E-4</v>
      </c>
      <c r="L267" s="82">
        <f t="shared" si="517"/>
        <v>7.9973562458691347E-2</v>
      </c>
      <c r="M267" s="81">
        <f t="shared" si="518"/>
        <v>1.6157039848528341</v>
      </c>
      <c r="N267" s="84">
        <f t="shared" si="519"/>
        <v>1.3326801999740668E-2</v>
      </c>
      <c r="O267" s="84"/>
      <c r="P267" s="85">
        <f t="shared" si="520"/>
        <v>0.75807171980578891</v>
      </c>
      <c r="Q267" s="87">
        <f t="shared" si="521"/>
        <v>1.3326801999740668E-2</v>
      </c>
      <c r="R267" s="96">
        <f t="shared" si="522"/>
        <v>0.22860147819447041</v>
      </c>
      <c r="AB267" s="119">
        <f t="shared" si="523"/>
        <v>1533.8571428571429</v>
      </c>
      <c r="AC267" s="120">
        <f t="shared" si="524"/>
        <v>7.5714285714285712</v>
      </c>
    </row>
    <row r="268" spans="1:29" ht="13.8" x14ac:dyDescent="0.25">
      <c r="A268" s="95">
        <v>44126</v>
      </c>
      <c r="B268" s="81">
        <v>71844</v>
      </c>
      <c r="C268" s="81">
        <v>941</v>
      </c>
      <c r="D268" s="81">
        <v>53970</v>
      </c>
      <c r="E268" s="81"/>
      <c r="F268" s="81">
        <f t="shared" si="511"/>
        <v>2435</v>
      </c>
      <c r="G268" s="81">
        <f t="shared" si="512"/>
        <v>16</v>
      </c>
      <c r="H268" s="81">
        <f t="shared" si="513"/>
        <v>1353</v>
      </c>
      <c r="I268" s="81">
        <f t="shared" si="514"/>
        <v>16933</v>
      </c>
      <c r="J268" s="82">
        <f t="shared" si="515"/>
        <v>0.15465503204282124</v>
      </c>
      <c r="K268" s="82">
        <f t="shared" si="516"/>
        <v>1.0083821768450242E-3</v>
      </c>
      <c r="L268" s="82">
        <f t="shared" si="517"/>
        <v>8.5271317829457363E-2</v>
      </c>
      <c r="M268" s="81">
        <f t="shared" si="518"/>
        <v>1.7924845824860809</v>
      </c>
      <c r="N268" s="84">
        <f t="shared" si="519"/>
        <v>1.3097823061076777E-2</v>
      </c>
      <c r="O268" s="84"/>
      <c r="P268" s="85">
        <f t="shared" si="520"/>
        <v>0.75121095707365959</v>
      </c>
      <c r="Q268" s="87">
        <f t="shared" si="521"/>
        <v>1.3097823061076777E-2</v>
      </c>
      <c r="R268" s="96">
        <f t="shared" si="522"/>
        <v>0.23569121986526365</v>
      </c>
      <c r="AB268" s="119">
        <f t="shared" si="523"/>
        <v>1660</v>
      </c>
      <c r="AC268" s="120">
        <f t="shared" si="524"/>
        <v>9.1428571428571423</v>
      </c>
    </row>
    <row r="269" spans="1:29" ht="13.8" x14ac:dyDescent="0.25">
      <c r="A269" s="95">
        <v>44127</v>
      </c>
      <c r="B269" s="81">
        <v>74415</v>
      </c>
      <c r="C269" s="81">
        <v>954</v>
      </c>
      <c r="D269" s="81">
        <v>55195</v>
      </c>
      <c r="E269" s="81"/>
      <c r="F269" s="81">
        <f t="shared" si="511"/>
        <v>2571</v>
      </c>
      <c r="G269" s="81">
        <f t="shared" si="512"/>
        <v>13</v>
      </c>
      <c r="H269" s="81">
        <f t="shared" si="513"/>
        <v>1225</v>
      </c>
      <c r="I269" s="81">
        <f t="shared" si="514"/>
        <v>18266</v>
      </c>
      <c r="J269" s="82">
        <f t="shared" si="515"/>
        <v>0.15305461353977692</v>
      </c>
      <c r="K269" s="82">
        <f t="shared" si="516"/>
        <v>7.677316482607925E-4</v>
      </c>
      <c r="L269" s="82">
        <f t="shared" si="517"/>
        <v>7.2343943778420836E-2</v>
      </c>
      <c r="M269" s="81">
        <f t="shared" si="518"/>
        <v>2.0934360024790331</v>
      </c>
      <c r="N269" s="84">
        <f t="shared" si="519"/>
        <v>1.2819995968554727E-2</v>
      </c>
      <c r="O269" s="84"/>
      <c r="P269" s="85">
        <f t="shared" si="520"/>
        <v>0.74171873950144462</v>
      </c>
      <c r="Q269" s="87">
        <f t="shared" si="521"/>
        <v>1.2819995968554727E-2</v>
      </c>
      <c r="R269" s="96">
        <f t="shared" si="522"/>
        <v>0.24546126453000061</v>
      </c>
      <c r="AB269" s="119">
        <f t="shared" si="523"/>
        <v>1861.1428571428571</v>
      </c>
      <c r="AC269" s="120">
        <f t="shared" si="524"/>
        <v>10.285714285714286</v>
      </c>
    </row>
    <row r="270" spans="1:29" ht="13.8" x14ac:dyDescent="0.25">
      <c r="A270" s="95">
        <v>44128</v>
      </c>
      <c r="B270" s="81">
        <v>78029</v>
      </c>
      <c r="C270" s="81">
        <v>965</v>
      </c>
      <c r="D270" s="81">
        <v>56791</v>
      </c>
      <c r="E270" s="81"/>
      <c r="F270" s="81">
        <f t="shared" si="511"/>
        <v>3614</v>
      </c>
      <c r="G270" s="81">
        <f t="shared" si="512"/>
        <v>11</v>
      </c>
      <c r="H270" s="81">
        <f t="shared" si="513"/>
        <v>1596</v>
      </c>
      <c r="I270" s="81">
        <f t="shared" si="514"/>
        <v>20273</v>
      </c>
      <c r="J270" s="82">
        <f t="shared" si="515"/>
        <v>0.19950231611051056</v>
      </c>
      <c r="K270" s="82">
        <f t="shared" si="516"/>
        <v>6.0221175955326833E-4</v>
      </c>
      <c r="L270" s="82">
        <f t="shared" si="517"/>
        <v>8.7375451658819658E-2</v>
      </c>
      <c r="M270" s="81">
        <f t="shared" si="518"/>
        <v>2.2676473591005513</v>
      </c>
      <c r="N270" s="84">
        <f t="shared" si="519"/>
        <v>1.23671968114419E-2</v>
      </c>
      <c r="O270" s="84"/>
      <c r="P270" s="85">
        <f t="shared" si="520"/>
        <v>0.72781914416434912</v>
      </c>
      <c r="Q270" s="87">
        <f t="shared" si="521"/>
        <v>1.23671968114419E-2</v>
      </c>
      <c r="R270" s="96">
        <f t="shared" si="522"/>
        <v>0.25981365902420894</v>
      </c>
      <c r="AB270" s="119">
        <f t="shared" si="523"/>
        <v>2127.8571428571427</v>
      </c>
      <c r="AC270" s="120">
        <f t="shared" si="524"/>
        <v>10.857142857142858</v>
      </c>
    </row>
    <row r="271" spans="1:29" ht="13.8" x14ac:dyDescent="0.25">
      <c r="A271" s="95">
        <v>44129</v>
      </c>
      <c r="B271" s="81">
        <v>80811</v>
      </c>
      <c r="C271" s="81">
        <v>979</v>
      </c>
      <c r="D271" s="81">
        <v>57858</v>
      </c>
      <c r="E271" s="81"/>
      <c r="F271" s="81">
        <f t="shared" ref="F271:F284" si="525">B271-B270</f>
        <v>2782</v>
      </c>
      <c r="G271" s="81">
        <f t="shared" ref="G271:G284" si="526">C271-C270</f>
        <v>14</v>
      </c>
      <c r="H271" s="81">
        <f t="shared" ref="H271:H284" si="527">D271-D270</f>
        <v>1067</v>
      </c>
      <c r="I271" s="81">
        <f t="shared" ref="I271:I284" si="528">B271-C271-D271</f>
        <v>21974</v>
      </c>
      <c r="J271" s="82">
        <f t="shared" ref="J271:J284" si="529">F271/I270*$B$2/($B$2-B270)</f>
        <v>0.13842614014519267</v>
      </c>
      <c r="K271" s="82">
        <f t="shared" ref="K271:K284" si="530">G271/I270</f>
        <v>6.9057366941251911E-4</v>
      </c>
      <c r="L271" s="82">
        <f t="shared" ref="L271:L284" si="531">H271/I270</f>
        <v>5.2631578947368418E-2</v>
      </c>
      <c r="M271" s="81">
        <f t="shared" ref="M271:M284" si="532">J271/(K271+L271)</f>
        <v>2.596034356302952</v>
      </c>
      <c r="N271" s="84">
        <f t="shared" ref="N271:N284" si="533">C271/B271</f>
        <v>1.2114687356919231E-2</v>
      </c>
      <c r="O271" s="84"/>
      <c r="P271" s="85">
        <f t="shared" ref="P271:P284" si="534">D271/B271</f>
        <v>0.71596688569625422</v>
      </c>
      <c r="Q271" s="87">
        <f t="shared" ref="Q271:Q284" si="535">N271</f>
        <v>1.2114687356919231E-2</v>
      </c>
      <c r="R271" s="96">
        <f t="shared" ref="R271:R284" si="536">IF(P271="","",1-SUM(P271:Q271))</f>
        <v>0.27191842694682655</v>
      </c>
      <c r="AB271" s="119">
        <f t="shared" ref="AB271:AB284" si="537">AVERAGE(F265:F271)</f>
        <v>2286.4285714285716</v>
      </c>
      <c r="AC271" s="120">
        <f t="shared" ref="AC271:AC284" si="538">AVERAGE(G265:G271)</f>
        <v>12.285714285714286</v>
      </c>
    </row>
    <row r="272" spans="1:29" ht="13.8" x14ac:dyDescent="0.25">
      <c r="A272" s="95">
        <v>44130</v>
      </c>
      <c r="B272" s="81">
        <v>83267</v>
      </c>
      <c r="C272" s="81">
        <v>992</v>
      </c>
      <c r="D272" s="81">
        <v>59036</v>
      </c>
      <c r="E272" s="81"/>
      <c r="F272" s="81">
        <f t="shared" si="525"/>
        <v>2456</v>
      </c>
      <c r="G272" s="81">
        <f t="shared" si="526"/>
        <v>13</v>
      </c>
      <c r="H272" s="81">
        <f t="shared" si="527"/>
        <v>1178</v>
      </c>
      <c r="I272" s="81">
        <f t="shared" si="528"/>
        <v>23239</v>
      </c>
      <c r="J272" s="82">
        <f t="shared" si="529"/>
        <v>0.11278038936928511</v>
      </c>
      <c r="K272" s="82">
        <f t="shared" si="530"/>
        <v>5.9160826431236917E-4</v>
      </c>
      <c r="L272" s="82">
        <f t="shared" si="531"/>
        <v>5.3608810412305453E-2</v>
      </c>
      <c r="M272" s="81">
        <f t="shared" si="532"/>
        <v>2.0808029185563988</v>
      </c>
      <c r="N272" s="84">
        <f t="shared" si="533"/>
        <v>1.1913483132573529E-2</v>
      </c>
      <c r="O272" s="84"/>
      <c r="P272" s="85">
        <f t="shared" si="534"/>
        <v>0.70899636110343833</v>
      </c>
      <c r="Q272" s="87">
        <f t="shared" si="535"/>
        <v>1.1913483132573529E-2</v>
      </c>
      <c r="R272" s="96">
        <f t="shared" si="536"/>
        <v>0.2790901557639881</v>
      </c>
      <c r="AB272" s="119">
        <f t="shared" si="537"/>
        <v>2477.1428571428573</v>
      </c>
      <c r="AC272" s="120">
        <f t="shared" si="538"/>
        <v>12.571428571428571</v>
      </c>
    </row>
    <row r="273" spans="1:29" ht="13.8" x14ac:dyDescent="0.25">
      <c r="A273" s="95">
        <v>44131</v>
      </c>
      <c r="B273" s="81">
        <v>86102</v>
      </c>
      <c r="C273" s="81">
        <v>1005</v>
      </c>
      <c r="D273" s="81">
        <v>60308</v>
      </c>
      <c r="E273" s="81"/>
      <c r="F273" s="81">
        <f t="shared" si="525"/>
        <v>2835</v>
      </c>
      <c r="G273" s="81">
        <f t="shared" si="526"/>
        <v>13</v>
      </c>
      <c r="H273" s="81">
        <f t="shared" si="527"/>
        <v>1272</v>
      </c>
      <c r="I273" s="81">
        <f t="shared" si="528"/>
        <v>24789</v>
      </c>
      <c r="J273" s="82">
        <f t="shared" si="529"/>
        <v>0.12313159161957771</v>
      </c>
      <c r="K273" s="82">
        <f t="shared" si="530"/>
        <v>5.5940444941692848E-4</v>
      </c>
      <c r="L273" s="82">
        <f t="shared" si="531"/>
        <v>5.473557381987177E-2</v>
      </c>
      <c r="M273" s="81">
        <f t="shared" si="532"/>
        <v>2.2268132744337481</v>
      </c>
      <c r="N273" s="84">
        <f t="shared" si="533"/>
        <v>1.1672202736289517E-2</v>
      </c>
      <c r="O273" s="84"/>
      <c r="P273" s="85">
        <f t="shared" si="534"/>
        <v>0.70042507723397829</v>
      </c>
      <c r="Q273" s="87">
        <f t="shared" si="535"/>
        <v>1.1672202736289517E-2</v>
      </c>
      <c r="R273" s="96">
        <f t="shared" si="536"/>
        <v>0.28790272002973216</v>
      </c>
      <c r="AB273" s="119">
        <f t="shared" si="537"/>
        <v>2664.4285714285716</v>
      </c>
      <c r="AC273" s="120">
        <f t="shared" si="538"/>
        <v>13</v>
      </c>
    </row>
    <row r="274" spans="1:29" ht="13.8" x14ac:dyDescent="0.25">
      <c r="A274" s="95">
        <v>44132</v>
      </c>
      <c r="B274" s="81">
        <v>89496</v>
      </c>
      <c r="C274" s="81">
        <v>1027</v>
      </c>
      <c r="D274" s="81">
        <v>61684</v>
      </c>
      <c r="E274" s="81"/>
      <c r="F274" s="81">
        <f t="shared" si="525"/>
        <v>3394</v>
      </c>
      <c r="G274" s="81">
        <f t="shared" si="526"/>
        <v>22</v>
      </c>
      <c r="H274" s="81">
        <f t="shared" si="527"/>
        <v>1376</v>
      </c>
      <c r="I274" s="81">
        <f t="shared" si="528"/>
        <v>26785</v>
      </c>
      <c r="J274" s="82">
        <f t="shared" si="529"/>
        <v>0.13823712714230599</v>
      </c>
      <c r="K274" s="82">
        <f t="shared" si="530"/>
        <v>8.874904191375207E-4</v>
      </c>
      <c r="L274" s="82">
        <f t="shared" si="531"/>
        <v>5.5508491669692205E-2</v>
      </c>
      <c r="M274" s="81">
        <f t="shared" si="532"/>
        <v>2.4511875141134642</v>
      </c>
      <c r="N274" s="84">
        <f t="shared" si="533"/>
        <v>1.1475373201036919E-2</v>
      </c>
      <c r="O274" s="84"/>
      <c r="P274" s="85">
        <f t="shared" si="534"/>
        <v>0.68923750782157867</v>
      </c>
      <c r="Q274" s="87">
        <f t="shared" si="535"/>
        <v>1.1475373201036919E-2</v>
      </c>
      <c r="R274" s="96">
        <f t="shared" si="536"/>
        <v>0.29928711897738447</v>
      </c>
      <c r="AB274" s="119">
        <f t="shared" si="537"/>
        <v>2869.5714285714284</v>
      </c>
      <c r="AC274" s="120">
        <f t="shared" si="538"/>
        <v>14.571428571428571</v>
      </c>
    </row>
    <row r="275" spans="1:29" ht="13.8" x14ac:dyDescent="0.25">
      <c r="A275" s="95">
        <v>44133</v>
      </c>
      <c r="B275" s="81">
        <v>93949</v>
      </c>
      <c r="C275" s="81">
        <v>1056</v>
      </c>
      <c r="D275" s="81">
        <v>63366</v>
      </c>
      <c r="E275" s="81"/>
      <c r="F275" s="81">
        <f t="shared" si="525"/>
        <v>4453</v>
      </c>
      <c r="G275" s="81">
        <f t="shared" si="526"/>
        <v>29</v>
      </c>
      <c r="H275" s="81">
        <f t="shared" si="527"/>
        <v>1682</v>
      </c>
      <c r="I275" s="81">
        <f t="shared" si="528"/>
        <v>29527</v>
      </c>
      <c r="J275" s="82">
        <f t="shared" si="529"/>
        <v>0.16791836065385624</v>
      </c>
      <c r="K275" s="82">
        <f t="shared" si="530"/>
        <v>1.0826955385476946E-3</v>
      </c>
      <c r="L275" s="82">
        <f t="shared" si="531"/>
        <v>6.2796341235766287E-2</v>
      </c>
      <c r="M275" s="81">
        <f t="shared" si="532"/>
        <v>2.6286927469979773</v>
      </c>
      <c r="N275" s="84">
        <f t="shared" si="533"/>
        <v>1.1240140927524508E-2</v>
      </c>
      <c r="O275" s="84"/>
      <c r="P275" s="85">
        <f t="shared" si="534"/>
        <v>0.67447232008855873</v>
      </c>
      <c r="Q275" s="87">
        <f t="shared" si="535"/>
        <v>1.1240140927524508E-2</v>
      </c>
      <c r="R275" s="96">
        <f t="shared" si="536"/>
        <v>0.31428753898391681</v>
      </c>
      <c r="AB275" s="119">
        <f t="shared" si="537"/>
        <v>3157.8571428571427</v>
      </c>
      <c r="AC275" s="120">
        <f t="shared" si="538"/>
        <v>16.428571428571427</v>
      </c>
    </row>
    <row r="276" spans="1:29" ht="13.8" x14ac:dyDescent="0.25">
      <c r="A276" s="95">
        <v>44134</v>
      </c>
      <c r="B276" s="81">
        <v>99576</v>
      </c>
      <c r="C276" s="81">
        <v>1082</v>
      </c>
      <c r="D276" s="81">
        <v>64987</v>
      </c>
      <c r="E276" s="81"/>
      <c r="F276" s="81">
        <f t="shared" si="525"/>
        <v>5627</v>
      </c>
      <c r="G276" s="81">
        <f t="shared" si="526"/>
        <v>26</v>
      </c>
      <c r="H276" s="81">
        <f t="shared" si="527"/>
        <v>1621</v>
      </c>
      <c r="I276" s="81">
        <f t="shared" si="528"/>
        <v>33507</v>
      </c>
      <c r="J276" s="82">
        <f t="shared" si="529"/>
        <v>0.19258021547157286</v>
      </c>
      <c r="K276" s="82">
        <f t="shared" si="530"/>
        <v>8.8055000508009619E-4</v>
      </c>
      <c r="L276" s="82">
        <f t="shared" si="531"/>
        <v>5.4898906085955226E-2</v>
      </c>
      <c r="M276" s="81">
        <f t="shared" si="532"/>
        <v>3.4525294609770079</v>
      </c>
      <c r="N276" s="84">
        <f t="shared" si="533"/>
        <v>1.086607214589861E-2</v>
      </c>
      <c r="O276" s="84"/>
      <c r="P276" s="85">
        <f t="shared" si="534"/>
        <v>0.6526371816501968</v>
      </c>
      <c r="Q276" s="87">
        <f t="shared" si="535"/>
        <v>1.086607214589861E-2</v>
      </c>
      <c r="R276" s="96">
        <f t="shared" si="536"/>
        <v>0.33649674620390457</v>
      </c>
      <c r="AB276" s="119">
        <f t="shared" si="537"/>
        <v>3594.4285714285716</v>
      </c>
      <c r="AC276" s="120">
        <f t="shared" si="538"/>
        <v>18.285714285714285</v>
      </c>
    </row>
    <row r="277" spans="1:29" ht="13.8" x14ac:dyDescent="0.25">
      <c r="A277" s="95">
        <v>44135</v>
      </c>
      <c r="B277" s="81">
        <v>104925</v>
      </c>
      <c r="C277" s="81">
        <v>1109</v>
      </c>
      <c r="D277" s="81">
        <v>67226</v>
      </c>
      <c r="E277" s="81"/>
      <c r="F277" s="81">
        <f t="shared" si="525"/>
        <v>5349</v>
      </c>
      <c r="G277" s="81">
        <f t="shared" si="526"/>
        <v>27</v>
      </c>
      <c r="H277" s="81">
        <f t="shared" si="527"/>
        <v>2239</v>
      </c>
      <c r="I277" s="81">
        <f t="shared" si="528"/>
        <v>36590</v>
      </c>
      <c r="J277" s="82">
        <f t="shared" si="529"/>
        <v>0.16142299987386133</v>
      </c>
      <c r="K277" s="82">
        <f t="shared" si="530"/>
        <v>8.0580177276390005E-4</v>
      </c>
      <c r="L277" s="82">
        <f t="shared" si="531"/>
        <v>6.6821858119198968E-2</v>
      </c>
      <c r="M277" s="81">
        <f t="shared" si="532"/>
        <v>2.3869375360871454</v>
      </c>
      <c r="N277" s="84">
        <f t="shared" si="533"/>
        <v>1.0569454372170599E-2</v>
      </c>
      <c r="O277" s="84"/>
      <c r="P277" s="85">
        <f t="shared" si="534"/>
        <v>0.64070526566595187</v>
      </c>
      <c r="Q277" s="87">
        <f t="shared" si="535"/>
        <v>1.0569454372170599E-2</v>
      </c>
      <c r="R277" s="96">
        <f t="shared" si="536"/>
        <v>0.34872527996187752</v>
      </c>
      <c r="AB277" s="119">
        <f t="shared" si="537"/>
        <v>3842.2857142857142</v>
      </c>
      <c r="AC277" s="120">
        <f t="shared" si="538"/>
        <v>20.571428571428573</v>
      </c>
    </row>
    <row r="278" spans="1:29" ht="13.8" x14ac:dyDescent="0.25">
      <c r="A278" s="95">
        <v>44136</v>
      </c>
      <c r="B278" s="81">
        <v>109881</v>
      </c>
      <c r="C278" s="81">
        <v>1130</v>
      </c>
      <c r="D278" s="81">
        <v>69336</v>
      </c>
      <c r="E278" s="81"/>
      <c r="F278" s="81">
        <f t="shared" si="525"/>
        <v>4956</v>
      </c>
      <c r="G278" s="81">
        <f t="shared" si="526"/>
        <v>21</v>
      </c>
      <c r="H278" s="81">
        <f t="shared" si="527"/>
        <v>2110</v>
      </c>
      <c r="I278" s="81">
        <f t="shared" si="528"/>
        <v>39415</v>
      </c>
      <c r="J278" s="82">
        <f t="shared" si="529"/>
        <v>0.13704340613093993</v>
      </c>
      <c r="K278" s="82">
        <f t="shared" si="530"/>
        <v>5.7392730254167803E-4</v>
      </c>
      <c r="L278" s="82">
        <f t="shared" si="531"/>
        <v>5.7666028969663843E-2</v>
      </c>
      <c r="M278" s="81">
        <f t="shared" si="532"/>
        <v>2.3530822291558384</v>
      </c>
      <c r="N278" s="84">
        <f t="shared" si="533"/>
        <v>1.0283852531374852E-2</v>
      </c>
      <c r="O278" s="84"/>
      <c r="P278" s="85">
        <f t="shared" si="534"/>
        <v>0.63100991072159884</v>
      </c>
      <c r="Q278" s="87">
        <f t="shared" si="535"/>
        <v>1.0283852531374852E-2</v>
      </c>
      <c r="R278" s="96">
        <f t="shared" si="536"/>
        <v>0.35870623674702629</v>
      </c>
      <c r="AB278" s="119">
        <f t="shared" si="537"/>
        <v>4152.8571428571431</v>
      </c>
      <c r="AC278" s="120">
        <f t="shared" si="538"/>
        <v>21.571428571428573</v>
      </c>
    </row>
    <row r="279" spans="1:29" ht="13.8" x14ac:dyDescent="0.25">
      <c r="A279" s="95">
        <v>44137</v>
      </c>
      <c r="B279" s="81">
        <v>114016</v>
      </c>
      <c r="C279" s="81">
        <v>1159</v>
      </c>
      <c r="D279" s="81">
        <v>71691</v>
      </c>
      <c r="E279" s="81"/>
      <c r="F279" s="81">
        <f t="shared" si="525"/>
        <v>4135</v>
      </c>
      <c r="G279" s="81">
        <f t="shared" si="526"/>
        <v>29</v>
      </c>
      <c r="H279" s="81">
        <f t="shared" si="527"/>
        <v>2355</v>
      </c>
      <c r="I279" s="81">
        <f t="shared" si="528"/>
        <v>41166</v>
      </c>
      <c r="J279" s="82">
        <f t="shared" si="529"/>
        <v>0.10620503463383968</v>
      </c>
      <c r="K279" s="82">
        <f t="shared" si="530"/>
        <v>7.3576049727261199E-4</v>
      </c>
      <c r="L279" s="82">
        <f t="shared" si="531"/>
        <v>5.974882658886211E-2</v>
      </c>
      <c r="M279" s="81">
        <f t="shared" si="532"/>
        <v>1.7559024497033517</v>
      </c>
      <c r="N279" s="84">
        <f t="shared" si="533"/>
        <v>1.0165239966320516E-2</v>
      </c>
      <c r="O279" s="84"/>
      <c r="P279" s="85">
        <f t="shared" si="534"/>
        <v>0.6287801712040415</v>
      </c>
      <c r="Q279" s="87">
        <f t="shared" si="535"/>
        <v>1.0165239966320516E-2</v>
      </c>
      <c r="R279" s="96">
        <f t="shared" si="536"/>
        <v>0.36105458882963792</v>
      </c>
      <c r="AB279" s="119">
        <f t="shared" si="537"/>
        <v>4392.7142857142853</v>
      </c>
      <c r="AC279" s="120">
        <f t="shared" si="538"/>
        <v>23.857142857142858</v>
      </c>
    </row>
    <row r="280" spans="1:29" ht="13.8" x14ac:dyDescent="0.25">
      <c r="A280" s="95">
        <v>44138</v>
      </c>
      <c r="B280" s="81">
        <v>118198</v>
      </c>
      <c r="C280" s="81">
        <v>1192</v>
      </c>
      <c r="D280" s="81">
        <v>74292</v>
      </c>
      <c r="E280" s="81"/>
      <c r="F280" s="81">
        <f t="shared" si="525"/>
        <v>4182</v>
      </c>
      <c r="G280" s="81">
        <f t="shared" si="526"/>
        <v>33</v>
      </c>
      <c r="H280" s="81">
        <f t="shared" si="527"/>
        <v>2601</v>
      </c>
      <c r="I280" s="81">
        <f t="shared" si="528"/>
        <v>42714</v>
      </c>
      <c r="J280" s="82">
        <f t="shared" si="529"/>
        <v>0.10289123563237479</v>
      </c>
      <c r="K280" s="82">
        <f t="shared" si="530"/>
        <v>8.0163241509983963E-4</v>
      </c>
      <c r="L280" s="82">
        <f t="shared" si="531"/>
        <v>6.318320944468736E-2</v>
      </c>
      <c r="M280" s="81">
        <f t="shared" si="532"/>
        <v>1.6080564183911696</v>
      </c>
      <c r="N280" s="84">
        <f t="shared" si="533"/>
        <v>1.008477300800352E-2</v>
      </c>
      <c r="O280" s="84"/>
      <c r="P280" s="85">
        <f t="shared" si="534"/>
        <v>0.62853855395184355</v>
      </c>
      <c r="Q280" s="87">
        <f t="shared" si="535"/>
        <v>1.008477300800352E-2</v>
      </c>
      <c r="R280" s="96">
        <f t="shared" si="536"/>
        <v>0.36137667304015297</v>
      </c>
      <c r="AB280" s="119">
        <f t="shared" si="537"/>
        <v>4585.1428571428569</v>
      </c>
      <c r="AC280" s="120">
        <f t="shared" si="538"/>
        <v>26.714285714285715</v>
      </c>
    </row>
    <row r="281" spans="1:29" ht="13.8" x14ac:dyDescent="0.25">
      <c r="A281" s="95">
        <v>44139</v>
      </c>
      <c r="B281" s="81">
        <v>125099</v>
      </c>
      <c r="C281" s="81">
        <v>1227</v>
      </c>
      <c r="D281" s="81">
        <v>77036</v>
      </c>
      <c r="E281" s="81"/>
      <c r="F281" s="81">
        <f t="shared" si="525"/>
        <v>6901</v>
      </c>
      <c r="G281" s="81">
        <f t="shared" si="526"/>
        <v>35</v>
      </c>
      <c r="H281" s="81">
        <f t="shared" si="527"/>
        <v>2744</v>
      </c>
      <c r="I281" s="81">
        <f t="shared" si="528"/>
        <v>46836</v>
      </c>
      <c r="J281" s="82">
        <f t="shared" si="529"/>
        <v>0.16371146713196019</v>
      </c>
      <c r="K281" s="82">
        <f t="shared" si="530"/>
        <v>8.1940347427073088E-4</v>
      </c>
      <c r="L281" s="82">
        <f t="shared" si="531"/>
        <v>6.4241232382825308E-2</v>
      </c>
      <c r="M281" s="81">
        <f t="shared" si="532"/>
        <v>2.5162906106781384</v>
      </c>
      <c r="N281" s="84">
        <f t="shared" si="533"/>
        <v>9.8082318803507616E-3</v>
      </c>
      <c r="O281" s="84"/>
      <c r="P281" s="85">
        <f t="shared" si="534"/>
        <v>0.6158002861733507</v>
      </c>
      <c r="Q281" s="87">
        <f t="shared" si="535"/>
        <v>9.8082318803507616E-3</v>
      </c>
      <c r="R281" s="96">
        <f t="shared" si="536"/>
        <v>0.37439148194629857</v>
      </c>
      <c r="AB281" s="119">
        <f t="shared" si="537"/>
        <v>5086.1428571428569</v>
      </c>
      <c r="AC281" s="120">
        <f t="shared" si="538"/>
        <v>28.571428571428573</v>
      </c>
    </row>
    <row r="282" spans="1:29" ht="13.8" x14ac:dyDescent="0.25">
      <c r="A282" s="95">
        <v>44140</v>
      </c>
      <c r="B282" s="81">
        <v>132515</v>
      </c>
      <c r="C282" s="81">
        <v>1268</v>
      </c>
      <c r="D282" s="81">
        <v>80604</v>
      </c>
      <c r="E282" s="81"/>
      <c r="F282" s="81">
        <f t="shared" si="525"/>
        <v>7416</v>
      </c>
      <c r="G282" s="81">
        <f t="shared" si="526"/>
        <v>41</v>
      </c>
      <c r="H282" s="81">
        <f t="shared" si="527"/>
        <v>3568</v>
      </c>
      <c r="I282" s="81">
        <f t="shared" si="528"/>
        <v>50643</v>
      </c>
      <c r="J282" s="82">
        <f t="shared" si="529"/>
        <v>0.16057005913336198</v>
      </c>
      <c r="K282" s="82">
        <f t="shared" si="530"/>
        <v>8.7539499530275855E-4</v>
      </c>
      <c r="L282" s="82">
        <f t="shared" si="531"/>
        <v>7.6180715688786399E-2</v>
      </c>
      <c r="M282" s="81">
        <f t="shared" si="532"/>
        <v>2.0838069519451765</v>
      </c>
      <c r="N282" s="84">
        <f t="shared" si="533"/>
        <v>9.5687280685205454E-3</v>
      </c>
      <c r="O282" s="84"/>
      <c r="P282" s="85">
        <f t="shared" si="534"/>
        <v>0.60826321548503948</v>
      </c>
      <c r="Q282" s="87">
        <f t="shared" si="535"/>
        <v>9.5687280685205454E-3</v>
      </c>
      <c r="R282" s="96">
        <f t="shared" si="536"/>
        <v>0.38216805644644003</v>
      </c>
      <c r="AB282" s="119">
        <f t="shared" si="537"/>
        <v>5509.4285714285716</v>
      </c>
      <c r="AC282" s="120">
        <f t="shared" si="538"/>
        <v>30.285714285714285</v>
      </c>
    </row>
    <row r="283" spans="1:29" ht="13.8" x14ac:dyDescent="0.25">
      <c r="A283" s="95">
        <v>44141</v>
      </c>
      <c r="B283" s="81">
        <v>138979</v>
      </c>
      <c r="C283" s="81">
        <v>1340</v>
      </c>
      <c r="D283" s="81">
        <v>83707</v>
      </c>
      <c r="E283" s="81"/>
      <c r="F283" s="81">
        <f t="shared" si="525"/>
        <v>6464</v>
      </c>
      <c r="G283" s="81">
        <f t="shared" si="526"/>
        <v>72</v>
      </c>
      <c r="H283" s="81">
        <f t="shared" si="527"/>
        <v>3103</v>
      </c>
      <c r="I283" s="81">
        <f t="shared" si="528"/>
        <v>53932</v>
      </c>
      <c r="J283" s="82">
        <f t="shared" si="529"/>
        <v>0.12954461352443666</v>
      </c>
      <c r="K283" s="82">
        <f t="shared" si="530"/>
        <v>1.4217167229429537E-3</v>
      </c>
      <c r="L283" s="82">
        <f t="shared" si="531"/>
        <v>6.1272041545722015E-2</v>
      </c>
      <c r="M283" s="81">
        <f t="shared" si="532"/>
        <v>2.0663079882576523</v>
      </c>
      <c r="N283" s="84">
        <f t="shared" si="533"/>
        <v>9.6417444362097877E-3</v>
      </c>
      <c r="O283" s="84"/>
      <c r="P283" s="85">
        <f t="shared" si="534"/>
        <v>0.60229962800135273</v>
      </c>
      <c r="Q283" s="87">
        <f t="shared" si="535"/>
        <v>9.6417444362097877E-3</v>
      </c>
      <c r="R283" s="96">
        <f t="shared" si="536"/>
        <v>0.38805862756243747</v>
      </c>
      <c r="AB283" s="119">
        <f t="shared" si="537"/>
        <v>5629</v>
      </c>
      <c r="AC283" s="120">
        <f t="shared" si="538"/>
        <v>36.857142857142854</v>
      </c>
    </row>
    <row r="284" spans="1:29" ht="14.4" thickBot="1" x14ac:dyDescent="0.3">
      <c r="A284" s="99">
        <v>44142</v>
      </c>
      <c r="B284" s="100">
        <v>147220</v>
      </c>
      <c r="C284" s="100">
        <v>1377</v>
      </c>
      <c r="D284" s="100">
        <v>88273</v>
      </c>
      <c r="E284" s="100"/>
      <c r="F284" s="100">
        <f t="shared" si="525"/>
        <v>8241</v>
      </c>
      <c r="G284" s="100">
        <f t="shared" si="526"/>
        <v>37</v>
      </c>
      <c r="H284" s="100">
        <f t="shared" si="527"/>
        <v>4566</v>
      </c>
      <c r="I284" s="100">
        <f t="shared" si="528"/>
        <v>57570</v>
      </c>
      <c r="J284" s="101">
        <f t="shared" si="529"/>
        <v>0.15519841910385973</v>
      </c>
      <c r="K284" s="101">
        <f t="shared" si="530"/>
        <v>6.8604909886523771E-4</v>
      </c>
      <c r="L284" s="101">
        <f t="shared" si="531"/>
        <v>8.4662167173477715E-2</v>
      </c>
      <c r="M284" s="100">
        <f t="shared" si="532"/>
        <v>1.8184143252464398</v>
      </c>
      <c r="N284" s="102">
        <f t="shared" si="533"/>
        <v>9.3533487297921478E-3</v>
      </c>
      <c r="O284" s="102"/>
      <c r="P284" s="103">
        <f t="shared" si="534"/>
        <v>0.59959923923379976</v>
      </c>
      <c r="Q284" s="104">
        <f t="shared" si="535"/>
        <v>9.3533487297921478E-3</v>
      </c>
      <c r="R284" s="105">
        <f t="shared" si="536"/>
        <v>0.39104741203640814</v>
      </c>
      <c r="AB284" s="121">
        <f t="shared" si="537"/>
        <v>6042.1428571428569</v>
      </c>
      <c r="AC284" s="122">
        <f t="shared" si="538"/>
        <v>38.285714285714285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284"/>
  <sheetViews>
    <sheetView workbookViewId="0">
      <pane xSplit="1" ySplit="3" topLeftCell="R256" activePane="bottomRight" state="frozen"/>
      <selection pane="topRight" activeCell="B1" sqref="B1"/>
      <selection pane="bottomLeft" activeCell="A4" sqref="A4"/>
      <selection pane="bottomRight" activeCell="A3" sqref="A3:AC284"/>
    </sheetView>
  </sheetViews>
  <sheetFormatPr defaultColWidth="10.6640625" defaultRowHeight="13.2" x14ac:dyDescent="0.25"/>
  <sheetData>
    <row r="1" spans="1:29" x14ac:dyDescent="0.25">
      <c r="A1" s="2" t="s">
        <v>41</v>
      </c>
      <c r="B1" s="49">
        <f>B134/B2</f>
        <v>3.5831720900115567E-3</v>
      </c>
      <c r="C1" s="49">
        <f>C134/B2</f>
        <v>2.2369550050828333E-4</v>
      </c>
      <c r="D1" t="s">
        <v>175</v>
      </c>
    </row>
    <row r="2" spans="1:29" ht="13.8" thickBot="1" x14ac:dyDescent="0.3">
      <c r="A2" t="s">
        <v>70</v>
      </c>
      <c r="B2" s="24">
        <v>8654622</v>
      </c>
      <c r="D2" s="23" t="s">
        <v>71</v>
      </c>
      <c r="E2" s="23"/>
      <c r="N2" s="41">
        <f>N134/'Country Statistics'!$I$30</f>
        <v>2.9098180496023844</v>
      </c>
      <c r="O2" s="41"/>
      <c r="P2" s="41"/>
      <c r="Q2" s="41"/>
      <c r="R2" s="41"/>
      <c r="S2" s="41"/>
      <c r="T2" s="41"/>
    </row>
    <row r="3" spans="1:29" s="2" customFormat="1" ht="13.8" thickBot="1" x14ac:dyDescent="0.3">
      <c r="A3" s="112" t="s">
        <v>20</v>
      </c>
      <c r="B3" s="113" t="s">
        <v>21</v>
      </c>
      <c r="C3" s="113" t="s">
        <v>22</v>
      </c>
      <c r="D3" s="113" t="s">
        <v>8</v>
      </c>
      <c r="E3" s="113" t="s">
        <v>152</v>
      </c>
      <c r="F3" s="113" t="s">
        <v>23</v>
      </c>
      <c r="G3" s="113" t="s">
        <v>24</v>
      </c>
      <c r="H3" s="113" t="s">
        <v>25</v>
      </c>
      <c r="I3" s="113" t="s">
        <v>53</v>
      </c>
      <c r="J3" s="113" t="s">
        <v>26</v>
      </c>
      <c r="K3" s="113" t="s">
        <v>27</v>
      </c>
      <c r="L3" s="113" t="s">
        <v>28</v>
      </c>
      <c r="M3" s="113" t="s">
        <v>69</v>
      </c>
      <c r="N3" s="113" t="s">
        <v>66</v>
      </c>
      <c r="O3" s="113"/>
      <c r="P3" s="114" t="s">
        <v>178</v>
      </c>
      <c r="Q3" s="115" t="s">
        <v>179</v>
      </c>
      <c r="R3" s="116" t="s">
        <v>180</v>
      </c>
      <c r="AB3" s="125" t="s">
        <v>21</v>
      </c>
      <c r="AC3" s="126" t="s">
        <v>22</v>
      </c>
    </row>
    <row r="4" spans="1:29" ht="13.8" x14ac:dyDescent="0.25">
      <c r="A4" s="106">
        <v>43862</v>
      </c>
      <c r="B4" s="107">
        <v>0</v>
      </c>
      <c r="C4" s="107">
        <v>0</v>
      </c>
      <c r="D4" s="107">
        <v>0</v>
      </c>
      <c r="E4" s="107"/>
      <c r="F4" s="107"/>
      <c r="G4" s="107"/>
      <c r="H4" s="107"/>
      <c r="I4" s="107">
        <f>B4-C4-D4</f>
        <v>0</v>
      </c>
      <c r="J4" s="108"/>
      <c r="K4" s="108"/>
      <c r="L4" s="108"/>
      <c r="M4" s="107"/>
      <c r="N4" s="107"/>
      <c r="O4" s="107"/>
      <c r="P4" s="109"/>
      <c r="Q4" s="110"/>
      <c r="R4" s="111" t="str">
        <f>IF(P4="","",1-SUM(P4:Q4))</f>
        <v/>
      </c>
      <c r="AB4" s="123"/>
      <c r="AC4" s="124"/>
    </row>
    <row r="5" spans="1:29" ht="13.8" x14ac:dyDescent="0.25">
      <c r="A5" s="95">
        <v>43863</v>
      </c>
      <c r="B5" s="81">
        <v>0</v>
      </c>
      <c r="C5" s="81">
        <v>0</v>
      </c>
      <c r="D5" s="81">
        <v>0</v>
      </c>
      <c r="E5" s="81"/>
      <c r="F5" s="81">
        <f t="shared" ref="F5:F36" si="0">B5-B4</f>
        <v>0</v>
      </c>
      <c r="G5" s="81">
        <f t="shared" ref="G5:G36" si="1">C5-C4</f>
        <v>0</v>
      </c>
      <c r="H5" s="81">
        <f t="shared" ref="H5:H36" si="2">D5-D4</f>
        <v>0</v>
      </c>
      <c r="I5" s="81">
        <f t="shared" ref="I5:I62" si="3">B5-C5-D5</f>
        <v>0</v>
      </c>
      <c r="J5" s="82"/>
      <c r="K5" s="82"/>
      <c r="L5" s="82"/>
      <c r="M5" s="83"/>
      <c r="N5" s="84"/>
      <c r="O5" s="84"/>
      <c r="P5" s="85"/>
      <c r="Q5" s="86"/>
      <c r="R5" s="96" t="str">
        <f t="shared" ref="R5:R32" si="4">IF(P5="","",1-SUM(P5:Q5))</f>
        <v/>
      </c>
      <c r="AB5" s="117"/>
      <c r="AC5" s="118"/>
    </row>
    <row r="6" spans="1:29" ht="13.8" x14ac:dyDescent="0.25">
      <c r="A6" s="95">
        <v>43864</v>
      </c>
      <c r="B6" s="81">
        <v>0</v>
      </c>
      <c r="C6" s="81">
        <v>0</v>
      </c>
      <c r="D6" s="81">
        <v>0</v>
      </c>
      <c r="E6" s="81"/>
      <c r="F6" s="81">
        <f t="shared" si="0"/>
        <v>0</v>
      </c>
      <c r="G6" s="81">
        <f t="shared" si="1"/>
        <v>0</v>
      </c>
      <c r="H6" s="81">
        <f t="shared" si="2"/>
        <v>0</v>
      </c>
      <c r="I6" s="81">
        <f t="shared" si="3"/>
        <v>0</v>
      </c>
      <c r="J6" s="82"/>
      <c r="K6" s="82"/>
      <c r="L6" s="82"/>
      <c r="M6" s="83"/>
      <c r="N6" s="84"/>
      <c r="O6" s="84"/>
      <c r="P6" s="85"/>
      <c r="Q6" s="86"/>
      <c r="R6" s="96" t="str">
        <f t="shared" si="4"/>
        <v/>
      </c>
      <c r="AB6" s="117"/>
      <c r="AC6" s="118"/>
    </row>
    <row r="7" spans="1:29" ht="13.8" x14ac:dyDescent="0.25">
      <c r="A7" s="95">
        <v>43865</v>
      </c>
      <c r="B7" s="81">
        <v>0</v>
      </c>
      <c r="C7" s="81">
        <v>0</v>
      </c>
      <c r="D7" s="81">
        <v>0</v>
      </c>
      <c r="E7" s="81"/>
      <c r="F7" s="81">
        <f t="shared" si="0"/>
        <v>0</v>
      </c>
      <c r="G7" s="81">
        <f t="shared" si="1"/>
        <v>0</v>
      </c>
      <c r="H7" s="81">
        <f t="shared" si="2"/>
        <v>0</v>
      </c>
      <c r="I7" s="81">
        <f t="shared" si="3"/>
        <v>0</v>
      </c>
      <c r="J7" s="82"/>
      <c r="K7" s="82"/>
      <c r="L7" s="82"/>
      <c r="M7" s="83"/>
      <c r="N7" s="84"/>
      <c r="O7" s="84"/>
      <c r="P7" s="85"/>
      <c r="Q7" s="86"/>
      <c r="R7" s="96" t="str">
        <f t="shared" si="4"/>
        <v/>
      </c>
      <c r="AB7" s="117"/>
      <c r="AC7" s="118"/>
    </row>
    <row r="8" spans="1:29" ht="13.8" x14ac:dyDescent="0.25">
      <c r="A8" s="95">
        <v>43866</v>
      </c>
      <c r="B8" s="81">
        <v>0</v>
      </c>
      <c r="C8" s="81">
        <v>0</v>
      </c>
      <c r="D8" s="81">
        <v>0</v>
      </c>
      <c r="E8" s="81"/>
      <c r="F8" s="81">
        <f t="shared" si="0"/>
        <v>0</v>
      </c>
      <c r="G8" s="81">
        <f t="shared" si="1"/>
        <v>0</v>
      </c>
      <c r="H8" s="81">
        <f t="shared" si="2"/>
        <v>0</v>
      </c>
      <c r="I8" s="81">
        <f t="shared" si="3"/>
        <v>0</v>
      </c>
      <c r="J8" s="82"/>
      <c r="K8" s="82"/>
      <c r="L8" s="82"/>
      <c r="M8" s="83"/>
      <c r="N8" s="84"/>
      <c r="O8" s="84"/>
      <c r="P8" s="85"/>
      <c r="Q8" s="86"/>
      <c r="R8" s="96" t="str">
        <f t="shared" si="4"/>
        <v/>
      </c>
      <c r="AB8" s="117"/>
      <c r="AC8" s="118"/>
    </row>
    <row r="9" spans="1:29" ht="13.8" x14ac:dyDescent="0.25">
      <c r="A9" s="95">
        <v>43867</v>
      </c>
      <c r="B9" s="81">
        <v>0</v>
      </c>
      <c r="C9" s="81">
        <v>0</v>
      </c>
      <c r="D9" s="81">
        <v>0</v>
      </c>
      <c r="E9" s="81"/>
      <c r="F9" s="81">
        <f t="shared" si="0"/>
        <v>0</v>
      </c>
      <c r="G9" s="81">
        <f t="shared" si="1"/>
        <v>0</v>
      </c>
      <c r="H9" s="81">
        <f t="shared" si="2"/>
        <v>0</v>
      </c>
      <c r="I9" s="81">
        <f t="shared" si="3"/>
        <v>0</v>
      </c>
      <c r="J9" s="82"/>
      <c r="K9" s="82"/>
      <c r="L9" s="82"/>
      <c r="M9" s="83"/>
      <c r="N9" s="84"/>
      <c r="O9" s="84"/>
      <c r="P9" s="85"/>
      <c r="Q9" s="86"/>
      <c r="R9" s="96" t="str">
        <f t="shared" si="4"/>
        <v/>
      </c>
      <c r="AB9" s="117"/>
      <c r="AC9" s="118"/>
    </row>
    <row r="10" spans="1:29" ht="13.8" x14ac:dyDescent="0.25">
      <c r="A10" s="95">
        <v>43868</v>
      </c>
      <c r="B10" s="81">
        <v>0</v>
      </c>
      <c r="C10" s="81">
        <v>0</v>
      </c>
      <c r="D10" s="81">
        <v>0</v>
      </c>
      <c r="E10" s="81"/>
      <c r="F10" s="81">
        <f t="shared" si="0"/>
        <v>0</v>
      </c>
      <c r="G10" s="81">
        <f t="shared" si="1"/>
        <v>0</v>
      </c>
      <c r="H10" s="81">
        <f t="shared" si="2"/>
        <v>0</v>
      </c>
      <c r="I10" s="81">
        <f t="shared" si="3"/>
        <v>0</v>
      </c>
      <c r="J10" s="82"/>
      <c r="K10" s="82"/>
      <c r="L10" s="82"/>
      <c r="M10" s="81"/>
      <c r="N10" s="84"/>
      <c r="O10" s="84"/>
      <c r="P10" s="85"/>
      <c r="Q10" s="86"/>
      <c r="R10" s="96" t="str">
        <f t="shared" si="4"/>
        <v/>
      </c>
      <c r="AB10" s="117"/>
      <c r="AC10" s="118"/>
    </row>
    <row r="11" spans="1:29" ht="13.8" x14ac:dyDescent="0.25">
      <c r="A11" s="95">
        <v>43869</v>
      </c>
      <c r="B11" s="81">
        <v>0</v>
      </c>
      <c r="C11" s="81">
        <v>0</v>
      </c>
      <c r="D11" s="81">
        <v>0</v>
      </c>
      <c r="E11" s="81"/>
      <c r="F11" s="81">
        <f t="shared" si="0"/>
        <v>0</v>
      </c>
      <c r="G11" s="81">
        <f t="shared" si="1"/>
        <v>0</v>
      </c>
      <c r="H11" s="81">
        <f t="shared" si="2"/>
        <v>0</v>
      </c>
      <c r="I11" s="81">
        <f t="shared" si="3"/>
        <v>0</v>
      </c>
      <c r="J11" s="82"/>
      <c r="K11" s="82"/>
      <c r="L11" s="82"/>
      <c r="M11" s="83"/>
      <c r="N11" s="84"/>
      <c r="O11" s="84"/>
      <c r="P11" s="85"/>
      <c r="Q11" s="86"/>
      <c r="R11" s="96" t="str">
        <f t="shared" si="4"/>
        <v/>
      </c>
      <c r="AB11" s="119">
        <f>AVERAGE(F5:F11)</f>
        <v>0</v>
      </c>
      <c r="AC11" s="120">
        <f>AVERAGE(G5:G11)</f>
        <v>0</v>
      </c>
    </row>
    <row r="12" spans="1:29" ht="13.8" x14ac:dyDescent="0.25">
      <c r="A12" s="95">
        <v>43870</v>
      </c>
      <c r="B12" s="81">
        <v>0</v>
      </c>
      <c r="C12" s="81">
        <v>0</v>
      </c>
      <c r="D12" s="81">
        <v>0</v>
      </c>
      <c r="E12" s="81"/>
      <c r="F12" s="81">
        <f t="shared" si="0"/>
        <v>0</v>
      </c>
      <c r="G12" s="81">
        <f t="shared" si="1"/>
        <v>0</v>
      </c>
      <c r="H12" s="81">
        <f t="shared" si="2"/>
        <v>0</v>
      </c>
      <c r="I12" s="81">
        <f t="shared" si="3"/>
        <v>0</v>
      </c>
      <c r="J12" s="82"/>
      <c r="K12" s="82"/>
      <c r="L12" s="82"/>
      <c r="M12" s="81"/>
      <c r="N12" s="84"/>
      <c r="O12" s="84"/>
      <c r="P12" s="85"/>
      <c r="Q12" s="86"/>
      <c r="R12" s="96" t="str">
        <f t="shared" si="4"/>
        <v/>
      </c>
      <c r="AB12" s="119">
        <f t="shared" ref="AB12:AC27" si="5">AVERAGE(F6:F12)</f>
        <v>0</v>
      </c>
      <c r="AC12" s="120">
        <f t="shared" si="5"/>
        <v>0</v>
      </c>
    </row>
    <row r="13" spans="1:29" ht="13.8" x14ac:dyDescent="0.25">
      <c r="A13" s="95">
        <v>43871</v>
      </c>
      <c r="B13" s="81">
        <v>0</v>
      </c>
      <c r="C13" s="81">
        <v>0</v>
      </c>
      <c r="D13" s="81">
        <v>0</v>
      </c>
      <c r="E13" s="81"/>
      <c r="F13" s="81">
        <f t="shared" si="0"/>
        <v>0</v>
      </c>
      <c r="G13" s="81">
        <f t="shared" si="1"/>
        <v>0</v>
      </c>
      <c r="H13" s="81">
        <f t="shared" si="2"/>
        <v>0</v>
      </c>
      <c r="I13" s="81">
        <f t="shared" si="3"/>
        <v>0</v>
      </c>
      <c r="J13" s="82"/>
      <c r="K13" s="82"/>
      <c r="L13" s="82"/>
      <c r="M13" s="83"/>
      <c r="N13" s="84"/>
      <c r="O13" s="84"/>
      <c r="P13" s="85"/>
      <c r="Q13" s="86"/>
      <c r="R13" s="96" t="str">
        <f t="shared" si="4"/>
        <v/>
      </c>
      <c r="AB13" s="119">
        <f t="shared" si="5"/>
        <v>0</v>
      </c>
      <c r="AC13" s="120">
        <f t="shared" si="5"/>
        <v>0</v>
      </c>
    </row>
    <row r="14" spans="1:29" ht="13.8" x14ac:dyDescent="0.25">
      <c r="A14" s="95">
        <v>43872</v>
      </c>
      <c r="B14" s="81">
        <v>0</v>
      </c>
      <c r="C14" s="81">
        <v>0</v>
      </c>
      <c r="D14" s="81">
        <v>0</v>
      </c>
      <c r="E14" s="81"/>
      <c r="F14" s="81">
        <f t="shared" si="0"/>
        <v>0</v>
      </c>
      <c r="G14" s="81">
        <f t="shared" si="1"/>
        <v>0</v>
      </c>
      <c r="H14" s="81">
        <f t="shared" si="2"/>
        <v>0</v>
      </c>
      <c r="I14" s="81">
        <f t="shared" si="3"/>
        <v>0</v>
      </c>
      <c r="J14" s="82"/>
      <c r="K14" s="82"/>
      <c r="L14" s="82"/>
      <c r="M14" s="83"/>
      <c r="N14" s="84"/>
      <c r="O14" s="84"/>
      <c r="P14" s="85"/>
      <c r="Q14" s="86"/>
      <c r="R14" s="96" t="str">
        <f t="shared" si="4"/>
        <v/>
      </c>
      <c r="AB14" s="119">
        <f t="shared" si="5"/>
        <v>0</v>
      </c>
      <c r="AC14" s="120">
        <f t="shared" si="5"/>
        <v>0</v>
      </c>
    </row>
    <row r="15" spans="1:29" ht="13.8" x14ac:dyDescent="0.25">
      <c r="A15" s="95">
        <v>43873</v>
      </c>
      <c r="B15" s="81">
        <v>0</v>
      </c>
      <c r="C15" s="81">
        <v>0</v>
      </c>
      <c r="D15" s="81">
        <v>0</v>
      </c>
      <c r="E15" s="81"/>
      <c r="F15" s="81">
        <f t="shared" si="0"/>
        <v>0</v>
      </c>
      <c r="G15" s="81">
        <f t="shared" si="1"/>
        <v>0</v>
      </c>
      <c r="H15" s="81">
        <f t="shared" si="2"/>
        <v>0</v>
      </c>
      <c r="I15" s="81">
        <f t="shared" si="3"/>
        <v>0</v>
      </c>
      <c r="J15" s="82"/>
      <c r="K15" s="82"/>
      <c r="L15" s="82"/>
      <c r="M15" s="81"/>
      <c r="N15" s="84"/>
      <c r="O15" s="84"/>
      <c r="P15" s="85"/>
      <c r="Q15" s="86"/>
      <c r="R15" s="96" t="str">
        <f t="shared" si="4"/>
        <v/>
      </c>
      <c r="AB15" s="119">
        <f t="shared" si="5"/>
        <v>0</v>
      </c>
      <c r="AC15" s="120">
        <f t="shared" si="5"/>
        <v>0</v>
      </c>
    </row>
    <row r="16" spans="1:29" ht="13.8" x14ac:dyDescent="0.25">
      <c r="A16" s="95">
        <v>43874</v>
      </c>
      <c r="B16" s="81">
        <v>0</v>
      </c>
      <c r="C16" s="81">
        <v>0</v>
      </c>
      <c r="D16" s="81">
        <v>0</v>
      </c>
      <c r="E16" s="81"/>
      <c r="F16" s="81">
        <f t="shared" si="0"/>
        <v>0</v>
      </c>
      <c r="G16" s="81">
        <f t="shared" si="1"/>
        <v>0</v>
      </c>
      <c r="H16" s="81">
        <f t="shared" si="2"/>
        <v>0</v>
      </c>
      <c r="I16" s="81">
        <f t="shared" si="3"/>
        <v>0</v>
      </c>
      <c r="J16" s="82"/>
      <c r="K16" s="82"/>
      <c r="L16" s="82"/>
      <c r="M16" s="83"/>
      <c r="N16" s="84"/>
      <c r="O16" s="84"/>
      <c r="P16" s="85"/>
      <c r="Q16" s="86"/>
      <c r="R16" s="96" t="str">
        <f t="shared" si="4"/>
        <v/>
      </c>
      <c r="AB16" s="119">
        <f t="shared" si="5"/>
        <v>0</v>
      </c>
      <c r="AC16" s="120">
        <f t="shared" si="5"/>
        <v>0</v>
      </c>
    </row>
    <row r="17" spans="1:29" ht="13.8" x14ac:dyDescent="0.25">
      <c r="A17" s="95">
        <v>43875</v>
      </c>
      <c r="B17" s="81">
        <v>0</v>
      </c>
      <c r="C17" s="81">
        <v>0</v>
      </c>
      <c r="D17" s="81">
        <v>0</v>
      </c>
      <c r="E17" s="81"/>
      <c r="F17" s="81">
        <f t="shared" si="0"/>
        <v>0</v>
      </c>
      <c r="G17" s="81">
        <f t="shared" si="1"/>
        <v>0</v>
      </c>
      <c r="H17" s="81">
        <f t="shared" si="2"/>
        <v>0</v>
      </c>
      <c r="I17" s="81">
        <f t="shared" si="3"/>
        <v>0</v>
      </c>
      <c r="J17" s="82"/>
      <c r="K17" s="82"/>
      <c r="L17" s="82"/>
      <c r="M17" s="83"/>
      <c r="N17" s="84"/>
      <c r="O17" s="84"/>
      <c r="P17" s="85"/>
      <c r="Q17" s="86"/>
      <c r="R17" s="96" t="str">
        <f t="shared" si="4"/>
        <v/>
      </c>
      <c r="AB17" s="119">
        <f t="shared" si="5"/>
        <v>0</v>
      </c>
      <c r="AC17" s="120">
        <f t="shared" si="5"/>
        <v>0</v>
      </c>
    </row>
    <row r="18" spans="1:29" ht="13.8" x14ac:dyDescent="0.25">
      <c r="A18" s="95">
        <v>43876</v>
      </c>
      <c r="B18" s="81">
        <v>0</v>
      </c>
      <c r="C18" s="81">
        <v>0</v>
      </c>
      <c r="D18" s="81">
        <v>0</v>
      </c>
      <c r="E18" s="81"/>
      <c r="F18" s="81">
        <f t="shared" si="0"/>
        <v>0</v>
      </c>
      <c r="G18" s="81">
        <f t="shared" si="1"/>
        <v>0</v>
      </c>
      <c r="H18" s="81">
        <f t="shared" si="2"/>
        <v>0</v>
      </c>
      <c r="I18" s="81">
        <f t="shared" si="3"/>
        <v>0</v>
      </c>
      <c r="J18" s="82"/>
      <c r="K18" s="82"/>
      <c r="L18" s="82"/>
      <c r="M18" s="81"/>
      <c r="N18" s="84"/>
      <c r="O18" s="84"/>
      <c r="P18" s="85"/>
      <c r="Q18" s="86"/>
      <c r="R18" s="96" t="str">
        <f t="shared" si="4"/>
        <v/>
      </c>
      <c r="AB18" s="119">
        <f t="shared" si="5"/>
        <v>0</v>
      </c>
      <c r="AC18" s="120">
        <f t="shared" si="5"/>
        <v>0</v>
      </c>
    </row>
    <row r="19" spans="1:29" ht="13.8" x14ac:dyDescent="0.25">
      <c r="A19" s="95">
        <v>43877</v>
      </c>
      <c r="B19" s="81">
        <v>0</v>
      </c>
      <c r="C19" s="81">
        <v>0</v>
      </c>
      <c r="D19" s="81">
        <v>0</v>
      </c>
      <c r="E19" s="81"/>
      <c r="F19" s="81">
        <f t="shared" si="0"/>
        <v>0</v>
      </c>
      <c r="G19" s="81">
        <f t="shared" si="1"/>
        <v>0</v>
      </c>
      <c r="H19" s="81">
        <f t="shared" si="2"/>
        <v>0</v>
      </c>
      <c r="I19" s="81">
        <f t="shared" si="3"/>
        <v>0</v>
      </c>
      <c r="J19" s="82"/>
      <c r="K19" s="82"/>
      <c r="L19" s="82"/>
      <c r="M19" s="83"/>
      <c r="N19" s="84"/>
      <c r="O19" s="84"/>
      <c r="P19" s="85"/>
      <c r="Q19" s="86"/>
      <c r="R19" s="96" t="str">
        <f t="shared" si="4"/>
        <v/>
      </c>
      <c r="AB19" s="119">
        <f t="shared" si="5"/>
        <v>0</v>
      </c>
      <c r="AC19" s="120">
        <f t="shared" si="5"/>
        <v>0</v>
      </c>
    </row>
    <row r="20" spans="1:29" ht="13.8" x14ac:dyDescent="0.25">
      <c r="A20" s="95">
        <v>43878</v>
      </c>
      <c r="B20" s="81">
        <v>0</v>
      </c>
      <c r="C20" s="81">
        <v>0</v>
      </c>
      <c r="D20" s="81">
        <v>0</v>
      </c>
      <c r="E20" s="81"/>
      <c r="F20" s="81">
        <f t="shared" si="0"/>
        <v>0</v>
      </c>
      <c r="G20" s="81">
        <f t="shared" si="1"/>
        <v>0</v>
      </c>
      <c r="H20" s="81">
        <f t="shared" si="2"/>
        <v>0</v>
      </c>
      <c r="I20" s="81">
        <f t="shared" si="3"/>
        <v>0</v>
      </c>
      <c r="J20" s="82"/>
      <c r="K20" s="82"/>
      <c r="L20" s="82"/>
      <c r="M20" s="81"/>
      <c r="N20" s="84"/>
      <c r="O20" s="84"/>
      <c r="P20" s="85"/>
      <c r="Q20" s="86"/>
      <c r="R20" s="96" t="str">
        <f t="shared" si="4"/>
        <v/>
      </c>
      <c r="AB20" s="119">
        <f t="shared" si="5"/>
        <v>0</v>
      </c>
      <c r="AC20" s="120">
        <f t="shared" si="5"/>
        <v>0</v>
      </c>
    </row>
    <row r="21" spans="1:29" ht="13.8" x14ac:dyDescent="0.25">
      <c r="A21" s="95">
        <v>43879</v>
      </c>
      <c r="B21" s="81">
        <v>0</v>
      </c>
      <c r="C21" s="81">
        <v>0</v>
      </c>
      <c r="D21" s="81">
        <v>0</v>
      </c>
      <c r="E21" s="81"/>
      <c r="F21" s="81">
        <f t="shared" si="0"/>
        <v>0</v>
      </c>
      <c r="G21" s="81">
        <f t="shared" si="1"/>
        <v>0</v>
      </c>
      <c r="H21" s="81">
        <f t="shared" si="2"/>
        <v>0</v>
      </c>
      <c r="I21" s="81">
        <f t="shared" si="3"/>
        <v>0</v>
      </c>
      <c r="J21" s="82"/>
      <c r="K21" s="82"/>
      <c r="L21" s="82"/>
      <c r="M21" s="81"/>
      <c r="N21" s="84"/>
      <c r="O21" s="84"/>
      <c r="P21" s="85"/>
      <c r="Q21" s="86"/>
      <c r="R21" s="96" t="str">
        <f t="shared" si="4"/>
        <v/>
      </c>
      <c r="AB21" s="119">
        <f t="shared" si="5"/>
        <v>0</v>
      </c>
      <c r="AC21" s="120">
        <f t="shared" si="5"/>
        <v>0</v>
      </c>
    </row>
    <row r="22" spans="1:29" ht="13.8" x14ac:dyDescent="0.25">
      <c r="A22" s="95">
        <v>43880</v>
      </c>
      <c r="B22" s="81">
        <v>0</v>
      </c>
      <c r="C22" s="81">
        <v>0</v>
      </c>
      <c r="D22" s="81">
        <v>0</v>
      </c>
      <c r="E22" s="81"/>
      <c r="F22" s="81">
        <f t="shared" si="0"/>
        <v>0</v>
      </c>
      <c r="G22" s="81">
        <f t="shared" si="1"/>
        <v>0</v>
      </c>
      <c r="H22" s="81">
        <f t="shared" si="2"/>
        <v>0</v>
      </c>
      <c r="I22" s="81">
        <f t="shared" si="3"/>
        <v>0</v>
      </c>
      <c r="J22" s="82"/>
      <c r="K22" s="82"/>
      <c r="L22" s="82"/>
      <c r="M22" s="83"/>
      <c r="N22" s="84"/>
      <c r="O22" s="84"/>
      <c r="P22" s="85"/>
      <c r="Q22" s="86"/>
      <c r="R22" s="96" t="str">
        <f t="shared" si="4"/>
        <v/>
      </c>
      <c r="AB22" s="119">
        <f t="shared" si="5"/>
        <v>0</v>
      </c>
      <c r="AC22" s="120">
        <f t="shared" si="5"/>
        <v>0</v>
      </c>
    </row>
    <row r="23" spans="1:29" ht="13.8" x14ac:dyDescent="0.25">
      <c r="A23" s="95">
        <v>43881</v>
      </c>
      <c r="B23" s="81">
        <v>0</v>
      </c>
      <c r="C23" s="81">
        <v>0</v>
      </c>
      <c r="D23" s="81">
        <v>0</v>
      </c>
      <c r="E23" s="81"/>
      <c r="F23" s="81">
        <f t="shared" si="0"/>
        <v>0</v>
      </c>
      <c r="G23" s="81">
        <f t="shared" si="1"/>
        <v>0</v>
      </c>
      <c r="H23" s="81">
        <f t="shared" si="2"/>
        <v>0</v>
      </c>
      <c r="I23" s="81">
        <f t="shared" si="3"/>
        <v>0</v>
      </c>
      <c r="J23" s="82"/>
      <c r="K23" s="82"/>
      <c r="L23" s="82"/>
      <c r="M23" s="81"/>
      <c r="N23" s="84"/>
      <c r="O23" s="84"/>
      <c r="P23" s="85"/>
      <c r="Q23" s="86"/>
      <c r="R23" s="96" t="str">
        <f t="shared" si="4"/>
        <v/>
      </c>
      <c r="AB23" s="119">
        <f t="shared" si="5"/>
        <v>0</v>
      </c>
      <c r="AC23" s="120">
        <f t="shared" si="5"/>
        <v>0</v>
      </c>
    </row>
    <row r="24" spans="1:29" ht="13.8" x14ac:dyDescent="0.25">
      <c r="A24" s="95">
        <v>43882</v>
      </c>
      <c r="B24" s="81">
        <v>0</v>
      </c>
      <c r="C24" s="81">
        <v>0</v>
      </c>
      <c r="D24" s="81">
        <v>0</v>
      </c>
      <c r="E24" s="81"/>
      <c r="F24" s="81">
        <f t="shared" si="0"/>
        <v>0</v>
      </c>
      <c r="G24" s="81">
        <f t="shared" si="1"/>
        <v>0</v>
      </c>
      <c r="H24" s="81">
        <f t="shared" si="2"/>
        <v>0</v>
      </c>
      <c r="I24" s="81">
        <f t="shared" si="3"/>
        <v>0</v>
      </c>
      <c r="J24" s="82"/>
      <c r="K24" s="82"/>
      <c r="L24" s="82"/>
      <c r="M24" s="81"/>
      <c r="N24" s="84"/>
      <c r="O24" s="84"/>
      <c r="P24" s="85"/>
      <c r="Q24" s="86"/>
      <c r="R24" s="96" t="str">
        <f t="shared" si="4"/>
        <v/>
      </c>
      <c r="AB24" s="119">
        <f t="shared" si="5"/>
        <v>0</v>
      </c>
      <c r="AC24" s="120">
        <f t="shared" si="5"/>
        <v>0</v>
      </c>
    </row>
    <row r="25" spans="1:29" ht="13.8" x14ac:dyDescent="0.25">
      <c r="A25" s="95">
        <v>43883</v>
      </c>
      <c r="B25" s="81">
        <v>0</v>
      </c>
      <c r="C25" s="81">
        <v>0</v>
      </c>
      <c r="D25" s="81">
        <v>0</v>
      </c>
      <c r="E25" s="81"/>
      <c r="F25" s="81">
        <f t="shared" si="0"/>
        <v>0</v>
      </c>
      <c r="G25" s="81">
        <f t="shared" si="1"/>
        <v>0</v>
      </c>
      <c r="H25" s="81">
        <f t="shared" si="2"/>
        <v>0</v>
      </c>
      <c r="I25" s="81">
        <f t="shared" si="3"/>
        <v>0</v>
      </c>
      <c r="J25" s="82"/>
      <c r="K25" s="82"/>
      <c r="L25" s="82"/>
      <c r="M25" s="83"/>
      <c r="N25" s="84"/>
      <c r="O25" s="84"/>
      <c r="P25" s="85"/>
      <c r="Q25" s="86"/>
      <c r="R25" s="96" t="str">
        <f t="shared" si="4"/>
        <v/>
      </c>
      <c r="AB25" s="119">
        <f t="shared" si="5"/>
        <v>0</v>
      </c>
      <c r="AC25" s="120">
        <f t="shared" si="5"/>
        <v>0</v>
      </c>
    </row>
    <row r="26" spans="1:29" ht="13.8" x14ac:dyDescent="0.25">
      <c r="A26" s="95">
        <v>43884</v>
      </c>
      <c r="B26" s="81">
        <v>0</v>
      </c>
      <c r="C26" s="81">
        <v>0</v>
      </c>
      <c r="D26" s="81">
        <v>0</v>
      </c>
      <c r="E26" s="81"/>
      <c r="F26" s="81">
        <f t="shared" si="0"/>
        <v>0</v>
      </c>
      <c r="G26" s="81">
        <f t="shared" si="1"/>
        <v>0</v>
      </c>
      <c r="H26" s="81">
        <f t="shared" si="2"/>
        <v>0</v>
      </c>
      <c r="I26" s="81">
        <f t="shared" si="3"/>
        <v>0</v>
      </c>
      <c r="J26" s="82"/>
      <c r="K26" s="82"/>
      <c r="L26" s="82"/>
      <c r="M26" s="81"/>
      <c r="N26" s="84"/>
      <c r="O26" s="84"/>
      <c r="P26" s="85"/>
      <c r="Q26" s="86"/>
      <c r="R26" s="96" t="str">
        <f t="shared" si="4"/>
        <v/>
      </c>
      <c r="AB26" s="119">
        <f t="shared" si="5"/>
        <v>0</v>
      </c>
      <c r="AC26" s="120">
        <f t="shared" si="5"/>
        <v>0</v>
      </c>
    </row>
    <row r="27" spans="1:29" ht="13.8" x14ac:dyDescent="0.25">
      <c r="A27" s="95">
        <v>43885</v>
      </c>
      <c r="B27" s="81">
        <v>0</v>
      </c>
      <c r="C27" s="81">
        <v>0</v>
      </c>
      <c r="D27" s="81">
        <v>0</v>
      </c>
      <c r="E27" s="81"/>
      <c r="F27" s="81">
        <f t="shared" si="0"/>
        <v>0</v>
      </c>
      <c r="G27" s="81">
        <f t="shared" si="1"/>
        <v>0</v>
      </c>
      <c r="H27" s="81">
        <f t="shared" si="2"/>
        <v>0</v>
      </c>
      <c r="I27" s="81">
        <f t="shared" si="3"/>
        <v>0</v>
      </c>
      <c r="J27" s="82"/>
      <c r="K27" s="82"/>
      <c r="L27" s="82"/>
      <c r="M27" s="81"/>
      <c r="N27" s="84"/>
      <c r="O27" s="84"/>
      <c r="P27" s="85"/>
      <c r="Q27" s="86"/>
      <c r="R27" s="96" t="str">
        <f t="shared" si="4"/>
        <v/>
      </c>
      <c r="AB27" s="119">
        <f t="shared" si="5"/>
        <v>0</v>
      </c>
      <c r="AC27" s="120">
        <f t="shared" si="5"/>
        <v>0</v>
      </c>
    </row>
    <row r="28" spans="1:29" ht="13.8" x14ac:dyDescent="0.25">
      <c r="A28" s="95">
        <v>43886</v>
      </c>
      <c r="B28" s="81">
        <v>1</v>
      </c>
      <c r="C28" s="81">
        <v>0</v>
      </c>
      <c r="D28" s="81">
        <v>0</v>
      </c>
      <c r="E28" s="81"/>
      <c r="F28" s="81">
        <f t="shared" si="0"/>
        <v>1</v>
      </c>
      <c r="G28" s="81">
        <f t="shared" si="1"/>
        <v>0</v>
      </c>
      <c r="H28" s="81">
        <f t="shared" si="2"/>
        <v>0</v>
      </c>
      <c r="I28" s="81">
        <f t="shared" si="3"/>
        <v>1</v>
      </c>
      <c r="J28" s="82"/>
      <c r="K28" s="82"/>
      <c r="L28" s="82"/>
      <c r="M28" s="81"/>
      <c r="N28" s="84"/>
      <c r="O28" s="84"/>
      <c r="P28" s="85"/>
      <c r="Q28" s="86"/>
      <c r="R28" s="96" t="str">
        <f t="shared" si="4"/>
        <v/>
      </c>
      <c r="AB28" s="119">
        <f t="shared" ref="AB28:AC43" si="6">AVERAGE(F22:F28)</f>
        <v>0.14285714285714285</v>
      </c>
      <c r="AC28" s="120">
        <f t="shared" si="6"/>
        <v>0</v>
      </c>
    </row>
    <row r="29" spans="1:29" ht="13.8" x14ac:dyDescent="0.25">
      <c r="A29" s="95">
        <v>43887</v>
      </c>
      <c r="B29" s="81">
        <v>1</v>
      </c>
      <c r="C29" s="81">
        <v>0</v>
      </c>
      <c r="D29" s="81">
        <v>0</v>
      </c>
      <c r="E29" s="81"/>
      <c r="F29" s="81">
        <f t="shared" si="0"/>
        <v>0</v>
      </c>
      <c r="G29" s="81">
        <f t="shared" si="1"/>
        <v>0</v>
      </c>
      <c r="H29" s="81">
        <f t="shared" si="2"/>
        <v>0</v>
      </c>
      <c r="I29" s="81">
        <f t="shared" si="3"/>
        <v>1</v>
      </c>
      <c r="J29" s="82"/>
      <c r="K29" s="82"/>
      <c r="L29" s="82"/>
      <c r="M29" s="81"/>
      <c r="N29" s="84"/>
      <c r="O29" s="84"/>
      <c r="P29" s="85"/>
      <c r="Q29" s="86"/>
      <c r="R29" s="96" t="str">
        <f t="shared" si="4"/>
        <v/>
      </c>
      <c r="AB29" s="119">
        <f t="shared" si="6"/>
        <v>0.14285714285714285</v>
      </c>
      <c r="AC29" s="120">
        <f t="shared" si="6"/>
        <v>0</v>
      </c>
    </row>
    <row r="30" spans="1:29" ht="13.8" x14ac:dyDescent="0.25">
      <c r="A30" s="95">
        <v>43888</v>
      </c>
      <c r="B30" s="81">
        <v>8</v>
      </c>
      <c r="C30" s="81">
        <v>0</v>
      </c>
      <c r="D30" s="81">
        <v>0</v>
      </c>
      <c r="E30" s="81"/>
      <c r="F30" s="81">
        <f t="shared" si="0"/>
        <v>7</v>
      </c>
      <c r="G30" s="81">
        <f t="shared" si="1"/>
        <v>0</v>
      </c>
      <c r="H30" s="81">
        <f t="shared" si="2"/>
        <v>0</v>
      </c>
      <c r="I30" s="81">
        <f t="shared" si="3"/>
        <v>8</v>
      </c>
      <c r="J30" s="82"/>
      <c r="K30" s="82"/>
      <c r="L30" s="82"/>
      <c r="M30" s="81"/>
      <c r="N30" s="84"/>
      <c r="O30" s="84"/>
      <c r="P30" s="85"/>
      <c r="Q30" s="86"/>
      <c r="R30" s="96" t="str">
        <f t="shared" si="4"/>
        <v/>
      </c>
      <c r="AB30" s="119">
        <f t="shared" si="6"/>
        <v>1.1428571428571428</v>
      </c>
      <c r="AC30" s="120">
        <f t="shared" si="6"/>
        <v>0</v>
      </c>
    </row>
    <row r="31" spans="1:29" ht="13.8" x14ac:dyDescent="0.25">
      <c r="A31" s="95">
        <v>43889</v>
      </c>
      <c r="B31" s="81">
        <v>8</v>
      </c>
      <c r="C31" s="81">
        <v>0</v>
      </c>
      <c r="D31" s="81">
        <v>0</v>
      </c>
      <c r="E31" s="81"/>
      <c r="F31" s="81">
        <f t="shared" si="0"/>
        <v>0</v>
      </c>
      <c r="G31" s="81">
        <f t="shared" si="1"/>
        <v>0</v>
      </c>
      <c r="H31" s="81">
        <f t="shared" si="2"/>
        <v>0</v>
      </c>
      <c r="I31" s="81">
        <f t="shared" si="3"/>
        <v>8</v>
      </c>
      <c r="J31" s="82"/>
      <c r="K31" s="82"/>
      <c r="L31" s="82"/>
      <c r="M31" s="83"/>
      <c r="N31" s="84"/>
      <c r="O31" s="84"/>
      <c r="P31" s="85"/>
      <c r="Q31" s="86"/>
      <c r="R31" s="96" t="str">
        <f t="shared" si="4"/>
        <v/>
      </c>
      <c r="AB31" s="119">
        <f t="shared" si="6"/>
        <v>1.1428571428571428</v>
      </c>
      <c r="AC31" s="120">
        <f t="shared" si="6"/>
        <v>0</v>
      </c>
    </row>
    <row r="32" spans="1:29" ht="13.8" x14ac:dyDescent="0.25">
      <c r="A32" s="95">
        <v>43890</v>
      </c>
      <c r="B32" s="81">
        <v>18</v>
      </c>
      <c r="C32" s="81">
        <v>0</v>
      </c>
      <c r="D32" s="81">
        <v>0</v>
      </c>
      <c r="E32" s="81"/>
      <c r="F32" s="81">
        <f t="shared" si="0"/>
        <v>10</v>
      </c>
      <c r="G32" s="81">
        <f t="shared" si="1"/>
        <v>0</v>
      </c>
      <c r="H32" s="81">
        <f t="shared" si="2"/>
        <v>0</v>
      </c>
      <c r="I32" s="81">
        <f t="shared" si="3"/>
        <v>18</v>
      </c>
      <c r="J32" s="82"/>
      <c r="K32" s="82"/>
      <c r="L32" s="82"/>
      <c r="M32" s="81"/>
      <c r="N32" s="84"/>
      <c r="O32" s="84"/>
      <c r="P32" s="85"/>
      <c r="Q32" s="86"/>
      <c r="R32" s="96" t="str">
        <f t="shared" si="4"/>
        <v/>
      </c>
      <c r="AB32" s="119">
        <f t="shared" si="6"/>
        <v>2.5714285714285716</v>
      </c>
      <c r="AC32" s="120">
        <f t="shared" si="6"/>
        <v>0</v>
      </c>
    </row>
    <row r="33" spans="1:29" ht="13.8" x14ac:dyDescent="0.25">
      <c r="A33" s="95">
        <v>43891</v>
      </c>
      <c r="B33" s="81">
        <v>27</v>
      </c>
      <c r="C33" s="81">
        <v>0</v>
      </c>
      <c r="D33" s="81">
        <v>0</v>
      </c>
      <c r="E33" s="81"/>
      <c r="F33" s="81">
        <f t="shared" si="0"/>
        <v>9</v>
      </c>
      <c r="G33" s="81">
        <f t="shared" si="1"/>
        <v>0</v>
      </c>
      <c r="H33" s="81">
        <f t="shared" si="2"/>
        <v>0</v>
      </c>
      <c r="I33" s="81">
        <f t="shared" si="3"/>
        <v>27</v>
      </c>
      <c r="J33" s="82">
        <f>F33/I32*$B$2/($B$2-B32)</f>
        <v>0.50000103990893174</v>
      </c>
      <c r="K33" s="82">
        <f>G33/I32</f>
        <v>0</v>
      </c>
      <c r="L33" s="82">
        <f>H33/I32</f>
        <v>0</v>
      </c>
      <c r="M33" s="81">
        <v>0</v>
      </c>
      <c r="N33" s="84">
        <f>C33/B33</f>
        <v>0</v>
      </c>
      <c r="O33" s="84"/>
      <c r="P33" s="85">
        <f>D33/B33</f>
        <v>0</v>
      </c>
      <c r="Q33" s="87">
        <f>N33</f>
        <v>0</v>
      </c>
      <c r="R33" s="96">
        <f t="shared" ref="R33" si="7">IF(P33="","",1-SUM(P33:Q33))</f>
        <v>1</v>
      </c>
      <c r="AB33" s="119">
        <f t="shared" si="6"/>
        <v>3.8571428571428572</v>
      </c>
      <c r="AC33" s="120">
        <f t="shared" si="6"/>
        <v>0</v>
      </c>
    </row>
    <row r="34" spans="1:29" ht="13.8" x14ac:dyDescent="0.25">
      <c r="A34" s="95">
        <v>43892</v>
      </c>
      <c r="B34" s="81">
        <v>42</v>
      </c>
      <c r="C34" s="81">
        <v>0</v>
      </c>
      <c r="D34" s="81">
        <v>0</v>
      </c>
      <c r="E34" s="81" t="s">
        <v>154</v>
      </c>
      <c r="F34" s="81">
        <f t="shared" si="0"/>
        <v>15</v>
      </c>
      <c r="G34" s="81">
        <f t="shared" si="1"/>
        <v>0</v>
      </c>
      <c r="H34" s="81">
        <f t="shared" si="2"/>
        <v>0</v>
      </c>
      <c r="I34" s="81">
        <f t="shared" si="3"/>
        <v>42</v>
      </c>
      <c r="J34" s="82">
        <f t="shared" ref="J34:J72" si="8">F34/I33*$B$2/($B$2-B33)</f>
        <v>0.55555728873891086</v>
      </c>
      <c r="K34" s="82">
        <f t="shared" ref="K34:K69" si="9">G34/I33</f>
        <v>0</v>
      </c>
      <c r="L34" s="82">
        <f t="shared" ref="L34:L69" si="10">H34/I33</f>
        <v>0</v>
      </c>
      <c r="M34" s="81">
        <v>0</v>
      </c>
      <c r="N34" s="84">
        <f t="shared" ref="N34:N82" si="11">C34/B34</f>
        <v>0</v>
      </c>
      <c r="O34" s="84"/>
      <c r="P34" s="85">
        <f t="shared" ref="P34:P97" si="12">D34/B34</f>
        <v>0</v>
      </c>
      <c r="Q34" s="87">
        <f t="shared" ref="Q34:Q97" si="13">N34</f>
        <v>0</v>
      </c>
      <c r="R34" s="96">
        <f t="shared" ref="R34:R97" si="14">IF(P34="","",1-SUM(P34:Q34))</f>
        <v>1</v>
      </c>
      <c r="AB34" s="119">
        <f t="shared" si="6"/>
        <v>6</v>
      </c>
      <c r="AC34" s="120">
        <f t="shared" si="6"/>
        <v>0</v>
      </c>
    </row>
    <row r="35" spans="1:29" ht="13.8" x14ac:dyDescent="0.25">
      <c r="A35" s="95">
        <v>43893</v>
      </c>
      <c r="B35" s="81">
        <v>56</v>
      </c>
      <c r="C35" s="81">
        <v>0</v>
      </c>
      <c r="D35" s="81">
        <v>2</v>
      </c>
      <c r="E35" s="81"/>
      <c r="F35" s="81">
        <f t="shared" si="0"/>
        <v>14</v>
      </c>
      <c r="G35" s="81">
        <f t="shared" si="1"/>
        <v>0</v>
      </c>
      <c r="H35" s="81">
        <f t="shared" si="2"/>
        <v>2</v>
      </c>
      <c r="I35" s="81">
        <f t="shared" si="3"/>
        <v>54</v>
      </c>
      <c r="J35" s="82">
        <f t="shared" si="8"/>
        <v>0.33333495097393517</v>
      </c>
      <c r="K35" s="82">
        <f t="shared" si="9"/>
        <v>0</v>
      </c>
      <c r="L35" s="82">
        <f t="shared" si="10"/>
        <v>4.7619047619047616E-2</v>
      </c>
      <c r="M35" s="83">
        <f t="shared" ref="M35:M65" si="15">J35/(K35+L35)</f>
        <v>7.0000339704526393</v>
      </c>
      <c r="N35" s="84">
        <f t="shared" si="11"/>
        <v>0</v>
      </c>
      <c r="O35" s="84"/>
      <c r="P35" s="85">
        <f t="shared" si="12"/>
        <v>3.5714285714285712E-2</v>
      </c>
      <c r="Q35" s="87">
        <f t="shared" si="13"/>
        <v>0</v>
      </c>
      <c r="R35" s="96">
        <f t="shared" si="14"/>
        <v>0.9642857142857143</v>
      </c>
      <c r="AB35" s="119">
        <f t="shared" si="6"/>
        <v>7.8571428571428568</v>
      </c>
      <c r="AC35" s="120">
        <f t="shared" si="6"/>
        <v>0</v>
      </c>
    </row>
    <row r="36" spans="1:29" ht="13.8" x14ac:dyDescent="0.25">
      <c r="A36" s="95">
        <v>43894</v>
      </c>
      <c r="B36" s="81">
        <v>90</v>
      </c>
      <c r="C36" s="81">
        <v>0</v>
      </c>
      <c r="D36" s="81">
        <v>3</v>
      </c>
      <c r="E36" s="81"/>
      <c r="F36" s="81">
        <f t="shared" si="0"/>
        <v>34</v>
      </c>
      <c r="G36" s="81">
        <f t="shared" si="1"/>
        <v>0</v>
      </c>
      <c r="H36" s="81">
        <f t="shared" si="2"/>
        <v>1</v>
      </c>
      <c r="I36" s="81">
        <f t="shared" si="3"/>
        <v>87</v>
      </c>
      <c r="J36" s="82">
        <f t="shared" si="8"/>
        <v>0.62963370369403215</v>
      </c>
      <c r="K36" s="82">
        <f t="shared" si="9"/>
        <v>0</v>
      </c>
      <c r="L36" s="82">
        <f t="shared" si="10"/>
        <v>1.8518518518518517E-2</v>
      </c>
      <c r="M36" s="81">
        <f t="shared" si="15"/>
        <v>34.000219999477736</v>
      </c>
      <c r="N36" s="84">
        <f t="shared" si="11"/>
        <v>0</v>
      </c>
      <c r="O36" s="84"/>
      <c r="P36" s="85">
        <f t="shared" si="12"/>
        <v>3.3333333333333333E-2</v>
      </c>
      <c r="Q36" s="87">
        <f t="shared" si="13"/>
        <v>0</v>
      </c>
      <c r="R36" s="96">
        <f t="shared" si="14"/>
        <v>0.96666666666666667</v>
      </c>
      <c r="AB36" s="119">
        <f t="shared" si="6"/>
        <v>12.714285714285714</v>
      </c>
      <c r="AC36" s="120">
        <f t="shared" si="6"/>
        <v>0</v>
      </c>
    </row>
    <row r="37" spans="1:29" ht="13.8" x14ac:dyDescent="0.25">
      <c r="A37" s="95">
        <v>43895</v>
      </c>
      <c r="B37" s="81">
        <v>114</v>
      </c>
      <c r="C37" s="81">
        <v>1</v>
      </c>
      <c r="D37" s="81">
        <v>3</v>
      </c>
      <c r="E37" s="81"/>
      <c r="F37" s="81">
        <f t="shared" ref="F37:F62" si="16">B37-B36</f>
        <v>24</v>
      </c>
      <c r="G37" s="81">
        <f t="shared" ref="G37:G62" si="17">C37-C36</f>
        <v>1</v>
      </c>
      <c r="H37" s="81">
        <f t="shared" ref="H37:H62" si="18">D37-D36</f>
        <v>0</v>
      </c>
      <c r="I37" s="81">
        <f t="shared" si="3"/>
        <v>110</v>
      </c>
      <c r="J37" s="82">
        <f t="shared" si="8"/>
        <v>0.27586493770367737</v>
      </c>
      <c r="K37" s="82">
        <f t="shared" si="9"/>
        <v>1.1494252873563218E-2</v>
      </c>
      <c r="L37" s="82">
        <f t="shared" si="10"/>
        <v>0</v>
      </c>
      <c r="M37" s="83">
        <f t="shared" si="15"/>
        <v>24.000249580219933</v>
      </c>
      <c r="N37" s="84">
        <f t="shared" si="11"/>
        <v>8.771929824561403E-3</v>
      </c>
      <c r="O37" s="84"/>
      <c r="P37" s="85">
        <f t="shared" si="12"/>
        <v>2.6315789473684209E-2</v>
      </c>
      <c r="Q37" s="87">
        <f t="shared" si="13"/>
        <v>8.771929824561403E-3</v>
      </c>
      <c r="R37" s="96">
        <f t="shared" si="14"/>
        <v>0.96491228070175439</v>
      </c>
      <c r="AB37" s="119">
        <f t="shared" si="6"/>
        <v>15.142857142857142</v>
      </c>
      <c r="AC37" s="120">
        <f t="shared" si="6"/>
        <v>0.14285714285714285</v>
      </c>
    </row>
    <row r="38" spans="1:29" ht="13.8" x14ac:dyDescent="0.25">
      <c r="A38" s="95">
        <v>43896</v>
      </c>
      <c r="B38" s="81">
        <v>214</v>
      </c>
      <c r="C38" s="81">
        <v>1</v>
      </c>
      <c r="D38" s="81">
        <v>3</v>
      </c>
      <c r="E38" s="81"/>
      <c r="F38" s="81">
        <f t="shared" si="16"/>
        <v>100</v>
      </c>
      <c r="G38" s="81">
        <f t="shared" si="17"/>
        <v>0</v>
      </c>
      <c r="H38" s="81">
        <f t="shared" si="18"/>
        <v>0</v>
      </c>
      <c r="I38" s="81">
        <f t="shared" si="3"/>
        <v>210</v>
      </c>
      <c r="J38" s="82">
        <f t="shared" si="8"/>
        <v>0.90910288393264893</v>
      </c>
      <c r="K38" s="82">
        <f t="shared" si="9"/>
        <v>0</v>
      </c>
      <c r="L38" s="82">
        <f t="shared" si="10"/>
        <v>0</v>
      </c>
      <c r="M38" s="81">
        <v>0</v>
      </c>
      <c r="N38" s="84">
        <f t="shared" si="11"/>
        <v>4.6728971962616819E-3</v>
      </c>
      <c r="O38" s="84"/>
      <c r="P38" s="85">
        <f t="shared" si="12"/>
        <v>1.4018691588785047E-2</v>
      </c>
      <c r="Q38" s="87">
        <f t="shared" si="13"/>
        <v>4.6728971962616819E-3</v>
      </c>
      <c r="R38" s="96">
        <f t="shared" si="14"/>
        <v>0.98130841121495327</v>
      </c>
      <c r="AB38" s="119">
        <f t="shared" si="6"/>
        <v>29.428571428571427</v>
      </c>
      <c r="AC38" s="120">
        <f t="shared" si="6"/>
        <v>0.14285714285714285</v>
      </c>
    </row>
    <row r="39" spans="1:29" ht="13.8" x14ac:dyDescent="0.25">
      <c r="A39" s="95">
        <v>43897</v>
      </c>
      <c r="B39" s="81">
        <v>268</v>
      </c>
      <c r="C39" s="81">
        <v>1</v>
      </c>
      <c r="D39" s="81">
        <v>3</v>
      </c>
      <c r="E39" s="81"/>
      <c r="F39" s="81">
        <f t="shared" si="16"/>
        <v>54</v>
      </c>
      <c r="G39" s="81">
        <f t="shared" si="17"/>
        <v>0</v>
      </c>
      <c r="H39" s="81">
        <f t="shared" si="18"/>
        <v>0</v>
      </c>
      <c r="I39" s="81">
        <f t="shared" si="3"/>
        <v>264</v>
      </c>
      <c r="J39" s="82">
        <f t="shared" si="8"/>
        <v>0.25714921558718151</v>
      </c>
      <c r="K39" s="82">
        <f t="shared" si="9"/>
        <v>0</v>
      </c>
      <c r="L39" s="82">
        <f t="shared" si="10"/>
        <v>0</v>
      </c>
      <c r="M39" s="81">
        <v>0</v>
      </c>
      <c r="N39" s="84">
        <f t="shared" si="11"/>
        <v>3.7313432835820895E-3</v>
      </c>
      <c r="O39" s="84"/>
      <c r="P39" s="85">
        <f t="shared" si="12"/>
        <v>1.1194029850746268E-2</v>
      </c>
      <c r="Q39" s="87">
        <f t="shared" si="13"/>
        <v>3.7313432835820895E-3</v>
      </c>
      <c r="R39" s="96">
        <f t="shared" si="14"/>
        <v>0.9850746268656716</v>
      </c>
      <c r="AB39" s="119">
        <f t="shared" si="6"/>
        <v>35.714285714285715</v>
      </c>
      <c r="AC39" s="120">
        <f t="shared" si="6"/>
        <v>0.14285714285714285</v>
      </c>
    </row>
    <row r="40" spans="1:29" ht="13.8" x14ac:dyDescent="0.25">
      <c r="A40" s="95">
        <v>43898</v>
      </c>
      <c r="B40" s="81">
        <v>337</v>
      </c>
      <c r="C40" s="81">
        <v>2</v>
      </c>
      <c r="D40" s="81">
        <v>3</v>
      </c>
      <c r="E40" s="81"/>
      <c r="F40" s="81">
        <f t="shared" si="16"/>
        <v>69</v>
      </c>
      <c r="G40" s="81">
        <f t="shared" si="17"/>
        <v>1</v>
      </c>
      <c r="H40" s="81">
        <f t="shared" si="18"/>
        <v>0</v>
      </c>
      <c r="I40" s="81">
        <f t="shared" si="3"/>
        <v>332</v>
      </c>
      <c r="J40" s="82">
        <f t="shared" si="8"/>
        <v>0.26137173003007819</v>
      </c>
      <c r="K40" s="82">
        <f t="shared" si="9"/>
        <v>3.787878787878788E-3</v>
      </c>
      <c r="L40" s="82">
        <f t="shared" si="10"/>
        <v>0</v>
      </c>
      <c r="M40" s="81">
        <f t="shared" si="15"/>
        <v>69.002136727940638</v>
      </c>
      <c r="N40" s="84">
        <f t="shared" si="11"/>
        <v>5.9347181008902079E-3</v>
      </c>
      <c r="O40" s="84"/>
      <c r="P40" s="85">
        <f t="shared" si="12"/>
        <v>8.9020771513353119E-3</v>
      </c>
      <c r="Q40" s="87">
        <f t="shared" si="13"/>
        <v>5.9347181008902079E-3</v>
      </c>
      <c r="R40" s="96">
        <f t="shared" si="14"/>
        <v>0.98516320474777452</v>
      </c>
      <c r="AB40" s="119">
        <f t="shared" si="6"/>
        <v>44.285714285714285</v>
      </c>
      <c r="AC40" s="120">
        <f t="shared" si="6"/>
        <v>0.2857142857142857</v>
      </c>
    </row>
    <row r="41" spans="1:29" ht="13.8" x14ac:dyDescent="0.25">
      <c r="A41" s="95">
        <v>43899</v>
      </c>
      <c r="B41" s="81">
        <v>374</v>
      </c>
      <c r="C41" s="81">
        <v>2</v>
      </c>
      <c r="D41" s="81">
        <v>3</v>
      </c>
      <c r="E41" s="81"/>
      <c r="F41" s="81">
        <f t="shared" si="16"/>
        <v>37</v>
      </c>
      <c r="G41" s="81">
        <f t="shared" si="17"/>
        <v>0</v>
      </c>
      <c r="H41" s="81">
        <f t="shared" si="18"/>
        <v>0</v>
      </c>
      <c r="I41" s="81">
        <f t="shared" si="3"/>
        <v>369</v>
      </c>
      <c r="J41" s="82">
        <f t="shared" si="8"/>
        <v>0.11145012285891025</v>
      </c>
      <c r="K41" s="82">
        <f t="shared" si="9"/>
        <v>0</v>
      </c>
      <c r="L41" s="82">
        <f t="shared" si="10"/>
        <v>0</v>
      </c>
      <c r="M41" s="81">
        <v>0</v>
      </c>
      <c r="N41" s="84">
        <f t="shared" si="11"/>
        <v>5.3475935828877002E-3</v>
      </c>
      <c r="O41" s="84"/>
      <c r="P41" s="85">
        <f t="shared" si="12"/>
        <v>8.0213903743315516E-3</v>
      </c>
      <c r="Q41" s="87">
        <f t="shared" si="13"/>
        <v>5.3475935828877002E-3</v>
      </c>
      <c r="R41" s="96">
        <f t="shared" si="14"/>
        <v>0.9866310160427807</v>
      </c>
      <c r="AB41" s="119">
        <f t="shared" si="6"/>
        <v>47.428571428571431</v>
      </c>
      <c r="AC41" s="120">
        <f t="shared" si="6"/>
        <v>0.2857142857142857</v>
      </c>
    </row>
    <row r="42" spans="1:29" ht="13.8" x14ac:dyDescent="0.25">
      <c r="A42" s="95">
        <v>43900</v>
      </c>
      <c r="B42" s="81">
        <v>491</v>
      </c>
      <c r="C42" s="81">
        <v>3</v>
      </c>
      <c r="D42" s="81">
        <v>3</v>
      </c>
      <c r="E42" s="81"/>
      <c r="F42" s="81">
        <f t="shared" si="16"/>
        <v>117</v>
      </c>
      <c r="G42" s="81">
        <f t="shared" si="17"/>
        <v>1</v>
      </c>
      <c r="H42" s="81">
        <f t="shared" si="18"/>
        <v>0</v>
      </c>
      <c r="I42" s="81">
        <f t="shared" si="3"/>
        <v>485</v>
      </c>
      <c r="J42" s="82">
        <f t="shared" si="8"/>
        <v>0.31708687329325325</v>
      </c>
      <c r="K42" s="82">
        <f t="shared" si="9"/>
        <v>2.7100271002710027E-3</v>
      </c>
      <c r="L42" s="82">
        <f t="shared" si="10"/>
        <v>0</v>
      </c>
      <c r="M42" s="81">
        <f t="shared" si="15"/>
        <v>117.00505624521045</v>
      </c>
      <c r="N42" s="84">
        <f t="shared" si="11"/>
        <v>6.1099796334012219E-3</v>
      </c>
      <c r="O42" s="84"/>
      <c r="P42" s="85">
        <f t="shared" si="12"/>
        <v>6.1099796334012219E-3</v>
      </c>
      <c r="Q42" s="87">
        <f t="shared" si="13"/>
        <v>6.1099796334012219E-3</v>
      </c>
      <c r="R42" s="96">
        <f t="shared" si="14"/>
        <v>0.98778004073319758</v>
      </c>
      <c r="AB42" s="119">
        <f t="shared" si="6"/>
        <v>62.142857142857146</v>
      </c>
      <c r="AC42" s="120">
        <f t="shared" si="6"/>
        <v>0.42857142857142855</v>
      </c>
    </row>
    <row r="43" spans="1:29" ht="13.8" x14ac:dyDescent="0.25">
      <c r="A43" s="95">
        <v>43901</v>
      </c>
      <c r="B43" s="81">
        <v>652</v>
      </c>
      <c r="C43" s="81">
        <v>4</v>
      </c>
      <c r="D43" s="81">
        <v>4</v>
      </c>
      <c r="E43" s="81"/>
      <c r="F43" s="81">
        <f t="shared" si="16"/>
        <v>161</v>
      </c>
      <c r="G43" s="81">
        <f t="shared" si="17"/>
        <v>1</v>
      </c>
      <c r="H43" s="81">
        <f t="shared" si="18"/>
        <v>1</v>
      </c>
      <c r="I43" s="81">
        <f t="shared" si="3"/>
        <v>644</v>
      </c>
      <c r="J43" s="82">
        <f t="shared" si="8"/>
        <v>0.33197759686918699</v>
      </c>
      <c r="K43" s="82">
        <f t="shared" si="9"/>
        <v>2.0618556701030928E-3</v>
      </c>
      <c r="L43" s="82">
        <f t="shared" si="10"/>
        <v>2.0618556701030928E-3</v>
      </c>
      <c r="M43" s="81">
        <f t="shared" si="15"/>
        <v>80.504567240777845</v>
      </c>
      <c r="N43" s="84">
        <f t="shared" si="11"/>
        <v>6.1349693251533744E-3</v>
      </c>
      <c r="O43" s="84"/>
      <c r="P43" s="85">
        <f t="shared" si="12"/>
        <v>6.1349693251533744E-3</v>
      </c>
      <c r="Q43" s="87">
        <f t="shared" si="13"/>
        <v>6.1349693251533744E-3</v>
      </c>
      <c r="R43" s="96">
        <f t="shared" si="14"/>
        <v>0.98773006134969321</v>
      </c>
      <c r="AB43" s="119">
        <f t="shared" si="6"/>
        <v>80.285714285714292</v>
      </c>
      <c r="AC43" s="120">
        <f t="shared" si="6"/>
        <v>0.5714285714285714</v>
      </c>
    </row>
    <row r="44" spans="1:29" ht="13.8" x14ac:dyDescent="0.25">
      <c r="A44" s="95">
        <v>43902</v>
      </c>
      <c r="B44" s="81">
        <v>652</v>
      </c>
      <c r="C44" s="81">
        <v>4</v>
      </c>
      <c r="D44" s="81">
        <v>4</v>
      </c>
      <c r="E44" s="81"/>
      <c r="F44" s="81">
        <f t="shared" si="16"/>
        <v>0</v>
      </c>
      <c r="G44" s="81">
        <f t="shared" si="17"/>
        <v>0</v>
      </c>
      <c r="H44" s="81">
        <f t="shared" si="18"/>
        <v>0</v>
      </c>
      <c r="I44" s="81">
        <f t="shared" si="3"/>
        <v>644</v>
      </c>
      <c r="J44" s="82">
        <f t="shared" si="8"/>
        <v>0</v>
      </c>
      <c r="K44" s="82">
        <f t="shared" si="9"/>
        <v>0</v>
      </c>
      <c r="L44" s="82">
        <f t="shared" si="10"/>
        <v>0</v>
      </c>
      <c r="M44" s="81">
        <v>0</v>
      </c>
      <c r="N44" s="84">
        <f t="shared" si="11"/>
        <v>6.1349693251533744E-3</v>
      </c>
      <c r="O44" s="84"/>
      <c r="P44" s="85">
        <f t="shared" si="12"/>
        <v>6.1349693251533744E-3</v>
      </c>
      <c r="Q44" s="87">
        <f t="shared" si="13"/>
        <v>6.1349693251533744E-3</v>
      </c>
      <c r="R44" s="96">
        <f t="shared" si="14"/>
        <v>0.98773006134969321</v>
      </c>
      <c r="AB44" s="119">
        <f t="shared" ref="AB44:AC59" si="19">AVERAGE(F38:F44)</f>
        <v>76.857142857142861</v>
      </c>
      <c r="AC44" s="120">
        <f t="shared" si="19"/>
        <v>0.42857142857142855</v>
      </c>
    </row>
    <row r="45" spans="1:29" ht="13.8" x14ac:dyDescent="0.25">
      <c r="A45" s="95">
        <v>43903</v>
      </c>
      <c r="B45" s="81">
        <v>1139</v>
      </c>
      <c r="C45" s="81">
        <v>11</v>
      </c>
      <c r="D45" s="81">
        <v>4</v>
      </c>
      <c r="E45" s="81" t="s">
        <v>155</v>
      </c>
      <c r="F45" s="81">
        <f t="shared" si="16"/>
        <v>487</v>
      </c>
      <c r="G45" s="81">
        <f t="shared" si="17"/>
        <v>7</v>
      </c>
      <c r="H45" s="81">
        <f t="shared" si="18"/>
        <v>0</v>
      </c>
      <c r="I45" s="81">
        <f t="shared" si="3"/>
        <v>1124</v>
      </c>
      <c r="J45" s="82">
        <f t="shared" si="8"/>
        <v>0.75626815393964486</v>
      </c>
      <c r="K45" s="82">
        <f t="shared" si="9"/>
        <v>1.0869565217391304E-2</v>
      </c>
      <c r="L45" s="82">
        <f t="shared" si="10"/>
        <v>0</v>
      </c>
      <c r="M45" s="81">
        <f t="shared" si="15"/>
        <v>69.576670162447328</v>
      </c>
      <c r="N45" s="84">
        <f t="shared" si="11"/>
        <v>9.6575943810359964E-3</v>
      </c>
      <c r="O45" s="84"/>
      <c r="P45" s="85">
        <f t="shared" si="12"/>
        <v>3.5118525021949078E-3</v>
      </c>
      <c r="Q45" s="87">
        <f t="shared" si="13"/>
        <v>9.6575943810359964E-3</v>
      </c>
      <c r="R45" s="96">
        <f t="shared" si="14"/>
        <v>0.98683055311676915</v>
      </c>
      <c r="AB45" s="119">
        <f t="shared" si="19"/>
        <v>132.14285714285714</v>
      </c>
      <c r="AC45" s="120">
        <f t="shared" si="19"/>
        <v>1.4285714285714286</v>
      </c>
    </row>
    <row r="46" spans="1:29" ht="13.8" x14ac:dyDescent="0.25">
      <c r="A46" s="97">
        <v>43904</v>
      </c>
      <c r="B46" s="88">
        <v>1359</v>
      </c>
      <c r="C46" s="88">
        <v>13</v>
      </c>
      <c r="D46" s="88">
        <v>4</v>
      </c>
      <c r="E46" s="88" t="s">
        <v>156</v>
      </c>
      <c r="F46" s="88">
        <f t="shared" si="16"/>
        <v>220</v>
      </c>
      <c r="G46" s="88">
        <f t="shared" si="17"/>
        <v>2</v>
      </c>
      <c r="H46" s="88">
        <f t="shared" si="18"/>
        <v>0</v>
      </c>
      <c r="I46" s="88">
        <f t="shared" si="3"/>
        <v>1342</v>
      </c>
      <c r="J46" s="82">
        <f t="shared" si="8"/>
        <v>0.19575529993441357</v>
      </c>
      <c r="K46" s="89">
        <f t="shared" si="9"/>
        <v>1.7793594306049821E-3</v>
      </c>
      <c r="L46" s="89">
        <f t="shared" si="10"/>
        <v>0</v>
      </c>
      <c r="M46" s="88">
        <f t="shared" si="15"/>
        <v>110.01447856314043</v>
      </c>
      <c r="N46" s="84">
        <f t="shared" si="11"/>
        <v>9.5658572479764541E-3</v>
      </c>
      <c r="O46" s="84"/>
      <c r="P46" s="85">
        <f t="shared" si="12"/>
        <v>2.9433406916850625E-3</v>
      </c>
      <c r="Q46" s="87">
        <f t="shared" si="13"/>
        <v>9.5658572479764541E-3</v>
      </c>
      <c r="R46" s="96">
        <f t="shared" si="14"/>
        <v>0.98749080206033846</v>
      </c>
      <c r="AB46" s="119">
        <f t="shared" si="19"/>
        <v>155.85714285714286</v>
      </c>
      <c r="AC46" s="120">
        <f t="shared" si="19"/>
        <v>1.7142857142857142</v>
      </c>
    </row>
    <row r="47" spans="1:29" ht="13.8" x14ac:dyDescent="0.25">
      <c r="A47" s="98">
        <v>43905</v>
      </c>
      <c r="B47" s="90">
        <v>2200</v>
      </c>
      <c r="C47" s="90">
        <v>14</v>
      </c>
      <c r="D47" s="90">
        <v>4</v>
      </c>
      <c r="E47" s="90"/>
      <c r="F47" s="90">
        <f t="shared" si="16"/>
        <v>841</v>
      </c>
      <c r="G47" s="90">
        <f t="shared" si="17"/>
        <v>1</v>
      </c>
      <c r="H47" s="90">
        <f t="shared" si="18"/>
        <v>0</v>
      </c>
      <c r="I47" s="90">
        <f t="shared" si="3"/>
        <v>2182</v>
      </c>
      <c r="J47" s="91">
        <f t="shared" si="8"/>
        <v>0.62677502201222057</v>
      </c>
      <c r="K47" s="91">
        <f t="shared" si="9"/>
        <v>7.4515648286140089E-4</v>
      </c>
      <c r="L47" s="91">
        <f t="shared" si="10"/>
        <v>0</v>
      </c>
      <c r="M47" s="90">
        <f t="shared" si="15"/>
        <v>841.13207954040001</v>
      </c>
      <c r="N47" s="92">
        <f t="shared" si="11"/>
        <v>6.3636363636363638E-3</v>
      </c>
      <c r="O47" s="92"/>
      <c r="P47" s="85">
        <f t="shared" si="12"/>
        <v>1.8181818181818182E-3</v>
      </c>
      <c r="Q47" s="87">
        <f t="shared" si="13"/>
        <v>6.3636363636363638E-3</v>
      </c>
      <c r="R47" s="96">
        <f t="shared" si="14"/>
        <v>0.99181818181818182</v>
      </c>
      <c r="AB47" s="119">
        <f t="shared" si="19"/>
        <v>266.14285714285717</v>
      </c>
      <c r="AC47" s="120">
        <f t="shared" si="19"/>
        <v>1.7142857142857142</v>
      </c>
    </row>
    <row r="48" spans="1:29" ht="13.8" x14ac:dyDescent="0.25">
      <c r="A48" s="97">
        <v>43906</v>
      </c>
      <c r="B48" s="88">
        <v>2200</v>
      </c>
      <c r="C48" s="88">
        <v>14</v>
      </c>
      <c r="D48" s="88">
        <v>4</v>
      </c>
      <c r="E48" s="88" t="s">
        <v>157</v>
      </c>
      <c r="F48" s="88">
        <f t="shared" si="16"/>
        <v>0</v>
      </c>
      <c r="G48" s="88">
        <f t="shared" si="17"/>
        <v>0</v>
      </c>
      <c r="H48" s="88">
        <f t="shared" si="18"/>
        <v>0</v>
      </c>
      <c r="I48" s="88">
        <f t="shared" si="3"/>
        <v>2182</v>
      </c>
      <c r="J48" s="82">
        <f t="shared" si="8"/>
        <v>0</v>
      </c>
      <c r="K48" s="89">
        <f t="shared" si="9"/>
        <v>0</v>
      </c>
      <c r="L48" s="89">
        <f t="shared" si="10"/>
        <v>0</v>
      </c>
      <c r="M48" s="88">
        <v>0</v>
      </c>
      <c r="N48" s="84">
        <f t="shared" si="11"/>
        <v>6.3636363636363638E-3</v>
      </c>
      <c r="O48" s="84"/>
      <c r="P48" s="85">
        <f t="shared" si="12"/>
        <v>1.8181818181818182E-3</v>
      </c>
      <c r="Q48" s="87">
        <f t="shared" si="13"/>
        <v>6.3636363636363638E-3</v>
      </c>
      <c r="R48" s="96">
        <f t="shared" si="14"/>
        <v>0.99181818181818182</v>
      </c>
      <c r="AB48" s="119">
        <f t="shared" si="19"/>
        <v>260.85714285714283</v>
      </c>
      <c r="AC48" s="120">
        <f t="shared" si="19"/>
        <v>1.7142857142857142</v>
      </c>
    </row>
    <row r="49" spans="1:29" ht="13.8" x14ac:dyDescent="0.25">
      <c r="A49" s="97">
        <v>43907</v>
      </c>
      <c r="B49" s="88">
        <v>2700</v>
      </c>
      <c r="C49" s="88">
        <v>27</v>
      </c>
      <c r="D49" s="88">
        <v>4</v>
      </c>
      <c r="E49" s="88"/>
      <c r="F49" s="88">
        <f t="shared" si="16"/>
        <v>500</v>
      </c>
      <c r="G49" s="88">
        <f t="shared" si="17"/>
        <v>13</v>
      </c>
      <c r="H49" s="88">
        <f t="shared" si="18"/>
        <v>0</v>
      </c>
      <c r="I49" s="88">
        <f t="shared" si="3"/>
        <v>2669</v>
      </c>
      <c r="J49" s="82">
        <f t="shared" si="8"/>
        <v>0.22920583502891315</v>
      </c>
      <c r="K49" s="89">
        <f t="shared" si="9"/>
        <v>5.9578368469294226E-3</v>
      </c>
      <c r="L49" s="89">
        <f t="shared" si="10"/>
        <v>0</v>
      </c>
      <c r="M49" s="88">
        <f t="shared" si="15"/>
        <v>38.471317848699115</v>
      </c>
      <c r="N49" s="84">
        <f t="shared" si="11"/>
        <v>0.01</v>
      </c>
      <c r="O49" s="84"/>
      <c r="P49" s="85">
        <f t="shared" si="12"/>
        <v>1.4814814814814814E-3</v>
      </c>
      <c r="Q49" s="87">
        <f t="shared" si="13"/>
        <v>0.01</v>
      </c>
      <c r="R49" s="96">
        <f t="shared" si="14"/>
        <v>0.98851851851851857</v>
      </c>
      <c r="AB49" s="119">
        <f t="shared" si="19"/>
        <v>315.57142857142856</v>
      </c>
      <c r="AC49" s="120">
        <f t="shared" si="19"/>
        <v>3.4285714285714284</v>
      </c>
    </row>
    <row r="50" spans="1:29" ht="13.8" x14ac:dyDescent="0.25">
      <c r="A50" s="97">
        <v>43908</v>
      </c>
      <c r="B50" s="88">
        <v>3028</v>
      </c>
      <c r="C50" s="88">
        <v>28</v>
      </c>
      <c r="D50" s="93">
        <v>15</v>
      </c>
      <c r="E50" s="93"/>
      <c r="F50" s="88">
        <f t="shared" si="16"/>
        <v>328</v>
      </c>
      <c r="G50" s="88">
        <f t="shared" si="17"/>
        <v>1</v>
      </c>
      <c r="H50" s="88">
        <f t="shared" si="18"/>
        <v>11</v>
      </c>
      <c r="I50" s="88">
        <f t="shared" si="3"/>
        <v>2985</v>
      </c>
      <c r="J50" s="82">
        <f t="shared" si="8"/>
        <v>0.1229308200671146</v>
      </c>
      <c r="K50" s="89">
        <f t="shared" si="9"/>
        <v>3.7467216185837392E-4</v>
      </c>
      <c r="L50" s="89">
        <f t="shared" si="10"/>
        <v>4.121393780442113E-3</v>
      </c>
      <c r="M50" s="88">
        <f t="shared" si="15"/>
        <v>27.341863229927405</v>
      </c>
      <c r="N50" s="84">
        <f t="shared" si="11"/>
        <v>9.247027741083224E-3</v>
      </c>
      <c r="O50" s="84"/>
      <c r="P50" s="85">
        <f t="shared" si="12"/>
        <v>4.9537648612945837E-3</v>
      </c>
      <c r="Q50" s="87">
        <f t="shared" si="13"/>
        <v>9.247027741083224E-3</v>
      </c>
      <c r="R50" s="96">
        <f t="shared" si="14"/>
        <v>0.98579920739762217</v>
      </c>
      <c r="AB50" s="119">
        <f t="shared" si="19"/>
        <v>339.42857142857144</v>
      </c>
      <c r="AC50" s="120">
        <f t="shared" si="19"/>
        <v>3.4285714285714284</v>
      </c>
    </row>
    <row r="51" spans="1:29" ht="13.8" x14ac:dyDescent="0.25">
      <c r="A51" s="97">
        <v>43909</v>
      </c>
      <c r="B51" s="88">
        <v>4075</v>
      </c>
      <c r="C51" s="88">
        <v>41</v>
      </c>
      <c r="D51" s="93">
        <v>15</v>
      </c>
      <c r="E51" s="93"/>
      <c r="F51" s="88">
        <f t="shared" si="16"/>
        <v>1047</v>
      </c>
      <c r="G51" s="88">
        <f t="shared" si="17"/>
        <v>13</v>
      </c>
      <c r="H51" s="88">
        <f t="shared" si="18"/>
        <v>0</v>
      </c>
      <c r="I51" s="88">
        <f t="shared" si="3"/>
        <v>4019</v>
      </c>
      <c r="J51" s="82">
        <f t="shared" si="8"/>
        <v>0.35087653031592908</v>
      </c>
      <c r="K51" s="89">
        <f t="shared" si="9"/>
        <v>4.3551088777219428E-3</v>
      </c>
      <c r="L51" s="89">
        <f t="shared" si="10"/>
        <v>0</v>
      </c>
      <c r="M51" s="88">
        <f t="shared" si="15"/>
        <v>80.56664946100372</v>
      </c>
      <c r="N51" s="84">
        <f t="shared" si="11"/>
        <v>1.0061349693251533E-2</v>
      </c>
      <c r="O51" s="84"/>
      <c r="P51" s="85">
        <f t="shared" si="12"/>
        <v>3.6809815950920245E-3</v>
      </c>
      <c r="Q51" s="87">
        <f t="shared" si="13"/>
        <v>1.0061349693251533E-2</v>
      </c>
      <c r="R51" s="96">
        <f t="shared" si="14"/>
        <v>0.98625766871165643</v>
      </c>
      <c r="AB51" s="119">
        <f t="shared" si="19"/>
        <v>489</v>
      </c>
      <c r="AC51" s="120">
        <f t="shared" si="19"/>
        <v>5.2857142857142856</v>
      </c>
    </row>
    <row r="52" spans="1:29" ht="13.8" x14ac:dyDescent="0.25">
      <c r="A52" s="97">
        <v>43910</v>
      </c>
      <c r="B52" s="88">
        <v>5294</v>
      </c>
      <c r="C52" s="88">
        <v>54</v>
      </c>
      <c r="D52" s="93">
        <v>15</v>
      </c>
      <c r="E52" s="93" t="s">
        <v>158</v>
      </c>
      <c r="F52" s="88">
        <f t="shared" si="16"/>
        <v>1219</v>
      </c>
      <c r="G52" s="88">
        <f t="shared" si="17"/>
        <v>13</v>
      </c>
      <c r="H52" s="88">
        <f t="shared" si="18"/>
        <v>0</v>
      </c>
      <c r="I52" s="88">
        <f t="shared" si="3"/>
        <v>5225</v>
      </c>
      <c r="J52" s="82">
        <f t="shared" si="8"/>
        <v>0.30345216035665379</v>
      </c>
      <c r="K52" s="89">
        <f t="shared" si="9"/>
        <v>3.2346354814630504E-3</v>
      </c>
      <c r="L52" s="89">
        <f t="shared" si="10"/>
        <v>0</v>
      </c>
      <c r="M52" s="88">
        <f t="shared" si="15"/>
        <v>93.813402497953206</v>
      </c>
      <c r="N52" s="84">
        <f t="shared" si="11"/>
        <v>1.0200226671703816E-2</v>
      </c>
      <c r="O52" s="84"/>
      <c r="P52" s="85">
        <f t="shared" si="12"/>
        <v>2.8333962976955043E-3</v>
      </c>
      <c r="Q52" s="87">
        <f t="shared" si="13"/>
        <v>1.0200226671703816E-2</v>
      </c>
      <c r="R52" s="96">
        <f t="shared" si="14"/>
        <v>0.98696637703060064</v>
      </c>
      <c r="AB52" s="119">
        <f t="shared" si="19"/>
        <v>593.57142857142856</v>
      </c>
      <c r="AC52" s="120">
        <f t="shared" si="19"/>
        <v>6.1428571428571432</v>
      </c>
    </row>
    <row r="53" spans="1:29" ht="13.8" x14ac:dyDescent="0.25">
      <c r="A53" s="97">
        <v>43911</v>
      </c>
      <c r="B53" s="88">
        <v>6575</v>
      </c>
      <c r="C53" s="88">
        <v>75</v>
      </c>
      <c r="D53" s="93">
        <v>15</v>
      </c>
      <c r="E53" s="93"/>
      <c r="F53" s="88">
        <f t="shared" si="16"/>
        <v>1281</v>
      </c>
      <c r="G53" s="88">
        <f t="shared" si="17"/>
        <v>21</v>
      </c>
      <c r="H53" s="88">
        <f t="shared" si="18"/>
        <v>0</v>
      </c>
      <c r="I53" s="88">
        <f t="shared" si="3"/>
        <v>6485</v>
      </c>
      <c r="J53" s="82">
        <f t="shared" si="8"/>
        <v>0.24531752392930875</v>
      </c>
      <c r="K53" s="89">
        <f t="shared" si="9"/>
        <v>4.0191387559808615E-3</v>
      </c>
      <c r="L53" s="89">
        <f t="shared" si="10"/>
        <v>0</v>
      </c>
      <c r="M53" s="88">
        <f t="shared" si="15"/>
        <v>61.037336310982766</v>
      </c>
      <c r="N53" s="84">
        <f t="shared" si="11"/>
        <v>1.1406844106463879E-2</v>
      </c>
      <c r="O53" s="84"/>
      <c r="P53" s="85">
        <f t="shared" si="12"/>
        <v>2.2813688212927757E-3</v>
      </c>
      <c r="Q53" s="87">
        <f t="shared" si="13"/>
        <v>1.1406844106463879E-2</v>
      </c>
      <c r="R53" s="96">
        <f t="shared" si="14"/>
        <v>0.98631178707224332</v>
      </c>
      <c r="AB53" s="119">
        <f t="shared" si="19"/>
        <v>745.14285714285711</v>
      </c>
      <c r="AC53" s="120">
        <f t="shared" si="19"/>
        <v>8.8571428571428577</v>
      </c>
    </row>
    <row r="54" spans="1:29" ht="13.8" x14ac:dyDescent="0.25">
      <c r="A54" s="95">
        <v>43912</v>
      </c>
      <c r="B54" s="81">
        <v>7474</v>
      </c>
      <c r="C54" s="81">
        <v>98</v>
      </c>
      <c r="D54" s="81">
        <v>131</v>
      </c>
      <c r="E54" s="81"/>
      <c r="F54" s="81">
        <f t="shared" si="16"/>
        <v>899</v>
      </c>
      <c r="G54" s="81">
        <f t="shared" si="17"/>
        <v>23</v>
      </c>
      <c r="H54" s="88">
        <f t="shared" si="18"/>
        <v>116</v>
      </c>
      <c r="I54" s="81">
        <f t="shared" si="3"/>
        <v>7245</v>
      </c>
      <c r="J54" s="82">
        <f t="shared" si="8"/>
        <v>0.13873299895930735</v>
      </c>
      <c r="K54" s="82">
        <f t="shared" si="9"/>
        <v>3.5466461063993833E-3</v>
      </c>
      <c r="L54" s="82">
        <f t="shared" si="10"/>
        <v>1.7887432536622977E-2</v>
      </c>
      <c r="M54" s="81">
        <f t="shared" si="15"/>
        <v>6.4725431528856703</v>
      </c>
      <c r="N54" s="84">
        <f t="shared" si="11"/>
        <v>1.3112122023013113E-2</v>
      </c>
      <c r="O54" s="84"/>
      <c r="P54" s="85">
        <f t="shared" si="12"/>
        <v>1.7527428418517527E-2</v>
      </c>
      <c r="Q54" s="87">
        <f t="shared" si="13"/>
        <v>1.3112122023013113E-2</v>
      </c>
      <c r="R54" s="96">
        <f t="shared" si="14"/>
        <v>0.96936044955846934</v>
      </c>
      <c r="AB54" s="119">
        <f t="shared" si="19"/>
        <v>753.42857142857144</v>
      </c>
      <c r="AC54" s="120">
        <f t="shared" si="19"/>
        <v>12</v>
      </c>
    </row>
    <row r="55" spans="1:29" ht="13.8" x14ac:dyDescent="0.25">
      <c r="A55" s="95">
        <v>43913</v>
      </c>
      <c r="B55" s="81">
        <v>8795</v>
      </c>
      <c r="C55" s="81">
        <v>120</v>
      </c>
      <c r="D55" s="81">
        <v>131</v>
      </c>
      <c r="E55" s="81"/>
      <c r="F55" s="81">
        <f t="shared" si="16"/>
        <v>1321</v>
      </c>
      <c r="G55" s="81">
        <f t="shared" si="17"/>
        <v>22</v>
      </c>
      <c r="H55" s="88">
        <f t="shared" si="18"/>
        <v>0</v>
      </c>
      <c r="I55" s="81">
        <f t="shared" si="3"/>
        <v>8544</v>
      </c>
      <c r="J55" s="82">
        <f t="shared" si="8"/>
        <v>0.18249023899856734</v>
      </c>
      <c r="K55" s="82">
        <f t="shared" si="9"/>
        <v>3.0365769496204279E-3</v>
      </c>
      <c r="L55" s="82">
        <f t="shared" si="10"/>
        <v>0</v>
      </c>
      <c r="M55" s="83">
        <f t="shared" si="15"/>
        <v>60.097353706573649</v>
      </c>
      <c r="N55" s="84">
        <f t="shared" si="11"/>
        <v>1.3644115974985787E-2</v>
      </c>
      <c r="O55" s="84"/>
      <c r="P55" s="85">
        <f t="shared" si="12"/>
        <v>1.4894826606026151E-2</v>
      </c>
      <c r="Q55" s="87">
        <f t="shared" si="13"/>
        <v>1.3644115974985787E-2</v>
      </c>
      <c r="R55" s="96">
        <f t="shared" si="14"/>
        <v>0.97146105741898803</v>
      </c>
      <c r="AB55" s="119">
        <f t="shared" si="19"/>
        <v>942.14285714285711</v>
      </c>
      <c r="AC55" s="120">
        <f t="shared" si="19"/>
        <v>15.142857142857142</v>
      </c>
    </row>
    <row r="56" spans="1:29" ht="13.8" x14ac:dyDescent="0.25">
      <c r="A56" s="95">
        <v>43914</v>
      </c>
      <c r="B56" s="81">
        <v>9877</v>
      </c>
      <c r="C56" s="81">
        <v>122</v>
      </c>
      <c r="D56" s="81">
        <v>131</v>
      </c>
      <c r="E56" s="81"/>
      <c r="F56" s="81">
        <f t="shared" si="16"/>
        <v>1082</v>
      </c>
      <c r="G56" s="81">
        <f t="shared" si="17"/>
        <v>2</v>
      </c>
      <c r="H56" s="88">
        <f t="shared" si="18"/>
        <v>0</v>
      </c>
      <c r="I56" s="81">
        <f t="shared" si="3"/>
        <v>9624</v>
      </c>
      <c r="J56" s="82">
        <f t="shared" si="8"/>
        <v>0.12676740034706332</v>
      </c>
      <c r="K56" s="82">
        <f t="shared" si="9"/>
        <v>2.3408239700374532E-4</v>
      </c>
      <c r="L56" s="82">
        <f t="shared" si="10"/>
        <v>0</v>
      </c>
      <c r="M56" s="81">
        <f t="shared" si="15"/>
        <v>541.55033428265449</v>
      </c>
      <c r="N56" s="84">
        <f t="shared" si="11"/>
        <v>1.2351928723296548E-2</v>
      </c>
      <c r="O56" s="84"/>
      <c r="P56" s="85">
        <f t="shared" si="12"/>
        <v>1.3263136579933178E-2</v>
      </c>
      <c r="Q56" s="87">
        <f t="shared" si="13"/>
        <v>1.2351928723296548E-2</v>
      </c>
      <c r="R56" s="96">
        <f t="shared" si="14"/>
        <v>0.97438493469677023</v>
      </c>
      <c r="AB56" s="119">
        <f t="shared" si="19"/>
        <v>1025.2857142857142</v>
      </c>
      <c r="AC56" s="120">
        <f t="shared" si="19"/>
        <v>13.571428571428571</v>
      </c>
    </row>
    <row r="57" spans="1:29" ht="13.8" x14ac:dyDescent="0.25">
      <c r="A57" s="95">
        <v>43915</v>
      </c>
      <c r="B57" s="81">
        <v>10897</v>
      </c>
      <c r="C57" s="81">
        <v>153</v>
      </c>
      <c r="D57" s="81">
        <v>131</v>
      </c>
      <c r="E57" s="81"/>
      <c r="F57" s="81">
        <f t="shared" si="16"/>
        <v>1020</v>
      </c>
      <c r="G57" s="81">
        <f t="shared" si="17"/>
        <v>31</v>
      </c>
      <c r="H57" s="81">
        <f t="shared" si="18"/>
        <v>0</v>
      </c>
      <c r="I57" s="81">
        <f t="shared" si="3"/>
        <v>10613</v>
      </c>
      <c r="J57" s="82">
        <f t="shared" si="8"/>
        <v>0.10610612995628878</v>
      </c>
      <c r="K57" s="82">
        <f t="shared" si="9"/>
        <v>3.2211138819617621E-3</v>
      </c>
      <c r="L57" s="82">
        <f t="shared" si="10"/>
        <v>0</v>
      </c>
      <c r="M57" s="81">
        <f t="shared" si="15"/>
        <v>32.940819183849136</v>
      </c>
      <c r="N57" s="84">
        <f t="shared" si="11"/>
        <v>1.4040561622464899E-2</v>
      </c>
      <c r="O57" s="84"/>
      <c r="P57" s="85">
        <f t="shared" si="12"/>
        <v>1.202165733688171E-2</v>
      </c>
      <c r="Q57" s="87">
        <f t="shared" si="13"/>
        <v>1.4040561622464899E-2</v>
      </c>
      <c r="R57" s="96">
        <f t="shared" si="14"/>
        <v>0.97393778104065343</v>
      </c>
      <c r="AB57" s="119">
        <f t="shared" si="19"/>
        <v>1124.1428571428571</v>
      </c>
      <c r="AC57" s="120">
        <f t="shared" si="19"/>
        <v>17.857142857142858</v>
      </c>
    </row>
    <row r="58" spans="1:29" ht="13.8" x14ac:dyDescent="0.25">
      <c r="A58" s="95">
        <v>43916</v>
      </c>
      <c r="B58" s="81">
        <v>11811</v>
      </c>
      <c r="C58" s="81">
        <v>191</v>
      </c>
      <c r="D58" s="81">
        <v>131</v>
      </c>
      <c r="E58" s="81"/>
      <c r="F58" s="81">
        <f t="shared" si="16"/>
        <v>914</v>
      </c>
      <c r="G58" s="81">
        <f t="shared" si="17"/>
        <v>38</v>
      </c>
      <c r="H58" s="81">
        <f t="shared" si="18"/>
        <v>0</v>
      </c>
      <c r="I58" s="81">
        <f t="shared" si="3"/>
        <v>11489</v>
      </c>
      <c r="J58" s="82">
        <f t="shared" si="8"/>
        <v>8.6229366301881105E-2</v>
      </c>
      <c r="K58" s="82">
        <f t="shared" si="9"/>
        <v>3.5805144633939507E-3</v>
      </c>
      <c r="L58" s="82">
        <f t="shared" si="10"/>
        <v>0</v>
      </c>
      <c r="M58" s="81">
        <f t="shared" si="15"/>
        <v>24.082954330575372</v>
      </c>
      <c r="N58" s="84">
        <f t="shared" si="11"/>
        <v>1.6171365676064687E-2</v>
      </c>
      <c r="O58" s="84"/>
      <c r="P58" s="85">
        <f t="shared" si="12"/>
        <v>1.1091355516044366E-2</v>
      </c>
      <c r="Q58" s="87">
        <f t="shared" si="13"/>
        <v>1.6171365676064687E-2</v>
      </c>
      <c r="R58" s="96">
        <f t="shared" si="14"/>
        <v>0.97273727880789096</v>
      </c>
      <c r="AB58" s="119">
        <f t="shared" si="19"/>
        <v>1105.1428571428571</v>
      </c>
      <c r="AC58" s="120">
        <f t="shared" si="19"/>
        <v>21.428571428571427</v>
      </c>
    </row>
    <row r="59" spans="1:29" ht="13.8" x14ac:dyDescent="0.25">
      <c r="A59" s="95">
        <v>43917</v>
      </c>
      <c r="B59" s="81">
        <v>12928</v>
      </c>
      <c r="C59" s="81">
        <v>231</v>
      </c>
      <c r="D59" s="81">
        <v>1530</v>
      </c>
      <c r="E59" s="81"/>
      <c r="F59" s="81">
        <f t="shared" si="16"/>
        <v>1117</v>
      </c>
      <c r="G59" s="81">
        <f t="shared" si="17"/>
        <v>40</v>
      </c>
      <c r="H59" s="81">
        <f t="shared" si="18"/>
        <v>1399</v>
      </c>
      <c r="I59" s="81">
        <f t="shared" si="3"/>
        <v>11167</v>
      </c>
      <c r="J59" s="82">
        <f t="shared" si="8"/>
        <v>9.7356293662203511E-2</v>
      </c>
      <c r="K59" s="82">
        <f t="shared" si="9"/>
        <v>3.4815910871268171E-3</v>
      </c>
      <c r="L59" s="82">
        <f t="shared" si="10"/>
        <v>0.12176864827226043</v>
      </c>
      <c r="M59" s="81">
        <f t="shared" si="15"/>
        <v>0.77729427233151915</v>
      </c>
      <c r="N59" s="84">
        <f t="shared" si="11"/>
        <v>1.7868193069306929E-2</v>
      </c>
      <c r="O59" s="84"/>
      <c r="P59" s="85">
        <f t="shared" si="12"/>
        <v>0.11834777227722772</v>
      </c>
      <c r="Q59" s="87">
        <f t="shared" si="13"/>
        <v>1.7868193069306929E-2</v>
      </c>
      <c r="R59" s="96">
        <f t="shared" si="14"/>
        <v>0.86378403465346532</v>
      </c>
      <c r="AB59" s="119">
        <f t="shared" si="19"/>
        <v>1090.5714285714287</v>
      </c>
      <c r="AC59" s="120">
        <f t="shared" si="19"/>
        <v>25.285714285714285</v>
      </c>
    </row>
    <row r="60" spans="1:29" ht="13.8" x14ac:dyDescent="0.25">
      <c r="A60" s="95">
        <v>43918</v>
      </c>
      <c r="B60" s="81">
        <v>14076</v>
      </c>
      <c r="C60" s="81">
        <v>264</v>
      </c>
      <c r="D60" s="81">
        <v>1530</v>
      </c>
      <c r="E60" s="81"/>
      <c r="F60" s="81">
        <f t="shared" si="16"/>
        <v>1148</v>
      </c>
      <c r="G60" s="81">
        <f t="shared" si="17"/>
        <v>33</v>
      </c>
      <c r="H60" s="81">
        <f t="shared" si="18"/>
        <v>0</v>
      </c>
      <c r="I60" s="81">
        <f t="shared" si="3"/>
        <v>12282</v>
      </c>
      <c r="J60" s="82">
        <f t="shared" si="8"/>
        <v>0.10295669485306665</v>
      </c>
      <c r="K60" s="82">
        <f t="shared" si="9"/>
        <v>2.9551356675920123E-3</v>
      </c>
      <c r="L60" s="82">
        <f t="shared" si="10"/>
        <v>0</v>
      </c>
      <c r="M60" s="81">
        <f t="shared" si="15"/>
        <v>34.839921558308944</v>
      </c>
      <c r="N60" s="84">
        <f t="shared" si="11"/>
        <v>1.8755328218243821E-2</v>
      </c>
      <c r="O60" s="84"/>
      <c r="P60" s="85">
        <f t="shared" si="12"/>
        <v>0.10869565217391304</v>
      </c>
      <c r="Q60" s="87">
        <f t="shared" si="13"/>
        <v>1.8755328218243821E-2</v>
      </c>
      <c r="R60" s="96">
        <f t="shared" si="14"/>
        <v>0.87254901960784315</v>
      </c>
      <c r="AB60" s="119">
        <f t="shared" ref="AB60:AC75" si="20">AVERAGE(F54:F60)</f>
        <v>1071.5714285714287</v>
      </c>
      <c r="AC60" s="120">
        <f t="shared" si="20"/>
        <v>27</v>
      </c>
    </row>
    <row r="61" spans="1:29" ht="13.8" x14ac:dyDescent="0.25">
      <c r="A61" s="95">
        <v>43919</v>
      </c>
      <c r="B61" s="81">
        <v>14829</v>
      </c>
      <c r="C61" s="81">
        <v>300</v>
      </c>
      <c r="D61" s="81">
        <v>1595</v>
      </c>
      <c r="E61" s="81"/>
      <c r="F61" s="81">
        <f t="shared" si="16"/>
        <v>753</v>
      </c>
      <c r="G61" s="81">
        <f t="shared" si="17"/>
        <v>36</v>
      </c>
      <c r="H61" s="81">
        <f t="shared" si="18"/>
        <v>65</v>
      </c>
      <c r="I61" s="81">
        <f t="shared" si="3"/>
        <v>12934</v>
      </c>
      <c r="J61" s="82">
        <f t="shared" si="8"/>
        <v>6.1409109671089736E-2</v>
      </c>
      <c r="K61" s="82">
        <f t="shared" si="9"/>
        <v>2.9311187103077674E-3</v>
      </c>
      <c r="L61" s="82">
        <f t="shared" si="10"/>
        <v>5.2922976713890247E-3</v>
      </c>
      <c r="M61" s="81">
        <f t="shared" si="15"/>
        <v>7.4675909403992478</v>
      </c>
      <c r="N61" s="84">
        <f t="shared" si="11"/>
        <v>2.0230629172567266E-2</v>
      </c>
      <c r="O61" s="84"/>
      <c r="P61" s="85">
        <f t="shared" si="12"/>
        <v>0.10755951176748263</v>
      </c>
      <c r="Q61" s="87">
        <f t="shared" si="13"/>
        <v>2.0230629172567266E-2</v>
      </c>
      <c r="R61" s="96">
        <f t="shared" si="14"/>
        <v>0.87220985905995008</v>
      </c>
      <c r="AB61" s="119">
        <f t="shared" si="20"/>
        <v>1050.7142857142858</v>
      </c>
      <c r="AC61" s="120">
        <f t="shared" si="20"/>
        <v>28.857142857142858</v>
      </c>
    </row>
    <row r="62" spans="1:29" ht="13.8" x14ac:dyDescent="0.25">
      <c r="A62" s="95">
        <v>43920</v>
      </c>
      <c r="B62" s="81">
        <v>15922</v>
      </c>
      <c r="C62" s="81">
        <v>359</v>
      </c>
      <c r="D62" s="81">
        <v>1823</v>
      </c>
      <c r="E62" s="81"/>
      <c r="F62" s="81">
        <f t="shared" si="16"/>
        <v>1093</v>
      </c>
      <c r="G62" s="81">
        <f t="shared" si="17"/>
        <v>59</v>
      </c>
      <c r="H62" s="81">
        <f t="shared" si="18"/>
        <v>228</v>
      </c>
      <c r="I62" s="81">
        <f t="shared" si="3"/>
        <v>13740</v>
      </c>
      <c r="J62" s="82">
        <f t="shared" si="8"/>
        <v>8.4650995987179706E-2</v>
      </c>
      <c r="K62" s="82">
        <f t="shared" si="9"/>
        <v>4.5616205350239676E-3</v>
      </c>
      <c r="L62" s="82">
        <f t="shared" si="10"/>
        <v>1.7627957321787537E-2</v>
      </c>
      <c r="M62" s="81">
        <f t="shared" si="15"/>
        <v>3.814898892328161</v>
      </c>
      <c r="N62" s="84">
        <f t="shared" si="11"/>
        <v>2.2547418665996733E-2</v>
      </c>
      <c r="O62" s="84"/>
      <c r="P62" s="85">
        <f t="shared" si="12"/>
        <v>0.11449566637357116</v>
      </c>
      <c r="Q62" s="87">
        <f t="shared" si="13"/>
        <v>2.2547418665996733E-2</v>
      </c>
      <c r="R62" s="96">
        <f t="shared" si="14"/>
        <v>0.86295691496043214</v>
      </c>
      <c r="AB62" s="119">
        <f t="shared" si="20"/>
        <v>1018.1428571428571</v>
      </c>
      <c r="AC62" s="120">
        <f t="shared" si="20"/>
        <v>34.142857142857146</v>
      </c>
    </row>
    <row r="63" spans="1:29" ht="13.8" x14ac:dyDescent="0.25">
      <c r="A63" s="95">
        <v>43921</v>
      </c>
      <c r="B63" s="81">
        <v>16605</v>
      </c>
      <c r="C63" s="81">
        <v>433</v>
      </c>
      <c r="D63" s="81">
        <v>1823</v>
      </c>
      <c r="E63" s="81"/>
      <c r="F63" s="81">
        <f t="shared" ref="F63:F64" si="21">B63-B62</f>
        <v>683</v>
      </c>
      <c r="G63" s="81">
        <f t="shared" ref="G63:G64" si="22">C63-C62</f>
        <v>74</v>
      </c>
      <c r="H63" s="81">
        <f>1144/2</f>
        <v>572</v>
      </c>
      <c r="I63" s="81">
        <f t="shared" ref="I63:I64" si="23">B63-C63-D63</f>
        <v>14349</v>
      </c>
      <c r="J63" s="82">
        <f t="shared" si="8"/>
        <v>4.9800497689310469E-2</v>
      </c>
      <c r="K63" s="82">
        <f t="shared" si="9"/>
        <v>5.3857350800582239E-3</v>
      </c>
      <c r="L63" s="82">
        <f t="shared" si="10"/>
        <v>4.1630276564774381E-2</v>
      </c>
      <c r="M63" s="81">
        <f t="shared" si="15"/>
        <v>1.0592242078190801</v>
      </c>
      <c r="N63" s="84">
        <f t="shared" si="11"/>
        <v>2.6076482987052094E-2</v>
      </c>
      <c r="O63" s="84"/>
      <c r="P63" s="85">
        <f t="shared" si="12"/>
        <v>0.10978620897320085</v>
      </c>
      <c r="Q63" s="87">
        <f t="shared" si="13"/>
        <v>2.6076482987052094E-2</v>
      </c>
      <c r="R63" s="96">
        <f t="shared" si="14"/>
        <v>0.86413730803974709</v>
      </c>
      <c r="AB63" s="119">
        <f t="shared" si="20"/>
        <v>961.14285714285711</v>
      </c>
      <c r="AC63" s="120">
        <f t="shared" si="20"/>
        <v>44.428571428571431</v>
      </c>
    </row>
    <row r="64" spans="1:29" ht="13.8" x14ac:dyDescent="0.25">
      <c r="A64" s="95">
        <v>43922</v>
      </c>
      <c r="B64" s="81">
        <v>17768</v>
      </c>
      <c r="C64" s="81">
        <v>488</v>
      </c>
      <c r="D64" s="94">
        <v>2967</v>
      </c>
      <c r="E64" s="94"/>
      <c r="F64" s="81">
        <f t="shared" si="21"/>
        <v>1163</v>
      </c>
      <c r="G64" s="81">
        <f t="shared" si="22"/>
        <v>55</v>
      </c>
      <c r="H64" s="81">
        <f>1144/2</f>
        <v>572</v>
      </c>
      <c r="I64" s="81">
        <f t="shared" si="23"/>
        <v>14313</v>
      </c>
      <c r="J64" s="82">
        <f t="shared" si="8"/>
        <v>8.1206749859821847E-2</v>
      </c>
      <c r="K64" s="82">
        <f t="shared" si="9"/>
        <v>3.8330197226287546E-3</v>
      </c>
      <c r="L64" s="82">
        <f t="shared" si="10"/>
        <v>3.9863405115339048E-2</v>
      </c>
      <c r="M64" s="81">
        <f t="shared" si="15"/>
        <v>1.8584300697585066</v>
      </c>
      <c r="N64" s="84">
        <f t="shared" si="11"/>
        <v>2.7465105808194508E-2</v>
      </c>
      <c r="O64" s="84"/>
      <c r="P64" s="85">
        <f t="shared" si="12"/>
        <v>0.16698559207564159</v>
      </c>
      <c r="Q64" s="87">
        <f t="shared" si="13"/>
        <v>2.7465105808194508E-2</v>
      </c>
      <c r="R64" s="96">
        <f t="shared" si="14"/>
        <v>0.80554930211616393</v>
      </c>
      <c r="AB64" s="119">
        <f t="shared" si="20"/>
        <v>981.57142857142856</v>
      </c>
      <c r="AC64" s="120">
        <f t="shared" si="20"/>
        <v>47.857142857142854</v>
      </c>
    </row>
    <row r="65" spans="1:29" ht="13.8" x14ac:dyDescent="0.25">
      <c r="A65" s="95">
        <v>43923</v>
      </c>
      <c r="B65" s="81">
        <v>18827</v>
      </c>
      <c r="C65" s="81">
        <v>536</v>
      </c>
      <c r="D65" s="94">
        <v>4013</v>
      </c>
      <c r="E65" s="94"/>
      <c r="F65" s="81">
        <f t="shared" ref="F65" si="24">B65-B64</f>
        <v>1059</v>
      </c>
      <c r="G65" s="81">
        <f t="shared" ref="G65" si="25">C65-C64</f>
        <v>48</v>
      </c>
      <c r="H65" s="81">
        <f t="shared" ref="H65" si="26">D65-D64</f>
        <v>1046</v>
      </c>
      <c r="I65" s="81">
        <f t="shared" ref="I65" si="27">B65-C65-D65</f>
        <v>14278</v>
      </c>
      <c r="J65" s="82">
        <f t="shared" si="8"/>
        <v>7.4140893395104893E-2</v>
      </c>
      <c r="K65" s="82">
        <f t="shared" si="9"/>
        <v>3.3535946342485852E-3</v>
      </c>
      <c r="L65" s="82">
        <f t="shared" si="10"/>
        <v>7.3080416404667087E-2</v>
      </c>
      <c r="M65" s="81">
        <f t="shared" si="15"/>
        <v>0.96999872684107524</v>
      </c>
      <c r="N65" s="84">
        <f t="shared" si="11"/>
        <v>2.8469750889679714E-2</v>
      </c>
      <c r="O65" s="84"/>
      <c r="P65" s="85">
        <f t="shared" si="12"/>
        <v>0.21315132522441174</v>
      </c>
      <c r="Q65" s="87">
        <f t="shared" si="13"/>
        <v>2.8469750889679714E-2</v>
      </c>
      <c r="R65" s="96">
        <f t="shared" si="14"/>
        <v>0.75837892388590855</v>
      </c>
      <c r="AB65" s="119">
        <f t="shared" si="20"/>
        <v>1002.2857142857143</v>
      </c>
      <c r="AC65" s="120">
        <f t="shared" si="20"/>
        <v>49.285714285714285</v>
      </c>
    </row>
    <row r="66" spans="1:29" ht="13.8" x14ac:dyDescent="0.25">
      <c r="A66" s="95">
        <v>43924</v>
      </c>
      <c r="B66" s="81">
        <v>19606</v>
      </c>
      <c r="C66" s="81">
        <v>591</v>
      </c>
      <c r="D66" s="94">
        <v>4846</v>
      </c>
      <c r="E66" s="94"/>
      <c r="F66" s="81">
        <f t="shared" ref="F66:F67" si="28">B66-B65</f>
        <v>779</v>
      </c>
      <c r="G66" s="81">
        <f t="shared" ref="G66:G67" si="29">C66-C65</f>
        <v>55</v>
      </c>
      <c r="H66" s="81">
        <f t="shared" ref="H66:H67" si="30">D66-D65</f>
        <v>833</v>
      </c>
      <c r="I66" s="81">
        <f t="shared" ref="I66:I67" si="31">B66-C66-D66</f>
        <v>14169</v>
      </c>
      <c r="J66" s="82">
        <f t="shared" si="8"/>
        <v>5.4678407845645247E-2</v>
      </c>
      <c r="K66" s="82">
        <f t="shared" si="9"/>
        <v>3.852080123266564E-3</v>
      </c>
      <c r="L66" s="82">
        <f t="shared" si="10"/>
        <v>5.8341504412382686E-2</v>
      </c>
      <c r="M66" s="81">
        <f t="shared" ref="M66:M67" si="32">J66/(K66+L66)</f>
        <v>0.87916476038302116</v>
      </c>
      <c r="N66" s="84">
        <f t="shared" si="11"/>
        <v>3.0143833520350913E-2</v>
      </c>
      <c r="O66" s="84"/>
      <c r="P66" s="85">
        <f t="shared" si="12"/>
        <v>0.24716923390798734</v>
      </c>
      <c r="Q66" s="87">
        <f t="shared" si="13"/>
        <v>3.0143833520350913E-2</v>
      </c>
      <c r="R66" s="96">
        <f t="shared" si="14"/>
        <v>0.72268693257166172</v>
      </c>
      <c r="AB66" s="119">
        <f t="shared" si="20"/>
        <v>954</v>
      </c>
      <c r="AC66" s="120">
        <f t="shared" si="20"/>
        <v>51.428571428571431</v>
      </c>
    </row>
    <row r="67" spans="1:29" ht="13.8" x14ac:dyDescent="0.25">
      <c r="A67" s="95">
        <v>43925</v>
      </c>
      <c r="B67" s="81">
        <v>20505</v>
      </c>
      <c r="C67" s="81">
        <v>666</v>
      </c>
      <c r="D67" s="94">
        <v>6415</v>
      </c>
      <c r="E67" s="94"/>
      <c r="F67" s="81">
        <f t="shared" si="28"/>
        <v>899</v>
      </c>
      <c r="G67" s="81">
        <f t="shared" si="29"/>
        <v>75</v>
      </c>
      <c r="H67" s="81">
        <f t="shared" si="30"/>
        <v>1569</v>
      </c>
      <c r="I67" s="81">
        <f t="shared" si="31"/>
        <v>13424</v>
      </c>
      <c r="J67" s="82">
        <f t="shared" si="8"/>
        <v>6.359243418192248E-2</v>
      </c>
      <c r="K67" s="82">
        <f t="shared" si="9"/>
        <v>5.2932458183358039E-3</v>
      </c>
      <c r="L67" s="82">
        <f t="shared" si="10"/>
        <v>0.110734702519585</v>
      </c>
      <c r="M67" s="81">
        <f t="shared" si="32"/>
        <v>0.54807858876135018</v>
      </c>
      <c r="N67" s="84">
        <f t="shared" si="11"/>
        <v>3.2479882955376738E-2</v>
      </c>
      <c r="O67" s="84"/>
      <c r="P67" s="85">
        <f t="shared" si="12"/>
        <v>0.31285052426237503</v>
      </c>
      <c r="Q67" s="87">
        <f t="shared" si="13"/>
        <v>3.2479882955376738E-2</v>
      </c>
      <c r="R67" s="96">
        <f t="shared" si="14"/>
        <v>0.65466959278224823</v>
      </c>
      <c r="AB67" s="119">
        <f t="shared" si="20"/>
        <v>918.42857142857144</v>
      </c>
      <c r="AC67" s="120">
        <f t="shared" si="20"/>
        <v>57.428571428571431</v>
      </c>
    </row>
    <row r="68" spans="1:29" ht="13.8" x14ac:dyDescent="0.25">
      <c r="A68" s="95">
        <v>43926</v>
      </c>
      <c r="B68" s="81">
        <v>21100</v>
      </c>
      <c r="C68" s="81">
        <v>715</v>
      </c>
      <c r="D68" s="94">
        <v>6415</v>
      </c>
      <c r="E68" s="94"/>
      <c r="F68" s="81">
        <f t="shared" ref="F68" si="33">B68-B67</f>
        <v>595</v>
      </c>
      <c r="G68" s="81">
        <f t="shared" ref="G68" si="34">C68-C67</f>
        <v>49</v>
      </c>
      <c r="H68" s="81">
        <f>1641/2</f>
        <v>820.5</v>
      </c>
      <c r="I68" s="81">
        <f t="shared" ref="I68" si="35">B68-C68-D68</f>
        <v>13970</v>
      </c>
      <c r="J68" s="82">
        <f t="shared" si="8"/>
        <v>4.4428862795470495E-2</v>
      </c>
      <c r="K68" s="82">
        <f t="shared" si="9"/>
        <v>3.6501787842669847E-3</v>
      </c>
      <c r="L68" s="82">
        <f t="shared" si="10"/>
        <v>6.1121871275327769E-2</v>
      </c>
      <c r="M68" s="81">
        <f t="shared" ref="M68" si="36">J68/(K68+L68)</f>
        <v>0.68592645677561348</v>
      </c>
      <c r="N68" s="84">
        <f t="shared" si="11"/>
        <v>3.3886255924170619E-2</v>
      </c>
      <c r="O68" s="84"/>
      <c r="P68" s="85">
        <f t="shared" si="12"/>
        <v>0.30402843601895735</v>
      </c>
      <c r="Q68" s="87">
        <f t="shared" si="13"/>
        <v>3.3886255924170619E-2</v>
      </c>
      <c r="R68" s="96">
        <f t="shared" si="14"/>
        <v>0.66208530805687205</v>
      </c>
      <c r="AB68" s="119">
        <f t="shared" si="20"/>
        <v>895.85714285714289</v>
      </c>
      <c r="AC68" s="120">
        <f t="shared" si="20"/>
        <v>59.285714285714285</v>
      </c>
    </row>
    <row r="69" spans="1:29" ht="13.8" x14ac:dyDescent="0.25">
      <c r="A69" s="95">
        <v>43927</v>
      </c>
      <c r="B69" s="81">
        <v>21657</v>
      </c>
      <c r="C69" s="81">
        <v>765</v>
      </c>
      <c r="D69" s="81">
        <v>8056</v>
      </c>
      <c r="E69" s="81"/>
      <c r="F69" s="81">
        <f t="shared" ref="F69" si="37">B69-B68</f>
        <v>557</v>
      </c>
      <c r="G69" s="81">
        <f t="shared" ref="G69" si="38">C69-C68</f>
        <v>50</v>
      </c>
      <c r="H69" s="81">
        <f>1641/2</f>
        <v>820.5</v>
      </c>
      <c r="I69" s="81">
        <f t="shared" ref="I69" si="39">B69-C69-D69</f>
        <v>12836</v>
      </c>
      <c r="J69" s="82">
        <f t="shared" si="8"/>
        <v>3.9968596052521926E-2</v>
      </c>
      <c r="K69" s="82">
        <f t="shared" si="9"/>
        <v>3.5790980672870437E-3</v>
      </c>
      <c r="L69" s="82">
        <f t="shared" si="10"/>
        <v>5.8732999284180389E-2</v>
      </c>
      <c r="M69" s="81">
        <f t="shared" ref="M69" si="40">J69/(K69+L69)</f>
        <v>0.64142594698877797</v>
      </c>
      <c r="N69" s="84">
        <f t="shared" si="11"/>
        <v>3.532345200166228E-2</v>
      </c>
      <c r="O69" s="84"/>
      <c r="P69" s="85">
        <f t="shared" si="12"/>
        <v>0.37198134552338735</v>
      </c>
      <c r="Q69" s="87">
        <f t="shared" si="13"/>
        <v>3.532345200166228E-2</v>
      </c>
      <c r="R69" s="96">
        <f t="shared" si="14"/>
        <v>0.59269520247495033</v>
      </c>
      <c r="AB69" s="119">
        <f t="shared" si="20"/>
        <v>819.28571428571433</v>
      </c>
      <c r="AC69" s="120">
        <f t="shared" si="20"/>
        <v>58</v>
      </c>
    </row>
    <row r="70" spans="1:29" ht="13.8" x14ac:dyDescent="0.25">
      <c r="A70" s="95">
        <v>43928</v>
      </c>
      <c r="B70" s="81">
        <v>22253</v>
      </c>
      <c r="C70" s="81">
        <v>821</v>
      </c>
      <c r="D70" s="81">
        <v>8704</v>
      </c>
      <c r="E70" s="81"/>
      <c r="F70" s="81">
        <f t="shared" ref="F70" si="41">B70-B69</f>
        <v>596</v>
      </c>
      <c r="G70" s="81">
        <f>C70-C69</f>
        <v>56</v>
      </c>
      <c r="H70" s="81">
        <f>D70-D69</f>
        <v>648</v>
      </c>
      <c r="I70" s="81">
        <f t="shared" ref="I70" si="42">B70-C70-D70</f>
        <v>12728</v>
      </c>
      <c r="J70" s="82">
        <f t="shared" si="8"/>
        <v>4.6548391192664067E-2</v>
      </c>
      <c r="K70" s="82">
        <f t="shared" ref="K70" si="43">G70/I69</f>
        <v>4.3627298223745713E-3</v>
      </c>
      <c r="L70" s="82">
        <f t="shared" ref="L70" si="44">H70/I69</f>
        <v>5.0483016516048612E-2</v>
      </c>
      <c r="M70" s="81">
        <f t="shared" ref="M70" si="45">J70/(K70+L70)</f>
        <v>0.84871470077988065</v>
      </c>
      <c r="N70" s="84">
        <f t="shared" si="11"/>
        <v>3.6893901945805059E-2</v>
      </c>
      <c r="O70" s="84"/>
      <c r="P70" s="85">
        <f t="shared" si="12"/>
        <v>0.39113827349121466</v>
      </c>
      <c r="Q70" s="87">
        <f t="shared" si="13"/>
        <v>3.6893901945805059E-2</v>
      </c>
      <c r="R70" s="96">
        <f t="shared" si="14"/>
        <v>0.57196782456298023</v>
      </c>
      <c r="AB70" s="119">
        <f t="shared" si="20"/>
        <v>806.85714285714289</v>
      </c>
      <c r="AC70" s="120">
        <f t="shared" si="20"/>
        <v>55.428571428571431</v>
      </c>
    </row>
    <row r="71" spans="1:29" ht="13.8" x14ac:dyDescent="0.25">
      <c r="A71" s="95">
        <v>43929</v>
      </c>
      <c r="B71" s="81">
        <v>23280</v>
      </c>
      <c r="C71" s="81">
        <v>895</v>
      </c>
      <c r="D71" s="81">
        <v>9800</v>
      </c>
      <c r="E71" s="81"/>
      <c r="F71" s="81">
        <f t="shared" ref="F71" si="46">B71-B70</f>
        <v>1027</v>
      </c>
      <c r="G71" s="81">
        <f t="shared" ref="G71" si="47">C71-C70</f>
        <v>74</v>
      </c>
      <c r="H71" s="81">
        <f t="shared" ref="H71" si="48">D71-D70</f>
        <v>1096</v>
      </c>
      <c r="I71" s="81">
        <f t="shared" ref="I71" si="49">B71-C71-D71</f>
        <v>12585</v>
      </c>
      <c r="J71" s="82">
        <f t="shared" si="8"/>
        <v>8.0896249026543077E-2</v>
      </c>
      <c r="K71" s="82">
        <f t="shared" ref="K71" si="50">G71/I70</f>
        <v>5.8139534883720929E-3</v>
      </c>
      <c r="L71" s="82">
        <f t="shared" ref="L71" si="51">H71/I70</f>
        <v>8.6109365179132619E-2</v>
      </c>
      <c r="M71" s="81">
        <f t="shared" ref="M71" si="52">J71/(K71+L71)</f>
        <v>0.88004056205969261</v>
      </c>
      <c r="N71" s="84">
        <f t="shared" si="11"/>
        <v>3.8445017182130586E-2</v>
      </c>
      <c r="O71" s="84"/>
      <c r="P71" s="85">
        <f t="shared" si="12"/>
        <v>0.42096219931271478</v>
      </c>
      <c r="Q71" s="87">
        <f t="shared" si="13"/>
        <v>3.8445017182130586E-2</v>
      </c>
      <c r="R71" s="96">
        <f t="shared" si="14"/>
        <v>0.54059278350515461</v>
      </c>
      <c r="AB71" s="119">
        <f t="shared" si="20"/>
        <v>787.42857142857144</v>
      </c>
      <c r="AC71" s="120">
        <f t="shared" si="20"/>
        <v>58.142857142857146</v>
      </c>
    </row>
    <row r="72" spans="1:29" ht="13.8" x14ac:dyDescent="0.25">
      <c r="A72" s="95">
        <v>43930</v>
      </c>
      <c r="B72" s="81">
        <v>24051</v>
      </c>
      <c r="C72" s="81">
        <v>948</v>
      </c>
      <c r="D72" s="81">
        <v>10600</v>
      </c>
      <c r="E72" s="81"/>
      <c r="F72" s="81">
        <f t="shared" ref="F72" si="53">B72-B71</f>
        <v>771</v>
      </c>
      <c r="G72" s="81">
        <f t="shared" ref="G72" si="54">C72-C71</f>
        <v>53</v>
      </c>
      <c r="H72" s="81">
        <f t="shared" ref="H72" si="55">D72-D71</f>
        <v>800</v>
      </c>
      <c r="I72" s="81">
        <f t="shared" ref="I72" si="56">B72-C72-D72</f>
        <v>12503</v>
      </c>
      <c r="J72" s="82">
        <f t="shared" si="8"/>
        <v>6.1428645252241468E-2</v>
      </c>
      <c r="K72" s="82">
        <f t="shared" ref="K72" si="57">G72/I71</f>
        <v>4.2113627334127929E-3</v>
      </c>
      <c r="L72" s="82">
        <f t="shared" ref="L72" si="58">H72/I71</f>
        <v>6.3567739372268575E-2</v>
      </c>
      <c r="M72" s="81">
        <f t="shared" ref="M72" si="59">J72/(K72+L72)</f>
        <v>0.90630656565001033</v>
      </c>
      <c r="N72" s="84">
        <f t="shared" si="11"/>
        <v>3.941624048896096E-2</v>
      </c>
      <c r="O72" s="84"/>
      <c r="P72" s="85">
        <f t="shared" si="12"/>
        <v>0.44073011517192634</v>
      </c>
      <c r="Q72" s="87">
        <f t="shared" si="13"/>
        <v>3.941624048896096E-2</v>
      </c>
      <c r="R72" s="96">
        <f t="shared" si="14"/>
        <v>0.51985364433911263</v>
      </c>
      <c r="AB72" s="119">
        <f t="shared" si="20"/>
        <v>746.28571428571433</v>
      </c>
      <c r="AC72" s="120">
        <f t="shared" si="20"/>
        <v>58.857142857142854</v>
      </c>
    </row>
    <row r="73" spans="1:29" ht="13.8" x14ac:dyDescent="0.25">
      <c r="A73" s="95">
        <v>43931</v>
      </c>
      <c r="B73" s="81">
        <v>24551</v>
      </c>
      <c r="C73" s="81">
        <v>1002</v>
      </c>
      <c r="D73" s="81">
        <v>11100</v>
      </c>
      <c r="E73" s="81"/>
      <c r="F73" s="81">
        <f t="shared" ref="F73" si="60">B73-B72</f>
        <v>500</v>
      </c>
      <c r="G73" s="81">
        <f t="shared" ref="G73" si="61">C73-C72</f>
        <v>54</v>
      </c>
      <c r="H73" s="81">
        <f t="shared" ref="H73" si="62">D73-D72</f>
        <v>500</v>
      </c>
      <c r="I73" s="81">
        <f t="shared" ref="I73" si="63">B73-C73-D73</f>
        <v>12449</v>
      </c>
      <c r="J73" s="82">
        <f t="shared" ref="J73" si="64">F73/I72*$B$2/($B$2-B72)</f>
        <v>4.0101844427705251E-2</v>
      </c>
      <c r="K73" s="82">
        <f t="shared" ref="K73" si="65">G73/I72</f>
        <v>4.3189634487722948E-3</v>
      </c>
      <c r="L73" s="82">
        <f t="shared" ref="L73" si="66">H73/I72</f>
        <v>3.9990402303447171E-2</v>
      </c>
      <c r="M73" s="81">
        <f t="shared" ref="M73" si="67">J73/(K73+L73)</f>
        <v>0.9050421676527054</v>
      </c>
      <c r="N73" s="84">
        <f t="shared" si="11"/>
        <v>4.0813001507066925E-2</v>
      </c>
      <c r="O73" s="84"/>
      <c r="P73" s="85">
        <f t="shared" si="12"/>
        <v>0.45212007657529224</v>
      </c>
      <c r="Q73" s="87">
        <f t="shared" si="13"/>
        <v>4.0813001507066925E-2</v>
      </c>
      <c r="R73" s="96">
        <f t="shared" si="14"/>
        <v>0.50706692191764091</v>
      </c>
      <c r="AB73" s="119">
        <f t="shared" si="20"/>
        <v>706.42857142857144</v>
      </c>
      <c r="AC73" s="120">
        <f t="shared" si="20"/>
        <v>58.714285714285715</v>
      </c>
    </row>
    <row r="74" spans="1:29" ht="13.8" x14ac:dyDescent="0.25">
      <c r="A74" s="95">
        <v>43932</v>
      </c>
      <c r="B74" s="81">
        <v>25107</v>
      </c>
      <c r="C74" s="81">
        <v>1036</v>
      </c>
      <c r="D74" s="81">
        <v>12100</v>
      </c>
      <c r="E74" s="81"/>
      <c r="F74" s="81">
        <f t="shared" ref="F74" si="68">B74-B73</f>
        <v>556</v>
      </c>
      <c r="G74" s="81">
        <f t="shared" ref="G74" si="69">C74-C73</f>
        <v>34</v>
      </c>
      <c r="H74" s="81">
        <f t="shared" ref="H74" si="70">D74-D73</f>
        <v>1000</v>
      </c>
      <c r="I74" s="81">
        <f t="shared" ref="I74" si="71">B74-C74-D74</f>
        <v>11971</v>
      </c>
      <c r="J74" s="82">
        <f t="shared" ref="J74" si="72">F74/I73*$B$2/($B$2-B73)</f>
        <v>4.4789277854553916E-2</v>
      </c>
      <c r="K74" s="82">
        <f t="shared" ref="K74" si="73">G74/I73</f>
        <v>2.7311430636998957E-3</v>
      </c>
      <c r="L74" s="82">
        <f t="shared" ref="L74" si="74">H74/I73</f>
        <v>8.0327737167643992E-2</v>
      </c>
      <c r="M74" s="81">
        <f t="shared" ref="M74" si="75">J74/(K74+L74)</f>
        <v>0.53924731142296101</v>
      </c>
      <c r="N74" s="84">
        <f t="shared" si="11"/>
        <v>4.1263392679332454E-2</v>
      </c>
      <c r="O74" s="84"/>
      <c r="P74" s="85">
        <f t="shared" si="12"/>
        <v>0.48193730832038872</v>
      </c>
      <c r="Q74" s="87">
        <f t="shared" si="13"/>
        <v>4.1263392679332454E-2</v>
      </c>
      <c r="R74" s="96">
        <f t="shared" si="14"/>
        <v>0.47679929900027884</v>
      </c>
      <c r="AB74" s="119">
        <f t="shared" si="20"/>
        <v>657.42857142857144</v>
      </c>
      <c r="AC74" s="120">
        <f t="shared" si="20"/>
        <v>52.857142857142854</v>
      </c>
    </row>
    <row r="75" spans="1:29" ht="13.8" x14ac:dyDescent="0.25">
      <c r="A75" s="95">
        <v>43933</v>
      </c>
      <c r="B75" s="81">
        <v>25415</v>
      </c>
      <c r="C75" s="81">
        <v>1106</v>
      </c>
      <c r="D75" s="81">
        <v>12700</v>
      </c>
      <c r="E75" s="81"/>
      <c r="F75" s="81">
        <f t="shared" ref="F75" si="76">B75-B74</f>
        <v>308</v>
      </c>
      <c r="G75" s="81">
        <f t="shared" ref="G75" si="77">C75-C74</f>
        <v>70</v>
      </c>
      <c r="H75" s="81">
        <f t="shared" ref="H75" si="78">D75-D74</f>
        <v>600</v>
      </c>
      <c r="I75" s="81">
        <f t="shared" ref="I75" si="79">B75-C75-D75</f>
        <v>11609</v>
      </c>
      <c r="J75" s="82">
        <f t="shared" ref="J75" si="80">F75/I74*$B$2/($B$2-B74)</f>
        <v>2.5803701070665618E-2</v>
      </c>
      <c r="K75" s="82">
        <f t="shared" ref="K75" si="81">G75/I74</f>
        <v>5.8474647063737365E-3</v>
      </c>
      <c r="L75" s="82">
        <f t="shared" ref="L75" si="82">H75/I74</f>
        <v>5.012112605463203E-2</v>
      </c>
      <c r="M75" s="81">
        <f t="shared" ref="M75" si="83">J75/(K75+L75)</f>
        <v>0.46103896345811657</v>
      </c>
      <c r="N75" s="84">
        <f t="shared" si="11"/>
        <v>4.3517607711981113E-2</v>
      </c>
      <c r="O75" s="84"/>
      <c r="P75" s="85">
        <f t="shared" si="12"/>
        <v>0.49970489868188078</v>
      </c>
      <c r="Q75" s="87">
        <f t="shared" si="13"/>
        <v>4.3517607711981113E-2</v>
      </c>
      <c r="R75" s="96">
        <f t="shared" si="14"/>
        <v>0.45677749360613806</v>
      </c>
      <c r="AB75" s="119">
        <f t="shared" si="20"/>
        <v>616.42857142857144</v>
      </c>
      <c r="AC75" s="120">
        <f t="shared" si="20"/>
        <v>55.857142857142854</v>
      </c>
    </row>
    <row r="76" spans="1:29" ht="13.8" x14ac:dyDescent="0.25">
      <c r="A76" s="95">
        <v>43934</v>
      </c>
      <c r="B76" s="81">
        <v>25688</v>
      </c>
      <c r="C76" s="81">
        <v>1138</v>
      </c>
      <c r="D76" s="81">
        <v>13700</v>
      </c>
      <c r="E76" s="81"/>
      <c r="F76" s="81">
        <f t="shared" ref="F76" si="84">B76-B75</f>
        <v>273</v>
      </c>
      <c r="G76" s="81">
        <f t="shared" ref="G76" si="85">C76-C75</f>
        <v>32</v>
      </c>
      <c r="H76" s="81">
        <f t="shared" ref="H76" si="86">D76-D75</f>
        <v>1000</v>
      </c>
      <c r="I76" s="81">
        <f t="shared" ref="I76" si="87">B76-C76-D76</f>
        <v>10850</v>
      </c>
      <c r="J76" s="82">
        <f t="shared" ref="J76" si="88">F76/I75*$B$2/($B$2-B75)</f>
        <v>2.358549813171798E-2</v>
      </c>
      <c r="K76" s="82">
        <f t="shared" ref="K76" si="89">G76/I75</f>
        <v>2.7564820397967095E-3</v>
      </c>
      <c r="L76" s="82">
        <f t="shared" ref="L76" si="90">H76/I75</f>
        <v>8.6140063743647174E-2</v>
      </c>
      <c r="M76" s="81">
        <f t="shared" ref="M76" si="91">J76/(K76+L76)</f>
        <v>0.26531399981697096</v>
      </c>
      <c r="N76" s="84">
        <f t="shared" si="11"/>
        <v>4.4300840859545311E-2</v>
      </c>
      <c r="O76" s="84"/>
      <c r="P76" s="85">
        <f t="shared" si="12"/>
        <v>0.53332295235129246</v>
      </c>
      <c r="Q76" s="87">
        <f t="shared" si="13"/>
        <v>4.4300840859545311E-2</v>
      </c>
      <c r="R76" s="96">
        <f t="shared" si="14"/>
        <v>0.42237620678916221</v>
      </c>
      <c r="AB76" s="119">
        <f t="shared" ref="AB76:AC91" si="92">AVERAGE(F70:F76)</f>
        <v>575.85714285714289</v>
      </c>
      <c r="AC76" s="120">
        <f t="shared" si="92"/>
        <v>53.285714285714285</v>
      </c>
    </row>
    <row r="77" spans="1:29" ht="13.8" x14ac:dyDescent="0.25">
      <c r="A77" s="95">
        <v>43935</v>
      </c>
      <c r="B77" s="81">
        <v>25936</v>
      </c>
      <c r="C77" s="81">
        <v>1174</v>
      </c>
      <c r="D77" s="81">
        <v>13700</v>
      </c>
      <c r="E77" s="81"/>
      <c r="F77" s="81">
        <f t="shared" ref="F77" si="93">B77-B76</f>
        <v>248</v>
      </c>
      <c r="G77" s="81">
        <f t="shared" ref="G77" si="94">C77-C76</f>
        <v>36</v>
      </c>
      <c r="H77" s="81">
        <f>1700/2</f>
        <v>850</v>
      </c>
      <c r="I77" s="81">
        <f t="shared" ref="I77" si="95">B77-C77-D77</f>
        <v>11062</v>
      </c>
      <c r="J77" s="82">
        <f t="shared" ref="J77" si="96">F77/I76*$B$2/($B$2-B76)</f>
        <v>2.2925187680027617E-2</v>
      </c>
      <c r="K77" s="82">
        <f t="shared" ref="K77" si="97">G77/I76</f>
        <v>3.3179723502304147E-3</v>
      </c>
      <c r="L77" s="82">
        <f t="shared" ref="L77" si="98">H77/I76</f>
        <v>7.8341013824884786E-2</v>
      </c>
      <c r="M77" s="81">
        <f t="shared" ref="M77" si="99">J77/(K77+L77)</f>
        <v>0.28074298682652332</v>
      </c>
      <c r="N77" s="84">
        <f t="shared" si="11"/>
        <v>4.52652683528686E-2</v>
      </c>
      <c r="O77" s="84"/>
      <c r="P77" s="85">
        <f t="shared" si="12"/>
        <v>0.5282233189389266</v>
      </c>
      <c r="Q77" s="87">
        <f t="shared" si="13"/>
        <v>4.52652683528686E-2</v>
      </c>
      <c r="R77" s="96">
        <f t="shared" si="14"/>
        <v>0.42651141270820481</v>
      </c>
      <c r="AB77" s="119">
        <f t="shared" si="92"/>
        <v>526.14285714285711</v>
      </c>
      <c r="AC77" s="120">
        <f t="shared" si="92"/>
        <v>50.428571428571431</v>
      </c>
    </row>
    <row r="78" spans="1:29" ht="13.8" x14ac:dyDescent="0.25">
      <c r="A78" s="95">
        <v>43936</v>
      </c>
      <c r="B78" s="81">
        <v>26336</v>
      </c>
      <c r="C78" s="81">
        <v>1239</v>
      </c>
      <c r="D78" s="81">
        <v>15400</v>
      </c>
      <c r="E78" s="81"/>
      <c r="F78" s="81">
        <f t="shared" ref="F78" si="100">B78-B77</f>
        <v>400</v>
      </c>
      <c r="G78" s="81">
        <f t="shared" ref="G78" si="101">C78-C77</f>
        <v>65</v>
      </c>
      <c r="H78" s="81">
        <f>1700/2</f>
        <v>850</v>
      </c>
      <c r="I78" s="81">
        <f t="shared" ref="I78" si="102">B78-C78-D78</f>
        <v>9697</v>
      </c>
      <c r="J78" s="82">
        <f t="shared" ref="J78" si="103">F78/I77*$B$2/($B$2-B77)</f>
        <v>3.6268515201709629E-2</v>
      </c>
      <c r="K78" s="82">
        <f t="shared" ref="K78" si="104">G78/I77</f>
        <v>5.8759717953353824E-3</v>
      </c>
      <c r="L78" s="82">
        <f t="shared" ref="L78" si="105">H78/I77</f>
        <v>7.6839631169770384E-2</v>
      </c>
      <c r="M78" s="81">
        <f t="shared" ref="M78" si="106">J78/(K78+L78)</f>
        <v>0.43847247558613323</v>
      </c>
      <c r="N78" s="84">
        <f t="shared" si="11"/>
        <v>4.7045868772782502E-2</v>
      </c>
      <c r="O78" s="84"/>
      <c r="P78" s="85">
        <f t="shared" si="12"/>
        <v>0.58475091130012147</v>
      </c>
      <c r="Q78" s="87">
        <f t="shared" si="13"/>
        <v>4.7045868772782502E-2</v>
      </c>
      <c r="R78" s="96">
        <f t="shared" si="14"/>
        <v>0.36820321992709604</v>
      </c>
      <c r="AB78" s="119">
        <f t="shared" si="92"/>
        <v>436.57142857142856</v>
      </c>
      <c r="AC78" s="120">
        <f t="shared" si="92"/>
        <v>49.142857142857146</v>
      </c>
    </row>
    <row r="79" spans="1:29" ht="13.8" x14ac:dyDescent="0.25">
      <c r="A79" s="95">
        <v>43937</v>
      </c>
      <c r="B79" s="81">
        <v>26732</v>
      </c>
      <c r="C79" s="81">
        <v>1281</v>
      </c>
      <c r="D79" s="81">
        <v>15900</v>
      </c>
      <c r="E79" s="81"/>
      <c r="F79" s="81">
        <f t="shared" ref="F79" si="107">B79-B78</f>
        <v>396</v>
      </c>
      <c r="G79" s="81">
        <f t="shared" ref="G79:H79" si="108">C79-C78</f>
        <v>42</v>
      </c>
      <c r="H79" s="81">
        <f t="shared" si="108"/>
        <v>500</v>
      </c>
      <c r="I79" s="81">
        <f t="shared" ref="I79" si="109">B79-C79-D79</f>
        <v>9551</v>
      </c>
      <c r="J79" s="82">
        <f t="shared" ref="J79" si="110">F79/I78*$B$2/($B$2-B78)</f>
        <v>4.0962019739486259E-2</v>
      </c>
      <c r="K79" s="82">
        <f t="shared" ref="K79" si="111">G79/I78</f>
        <v>4.3312364648860477E-3</v>
      </c>
      <c r="L79" s="82">
        <f t="shared" ref="L79" si="112">H79/I78</f>
        <v>5.1562338867691036E-2</v>
      </c>
      <c r="M79" s="81">
        <f t="shared" ref="M79" si="113">J79/(K79+L79)</f>
        <v>0.73285739006235839</v>
      </c>
      <c r="N79" s="84">
        <f t="shared" si="11"/>
        <v>4.7920095765374829E-2</v>
      </c>
      <c r="O79" s="84"/>
      <c r="P79" s="85">
        <f t="shared" si="12"/>
        <v>0.59479275774352836</v>
      </c>
      <c r="Q79" s="87">
        <f t="shared" si="13"/>
        <v>4.7920095765374829E-2</v>
      </c>
      <c r="R79" s="96">
        <f t="shared" si="14"/>
        <v>0.35728714649109683</v>
      </c>
      <c r="AB79" s="119">
        <f t="shared" si="92"/>
        <v>383</v>
      </c>
      <c r="AC79" s="120">
        <f t="shared" si="92"/>
        <v>47.571428571428569</v>
      </c>
    </row>
    <row r="80" spans="1:29" ht="13.8" x14ac:dyDescent="0.25">
      <c r="A80" s="95">
        <v>43938</v>
      </c>
      <c r="B80" s="94">
        <v>27078</v>
      </c>
      <c r="C80" s="94">
        <v>1327</v>
      </c>
      <c r="D80" s="94">
        <v>16400</v>
      </c>
      <c r="E80" s="94"/>
      <c r="F80" s="81">
        <f t="shared" ref="F80" si="114">B80-B79</f>
        <v>346</v>
      </c>
      <c r="G80" s="81">
        <f t="shared" ref="G80" si="115">C80-C79</f>
        <v>46</v>
      </c>
      <c r="H80" s="81">
        <f t="shared" ref="H80" si="116">D80-D79</f>
        <v>500</v>
      </c>
      <c r="I80" s="81">
        <f t="shared" ref="I80" si="117">B80-C80-D80</f>
        <v>9351</v>
      </c>
      <c r="J80" s="82">
        <f t="shared" ref="J80" si="118">F80/I79*$B$2/($B$2-B79)</f>
        <v>3.6338814800322826E-2</v>
      </c>
      <c r="K80" s="82">
        <f t="shared" ref="K80" si="119">G80/I79</f>
        <v>4.8162496073709555E-3</v>
      </c>
      <c r="L80" s="82">
        <f t="shared" ref="L80" si="120">H80/I79</f>
        <v>5.2350539210553867E-2</v>
      </c>
      <c r="M80" s="81">
        <f t="shared" ref="M80" si="121">J80/(K80+L80)</f>
        <v>0.63566304058220391</v>
      </c>
      <c r="N80" s="84">
        <f t="shared" si="11"/>
        <v>4.9006573602186278E-2</v>
      </c>
      <c r="O80" s="84"/>
      <c r="P80" s="85">
        <f t="shared" si="12"/>
        <v>0.60565772952212127</v>
      </c>
      <c r="Q80" s="87">
        <f t="shared" si="13"/>
        <v>4.9006573602186278E-2</v>
      </c>
      <c r="R80" s="96">
        <f t="shared" si="14"/>
        <v>0.34533569687569243</v>
      </c>
      <c r="AB80" s="119">
        <f t="shared" si="92"/>
        <v>361</v>
      </c>
      <c r="AC80" s="120">
        <f t="shared" si="92"/>
        <v>46.428571428571431</v>
      </c>
    </row>
    <row r="81" spans="1:29" ht="13.8" x14ac:dyDescent="0.25">
      <c r="A81" s="95">
        <v>43939</v>
      </c>
      <c r="B81" s="81">
        <v>27404</v>
      </c>
      <c r="C81" s="81">
        <v>1368</v>
      </c>
      <c r="D81" s="81">
        <v>17100</v>
      </c>
      <c r="E81" s="81"/>
      <c r="F81" s="81">
        <f t="shared" ref="F81" si="122">B81-B80</f>
        <v>326</v>
      </c>
      <c r="G81" s="81">
        <f t="shared" ref="G81" si="123">C81-C80</f>
        <v>41</v>
      </c>
      <c r="H81" s="81">
        <f t="shared" ref="H81" si="124">D81-D80</f>
        <v>700</v>
      </c>
      <c r="I81" s="81">
        <f t="shared" ref="I81" si="125">B81-C81-D81</f>
        <v>8936</v>
      </c>
      <c r="J81" s="82">
        <f t="shared" ref="J81" si="126">F81/I80*$B$2/($B$2-B80)</f>
        <v>3.4971999585384758E-2</v>
      </c>
      <c r="K81" s="82">
        <f t="shared" ref="K81" si="127">G81/I80</f>
        <v>4.3845578013046735E-3</v>
      </c>
      <c r="L81" s="82">
        <f t="shared" ref="L81" si="128">H81/I80</f>
        <v>7.4858303924713931E-2</v>
      </c>
      <c r="M81" s="81">
        <f t="shared" ref="M81" si="129">J81/(K81+L81)</f>
        <v>0.44132681258155587</v>
      </c>
      <c r="N81" s="84">
        <f t="shared" si="11"/>
        <v>4.9919719748941757E-2</v>
      </c>
      <c r="O81" s="84"/>
      <c r="P81" s="85">
        <f t="shared" si="12"/>
        <v>0.62399649686177205</v>
      </c>
      <c r="Q81" s="87">
        <f t="shared" si="13"/>
        <v>4.9919719748941757E-2</v>
      </c>
      <c r="R81" s="96">
        <f t="shared" si="14"/>
        <v>0.32608378338928623</v>
      </c>
      <c r="AB81" s="119">
        <f t="shared" si="92"/>
        <v>328.14285714285717</v>
      </c>
      <c r="AC81" s="120">
        <f t="shared" si="92"/>
        <v>47.428571428571431</v>
      </c>
    </row>
    <row r="82" spans="1:29" ht="13.8" x14ac:dyDescent="0.25">
      <c r="A82" s="95">
        <v>43940</v>
      </c>
      <c r="B82" s="81">
        <v>27740</v>
      </c>
      <c r="C82" s="81">
        <v>1393</v>
      </c>
      <c r="D82" s="81">
        <v>17800</v>
      </c>
      <c r="E82" s="81"/>
      <c r="F82" s="81">
        <f t="shared" ref="F82" si="130">B82-B81</f>
        <v>336</v>
      </c>
      <c r="G82" s="81">
        <f t="shared" ref="G82" si="131">C82-C81</f>
        <v>25</v>
      </c>
      <c r="H82" s="81">
        <f t="shared" ref="H82" si="132">D82-D81</f>
        <v>700</v>
      </c>
      <c r="I82" s="81">
        <f t="shared" ref="I82" si="133">B82-C82-D82</f>
        <v>8547</v>
      </c>
      <c r="J82" s="82">
        <f t="shared" ref="J82" si="134">F82/I81*$B$2/($B$2-B81)</f>
        <v>3.7720153318939853E-2</v>
      </c>
      <c r="K82" s="82">
        <f t="shared" ref="K82" si="135">G82/I81</f>
        <v>2.7976723366159354E-3</v>
      </c>
      <c r="L82" s="82">
        <f t="shared" ref="L82" si="136">H82/I81</f>
        <v>7.8334825425246196E-2</v>
      </c>
      <c r="M82" s="81">
        <f t="shared" ref="M82" si="137">J82/(K82+L82)</f>
        <v>0.46492040008006419</v>
      </c>
      <c r="N82" s="84">
        <f t="shared" si="11"/>
        <v>5.0216294160057677E-2</v>
      </c>
      <c r="O82" s="84"/>
      <c r="P82" s="85">
        <f t="shared" si="12"/>
        <v>0.64167267483777934</v>
      </c>
      <c r="Q82" s="87">
        <f t="shared" si="13"/>
        <v>5.0216294160057677E-2</v>
      </c>
      <c r="R82" s="96">
        <f t="shared" si="14"/>
        <v>0.30811103100216297</v>
      </c>
      <c r="AB82" s="119">
        <f t="shared" si="92"/>
        <v>332.14285714285717</v>
      </c>
      <c r="AC82" s="120">
        <f t="shared" si="92"/>
        <v>41</v>
      </c>
    </row>
    <row r="83" spans="1:29" ht="13.8" x14ac:dyDescent="0.25">
      <c r="A83" s="95">
        <v>43941</v>
      </c>
      <c r="B83" s="81">
        <v>27944</v>
      </c>
      <c r="C83" s="81">
        <v>1429</v>
      </c>
      <c r="D83" s="81">
        <v>18600</v>
      </c>
      <c r="E83" s="81"/>
      <c r="F83" s="81">
        <f t="shared" ref="F83:F84" si="138">B83-B82</f>
        <v>204</v>
      </c>
      <c r="G83" s="81">
        <f t="shared" ref="G83:G84" si="139">C83-C82</f>
        <v>36</v>
      </c>
      <c r="H83" s="81">
        <f t="shared" ref="H83:H84" si="140">D83-D82</f>
        <v>800</v>
      </c>
      <c r="I83" s="81">
        <f t="shared" ref="I83:I84" si="141">B83-C83-D83</f>
        <v>7915</v>
      </c>
      <c r="J83" s="82">
        <f t="shared" ref="J83:J84" si="142">F83/I82*$B$2/($B$2-B82)</f>
        <v>2.3944772220684651E-2</v>
      </c>
      <c r="K83" s="82">
        <f t="shared" ref="K83:K84" si="143">G83/I82</f>
        <v>4.212004212004212E-3</v>
      </c>
      <c r="L83" s="82">
        <f t="shared" ref="L83:L84" si="144">H83/I82</f>
        <v>9.3600093600093595E-2</v>
      </c>
      <c r="M83" s="81">
        <f t="shared" ref="M83:M84" si="145">J83/(K83+L83)</f>
        <v>0.24480378967726282</v>
      </c>
      <c r="N83" s="84">
        <f t="shared" ref="N83:N87" si="146">C83/B83</f>
        <v>5.1137990266246776E-2</v>
      </c>
      <c r="O83" s="84"/>
      <c r="P83" s="85">
        <f t="shared" si="12"/>
        <v>0.66561694818207839</v>
      </c>
      <c r="Q83" s="87">
        <f t="shared" si="13"/>
        <v>5.1137990266246776E-2</v>
      </c>
      <c r="R83" s="96">
        <f t="shared" si="14"/>
        <v>0.28324506155167484</v>
      </c>
      <c r="AB83" s="119">
        <f t="shared" si="92"/>
        <v>322.28571428571428</v>
      </c>
      <c r="AC83" s="120">
        <f t="shared" si="92"/>
        <v>41.571428571428569</v>
      </c>
    </row>
    <row r="84" spans="1:29" ht="13.8" x14ac:dyDescent="0.25">
      <c r="A84" s="95">
        <v>43942</v>
      </c>
      <c r="B84" s="81">
        <v>28063</v>
      </c>
      <c r="C84" s="81">
        <v>1478</v>
      </c>
      <c r="D84" s="81">
        <v>19400</v>
      </c>
      <c r="E84" s="81"/>
      <c r="F84" s="81">
        <f t="shared" si="138"/>
        <v>119</v>
      </c>
      <c r="G84" s="81">
        <f t="shared" si="139"/>
        <v>49</v>
      </c>
      <c r="H84" s="81">
        <f t="shared" si="140"/>
        <v>800</v>
      </c>
      <c r="I84" s="81">
        <f t="shared" si="141"/>
        <v>7185</v>
      </c>
      <c r="J84" s="82">
        <f t="shared" si="142"/>
        <v>1.508344550968989E-2</v>
      </c>
      <c r="K84" s="82">
        <f t="shared" si="143"/>
        <v>6.1907770056854076E-3</v>
      </c>
      <c r="L84" s="82">
        <f t="shared" si="144"/>
        <v>0.10107391029690461</v>
      </c>
      <c r="M84" s="81">
        <f t="shared" si="145"/>
        <v>0.14061892957502412</v>
      </c>
      <c r="N84" s="84">
        <f t="shared" si="146"/>
        <v>5.2667213056337529E-2</v>
      </c>
      <c r="O84" s="84"/>
      <c r="P84" s="85">
        <f t="shared" si="12"/>
        <v>0.69130171400064144</v>
      </c>
      <c r="Q84" s="87">
        <f t="shared" si="13"/>
        <v>5.2667213056337529E-2</v>
      </c>
      <c r="R84" s="96">
        <f t="shared" si="14"/>
        <v>0.25603107294302108</v>
      </c>
      <c r="AB84" s="119">
        <f t="shared" si="92"/>
        <v>303.85714285714283</v>
      </c>
      <c r="AC84" s="120">
        <f t="shared" si="92"/>
        <v>43.428571428571431</v>
      </c>
    </row>
    <row r="85" spans="1:29" ht="13.8" x14ac:dyDescent="0.25">
      <c r="A85" s="95">
        <v>43943</v>
      </c>
      <c r="B85" s="81">
        <v>28268</v>
      </c>
      <c r="C85" s="81">
        <v>1509</v>
      </c>
      <c r="D85" s="81">
        <v>19900</v>
      </c>
      <c r="E85" s="81"/>
      <c r="F85" s="81">
        <f t="shared" ref="F85" si="147">B85-B84</f>
        <v>205</v>
      </c>
      <c r="G85" s="81">
        <f t="shared" ref="G85" si="148">C85-C84</f>
        <v>31</v>
      </c>
      <c r="H85" s="81">
        <f t="shared" ref="H85:H87" si="149">D85-D84</f>
        <v>500</v>
      </c>
      <c r="I85" s="81">
        <f t="shared" ref="I85" si="150">B85-C85-D85</f>
        <v>6859</v>
      </c>
      <c r="J85" s="82">
        <f t="shared" ref="J85" si="151">F85/I84*$B$2/($B$2-B84)</f>
        <v>2.8624479345297781E-2</v>
      </c>
      <c r="K85" s="82">
        <f t="shared" ref="K85" si="152">G85/I84</f>
        <v>4.3145441892832289E-3</v>
      </c>
      <c r="L85" s="82">
        <f t="shared" ref="L85" si="153">H85/I84</f>
        <v>6.9589422407794019E-2</v>
      </c>
      <c r="M85" s="81">
        <f t="shared" ref="M85" si="154">J85/(K85+L85)</f>
        <v>0.387319932384114</v>
      </c>
      <c r="N85" s="84">
        <f t="shared" si="146"/>
        <v>5.3381915947360976E-2</v>
      </c>
      <c r="O85" s="84"/>
      <c r="P85" s="85">
        <f t="shared" si="12"/>
        <v>0.70397622753643696</v>
      </c>
      <c r="Q85" s="87">
        <f t="shared" si="13"/>
        <v>5.3381915947360976E-2</v>
      </c>
      <c r="R85" s="96">
        <f t="shared" si="14"/>
        <v>0.24264185651620207</v>
      </c>
      <c r="AB85" s="119">
        <f t="shared" si="92"/>
        <v>276</v>
      </c>
      <c r="AC85" s="120">
        <f t="shared" si="92"/>
        <v>38.571428571428569</v>
      </c>
    </row>
    <row r="86" spans="1:29" ht="13.8" x14ac:dyDescent="0.25">
      <c r="A86" s="95">
        <v>43944</v>
      </c>
      <c r="B86" s="81">
        <v>28496</v>
      </c>
      <c r="C86" s="81">
        <v>1549</v>
      </c>
      <c r="D86" s="94">
        <v>20600</v>
      </c>
      <c r="E86" s="94"/>
      <c r="F86" s="81">
        <f t="shared" ref="F86" si="155">B86-B85</f>
        <v>228</v>
      </c>
      <c r="G86" s="81">
        <f t="shared" ref="G86" si="156">C86-C85</f>
        <v>40</v>
      </c>
      <c r="H86" s="81">
        <f t="shared" si="149"/>
        <v>700</v>
      </c>
      <c r="I86" s="81">
        <f t="shared" ref="I86" si="157">B86-C86-D86</f>
        <v>6347</v>
      </c>
      <c r="J86" s="82">
        <f t="shared" ref="J86" si="158">F86/I85*$B$2/($B$2-B85)</f>
        <v>3.3349925811991699E-2</v>
      </c>
      <c r="K86" s="82">
        <f t="shared" ref="K86" si="159">G86/I85</f>
        <v>5.8317538999854207E-3</v>
      </c>
      <c r="L86" s="82">
        <f t="shared" ref="L86" si="160">H86/I85</f>
        <v>0.10205569324974487</v>
      </c>
      <c r="M86" s="81">
        <f t="shared" ref="M86" si="161">J86/(K86+L86)</f>
        <v>0.30911775830331223</v>
      </c>
      <c r="N86" s="84">
        <f t="shared" si="146"/>
        <v>5.4358506457046603E-2</v>
      </c>
      <c r="O86" s="84"/>
      <c r="P86" s="85">
        <f t="shared" si="12"/>
        <v>0.72290847838293093</v>
      </c>
      <c r="Q86" s="87">
        <f t="shared" si="13"/>
        <v>5.4358506457046603E-2</v>
      </c>
      <c r="R86" s="96">
        <f t="shared" si="14"/>
        <v>0.22273301516002242</v>
      </c>
      <c r="AB86" s="119">
        <f t="shared" si="92"/>
        <v>252</v>
      </c>
      <c r="AC86" s="120">
        <f t="shared" si="92"/>
        <v>38.285714285714285</v>
      </c>
    </row>
    <row r="87" spans="1:29" ht="13.8" x14ac:dyDescent="0.25">
      <c r="A87" s="95">
        <v>43945</v>
      </c>
      <c r="B87" s="81">
        <v>28677</v>
      </c>
      <c r="C87" s="81">
        <v>1589</v>
      </c>
      <c r="D87" s="81">
        <v>21000</v>
      </c>
      <c r="E87" s="81"/>
      <c r="F87" s="81">
        <f t="shared" ref="F87" si="162">B87-B86</f>
        <v>181</v>
      </c>
      <c r="G87" s="81">
        <f t="shared" ref="G87" si="163">C87-C86</f>
        <v>40</v>
      </c>
      <c r="H87" s="81">
        <f t="shared" si="149"/>
        <v>400</v>
      </c>
      <c r="I87" s="81">
        <f t="shared" ref="I87" si="164">B87-C87-D87</f>
        <v>6088</v>
      </c>
      <c r="J87" s="82">
        <f t="shared" ref="J87" si="165">F87/I86*$B$2/($B$2-B86)</f>
        <v>2.8611615716867281E-2</v>
      </c>
      <c r="K87" s="82">
        <f t="shared" ref="K87" si="166">G87/I86</f>
        <v>6.3021900110288324E-3</v>
      </c>
      <c r="L87" s="82">
        <f t="shared" ref="L87" si="167">H87/I86</f>
        <v>6.3021900110288326E-2</v>
      </c>
      <c r="M87" s="81">
        <f t="shared" ref="M87" si="168">J87/(K87+L87)</f>
        <v>0.41272255671581054</v>
      </c>
      <c r="N87" s="84">
        <f t="shared" si="146"/>
        <v>5.5410259092652646E-2</v>
      </c>
      <c r="O87" s="84"/>
      <c r="P87" s="85">
        <f t="shared" si="12"/>
        <v>0.7322941730306517</v>
      </c>
      <c r="Q87" s="87">
        <f t="shared" si="13"/>
        <v>5.5410259092652646E-2</v>
      </c>
      <c r="R87" s="96">
        <f t="shared" si="14"/>
        <v>0.21229556787669568</v>
      </c>
      <c r="AB87" s="119">
        <f t="shared" si="92"/>
        <v>228.42857142857142</v>
      </c>
      <c r="AC87" s="120">
        <f t="shared" si="92"/>
        <v>37.428571428571431</v>
      </c>
    </row>
    <row r="88" spans="1:29" ht="13.8" x14ac:dyDescent="0.25">
      <c r="A88" s="95">
        <v>43946</v>
      </c>
      <c r="B88" s="81">
        <v>28894</v>
      </c>
      <c r="C88" s="81">
        <v>1599</v>
      </c>
      <c r="D88" s="81">
        <v>21300</v>
      </c>
      <c r="E88" s="81"/>
      <c r="F88" s="81">
        <f t="shared" ref="F88" si="169">B88-B87</f>
        <v>217</v>
      </c>
      <c r="G88" s="81">
        <f t="shared" ref="G88" si="170">C88-C87</f>
        <v>10</v>
      </c>
      <c r="H88" s="81">
        <f t="shared" ref="H88" si="171">D88-D87</f>
        <v>300</v>
      </c>
      <c r="I88" s="81">
        <f t="shared" ref="I88" si="172">B88-C88-D88</f>
        <v>5995</v>
      </c>
      <c r="J88" s="82">
        <f t="shared" ref="J88" si="173">F88/I87*$B$2/($B$2-B87)</f>
        <v>3.5762387919410339E-2</v>
      </c>
      <c r="K88" s="82">
        <f t="shared" ref="K88" si="174">G88/I87</f>
        <v>1.6425755584756898E-3</v>
      </c>
      <c r="L88" s="82">
        <f t="shared" ref="L88" si="175">H88/I87</f>
        <v>4.9277266754270695E-2</v>
      </c>
      <c r="M88" s="81">
        <f t="shared" ref="M88" si="176">J88/(K88+L88)</f>
        <v>0.70232715372054888</v>
      </c>
      <c r="N88" s="84">
        <f t="shared" ref="N88" si="177">C88/B88</f>
        <v>5.5340209039939088E-2</v>
      </c>
      <c r="O88" s="84"/>
      <c r="P88" s="85">
        <f t="shared" si="12"/>
        <v>0.73717726863708732</v>
      </c>
      <c r="Q88" s="87">
        <f t="shared" si="13"/>
        <v>5.5340209039939088E-2</v>
      </c>
      <c r="R88" s="96">
        <f t="shared" si="14"/>
        <v>0.20748252232297359</v>
      </c>
      <c r="AB88" s="119">
        <f t="shared" si="92"/>
        <v>212.85714285714286</v>
      </c>
      <c r="AC88" s="120">
        <f t="shared" si="92"/>
        <v>33</v>
      </c>
    </row>
    <row r="89" spans="1:29" ht="13.8" x14ac:dyDescent="0.25">
      <c r="A89" s="95">
        <v>43947</v>
      </c>
      <c r="B89" s="81">
        <v>29061</v>
      </c>
      <c r="C89" s="81">
        <v>1610</v>
      </c>
      <c r="D89" s="81">
        <v>21800</v>
      </c>
      <c r="E89" s="81"/>
      <c r="F89" s="81">
        <f t="shared" ref="F89" si="178">B89-B88</f>
        <v>167</v>
      </c>
      <c r="G89" s="81">
        <f t="shared" ref="G89" si="179">C89-C88</f>
        <v>11</v>
      </c>
      <c r="H89" s="81">
        <f t="shared" ref="H89" si="180">D89-D88</f>
        <v>500</v>
      </c>
      <c r="I89" s="81">
        <f t="shared" ref="I89" si="181">B89-C89-D89</f>
        <v>5651</v>
      </c>
      <c r="J89" s="82">
        <f t="shared" ref="J89" si="182">F89/I88*$B$2/($B$2-B88)</f>
        <v>2.7949859486794557E-2</v>
      </c>
      <c r="K89" s="82">
        <f t="shared" ref="K89" si="183">G89/I88</f>
        <v>1.834862385321101E-3</v>
      </c>
      <c r="L89" s="82">
        <f t="shared" ref="L89" si="184">H89/I88</f>
        <v>8.3402835696413671E-2</v>
      </c>
      <c r="M89" s="81">
        <f t="shared" ref="M89" si="185">J89/(K89+L89)</f>
        <v>0.32790490728636668</v>
      </c>
      <c r="N89" s="84">
        <f t="shared" ref="N89" si="186">C89/B89</f>
        <v>5.5400708853790302E-2</v>
      </c>
      <c r="O89" s="84"/>
      <c r="P89" s="85">
        <f t="shared" si="12"/>
        <v>0.75014624410722275</v>
      </c>
      <c r="Q89" s="87">
        <f t="shared" si="13"/>
        <v>5.5400708853790302E-2</v>
      </c>
      <c r="R89" s="96">
        <f t="shared" si="14"/>
        <v>0.19445304703898691</v>
      </c>
      <c r="AB89" s="119">
        <f t="shared" si="92"/>
        <v>188.71428571428572</v>
      </c>
      <c r="AC89" s="120">
        <f t="shared" si="92"/>
        <v>31</v>
      </c>
    </row>
    <row r="90" spans="1:29" ht="13.8" x14ac:dyDescent="0.25">
      <c r="A90" s="95">
        <v>43948</v>
      </c>
      <c r="B90" s="81">
        <v>29164</v>
      </c>
      <c r="C90" s="81">
        <v>1665</v>
      </c>
      <c r="D90" s="81">
        <v>22200</v>
      </c>
      <c r="E90" s="81" t="s">
        <v>176</v>
      </c>
      <c r="F90" s="81">
        <f t="shared" ref="F90" si="187">B90-B89</f>
        <v>103</v>
      </c>
      <c r="G90" s="81">
        <f t="shared" ref="G90" si="188">C90-C89</f>
        <v>55</v>
      </c>
      <c r="H90" s="81">
        <f t="shared" ref="H90" si="189">D90-D89</f>
        <v>400</v>
      </c>
      <c r="I90" s="81">
        <f t="shared" ref="I90" si="190">B90-C90-D90</f>
        <v>5299</v>
      </c>
      <c r="J90" s="82">
        <f t="shared" ref="J90" si="191">F90/I89*$B$2/($B$2-B89)</f>
        <v>1.8288271939949068E-2</v>
      </c>
      <c r="K90" s="82">
        <f t="shared" ref="K90" si="192">G90/I89</f>
        <v>9.7327906565209694E-3</v>
      </c>
      <c r="L90" s="82">
        <f t="shared" ref="L90" si="193">H90/I89</f>
        <v>7.0783932047425238E-2</v>
      </c>
      <c r="M90" s="81">
        <f t="shared" ref="M90" si="194">J90/(K90+L90)</f>
        <v>0.22713631809374107</v>
      </c>
      <c r="N90" s="84">
        <f t="shared" ref="N90" si="195">C90/B90</f>
        <v>5.7090934028254013E-2</v>
      </c>
      <c r="O90" s="84"/>
      <c r="P90" s="85">
        <f t="shared" si="12"/>
        <v>0.76121245371005353</v>
      </c>
      <c r="Q90" s="87">
        <f t="shared" si="13"/>
        <v>5.7090934028254013E-2</v>
      </c>
      <c r="R90" s="96">
        <f t="shared" si="14"/>
        <v>0.18169661226169243</v>
      </c>
      <c r="AB90" s="119">
        <f t="shared" si="92"/>
        <v>174.28571428571428</v>
      </c>
      <c r="AC90" s="120">
        <f t="shared" si="92"/>
        <v>33.714285714285715</v>
      </c>
    </row>
    <row r="91" spans="1:29" ht="13.8" x14ac:dyDescent="0.25">
      <c r="A91" s="95">
        <v>43949</v>
      </c>
      <c r="B91" s="81">
        <v>29264</v>
      </c>
      <c r="C91" s="81">
        <v>1699</v>
      </c>
      <c r="D91" s="81">
        <v>22600</v>
      </c>
      <c r="E91" s="81"/>
      <c r="F91" s="81">
        <f t="shared" ref="F91" si="196">B91-B90</f>
        <v>100</v>
      </c>
      <c r="G91" s="81">
        <f t="shared" ref="G91" si="197">C91-C90</f>
        <v>34</v>
      </c>
      <c r="H91" s="81">
        <f t="shared" ref="H91" si="198">D91-D90</f>
        <v>400</v>
      </c>
      <c r="I91" s="81">
        <f t="shared" ref="I91" si="199">B91-C91-D91</f>
        <v>4965</v>
      </c>
      <c r="J91" s="82">
        <f t="shared" ref="J91" si="200">F91/I90*$B$2/($B$2-B90)</f>
        <v>1.8935292579527585E-2</v>
      </c>
      <c r="K91" s="82">
        <f t="shared" ref="K91" si="201">G91/I90</f>
        <v>6.4163049632006038E-3</v>
      </c>
      <c r="L91" s="82">
        <f t="shared" ref="L91" si="202">H91/I90</f>
        <v>7.5485940743536512E-2</v>
      </c>
      <c r="M91" s="81">
        <f t="shared" ref="M91" si="203">J91/(K91+L91)</f>
        <v>0.23119381423713523</v>
      </c>
      <c r="N91" s="84">
        <f t="shared" ref="N91" si="204">C91/B91</f>
        <v>5.8057681793329687E-2</v>
      </c>
      <c r="O91" s="84"/>
      <c r="P91" s="85">
        <f t="shared" si="12"/>
        <v>0.77227993439037723</v>
      </c>
      <c r="Q91" s="87">
        <f t="shared" si="13"/>
        <v>5.8057681793329687E-2</v>
      </c>
      <c r="R91" s="96">
        <f t="shared" si="14"/>
        <v>0.16966238381629306</v>
      </c>
      <c r="AB91" s="119">
        <f t="shared" si="92"/>
        <v>171.57142857142858</v>
      </c>
      <c r="AC91" s="120">
        <f t="shared" si="92"/>
        <v>31.571428571428573</v>
      </c>
    </row>
    <row r="92" spans="1:29" ht="13.8" x14ac:dyDescent="0.25">
      <c r="A92" s="95">
        <v>43950</v>
      </c>
      <c r="B92" s="81">
        <v>29407</v>
      </c>
      <c r="C92" s="81">
        <v>1716</v>
      </c>
      <c r="D92" s="81">
        <v>22600</v>
      </c>
      <c r="E92" s="81"/>
      <c r="F92" s="81">
        <f t="shared" ref="F92" si="205">B92-B91</f>
        <v>143</v>
      </c>
      <c r="G92" s="81">
        <f t="shared" ref="G92" si="206">C92-C91</f>
        <v>17</v>
      </c>
      <c r="H92" s="81">
        <f>800/2</f>
        <v>400</v>
      </c>
      <c r="I92" s="81">
        <f t="shared" ref="I92" si="207">B92-C92-D92</f>
        <v>5091</v>
      </c>
      <c r="J92" s="82">
        <f t="shared" ref="J92" si="208">F92/I91*$B$2/($B$2-B91)</f>
        <v>2.8899329002955228E-2</v>
      </c>
      <c r="K92" s="82">
        <f t="shared" ref="K92" si="209">G92/I91</f>
        <v>3.4239677744209466E-3</v>
      </c>
      <c r="L92" s="82">
        <f t="shared" ref="L92" si="210">H92/I91</f>
        <v>8.0563947633434038E-2</v>
      </c>
      <c r="M92" s="81">
        <f t="shared" ref="M92" si="211">J92/(K92+L92)</f>
        <v>0.34408913309274031</v>
      </c>
      <c r="N92" s="84">
        <f t="shared" ref="N92" si="212">C92/B92</f>
        <v>5.8353453259428027E-2</v>
      </c>
      <c r="O92" s="84"/>
      <c r="P92" s="85">
        <f t="shared" si="12"/>
        <v>0.76852450096915703</v>
      </c>
      <c r="Q92" s="87">
        <f t="shared" si="13"/>
        <v>5.8353453259428027E-2</v>
      </c>
      <c r="R92" s="96">
        <f t="shared" si="14"/>
        <v>0.17312204577141499</v>
      </c>
      <c r="AB92" s="119">
        <f t="shared" ref="AB92:AC107" si="213">AVERAGE(F86:F92)</f>
        <v>162.71428571428572</v>
      </c>
      <c r="AC92" s="120">
        <f t="shared" si="213"/>
        <v>29.571428571428573</v>
      </c>
    </row>
    <row r="93" spans="1:29" ht="13.8" x14ac:dyDescent="0.25">
      <c r="A93" s="95">
        <v>43951</v>
      </c>
      <c r="B93" s="81">
        <v>29586</v>
      </c>
      <c r="C93" s="81">
        <v>1737</v>
      </c>
      <c r="D93" s="81">
        <v>23400</v>
      </c>
      <c r="E93" s="81"/>
      <c r="F93" s="81">
        <f t="shared" ref="F93" si="214">B93-B92</f>
        <v>179</v>
      </c>
      <c r="G93" s="81">
        <f t="shared" ref="G93" si="215">C93-C92</f>
        <v>21</v>
      </c>
      <c r="H93" s="81">
        <f>800/2</f>
        <v>400</v>
      </c>
      <c r="I93" s="81">
        <f t="shared" ref="I93" si="216">B93-C93-D93</f>
        <v>4449</v>
      </c>
      <c r="J93" s="82">
        <f t="shared" ref="J93" si="217">F93/I92*$B$2/($B$2-B92)</f>
        <v>3.5279962008281381E-2</v>
      </c>
      <c r="K93" s="82">
        <f t="shared" ref="K93" si="218">G93/I92</f>
        <v>4.1249263406010605E-3</v>
      </c>
      <c r="L93" s="82">
        <f t="shared" ref="L93" si="219">H93/I92</f>
        <v>7.8570025535258298E-2</v>
      </c>
      <c r="M93" s="81">
        <f t="shared" ref="M93" si="220">J93/(K93+L93)</f>
        <v>0.42662775910726963</v>
      </c>
      <c r="N93" s="84">
        <f t="shared" ref="N93" si="221">C93/B93</f>
        <v>5.8710200770634761E-2</v>
      </c>
      <c r="O93" s="84"/>
      <c r="P93" s="85">
        <f t="shared" si="12"/>
        <v>0.79091462178057192</v>
      </c>
      <c r="Q93" s="87">
        <f t="shared" si="13"/>
        <v>5.8710200770634761E-2</v>
      </c>
      <c r="R93" s="96">
        <f t="shared" si="14"/>
        <v>0.15037517744879336</v>
      </c>
      <c r="AB93" s="119">
        <f t="shared" si="213"/>
        <v>155.71428571428572</v>
      </c>
      <c r="AC93" s="120">
        <f t="shared" si="213"/>
        <v>26.857142857142858</v>
      </c>
    </row>
    <row r="94" spans="1:29" ht="13.8" x14ac:dyDescent="0.25">
      <c r="A94" s="95">
        <v>43952</v>
      </c>
      <c r="B94" s="81">
        <v>29705</v>
      </c>
      <c r="C94" s="81">
        <v>1754</v>
      </c>
      <c r="D94" s="81">
        <v>23900</v>
      </c>
      <c r="E94" s="81"/>
      <c r="F94" s="81">
        <f t="shared" ref="F94" si="222">B94-B93</f>
        <v>119</v>
      </c>
      <c r="G94" s="81">
        <f t="shared" ref="G94:H94" si="223">C94-C93</f>
        <v>17</v>
      </c>
      <c r="H94" s="81">
        <f t="shared" si="223"/>
        <v>500</v>
      </c>
      <c r="I94" s="81">
        <f t="shared" ref="I94" si="224">B94-C94-D94</f>
        <v>4051</v>
      </c>
      <c r="J94" s="82">
        <f t="shared" ref="J94" si="225">F94/I93*$B$2/($B$2-B93)</f>
        <v>2.6839334533533311E-2</v>
      </c>
      <c r="K94" s="82">
        <f t="shared" ref="K94" si="226">G94/I93</f>
        <v>3.8210833895257362E-3</v>
      </c>
      <c r="L94" s="82">
        <f t="shared" ref="L94" si="227">H94/I93</f>
        <v>0.11238480557428636</v>
      </c>
      <c r="M94" s="81">
        <f t="shared" ref="M94" si="228">J94/(K94+L94)</f>
        <v>0.23096363508644041</v>
      </c>
      <c r="N94" s="84">
        <f t="shared" ref="N94" si="229">C94/B94</f>
        <v>5.9047298434606967E-2</v>
      </c>
      <c r="O94" s="84"/>
      <c r="P94" s="85">
        <f t="shared" si="12"/>
        <v>0.80457835381248943</v>
      </c>
      <c r="Q94" s="87">
        <f t="shared" si="13"/>
        <v>5.9047298434606967E-2</v>
      </c>
      <c r="R94" s="96">
        <f t="shared" si="14"/>
        <v>0.13637434775290358</v>
      </c>
      <c r="AB94" s="119">
        <f t="shared" si="213"/>
        <v>146.85714285714286</v>
      </c>
      <c r="AC94" s="120">
        <f t="shared" si="213"/>
        <v>23.571428571428573</v>
      </c>
    </row>
    <row r="95" spans="1:29" ht="13.8" x14ac:dyDescent="0.25">
      <c r="A95" s="95">
        <v>43953</v>
      </c>
      <c r="B95" s="81">
        <v>29817</v>
      </c>
      <c r="C95" s="81">
        <v>1762</v>
      </c>
      <c r="D95" s="81">
        <v>24200</v>
      </c>
      <c r="E95" s="81"/>
      <c r="F95" s="81">
        <f t="shared" ref="F95" si="230">B95-B94</f>
        <v>112</v>
      </c>
      <c r="G95" s="81">
        <f t="shared" ref="G95" si="231">C95-C94</f>
        <v>8</v>
      </c>
      <c r="H95" s="81">
        <f t="shared" ref="H95" si="232">D95-D94</f>
        <v>300</v>
      </c>
      <c r="I95" s="81">
        <f t="shared" ref="I95" si="233">B95-C95-D95</f>
        <v>3855</v>
      </c>
      <c r="J95" s="82">
        <f t="shared" ref="J95" si="234">F95/I94*$B$2/($B$2-B94)</f>
        <v>2.7742714935765255E-2</v>
      </c>
      <c r="K95" s="82">
        <f t="shared" ref="K95" si="235">G95/I94</f>
        <v>1.9748210318439891E-3</v>
      </c>
      <c r="L95" s="82">
        <f t="shared" ref="L95" si="236">H95/I94</f>
        <v>7.4055788694149596E-2</v>
      </c>
      <c r="M95" s="81">
        <f t="shared" ref="M95" si="237">J95/(K95+L95)</f>
        <v>0.36488876040514623</v>
      </c>
      <c r="N95" s="84">
        <f t="shared" ref="N95" si="238">C95/B95</f>
        <v>5.9093805547171079E-2</v>
      </c>
      <c r="O95" s="84"/>
      <c r="P95" s="85">
        <f t="shared" si="12"/>
        <v>0.81161753362175937</v>
      </c>
      <c r="Q95" s="87">
        <f t="shared" si="13"/>
        <v>5.9093805547171079E-2</v>
      </c>
      <c r="R95" s="96">
        <f t="shared" si="14"/>
        <v>0.1292886608310696</v>
      </c>
      <c r="AB95" s="119">
        <f t="shared" si="213"/>
        <v>131.85714285714286</v>
      </c>
      <c r="AC95" s="120">
        <f t="shared" si="213"/>
        <v>23.285714285714285</v>
      </c>
    </row>
    <row r="96" spans="1:29" ht="13.8" x14ac:dyDescent="0.25">
      <c r="A96" s="95">
        <v>43954</v>
      </c>
      <c r="B96" s="81">
        <v>29905</v>
      </c>
      <c r="C96" s="81">
        <v>1762</v>
      </c>
      <c r="D96" s="81">
        <v>24500</v>
      </c>
      <c r="E96" s="81"/>
      <c r="F96" s="81">
        <f t="shared" ref="F96" si="239">B96-B95</f>
        <v>88</v>
      </c>
      <c r="G96" s="81">
        <f t="shared" ref="G96" si="240">C96-C95</f>
        <v>0</v>
      </c>
      <c r="H96" s="81">
        <f t="shared" ref="H96" si="241">D96-D95</f>
        <v>300</v>
      </c>
      <c r="I96" s="81">
        <f t="shared" ref="I96" si="242">B96-C96-D96</f>
        <v>3643</v>
      </c>
      <c r="J96" s="82">
        <f t="shared" ref="J96" si="243">F96/I95*$B$2/($B$2-B95)</f>
        <v>2.290641419046846E-2</v>
      </c>
      <c r="K96" s="82">
        <f t="shared" ref="K96" si="244">G96/I95</f>
        <v>0</v>
      </c>
      <c r="L96" s="82">
        <f t="shared" ref="L96" si="245">H96/I95</f>
        <v>7.7821011673151752E-2</v>
      </c>
      <c r="M96" s="81">
        <f t="shared" ref="M96" si="246">J96/(K96+L96)</f>
        <v>0.2943474223475197</v>
      </c>
      <c r="N96" s="84">
        <f t="shared" ref="N96" si="247">C96/B96</f>
        <v>5.8919913058017054E-2</v>
      </c>
      <c r="O96" s="84"/>
      <c r="P96" s="85">
        <f t="shared" si="12"/>
        <v>0.81926099314495904</v>
      </c>
      <c r="Q96" s="87">
        <f t="shared" si="13"/>
        <v>5.8919913058017054E-2</v>
      </c>
      <c r="R96" s="96">
        <f t="shared" si="14"/>
        <v>0.12181909379702394</v>
      </c>
      <c r="AB96" s="119">
        <f t="shared" si="213"/>
        <v>120.57142857142857</v>
      </c>
      <c r="AC96" s="120">
        <f t="shared" si="213"/>
        <v>21.714285714285715</v>
      </c>
    </row>
    <row r="97" spans="1:29" ht="13.8" x14ac:dyDescent="0.25">
      <c r="A97" s="95">
        <v>43955</v>
      </c>
      <c r="B97" s="81">
        <v>29981</v>
      </c>
      <c r="C97" s="81">
        <v>1784</v>
      </c>
      <c r="D97" s="81">
        <v>25200</v>
      </c>
      <c r="E97" s="81"/>
      <c r="F97" s="81">
        <f t="shared" ref="F97" si="248">B97-B96</f>
        <v>76</v>
      </c>
      <c r="G97" s="81">
        <f t="shared" ref="G97" si="249">C97-C96</f>
        <v>22</v>
      </c>
      <c r="H97" s="81">
        <f t="shared" ref="H97" si="250">D97-D96</f>
        <v>700</v>
      </c>
      <c r="I97" s="81">
        <f t="shared" ref="I97" si="251">B97-C97-D97</f>
        <v>2997</v>
      </c>
      <c r="J97" s="82">
        <f t="shared" ref="J97" si="252">F97/I96*$B$2/($B$2-B96)</f>
        <v>2.0934262797454944E-2</v>
      </c>
      <c r="K97" s="82">
        <f t="shared" ref="K97" si="253">G97/I96</f>
        <v>6.0389788635739775E-3</v>
      </c>
      <c r="L97" s="82">
        <f t="shared" ref="L97" si="254">H97/I96</f>
        <v>0.19214932747735383</v>
      </c>
      <c r="M97" s="81">
        <f t="shared" ref="M97" si="255">J97/(K97+L97)</f>
        <v>0.10562814317330797</v>
      </c>
      <c r="N97" s="84">
        <f t="shared" ref="N97" si="256">C97/B97</f>
        <v>5.950435275674594E-2</v>
      </c>
      <c r="O97" s="84"/>
      <c r="P97" s="85">
        <f t="shared" si="12"/>
        <v>0.84053233714685971</v>
      </c>
      <c r="Q97" s="87">
        <f t="shared" si="13"/>
        <v>5.950435275674594E-2</v>
      </c>
      <c r="R97" s="96">
        <f t="shared" si="14"/>
        <v>9.9963310096394364E-2</v>
      </c>
      <c r="AB97" s="119">
        <f t="shared" si="213"/>
        <v>116.71428571428571</v>
      </c>
      <c r="AC97" s="120">
        <f t="shared" si="213"/>
        <v>17</v>
      </c>
    </row>
    <row r="98" spans="1:29" ht="13.8" x14ac:dyDescent="0.25">
      <c r="A98" s="95">
        <v>43956</v>
      </c>
      <c r="B98" s="81">
        <v>30009</v>
      </c>
      <c r="C98" s="81">
        <v>1795</v>
      </c>
      <c r="D98" s="81">
        <v>25400</v>
      </c>
      <c r="E98" s="81"/>
      <c r="F98" s="81">
        <f t="shared" ref="F98" si="257">B98-B97</f>
        <v>28</v>
      </c>
      <c r="G98" s="81">
        <f t="shared" ref="G98" si="258">C98-C97</f>
        <v>11</v>
      </c>
      <c r="H98" s="81">
        <f t="shared" ref="H98" si="259">D98-D97</f>
        <v>200</v>
      </c>
      <c r="I98" s="81">
        <f t="shared" ref="I98" si="260">B98-C98-D98</f>
        <v>2814</v>
      </c>
      <c r="J98" s="82">
        <f t="shared" ref="J98" si="261">F98/I97*$B$2/($B$2-B97)</f>
        <v>9.3751530445533131E-3</v>
      </c>
      <c r="K98" s="82">
        <f t="shared" ref="K98" si="262">G98/I97</f>
        <v>3.6703370036703371E-3</v>
      </c>
      <c r="L98" s="82">
        <f t="shared" ref="L98" si="263">H98/I97</f>
        <v>6.6733400066733395E-2</v>
      </c>
      <c r="M98" s="81">
        <f t="shared" ref="M98" si="264">J98/(K98+L98)</f>
        <v>0.13316271883661746</v>
      </c>
      <c r="N98" s="84">
        <f t="shared" ref="N98" si="265">C98/B98</f>
        <v>5.9815388716718321E-2</v>
      </c>
      <c r="O98" s="84"/>
      <c r="P98" s="85">
        <f t="shared" ref="P98:P134" si="266">D98/B98</f>
        <v>0.84641274284381351</v>
      </c>
      <c r="Q98" s="87">
        <f t="shared" ref="Q98:Q134" si="267">N98</f>
        <v>5.9815388716718321E-2</v>
      </c>
      <c r="R98" s="96">
        <f t="shared" ref="R98:R134" si="268">IF(P98="","",1-SUM(P98:Q98))</f>
        <v>9.3771868439468165E-2</v>
      </c>
      <c r="AB98" s="119">
        <f t="shared" si="213"/>
        <v>106.42857142857143</v>
      </c>
      <c r="AC98" s="120">
        <f t="shared" si="213"/>
        <v>13.714285714285714</v>
      </c>
    </row>
    <row r="99" spans="1:29" ht="13.8" x14ac:dyDescent="0.25">
      <c r="A99" s="95">
        <v>43957</v>
      </c>
      <c r="B99" s="81">
        <v>30060</v>
      </c>
      <c r="C99" s="81">
        <v>1805</v>
      </c>
      <c r="D99" s="81">
        <v>25700</v>
      </c>
      <c r="E99" s="81"/>
      <c r="F99" s="81">
        <f t="shared" ref="F99" si="269">B99-B98</f>
        <v>51</v>
      </c>
      <c r="G99" s="81">
        <f t="shared" ref="G99" si="270">C99-C98</f>
        <v>10</v>
      </c>
      <c r="H99" s="81">
        <f t="shared" ref="H99" si="271">D99-D98</f>
        <v>300</v>
      </c>
      <c r="I99" s="81">
        <f t="shared" ref="I99" si="272">B99-C99-D99</f>
        <v>2555</v>
      </c>
      <c r="J99" s="82">
        <f t="shared" ref="J99" si="273">F99/I98*$B$2/($B$2-B98)</f>
        <v>1.8186727961604452E-2</v>
      </c>
      <c r="K99" s="82">
        <f t="shared" ref="K99" si="274">G99/I98</f>
        <v>3.5536602700781805E-3</v>
      </c>
      <c r="L99" s="82">
        <f t="shared" ref="L99" si="275">H99/I98</f>
        <v>0.10660980810234541</v>
      </c>
      <c r="M99" s="81">
        <f t="shared" ref="M99" si="276">J99/(K99+L99)</f>
        <v>0.16508855639985462</v>
      </c>
      <c r="N99" s="84">
        <f t="shared" ref="N99" si="277">C99/B99</f>
        <v>6.0046573519627409E-2</v>
      </c>
      <c r="O99" s="84"/>
      <c r="P99" s="85">
        <f t="shared" si="266"/>
        <v>0.85495675316034603</v>
      </c>
      <c r="Q99" s="87">
        <f t="shared" si="267"/>
        <v>6.0046573519627409E-2</v>
      </c>
      <c r="R99" s="96">
        <f t="shared" si="268"/>
        <v>8.4996673320026583E-2</v>
      </c>
      <c r="AB99" s="119">
        <f t="shared" si="213"/>
        <v>93.285714285714292</v>
      </c>
      <c r="AC99" s="120">
        <f t="shared" si="213"/>
        <v>12.714285714285714</v>
      </c>
    </row>
    <row r="100" spans="1:29" ht="13.8" x14ac:dyDescent="0.25">
      <c r="A100" s="95">
        <v>43958</v>
      </c>
      <c r="B100" s="81">
        <v>30126</v>
      </c>
      <c r="C100" s="81">
        <v>1810</v>
      </c>
      <c r="D100" s="81">
        <v>25900</v>
      </c>
      <c r="E100" s="81"/>
      <c r="F100" s="81">
        <f t="shared" ref="F100:F121" si="278">B100-B99</f>
        <v>66</v>
      </c>
      <c r="G100" s="81">
        <f t="shared" ref="G100:G121" si="279">C100-C99</f>
        <v>5</v>
      </c>
      <c r="H100" s="81">
        <f t="shared" ref="H100:H121" si="280">D100-D99</f>
        <v>200</v>
      </c>
      <c r="I100" s="81">
        <f t="shared" ref="I100:I121" si="281">B100-C100-D100</f>
        <v>2416</v>
      </c>
      <c r="J100" s="82">
        <f t="shared" ref="J100:J121" si="282">F100/I99*$B$2/($B$2-B99)</f>
        <v>2.592173621512946E-2</v>
      </c>
      <c r="K100" s="82">
        <f t="shared" ref="K100:K121" si="283">G100/I99</f>
        <v>1.9569471624266144E-3</v>
      </c>
      <c r="L100" s="82">
        <f t="shared" ref="L100:L121" si="284">H100/I99</f>
        <v>7.8277886497064575E-2</v>
      </c>
      <c r="M100" s="81">
        <f t="shared" ref="M100:M121" si="285">J100/(K100+L100)</f>
        <v>0.32307334648612573</v>
      </c>
      <c r="N100" s="84">
        <f t="shared" ref="N100:N121" si="286">C100/B100</f>
        <v>6.0080993162052711E-2</v>
      </c>
      <c r="O100" s="84"/>
      <c r="P100" s="85">
        <f t="shared" si="266"/>
        <v>0.85972249883821283</v>
      </c>
      <c r="Q100" s="87">
        <f t="shared" si="267"/>
        <v>6.0080993162052711E-2</v>
      </c>
      <c r="R100" s="96">
        <f t="shared" si="268"/>
        <v>8.0196507999734434E-2</v>
      </c>
      <c r="AB100" s="119">
        <f t="shared" si="213"/>
        <v>77.142857142857139</v>
      </c>
      <c r="AC100" s="120">
        <f t="shared" si="213"/>
        <v>10.428571428571429</v>
      </c>
    </row>
    <row r="101" spans="1:29" ht="13.8" x14ac:dyDescent="0.25">
      <c r="A101" s="95">
        <v>43959</v>
      </c>
      <c r="B101" s="81">
        <v>30207</v>
      </c>
      <c r="C101" s="81">
        <v>1823</v>
      </c>
      <c r="D101" s="81">
        <v>26100</v>
      </c>
      <c r="E101" s="81"/>
      <c r="F101" s="81">
        <f t="shared" si="278"/>
        <v>81</v>
      </c>
      <c r="G101" s="81">
        <f t="shared" si="279"/>
        <v>13</v>
      </c>
      <c r="H101" s="81">
        <f t="shared" si="280"/>
        <v>200</v>
      </c>
      <c r="I101" s="81">
        <f t="shared" si="281"/>
        <v>2284</v>
      </c>
      <c r="J101" s="82">
        <f t="shared" si="282"/>
        <v>3.3643600566332657E-2</v>
      </c>
      <c r="K101" s="82">
        <f t="shared" si="283"/>
        <v>5.3807947019867547E-3</v>
      </c>
      <c r="L101" s="82">
        <f t="shared" si="284"/>
        <v>8.2781456953642391E-2</v>
      </c>
      <c r="M101" s="81">
        <f t="shared" si="285"/>
        <v>0.38161004210450561</v>
      </c>
      <c r="N101" s="84">
        <f t="shared" si="286"/>
        <v>6.0350249942066406E-2</v>
      </c>
      <c r="O101" s="84"/>
      <c r="P101" s="85">
        <f t="shared" si="266"/>
        <v>0.86403813685569575</v>
      </c>
      <c r="Q101" s="87">
        <f t="shared" si="267"/>
        <v>6.0350249942066406E-2</v>
      </c>
      <c r="R101" s="96">
        <f t="shared" si="268"/>
        <v>7.561161320223786E-2</v>
      </c>
      <c r="AB101" s="119">
        <f t="shared" si="213"/>
        <v>71.714285714285708</v>
      </c>
      <c r="AC101" s="120">
        <f>AVERAGE(G95:G101)</f>
        <v>9.8571428571428577</v>
      </c>
    </row>
    <row r="102" spans="1:29" ht="13.8" x14ac:dyDescent="0.25">
      <c r="A102" s="95">
        <v>43960</v>
      </c>
      <c r="B102" s="81">
        <v>30251</v>
      </c>
      <c r="C102" s="81">
        <v>1830</v>
      </c>
      <c r="D102" s="81">
        <v>26400</v>
      </c>
      <c r="E102" s="81"/>
      <c r="F102" s="81">
        <f t="shared" si="278"/>
        <v>44</v>
      </c>
      <c r="G102" s="81">
        <f t="shared" si="279"/>
        <v>7</v>
      </c>
      <c r="H102" s="81">
        <f t="shared" si="280"/>
        <v>300</v>
      </c>
      <c r="I102" s="81">
        <f t="shared" si="281"/>
        <v>2021</v>
      </c>
      <c r="J102" s="82">
        <f t="shared" si="282"/>
        <v>1.9331922036311053E-2</v>
      </c>
      <c r="K102" s="82">
        <f t="shared" si="283"/>
        <v>3.0647985989492119E-3</v>
      </c>
      <c r="L102" s="82">
        <f t="shared" si="284"/>
        <v>0.13134851138353765</v>
      </c>
      <c r="M102" s="81">
        <f t="shared" si="285"/>
        <v>0.14382446231574739</v>
      </c>
      <c r="N102" s="84">
        <f t="shared" si="286"/>
        <v>6.0493867971306736E-2</v>
      </c>
      <c r="O102" s="84"/>
      <c r="P102" s="85">
        <f t="shared" si="266"/>
        <v>0.8726984231926217</v>
      </c>
      <c r="Q102" s="87">
        <f t="shared" si="267"/>
        <v>6.0493867971306736E-2</v>
      </c>
      <c r="R102" s="96">
        <f t="shared" si="268"/>
        <v>6.6807708836071567E-2</v>
      </c>
      <c r="AB102" s="119">
        <f t="shared" si="213"/>
        <v>62</v>
      </c>
      <c r="AC102" s="120">
        <f t="shared" si="213"/>
        <v>9.7142857142857135</v>
      </c>
    </row>
    <row r="103" spans="1:29" ht="13.8" x14ac:dyDescent="0.25">
      <c r="A103" s="95">
        <v>43961</v>
      </c>
      <c r="B103" s="81">
        <v>30305</v>
      </c>
      <c r="C103" s="81">
        <v>1833</v>
      </c>
      <c r="D103" s="81">
        <v>26600</v>
      </c>
      <c r="E103" s="81"/>
      <c r="F103" s="81">
        <f t="shared" si="278"/>
        <v>54</v>
      </c>
      <c r="G103" s="81">
        <f t="shared" si="279"/>
        <v>3</v>
      </c>
      <c r="H103" s="81">
        <f t="shared" si="280"/>
        <v>200</v>
      </c>
      <c r="I103" s="81">
        <f t="shared" si="281"/>
        <v>1872</v>
      </c>
      <c r="J103" s="82">
        <f t="shared" si="282"/>
        <v>2.6813167431233333E-2</v>
      </c>
      <c r="K103" s="82">
        <f t="shared" si="283"/>
        <v>1.4844136566056407E-3</v>
      </c>
      <c r="L103" s="82">
        <f t="shared" si="284"/>
        <v>9.8960910440376054E-2</v>
      </c>
      <c r="M103" s="81">
        <f t="shared" si="285"/>
        <v>0.26694291319469243</v>
      </c>
      <c r="N103" s="84">
        <f t="shared" si="286"/>
        <v>6.0485068470549415E-2</v>
      </c>
      <c r="O103" s="84"/>
      <c r="P103" s="85">
        <f t="shared" si="266"/>
        <v>0.87774294670846398</v>
      </c>
      <c r="Q103" s="87">
        <f t="shared" si="267"/>
        <v>6.0485068470549415E-2</v>
      </c>
      <c r="R103" s="96">
        <f t="shared" si="268"/>
        <v>6.1771984820986559E-2</v>
      </c>
      <c r="AB103" s="119">
        <f t="shared" si="213"/>
        <v>57.142857142857146</v>
      </c>
      <c r="AC103" s="120">
        <f t="shared" si="213"/>
        <v>10.142857142857142</v>
      </c>
    </row>
    <row r="104" spans="1:29" ht="13.8" x14ac:dyDescent="0.25">
      <c r="A104" s="95">
        <v>43962</v>
      </c>
      <c r="B104" s="81">
        <v>30344</v>
      </c>
      <c r="C104" s="81">
        <v>1845</v>
      </c>
      <c r="D104" s="81">
        <v>26800</v>
      </c>
      <c r="E104" s="81"/>
      <c r="F104" s="81">
        <f t="shared" si="278"/>
        <v>39</v>
      </c>
      <c r="G104" s="81">
        <f t="shared" si="279"/>
        <v>12</v>
      </c>
      <c r="H104" s="81">
        <f t="shared" si="280"/>
        <v>200</v>
      </c>
      <c r="I104" s="81">
        <f t="shared" si="281"/>
        <v>1699</v>
      </c>
      <c r="J104" s="82">
        <f t="shared" si="282"/>
        <v>2.0906539613513742E-2</v>
      </c>
      <c r="K104" s="82">
        <f t="shared" si="283"/>
        <v>6.41025641025641E-3</v>
      </c>
      <c r="L104" s="82">
        <f t="shared" si="284"/>
        <v>0.10683760683760683</v>
      </c>
      <c r="M104" s="81">
        <f t="shared" si="285"/>
        <v>0.1846086894174421</v>
      </c>
      <c r="N104" s="84">
        <f t="shared" si="286"/>
        <v>6.0802794621671499E-2</v>
      </c>
      <c r="O104" s="84"/>
      <c r="P104" s="85">
        <f t="shared" si="266"/>
        <v>0.88320590561560774</v>
      </c>
      <c r="Q104" s="87">
        <f t="shared" si="267"/>
        <v>6.0802794621671499E-2</v>
      </c>
      <c r="R104" s="96">
        <f t="shared" si="268"/>
        <v>5.599129976272077E-2</v>
      </c>
      <c r="AB104" s="119">
        <f t="shared" si="213"/>
        <v>51.857142857142854</v>
      </c>
      <c r="AC104" s="120">
        <f t="shared" si="213"/>
        <v>8.7142857142857135</v>
      </c>
    </row>
    <row r="105" spans="1:29" ht="13.8" x14ac:dyDescent="0.25">
      <c r="A105" s="95">
        <v>43963</v>
      </c>
      <c r="B105" s="81">
        <v>30380</v>
      </c>
      <c r="C105" s="81">
        <v>1867</v>
      </c>
      <c r="D105" s="81">
        <v>26800</v>
      </c>
      <c r="E105" s="81"/>
      <c r="F105" s="81">
        <f t="shared" si="278"/>
        <v>36</v>
      </c>
      <c r="G105" s="81">
        <f t="shared" si="279"/>
        <v>22</v>
      </c>
      <c r="H105" s="81">
        <f t="shared" si="280"/>
        <v>0</v>
      </c>
      <c r="I105" s="81">
        <f t="shared" si="281"/>
        <v>1713</v>
      </c>
      <c r="J105" s="82">
        <f t="shared" si="282"/>
        <v>2.1263486651228999E-2</v>
      </c>
      <c r="K105" s="82">
        <f t="shared" si="283"/>
        <v>1.2948793407886992E-2</v>
      </c>
      <c r="L105" s="82">
        <f t="shared" si="284"/>
        <v>0</v>
      </c>
      <c r="M105" s="81">
        <f t="shared" si="285"/>
        <v>1.642121082747185</v>
      </c>
      <c r="N105" s="84">
        <f t="shared" si="286"/>
        <v>6.1454904542462149E-2</v>
      </c>
      <c r="O105" s="84"/>
      <c r="P105" s="85">
        <f t="shared" si="266"/>
        <v>0.8821593153390388</v>
      </c>
      <c r="Q105" s="87">
        <f t="shared" si="267"/>
        <v>6.1454904542462149E-2</v>
      </c>
      <c r="R105" s="96">
        <f t="shared" si="268"/>
        <v>5.638578011849904E-2</v>
      </c>
      <c r="AB105" s="119">
        <f t="shared" si="213"/>
        <v>53</v>
      </c>
      <c r="AC105" s="120">
        <f t="shared" si="213"/>
        <v>10.285714285714286</v>
      </c>
    </row>
    <row r="106" spans="1:29" ht="13.8" x14ac:dyDescent="0.25">
      <c r="A106" s="95">
        <v>43964</v>
      </c>
      <c r="B106" s="81">
        <v>30413</v>
      </c>
      <c r="C106" s="81">
        <v>1870</v>
      </c>
      <c r="D106" s="81">
        <v>27100</v>
      </c>
      <c r="E106" s="81"/>
      <c r="F106" s="81">
        <f t="shared" si="278"/>
        <v>33</v>
      </c>
      <c r="G106" s="81">
        <f t="shared" si="279"/>
        <v>3</v>
      </c>
      <c r="H106" s="81">
        <f t="shared" si="280"/>
        <v>300</v>
      </c>
      <c r="I106" s="81">
        <f t="shared" si="281"/>
        <v>1443</v>
      </c>
      <c r="J106" s="82">
        <f t="shared" si="282"/>
        <v>1.9332309829523754E-2</v>
      </c>
      <c r="K106" s="82">
        <f t="shared" si="283"/>
        <v>1.7513134851138354E-3</v>
      </c>
      <c r="L106" s="82">
        <f t="shared" si="284"/>
        <v>0.17513134851138354</v>
      </c>
      <c r="M106" s="81">
        <f t="shared" si="285"/>
        <v>0.10929454368968379</v>
      </c>
      <c r="N106" s="84">
        <f t="shared" si="286"/>
        <v>6.1486864169927331E-2</v>
      </c>
      <c r="O106" s="84"/>
      <c r="P106" s="85">
        <f t="shared" si="266"/>
        <v>0.89106632032354582</v>
      </c>
      <c r="Q106" s="87">
        <f t="shared" si="267"/>
        <v>6.1486864169927331E-2</v>
      </c>
      <c r="R106" s="96">
        <f t="shared" si="268"/>
        <v>4.7446815506526852E-2</v>
      </c>
      <c r="AB106" s="119">
        <f t="shared" si="213"/>
        <v>50.428571428571431</v>
      </c>
      <c r="AC106" s="120">
        <f t="shared" si="213"/>
        <v>9.2857142857142865</v>
      </c>
    </row>
    <row r="107" spans="1:29" ht="13.8" x14ac:dyDescent="0.25">
      <c r="A107" s="95">
        <v>43965</v>
      </c>
      <c r="B107" s="81">
        <v>30463</v>
      </c>
      <c r="C107" s="81">
        <v>1872</v>
      </c>
      <c r="D107" s="81">
        <v>27100</v>
      </c>
      <c r="E107" s="81"/>
      <c r="F107" s="81">
        <f t="shared" si="278"/>
        <v>50</v>
      </c>
      <c r="G107" s="81">
        <f t="shared" si="279"/>
        <v>2</v>
      </c>
      <c r="H107" s="81">
        <f t="shared" si="280"/>
        <v>0</v>
      </c>
      <c r="I107" s="81">
        <f t="shared" si="281"/>
        <v>1491</v>
      </c>
      <c r="J107" s="82">
        <f t="shared" si="282"/>
        <v>3.4772226900223795E-2</v>
      </c>
      <c r="K107" s="82">
        <f t="shared" si="283"/>
        <v>1.386001386001386E-3</v>
      </c>
      <c r="L107" s="82">
        <f t="shared" si="284"/>
        <v>0</v>
      </c>
      <c r="M107" s="81">
        <f t="shared" si="285"/>
        <v>25.088161708511468</v>
      </c>
      <c r="N107" s="84">
        <f t="shared" si="286"/>
        <v>6.1451597019334933E-2</v>
      </c>
      <c r="O107" s="84"/>
      <c r="P107" s="85">
        <f t="shared" si="266"/>
        <v>0.8896037816367397</v>
      </c>
      <c r="Q107" s="87">
        <f t="shared" si="267"/>
        <v>6.1451597019334933E-2</v>
      </c>
      <c r="R107" s="96">
        <f t="shared" si="268"/>
        <v>4.894462134392541E-2</v>
      </c>
      <c r="AB107" s="119">
        <f t="shared" si="213"/>
        <v>48.142857142857146</v>
      </c>
      <c r="AC107" s="120">
        <f t="shared" si="213"/>
        <v>8.8571428571428577</v>
      </c>
    </row>
    <row r="108" spans="1:29" ht="13.8" x14ac:dyDescent="0.25">
      <c r="A108" s="95">
        <v>43966</v>
      </c>
      <c r="B108" s="81">
        <v>30514</v>
      </c>
      <c r="C108" s="81">
        <v>1878</v>
      </c>
      <c r="D108" s="81">
        <v>27100</v>
      </c>
      <c r="E108" s="81"/>
      <c r="F108" s="81">
        <f t="shared" si="278"/>
        <v>51</v>
      </c>
      <c r="G108" s="81">
        <f t="shared" si="279"/>
        <v>6</v>
      </c>
      <c r="H108" s="81">
        <f t="shared" si="280"/>
        <v>0</v>
      </c>
      <c r="I108" s="81">
        <f t="shared" si="281"/>
        <v>1536</v>
      </c>
      <c r="J108" s="82">
        <f t="shared" si="282"/>
        <v>3.4326054063767986E-2</v>
      </c>
      <c r="K108" s="82">
        <f t="shared" si="283"/>
        <v>4.0241448692152921E-3</v>
      </c>
      <c r="L108" s="82">
        <f t="shared" si="284"/>
        <v>0</v>
      </c>
      <c r="M108" s="81">
        <f t="shared" si="285"/>
        <v>8.530024434846343</v>
      </c>
      <c r="N108" s="84">
        <f t="shared" si="286"/>
        <v>6.1545520089139411E-2</v>
      </c>
      <c r="O108" s="84"/>
      <c r="P108" s="85">
        <f t="shared" si="266"/>
        <v>0.88811692993380087</v>
      </c>
      <c r="Q108" s="87">
        <f t="shared" si="267"/>
        <v>6.1545520089139411E-2</v>
      </c>
      <c r="R108" s="96">
        <f t="shared" si="268"/>
        <v>5.0337549977059748E-2</v>
      </c>
      <c r="AB108" s="119">
        <f t="shared" ref="AB108:AC123" si="287">AVERAGE(F102:F108)</f>
        <v>43.857142857142854</v>
      </c>
      <c r="AC108" s="120">
        <f t="shared" si="287"/>
        <v>7.8571428571428568</v>
      </c>
    </row>
    <row r="109" spans="1:29" ht="13.8" x14ac:dyDescent="0.25">
      <c r="A109" s="95">
        <v>43967</v>
      </c>
      <c r="B109" s="81">
        <v>30572</v>
      </c>
      <c r="C109" s="81">
        <v>1879</v>
      </c>
      <c r="D109" s="81">
        <v>27400</v>
      </c>
      <c r="E109" s="81"/>
      <c r="F109" s="81">
        <f t="shared" si="278"/>
        <v>58</v>
      </c>
      <c r="G109" s="81">
        <f t="shared" si="279"/>
        <v>1</v>
      </c>
      <c r="H109" s="81">
        <f t="shared" si="280"/>
        <v>300</v>
      </c>
      <c r="I109" s="81">
        <f t="shared" si="281"/>
        <v>1293</v>
      </c>
      <c r="J109" s="82">
        <f t="shared" si="282"/>
        <v>3.7894021365745885E-2</v>
      </c>
      <c r="K109" s="82">
        <f t="shared" si="283"/>
        <v>6.5104166666666663E-4</v>
      </c>
      <c r="L109" s="82">
        <f t="shared" si="284"/>
        <v>0.1953125</v>
      </c>
      <c r="M109" s="81">
        <f t="shared" si="285"/>
        <v>0.1933728133481252</v>
      </c>
      <c r="N109" s="84">
        <f t="shared" si="286"/>
        <v>6.1461468009943739E-2</v>
      </c>
      <c r="O109" s="84"/>
      <c r="P109" s="85">
        <f t="shared" si="266"/>
        <v>0.89624493000130834</v>
      </c>
      <c r="Q109" s="87">
        <f t="shared" si="267"/>
        <v>6.1461468009943739E-2</v>
      </c>
      <c r="R109" s="96">
        <f t="shared" si="268"/>
        <v>4.2293601988747875E-2</v>
      </c>
      <c r="AB109" s="119">
        <f t="shared" si="287"/>
        <v>45.857142857142854</v>
      </c>
      <c r="AC109" s="120">
        <f t="shared" si="287"/>
        <v>7</v>
      </c>
    </row>
    <row r="110" spans="1:29" ht="13.8" x14ac:dyDescent="0.25">
      <c r="A110" s="95">
        <v>43968</v>
      </c>
      <c r="B110" s="81">
        <v>30587</v>
      </c>
      <c r="C110" s="81">
        <v>1881</v>
      </c>
      <c r="D110" s="81">
        <v>27500</v>
      </c>
      <c r="E110" s="81"/>
      <c r="F110" s="81">
        <f t="shared" si="278"/>
        <v>15</v>
      </c>
      <c r="G110" s="81">
        <f t="shared" si="279"/>
        <v>2</v>
      </c>
      <c r="H110" s="81">
        <f t="shared" si="280"/>
        <v>100</v>
      </c>
      <c r="I110" s="81">
        <f t="shared" si="281"/>
        <v>1206</v>
      </c>
      <c r="J110" s="82">
        <f t="shared" si="282"/>
        <v>1.1642053018220737E-2</v>
      </c>
      <c r="K110" s="82">
        <f t="shared" si="283"/>
        <v>1.5467904098994587E-3</v>
      </c>
      <c r="L110" s="82">
        <f t="shared" si="284"/>
        <v>7.7339520494972933E-2</v>
      </c>
      <c r="M110" s="81">
        <f t="shared" si="285"/>
        <v>0.14758014267215111</v>
      </c>
      <c r="N110" s="84">
        <f t="shared" si="286"/>
        <v>6.1496714290384807E-2</v>
      </c>
      <c r="O110" s="84"/>
      <c r="P110" s="85">
        <f t="shared" si="266"/>
        <v>0.89907477032726324</v>
      </c>
      <c r="Q110" s="87">
        <f t="shared" si="267"/>
        <v>6.1496714290384807E-2</v>
      </c>
      <c r="R110" s="96">
        <f t="shared" si="268"/>
        <v>3.9428515382351925E-2</v>
      </c>
      <c r="AB110" s="119">
        <f t="shared" si="287"/>
        <v>40.285714285714285</v>
      </c>
      <c r="AC110" s="120">
        <f t="shared" si="287"/>
        <v>6.8571428571428568</v>
      </c>
    </row>
    <row r="111" spans="1:29" ht="13.8" x14ac:dyDescent="0.25">
      <c r="A111" s="95">
        <v>43969</v>
      </c>
      <c r="B111" s="81">
        <v>30597</v>
      </c>
      <c r="C111" s="81">
        <v>1886</v>
      </c>
      <c r="D111" s="81">
        <v>27600</v>
      </c>
      <c r="E111" s="81"/>
      <c r="F111" s="81">
        <f t="shared" si="278"/>
        <v>10</v>
      </c>
      <c r="G111" s="81">
        <f t="shared" si="279"/>
        <v>5</v>
      </c>
      <c r="H111" s="81">
        <f t="shared" si="280"/>
        <v>100</v>
      </c>
      <c r="I111" s="81">
        <f t="shared" si="281"/>
        <v>1111</v>
      </c>
      <c r="J111" s="82">
        <f t="shared" si="282"/>
        <v>8.3212828827655093E-3</v>
      </c>
      <c r="K111" s="82">
        <f t="shared" si="283"/>
        <v>4.1459369817578775E-3</v>
      </c>
      <c r="L111" s="82">
        <f t="shared" si="284"/>
        <v>8.2918739635157543E-2</v>
      </c>
      <c r="M111" s="81">
        <f t="shared" si="285"/>
        <v>9.5575877682049573E-2</v>
      </c>
      <c r="N111" s="84">
        <f t="shared" si="286"/>
        <v>6.1640030068307351E-2</v>
      </c>
      <c r="O111" s="84"/>
      <c r="P111" s="85">
        <f t="shared" si="266"/>
        <v>0.90204922051181491</v>
      </c>
      <c r="Q111" s="87">
        <f t="shared" si="267"/>
        <v>6.1640030068307351E-2</v>
      </c>
      <c r="R111" s="96">
        <f t="shared" si="268"/>
        <v>3.6310749419877775E-2</v>
      </c>
      <c r="AB111" s="119">
        <f t="shared" si="287"/>
        <v>36.142857142857146</v>
      </c>
      <c r="AC111" s="120">
        <f t="shared" si="287"/>
        <v>5.8571428571428568</v>
      </c>
    </row>
    <row r="112" spans="1:29" ht="13.8" x14ac:dyDescent="0.25">
      <c r="A112" s="95">
        <v>43970</v>
      </c>
      <c r="B112" s="81">
        <v>30618</v>
      </c>
      <c r="C112" s="81">
        <v>1891</v>
      </c>
      <c r="D112" s="81">
        <v>27700</v>
      </c>
      <c r="E112" s="81"/>
      <c r="F112" s="81">
        <f t="shared" si="278"/>
        <v>21</v>
      </c>
      <c r="G112" s="81">
        <f t="shared" si="279"/>
        <v>5</v>
      </c>
      <c r="H112" s="81">
        <f t="shared" si="280"/>
        <v>100</v>
      </c>
      <c r="I112" s="81">
        <f t="shared" si="281"/>
        <v>1027</v>
      </c>
      <c r="J112" s="82">
        <f t="shared" si="282"/>
        <v>1.8968951814433185E-2</v>
      </c>
      <c r="K112" s="82">
        <f t="shared" si="283"/>
        <v>4.5004500450045006E-3</v>
      </c>
      <c r="L112" s="82">
        <f t="shared" si="284"/>
        <v>9.0009000900090008E-2</v>
      </c>
      <c r="M112" s="81">
        <f t="shared" si="285"/>
        <v>0.2007095758650978</v>
      </c>
      <c r="N112" s="84">
        <f t="shared" si="286"/>
        <v>6.1761055588216082E-2</v>
      </c>
      <c r="O112" s="84"/>
      <c r="P112" s="85">
        <f t="shared" si="266"/>
        <v>0.90469658370892936</v>
      </c>
      <c r="Q112" s="87">
        <f t="shared" si="267"/>
        <v>6.1761055588216082E-2</v>
      </c>
      <c r="R112" s="96">
        <f t="shared" si="268"/>
        <v>3.3542360702854546E-2</v>
      </c>
      <c r="AB112" s="119">
        <f t="shared" si="287"/>
        <v>34</v>
      </c>
      <c r="AC112" s="120">
        <f t="shared" si="287"/>
        <v>3.4285714285714284</v>
      </c>
    </row>
    <row r="113" spans="1:29" ht="13.8" x14ac:dyDescent="0.25">
      <c r="A113" s="95">
        <v>43971</v>
      </c>
      <c r="B113" s="81">
        <v>30658</v>
      </c>
      <c r="C113" s="81">
        <v>1892</v>
      </c>
      <c r="D113" s="81">
        <v>27800</v>
      </c>
      <c r="E113" s="81"/>
      <c r="F113" s="81">
        <f t="shared" si="278"/>
        <v>40</v>
      </c>
      <c r="G113" s="81">
        <f t="shared" si="279"/>
        <v>1</v>
      </c>
      <c r="H113" s="81">
        <f t="shared" si="280"/>
        <v>100</v>
      </c>
      <c r="I113" s="81">
        <f t="shared" si="281"/>
        <v>966</v>
      </c>
      <c r="J113" s="82">
        <f t="shared" si="282"/>
        <v>3.9086672756713035E-2</v>
      </c>
      <c r="K113" s="82">
        <f t="shared" si="283"/>
        <v>9.7370983446932818E-4</v>
      </c>
      <c r="L113" s="82">
        <f t="shared" si="284"/>
        <v>9.7370983446932818E-2</v>
      </c>
      <c r="M113" s="81">
        <f t="shared" si="285"/>
        <v>0.39744567248657708</v>
      </c>
      <c r="N113" s="84">
        <f t="shared" si="286"/>
        <v>6.1713092830582558E-2</v>
      </c>
      <c r="O113" s="84"/>
      <c r="P113" s="85">
        <f t="shared" si="266"/>
        <v>0.90677800247896145</v>
      </c>
      <c r="Q113" s="87">
        <f t="shared" si="267"/>
        <v>6.1713092830582558E-2</v>
      </c>
      <c r="R113" s="96">
        <f t="shared" si="268"/>
        <v>3.1508904690455974E-2</v>
      </c>
      <c r="AB113" s="119">
        <f t="shared" si="287"/>
        <v>35</v>
      </c>
      <c r="AC113" s="120">
        <f t="shared" si="287"/>
        <v>3.1428571428571428</v>
      </c>
    </row>
    <row r="114" spans="1:29" ht="13.8" x14ac:dyDescent="0.25">
      <c r="A114" s="95">
        <v>43972</v>
      </c>
      <c r="B114" s="81">
        <v>30694</v>
      </c>
      <c r="C114" s="81">
        <v>1898</v>
      </c>
      <c r="D114" s="81">
        <v>27900</v>
      </c>
      <c r="E114" s="81"/>
      <c r="F114" s="81">
        <f t="shared" si="278"/>
        <v>36</v>
      </c>
      <c r="G114" s="81">
        <f t="shared" si="279"/>
        <v>6</v>
      </c>
      <c r="H114" s="81">
        <f t="shared" si="280"/>
        <v>100</v>
      </c>
      <c r="I114" s="81">
        <f t="shared" si="281"/>
        <v>896</v>
      </c>
      <c r="J114" s="82">
        <f t="shared" si="282"/>
        <v>3.7399564387607595E-2</v>
      </c>
      <c r="K114" s="82">
        <f t="shared" si="283"/>
        <v>6.2111801242236021E-3</v>
      </c>
      <c r="L114" s="82">
        <f t="shared" si="284"/>
        <v>0.10351966873706005</v>
      </c>
      <c r="M114" s="81">
        <f t="shared" si="285"/>
        <v>0.34082999243800882</v>
      </c>
      <c r="N114" s="84">
        <f t="shared" si="286"/>
        <v>6.1836189483286633E-2</v>
      </c>
      <c r="O114" s="84"/>
      <c r="P114" s="85">
        <f t="shared" si="266"/>
        <v>0.90897243760995639</v>
      </c>
      <c r="Q114" s="87">
        <f t="shared" si="267"/>
        <v>6.1836189483286633E-2</v>
      </c>
      <c r="R114" s="96">
        <f t="shared" si="268"/>
        <v>2.9191372906756996E-2</v>
      </c>
      <c r="AB114" s="119">
        <f t="shared" si="287"/>
        <v>33</v>
      </c>
      <c r="AC114" s="120">
        <f t="shared" si="287"/>
        <v>3.7142857142857144</v>
      </c>
    </row>
    <row r="115" spans="1:29" ht="13.8" x14ac:dyDescent="0.25">
      <c r="A115" s="95">
        <v>43973</v>
      </c>
      <c r="B115" s="81">
        <v>30707</v>
      </c>
      <c r="C115" s="81">
        <v>1903</v>
      </c>
      <c r="D115" s="81">
        <v>27900</v>
      </c>
      <c r="E115" s="81"/>
      <c r="F115" s="81">
        <f t="shared" si="278"/>
        <v>13</v>
      </c>
      <c r="G115" s="81">
        <f t="shared" si="279"/>
        <v>5</v>
      </c>
      <c r="H115" s="81">
        <f t="shared" si="280"/>
        <v>0</v>
      </c>
      <c r="I115" s="81">
        <f t="shared" si="281"/>
        <v>904</v>
      </c>
      <c r="J115" s="82">
        <f t="shared" si="282"/>
        <v>1.4560568271292883E-2</v>
      </c>
      <c r="K115" s="82">
        <f t="shared" si="283"/>
        <v>5.580357142857143E-3</v>
      </c>
      <c r="L115" s="82">
        <f t="shared" si="284"/>
        <v>0</v>
      </c>
      <c r="M115" s="81">
        <f t="shared" si="285"/>
        <v>2.6092538342156848</v>
      </c>
      <c r="N115" s="84">
        <f t="shared" si="286"/>
        <v>6.1972840069039629E-2</v>
      </c>
      <c r="O115" s="84"/>
      <c r="P115" s="85">
        <f t="shared" si="266"/>
        <v>0.90858761845833202</v>
      </c>
      <c r="Q115" s="87">
        <f t="shared" si="267"/>
        <v>6.1972840069039629E-2</v>
      </c>
      <c r="R115" s="96">
        <f t="shared" si="268"/>
        <v>2.9439541472628394E-2</v>
      </c>
      <c r="AB115" s="119">
        <f t="shared" si="287"/>
        <v>27.571428571428573</v>
      </c>
      <c r="AC115" s="120">
        <f t="shared" si="287"/>
        <v>3.5714285714285716</v>
      </c>
    </row>
    <row r="116" spans="1:29" ht="13.8" x14ac:dyDescent="0.25">
      <c r="A116" s="95">
        <v>43974</v>
      </c>
      <c r="B116" s="81">
        <v>30725</v>
      </c>
      <c r="C116" s="81">
        <v>1905</v>
      </c>
      <c r="D116" s="81">
        <v>28000</v>
      </c>
      <c r="E116" s="81"/>
      <c r="F116" s="81">
        <f t="shared" si="278"/>
        <v>18</v>
      </c>
      <c r="G116" s="81">
        <f t="shared" si="279"/>
        <v>2</v>
      </c>
      <c r="H116" s="81">
        <f t="shared" si="280"/>
        <v>100</v>
      </c>
      <c r="I116" s="81">
        <f t="shared" si="281"/>
        <v>820</v>
      </c>
      <c r="J116" s="82">
        <f t="shared" si="282"/>
        <v>1.9982402916516179E-2</v>
      </c>
      <c r="K116" s="82">
        <f t="shared" si="283"/>
        <v>2.2123893805309734E-3</v>
      </c>
      <c r="L116" s="82">
        <f t="shared" si="284"/>
        <v>0.11061946902654868</v>
      </c>
      <c r="M116" s="81">
        <f t="shared" si="285"/>
        <v>0.17709894349539829</v>
      </c>
      <c r="N116" s="84">
        <f t="shared" si="286"/>
        <v>6.2001627339300244E-2</v>
      </c>
      <c r="O116" s="84"/>
      <c r="P116" s="85">
        <f t="shared" si="266"/>
        <v>0.91131000813669649</v>
      </c>
      <c r="Q116" s="87">
        <f t="shared" si="267"/>
        <v>6.2001627339300244E-2</v>
      </c>
      <c r="R116" s="96">
        <f t="shared" si="268"/>
        <v>2.668836452400325E-2</v>
      </c>
      <c r="AB116" s="119">
        <f t="shared" si="287"/>
        <v>21.857142857142858</v>
      </c>
      <c r="AC116" s="120">
        <f t="shared" si="287"/>
        <v>3.7142857142857144</v>
      </c>
    </row>
    <row r="117" spans="1:29" ht="13.8" x14ac:dyDescent="0.25">
      <c r="A117" s="95">
        <v>43975</v>
      </c>
      <c r="B117" s="81">
        <v>30736</v>
      </c>
      <c r="C117" s="81">
        <v>1906</v>
      </c>
      <c r="D117" s="81">
        <v>28100</v>
      </c>
      <c r="E117" s="81"/>
      <c r="F117" s="81">
        <f t="shared" si="278"/>
        <v>11</v>
      </c>
      <c r="G117" s="81">
        <f t="shared" si="279"/>
        <v>1</v>
      </c>
      <c r="H117" s="81">
        <f t="shared" si="280"/>
        <v>100</v>
      </c>
      <c r="I117" s="81">
        <f t="shared" si="281"/>
        <v>730</v>
      </c>
      <c r="J117" s="82">
        <f t="shared" si="282"/>
        <v>1.3462427462303648E-2</v>
      </c>
      <c r="K117" s="82">
        <f t="shared" si="283"/>
        <v>1.2195121951219512E-3</v>
      </c>
      <c r="L117" s="82">
        <f t="shared" si="284"/>
        <v>0.12195121951219512</v>
      </c>
      <c r="M117" s="81">
        <f t="shared" si="285"/>
        <v>0.10929891603058407</v>
      </c>
      <c r="N117" s="84">
        <f t="shared" si="286"/>
        <v>6.2011972930765227E-2</v>
      </c>
      <c r="O117" s="84"/>
      <c r="P117" s="85">
        <f t="shared" si="266"/>
        <v>0.91423737636647584</v>
      </c>
      <c r="Q117" s="87">
        <f t="shared" si="267"/>
        <v>6.2011972930765227E-2</v>
      </c>
      <c r="R117" s="96">
        <f t="shared" si="268"/>
        <v>2.3750650702758946E-2</v>
      </c>
      <c r="AB117" s="119">
        <f t="shared" si="287"/>
        <v>21.285714285714285</v>
      </c>
      <c r="AC117" s="120">
        <f>AVERAGE(G111:G117)</f>
        <v>3.5714285714285716</v>
      </c>
    </row>
    <row r="118" spans="1:29" ht="13.8" x14ac:dyDescent="0.25">
      <c r="A118" s="95">
        <v>43976</v>
      </c>
      <c r="B118" s="81">
        <v>30746</v>
      </c>
      <c r="C118" s="81">
        <v>1913</v>
      </c>
      <c r="D118" s="81">
        <v>28200</v>
      </c>
      <c r="E118" s="81"/>
      <c r="F118" s="81">
        <f t="shared" si="278"/>
        <v>10</v>
      </c>
      <c r="G118" s="81">
        <f t="shared" si="279"/>
        <v>7</v>
      </c>
      <c r="H118" s="81">
        <f t="shared" si="280"/>
        <v>100</v>
      </c>
      <c r="I118" s="81">
        <f t="shared" si="281"/>
        <v>633</v>
      </c>
      <c r="J118" s="82">
        <f t="shared" si="282"/>
        <v>1.3747452801837206E-2</v>
      </c>
      <c r="K118" s="82">
        <f t="shared" si="283"/>
        <v>9.5890410958904115E-3</v>
      </c>
      <c r="L118" s="82">
        <f t="shared" si="284"/>
        <v>0.13698630136986301</v>
      </c>
      <c r="M118" s="81">
        <f t="shared" si="285"/>
        <v>9.3791033134029547E-2</v>
      </c>
      <c r="N118" s="84">
        <f t="shared" si="286"/>
        <v>6.2219475704156639E-2</v>
      </c>
      <c r="O118" s="84"/>
      <c r="P118" s="85">
        <f t="shared" si="266"/>
        <v>0.91719248032264356</v>
      </c>
      <c r="Q118" s="87">
        <f t="shared" si="267"/>
        <v>6.2219475704156639E-2</v>
      </c>
      <c r="R118" s="96">
        <f t="shared" si="268"/>
        <v>2.0588043973199799E-2</v>
      </c>
      <c r="AB118" s="119">
        <f t="shared" si="287"/>
        <v>21.285714285714285</v>
      </c>
      <c r="AC118" s="120">
        <f t="shared" si="287"/>
        <v>3.8571428571428572</v>
      </c>
    </row>
    <row r="119" spans="1:29" ht="13.8" x14ac:dyDescent="0.25">
      <c r="A119" s="95">
        <v>43977</v>
      </c>
      <c r="B119" s="81">
        <v>30761</v>
      </c>
      <c r="C119" s="81">
        <v>1915</v>
      </c>
      <c r="D119" s="81">
        <v>28200</v>
      </c>
      <c r="E119" s="81"/>
      <c r="F119" s="81">
        <f t="shared" si="278"/>
        <v>15</v>
      </c>
      <c r="G119" s="81">
        <f t="shared" si="279"/>
        <v>2</v>
      </c>
      <c r="H119" s="81">
        <f t="shared" si="280"/>
        <v>0</v>
      </c>
      <c r="I119" s="81">
        <f t="shared" si="281"/>
        <v>646</v>
      </c>
      <c r="J119" s="82">
        <f t="shared" si="282"/>
        <v>2.378116630896435E-2</v>
      </c>
      <c r="K119" s="82">
        <f t="shared" si="283"/>
        <v>3.1595576619273301E-3</v>
      </c>
      <c r="L119" s="82">
        <f t="shared" si="284"/>
        <v>0</v>
      </c>
      <c r="M119" s="81">
        <f t="shared" si="285"/>
        <v>7.5267391367872172</v>
      </c>
      <c r="N119" s="84">
        <f t="shared" si="286"/>
        <v>6.2254152985923732E-2</v>
      </c>
      <c r="O119" s="84"/>
      <c r="P119" s="85">
        <f t="shared" si="266"/>
        <v>0.91674522934885083</v>
      </c>
      <c r="Q119" s="87">
        <f t="shared" si="267"/>
        <v>6.2254152985923732E-2</v>
      </c>
      <c r="R119" s="96">
        <f t="shared" si="268"/>
        <v>2.1000617665225429E-2</v>
      </c>
      <c r="AB119" s="119">
        <f t="shared" si="287"/>
        <v>20.428571428571427</v>
      </c>
      <c r="AC119" s="120">
        <f t="shared" si="287"/>
        <v>3.4285714285714284</v>
      </c>
    </row>
    <row r="120" spans="1:29" ht="13.8" x14ac:dyDescent="0.25">
      <c r="A120" s="95">
        <v>43978</v>
      </c>
      <c r="B120" s="81">
        <v>30776</v>
      </c>
      <c r="C120" s="81">
        <v>1917</v>
      </c>
      <c r="D120" s="81">
        <v>28300</v>
      </c>
      <c r="E120" s="81"/>
      <c r="F120" s="81">
        <f t="shared" si="278"/>
        <v>15</v>
      </c>
      <c r="G120" s="81">
        <f t="shared" si="279"/>
        <v>2</v>
      </c>
      <c r="H120" s="81">
        <f t="shared" si="280"/>
        <v>100</v>
      </c>
      <c r="I120" s="81">
        <f t="shared" si="281"/>
        <v>559</v>
      </c>
      <c r="J120" s="82">
        <f t="shared" si="282"/>
        <v>2.3302638478319475E-2</v>
      </c>
      <c r="K120" s="82">
        <f t="shared" si="283"/>
        <v>3.0959752321981426E-3</v>
      </c>
      <c r="L120" s="82">
        <f t="shared" si="284"/>
        <v>0.15479876160990713</v>
      </c>
      <c r="M120" s="81">
        <f t="shared" si="285"/>
        <v>0.14758337702935664</v>
      </c>
      <c r="N120" s="84">
        <f t="shared" si="286"/>
        <v>6.2288796464777751E-2</v>
      </c>
      <c r="O120" s="84"/>
      <c r="P120" s="85">
        <f t="shared" si="266"/>
        <v>0.91954769950610871</v>
      </c>
      <c r="Q120" s="87">
        <f t="shared" si="267"/>
        <v>6.2288796464777751E-2</v>
      </c>
      <c r="R120" s="96">
        <f t="shared" si="268"/>
        <v>1.8163504029113486E-2</v>
      </c>
      <c r="AB120" s="119">
        <f t="shared" si="287"/>
        <v>16.857142857142858</v>
      </c>
      <c r="AC120" s="120">
        <f t="shared" si="287"/>
        <v>3.5714285714285716</v>
      </c>
    </row>
    <row r="121" spans="1:29" ht="13.8" x14ac:dyDescent="0.25">
      <c r="A121" s="95">
        <v>43979</v>
      </c>
      <c r="B121" s="81">
        <v>30796</v>
      </c>
      <c r="C121" s="81">
        <v>1919</v>
      </c>
      <c r="D121" s="81">
        <v>28300</v>
      </c>
      <c r="E121" s="81"/>
      <c r="F121" s="81">
        <f t="shared" si="278"/>
        <v>20</v>
      </c>
      <c r="G121" s="81">
        <f t="shared" si="279"/>
        <v>2</v>
      </c>
      <c r="H121" s="81">
        <f t="shared" si="280"/>
        <v>0</v>
      </c>
      <c r="I121" s="81">
        <f t="shared" si="281"/>
        <v>577</v>
      </c>
      <c r="J121" s="82">
        <f t="shared" si="282"/>
        <v>3.590585722243389E-2</v>
      </c>
      <c r="K121" s="82">
        <f t="shared" si="283"/>
        <v>3.5778175313059034E-3</v>
      </c>
      <c r="L121" s="82">
        <f t="shared" si="284"/>
        <v>0</v>
      </c>
      <c r="M121" s="81">
        <f t="shared" si="285"/>
        <v>10.035687093670273</v>
      </c>
      <c r="N121" s="84">
        <f t="shared" si="286"/>
        <v>6.2313287439927263E-2</v>
      </c>
      <c r="O121" s="84"/>
      <c r="P121" s="85">
        <f t="shared" si="266"/>
        <v>0.91895051305364328</v>
      </c>
      <c r="Q121" s="87">
        <f t="shared" si="267"/>
        <v>6.2313287439927263E-2</v>
      </c>
      <c r="R121" s="96">
        <f t="shared" si="268"/>
        <v>1.8736199506429463E-2</v>
      </c>
      <c r="AB121" s="119">
        <f t="shared" si="287"/>
        <v>14.571428571428571</v>
      </c>
      <c r="AC121" s="120">
        <f t="shared" si="287"/>
        <v>3</v>
      </c>
    </row>
    <row r="122" spans="1:29" ht="13.8" x14ac:dyDescent="0.25">
      <c r="A122" s="95">
        <v>43980</v>
      </c>
      <c r="B122" s="81">
        <v>30828</v>
      </c>
      <c r="C122" s="81">
        <v>1919</v>
      </c>
      <c r="D122" s="81">
        <v>28300</v>
      </c>
      <c r="E122" s="81"/>
      <c r="F122" s="81">
        <f t="shared" ref="F122:F134" si="288">B122-B121</f>
        <v>32</v>
      </c>
      <c r="G122" s="81">
        <f t="shared" ref="G122:G134" si="289">C122-C121</f>
        <v>0</v>
      </c>
      <c r="H122" s="81">
        <f t="shared" ref="H122:H134" si="290">D122-D121</f>
        <v>0</v>
      </c>
      <c r="I122" s="81">
        <f t="shared" ref="I122:I134" si="291">B122-C122-D122</f>
        <v>609</v>
      </c>
      <c r="J122" s="82">
        <f t="shared" ref="J122:J134" si="292">F122/I121*$B$2/($B$2-B121)</f>
        <v>5.5657319198595526E-2</v>
      </c>
      <c r="K122" s="82">
        <f t="shared" ref="K122:K134" si="293">G122/I121</f>
        <v>0</v>
      </c>
      <c r="L122" s="82">
        <f t="shared" ref="L122:L134" si="294">H122/I121</f>
        <v>0</v>
      </c>
      <c r="M122" s="81" t="e">
        <f t="shared" ref="M122:M134" si="295">J122/(K122+L122)</f>
        <v>#DIV/0!</v>
      </c>
      <c r="N122" s="84">
        <f t="shared" ref="N122:N134" si="296">C122/B122</f>
        <v>6.2248605164136502E-2</v>
      </c>
      <c r="O122" s="84"/>
      <c r="P122" s="85">
        <f t="shared" si="266"/>
        <v>0.91799662644349289</v>
      </c>
      <c r="Q122" s="87">
        <f t="shared" si="267"/>
        <v>6.2248605164136502E-2</v>
      </c>
      <c r="R122" s="96">
        <f t="shared" si="268"/>
        <v>1.9754768392370559E-2</v>
      </c>
      <c r="AB122" s="119">
        <f t="shared" si="287"/>
        <v>17.285714285714285</v>
      </c>
      <c r="AC122" s="120">
        <f t="shared" si="287"/>
        <v>2.2857142857142856</v>
      </c>
    </row>
    <row r="123" spans="1:29" ht="13.8" x14ac:dyDescent="0.25">
      <c r="A123" s="95">
        <v>43981</v>
      </c>
      <c r="B123" s="81">
        <v>30845</v>
      </c>
      <c r="C123" s="81">
        <v>1919</v>
      </c>
      <c r="D123" s="81">
        <v>28400</v>
      </c>
      <c r="E123" s="81"/>
      <c r="F123" s="81">
        <f t="shared" si="288"/>
        <v>17</v>
      </c>
      <c r="G123" s="81">
        <f t="shared" si="289"/>
        <v>0</v>
      </c>
      <c r="H123" s="81">
        <f t="shared" si="290"/>
        <v>100</v>
      </c>
      <c r="I123" s="81">
        <f t="shared" si="291"/>
        <v>526</v>
      </c>
      <c r="J123" s="82">
        <f t="shared" si="292"/>
        <v>2.8014402187428986E-2</v>
      </c>
      <c r="K123" s="82">
        <f t="shared" si="293"/>
        <v>0</v>
      </c>
      <c r="L123" s="82">
        <f t="shared" si="294"/>
        <v>0.16420361247947454</v>
      </c>
      <c r="M123" s="81">
        <f t="shared" si="295"/>
        <v>0.17060770932144254</v>
      </c>
      <c r="N123" s="84">
        <f t="shared" si="296"/>
        <v>6.2214297292916193E-2</v>
      </c>
      <c r="O123" s="84"/>
      <c r="P123" s="85">
        <f t="shared" si="266"/>
        <v>0.92073269573674821</v>
      </c>
      <c r="Q123" s="87">
        <f t="shared" si="267"/>
        <v>6.2214297292916193E-2</v>
      </c>
      <c r="R123" s="96">
        <f t="shared" si="268"/>
        <v>1.7053006970335627E-2</v>
      </c>
      <c r="AB123" s="119">
        <f t="shared" si="287"/>
        <v>17.142857142857142</v>
      </c>
      <c r="AC123" s="120">
        <f t="shared" si="287"/>
        <v>2</v>
      </c>
    </row>
    <row r="124" spans="1:29" ht="13.8" x14ac:dyDescent="0.25">
      <c r="A124" s="95">
        <v>43982</v>
      </c>
      <c r="B124" s="81">
        <v>30862</v>
      </c>
      <c r="C124" s="81">
        <v>1920</v>
      </c>
      <c r="D124" s="81">
        <v>28500</v>
      </c>
      <c r="E124" s="81"/>
      <c r="F124" s="81">
        <f t="shared" si="288"/>
        <v>17</v>
      </c>
      <c r="G124" s="81">
        <f t="shared" si="289"/>
        <v>1</v>
      </c>
      <c r="H124" s="81">
        <f t="shared" si="290"/>
        <v>100</v>
      </c>
      <c r="I124" s="81">
        <f t="shared" si="291"/>
        <v>442</v>
      </c>
      <c r="J124" s="82">
        <f t="shared" si="292"/>
        <v>3.2434989665284991E-2</v>
      </c>
      <c r="K124" s="82">
        <f t="shared" si="293"/>
        <v>1.9011406844106464E-3</v>
      </c>
      <c r="L124" s="82">
        <f t="shared" si="294"/>
        <v>0.19011406844106463</v>
      </c>
      <c r="M124" s="81">
        <f t="shared" si="295"/>
        <v>0.16891885706871196</v>
      </c>
      <c r="N124" s="84">
        <f t="shared" si="296"/>
        <v>6.2212429524982175E-2</v>
      </c>
      <c r="O124" s="84"/>
      <c r="P124" s="85">
        <f t="shared" si="266"/>
        <v>0.92346575076145421</v>
      </c>
      <c r="Q124" s="87">
        <f t="shared" si="267"/>
        <v>6.2212429524982175E-2</v>
      </c>
      <c r="R124" s="96">
        <f t="shared" si="268"/>
        <v>1.432181971356361E-2</v>
      </c>
      <c r="AB124" s="119">
        <f t="shared" ref="AB124:AC139" si="297">AVERAGE(F118:F124)</f>
        <v>18</v>
      </c>
      <c r="AC124" s="120">
        <f t="shared" si="297"/>
        <v>2</v>
      </c>
    </row>
    <row r="125" spans="1:29" ht="13.8" x14ac:dyDescent="0.25">
      <c r="A125" s="95">
        <v>43983</v>
      </c>
      <c r="B125" s="81">
        <v>30871</v>
      </c>
      <c r="C125" s="81">
        <v>1920</v>
      </c>
      <c r="D125" s="81">
        <v>28500</v>
      </c>
      <c r="E125" s="81"/>
      <c r="F125" s="81">
        <f t="shared" si="288"/>
        <v>9</v>
      </c>
      <c r="G125" s="81">
        <f t="shared" si="289"/>
        <v>0</v>
      </c>
      <c r="H125" s="81">
        <f t="shared" si="290"/>
        <v>0</v>
      </c>
      <c r="I125" s="81">
        <f t="shared" si="291"/>
        <v>451</v>
      </c>
      <c r="J125" s="82">
        <f t="shared" si="292"/>
        <v>2.0434860761620103E-2</v>
      </c>
      <c r="K125" s="82">
        <f t="shared" si="293"/>
        <v>0</v>
      </c>
      <c r="L125" s="82">
        <f t="shared" si="294"/>
        <v>0</v>
      </c>
      <c r="M125" s="81" t="e">
        <f t="shared" si="295"/>
        <v>#DIV/0!</v>
      </c>
      <c r="N125" s="84">
        <f t="shared" si="296"/>
        <v>6.2194292377959898E-2</v>
      </c>
      <c r="O125" s="84"/>
      <c r="P125" s="85">
        <f t="shared" si="266"/>
        <v>0.9231965274853422</v>
      </c>
      <c r="Q125" s="87">
        <f t="shared" si="267"/>
        <v>6.2194292377959898E-2</v>
      </c>
      <c r="R125" s="96">
        <f t="shared" si="268"/>
        <v>1.4609180136697875E-2</v>
      </c>
      <c r="AB125" s="119">
        <f t="shared" si="297"/>
        <v>17.857142857142858</v>
      </c>
      <c r="AC125" s="120">
        <f t="shared" si="297"/>
        <v>1</v>
      </c>
    </row>
    <row r="126" spans="1:29" ht="13.8" x14ac:dyDescent="0.25">
      <c r="A126" s="95">
        <v>43984</v>
      </c>
      <c r="B126" s="81">
        <v>30874</v>
      </c>
      <c r="C126" s="81">
        <v>1920</v>
      </c>
      <c r="D126" s="81">
        <v>28500</v>
      </c>
      <c r="E126" s="81"/>
      <c r="F126" s="81">
        <f t="shared" si="288"/>
        <v>3</v>
      </c>
      <c r="G126" s="81">
        <f t="shared" si="289"/>
        <v>0</v>
      </c>
      <c r="H126" s="81">
        <f t="shared" si="290"/>
        <v>0</v>
      </c>
      <c r="I126" s="81">
        <f t="shared" si="291"/>
        <v>454</v>
      </c>
      <c r="J126" s="82">
        <f t="shared" si="292"/>
        <v>6.6756968831591205E-3</v>
      </c>
      <c r="K126" s="82">
        <f t="shared" si="293"/>
        <v>0</v>
      </c>
      <c r="L126" s="82">
        <f t="shared" si="294"/>
        <v>0</v>
      </c>
      <c r="M126" s="81" t="e">
        <f t="shared" si="295"/>
        <v>#DIV/0!</v>
      </c>
      <c r="N126" s="84">
        <f t="shared" si="296"/>
        <v>6.2188249012113755E-2</v>
      </c>
      <c r="O126" s="84"/>
      <c r="P126" s="85">
        <f t="shared" si="266"/>
        <v>0.92310682127356347</v>
      </c>
      <c r="Q126" s="87">
        <f t="shared" si="267"/>
        <v>6.2188249012113755E-2</v>
      </c>
      <c r="R126" s="96">
        <f t="shared" si="268"/>
        <v>1.4704929714322801E-2</v>
      </c>
      <c r="AB126" s="119">
        <f t="shared" si="297"/>
        <v>16.142857142857142</v>
      </c>
      <c r="AC126" s="120">
        <f t="shared" si="297"/>
        <v>0.7142857142857143</v>
      </c>
    </row>
    <row r="127" spans="1:29" ht="13.8" x14ac:dyDescent="0.25">
      <c r="A127" s="95">
        <v>43985</v>
      </c>
      <c r="B127" s="81">
        <v>30893</v>
      </c>
      <c r="C127" s="81">
        <v>1921</v>
      </c>
      <c r="D127" s="81">
        <v>28600</v>
      </c>
      <c r="E127" s="81"/>
      <c r="F127" s="81">
        <f t="shared" si="288"/>
        <v>19</v>
      </c>
      <c r="G127" s="81">
        <f t="shared" si="289"/>
        <v>1</v>
      </c>
      <c r="H127" s="81">
        <f t="shared" si="290"/>
        <v>100</v>
      </c>
      <c r="I127" s="81">
        <f t="shared" si="291"/>
        <v>372</v>
      </c>
      <c r="J127" s="82">
        <f t="shared" si="292"/>
        <v>4.2000048819191525E-2</v>
      </c>
      <c r="K127" s="82">
        <f t="shared" si="293"/>
        <v>2.2026431718061676E-3</v>
      </c>
      <c r="L127" s="82">
        <f t="shared" si="294"/>
        <v>0.22026431718061673</v>
      </c>
      <c r="M127" s="81">
        <f t="shared" si="295"/>
        <v>0.1887922986526035</v>
      </c>
      <c r="N127" s="84">
        <f t="shared" si="296"/>
        <v>6.2182371410999256E-2</v>
      </c>
      <c r="O127" s="84"/>
      <c r="P127" s="85">
        <f t="shared" si="266"/>
        <v>0.92577606577541838</v>
      </c>
      <c r="Q127" s="87">
        <f t="shared" si="267"/>
        <v>6.2182371410999256E-2</v>
      </c>
      <c r="R127" s="96">
        <f t="shared" si="268"/>
        <v>1.2041562813582374E-2</v>
      </c>
      <c r="AB127" s="119">
        <f t="shared" si="297"/>
        <v>16.714285714285715</v>
      </c>
      <c r="AC127" s="120">
        <f t="shared" si="297"/>
        <v>0.5714285714285714</v>
      </c>
    </row>
    <row r="128" spans="1:29" ht="13.8" x14ac:dyDescent="0.25">
      <c r="A128" s="95">
        <v>43986</v>
      </c>
      <c r="B128" s="81">
        <v>30913</v>
      </c>
      <c r="C128" s="81">
        <v>1921</v>
      </c>
      <c r="D128" s="81">
        <v>28600</v>
      </c>
      <c r="E128" s="81"/>
      <c r="F128" s="81">
        <f t="shared" si="288"/>
        <v>20</v>
      </c>
      <c r="G128" s="81">
        <f t="shared" si="289"/>
        <v>0</v>
      </c>
      <c r="H128" s="81">
        <f t="shared" si="290"/>
        <v>0</v>
      </c>
      <c r="I128" s="81">
        <f t="shared" si="291"/>
        <v>392</v>
      </c>
      <c r="J128" s="82">
        <f t="shared" si="292"/>
        <v>5.3956038978557434E-2</v>
      </c>
      <c r="K128" s="82">
        <f t="shared" si="293"/>
        <v>0</v>
      </c>
      <c r="L128" s="82">
        <f t="shared" si="294"/>
        <v>0</v>
      </c>
      <c r="M128" s="81" t="e">
        <f t="shared" si="295"/>
        <v>#DIV/0!</v>
      </c>
      <c r="N128" s="84">
        <f t="shared" si="296"/>
        <v>6.2142140846892895E-2</v>
      </c>
      <c r="O128" s="84"/>
      <c r="P128" s="85">
        <f t="shared" si="266"/>
        <v>0.92517710995374114</v>
      </c>
      <c r="Q128" s="87">
        <f t="shared" si="267"/>
        <v>6.2142140846892895E-2</v>
      </c>
      <c r="R128" s="96">
        <f t="shared" si="268"/>
        <v>1.2680749199366015E-2</v>
      </c>
      <c r="AB128" s="119">
        <f t="shared" si="297"/>
        <v>16.714285714285715</v>
      </c>
      <c r="AC128" s="120">
        <f t="shared" si="297"/>
        <v>0.2857142857142857</v>
      </c>
    </row>
    <row r="129" spans="1:29" ht="13.8" x14ac:dyDescent="0.25">
      <c r="A129" s="95">
        <v>43987</v>
      </c>
      <c r="B129" s="81">
        <v>30936</v>
      </c>
      <c r="C129" s="81">
        <v>1921</v>
      </c>
      <c r="D129" s="81">
        <v>28600</v>
      </c>
      <c r="E129" s="81"/>
      <c r="F129" s="81">
        <f t="shared" si="288"/>
        <v>23</v>
      </c>
      <c r="G129" s="81">
        <f t="shared" si="289"/>
        <v>0</v>
      </c>
      <c r="H129" s="81">
        <f t="shared" si="290"/>
        <v>0</v>
      </c>
      <c r="I129" s="81">
        <f t="shared" si="291"/>
        <v>415</v>
      </c>
      <c r="J129" s="82">
        <f t="shared" si="292"/>
        <v>5.8883793386301862E-2</v>
      </c>
      <c r="K129" s="82">
        <f t="shared" si="293"/>
        <v>0</v>
      </c>
      <c r="L129" s="82">
        <f t="shared" si="294"/>
        <v>0</v>
      </c>
      <c r="M129" s="81" t="e">
        <f t="shared" si="295"/>
        <v>#DIV/0!</v>
      </c>
      <c r="N129" s="84">
        <f t="shared" si="296"/>
        <v>6.2095940005171969E-2</v>
      </c>
      <c r="O129" s="84"/>
      <c r="P129" s="85">
        <f t="shared" si="266"/>
        <v>0.92448926816653731</v>
      </c>
      <c r="Q129" s="87">
        <f t="shared" si="267"/>
        <v>6.2095940005171969E-2</v>
      </c>
      <c r="R129" s="96">
        <f t="shared" si="268"/>
        <v>1.3414791828290751E-2</v>
      </c>
      <c r="AB129" s="119">
        <f t="shared" si="297"/>
        <v>15.428571428571429</v>
      </c>
      <c r="AC129" s="120">
        <f t="shared" si="297"/>
        <v>0.2857142857142857</v>
      </c>
    </row>
    <row r="130" spans="1:29" ht="13.8" x14ac:dyDescent="0.25">
      <c r="A130" s="95">
        <v>43988</v>
      </c>
      <c r="B130" s="81">
        <v>30956</v>
      </c>
      <c r="C130" s="81">
        <v>1921</v>
      </c>
      <c r="D130" s="81">
        <v>28700</v>
      </c>
      <c r="E130" s="81"/>
      <c r="F130" s="81">
        <f t="shared" si="288"/>
        <v>20</v>
      </c>
      <c r="G130" s="81">
        <f t="shared" si="289"/>
        <v>0</v>
      </c>
      <c r="H130" s="81">
        <f t="shared" si="290"/>
        <v>100</v>
      </c>
      <c r="I130" s="81">
        <f t="shared" si="291"/>
        <v>335</v>
      </c>
      <c r="J130" s="82">
        <f t="shared" si="292"/>
        <v>4.8365654415927238E-2</v>
      </c>
      <c r="K130" s="82">
        <f t="shared" si="293"/>
        <v>0</v>
      </c>
      <c r="L130" s="82">
        <f t="shared" si="294"/>
        <v>0.24096385542168675</v>
      </c>
      <c r="M130" s="81">
        <f t="shared" si="295"/>
        <v>0.20071746582609803</v>
      </c>
      <c r="N130" s="84">
        <f t="shared" si="296"/>
        <v>6.2055821165525264E-2</v>
      </c>
      <c r="O130" s="84"/>
      <c r="P130" s="85">
        <f t="shared" si="266"/>
        <v>0.92712236723090835</v>
      </c>
      <c r="Q130" s="87">
        <f t="shared" si="267"/>
        <v>6.2055821165525264E-2</v>
      </c>
      <c r="R130" s="96">
        <f t="shared" si="268"/>
        <v>1.0821811603566434E-2</v>
      </c>
      <c r="AB130" s="119">
        <f t="shared" si="297"/>
        <v>15.857142857142858</v>
      </c>
      <c r="AC130" s="120">
        <f t="shared" si="297"/>
        <v>0.2857142857142857</v>
      </c>
    </row>
    <row r="131" spans="1:29" ht="13.8" x14ac:dyDescent="0.25">
      <c r="A131" s="95">
        <v>43989</v>
      </c>
      <c r="B131" s="81">
        <v>30965</v>
      </c>
      <c r="C131" s="81">
        <v>1921</v>
      </c>
      <c r="D131" s="81">
        <v>28700</v>
      </c>
      <c r="E131" s="81"/>
      <c r="F131" s="81">
        <f t="shared" si="288"/>
        <v>9</v>
      </c>
      <c r="G131" s="81">
        <f t="shared" si="289"/>
        <v>0</v>
      </c>
      <c r="H131" s="81">
        <f t="shared" si="290"/>
        <v>0</v>
      </c>
      <c r="I131" s="81">
        <f t="shared" si="291"/>
        <v>344</v>
      </c>
      <c r="J131" s="82">
        <f t="shared" si="292"/>
        <v>2.6962110178643386E-2</v>
      </c>
      <c r="K131" s="82">
        <f t="shared" si="293"/>
        <v>0</v>
      </c>
      <c r="L131" s="82">
        <f t="shared" si="294"/>
        <v>0</v>
      </c>
      <c r="M131" s="81" t="e">
        <f t="shared" si="295"/>
        <v>#DIV/0!</v>
      </c>
      <c r="N131" s="84">
        <f t="shared" si="296"/>
        <v>6.2037784595511063E-2</v>
      </c>
      <c r="O131" s="84"/>
      <c r="P131" s="85">
        <f t="shared" si="266"/>
        <v>0.92685289843371543</v>
      </c>
      <c r="Q131" s="87">
        <f t="shared" si="267"/>
        <v>6.2037784595511063E-2</v>
      </c>
      <c r="R131" s="96">
        <f t="shared" si="268"/>
        <v>1.1109316970773553E-2</v>
      </c>
      <c r="AB131" s="119">
        <f t="shared" si="297"/>
        <v>14.714285714285714</v>
      </c>
      <c r="AC131" s="120">
        <f t="shared" si="297"/>
        <v>0.14285714285714285</v>
      </c>
    </row>
    <row r="132" spans="1:29" ht="13.8" x14ac:dyDescent="0.25">
      <c r="A132" s="95">
        <v>43990</v>
      </c>
      <c r="B132" s="81">
        <v>30972</v>
      </c>
      <c r="C132" s="81">
        <v>1923</v>
      </c>
      <c r="D132" s="81">
        <v>28700</v>
      </c>
      <c r="E132" s="81"/>
      <c r="F132" s="81">
        <f t="shared" si="288"/>
        <v>7</v>
      </c>
      <c r="G132" s="81">
        <f t="shared" si="289"/>
        <v>2</v>
      </c>
      <c r="H132" s="81">
        <f t="shared" si="290"/>
        <v>0</v>
      </c>
      <c r="I132" s="81">
        <f t="shared" si="291"/>
        <v>349</v>
      </c>
      <c r="J132" s="82">
        <f t="shared" si="292"/>
        <v>2.0421903861209522E-2</v>
      </c>
      <c r="K132" s="82">
        <f t="shared" si="293"/>
        <v>5.8139534883720929E-3</v>
      </c>
      <c r="L132" s="82">
        <f t="shared" si="294"/>
        <v>0</v>
      </c>
      <c r="M132" s="81">
        <f t="shared" si="295"/>
        <v>3.512567464128038</v>
      </c>
      <c r="N132" s="84">
        <f t="shared" si="296"/>
        <v>6.2088337853545138E-2</v>
      </c>
      <c r="O132" s="84"/>
      <c r="P132" s="85">
        <f t="shared" si="266"/>
        <v>0.92664341986310217</v>
      </c>
      <c r="Q132" s="87">
        <f t="shared" si="267"/>
        <v>6.2088337853545138E-2</v>
      </c>
      <c r="R132" s="96">
        <f t="shared" si="268"/>
        <v>1.1268242283352659E-2</v>
      </c>
      <c r="AB132" s="119">
        <f t="shared" si="297"/>
        <v>14.428571428571429</v>
      </c>
      <c r="AC132" s="120">
        <f t="shared" si="297"/>
        <v>0.42857142857142855</v>
      </c>
    </row>
    <row r="133" spans="1:29" ht="13.8" x14ac:dyDescent="0.25">
      <c r="A133" s="95">
        <v>43991</v>
      </c>
      <c r="B133" s="81">
        <v>30988</v>
      </c>
      <c r="C133" s="81">
        <v>1934</v>
      </c>
      <c r="D133" s="81">
        <v>28700</v>
      </c>
      <c r="E133" s="81"/>
      <c r="F133" s="81">
        <f t="shared" si="288"/>
        <v>16</v>
      </c>
      <c r="G133" s="81">
        <f t="shared" si="289"/>
        <v>11</v>
      </c>
      <c r="H133" s="81">
        <f t="shared" si="290"/>
        <v>0</v>
      </c>
      <c r="I133" s="81">
        <f t="shared" si="291"/>
        <v>354</v>
      </c>
      <c r="J133" s="82">
        <f t="shared" si="292"/>
        <v>4.6009926357477957E-2</v>
      </c>
      <c r="K133" s="82">
        <f t="shared" si="293"/>
        <v>3.151862464183381E-2</v>
      </c>
      <c r="L133" s="82">
        <f t="shared" si="294"/>
        <v>0</v>
      </c>
      <c r="M133" s="81">
        <f t="shared" si="295"/>
        <v>1.459769481705437</v>
      </c>
      <c r="N133" s="84">
        <f t="shared" si="296"/>
        <v>6.2411255970052926E-2</v>
      </c>
      <c r="O133" s="84"/>
      <c r="P133" s="85">
        <f t="shared" si="266"/>
        <v>0.92616496708403251</v>
      </c>
      <c r="Q133" s="87">
        <f t="shared" si="267"/>
        <v>6.2411255970052926E-2</v>
      </c>
      <c r="R133" s="96">
        <f t="shared" si="268"/>
        <v>1.1423776945914565E-2</v>
      </c>
      <c r="AB133" s="119">
        <f t="shared" si="297"/>
        <v>16.285714285714285</v>
      </c>
      <c r="AC133" s="120">
        <f t="shared" si="297"/>
        <v>2</v>
      </c>
    </row>
    <row r="134" spans="1:29" ht="13.8" x14ac:dyDescent="0.25">
      <c r="A134" s="95">
        <v>43992</v>
      </c>
      <c r="B134" s="81">
        <v>31011</v>
      </c>
      <c r="C134" s="81">
        <v>1936</v>
      </c>
      <c r="D134" s="81">
        <v>28700</v>
      </c>
      <c r="E134" s="81"/>
      <c r="F134" s="81">
        <f t="shared" si="288"/>
        <v>23</v>
      </c>
      <c r="G134" s="81">
        <f t="shared" si="289"/>
        <v>2</v>
      </c>
      <c r="H134" s="81">
        <f t="shared" si="290"/>
        <v>0</v>
      </c>
      <c r="I134" s="81">
        <f t="shared" si="291"/>
        <v>375</v>
      </c>
      <c r="J134" s="82">
        <f t="shared" si="292"/>
        <v>6.520521965015473E-2</v>
      </c>
      <c r="K134" s="82">
        <f t="shared" si="293"/>
        <v>5.6497175141242938E-3</v>
      </c>
      <c r="L134" s="82">
        <f t="shared" si="294"/>
        <v>0</v>
      </c>
      <c r="M134" s="81">
        <f t="shared" si="295"/>
        <v>11.541323878077387</v>
      </c>
      <c r="N134" s="84">
        <f t="shared" si="296"/>
        <v>6.2429460514011159E-2</v>
      </c>
      <c r="O134" s="84"/>
      <c r="P134" s="85">
        <f t="shared" si="266"/>
        <v>0.92547805617361578</v>
      </c>
      <c r="Q134" s="87">
        <f t="shared" si="267"/>
        <v>6.2429460514011159E-2</v>
      </c>
      <c r="R134" s="96">
        <f t="shared" si="268"/>
        <v>1.2092483312373004E-2</v>
      </c>
      <c r="AB134" s="119">
        <f t="shared" si="297"/>
        <v>16.857142857142858</v>
      </c>
      <c r="AC134" s="120">
        <f t="shared" si="297"/>
        <v>2.1428571428571428</v>
      </c>
    </row>
    <row r="135" spans="1:29" ht="13.8" x14ac:dyDescent="0.25">
      <c r="A135" s="95">
        <v>43993</v>
      </c>
      <c r="B135" s="81">
        <v>31044</v>
      </c>
      <c r="C135" s="81">
        <v>1937</v>
      </c>
      <c r="D135" s="81">
        <v>28800</v>
      </c>
      <c r="E135" s="81"/>
      <c r="F135" s="81">
        <f t="shared" ref="F135:F147" si="298">B135-B134</f>
        <v>33</v>
      </c>
      <c r="G135" s="81">
        <f t="shared" ref="G135:G147" si="299">C135-C134</f>
        <v>1</v>
      </c>
      <c r="H135" s="81">
        <f t="shared" ref="H135:H147" si="300">D135-D134</f>
        <v>100</v>
      </c>
      <c r="I135" s="81">
        <f t="shared" ref="I135:I147" si="301">B135-C135-D135</f>
        <v>307</v>
      </c>
      <c r="J135" s="82">
        <f t="shared" ref="J135:J147" si="302">F135/I134*$B$2/($B$2-B134)</f>
        <v>8.8316453049656338E-2</v>
      </c>
      <c r="K135" s="82">
        <f t="shared" ref="K135:K147" si="303">G135/I134</f>
        <v>2.6666666666666666E-3</v>
      </c>
      <c r="L135" s="82">
        <f t="shared" ref="L135:L147" si="304">H135/I134</f>
        <v>0.26666666666666666</v>
      </c>
      <c r="M135" s="81">
        <f t="shared" ref="M135:M147" si="305">J135/(K135+L135)</f>
        <v>0.32790762270912011</v>
      </c>
      <c r="N135" s="84">
        <f t="shared" ref="N135:N147" si="306">C135/B135</f>
        <v>6.2395309882747066E-2</v>
      </c>
      <c r="O135" s="84"/>
      <c r="P135" s="85">
        <f t="shared" ref="P135:P147" si="307">D135/B135</f>
        <v>0.92771550057982222</v>
      </c>
      <c r="Q135" s="87">
        <f t="shared" ref="Q135:Q147" si="308">N135</f>
        <v>6.2395309882747066E-2</v>
      </c>
      <c r="R135" s="96">
        <f t="shared" ref="R135:R147" si="309">IF(P135="","",1-SUM(P135:Q135))</f>
        <v>9.889189537430676E-3</v>
      </c>
      <c r="AB135" s="119">
        <f t="shared" si="297"/>
        <v>18.714285714285715</v>
      </c>
      <c r="AC135" s="120">
        <f t="shared" si="297"/>
        <v>2.2857142857142856</v>
      </c>
    </row>
    <row r="136" spans="1:29" ht="13.8" x14ac:dyDescent="0.25">
      <c r="A136" s="95">
        <v>43994</v>
      </c>
      <c r="B136" s="81">
        <v>31063</v>
      </c>
      <c r="C136" s="81">
        <v>1938</v>
      </c>
      <c r="D136" s="81">
        <v>28800</v>
      </c>
      <c r="E136" s="81"/>
      <c r="F136" s="81">
        <f t="shared" si="298"/>
        <v>19</v>
      </c>
      <c r="G136" s="81">
        <f t="shared" si="299"/>
        <v>1</v>
      </c>
      <c r="H136" s="81">
        <f t="shared" si="300"/>
        <v>0</v>
      </c>
      <c r="I136" s="81">
        <f t="shared" si="301"/>
        <v>325</v>
      </c>
      <c r="J136" s="82">
        <f t="shared" si="302"/>
        <v>6.2112045795983728E-2</v>
      </c>
      <c r="K136" s="82">
        <f t="shared" si="303"/>
        <v>3.2573289902280132E-3</v>
      </c>
      <c r="L136" s="82">
        <f t="shared" si="304"/>
        <v>0</v>
      </c>
      <c r="M136" s="81">
        <f t="shared" si="305"/>
        <v>19.068398059367002</v>
      </c>
      <c r="N136" s="84">
        <f t="shared" si="306"/>
        <v>6.238933779737952E-2</v>
      </c>
      <c r="O136" s="84"/>
      <c r="P136" s="85">
        <f t="shared" si="307"/>
        <v>0.92714805395486588</v>
      </c>
      <c r="Q136" s="87">
        <f t="shared" si="308"/>
        <v>6.238933779737952E-2</v>
      </c>
      <c r="R136" s="96">
        <f t="shared" si="309"/>
        <v>1.0462608247754579E-2</v>
      </c>
      <c r="AB136" s="119">
        <f t="shared" si="297"/>
        <v>18.142857142857142</v>
      </c>
      <c r="AC136" s="120">
        <f t="shared" si="297"/>
        <v>2.4285714285714284</v>
      </c>
    </row>
    <row r="137" spans="1:29" ht="13.8" x14ac:dyDescent="0.25">
      <c r="A137" s="95">
        <v>43995</v>
      </c>
      <c r="B137" s="81">
        <v>31094</v>
      </c>
      <c r="C137" s="81">
        <v>1938</v>
      </c>
      <c r="D137" s="81">
        <v>28800</v>
      </c>
      <c r="E137" s="81"/>
      <c r="F137" s="81">
        <f t="shared" si="298"/>
        <v>31</v>
      </c>
      <c r="G137" s="81">
        <f t="shared" si="299"/>
        <v>0</v>
      </c>
      <c r="H137" s="81">
        <f t="shared" si="300"/>
        <v>0</v>
      </c>
      <c r="I137" s="81">
        <f t="shared" si="301"/>
        <v>356</v>
      </c>
      <c r="J137" s="82">
        <f t="shared" si="302"/>
        <v>9.572820117183993E-2</v>
      </c>
      <c r="K137" s="82">
        <f t="shared" si="303"/>
        <v>0</v>
      </c>
      <c r="L137" s="82">
        <f t="shared" si="304"/>
        <v>0</v>
      </c>
      <c r="M137" s="81" t="e">
        <f t="shared" si="305"/>
        <v>#DIV/0!</v>
      </c>
      <c r="N137" s="84">
        <f t="shared" si="306"/>
        <v>6.2327137068244678E-2</v>
      </c>
      <c r="O137" s="84"/>
      <c r="P137" s="85">
        <f t="shared" si="307"/>
        <v>0.92622370875410043</v>
      </c>
      <c r="Q137" s="87">
        <f t="shared" si="308"/>
        <v>6.2327137068244678E-2</v>
      </c>
      <c r="R137" s="96">
        <f t="shared" si="309"/>
        <v>1.1449154177654908E-2</v>
      </c>
      <c r="AB137" s="119">
        <f t="shared" si="297"/>
        <v>19.714285714285715</v>
      </c>
      <c r="AC137" s="120">
        <f t="shared" si="297"/>
        <v>2.4285714285714284</v>
      </c>
    </row>
    <row r="138" spans="1:29" ht="13.8" x14ac:dyDescent="0.25">
      <c r="A138" s="95">
        <v>43996</v>
      </c>
      <c r="B138" s="81">
        <v>31117</v>
      </c>
      <c r="C138" s="81">
        <v>1938</v>
      </c>
      <c r="D138" s="81">
        <v>28800</v>
      </c>
      <c r="E138" s="81"/>
      <c r="F138" s="81">
        <f t="shared" si="298"/>
        <v>23</v>
      </c>
      <c r="G138" s="81">
        <f t="shared" si="299"/>
        <v>0</v>
      </c>
      <c r="H138" s="81">
        <f t="shared" si="300"/>
        <v>0</v>
      </c>
      <c r="I138" s="81">
        <f t="shared" si="301"/>
        <v>379</v>
      </c>
      <c r="J138" s="82">
        <f t="shared" si="302"/>
        <v>6.4839695188128599E-2</v>
      </c>
      <c r="K138" s="82">
        <f t="shared" si="303"/>
        <v>0</v>
      </c>
      <c r="L138" s="82">
        <f t="shared" si="304"/>
        <v>0</v>
      </c>
      <c r="M138" s="81" t="e">
        <f t="shared" si="305"/>
        <v>#DIV/0!</v>
      </c>
      <c r="N138" s="84">
        <f t="shared" si="306"/>
        <v>6.2281068226371437E-2</v>
      </c>
      <c r="O138" s="84"/>
      <c r="P138" s="85">
        <f t="shared" si="307"/>
        <v>0.92553909438570559</v>
      </c>
      <c r="Q138" s="87">
        <f t="shared" si="308"/>
        <v>6.2281068226371437E-2</v>
      </c>
      <c r="R138" s="96">
        <f t="shared" si="309"/>
        <v>1.2179837387922943E-2</v>
      </c>
      <c r="AB138" s="119">
        <f t="shared" si="297"/>
        <v>21.714285714285715</v>
      </c>
      <c r="AC138" s="120">
        <f t="shared" si="297"/>
        <v>2.4285714285714284</v>
      </c>
    </row>
    <row r="139" spans="1:29" ht="13.8" x14ac:dyDescent="0.25">
      <c r="A139" s="95">
        <v>43997</v>
      </c>
      <c r="B139" s="81">
        <v>31131</v>
      </c>
      <c r="C139" s="81">
        <v>1939</v>
      </c>
      <c r="D139" s="81">
        <v>28900</v>
      </c>
      <c r="E139" s="81"/>
      <c r="F139" s="81">
        <f t="shared" si="298"/>
        <v>14</v>
      </c>
      <c r="G139" s="81">
        <f t="shared" si="299"/>
        <v>1</v>
      </c>
      <c r="H139" s="81">
        <f t="shared" si="300"/>
        <v>100</v>
      </c>
      <c r="I139" s="81">
        <f t="shared" si="301"/>
        <v>292</v>
      </c>
      <c r="J139" s="82">
        <f t="shared" si="302"/>
        <v>3.7072605567260122E-2</v>
      </c>
      <c r="K139" s="82">
        <f t="shared" si="303"/>
        <v>2.6385224274406332E-3</v>
      </c>
      <c r="L139" s="82">
        <f t="shared" si="304"/>
        <v>0.26385224274406333</v>
      </c>
      <c r="M139" s="81">
        <f t="shared" si="305"/>
        <v>0.13911403475239195</v>
      </c>
      <c r="N139" s="84">
        <f t="shared" si="306"/>
        <v>6.2285181972953005E-2</v>
      </c>
      <c r="O139" s="84"/>
      <c r="P139" s="85">
        <f t="shared" si="307"/>
        <v>0.92833510006103237</v>
      </c>
      <c r="Q139" s="87">
        <f t="shared" si="308"/>
        <v>6.2285181972953005E-2</v>
      </c>
      <c r="R139" s="96">
        <f t="shared" si="309"/>
        <v>9.3797179660146668E-3</v>
      </c>
      <c r="AB139" s="119">
        <f t="shared" si="297"/>
        <v>22.714285714285715</v>
      </c>
      <c r="AC139" s="120">
        <f t="shared" si="297"/>
        <v>2.2857142857142856</v>
      </c>
    </row>
    <row r="140" spans="1:29" ht="13.8" x14ac:dyDescent="0.25">
      <c r="A140" s="95">
        <v>43998</v>
      </c>
      <c r="B140" s="81">
        <v>31154</v>
      </c>
      <c r="C140" s="81">
        <v>1954</v>
      </c>
      <c r="D140" s="81">
        <v>28900</v>
      </c>
      <c r="E140" s="81"/>
      <c r="F140" s="81">
        <f t="shared" si="298"/>
        <v>23</v>
      </c>
      <c r="G140" s="81">
        <f t="shared" si="299"/>
        <v>15</v>
      </c>
      <c r="H140" s="81">
        <f t="shared" si="300"/>
        <v>0</v>
      </c>
      <c r="I140" s="81">
        <f t="shared" si="301"/>
        <v>300</v>
      </c>
      <c r="J140" s="82">
        <f t="shared" si="302"/>
        <v>7.9051474406616959E-2</v>
      </c>
      <c r="K140" s="82">
        <f t="shared" si="303"/>
        <v>5.1369863013698627E-2</v>
      </c>
      <c r="L140" s="82">
        <f t="shared" si="304"/>
        <v>0</v>
      </c>
      <c r="M140" s="81">
        <f t="shared" si="305"/>
        <v>1.5388687017821436</v>
      </c>
      <c r="N140" s="84">
        <f t="shared" si="306"/>
        <v>6.2720677922578155E-2</v>
      </c>
      <c r="O140" s="84"/>
      <c r="P140" s="85">
        <f t="shared" si="307"/>
        <v>0.92764974000128397</v>
      </c>
      <c r="Q140" s="87">
        <f t="shared" si="308"/>
        <v>6.2720677922578155E-2</v>
      </c>
      <c r="R140" s="96">
        <f t="shared" si="309"/>
        <v>9.6295820761378437E-3</v>
      </c>
      <c r="AB140" s="119">
        <f t="shared" ref="AB140:AC162" si="310">AVERAGE(F134:F140)</f>
        <v>23.714285714285715</v>
      </c>
      <c r="AC140" s="120">
        <f t="shared" si="310"/>
        <v>2.8571428571428572</v>
      </c>
    </row>
    <row r="141" spans="1:29" ht="13.8" x14ac:dyDescent="0.25">
      <c r="A141" s="95">
        <v>43999</v>
      </c>
      <c r="B141" s="81">
        <v>31187</v>
      </c>
      <c r="C141" s="81">
        <v>1956</v>
      </c>
      <c r="D141" s="81">
        <v>28900</v>
      </c>
      <c r="E141" s="81"/>
      <c r="F141" s="81">
        <f t="shared" si="298"/>
        <v>33</v>
      </c>
      <c r="G141" s="81">
        <f t="shared" si="299"/>
        <v>2</v>
      </c>
      <c r="H141" s="81">
        <f t="shared" si="300"/>
        <v>0</v>
      </c>
      <c r="I141" s="81">
        <f t="shared" si="301"/>
        <v>331</v>
      </c>
      <c r="J141" s="82">
        <f t="shared" si="302"/>
        <v>0.11039739696372736</v>
      </c>
      <c r="K141" s="82">
        <f t="shared" si="303"/>
        <v>6.6666666666666671E-3</v>
      </c>
      <c r="L141" s="82">
        <f t="shared" si="304"/>
        <v>0</v>
      </c>
      <c r="M141" s="81">
        <f t="shared" si="305"/>
        <v>16.559609544559102</v>
      </c>
      <c r="N141" s="84">
        <f t="shared" si="306"/>
        <v>6.2718440375797602E-2</v>
      </c>
      <c r="O141" s="84"/>
      <c r="P141" s="85">
        <f t="shared" si="307"/>
        <v>0.92666816301664157</v>
      </c>
      <c r="Q141" s="87">
        <f t="shared" si="308"/>
        <v>6.2718440375797602E-2</v>
      </c>
      <c r="R141" s="96">
        <f t="shared" si="309"/>
        <v>1.0613396607560777E-2</v>
      </c>
      <c r="AB141" s="119">
        <f t="shared" si="310"/>
        <v>25.142857142857142</v>
      </c>
      <c r="AC141" s="120">
        <f t="shared" si="310"/>
        <v>2.8571428571428572</v>
      </c>
    </row>
    <row r="142" spans="1:29" ht="13.8" x14ac:dyDescent="0.25">
      <c r="A142" s="95">
        <v>44000</v>
      </c>
      <c r="B142" s="81">
        <v>31200</v>
      </c>
      <c r="C142" s="81">
        <v>1956</v>
      </c>
      <c r="D142" s="81">
        <v>28900</v>
      </c>
      <c r="E142" s="81"/>
      <c r="F142" s="81">
        <f t="shared" si="298"/>
        <v>13</v>
      </c>
      <c r="G142" s="81">
        <f t="shared" si="299"/>
        <v>0</v>
      </c>
      <c r="H142" s="81">
        <f t="shared" si="300"/>
        <v>0</v>
      </c>
      <c r="I142" s="81">
        <f t="shared" si="301"/>
        <v>344</v>
      </c>
      <c r="J142" s="82">
        <f t="shared" si="302"/>
        <v>3.9416963817509323E-2</v>
      </c>
      <c r="K142" s="82">
        <f t="shared" si="303"/>
        <v>0</v>
      </c>
      <c r="L142" s="82">
        <f t="shared" si="304"/>
        <v>0</v>
      </c>
      <c r="M142" s="81" t="e">
        <f t="shared" si="305"/>
        <v>#DIV/0!</v>
      </c>
      <c r="N142" s="84">
        <f t="shared" si="306"/>
        <v>6.2692307692307686E-2</v>
      </c>
      <c r="O142" s="84"/>
      <c r="P142" s="85">
        <f t="shared" si="307"/>
        <v>0.92628205128205132</v>
      </c>
      <c r="Q142" s="87">
        <f t="shared" si="308"/>
        <v>6.2692307692307686E-2</v>
      </c>
      <c r="R142" s="96">
        <f t="shared" si="309"/>
        <v>1.1025641025640964E-2</v>
      </c>
      <c r="AB142" s="119">
        <f t="shared" si="310"/>
        <v>22.285714285714285</v>
      </c>
      <c r="AC142" s="120">
        <f t="shared" si="310"/>
        <v>2.7142857142857144</v>
      </c>
    </row>
    <row r="143" spans="1:29" ht="13.8" x14ac:dyDescent="0.25">
      <c r="A143" s="95">
        <v>44001</v>
      </c>
      <c r="B143" s="81">
        <v>31235</v>
      </c>
      <c r="C143" s="81">
        <v>1956</v>
      </c>
      <c r="D143" s="81">
        <v>28900</v>
      </c>
      <c r="E143" s="81"/>
      <c r="F143" s="81">
        <f t="shared" si="298"/>
        <v>35</v>
      </c>
      <c r="G143" s="81">
        <f t="shared" si="299"/>
        <v>0</v>
      </c>
      <c r="H143" s="81">
        <f t="shared" si="300"/>
        <v>0</v>
      </c>
      <c r="I143" s="81">
        <f t="shared" si="301"/>
        <v>379</v>
      </c>
      <c r="J143" s="82">
        <f t="shared" si="302"/>
        <v>0.10211230192958579</v>
      </c>
      <c r="K143" s="82">
        <f t="shared" si="303"/>
        <v>0</v>
      </c>
      <c r="L143" s="82">
        <f t="shared" si="304"/>
        <v>0</v>
      </c>
      <c r="M143" s="81" t="e">
        <f t="shared" si="305"/>
        <v>#DIV/0!</v>
      </c>
      <c r="N143" s="84">
        <f t="shared" si="306"/>
        <v>6.2622058588122295E-2</v>
      </c>
      <c r="O143" s="84"/>
      <c r="P143" s="85">
        <f t="shared" si="307"/>
        <v>0.92524411717624455</v>
      </c>
      <c r="Q143" s="87">
        <f t="shared" si="308"/>
        <v>6.2622058588122295E-2</v>
      </c>
      <c r="R143" s="96">
        <f t="shared" si="309"/>
        <v>1.2133824235633139E-2</v>
      </c>
      <c r="AB143" s="119">
        <f t="shared" si="310"/>
        <v>24.571428571428573</v>
      </c>
      <c r="AC143" s="120">
        <f t="shared" si="310"/>
        <v>2.5714285714285716</v>
      </c>
    </row>
    <row r="144" spans="1:29" ht="13.8" x14ac:dyDescent="0.25">
      <c r="A144" s="95">
        <v>44002</v>
      </c>
      <c r="B144" s="81">
        <v>31243</v>
      </c>
      <c r="C144" s="81">
        <v>1956</v>
      </c>
      <c r="D144" s="81">
        <v>28900</v>
      </c>
      <c r="E144" s="81"/>
      <c r="F144" s="81">
        <f t="shared" si="298"/>
        <v>8</v>
      </c>
      <c r="G144" s="81">
        <f t="shared" si="299"/>
        <v>0</v>
      </c>
      <c r="H144" s="81">
        <f t="shared" si="300"/>
        <v>0</v>
      </c>
      <c r="I144" s="81">
        <f t="shared" si="301"/>
        <v>387</v>
      </c>
      <c r="J144" s="82">
        <f t="shared" si="302"/>
        <v>2.1184635919061601E-2</v>
      </c>
      <c r="K144" s="82">
        <f t="shared" si="303"/>
        <v>0</v>
      </c>
      <c r="L144" s="82">
        <f t="shared" si="304"/>
        <v>0</v>
      </c>
      <c r="M144" s="81" t="e">
        <f t="shared" si="305"/>
        <v>#DIV/0!</v>
      </c>
      <c r="N144" s="84">
        <f t="shared" si="306"/>
        <v>6.2606023749319853E-2</v>
      </c>
      <c r="O144" s="84"/>
      <c r="P144" s="85">
        <f t="shared" si="307"/>
        <v>0.9250072016131613</v>
      </c>
      <c r="Q144" s="87">
        <f t="shared" si="308"/>
        <v>6.2606023749319853E-2</v>
      </c>
      <c r="R144" s="96">
        <f t="shared" si="309"/>
        <v>1.2386774637518805E-2</v>
      </c>
      <c r="AB144" s="119">
        <f t="shared" si="310"/>
        <v>21.285714285714285</v>
      </c>
      <c r="AC144" s="120">
        <f t="shared" si="310"/>
        <v>2.5714285714285716</v>
      </c>
    </row>
    <row r="145" spans="1:29" ht="13.8" x14ac:dyDescent="0.25">
      <c r="A145" s="95">
        <v>44003</v>
      </c>
      <c r="B145" s="81">
        <v>31292</v>
      </c>
      <c r="C145" s="81">
        <v>1956</v>
      </c>
      <c r="D145" s="81">
        <v>29000</v>
      </c>
      <c r="E145" s="81"/>
      <c r="F145" s="81">
        <f t="shared" si="298"/>
        <v>49</v>
      </c>
      <c r="G145" s="81">
        <f t="shared" si="299"/>
        <v>0</v>
      </c>
      <c r="H145" s="81">
        <f t="shared" si="300"/>
        <v>100</v>
      </c>
      <c r="I145" s="81">
        <f t="shared" si="301"/>
        <v>336</v>
      </c>
      <c r="J145" s="82">
        <f t="shared" si="302"/>
        <v>0.12707372048859017</v>
      </c>
      <c r="K145" s="82">
        <f t="shared" si="303"/>
        <v>0</v>
      </c>
      <c r="L145" s="82">
        <f t="shared" si="304"/>
        <v>0.25839793281653745</v>
      </c>
      <c r="M145" s="81">
        <f t="shared" si="305"/>
        <v>0.49177529829084399</v>
      </c>
      <c r="N145" s="84">
        <f t="shared" si="306"/>
        <v>6.2507989262431299E-2</v>
      </c>
      <c r="O145" s="84"/>
      <c r="P145" s="85">
        <f t="shared" si="307"/>
        <v>0.92675444202991175</v>
      </c>
      <c r="Q145" s="87">
        <f t="shared" si="308"/>
        <v>6.2507989262431299E-2</v>
      </c>
      <c r="R145" s="96">
        <f t="shared" si="309"/>
        <v>1.0737568707656964E-2</v>
      </c>
      <c r="AB145" s="119">
        <f t="shared" si="310"/>
        <v>25</v>
      </c>
      <c r="AC145" s="120">
        <f t="shared" si="310"/>
        <v>2.5714285714285716</v>
      </c>
    </row>
    <row r="146" spans="1:29" ht="13.8" x14ac:dyDescent="0.25">
      <c r="A146" s="95">
        <v>44004</v>
      </c>
      <c r="B146" s="81">
        <v>31310</v>
      </c>
      <c r="C146" s="81">
        <v>1956</v>
      </c>
      <c r="D146" s="81">
        <v>29000</v>
      </c>
      <c r="E146" s="81"/>
      <c r="F146" s="81">
        <f t="shared" si="298"/>
        <v>18</v>
      </c>
      <c r="G146" s="81">
        <f t="shared" si="299"/>
        <v>0</v>
      </c>
      <c r="H146" s="81">
        <f t="shared" si="300"/>
        <v>0</v>
      </c>
      <c r="I146" s="81">
        <f t="shared" si="301"/>
        <v>354</v>
      </c>
      <c r="J146" s="82">
        <f t="shared" si="302"/>
        <v>5.3765826459814745E-2</v>
      </c>
      <c r="K146" s="82">
        <f t="shared" si="303"/>
        <v>0</v>
      </c>
      <c r="L146" s="82">
        <f t="shared" si="304"/>
        <v>0</v>
      </c>
      <c r="M146" s="81" t="e">
        <f t="shared" si="305"/>
        <v>#DIV/0!</v>
      </c>
      <c r="N146" s="84">
        <f t="shared" si="306"/>
        <v>6.2472053656978603E-2</v>
      </c>
      <c r="O146" s="84"/>
      <c r="P146" s="85">
        <f t="shared" si="307"/>
        <v>0.9262216544235069</v>
      </c>
      <c r="Q146" s="87">
        <f t="shared" si="308"/>
        <v>6.2472053656978603E-2</v>
      </c>
      <c r="R146" s="96">
        <f t="shared" si="309"/>
        <v>1.1306291919514488E-2</v>
      </c>
      <c r="AB146" s="119">
        <f t="shared" si="310"/>
        <v>25.571428571428573</v>
      </c>
      <c r="AC146" s="120">
        <f t="shared" si="310"/>
        <v>2.4285714285714284</v>
      </c>
    </row>
    <row r="147" spans="1:29" ht="13.8" x14ac:dyDescent="0.25">
      <c r="A147" s="95">
        <v>44005</v>
      </c>
      <c r="B147" s="81">
        <v>31332</v>
      </c>
      <c r="C147" s="81">
        <v>1956</v>
      </c>
      <c r="D147" s="81">
        <v>29000</v>
      </c>
      <c r="E147" s="81"/>
      <c r="F147" s="81">
        <f t="shared" si="298"/>
        <v>22</v>
      </c>
      <c r="G147" s="81">
        <f t="shared" si="299"/>
        <v>0</v>
      </c>
      <c r="H147" s="81">
        <f t="shared" si="300"/>
        <v>0</v>
      </c>
      <c r="I147" s="81">
        <f t="shared" si="301"/>
        <v>376</v>
      </c>
      <c r="J147" s="82">
        <f t="shared" si="302"/>
        <v>6.2372539043789629E-2</v>
      </c>
      <c r="K147" s="82">
        <f t="shared" si="303"/>
        <v>0</v>
      </c>
      <c r="L147" s="82">
        <f t="shared" si="304"/>
        <v>0</v>
      </c>
      <c r="M147" s="81" t="e">
        <f t="shared" si="305"/>
        <v>#DIV/0!</v>
      </c>
      <c r="N147" s="84">
        <f t="shared" si="306"/>
        <v>6.2428188433550365E-2</v>
      </c>
      <c r="O147" s="84"/>
      <c r="P147" s="85">
        <f t="shared" si="307"/>
        <v>0.92557130090642159</v>
      </c>
      <c r="Q147" s="87">
        <f t="shared" si="308"/>
        <v>6.2428188433550365E-2</v>
      </c>
      <c r="R147" s="96">
        <f t="shared" si="309"/>
        <v>1.2000510660028052E-2</v>
      </c>
      <c r="AB147" s="119">
        <f t="shared" si="310"/>
        <v>25.428571428571427</v>
      </c>
      <c r="AC147" s="120">
        <f t="shared" si="310"/>
        <v>0.2857142857142857</v>
      </c>
    </row>
    <row r="148" spans="1:29" ht="13.8" x14ac:dyDescent="0.25">
      <c r="A148" s="95">
        <v>44006</v>
      </c>
      <c r="B148" s="81">
        <v>31376</v>
      </c>
      <c r="C148" s="81">
        <v>1958</v>
      </c>
      <c r="D148" s="81">
        <v>29000</v>
      </c>
      <c r="E148" s="81"/>
      <c r="F148" s="81">
        <f t="shared" ref="F148:F162" si="311">B148-B147</f>
        <v>44</v>
      </c>
      <c r="G148" s="81">
        <f t="shared" ref="G148:G162" si="312">C148-C147</f>
        <v>2</v>
      </c>
      <c r="H148" s="81">
        <f t="shared" ref="H148:H162" si="313">D148-D147</f>
        <v>0</v>
      </c>
      <c r="I148" s="81">
        <f t="shared" ref="I148:I162" si="314">B148-C148-D148</f>
        <v>418</v>
      </c>
      <c r="J148" s="82">
        <f t="shared" ref="J148:J162" si="315">F148/I147*$B$2/($B$2-B147)</f>
        <v>0.1174464635763864</v>
      </c>
      <c r="K148" s="82">
        <f t="shared" ref="K148:K162" si="316">G148/I147</f>
        <v>5.3191489361702126E-3</v>
      </c>
      <c r="L148" s="82">
        <f t="shared" ref="L148:L162" si="317">H148/I147</f>
        <v>0</v>
      </c>
      <c r="M148" s="81">
        <f t="shared" ref="M148:M162" si="318">J148/(K148+L148)</f>
        <v>22.079935152360644</v>
      </c>
      <c r="N148" s="84">
        <f t="shared" ref="N148:N162" si="319">C148/B148</f>
        <v>6.2404385517593065E-2</v>
      </c>
      <c r="O148" s="84"/>
      <c r="P148" s="85">
        <f t="shared" ref="P148:P162" si="320">D148/B148</f>
        <v>0.92427332993370726</v>
      </c>
      <c r="Q148" s="87">
        <f t="shared" ref="Q148:Q162" si="321">N148</f>
        <v>6.2404385517593065E-2</v>
      </c>
      <c r="R148" s="96">
        <f t="shared" ref="R148:R162" si="322">IF(P148="","",1-SUM(P148:Q148))</f>
        <v>1.3322284548699659E-2</v>
      </c>
      <c r="AB148" s="119">
        <f t="shared" si="310"/>
        <v>27</v>
      </c>
      <c r="AC148" s="120">
        <f t="shared" si="310"/>
        <v>0.2857142857142857</v>
      </c>
    </row>
    <row r="149" spans="1:29" ht="13.8" x14ac:dyDescent="0.25">
      <c r="A149" s="95">
        <v>44007</v>
      </c>
      <c r="B149" s="81">
        <v>31428</v>
      </c>
      <c r="C149" s="81">
        <v>1958</v>
      </c>
      <c r="D149" s="81">
        <v>29000</v>
      </c>
      <c r="E149" s="81"/>
      <c r="F149" s="81">
        <f t="shared" si="311"/>
        <v>52</v>
      </c>
      <c r="G149" s="81">
        <f t="shared" si="312"/>
        <v>0</v>
      </c>
      <c r="H149" s="81">
        <f t="shared" si="313"/>
        <v>0</v>
      </c>
      <c r="I149" s="81">
        <f t="shared" si="314"/>
        <v>470</v>
      </c>
      <c r="J149" s="82">
        <f t="shared" si="315"/>
        <v>0.12485455484742711</v>
      </c>
      <c r="K149" s="82">
        <f t="shared" si="316"/>
        <v>0</v>
      </c>
      <c r="L149" s="82">
        <f t="shared" si="317"/>
        <v>0</v>
      </c>
      <c r="M149" s="81" t="e">
        <f t="shared" si="318"/>
        <v>#DIV/0!</v>
      </c>
      <c r="N149" s="84">
        <f t="shared" si="319"/>
        <v>6.2301132747868145E-2</v>
      </c>
      <c r="O149" s="84"/>
      <c r="P149" s="85">
        <f t="shared" si="320"/>
        <v>0.92274404989181624</v>
      </c>
      <c r="Q149" s="87">
        <f t="shared" si="321"/>
        <v>6.2301132747868145E-2</v>
      </c>
      <c r="R149" s="96">
        <f t="shared" si="322"/>
        <v>1.4954817360315564E-2</v>
      </c>
      <c r="AB149" s="119">
        <f t="shared" si="310"/>
        <v>32.571428571428569</v>
      </c>
      <c r="AC149" s="120">
        <f t="shared" si="310"/>
        <v>0.2857142857142857</v>
      </c>
    </row>
    <row r="150" spans="1:29" ht="13.8" x14ac:dyDescent="0.25">
      <c r="A150" s="95">
        <v>44008</v>
      </c>
      <c r="B150" s="81">
        <v>31486</v>
      </c>
      <c r="C150" s="81">
        <v>1962</v>
      </c>
      <c r="D150" s="81">
        <v>29000</v>
      </c>
      <c r="E150" s="81"/>
      <c r="F150" s="81">
        <f t="shared" si="311"/>
        <v>58</v>
      </c>
      <c r="G150" s="81">
        <f t="shared" si="312"/>
        <v>4</v>
      </c>
      <c r="H150" s="81">
        <f t="shared" si="313"/>
        <v>0</v>
      </c>
      <c r="I150" s="81">
        <f t="shared" si="314"/>
        <v>524</v>
      </c>
      <c r="J150" s="82">
        <f t="shared" si="315"/>
        <v>0.1238540131392989</v>
      </c>
      <c r="K150" s="82">
        <f t="shared" si="316"/>
        <v>8.5106382978723406E-3</v>
      </c>
      <c r="L150" s="82">
        <f t="shared" si="317"/>
        <v>0</v>
      </c>
      <c r="M150" s="81">
        <f t="shared" si="318"/>
        <v>14.552846543867622</v>
      </c>
      <c r="N150" s="84">
        <f t="shared" si="319"/>
        <v>6.231340913421838E-2</v>
      </c>
      <c r="O150" s="84"/>
      <c r="P150" s="85">
        <f t="shared" si="320"/>
        <v>0.92104427364542973</v>
      </c>
      <c r="Q150" s="87">
        <f t="shared" si="321"/>
        <v>6.231340913421838E-2</v>
      </c>
      <c r="R150" s="96">
        <f t="shared" si="322"/>
        <v>1.6642317220351921E-2</v>
      </c>
      <c r="AB150" s="119">
        <f t="shared" si="310"/>
        <v>35.857142857142854</v>
      </c>
      <c r="AC150" s="120">
        <f t="shared" si="310"/>
        <v>0.8571428571428571</v>
      </c>
    </row>
    <row r="151" spans="1:29" ht="13.8" x14ac:dyDescent="0.25">
      <c r="A151" s="95">
        <v>44009</v>
      </c>
      <c r="B151" s="81">
        <v>31555</v>
      </c>
      <c r="C151" s="81">
        <v>1962</v>
      </c>
      <c r="D151" s="81">
        <v>29100</v>
      </c>
      <c r="E151" s="81"/>
      <c r="F151" s="81">
        <f t="shared" si="311"/>
        <v>69</v>
      </c>
      <c r="G151" s="81">
        <f t="shared" si="312"/>
        <v>0</v>
      </c>
      <c r="H151" s="81">
        <f t="shared" si="313"/>
        <v>100</v>
      </c>
      <c r="I151" s="81">
        <f t="shared" si="314"/>
        <v>493</v>
      </c>
      <c r="J151" s="82">
        <f t="shared" si="315"/>
        <v>0.13216019551293826</v>
      </c>
      <c r="K151" s="82">
        <f t="shared" si="316"/>
        <v>0</v>
      </c>
      <c r="L151" s="82">
        <f t="shared" si="317"/>
        <v>0.19083969465648856</v>
      </c>
      <c r="M151" s="81">
        <f t="shared" si="318"/>
        <v>0.69251942448779646</v>
      </c>
      <c r="N151" s="84">
        <f t="shared" si="319"/>
        <v>6.2177151006179689E-2</v>
      </c>
      <c r="O151" s="84"/>
      <c r="P151" s="85">
        <f t="shared" si="320"/>
        <v>0.92219933449532565</v>
      </c>
      <c r="Q151" s="87">
        <f t="shared" si="321"/>
        <v>6.2177151006179689E-2</v>
      </c>
      <c r="R151" s="96">
        <f t="shared" si="322"/>
        <v>1.5623514498494639E-2</v>
      </c>
      <c r="AB151" s="119">
        <f t="shared" si="310"/>
        <v>44.571428571428569</v>
      </c>
      <c r="AC151" s="120">
        <f t="shared" si="310"/>
        <v>0.8571428571428571</v>
      </c>
    </row>
    <row r="152" spans="1:29" ht="13.8" x14ac:dyDescent="0.25">
      <c r="A152" s="95">
        <v>44010</v>
      </c>
      <c r="B152" s="81">
        <v>31617</v>
      </c>
      <c r="C152" s="81">
        <v>1962</v>
      </c>
      <c r="D152" s="81">
        <v>29100</v>
      </c>
      <c r="E152" s="81"/>
      <c r="F152" s="81">
        <f t="shared" si="311"/>
        <v>62</v>
      </c>
      <c r="G152" s="81">
        <f t="shared" si="312"/>
        <v>0</v>
      </c>
      <c r="H152" s="81">
        <f t="shared" si="313"/>
        <v>0</v>
      </c>
      <c r="I152" s="81">
        <f t="shared" si="314"/>
        <v>555</v>
      </c>
      <c r="J152" s="82">
        <f t="shared" si="315"/>
        <v>0.12622085394031424</v>
      </c>
      <c r="K152" s="82">
        <f t="shared" si="316"/>
        <v>0</v>
      </c>
      <c r="L152" s="82">
        <f t="shared" si="317"/>
        <v>0</v>
      </c>
      <c r="M152" s="81" t="e">
        <f t="shared" si="318"/>
        <v>#DIV/0!</v>
      </c>
      <c r="N152" s="84">
        <f t="shared" si="319"/>
        <v>6.2055223455735838E-2</v>
      </c>
      <c r="O152" s="84"/>
      <c r="P152" s="85">
        <f t="shared" si="320"/>
        <v>0.92039092893063856</v>
      </c>
      <c r="Q152" s="87">
        <f t="shared" si="321"/>
        <v>6.2055223455735838E-2</v>
      </c>
      <c r="R152" s="96">
        <f t="shared" si="322"/>
        <v>1.7553847613625551E-2</v>
      </c>
      <c r="AB152" s="119">
        <f t="shared" si="310"/>
        <v>46.428571428571431</v>
      </c>
      <c r="AC152" s="120">
        <f t="shared" si="310"/>
        <v>0.8571428571428571</v>
      </c>
    </row>
    <row r="153" spans="1:29" ht="13.8" x14ac:dyDescent="0.25">
      <c r="A153" s="95">
        <v>44011</v>
      </c>
      <c r="B153" s="81">
        <v>31652</v>
      </c>
      <c r="C153" s="81">
        <v>1962</v>
      </c>
      <c r="D153" s="81">
        <v>29100</v>
      </c>
      <c r="E153" s="81"/>
      <c r="F153" s="81">
        <f t="shared" si="311"/>
        <v>35</v>
      </c>
      <c r="G153" s="81">
        <f t="shared" si="312"/>
        <v>0</v>
      </c>
      <c r="H153" s="81">
        <f t="shared" si="313"/>
        <v>0</v>
      </c>
      <c r="I153" s="81">
        <f t="shared" si="314"/>
        <v>590</v>
      </c>
      <c r="J153" s="82">
        <f t="shared" si="315"/>
        <v>6.329428928464878E-2</v>
      </c>
      <c r="K153" s="82">
        <f t="shared" si="316"/>
        <v>0</v>
      </c>
      <c r="L153" s="82">
        <f t="shared" si="317"/>
        <v>0</v>
      </c>
      <c r="M153" s="81" t="e">
        <f t="shared" si="318"/>
        <v>#DIV/0!</v>
      </c>
      <c r="N153" s="84">
        <f t="shared" si="319"/>
        <v>6.1986604322001766E-2</v>
      </c>
      <c r="O153" s="84"/>
      <c r="P153" s="85">
        <f t="shared" si="320"/>
        <v>0.91937318336913942</v>
      </c>
      <c r="Q153" s="87">
        <f t="shared" si="321"/>
        <v>6.1986604322001766E-2</v>
      </c>
      <c r="R153" s="96">
        <f t="shared" si="322"/>
        <v>1.8640212308858817E-2</v>
      </c>
      <c r="AB153" s="119">
        <f t="shared" si="310"/>
        <v>48.857142857142854</v>
      </c>
      <c r="AC153" s="120">
        <f t="shared" si="310"/>
        <v>0.8571428571428571</v>
      </c>
    </row>
    <row r="154" spans="1:29" ht="13.8" x14ac:dyDescent="0.25">
      <c r="A154" s="95">
        <v>44012</v>
      </c>
      <c r="B154" s="81">
        <v>31714</v>
      </c>
      <c r="C154" s="81">
        <v>1963</v>
      </c>
      <c r="D154" s="81">
        <v>29200</v>
      </c>
      <c r="E154" s="81"/>
      <c r="F154" s="81">
        <f t="shared" si="311"/>
        <v>62</v>
      </c>
      <c r="G154" s="81">
        <f t="shared" si="312"/>
        <v>1</v>
      </c>
      <c r="H154" s="81">
        <f t="shared" si="313"/>
        <v>100</v>
      </c>
      <c r="I154" s="81">
        <f t="shared" si="314"/>
        <v>551</v>
      </c>
      <c r="J154" s="82">
        <f t="shared" si="315"/>
        <v>0.10547047624453904</v>
      </c>
      <c r="K154" s="82">
        <f t="shared" si="316"/>
        <v>1.6949152542372881E-3</v>
      </c>
      <c r="L154" s="82">
        <f t="shared" si="317"/>
        <v>0.16949152542372881</v>
      </c>
      <c r="M154" s="81">
        <f t="shared" si="318"/>
        <v>0.61611466321067354</v>
      </c>
      <c r="N154" s="84">
        <f t="shared" si="319"/>
        <v>6.1896954026612855E-2</v>
      </c>
      <c r="O154" s="84"/>
      <c r="P154" s="85">
        <f t="shared" si="320"/>
        <v>0.92072901557671694</v>
      </c>
      <c r="Q154" s="87">
        <f t="shared" si="321"/>
        <v>6.1896954026612855E-2</v>
      </c>
      <c r="R154" s="96">
        <f t="shared" si="322"/>
        <v>1.7374030396670181E-2</v>
      </c>
      <c r="AB154" s="119">
        <f t="shared" si="310"/>
        <v>54.571428571428569</v>
      </c>
      <c r="AC154" s="120">
        <f t="shared" si="310"/>
        <v>1</v>
      </c>
    </row>
    <row r="155" spans="1:29" ht="13.8" x14ac:dyDescent="0.25">
      <c r="A155" s="95">
        <v>44013</v>
      </c>
      <c r="B155" s="81">
        <v>31851</v>
      </c>
      <c r="C155" s="81">
        <v>1965</v>
      </c>
      <c r="D155" s="81">
        <v>29200</v>
      </c>
      <c r="E155" s="81"/>
      <c r="F155" s="81">
        <f t="shared" si="311"/>
        <v>137</v>
      </c>
      <c r="G155" s="81">
        <f t="shared" si="312"/>
        <v>2</v>
      </c>
      <c r="H155" s="81">
        <f t="shared" si="313"/>
        <v>0</v>
      </c>
      <c r="I155" s="81">
        <f t="shared" si="314"/>
        <v>686</v>
      </c>
      <c r="J155" s="82">
        <f t="shared" si="315"/>
        <v>0.24955330168482612</v>
      </c>
      <c r="K155" s="82">
        <f t="shared" si="316"/>
        <v>3.629764065335753E-3</v>
      </c>
      <c r="L155" s="82">
        <f t="shared" si="317"/>
        <v>0</v>
      </c>
      <c r="M155" s="81">
        <f t="shared" si="318"/>
        <v>68.751934614169599</v>
      </c>
      <c r="N155" s="84">
        <f t="shared" si="319"/>
        <v>6.1693510407836487E-2</v>
      </c>
      <c r="O155" s="84"/>
      <c r="P155" s="85">
        <f t="shared" si="320"/>
        <v>0.91676870427930046</v>
      </c>
      <c r="Q155" s="87">
        <f t="shared" si="321"/>
        <v>6.1693510407836487E-2</v>
      </c>
      <c r="R155" s="96">
        <f t="shared" si="322"/>
        <v>2.15377853128631E-2</v>
      </c>
      <c r="AB155" s="119">
        <f t="shared" si="310"/>
        <v>67.857142857142861</v>
      </c>
      <c r="AC155" s="120">
        <f t="shared" si="310"/>
        <v>1</v>
      </c>
    </row>
    <row r="156" spans="1:29" ht="13.8" x14ac:dyDescent="0.25">
      <c r="A156" s="95">
        <v>44014</v>
      </c>
      <c r="B156" s="81">
        <v>31967</v>
      </c>
      <c r="C156" s="81">
        <v>1965</v>
      </c>
      <c r="D156" s="81">
        <v>29200</v>
      </c>
      <c r="E156" s="81"/>
      <c r="F156" s="81">
        <f t="shared" si="311"/>
        <v>116</v>
      </c>
      <c r="G156" s="81">
        <f t="shared" si="312"/>
        <v>0</v>
      </c>
      <c r="H156" s="81">
        <f t="shared" si="313"/>
        <v>0</v>
      </c>
      <c r="I156" s="81">
        <f t="shared" si="314"/>
        <v>802</v>
      </c>
      <c r="J156" s="82">
        <f t="shared" si="315"/>
        <v>0.16972082158109683</v>
      </c>
      <c r="K156" s="82">
        <f t="shared" si="316"/>
        <v>0</v>
      </c>
      <c r="L156" s="82">
        <f t="shared" si="317"/>
        <v>0</v>
      </c>
      <c r="M156" s="81" t="e">
        <f t="shared" si="318"/>
        <v>#DIV/0!</v>
      </c>
      <c r="N156" s="84">
        <f t="shared" si="319"/>
        <v>6.1469640566834551E-2</v>
      </c>
      <c r="O156" s="84"/>
      <c r="P156" s="85">
        <f t="shared" si="320"/>
        <v>0.91344198704914448</v>
      </c>
      <c r="Q156" s="87">
        <f t="shared" si="321"/>
        <v>6.1469640566834551E-2</v>
      </c>
      <c r="R156" s="96">
        <f t="shared" si="322"/>
        <v>2.5088372384020952E-2</v>
      </c>
      <c r="AB156" s="119">
        <f t="shared" si="310"/>
        <v>77</v>
      </c>
      <c r="AC156" s="120">
        <f t="shared" si="310"/>
        <v>1</v>
      </c>
    </row>
    <row r="157" spans="1:29" ht="13.8" x14ac:dyDescent="0.25">
      <c r="A157" s="95">
        <v>44015</v>
      </c>
      <c r="B157" s="81">
        <v>32101</v>
      </c>
      <c r="C157" s="81">
        <v>1965</v>
      </c>
      <c r="D157" s="81">
        <v>29200</v>
      </c>
      <c r="E157" s="81"/>
      <c r="F157" s="81">
        <f t="shared" si="311"/>
        <v>134</v>
      </c>
      <c r="G157" s="81">
        <f t="shared" si="312"/>
        <v>0</v>
      </c>
      <c r="H157" s="81">
        <f t="shared" si="313"/>
        <v>0</v>
      </c>
      <c r="I157" s="81">
        <f t="shared" si="314"/>
        <v>936</v>
      </c>
      <c r="J157" s="82">
        <f t="shared" si="315"/>
        <v>0.16770172293227822</v>
      </c>
      <c r="K157" s="82">
        <f t="shared" si="316"/>
        <v>0</v>
      </c>
      <c r="L157" s="82">
        <f t="shared" si="317"/>
        <v>0</v>
      </c>
      <c r="M157" s="81" t="e">
        <f t="shared" si="318"/>
        <v>#DIV/0!</v>
      </c>
      <c r="N157" s="84">
        <f t="shared" si="319"/>
        <v>6.121304632254447E-2</v>
      </c>
      <c r="O157" s="84"/>
      <c r="P157" s="85">
        <f t="shared" si="320"/>
        <v>0.9096289835207626</v>
      </c>
      <c r="Q157" s="87">
        <f t="shared" si="321"/>
        <v>6.121304632254447E-2</v>
      </c>
      <c r="R157" s="96">
        <f t="shared" si="322"/>
        <v>2.9157970156692969E-2</v>
      </c>
      <c r="AB157" s="119">
        <f t="shared" si="310"/>
        <v>87.857142857142861</v>
      </c>
      <c r="AC157" s="120">
        <f t="shared" si="310"/>
        <v>0.42857142857142855</v>
      </c>
    </row>
    <row r="158" spans="1:29" ht="13.8" x14ac:dyDescent="0.25">
      <c r="A158" s="95">
        <v>44016</v>
      </c>
      <c r="B158" s="81">
        <v>32198</v>
      </c>
      <c r="C158" s="81">
        <v>1965</v>
      </c>
      <c r="D158" s="81">
        <v>29200</v>
      </c>
      <c r="E158" s="81"/>
      <c r="F158" s="81">
        <f t="shared" si="311"/>
        <v>97</v>
      </c>
      <c r="G158" s="81">
        <f t="shared" si="312"/>
        <v>0</v>
      </c>
      <c r="H158" s="81">
        <f t="shared" si="313"/>
        <v>0</v>
      </c>
      <c r="I158" s="81">
        <f t="shared" si="314"/>
        <v>1033</v>
      </c>
      <c r="J158" s="82">
        <f t="shared" si="315"/>
        <v>0.10401829459008329</v>
      </c>
      <c r="K158" s="82">
        <f t="shared" si="316"/>
        <v>0</v>
      </c>
      <c r="L158" s="82">
        <f t="shared" si="317"/>
        <v>0</v>
      </c>
      <c r="M158" s="81" t="e">
        <f t="shared" si="318"/>
        <v>#DIV/0!</v>
      </c>
      <c r="N158" s="84">
        <f t="shared" si="319"/>
        <v>6.1028635318963909E-2</v>
      </c>
      <c r="O158" s="84"/>
      <c r="P158" s="85">
        <f t="shared" si="320"/>
        <v>0.90688862662277159</v>
      </c>
      <c r="Q158" s="87">
        <f t="shared" si="321"/>
        <v>6.1028635318963909E-2</v>
      </c>
      <c r="R158" s="96">
        <f t="shared" si="322"/>
        <v>3.2082738058264448E-2</v>
      </c>
      <c r="AB158" s="119">
        <f t="shared" si="310"/>
        <v>91.857142857142861</v>
      </c>
      <c r="AC158" s="120">
        <f t="shared" si="310"/>
        <v>0.42857142857142855</v>
      </c>
    </row>
    <row r="159" spans="1:29" ht="13.8" x14ac:dyDescent="0.25">
      <c r="A159" s="95">
        <v>44017</v>
      </c>
      <c r="B159" s="81">
        <v>32268</v>
      </c>
      <c r="C159" s="81">
        <v>1965</v>
      </c>
      <c r="D159" s="81">
        <v>29300</v>
      </c>
      <c r="E159" s="81"/>
      <c r="F159" s="81">
        <f t="shared" si="311"/>
        <v>70</v>
      </c>
      <c r="G159" s="81">
        <f t="shared" si="312"/>
        <v>0</v>
      </c>
      <c r="H159" s="81">
        <f t="shared" si="313"/>
        <v>100</v>
      </c>
      <c r="I159" s="81">
        <f t="shared" si="314"/>
        <v>1003</v>
      </c>
      <c r="J159" s="82">
        <f t="shared" si="315"/>
        <v>6.801683946899692E-2</v>
      </c>
      <c r="K159" s="82">
        <f t="shared" si="316"/>
        <v>0</v>
      </c>
      <c r="L159" s="82">
        <f t="shared" si="317"/>
        <v>9.6805421103581799E-2</v>
      </c>
      <c r="M159" s="81">
        <f t="shared" si="318"/>
        <v>0.70261395171473817</v>
      </c>
      <c r="N159" s="84">
        <f t="shared" si="319"/>
        <v>6.0896243956861287E-2</v>
      </c>
      <c r="O159" s="84"/>
      <c r="P159" s="85">
        <f t="shared" si="320"/>
        <v>0.9080203297384406</v>
      </c>
      <c r="Q159" s="87">
        <f t="shared" si="321"/>
        <v>6.0896243956861287E-2</v>
      </c>
      <c r="R159" s="96">
        <f t="shared" si="322"/>
        <v>3.108342630469807E-2</v>
      </c>
      <c r="AB159" s="119">
        <f t="shared" si="310"/>
        <v>93</v>
      </c>
      <c r="AC159" s="120">
        <f t="shared" si="310"/>
        <v>0.42857142857142855</v>
      </c>
    </row>
    <row r="160" spans="1:29" ht="13.8" x14ac:dyDescent="0.25">
      <c r="A160" s="95">
        <v>44018</v>
      </c>
      <c r="B160" s="81">
        <v>32315</v>
      </c>
      <c r="C160" s="81">
        <v>1965</v>
      </c>
      <c r="D160" s="81">
        <v>29300</v>
      </c>
      <c r="E160" s="81"/>
      <c r="F160" s="81">
        <f t="shared" si="311"/>
        <v>47</v>
      </c>
      <c r="G160" s="81">
        <f t="shared" si="312"/>
        <v>0</v>
      </c>
      <c r="H160" s="81">
        <f t="shared" si="313"/>
        <v>0</v>
      </c>
      <c r="I160" s="81">
        <f t="shared" si="314"/>
        <v>1050</v>
      </c>
      <c r="J160" s="82">
        <f t="shared" si="315"/>
        <v>4.7034786817293776E-2</v>
      </c>
      <c r="K160" s="82">
        <f t="shared" si="316"/>
        <v>0</v>
      </c>
      <c r="L160" s="82">
        <f t="shared" si="317"/>
        <v>0</v>
      </c>
      <c r="M160" s="81" t="e">
        <f t="shared" si="318"/>
        <v>#DIV/0!</v>
      </c>
      <c r="N160" s="84">
        <f t="shared" si="319"/>
        <v>6.0807674454587651E-2</v>
      </c>
      <c r="O160" s="84"/>
      <c r="P160" s="85">
        <f t="shared" si="320"/>
        <v>0.90669967507349525</v>
      </c>
      <c r="Q160" s="87">
        <f t="shared" si="321"/>
        <v>6.0807674454587651E-2</v>
      </c>
      <c r="R160" s="96">
        <f t="shared" si="322"/>
        <v>3.2492650471917073E-2</v>
      </c>
      <c r="AB160" s="119">
        <f t="shared" si="310"/>
        <v>94.714285714285708</v>
      </c>
      <c r="AC160" s="120">
        <f t="shared" si="310"/>
        <v>0.42857142857142855</v>
      </c>
    </row>
    <row r="161" spans="1:29" ht="13.8" x14ac:dyDescent="0.25">
      <c r="A161" s="95">
        <v>44019</v>
      </c>
      <c r="B161" s="81">
        <v>32369</v>
      </c>
      <c r="C161" s="81">
        <v>1966</v>
      </c>
      <c r="D161" s="81">
        <v>29300</v>
      </c>
      <c r="E161" s="81"/>
      <c r="F161" s="81">
        <f t="shared" si="311"/>
        <v>54</v>
      </c>
      <c r="G161" s="81">
        <f t="shared" si="312"/>
        <v>1</v>
      </c>
      <c r="H161" s="81">
        <f t="shared" si="313"/>
        <v>0</v>
      </c>
      <c r="I161" s="81">
        <f t="shared" si="314"/>
        <v>1103</v>
      </c>
      <c r="J161" s="82">
        <f t="shared" si="315"/>
        <v>5.1621317324271297E-2</v>
      </c>
      <c r="K161" s="82">
        <f t="shared" si="316"/>
        <v>9.5238095238095238E-4</v>
      </c>
      <c r="L161" s="82">
        <f t="shared" si="317"/>
        <v>0</v>
      </c>
      <c r="M161" s="81">
        <f t="shared" si="318"/>
        <v>54.202383190484859</v>
      </c>
      <c r="N161" s="84">
        <f t="shared" si="319"/>
        <v>6.0737125027032039E-2</v>
      </c>
      <c r="O161" s="84"/>
      <c r="P161" s="85">
        <f t="shared" si="320"/>
        <v>0.90518706169483143</v>
      </c>
      <c r="Q161" s="87">
        <f t="shared" si="321"/>
        <v>6.0737125027032039E-2</v>
      </c>
      <c r="R161" s="96">
        <f t="shared" si="322"/>
        <v>3.407581327813658E-2</v>
      </c>
      <c r="AB161" s="119">
        <f t="shared" si="310"/>
        <v>93.571428571428569</v>
      </c>
      <c r="AC161" s="120">
        <f t="shared" si="310"/>
        <v>0.42857142857142855</v>
      </c>
    </row>
    <row r="162" spans="1:29" ht="13.8" x14ac:dyDescent="0.25">
      <c r="A162" s="95">
        <v>44020</v>
      </c>
      <c r="B162" s="81">
        <v>32498</v>
      </c>
      <c r="C162" s="81">
        <v>1966</v>
      </c>
      <c r="D162" s="81">
        <v>29400</v>
      </c>
      <c r="E162" s="81"/>
      <c r="F162" s="81">
        <f t="shared" si="311"/>
        <v>129</v>
      </c>
      <c r="G162" s="81">
        <f t="shared" si="312"/>
        <v>0</v>
      </c>
      <c r="H162" s="81">
        <f t="shared" si="313"/>
        <v>100</v>
      </c>
      <c r="I162" s="81">
        <f t="shared" si="314"/>
        <v>1132</v>
      </c>
      <c r="J162" s="82">
        <f t="shared" si="315"/>
        <v>0.117392821298683</v>
      </c>
      <c r="K162" s="82">
        <f t="shared" si="316"/>
        <v>0</v>
      </c>
      <c r="L162" s="82">
        <f t="shared" si="317"/>
        <v>9.0661831368993653E-2</v>
      </c>
      <c r="M162" s="81">
        <f t="shared" si="318"/>
        <v>1.2948428189244736</v>
      </c>
      <c r="N162" s="84">
        <f t="shared" si="319"/>
        <v>6.0496030524955384E-2</v>
      </c>
      <c r="O162" s="84"/>
      <c r="P162" s="85">
        <f t="shared" si="320"/>
        <v>0.90467105668041115</v>
      </c>
      <c r="Q162" s="87">
        <f t="shared" si="321"/>
        <v>6.0496030524955384E-2</v>
      </c>
      <c r="R162" s="96">
        <f t="shared" si="322"/>
        <v>3.4832912794633519E-2</v>
      </c>
      <c r="AB162" s="119">
        <f t="shared" si="310"/>
        <v>92.428571428571431</v>
      </c>
      <c r="AC162" s="120">
        <f t="shared" si="310"/>
        <v>0.14285714285714285</v>
      </c>
    </row>
    <row r="163" spans="1:29" ht="13.8" x14ac:dyDescent="0.25">
      <c r="A163" s="95">
        <v>44021</v>
      </c>
      <c r="B163" s="81">
        <v>32586</v>
      </c>
      <c r="C163" s="81">
        <v>1966</v>
      </c>
      <c r="D163" s="81">
        <v>29400</v>
      </c>
      <c r="E163" s="81"/>
      <c r="F163" s="81">
        <f t="shared" ref="F163:F169" si="323">B163-B162</f>
        <v>88</v>
      </c>
      <c r="G163" s="81">
        <f t="shared" ref="G163:G169" si="324">C163-C162</f>
        <v>0</v>
      </c>
      <c r="H163" s="81">
        <f t="shared" ref="H163:H169" si="325">D163-D162</f>
        <v>0</v>
      </c>
      <c r="I163" s="81">
        <f t="shared" ref="I163:I169" si="326">B163-C163-D163</f>
        <v>1220</v>
      </c>
      <c r="J163" s="82">
        <f t="shared" ref="J163:J169" si="327">F163/I162*$B$2/($B$2-B162)</f>
        <v>7.8031523318925169E-2</v>
      </c>
      <c r="K163" s="82">
        <f t="shared" ref="K163:K169" si="328">G163/I162</f>
        <v>0</v>
      </c>
      <c r="L163" s="82">
        <f t="shared" ref="L163:L169" si="329">H163/I162</f>
        <v>0</v>
      </c>
      <c r="M163" s="81" t="e">
        <f t="shared" ref="M163:M169" si="330">J163/(K163+L163)</f>
        <v>#DIV/0!</v>
      </c>
      <c r="N163" s="84">
        <f t="shared" ref="N163:N169" si="331">C163/B163</f>
        <v>6.0332658196771617E-2</v>
      </c>
      <c r="O163" s="84"/>
      <c r="P163" s="85">
        <f t="shared" ref="P163:P169" si="332">D163/B163</f>
        <v>0.90222795065365491</v>
      </c>
      <c r="Q163" s="87">
        <f t="shared" ref="Q163:Q169" si="333">N163</f>
        <v>6.0332658196771617E-2</v>
      </c>
      <c r="R163" s="96">
        <f t="shared" ref="R163:R169" si="334">IF(P163="","",1-SUM(P163:Q163))</f>
        <v>3.7439391149573509E-2</v>
      </c>
      <c r="AB163" s="119">
        <f t="shared" ref="AB163:AB169" si="335">AVERAGE(F157:F163)</f>
        <v>88.428571428571431</v>
      </c>
      <c r="AC163" s="120">
        <f t="shared" ref="AC163:AC169" si="336">AVERAGE(G157:G163)</f>
        <v>0.14285714285714285</v>
      </c>
    </row>
    <row r="164" spans="1:29" ht="13.8" x14ac:dyDescent="0.25">
      <c r="A164" s="95">
        <v>44022</v>
      </c>
      <c r="B164" s="81">
        <v>32690</v>
      </c>
      <c r="C164" s="81">
        <v>1966</v>
      </c>
      <c r="D164" s="81">
        <v>29400</v>
      </c>
      <c r="E164" s="81"/>
      <c r="F164" s="81">
        <f t="shared" si="323"/>
        <v>104</v>
      </c>
      <c r="G164" s="81">
        <f t="shared" si="324"/>
        <v>0</v>
      </c>
      <c r="H164" s="81">
        <f t="shared" si="325"/>
        <v>0</v>
      </c>
      <c r="I164" s="81">
        <f t="shared" si="326"/>
        <v>1324</v>
      </c>
      <c r="J164" s="82">
        <f t="shared" si="327"/>
        <v>8.5568078785301385E-2</v>
      </c>
      <c r="K164" s="82">
        <f t="shared" si="328"/>
        <v>0</v>
      </c>
      <c r="L164" s="82">
        <f t="shared" si="329"/>
        <v>0</v>
      </c>
      <c r="M164" s="81" t="e">
        <f t="shared" si="330"/>
        <v>#DIV/0!</v>
      </c>
      <c r="N164" s="84">
        <f t="shared" si="331"/>
        <v>6.0140715815234017E-2</v>
      </c>
      <c r="O164" s="84"/>
      <c r="P164" s="85">
        <f t="shared" si="332"/>
        <v>0.89935760171306212</v>
      </c>
      <c r="Q164" s="87">
        <f t="shared" si="333"/>
        <v>6.0140715815234017E-2</v>
      </c>
      <c r="R164" s="96">
        <f t="shared" si="334"/>
        <v>4.0501682471703826E-2</v>
      </c>
      <c r="AB164" s="119">
        <f t="shared" si="335"/>
        <v>84.142857142857139</v>
      </c>
      <c r="AC164" s="120">
        <f t="shared" si="336"/>
        <v>0.14285714285714285</v>
      </c>
    </row>
    <row r="165" spans="1:29" ht="13.8" x14ac:dyDescent="0.25">
      <c r="A165" s="95">
        <v>44023</v>
      </c>
      <c r="B165" s="81">
        <v>32817</v>
      </c>
      <c r="C165" s="81">
        <v>1968</v>
      </c>
      <c r="D165" s="81">
        <v>29500</v>
      </c>
      <c r="E165" s="81"/>
      <c r="F165" s="81">
        <f t="shared" si="323"/>
        <v>127</v>
      </c>
      <c r="G165" s="81">
        <f t="shared" si="324"/>
        <v>2</v>
      </c>
      <c r="H165" s="81">
        <f t="shared" si="325"/>
        <v>100</v>
      </c>
      <c r="I165" s="81">
        <f t="shared" si="326"/>
        <v>1349</v>
      </c>
      <c r="J165" s="82">
        <f t="shared" si="327"/>
        <v>9.6285135715434178E-2</v>
      </c>
      <c r="K165" s="82">
        <f t="shared" si="328"/>
        <v>1.5105740181268882E-3</v>
      </c>
      <c r="L165" s="82">
        <f t="shared" si="329"/>
        <v>7.5528700906344406E-2</v>
      </c>
      <c r="M165" s="81">
        <f t="shared" si="330"/>
        <v>1.2498188204630869</v>
      </c>
      <c r="N165" s="84">
        <f t="shared" si="331"/>
        <v>5.9968918548313377E-2</v>
      </c>
      <c r="O165" s="84"/>
      <c r="P165" s="85">
        <f t="shared" si="332"/>
        <v>0.89892433799555105</v>
      </c>
      <c r="Q165" s="87">
        <f t="shared" si="333"/>
        <v>5.9968918548313377E-2</v>
      </c>
      <c r="R165" s="96">
        <f t="shared" si="334"/>
        <v>4.110674345613563E-2</v>
      </c>
      <c r="AB165" s="119">
        <f t="shared" si="335"/>
        <v>88.428571428571431</v>
      </c>
      <c r="AC165" s="120">
        <f t="shared" si="336"/>
        <v>0.42857142857142855</v>
      </c>
    </row>
    <row r="166" spans="1:29" ht="13.8" x14ac:dyDescent="0.25">
      <c r="A166" s="95">
        <v>44024</v>
      </c>
      <c r="B166" s="81">
        <v>32883</v>
      </c>
      <c r="C166" s="81">
        <v>1968</v>
      </c>
      <c r="D166" s="81">
        <v>29600</v>
      </c>
      <c r="E166" s="81"/>
      <c r="F166" s="81">
        <f t="shared" si="323"/>
        <v>66</v>
      </c>
      <c r="G166" s="81">
        <f t="shared" si="324"/>
        <v>0</v>
      </c>
      <c r="H166" s="81">
        <f t="shared" si="325"/>
        <v>100</v>
      </c>
      <c r="I166" s="81">
        <f t="shared" si="326"/>
        <v>1315</v>
      </c>
      <c r="J166" s="82">
        <f t="shared" si="327"/>
        <v>4.9111352446163437E-2</v>
      </c>
      <c r="K166" s="82">
        <f t="shared" si="328"/>
        <v>0</v>
      </c>
      <c r="L166" s="82">
        <f t="shared" si="329"/>
        <v>7.412898443291327E-2</v>
      </c>
      <c r="M166" s="81">
        <f t="shared" si="330"/>
        <v>0.66251214449874474</v>
      </c>
      <c r="N166" s="84">
        <f t="shared" si="331"/>
        <v>5.9848553964054377E-2</v>
      </c>
      <c r="O166" s="84"/>
      <c r="P166" s="85">
        <f t="shared" si="332"/>
        <v>0.90016117750813496</v>
      </c>
      <c r="Q166" s="87">
        <f t="shared" si="333"/>
        <v>5.9848553964054377E-2</v>
      </c>
      <c r="R166" s="96">
        <f t="shared" si="334"/>
        <v>3.9990268527810624E-2</v>
      </c>
      <c r="AB166" s="119">
        <f t="shared" si="335"/>
        <v>87.857142857142861</v>
      </c>
      <c r="AC166" s="120">
        <f t="shared" si="336"/>
        <v>0.42857142857142855</v>
      </c>
    </row>
    <row r="167" spans="1:29" ht="13.8" x14ac:dyDescent="0.25">
      <c r="A167" s="95">
        <v>44025</v>
      </c>
      <c r="B167" s="81">
        <v>32946</v>
      </c>
      <c r="C167" s="81">
        <v>1968</v>
      </c>
      <c r="D167" s="81">
        <v>29600</v>
      </c>
      <c r="E167" s="81"/>
      <c r="F167" s="81">
        <f t="shared" si="323"/>
        <v>63</v>
      </c>
      <c r="G167" s="81">
        <f t="shared" si="324"/>
        <v>0</v>
      </c>
      <c r="H167" s="81">
        <f t="shared" si="325"/>
        <v>0</v>
      </c>
      <c r="I167" s="81">
        <f t="shared" si="326"/>
        <v>1378</v>
      </c>
      <c r="J167" s="82">
        <f t="shared" si="327"/>
        <v>4.8091467464784661E-2</v>
      </c>
      <c r="K167" s="82">
        <f t="shared" si="328"/>
        <v>0</v>
      </c>
      <c r="L167" s="82">
        <f t="shared" si="329"/>
        <v>0</v>
      </c>
      <c r="M167" s="81" t="e">
        <f t="shared" si="330"/>
        <v>#DIV/0!</v>
      </c>
      <c r="N167" s="84">
        <f t="shared" si="331"/>
        <v>5.9734110362411219E-2</v>
      </c>
      <c r="O167" s="84"/>
      <c r="P167" s="85">
        <f t="shared" si="332"/>
        <v>0.89843987130455893</v>
      </c>
      <c r="Q167" s="87">
        <f t="shared" si="333"/>
        <v>5.9734110362411219E-2</v>
      </c>
      <c r="R167" s="96">
        <f t="shared" si="334"/>
        <v>4.1826018333029902E-2</v>
      </c>
      <c r="AB167" s="119">
        <f t="shared" si="335"/>
        <v>90.142857142857139</v>
      </c>
      <c r="AC167" s="120">
        <f t="shared" si="336"/>
        <v>0.42857142857142855</v>
      </c>
    </row>
    <row r="168" spans="1:29" ht="13.8" x14ac:dyDescent="0.25">
      <c r="A168" s="95">
        <v>44026</v>
      </c>
      <c r="B168" s="81">
        <v>33016</v>
      </c>
      <c r="C168" s="81">
        <v>1968</v>
      </c>
      <c r="D168" s="81">
        <v>29800</v>
      </c>
      <c r="E168" s="81"/>
      <c r="F168" s="81">
        <f t="shared" si="323"/>
        <v>70</v>
      </c>
      <c r="G168" s="81">
        <f t="shared" si="324"/>
        <v>0</v>
      </c>
      <c r="H168" s="81">
        <f t="shared" si="325"/>
        <v>200</v>
      </c>
      <c r="I168" s="81">
        <f t="shared" si="326"/>
        <v>1248</v>
      </c>
      <c r="J168" s="82">
        <f t="shared" si="327"/>
        <v>5.099237366818541E-2</v>
      </c>
      <c r="K168" s="82">
        <f t="shared" si="328"/>
        <v>0</v>
      </c>
      <c r="L168" s="82">
        <f t="shared" si="329"/>
        <v>0.14513788098693758</v>
      </c>
      <c r="M168" s="81">
        <f t="shared" si="330"/>
        <v>0.3513374545737975</v>
      </c>
      <c r="N168" s="84">
        <f t="shared" si="331"/>
        <v>5.9607463048219046E-2</v>
      </c>
      <c r="O168" s="84"/>
      <c r="P168" s="85">
        <f t="shared" si="332"/>
        <v>0.90259268233583712</v>
      </c>
      <c r="Q168" s="87">
        <f t="shared" si="333"/>
        <v>5.9607463048219046E-2</v>
      </c>
      <c r="R168" s="96">
        <f t="shared" si="334"/>
        <v>3.7799854615943818E-2</v>
      </c>
      <c r="AB168" s="119">
        <f t="shared" si="335"/>
        <v>92.428571428571431</v>
      </c>
      <c r="AC168" s="120">
        <f t="shared" si="336"/>
        <v>0.2857142857142857</v>
      </c>
    </row>
    <row r="169" spans="1:29" ht="13.8" x14ac:dyDescent="0.25">
      <c r="A169" s="95">
        <v>44027</v>
      </c>
      <c r="B169" s="81">
        <v>33148</v>
      </c>
      <c r="C169" s="81">
        <v>1968</v>
      </c>
      <c r="D169" s="81">
        <v>29800</v>
      </c>
      <c r="E169" s="81"/>
      <c r="F169" s="81">
        <f t="shared" si="323"/>
        <v>132</v>
      </c>
      <c r="G169" s="81">
        <f t="shared" si="324"/>
        <v>0</v>
      </c>
      <c r="H169" s="81">
        <f t="shared" si="325"/>
        <v>0</v>
      </c>
      <c r="I169" s="81">
        <f t="shared" si="326"/>
        <v>1380</v>
      </c>
      <c r="J169" s="82">
        <f t="shared" si="327"/>
        <v>0.10617426863840235</v>
      </c>
      <c r="K169" s="82">
        <f t="shared" si="328"/>
        <v>0</v>
      </c>
      <c r="L169" s="82">
        <f t="shared" si="329"/>
        <v>0</v>
      </c>
      <c r="M169" s="81" t="e">
        <f t="shared" si="330"/>
        <v>#DIV/0!</v>
      </c>
      <c r="N169" s="84">
        <f t="shared" si="331"/>
        <v>5.9370097743453601E-2</v>
      </c>
      <c r="O169" s="84"/>
      <c r="P169" s="85">
        <f t="shared" si="332"/>
        <v>0.89899843127790513</v>
      </c>
      <c r="Q169" s="87">
        <f t="shared" si="333"/>
        <v>5.9370097743453601E-2</v>
      </c>
      <c r="R169" s="96">
        <f t="shared" si="334"/>
        <v>4.1631470978641283E-2</v>
      </c>
      <c r="AB169" s="119">
        <f t="shared" si="335"/>
        <v>92.857142857142861</v>
      </c>
      <c r="AC169" s="120">
        <f t="shared" si="336"/>
        <v>0.2857142857142857</v>
      </c>
    </row>
    <row r="170" spans="1:29" ht="13.8" x14ac:dyDescent="0.25">
      <c r="A170" s="95">
        <v>44028</v>
      </c>
      <c r="B170" s="81">
        <v>33290</v>
      </c>
      <c r="C170" s="81">
        <v>1969</v>
      </c>
      <c r="D170" s="81">
        <v>29900</v>
      </c>
      <c r="E170" s="81"/>
      <c r="F170" s="81">
        <f t="shared" ref="F170:F175" si="337">B170-B169</f>
        <v>142</v>
      </c>
      <c r="G170" s="81">
        <f t="shared" ref="G170:G175" si="338">C170-C169</f>
        <v>1</v>
      </c>
      <c r="H170" s="81">
        <f t="shared" ref="H170:H175" si="339">D170-D169</f>
        <v>100</v>
      </c>
      <c r="I170" s="81">
        <f t="shared" ref="I170:I175" si="340">B170-C170-D170</f>
        <v>1421</v>
      </c>
      <c r="J170" s="82">
        <f t="shared" ref="J170:J175" si="341">F170/I169*$B$2/($B$2-B169)</f>
        <v>0.10329417694347452</v>
      </c>
      <c r="K170" s="82">
        <f t="shared" ref="K170:K175" si="342">G170/I169</f>
        <v>7.246376811594203E-4</v>
      </c>
      <c r="L170" s="82">
        <f t="shared" ref="L170:L175" si="343">H170/I169</f>
        <v>7.2463768115942032E-2</v>
      </c>
      <c r="M170" s="81">
        <f t="shared" ref="M170:M175" si="344">J170/(K170+L170)</f>
        <v>1.4113461800197509</v>
      </c>
      <c r="N170" s="84">
        <f t="shared" ref="N170:N175" si="345">C170/B170</f>
        <v>5.9146890958245719E-2</v>
      </c>
      <c r="O170" s="84"/>
      <c r="P170" s="85">
        <f t="shared" ref="P170:P175" si="346">D170/B170</f>
        <v>0.89816761790327426</v>
      </c>
      <c r="Q170" s="87">
        <f t="shared" ref="Q170:Q175" si="347">N170</f>
        <v>5.9146890958245719E-2</v>
      </c>
      <c r="R170" s="96">
        <f t="shared" ref="R170:R175" si="348">IF(P170="","",1-SUM(P170:Q170))</f>
        <v>4.268549113847997E-2</v>
      </c>
      <c r="AB170" s="119">
        <f t="shared" ref="AB170:AB175" si="349">AVERAGE(F164:F170)</f>
        <v>100.57142857142857</v>
      </c>
      <c r="AC170" s="120">
        <f t="shared" ref="AC170:AC175" si="350">AVERAGE(G164:G170)</f>
        <v>0.42857142857142855</v>
      </c>
    </row>
    <row r="171" spans="1:29" ht="13.8" x14ac:dyDescent="0.25">
      <c r="A171" s="95">
        <v>44029</v>
      </c>
      <c r="B171" s="81">
        <v>33382</v>
      </c>
      <c r="C171" s="81">
        <v>1969</v>
      </c>
      <c r="D171" s="81">
        <v>29900</v>
      </c>
      <c r="E171" s="81"/>
      <c r="F171" s="81">
        <f t="shared" si="337"/>
        <v>92</v>
      </c>
      <c r="G171" s="81">
        <f t="shared" si="338"/>
        <v>0</v>
      </c>
      <c r="H171" s="81">
        <f t="shared" si="339"/>
        <v>0</v>
      </c>
      <c r="I171" s="81">
        <f t="shared" si="340"/>
        <v>1513</v>
      </c>
      <c r="J171" s="82">
        <f t="shared" si="341"/>
        <v>6.4993134700934915E-2</v>
      </c>
      <c r="K171" s="82">
        <f t="shared" si="342"/>
        <v>0</v>
      </c>
      <c r="L171" s="82">
        <f t="shared" si="343"/>
        <v>0</v>
      </c>
      <c r="M171" s="81" t="e">
        <f t="shared" si="344"/>
        <v>#DIV/0!</v>
      </c>
      <c r="N171" s="84">
        <f t="shared" si="345"/>
        <v>5.8983883530046133E-2</v>
      </c>
      <c r="O171" s="84"/>
      <c r="P171" s="85">
        <f t="shared" si="346"/>
        <v>0.89569228925768374</v>
      </c>
      <c r="Q171" s="87">
        <f t="shared" si="347"/>
        <v>5.8983883530046133E-2</v>
      </c>
      <c r="R171" s="96">
        <f t="shared" si="348"/>
        <v>4.5323827212270129E-2</v>
      </c>
      <c r="AB171" s="119">
        <f t="shared" si="349"/>
        <v>98.857142857142861</v>
      </c>
      <c r="AC171" s="120">
        <f t="shared" si="350"/>
        <v>0.42857142857142855</v>
      </c>
    </row>
    <row r="172" spans="1:29" ht="13.8" x14ac:dyDescent="0.25">
      <c r="A172" s="95">
        <v>44030</v>
      </c>
      <c r="B172" s="81">
        <v>33492</v>
      </c>
      <c r="C172" s="81">
        <v>1969</v>
      </c>
      <c r="D172" s="81">
        <v>29900</v>
      </c>
      <c r="E172" s="81"/>
      <c r="F172" s="81">
        <f t="shared" si="337"/>
        <v>110</v>
      </c>
      <c r="G172" s="81">
        <f t="shared" si="338"/>
        <v>0</v>
      </c>
      <c r="H172" s="81">
        <f t="shared" si="339"/>
        <v>0</v>
      </c>
      <c r="I172" s="81">
        <f t="shared" si="340"/>
        <v>1623</v>
      </c>
      <c r="J172" s="82">
        <f t="shared" si="341"/>
        <v>7.2984750250371516E-2</v>
      </c>
      <c r="K172" s="82">
        <f t="shared" si="342"/>
        <v>0</v>
      </c>
      <c r="L172" s="82">
        <f t="shared" si="343"/>
        <v>0</v>
      </c>
      <c r="M172" s="81" t="e">
        <f t="shared" si="344"/>
        <v>#DIV/0!</v>
      </c>
      <c r="N172" s="84">
        <f t="shared" si="345"/>
        <v>5.8790158843903019E-2</v>
      </c>
      <c r="O172" s="84"/>
      <c r="P172" s="85">
        <f t="shared" si="346"/>
        <v>0.89275050758390062</v>
      </c>
      <c r="Q172" s="87">
        <f t="shared" si="347"/>
        <v>5.8790158843903019E-2</v>
      </c>
      <c r="R172" s="96">
        <f t="shared" si="348"/>
        <v>4.8459333572196339E-2</v>
      </c>
      <c r="AB172" s="119">
        <f t="shared" si="349"/>
        <v>96.428571428571431</v>
      </c>
      <c r="AC172" s="120">
        <f t="shared" si="350"/>
        <v>0.14285714285714285</v>
      </c>
    </row>
    <row r="173" spans="1:29" ht="13.8" x14ac:dyDescent="0.25">
      <c r="A173" s="95">
        <v>44031</v>
      </c>
      <c r="B173" s="81">
        <v>33591</v>
      </c>
      <c r="C173" s="81">
        <v>1969</v>
      </c>
      <c r="D173" s="81">
        <v>30300</v>
      </c>
      <c r="E173" s="81"/>
      <c r="F173" s="81">
        <f t="shared" si="337"/>
        <v>99</v>
      </c>
      <c r="G173" s="81">
        <f t="shared" si="338"/>
        <v>0</v>
      </c>
      <c r="H173" s="81">
        <f t="shared" si="339"/>
        <v>400</v>
      </c>
      <c r="I173" s="81">
        <f t="shared" si="340"/>
        <v>1322</v>
      </c>
      <c r="J173" s="82">
        <f t="shared" si="341"/>
        <v>6.1235121677452369E-2</v>
      </c>
      <c r="K173" s="82">
        <f t="shared" si="342"/>
        <v>0</v>
      </c>
      <c r="L173" s="82">
        <f t="shared" si="343"/>
        <v>0.24645717806531114</v>
      </c>
      <c r="M173" s="81">
        <f t="shared" si="344"/>
        <v>0.24846150620626301</v>
      </c>
      <c r="N173" s="84">
        <f t="shared" si="345"/>
        <v>5.8616891429251881E-2</v>
      </c>
      <c r="O173" s="84"/>
      <c r="P173" s="85">
        <f t="shared" si="346"/>
        <v>0.90202732874877201</v>
      </c>
      <c r="Q173" s="87">
        <f t="shared" si="347"/>
        <v>5.8616891429251881E-2</v>
      </c>
      <c r="R173" s="96">
        <f t="shared" si="348"/>
        <v>3.9355779821976133E-2</v>
      </c>
      <c r="AB173" s="119">
        <f t="shared" si="349"/>
        <v>101.14285714285714</v>
      </c>
      <c r="AC173" s="120">
        <f t="shared" si="350"/>
        <v>0.14285714285714285</v>
      </c>
    </row>
    <row r="174" spans="1:29" ht="13.8" x14ac:dyDescent="0.25">
      <c r="A174" s="95">
        <v>44032</v>
      </c>
      <c r="B174" s="81">
        <v>33634</v>
      </c>
      <c r="C174" s="81">
        <v>1971</v>
      </c>
      <c r="D174" s="81">
        <v>30300</v>
      </c>
      <c r="E174" s="81"/>
      <c r="F174" s="81">
        <f t="shared" si="337"/>
        <v>43</v>
      </c>
      <c r="G174" s="81">
        <f t="shared" si="338"/>
        <v>2</v>
      </c>
      <c r="H174" s="81">
        <f t="shared" si="339"/>
        <v>0</v>
      </c>
      <c r="I174" s="81">
        <f t="shared" si="340"/>
        <v>1363</v>
      </c>
      <c r="J174" s="82">
        <f t="shared" si="341"/>
        <v>3.2653211251041855E-2</v>
      </c>
      <c r="K174" s="82">
        <f t="shared" si="342"/>
        <v>1.5128593040847202E-3</v>
      </c>
      <c r="L174" s="82">
        <f t="shared" si="343"/>
        <v>0</v>
      </c>
      <c r="M174" s="81">
        <f t="shared" si="344"/>
        <v>21.583772636938665</v>
      </c>
      <c r="N174" s="84">
        <f t="shared" si="345"/>
        <v>5.8601415234584051E-2</v>
      </c>
      <c r="O174" s="84"/>
      <c r="P174" s="85">
        <f t="shared" si="346"/>
        <v>0.90087411547838492</v>
      </c>
      <c r="Q174" s="87">
        <f t="shared" si="347"/>
        <v>5.8601415234584051E-2</v>
      </c>
      <c r="R174" s="96">
        <f t="shared" si="348"/>
        <v>4.0524469287031017E-2</v>
      </c>
      <c r="AB174" s="119">
        <f t="shared" si="349"/>
        <v>98.285714285714292</v>
      </c>
      <c r="AC174" s="120">
        <f t="shared" si="350"/>
        <v>0.42857142857142855</v>
      </c>
    </row>
    <row r="175" spans="1:29" ht="13.8" x14ac:dyDescent="0.25">
      <c r="A175" s="95">
        <v>44033</v>
      </c>
      <c r="B175" s="81">
        <v>33742</v>
      </c>
      <c r="C175" s="81">
        <v>1972</v>
      </c>
      <c r="D175" s="81">
        <v>30300</v>
      </c>
      <c r="E175" s="81"/>
      <c r="F175" s="81">
        <f t="shared" si="337"/>
        <v>108</v>
      </c>
      <c r="G175" s="81">
        <f t="shared" si="338"/>
        <v>1</v>
      </c>
      <c r="H175" s="81">
        <f t="shared" si="339"/>
        <v>0</v>
      </c>
      <c r="I175" s="81">
        <f t="shared" si="340"/>
        <v>1470</v>
      </c>
      <c r="J175" s="82">
        <f t="shared" si="341"/>
        <v>7.9546113110670641E-2</v>
      </c>
      <c r="K175" s="82">
        <f t="shared" si="342"/>
        <v>7.3367571533382249E-4</v>
      </c>
      <c r="L175" s="82">
        <f t="shared" si="343"/>
        <v>0</v>
      </c>
      <c r="M175" s="81">
        <f t="shared" si="344"/>
        <v>108.42135216984408</v>
      </c>
      <c r="N175" s="84">
        <f t="shared" si="345"/>
        <v>5.844348289965029E-2</v>
      </c>
      <c r="O175" s="84"/>
      <c r="P175" s="85">
        <f t="shared" si="346"/>
        <v>0.89799063481714181</v>
      </c>
      <c r="Q175" s="87">
        <f t="shared" si="347"/>
        <v>5.844348289965029E-2</v>
      </c>
      <c r="R175" s="96">
        <f t="shared" si="348"/>
        <v>4.3565882283207902E-2</v>
      </c>
      <c r="AB175" s="119">
        <f t="shared" si="349"/>
        <v>103.71428571428571</v>
      </c>
      <c r="AC175" s="120">
        <f t="shared" si="350"/>
        <v>0.5714285714285714</v>
      </c>
    </row>
    <row r="176" spans="1:29" ht="13.8" x14ac:dyDescent="0.25">
      <c r="A176" s="95">
        <v>44034</v>
      </c>
      <c r="B176" s="81">
        <v>33883</v>
      </c>
      <c r="C176" s="81">
        <v>1972</v>
      </c>
      <c r="D176" s="81">
        <v>30500</v>
      </c>
      <c r="E176" s="81"/>
      <c r="F176" s="81">
        <f t="shared" ref="F176:F197" si="351">B176-B175</f>
        <v>141</v>
      </c>
      <c r="G176" s="81">
        <f t="shared" ref="G176:G197" si="352">C176-C175</f>
        <v>0</v>
      </c>
      <c r="H176" s="81">
        <f t="shared" ref="H176:H197" si="353">D176-D175</f>
        <v>200</v>
      </c>
      <c r="I176" s="81">
        <f t="shared" ref="I176:I197" si="354">B176-C176-D176</f>
        <v>1411</v>
      </c>
      <c r="J176" s="82">
        <f t="shared" ref="J176:J197" si="355">F176/I175*$B$2/($B$2-B175)</f>
        <v>9.6293790453514952E-2</v>
      </c>
      <c r="K176" s="82">
        <f t="shared" ref="K176:K197" si="356">G176/I175</f>
        <v>0</v>
      </c>
      <c r="L176" s="82">
        <f t="shared" ref="L176:L197" si="357">H176/I175</f>
        <v>0.1360544217687075</v>
      </c>
      <c r="M176" s="81">
        <f t="shared" ref="M176:M197" si="358">J176/(K176+L176)</f>
        <v>0.70775935983333482</v>
      </c>
      <c r="N176" s="84">
        <f t="shared" ref="N176:N197" si="359">C176/B176</f>
        <v>5.8200277425257504E-2</v>
      </c>
      <c r="O176" s="84"/>
      <c r="P176" s="85">
        <f t="shared" ref="P176:P197" si="360">D176/B176</f>
        <v>0.90015642062391166</v>
      </c>
      <c r="Q176" s="87">
        <f t="shared" ref="Q176:Q197" si="361">N176</f>
        <v>5.8200277425257504E-2</v>
      </c>
      <c r="R176" s="96">
        <f t="shared" ref="R176:R197" si="362">IF(P176="","",1-SUM(P176:Q176))</f>
        <v>4.164330195083088E-2</v>
      </c>
      <c r="AB176" s="119">
        <f t="shared" ref="AB176:AB197" si="363">AVERAGE(F170:F176)</f>
        <v>105</v>
      </c>
      <c r="AC176" s="120">
        <f t="shared" ref="AC176:AC197" si="364">AVERAGE(G170:G176)</f>
        <v>0.5714285714285714</v>
      </c>
    </row>
    <row r="177" spans="1:29" ht="13.8" x14ac:dyDescent="0.25">
      <c r="A177" s="95">
        <v>44035</v>
      </c>
      <c r="B177" s="81">
        <v>34000</v>
      </c>
      <c r="C177" s="81">
        <v>1975</v>
      </c>
      <c r="D177" s="81">
        <v>30500</v>
      </c>
      <c r="E177" s="81"/>
      <c r="F177" s="81">
        <f t="shared" si="351"/>
        <v>117</v>
      </c>
      <c r="G177" s="81">
        <f t="shared" si="352"/>
        <v>3</v>
      </c>
      <c r="H177" s="81">
        <f t="shared" si="353"/>
        <v>0</v>
      </c>
      <c r="I177" s="81">
        <f t="shared" si="354"/>
        <v>1525</v>
      </c>
      <c r="J177" s="82">
        <f t="shared" si="355"/>
        <v>8.3245823843923442E-2</v>
      </c>
      <c r="K177" s="82">
        <f t="shared" si="356"/>
        <v>2.1261516654854712E-3</v>
      </c>
      <c r="L177" s="82">
        <f t="shared" si="357"/>
        <v>0</v>
      </c>
      <c r="M177" s="81">
        <f t="shared" si="358"/>
        <v>39.153285814591996</v>
      </c>
      <c r="N177" s="84">
        <f t="shared" si="359"/>
        <v>5.8088235294117649E-2</v>
      </c>
      <c r="O177" s="84"/>
      <c r="P177" s="85">
        <f t="shared" si="360"/>
        <v>0.8970588235294118</v>
      </c>
      <c r="Q177" s="87">
        <f t="shared" si="361"/>
        <v>5.8088235294117649E-2</v>
      </c>
      <c r="R177" s="96">
        <f t="shared" si="362"/>
        <v>4.485294117647054E-2</v>
      </c>
      <c r="AB177" s="119">
        <f t="shared" si="363"/>
        <v>101.42857142857143</v>
      </c>
      <c r="AC177" s="120">
        <f t="shared" si="364"/>
        <v>0.8571428571428571</v>
      </c>
    </row>
    <row r="178" spans="1:29" ht="13.8" x14ac:dyDescent="0.25">
      <c r="A178" s="95">
        <v>44036</v>
      </c>
      <c r="B178" s="81">
        <v>34154</v>
      </c>
      <c r="C178" s="81">
        <v>1977</v>
      </c>
      <c r="D178" s="81">
        <v>30500</v>
      </c>
      <c r="E178" s="81"/>
      <c r="F178" s="81">
        <f t="shared" si="351"/>
        <v>154</v>
      </c>
      <c r="G178" s="81">
        <f t="shared" si="352"/>
        <v>2</v>
      </c>
      <c r="H178" s="81">
        <f t="shared" si="353"/>
        <v>0</v>
      </c>
      <c r="I178" s="81">
        <f t="shared" si="354"/>
        <v>1677</v>
      </c>
      <c r="J178" s="82">
        <f t="shared" si="355"/>
        <v>0.10138188902736017</v>
      </c>
      <c r="K178" s="82">
        <f t="shared" si="356"/>
        <v>1.3114754098360656E-3</v>
      </c>
      <c r="L178" s="82">
        <f t="shared" si="357"/>
        <v>0</v>
      </c>
      <c r="M178" s="81">
        <f t="shared" si="358"/>
        <v>77.303690383362138</v>
      </c>
      <c r="N178" s="84">
        <f t="shared" si="359"/>
        <v>5.7884874392457694E-2</v>
      </c>
      <c r="O178" s="84"/>
      <c r="P178" s="85">
        <f t="shared" si="360"/>
        <v>0.89301399543245297</v>
      </c>
      <c r="Q178" s="87">
        <f t="shared" si="361"/>
        <v>5.7884874392457694E-2</v>
      </c>
      <c r="R178" s="96">
        <f t="shared" si="362"/>
        <v>4.9101130175089325E-2</v>
      </c>
      <c r="AB178" s="119">
        <f t="shared" si="363"/>
        <v>110.28571428571429</v>
      </c>
      <c r="AC178" s="120">
        <f t="shared" si="364"/>
        <v>1.1428571428571428</v>
      </c>
    </row>
    <row r="179" spans="1:29" ht="13.8" x14ac:dyDescent="0.25">
      <c r="A179" s="95">
        <v>44037</v>
      </c>
      <c r="B179" s="81">
        <v>34302</v>
      </c>
      <c r="C179" s="81">
        <v>1977</v>
      </c>
      <c r="D179" s="81">
        <v>30500</v>
      </c>
      <c r="E179" s="81"/>
      <c r="F179" s="81">
        <f t="shared" si="351"/>
        <v>148</v>
      </c>
      <c r="G179" s="81">
        <f t="shared" si="352"/>
        <v>0</v>
      </c>
      <c r="H179" s="81">
        <f t="shared" si="353"/>
        <v>0</v>
      </c>
      <c r="I179" s="81">
        <f t="shared" si="354"/>
        <v>1825</v>
      </c>
      <c r="J179" s="82">
        <f t="shared" si="355"/>
        <v>8.860248714893848E-2</v>
      </c>
      <c r="K179" s="82">
        <f t="shared" si="356"/>
        <v>0</v>
      </c>
      <c r="L179" s="82">
        <f t="shared" si="357"/>
        <v>0</v>
      </c>
      <c r="M179" s="81" t="e">
        <f t="shared" si="358"/>
        <v>#DIV/0!</v>
      </c>
      <c r="N179" s="84">
        <f t="shared" si="359"/>
        <v>5.7635123316424695E-2</v>
      </c>
      <c r="O179" s="84"/>
      <c r="P179" s="85">
        <f t="shared" si="360"/>
        <v>0.88916098186694659</v>
      </c>
      <c r="Q179" s="87">
        <f t="shared" si="361"/>
        <v>5.7635123316424695E-2</v>
      </c>
      <c r="R179" s="96">
        <f t="shared" si="362"/>
        <v>5.3203894816628683E-2</v>
      </c>
      <c r="AB179" s="119">
        <f t="shared" si="363"/>
        <v>115.71428571428571</v>
      </c>
      <c r="AC179" s="120">
        <f t="shared" si="364"/>
        <v>1.1428571428571428</v>
      </c>
    </row>
    <row r="180" spans="1:29" ht="13.8" x14ac:dyDescent="0.25">
      <c r="A180" s="95">
        <v>44038</v>
      </c>
      <c r="B180" s="81">
        <v>34412</v>
      </c>
      <c r="C180" s="81">
        <v>1977</v>
      </c>
      <c r="D180" s="81">
        <v>30700</v>
      </c>
      <c r="E180" s="81"/>
      <c r="F180" s="81">
        <f t="shared" si="351"/>
        <v>110</v>
      </c>
      <c r="G180" s="81">
        <f t="shared" si="352"/>
        <v>0</v>
      </c>
      <c r="H180" s="81">
        <f t="shared" si="353"/>
        <v>200</v>
      </c>
      <c r="I180" s="81">
        <f t="shared" si="354"/>
        <v>1735</v>
      </c>
      <c r="J180" s="82">
        <f t="shared" si="355"/>
        <v>6.0513814952933127E-2</v>
      </c>
      <c r="K180" s="82">
        <f t="shared" si="356"/>
        <v>0</v>
      </c>
      <c r="L180" s="82">
        <f t="shared" si="357"/>
        <v>0.1095890410958904</v>
      </c>
      <c r="M180" s="81">
        <f t="shared" si="358"/>
        <v>0.55218856144551487</v>
      </c>
      <c r="N180" s="84">
        <f t="shared" si="359"/>
        <v>5.7450889224689064E-2</v>
      </c>
      <c r="O180" s="84"/>
      <c r="P180" s="85">
        <f t="shared" si="360"/>
        <v>0.89213065209810527</v>
      </c>
      <c r="Q180" s="87">
        <f t="shared" si="361"/>
        <v>5.7450889224689064E-2</v>
      </c>
      <c r="R180" s="96">
        <f t="shared" si="362"/>
        <v>5.0418458677205624E-2</v>
      </c>
      <c r="AB180" s="119">
        <f t="shared" si="363"/>
        <v>117.28571428571429</v>
      </c>
      <c r="AC180" s="120">
        <f t="shared" si="364"/>
        <v>1.1428571428571428</v>
      </c>
    </row>
    <row r="181" spans="1:29" ht="13.8" x14ac:dyDescent="0.25">
      <c r="A181" s="95">
        <v>44039</v>
      </c>
      <c r="B181" s="81">
        <v>34477</v>
      </c>
      <c r="C181" s="81">
        <v>1978</v>
      </c>
      <c r="D181" s="81">
        <v>30900</v>
      </c>
      <c r="E181" s="81"/>
      <c r="F181" s="81">
        <f t="shared" si="351"/>
        <v>65</v>
      </c>
      <c r="G181" s="81">
        <f t="shared" si="352"/>
        <v>1</v>
      </c>
      <c r="H181" s="81">
        <f t="shared" si="353"/>
        <v>200</v>
      </c>
      <c r="I181" s="81">
        <f t="shared" si="354"/>
        <v>1599</v>
      </c>
      <c r="J181" s="82">
        <f t="shared" si="355"/>
        <v>3.7613533670039334E-2</v>
      </c>
      <c r="K181" s="82">
        <f t="shared" si="356"/>
        <v>5.7636887608069167E-4</v>
      </c>
      <c r="L181" s="82">
        <f t="shared" si="357"/>
        <v>0.11527377521613832</v>
      </c>
      <c r="M181" s="81">
        <f t="shared" si="358"/>
        <v>0.32467403441551368</v>
      </c>
      <c r="N181" s="84">
        <f t="shared" si="359"/>
        <v>5.7371581054036024E-2</v>
      </c>
      <c r="O181" s="84"/>
      <c r="P181" s="85">
        <f t="shared" si="360"/>
        <v>0.89624967369550712</v>
      </c>
      <c r="Q181" s="87">
        <f t="shared" si="361"/>
        <v>5.7371581054036024E-2</v>
      </c>
      <c r="R181" s="96">
        <f t="shared" si="362"/>
        <v>4.6378745250456821E-2</v>
      </c>
      <c r="AB181" s="119">
        <f t="shared" si="363"/>
        <v>120.42857142857143</v>
      </c>
      <c r="AC181" s="120">
        <f t="shared" si="364"/>
        <v>1</v>
      </c>
    </row>
    <row r="182" spans="1:29" ht="13.8" x14ac:dyDescent="0.25">
      <c r="A182" s="95">
        <v>44040</v>
      </c>
      <c r="B182" s="81">
        <v>34609</v>
      </c>
      <c r="C182" s="81">
        <v>1978</v>
      </c>
      <c r="D182" s="81">
        <v>31000</v>
      </c>
      <c r="E182" s="81"/>
      <c r="F182" s="81">
        <f t="shared" si="351"/>
        <v>132</v>
      </c>
      <c r="G182" s="81">
        <f t="shared" si="352"/>
        <v>0</v>
      </c>
      <c r="H182" s="81">
        <f t="shared" si="353"/>
        <v>100</v>
      </c>
      <c r="I182" s="81">
        <f t="shared" si="354"/>
        <v>1631</v>
      </c>
      <c r="J182" s="82">
        <f t="shared" si="355"/>
        <v>8.2881766841511217E-2</v>
      </c>
      <c r="K182" s="82">
        <f t="shared" si="356"/>
        <v>0</v>
      </c>
      <c r="L182" s="82">
        <f t="shared" si="357"/>
        <v>6.2539086929330828E-2</v>
      </c>
      <c r="M182" s="81">
        <f t="shared" si="358"/>
        <v>1.3252794517957645</v>
      </c>
      <c r="N182" s="84">
        <f t="shared" si="359"/>
        <v>5.7152763731977231E-2</v>
      </c>
      <c r="O182" s="84"/>
      <c r="P182" s="85">
        <f t="shared" si="360"/>
        <v>0.89572076627466846</v>
      </c>
      <c r="Q182" s="87">
        <f t="shared" si="361"/>
        <v>5.7152763731977231E-2</v>
      </c>
      <c r="R182" s="96">
        <f t="shared" si="362"/>
        <v>4.7126469993354347E-2</v>
      </c>
      <c r="AB182" s="119">
        <f t="shared" si="363"/>
        <v>123.85714285714286</v>
      </c>
      <c r="AC182" s="120">
        <f t="shared" si="364"/>
        <v>0.8571428571428571</v>
      </c>
    </row>
    <row r="183" spans="1:29" ht="13.8" x14ac:dyDescent="0.25">
      <c r="A183" s="95">
        <v>44041</v>
      </c>
      <c r="B183" s="81">
        <v>34802</v>
      </c>
      <c r="C183" s="81">
        <v>1979</v>
      </c>
      <c r="D183" s="81">
        <v>31100</v>
      </c>
      <c r="E183" s="81"/>
      <c r="F183" s="81">
        <f t="shared" si="351"/>
        <v>193</v>
      </c>
      <c r="G183" s="81">
        <f t="shared" si="352"/>
        <v>1</v>
      </c>
      <c r="H183" s="81">
        <f t="shared" si="353"/>
        <v>100</v>
      </c>
      <c r="I183" s="81">
        <f t="shared" si="354"/>
        <v>1723</v>
      </c>
      <c r="J183" s="82">
        <f t="shared" si="355"/>
        <v>0.11880741086109098</v>
      </c>
      <c r="K183" s="82">
        <f t="shared" si="356"/>
        <v>6.131207847946045E-4</v>
      </c>
      <c r="L183" s="82">
        <f t="shared" si="357"/>
        <v>6.1312078479460456E-2</v>
      </c>
      <c r="M183" s="81">
        <f t="shared" si="358"/>
        <v>1.9185632387568254</v>
      </c>
      <c r="N183" s="84">
        <f t="shared" si="359"/>
        <v>5.6864548014481923E-2</v>
      </c>
      <c r="O183" s="84"/>
      <c r="P183" s="85">
        <f t="shared" si="360"/>
        <v>0.89362680305729558</v>
      </c>
      <c r="Q183" s="87">
        <f t="shared" si="361"/>
        <v>5.6864548014481923E-2</v>
      </c>
      <c r="R183" s="96">
        <f t="shared" si="362"/>
        <v>4.9508648928222487E-2</v>
      </c>
      <c r="AB183" s="119">
        <f t="shared" si="363"/>
        <v>131.28571428571428</v>
      </c>
      <c r="AC183" s="120">
        <f t="shared" si="364"/>
        <v>1</v>
      </c>
    </row>
    <row r="184" spans="1:29" ht="13.8" x14ac:dyDescent="0.25">
      <c r="A184" s="95">
        <v>44042</v>
      </c>
      <c r="B184" s="81">
        <v>35022</v>
      </c>
      <c r="C184" s="81">
        <v>1980</v>
      </c>
      <c r="D184" s="81">
        <v>31100</v>
      </c>
      <c r="E184" s="81"/>
      <c r="F184" s="81">
        <f t="shared" si="351"/>
        <v>220</v>
      </c>
      <c r="G184" s="81">
        <f t="shared" si="352"/>
        <v>1</v>
      </c>
      <c r="H184" s="81">
        <f t="shared" si="353"/>
        <v>0</v>
      </c>
      <c r="I184" s="81">
        <f t="shared" si="354"/>
        <v>1942</v>
      </c>
      <c r="J184" s="82">
        <f t="shared" si="355"/>
        <v>0.12819978911509736</v>
      </c>
      <c r="K184" s="82">
        <f t="shared" si="356"/>
        <v>5.8038305281485781E-4</v>
      </c>
      <c r="L184" s="82">
        <f t="shared" si="357"/>
        <v>0</v>
      </c>
      <c r="M184" s="81">
        <f t="shared" si="358"/>
        <v>220.88823664531273</v>
      </c>
      <c r="N184" s="84">
        <f t="shared" si="359"/>
        <v>5.65358917252013E-2</v>
      </c>
      <c r="O184" s="84"/>
      <c r="P184" s="85">
        <f t="shared" si="360"/>
        <v>0.88801324881503052</v>
      </c>
      <c r="Q184" s="87">
        <f t="shared" si="361"/>
        <v>5.65358917252013E-2</v>
      </c>
      <c r="R184" s="96">
        <f t="shared" si="362"/>
        <v>5.5450859459768131E-2</v>
      </c>
      <c r="AB184" s="119">
        <f t="shared" si="363"/>
        <v>146</v>
      </c>
      <c r="AC184" s="120">
        <f t="shared" si="364"/>
        <v>0.7142857142857143</v>
      </c>
    </row>
    <row r="185" spans="1:29" ht="13.8" x14ac:dyDescent="0.25">
      <c r="A185" s="95">
        <v>44043</v>
      </c>
      <c r="B185" s="81">
        <v>35232</v>
      </c>
      <c r="C185" s="81">
        <v>1981</v>
      </c>
      <c r="D185" s="81">
        <v>31100</v>
      </c>
      <c r="E185" s="81"/>
      <c r="F185" s="81">
        <f t="shared" si="351"/>
        <v>210</v>
      </c>
      <c r="G185" s="81">
        <f t="shared" si="352"/>
        <v>1</v>
      </c>
      <c r="H185" s="81">
        <f t="shared" si="353"/>
        <v>0</v>
      </c>
      <c r="I185" s="81">
        <f t="shared" si="354"/>
        <v>2151</v>
      </c>
      <c r="J185" s="82">
        <f t="shared" si="355"/>
        <v>0.10857530575180872</v>
      </c>
      <c r="K185" s="82">
        <f t="shared" si="356"/>
        <v>5.1493305870236867E-4</v>
      </c>
      <c r="L185" s="82">
        <f t="shared" si="357"/>
        <v>0</v>
      </c>
      <c r="M185" s="81">
        <f t="shared" si="358"/>
        <v>210.85324377001254</v>
      </c>
      <c r="N185" s="84">
        <f t="shared" si="359"/>
        <v>5.6227293369663943E-2</v>
      </c>
      <c r="O185" s="84"/>
      <c r="P185" s="85">
        <f t="shared" si="360"/>
        <v>0.88272025431425971</v>
      </c>
      <c r="Q185" s="87">
        <f t="shared" si="361"/>
        <v>5.6227293369663943E-2</v>
      </c>
      <c r="R185" s="96">
        <f t="shared" si="362"/>
        <v>6.1052452316076367E-2</v>
      </c>
      <c r="AB185" s="119">
        <f t="shared" si="363"/>
        <v>154</v>
      </c>
      <c r="AC185" s="120">
        <f t="shared" si="364"/>
        <v>0.5714285714285714</v>
      </c>
    </row>
    <row r="186" spans="1:29" ht="13.8" x14ac:dyDescent="0.25">
      <c r="A186" s="95">
        <v>44044</v>
      </c>
      <c r="B186" s="81">
        <v>35412</v>
      </c>
      <c r="C186" s="81">
        <v>1981</v>
      </c>
      <c r="D186" s="81">
        <v>31300</v>
      </c>
      <c r="E186" s="81"/>
      <c r="F186" s="81">
        <f t="shared" si="351"/>
        <v>180</v>
      </c>
      <c r="G186" s="81">
        <f t="shared" si="352"/>
        <v>0</v>
      </c>
      <c r="H186" s="81">
        <f t="shared" si="353"/>
        <v>200</v>
      </c>
      <c r="I186" s="81">
        <f t="shared" si="354"/>
        <v>2131</v>
      </c>
      <c r="J186" s="82">
        <f t="shared" si="355"/>
        <v>8.4024060940230696E-2</v>
      </c>
      <c r="K186" s="82">
        <f t="shared" si="356"/>
        <v>0</v>
      </c>
      <c r="L186" s="82">
        <f t="shared" si="357"/>
        <v>9.2980009298000932E-2</v>
      </c>
      <c r="M186" s="81">
        <f t="shared" si="358"/>
        <v>0.90367877541218111</v>
      </c>
      <c r="N186" s="84">
        <f t="shared" si="359"/>
        <v>5.5941488760872023E-2</v>
      </c>
      <c r="O186" s="84"/>
      <c r="P186" s="85">
        <f t="shared" si="360"/>
        <v>0.88388117022478252</v>
      </c>
      <c r="Q186" s="87">
        <f t="shared" si="361"/>
        <v>5.5941488760872023E-2</v>
      </c>
      <c r="R186" s="96">
        <f t="shared" si="362"/>
        <v>6.0177341014345465E-2</v>
      </c>
      <c r="AB186" s="119">
        <f t="shared" si="363"/>
        <v>158.57142857142858</v>
      </c>
      <c r="AC186" s="120">
        <f t="shared" si="364"/>
        <v>0.5714285714285714</v>
      </c>
    </row>
    <row r="187" spans="1:29" ht="13.8" x14ac:dyDescent="0.25">
      <c r="A187" s="95">
        <v>44045</v>
      </c>
      <c r="B187" s="81">
        <v>35550</v>
      </c>
      <c r="C187" s="81">
        <v>1981</v>
      </c>
      <c r="D187" s="81">
        <v>31500</v>
      </c>
      <c r="E187" s="81"/>
      <c r="F187" s="81">
        <f t="shared" si="351"/>
        <v>138</v>
      </c>
      <c r="G187" s="81">
        <f t="shared" si="352"/>
        <v>0</v>
      </c>
      <c r="H187" s="81">
        <f t="shared" si="353"/>
        <v>200</v>
      </c>
      <c r="I187" s="81">
        <f t="shared" si="354"/>
        <v>2069</v>
      </c>
      <c r="J187" s="82">
        <f t="shared" si="355"/>
        <v>6.5024388836780384E-2</v>
      </c>
      <c r="K187" s="82">
        <f t="shared" si="356"/>
        <v>0</v>
      </c>
      <c r="L187" s="82">
        <f t="shared" si="357"/>
        <v>9.3852651337400284E-2</v>
      </c>
      <c r="M187" s="81">
        <f t="shared" si="358"/>
        <v>0.69283486305589492</v>
      </c>
      <c r="N187" s="84">
        <f t="shared" si="359"/>
        <v>5.5724331926863574E-2</v>
      </c>
      <c r="O187" s="84"/>
      <c r="P187" s="85">
        <f t="shared" si="360"/>
        <v>0.88607594936708856</v>
      </c>
      <c r="Q187" s="87">
        <f t="shared" si="361"/>
        <v>5.5724331926863574E-2</v>
      </c>
      <c r="R187" s="96">
        <f t="shared" si="362"/>
        <v>5.8199718706047898E-2</v>
      </c>
      <c r="AB187" s="119">
        <f t="shared" si="363"/>
        <v>162.57142857142858</v>
      </c>
      <c r="AC187" s="120">
        <f t="shared" si="364"/>
        <v>0.5714285714285714</v>
      </c>
    </row>
    <row r="188" spans="1:29" ht="13.8" x14ac:dyDescent="0.25">
      <c r="A188" s="95">
        <v>44046</v>
      </c>
      <c r="B188" s="81">
        <v>35616</v>
      </c>
      <c r="C188" s="81">
        <v>1981</v>
      </c>
      <c r="D188" s="81">
        <v>31500</v>
      </c>
      <c r="E188" s="81"/>
      <c r="F188" s="81">
        <f t="shared" si="351"/>
        <v>66</v>
      </c>
      <c r="G188" s="81">
        <f t="shared" si="352"/>
        <v>0</v>
      </c>
      <c r="H188" s="81">
        <f t="shared" si="353"/>
        <v>0</v>
      </c>
      <c r="I188" s="81">
        <f t="shared" si="354"/>
        <v>2135</v>
      </c>
      <c r="J188" s="82">
        <f t="shared" si="355"/>
        <v>3.2031040058913336E-2</v>
      </c>
      <c r="K188" s="82">
        <f t="shared" si="356"/>
        <v>0</v>
      </c>
      <c r="L188" s="82">
        <f t="shared" si="357"/>
        <v>0</v>
      </c>
      <c r="M188" s="81" t="e">
        <f t="shared" si="358"/>
        <v>#DIV/0!</v>
      </c>
      <c r="N188" s="84">
        <f t="shared" si="359"/>
        <v>5.5621069182389939E-2</v>
      </c>
      <c r="O188" s="84"/>
      <c r="P188" s="85">
        <f t="shared" si="360"/>
        <v>0.88443396226415094</v>
      </c>
      <c r="Q188" s="87">
        <f t="shared" si="361"/>
        <v>5.5621069182389939E-2</v>
      </c>
      <c r="R188" s="96">
        <f t="shared" si="362"/>
        <v>5.9944968553459099E-2</v>
      </c>
      <c r="AB188" s="119">
        <f t="shared" si="363"/>
        <v>162.71428571428572</v>
      </c>
      <c r="AC188" s="120">
        <f t="shared" si="364"/>
        <v>0.42857142857142855</v>
      </c>
    </row>
    <row r="189" spans="1:29" ht="13.8" x14ac:dyDescent="0.25">
      <c r="A189" s="95">
        <v>44047</v>
      </c>
      <c r="B189" s="81">
        <v>35746</v>
      </c>
      <c r="C189" s="81">
        <v>1981</v>
      </c>
      <c r="D189" s="81">
        <v>31600</v>
      </c>
      <c r="E189" s="81"/>
      <c r="F189" s="81">
        <f t="shared" si="351"/>
        <v>130</v>
      </c>
      <c r="G189" s="81">
        <f t="shared" si="352"/>
        <v>0</v>
      </c>
      <c r="H189" s="81">
        <f t="shared" si="353"/>
        <v>100</v>
      </c>
      <c r="I189" s="81">
        <f t="shared" si="354"/>
        <v>2165</v>
      </c>
      <c r="J189" s="82">
        <f t="shared" si="355"/>
        <v>6.1141542949028231E-2</v>
      </c>
      <c r="K189" s="82">
        <f t="shared" si="356"/>
        <v>0</v>
      </c>
      <c r="L189" s="82">
        <f t="shared" si="357"/>
        <v>4.6838407494145202E-2</v>
      </c>
      <c r="M189" s="81">
        <f t="shared" si="358"/>
        <v>1.3053719419617527</v>
      </c>
      <c r="N189" s="84">
        <f t="shared" si="359"/>
        <v>5.5418788116152855E-2</v>
      </c>
      <c r="O189" s="84"/>
      <c r="P189" s="85">
        <f t="shared" si="360"/>
        <v>0.88401499468472</v>
      </c>
      <c r="Q189" s="87">
        <f t="shared" si="361"/>
        <v>5.5418788116152855E-2</v>
      </c>
      <c r="R189" s="96">
        <f t="shared" si="362"/>
        <v>6.0566217199127137E-2</v>
      </c>
      <c r="AB189" s="119">
        <f t="shared" si="363"/>
        <v>162.42857142857142</v>
      </c>
      <c r="AC189" s="120">
        <f t="shared" si="364"/>
        <v>0.42857142857142855</v>
      </c>
    </row>
    <row r="190" spans="1:29" ht="13.8" x14ac:dyDescent="0.25">
      <c r="A190" s="95">
        <v>44048</v>
      </c>
      <c r="B190" s="81">
        <v>35927</v>
      </c>
      <c r="C190" s="81">
        <v>1984</v>
      </c>
      <c r="D190" s="81">
        <v>31600</v>
      </c>
      <c r="E190" s="81"/>
      <c r="F190" s="81">
        <f t="shared" si="351"/>
        <v>181</v>
      </c>
      <c r="G190" s="81">
        <f t="shared" si="352"/>
        <v>3</v>
      </c>
      <c r="H190" s="81">
        <f t="shared" si="353"/>
        <v>0</v>
      </c>
      <c r="I190" s="81">
        <f t="shared" si="354"/>
        <v>2343</v>
      </c>
      <c r="J190" s="82">
        <f t="shared" si="355"/>
        <v>8.3949506211205727E-2</v>
      </c>
      <c r="K190" s="82">
        <f t="shared" si="356"/>
        <v>1.3856812933025404E-3</v>
      </c>
      <c r="L190" s="82">
        <f t="shared" si="357"/>
        <v>0</v>
      </c>
      <c r="M190" s="81">
        <f t="shared" si="358"/>
        <v>60.583560315753466</v>
      </c>
      <c r="N190" s="84">
        <f t="shared" si="359"/>
        <v>5.5223091268405376E-2</v>
      </c>
      <c r="O190" s="84"/>
      <c r="P190" s="85">
        <f t="shared" si="360"/>
        <v>0.87956133270242431</v>
      </c>
      <c r="Q190" s="87">
        <f t="shared" si="361"/>
        <v>5.5223091268405376E-2</v>
      </c>
      <c r="R190" s="96">
        <f t="shared" si="362"/>
        <v>6.5215576029170275E-2</v>
      </c>
      <c r="AB190" s="119">
        <f t="shared" si="363"/>
        <v>160.71428571428572</v>
      </c>
      <c r="AC190" s="120">
        <f t="shared" si="364"/>
        <v>0.7142857142857143</v>
      </c>
    </row>
    <row r="191" spans="1:29" ht="13.8" x14ac:dyDescent="0.25">
      <c r="A191" s="95">
        <v>44049</v>
      </c>
      <c r="B191" s="81">
        <v>36108</v>
      </c>
      <c r="C191" s="81">
        <v>1985</v>
      </c>
      <c r="D191" s="81">
        <v>31600</v>
      </c>
      <c r="E191" s="81"/>
      <c r="F191" s="81">
        <f t="shared" si="351"/>
        <v>181</v>
      </c>
      <c r="G191" s="81">
        <f t="shared" si="352"/>
        <v>1</v>
      </c>
      <c r="H191" s="81">
        <f t="shared" si="353"/>
        <v>0</v>
      </c>
      <c r="I191" s="81">
        <f t="shared" si="354"/>
        <v>2523</v>
      </c>
      <c r="J191" s="82">
        <f t="shared" si="355"/>
        <v>7.7573409247851735E-2</v>
      </c>
      <c r="K191" s="82">
        <f t="shared" si="356"/>
        <v>4.2680324370465217E-4</v>
      </c>
      <c r="L191" s="82">
        <f t="shared" si="357"/>
        <v>0</v>
      </c>
      <c r="M191" s="81">
        <f t="shared" si="358"/>
        <v>181.75449786771659</v>
      </c>
      <c r="N191" s="84">
        <f t="shared" si="359"/>
        <v>5.4973966987925116E-2</v>
      </c>
      <c r="O191" s="84"/>
      <c r="P191" s="85">
        <f t="shared" si="360"/>
        <v>0.87515232081533179</v>
      </c>
      <c r="Q191" s="87">
        <f t="shared" si="361"/>
        <v>5.4973966987925116E-2</v>
      </c>
      <c r="R191" s="96">
        <f t="shared" si="362"/>
        <v>6.9873712196743099E-2</v>
      </c>
      <c r="AB191" s="119">
        <f t="shared" si="363"/>
        <v>155.14285714285714</v>
      </c>
      <c r="AC191" s="120">
        <f t="shared" si="364"/>
        <v>0.7142857142857143</v>
      </c>
    </row>
    <row r="192" spans="1:29" ht="13.8" x14ac:dyDescent="0.25">
      <c r="A192" s="95">
        <v>44050</v>
      </c>
      <c r="B192" s="81">
        <v>36269</v>
      </c>
      <c r="C192" s="81">
        <v>1986</v>
      </c>
      <c r="D192" s="81">
        <v>31600</v>
      </c>
      <c r="E192" s="81"/>
      <c r="F192" s="81">
        <f t="shared" si="351"/>
        <v>161</v>
      </c>
      <c r="G192" s="81">
        <f t="shared" si="352"/>
        <v>1</v>
      </c>
      <c r="H192" s="81">
        <f t="shared" si="353"/>
        <v>0</v>
      </c>
      <c r="I192" s="81">
        <f t="shared" si="354"/>
        <v>2683</v>
      </c>
      <c r="J192" s="82">
        <f t="shared" si="355"/>
        <v>6.4080270805183359E-2</v>
      </c>
      <c r="K192" s="82">
        <f t="shared" si="356"/>
        <v>3.9635354736424893E-4</v>
      </c>
      <c r="L192" s="82">
        <f t="shared" si="357"/>
        <v>0</v>
      </c>
      <c r="M192" s="81">
        <f t="shared" si="358"/>
        <v>161.6745232414776</v>
      </c>
      <c r="N192" s="84">
        <f t="shared" si="359"/>
        <v>5.475750641043315E-2</v>
      </c>
      <c r="O192" s="84"/>
      <c r="P192" s="85">
        <f t="shared" si="360"/>
        <v>0.87126747360004408</v>
      </c>
      <c r="Q192" s="87">
        <f t="shared" si="361"/>
        <v>5.475750641043315E-2</v>
      </c>
      <c r="R192" s="96">
        <f t="shared" si="362"/>
        <v>7.3975019989522717E-2</v>
      </c>
      <c r="AB192" s="119">
        <f t="shared" si="363"/>
        <v>148.14285714285714</v>
      </c>
      <c r="AC192" s="120">
        <f t="shared" si="364"/>
        <v>0.7142857142857143</v>
      </c>
    </row>
    <row r="193" spans="1:29" ht="13.8" x14ac:dyDescent="0.25">
      <c r="A193" s="95">
        <v>44051</v>
      </c>
      <c r="B193" s="81">
        <v>36451</v>
      </c>
      <c r="C193" s="81">
        <v>1986</v>
      </c>
      <c r="D193" s="81">
        <v>31900</v>
      </c>
      <c r="E193" s="81"/>
      <c r="F193" s="81">
        <f t="shared" si="351"/>
        <v>182</v>
      </c>
      <c r="G193" s="81">
        <f t="shared" si="352"/>
        <v>0</v>
      </c>
      <c r="H193" s="81">
        <f t="shared" si="353"/>
        <v>300</v>
      </c>
      <c r="I193" s="81">
        <f t="shared" si="354"/>
        <v>2565</v>
      </c>
      <c r="J193" s="82">
        <f t="shared" si="355"/>
        <v>6.8119984618637372E-2</v>
      </c>
      <c r="K193" s="82">
        <f t="shared" si="356"/>
        <v>0</v>
      </c>
      <c r="L193" s="82">
        <f t="shared" si="357"/>
        <v>0.11181513231457324</v>
      </c>
      <c r="M193" s="81">
        <f t="shared" si="358"/>
        <v>0.60921972910601352</v>
      </c>
      <c r="N193" s="84">
        <f t="shared" si="359"/>
        <v>5.4484101945076954E-2</v>
      </c>
      <c r="O193" s="84"/>
      <c r="P193" s="85">
        <f t="shared" si="360"/>
        <v>0.87514745823159856</v>
      </c>
      <c r="Q193" s="87">
        <f t="shared" si="361"/>
        <v>5.4484101945076954E-2</v>
      </c>
      <c r="R193" s="96">
        <f t="shared" si="362"/>
        <v>7.0368439823324525E-2</v>
      </c>
      <c r="AB193" s="119">
        <f t="shared" si="363"/>
        <v>148.42857142857142</v>
      </c>
      <c r="AC193" s="120">
        <f t="shared" si="364"/>
        <v>0.7142857142857143</v>
      </c>
    </row>
    <row r="194" spans="1:29" ht="13.8" x14ac:dyDescent="0.25">
      <c r="A194" s="95">
        <v>44052</v>
      </c>
      <c r="B194" s="81">
        <v>36603</v>
      </c>
      <c r="C194" s="81">
        <v>1986</v>
      </c>
      <c r="D194" s="81">
        <v>32300</v>
      </c>
      <c r="E194" s="81"/>
      <c r="F194" s="81">
        <f t="shared" si="351"/>
        <v>152</v>
      </c>
      <c r="G194" s="81">
        <f t="shared" si="352"/>
        <v>0</v>
      </c>
      <c r="H194" s="81">
        <f t="shared" si="353"/>
        <v>400</v>
      </c>
      <c r="I194" s="81">
        <f t="shared" si="354"/>
        <v>2317</v>
      </c>
      <c r="J194" s="82">
        <f t="shared" si="355"/>
        <v>5.9509899361348123E-2</v>
      </c>
      <c r="K194" s="82">
        <f t="shared" si="356"/>
        <v>0</v>
      </c>
      <c r="L194" s="82">
        <f t="shared" si="357"/>
        <v>0.15594541910331383</v>
      </c>
      <c r="M194" s="81">
        <f t="shared" si="358"/>
        <v>0.38160722965464489</v>
      </c>
      <c r="N194" s="84">
        <f t="shared" si="359"/>
        <v>5.4257847717400214E-2</v>
      </c>
      <c r="O194" s="84"/>
      <c r="P194" s="85">
        <f t="shared" si="360"/>
        <v>0.88244132994563285</v>
      </c>
      <c r="Q194" s="87">
        <f t="shared" si="361"/>
        <v>5.4257847717400214E-2</v>
      </c>
      <c r="R194" s="96">
        <f t="shared" si="362"/>
        <v>6.3300822336966989E-2</v>
      </c>
      <c r="AB194" s="119">
        <f t="shared" si="363"/>
        <v>150.42857142857142</v>
      </c>
      <c r="AC194" s="120">
        <f t="shared" si="364"/>
        <v>0.7142857142857143</v>
      </c>
    </row>
    <row r="195" spans="1:29" ht="13.8" x14ac:dyDescent="0.25">
      <c r="A195" s="95">
        <v>44053</v>
      </c>
      <c r="B195" s="81">
        <v>36708</v>
      </c>
      <c r="C195" s="81">
        <v>1987</v>
      </c>
      <c r="D195" s="81">
        <v>32400</v>
      </c>
      <c r="E195" s="81"/>
      <c r="F195" s="81">
        <f t="shared" si="351"/>
        <v>105</v>
      </c>
      <c r="G195" s="81">
        <f t="shared" si="352"/>
        <v>1</v>
      </c>
      <c r="H195" s="81">
        <f t="shared" si="353"/>
        <v>100</v>
      </c>
      <c r="I195" s="81">
        <f t="shared" si="354"/>
        <v>2321</v>
      </c>
      <c r="J195" s="82">
        <f t="shared" si="355"/>
        <v>4.5509694733474236E-2</v>
      </c>
      <c r="K195" s="82">
        <f t="shared" si="356"/>
        <v>4.3159257660768235E-4</v>
      </c>
      <c r="L195" s="82">
        <f t="shared" si="357"/>
        <v>4.3159257660768238E-2</v>
      </c>
      <c r="M195" s="81">
        <f t="shared" si="358"/>
        <v>1.0440194326481169</v>
      </c>
      <c r="N195" s="84">
        <f t="shared" si="359"/>
        <v>5.412988994224692E-2</v>
      </c>
      <c r="O195" s="84"/>
      <c r="P195" s="85">
        <f t="shared" si="360"/>
        <v>0.88264138607388032</v>
      </c>
      <c r="Q195" s="87">
        <f t="shared" si="361"/>
        <v>5.412988994224692E-2</v>
      </c>
      <c r="R195" s="96">
        <f t="shared" si="362"/>
        <v>6.3228723983872803E-2</v>
      </c>
      <c r="AB195" s="119">
        <f t="shared" si="363"/>
        <v>156</v>
      </c>
      <c r="AC195" s="120">
        <f t="shared" si="364"/>
        <v>0.8571428571428571</v>
      </c>
    </row>
    <row r="196" spans="1:29" ht="13.8" x14ac:dyDescent="0.25">
      <c r="A196" s="95">
        <v>44054</v>
      </c>
      <c r="B196" s="81">
        <v>36895</v>
      </c>
      <c r="C196" s="81">
        <v>1990</v>
      </c>
      <c r="D196" s="81">
        <v>32400</v>
      </c>
      <c r="E196" s="81"/>
      <c r="F196" s="81">
        <f t="shared" si="351"/>
        <v>187</v>
      </c>
      <c r="G196" s="81">
        <f t="shared" si="352"/>
        <v>3</v>
      </c>
      <c r="H196" s="81">
        <f t="shared" si="353"/>
        <v>0</v>
      </c>
      <c r="I196" s="81">
        <f t="shared" si="354"/>
        <v>2505</v>
      </c>
      <c r="J196" s="82">
        <f t="shared" si="355"/>
        <v>8.091190279982062E-2</v>
      </c>
      <c r="K196" s="82">
        <f t="shared" si="356"/>
        <v>1.2925463162429987E-3</v>
      </c>
      <c r="L196" s="82">
        <f t="shared" si="357"/>
        <v>0</v>
      </c>
      <c r="M196" s="81">
        <f t="shared" si="358"/>
        <v>62.598842132794552</v>
      </c>
      <c r="N196" s="84">
        <f t="shared" si="359"/>
        <v>5.3936847811356554E-2</v>
      </c>
      <c r="O196" s="84"/>
      <c r="P196" s="85">
        <f t="shared" si="360"/>
        <v>0.87816777341103136</v>
      </c>
      <c r="Q196" s="87">
        <f t="shared" si="361"/>
        <v>5.3936847811356554E-2</v>
      </c>
      <c r="R196" s="96">
        <f t="shared" si="362"/>
        <v>6.7895378777612092E-2</v>
      </c>
      <c r="AB196" s="119">
        <f t="shared" si="363"/>
        <v>164.14285714285714</v>
      </c>
      <c r="AC196" s="120">
        <f t="shared" si="364"/>
        <v>1.2857142857142858</v>
      </c>
    </row>
    <row r="197" spans="1:29" ht="13.8" x14ac:dyDescent="0.25">
      <c r="A197" s="95">
        <v>44055</v>
      </c>
      <c r="B197" s="81">
        <v>37169</v>
      </c>
      <c r="C197" s="81">
        <v>1991</v>
      </c>
      <c r="D197" s="81">
        <v>32700</v>
      </c>
      <c r="E197" s="81"/>
      <c r="F197" s="81">
        <f t="shared" si="351"/>
        <v>274</v>
      </c>
      <c r="G197" s="81">
        <f t="shared" si="352"/>
        <v>1</v>
      </c>
      <c r="H197" s="81">
        <f t="shared" si="353"/>
        <v>300</v>
      </c>
      <c r="I197" s="81">
        <f t="shared" si="354"/>
        <v>2478</v>
      </c>
      <c r="J197" s="82">
        <f t="shared" si="355"/>
        <v>0.10984953047023406</v>
      </c>
      <c r="K197" s="82">
        <f t="shared" si="356"/>
        <v>3.992015968063872E-4</v>
      </c>
      <c r="L197" s="82">
        <f t="shared" si="357"/>
        <v>0.11976047904191617</v>
      </c>
      <c r="M197" s="81">
        <f t="shared" si="358"/>
        <v>0.91419625856457254</v>
      </c>
      <c r="N197" s="84">
        <f t="shared" si="359"/>
        <v>5.3566143829535368E-2</v>
      </c>
      <c r="O197" s="84"/>
      <c r="P197" s="85">
        <f t="shared" si="360"/>
        <v>0.87976539589442815</v>
      </c>
      <c r="Q197" s="87">
        <f t="shared" si="361"/>
        <v>5.3566143829535368E-2</v>
      </c>
      <c r="R197" s="96">
        <f t="shared" si="362"/>
        <v>6.6668460276036456E-2</v>
      </c>
      <c r="AB197" s="119">
        <f t="shared" si="363"/>
        <v>177.42857142857142</v>
      </c>
      <c r="AC197" s="120">
        <f t="shared" si="364"/>
        <v>1</v>
      </c>
    </row>
    <row r="198" spans="1:29" ht="13.8" x14ac:dyDescent="0.25">
      <c r="A198" s="95">
        <v>44056</v>
      </c>
      <c r="B198" s="81">
        <v>37403</v>
      </c>
      <c r="C198" s="81">
        <v>1991</v>
      </c>
      <c r="D198" s="81">
        <v>32700</v>
      </c>
      <c r="E198" s="81"/>
      <c r="F198" s="81">
        <f t="shared" ref="F198:F207" si="365">B198-B197</f>
        <v>234</v>
      </c>
      <c r="G198" s="81">
        <f t="shared" ref="G198:G207" si="366">C198-C197</f>
        <v>0</v>
      </c>
      <c r="H198" s="81">
        <f t="shared" ref="H198:H207" si="367">D198-D197</f>
        <v>0</v>
      </c>
      <c r="I198" s="81">
        <f t="shared" ref="I198:I207" si="368">B198-C198-D198</f>
        <v>2712</v>
      </c>
      <c r="J198" s="82">
        <f t="shared" ref="J198:J207" si="369">F198/I197*$B$2/($B$2-B197)</f>
        <v>9.4838294704420956E-2</v>
      </c>
      <c r="K198" s="82">
        <f t="shared" ref="K198:K207" si="370">G198/I197</f>
        <v>0</v>
      </c>
      <c r="L198" s="82">
        <f t="shared" ref="L198:L207" si="371">H198/I197</f>
        <v>0</v>
      </c>
      <c r="M198" s="81" t="e">
        <f t="shared" ref="M198:M207" si="372">J198/(K198+L198)</f>
        <v>#DIV/0!</v>
      </c>
      <c r="N198" s="84">
        <f t="shared" ref="N198:N207" si="373">C198/B198</f>
        <v>5.3231024249391759E-2</v>
      </c>
      <c r="O198" s="84"/>
      <c r="P198" s="85">
        <f t="shared" ref="P198:P207" si="374">D198/B198</f>
        <v>0.87426142288051756</v>
      </c>
      <c r="Q198" s="87">
        <f t="shared" ref="Q198:Q207" si="375">N198</f>
        <v>5.3231024249391759E-2</v>
      </c>
      <c r="R198" s="96">
        <f t="shared" ref="R198:R207" si="376">IF(P198="","",1-SUM(P198:Q198))</f>
        <v>7.2507552870090697E-2</v>
      </c>
      <c r="AB198" s="119">
        <f t="shared" ref="AB198:AB207" si="377">AVERAGE(F192:F198)</f>
        <v>185</v>
      </c>
      <c r="AC198" s="120">
        <f t="shared" ref="AC198:AC207" si="378">AVERAGE(G192:G198)</f>
        <v>0.8571428571428571</v>
      </c>
    </row>
    <row r="199" spans="1:29" ht="13.8" x14ac:dyDescent="0.25">
      <c r="A199" s="95">
        <v>44057</v>
      </c>
      <c r="B199" s="81">
        <v>37671</v>
      </c>
      <c r="C199" s="81">
        <v>1991</v>
      </c>
      <c r="D199" s="81">
        <v>32900</v>
      </c>
      <c r="E199" s="81"/>
      <c r="F199" s="81">
        <f t="shared" si="365"/>
        <v>268</v>
      </c>
      <c r="G199" s="81">
        <f t="shared" si="366"/>
        <v>0</v>
      </c>
      <c r="H199" s="81">
        <f t="shared" si="367"/>
        <v>200</v>
      </c>
      <c r="I199" s="81">
        <f t="shared" si="368"/>
        <v>2780</v>
      </c>
      <c r="J199" s="82">
        <f t="shared" si="369"/>
        <v>9.9248987015087844E-2</v>
      </c>
      <c r="K199" s="82">
        <f t="shared" si="370"/>
        <v>0</v>
      </c>
      <c r="L199" s="82">
        <f t="shared" si="371"/>
        <v>7.3746312684365781E-2</v>
      </c>
      <c r="M199" s="81">
        <f t="shared" si="372"/>
        <v>1.3458162639245912</v>
      </c>
      <c r="N199" s="84">
        <f t="shared" si="373"/>
        <v>5.2852326723474292E-2</v>
      </c>
      <c r="O199" s="84"/>
      <c r="P199" s="85">
        <f t="shared" si="374"/>
        <v>0.87335085344163943</v>
      </c>
      <c r="Q199" s="87">
        <f t="shared" si="375"/>
        <v>5.2852326723474292E-2</v>
      </c>
      <c r="R199" s="96">
        <f t="shared" si="376"/>
        <v>7.3796819834886285E-2</v>
      </c>
      <c r="AB199" s="119">
        <f t="shared" si="377"/>
        <v>200.28571428571428</v>
      </c>
      <c r="AC199" s="120">
        <f t="shared" si="378"/>
        <v>0.7142857142857143</v>
      </c>
    </row>
    <row r="200" spans="1:29" ht="13.8" x14ac:dyDescent="0.25">
      <c r="A200" s="95">
        <v>44058</v>
      </c>
      <c r="B200" s="81">
        <v>37924</v>
      </c>
      <c r="C200" s="81">
        <v>1991</v>
      </c>
      <c r="D200" s="81">
        <v>33200</v>
      </c>
      <c r="E200" s="81"/>
      <c r="F200" s="81">
        <f t="shared" si="365"/>
        <v>253</v>
      </c>
      <c r="G200" s="81">
        <f t="shared" si="366"/>
        <v>0</v>
      </c>
      <c r="H200" s="81">
        <f t="shared" si="367"/>
        <v>300</v>
      </c>
      <c r="I200" s="81">
        <f t="shared" si="368"/>
        <v>2733</v>
      </c>
      <c r="J200" s="82">
        <f t="shared" si="369"/>
        <v>9.1405053303381431E-2</v>
      </c>
      <c r="K200" s="82">
        <f t="shared" si="370"/>
        <v>0</v>
      </c>
      <c r="L200" s="82">
        <f t="shared" si="371"/>
        <v>0.1079136690647482</v>
      </c>
      <c r="M200" s="81">
        <f t="shared" si="372"/>
        <v>0.84702016061133467</v>
      </c>
      <c r="N200" s="84">
        <f t="shared" si="373"/>
        <v>5.249973631473473E-2</v>
      </c>
      <c r="O200" s="84"/>
      <c r="P200" s="85">
        <f t="shared" si="374"/>
        <v>0.87543508068769116</v>
      </c>
      <c r="Q200" s="87">
        <f t="shared" si="375"/>
        <v>5.249973631473473E-2</v>
      </c>
      <c r="R200" s="96">
        <f t="shared" si="376"/>
        <v>7.206518299757414E-2</v>
      </c>
      <c r="AB200" s="119">
        <f t="shared" si="377"/>
        <v>210.42857142857142</v>
      </c>
      <c r="AC200" s="120">
        <f t="shared" si="378"/>
        <v>0.7142857142857143</v>
      </c>
    </row>
    <row r="201" spans="1:29" ht="13.8" x14ac:dyDescent="0.25">
      <c r="A201" s="95">
        <v>44059</v>
      </c>
      <c r="B201" s="81">
        <v>38124</v>
      </c>
      <c r="C201" s="81">
        <v>1991</v>
      </c>
      <c r="D201" s="81">
        <v>33300</v>
      </c>
      <c r="E201" s="81"/>
      <c r="F201" s="81">
        <f t="shared" si="365"/>
        <v>200</v>
      </c>
      <c r="G201" s="81">
        <f t="shared" si="366"/>
        <v>0</v>
      </c>
      <c r="H201" s="81">
        <f t="shared" si="367"/>
        <v>100</v>
      </c>
      <c r="I201" s="81">
        <f t="shared" si="368"/>
        <v>2833</v>
      </c>
      <c r="J201" s="82">
        <f t="shared" si="369"/>
        <v>7.350173596096464E-2</v>
      </c>
      <c r="K201" s="82">
        <f t="shared" si="370"/>
        <v>0</v>
      </c>
      <c r="L201" s="82">
        <f t="shared" si="371"/>
        <v>3.6589828027808267E-2</v>
      </c>
      <c r="M201" s="81">
        <f t="shared" si="372"/>
        <v>2.0088024438131638</v>
      </c>
      <c r="N201" s="84">
        <f t="shared" si="373"/>
        <v>5.2224320637918369E-2</v>
      </c>
      <c r="O201" s="84"/>
      <c r="P201" s="85">
        <f t="shared" si="374"/>
        <v>0.8734655335221907</v>
      </c>
      <c r="Q201" s="87">
        <f t="shared" si="375"/>
        <v>5.2224320637918369E-2</v>
      </c>
      <c r="R201" s="96">
        <f t="shared" si="376"/>
        <v>7.4310145839890929E-2</v>
      </c>
      <c r="AB201" s="119">
        <f t="shared" si="377"/>
        <v>217.28571428571428</v>
      </c>
      <c r="AC201" s="120">
        <f t="shared" si="378"/>
        <v>0.7142857142857143</v>
      </c>
    </row>
    <row r="202" spans="1:29" ht="13.8" x14ac:dyDescent="0.25">
      <c r="A202" s="95">
        <v>44060</v>
      </c>
      <c r="B202" s="81">
        <v>38252</v>
      </c>
      <c r="C202" s="81">
        <v>1991</v>
      </c>
      <c r="D202" s="81">
        <v>33300</v>
      </c>
      <c r="E202" s="81"/>
      <c r="F202" s="81">
        <f t="shared" si="365"/>
        <v>128</v>
      </c>
      <c r="G202" s="81">
        <f t="shared" si="366"/>
        <v>0</v>
      </c>
      <c r="H202" s="81">
        <f t="shared" si="367"/>
        <v>0</v>
      </c>
      <c r="I202" s="81">
        <f t="shared" si="368"/>
        <v>2961</v>
      </c>
      <c r="J202" s="82">
        <f t="shared" si="369"/>
        <v>4.5381694502254183E-2</v>
      </c>
      <c r="K202" s="82">
        <f t="shared" si="370"/>
        <v>0</v>
      </c>
      <c r="L202" s="82">
        <f t="shared" si="371"/>
        <v>0</v>
      </c>
      <c r="M202" s="81" t="e">
        <f t="shared" si="372"/>
        <v>#DIV/0!</v>
      </c>
      <c r="N202" s="84">
        <f t="shared" si="373"/>
        <v>5.2049566035762836E-2</v>
      </c>
      <c r="O202" s="84"/>
      <c r="P202" s="85">
        <f t="shared" si="374"/>
        <v>0.87054271672069439</v>
      </c>
      <c r="Q202" s="87">
        <f t="shared" si="375"/>
        <v>5.2049566035762836E-2</v>
      </c>
      <c r="R202" s="96">
        <f t="shared" si="376"/>
        <v>7.7407717243542784E-2</v>
      </c>
      <c r="AB202" s="119">
        <f t="shared" si="377"/>
        <v>220.57142857142858</v>
      </c>
      <c r="AC202" s="120">
        <f t="shared" si="378"/>
        <v>0.5714285714285714</v>
      </c>
    </row>
    <row r="203" spans="1:29" ht="13.8" x14ac:dyDescent="0.25">
      <c r="A203" s="95">
        <v>44061</v>
      </c>
      <c r="B203" s="81">
        <v>38449</v>
      </c>
      <c r="C203" s="81">
        <v>1992</v>
      </c>
      <c r="D203" s="81">
        <v>33500</v>
      </c>
      <c r="E203" s="81"/>
      <c r="F203" s="81">
        <f t="shared" si="365"/>
        <v>197</v>
      </c>
      <c r="G203" s="81">
        <f t="shared" si="366"/>
        <v>1</v>
      </c>
      <c r="H203" s="81">
        <f t="shared" si="367"/>
        <v>200</v>
      </c>
      <c r="I203" s="81">
        <f t="shared" si="368"/>
        <v>2957</v>
      </c>
      <c r="J203" s="82">
        <f t="shared" si="369"/>
        <v>6.6826941214118973E-2</v>
      </c>
      <c r="K203" s="82">
        <f t="shared" si="370"/>
        <v>3.3772374197906115E-4</v>
      </c>
      <c r="L203" s="82">
        <f t="shared" si="371"/>
        <v>6.7544748395812232E-2</v>
      </c>
      <c r="M203" s="81">
        <f t="shared" si="372"/>
        <v>0.98445061161694658</v>
      </c>
      <c r="N203" s="84">
        <f t="shared" si="373"/>
        <v>5.1808889698041559E-2</v>
      </c>
      <c r="O203" s="84"/>
      <c r="P203" s="85">
        <f t="shared" si="374"/>
        <v>0.87128403859658243</v>
      </c>
      <c r="Q203" s="87">
        <f t="shared" si="375"/>
        <v>5.1808889698041559E-2</v>
      </c>
      <c r="R203" s="96">
        <f t="shared" si="376"/>
        <v>7.6907071705376029E-2</v>
      </c>
      <c r="AB203" s="119">
        <f t="shared" si="377"/>
        <v>222</v>
      </c>
      <c r="AC203" s="120">
        <f t="shared" si="378"/>
        <v>0.2857142857142857</v>
      </c>
    </row>
    <row r="204" spans="1:29" ht="13.8" x14ac:dyDescent="0.25">
      <c r="A204" s="95">
        <v>44062</v>
      </c>
      <c r="B204" s="81">
        <v>38760</v>
      </c>
      <c r="C204" s="81">
        <v>1996</v>
      </c>
      <c r="D204" s="81">
        <v>33500</v>
      </c>
      <c r="E204" s="81"/>
      <c r="F204" s="81">
        <f t="shared" si="365"/>
        <v>311</v>
      </c>
      <c r="G204" s="81">
        <f t="shared" si="366"/>
        <v>4</v>
      </c>
      <c r="H204" s="81">
        <f t="shared" si="367"/>
        <v>0</v>
      </c>
      <c r="I204" s="81">
        <f t="shared" si="368"/>
        <v>3264</v>
      </c>
      <c r="J204" s="82">
        <f t="shared" si="369"/>
        <v>0.10564349450245804</v>
      </c>
      <c r="K204" s="82">
        <f t="shared" si="370"/>
        <v>1.3527223537368955E-3</v>
      </c>
      <c r="L204" s="82">
        <f t="shared" si="371"/>
        <v>0</v>
      </c>
      <c r="M204" s="81">
        <f t="shared" si="372"/>
        <v>78.096953310942112</v>
      </c>
      <c r="N204" s="84">
        <f t="shared" si="373"/>
        <v>5.1496388028895772E-2</v>
      </c>
      <c r="O204" s="84"/>
      <c r="P204" s="85">
        <f t="shared" si="374"/>
        <v>0.86429308565531471</v>
      </c>
      <c r="Q204" s="87">
        <f t="shared" si="375"/>
        <v>5.1496388028895772E-2</v>
      </c>
      <c r="R204" s="96">
        <f t="shared" si="376"/>
        <v>8.4210526315789513E-2</v>
      </c>
      <c r="AB204" s="119">
        <f t="shared" si="377"/>
        <v>227.28571428571428</v>
      </c>
      <c r="AC204" s="120">
        <f t="shared" si="378"/>
        <v>0.7142857142857143</v>
      </c>
    </row>
    <row r="205" spans="1:29" ht="13.8" x14ac:dyDescent="0.25">
      <c r="A205" s="95">
        <v>44063</v>
      </c>
      <c r="B205" s="81">
        <v>39026</v>
      </c>
      <c r="C205" s="81">
        <v>1998</v>
      </c>
      <c r="D205" s="81">
        <v>33900</v>
      </c>
      <c r="E205" s="81"/>
      <c r="F205" s="81">
        <f t="shared" si="365"/>
        <v>266</v>
      </c>
      <c r="G205" s="81">
        <f t="shared" si="366"/>
        <v>2</v>
      </c>
      <c r="H205" s="81">
        <f t="shared" si="367"/>
        <v>400</v>
      </c>
      <c r="I205" s="81">
        <f t="shared" si="368"/>
        <v>3128</v>
      </c>
      <c r="J205" s="82">
        <f t="shared" si="369"/>
        <v>8.1861718349522425E-2</v>
      </c>
      <c r="K205" s="82">
        <f t="shared" si="370"/>
        <v>6.1274509803921568E-4</v>
      </c>
      <c r="L205" s="82">
        <f t="shared" si="371"/>
        <v>0.12254901960784313</v>
      </c>
      <c r="M205" s="81">
        <f t="shared" si="372"/>
        <v>0.66466828033045078</v>
      </c>
      <c r="N205" s="84">
        <f t="shared" si="373"/>
        <v>5.1196638138676781E-2</v>
      </c>
      <c r="O205" s="84"/>
      <c r="P205" s="85">
        <f t="shared" si="374"/>
        <v>0.8686516681186901</v>
      </c>
      <c r="Q205" s="87">
        <f t="shared" si="375"/>
        <v>5.1196638138676781E-2</v>
      </c>
      <c r="R205" s="96">
        <f t="shared" si="376"/>
        <v>8.015169374263309E-2</v>
      </c>
      <c r="AB205" s="119">
        <f t="shared" si="377"/>
        <v>231.85714285714286</v>
      </c>
      <c r="AC205" s="120">
        <f t="shared" si="378"/>
        <v>1</v>
      </c>
    </row>
    <row r="206" spans="1:29" ht="13.8" x14ac:dyDescent="0.25">
      <c r="A206" s="95">
        <v>44064</v>
      </c>
      <c r="B206" s="81">
        <v>39332</v>
      </c>
      <c r="C206" s="81">
        <v>2000</v>
      </c>
      <c r="D206" s="81">
        <v>33900</v>
      </c>
      <c r="E206" s="81"/>
      <c r="F206" s="81">
        <f t="shared" si="365"/>
        <v>306</v>
      </c>
      <c r="G206" s="81">
        <f t="shared" si="366"/>
        <v>2</v>
      </c>
      <c r="H206" s="81">
        <f t="shared" si="367"/>
        <v>0</v>
      </c>
      <c r="I206" s="81">
        <f t="shared" si="368"/>
        <v>3432</v>
      </c>
      <c r="J206" s="82">
        <f t="shared" si="369"/>
        <v>9.8269209042279398E-2</v>
      </c>
      <c r="K206" s="82">
        <f t="shared" si="370"/>
        <v>6.3938618925831207E-4</v>
      </c>
      <c r="L206" s="82">
        <f t="shared" si="371"/>
        <v>0</v>
      </c>
      <c r="M206" s="81">
        <f t="shared" si="372"/>
        <v>153.69304294212498</v>
      </c>
      <c r="N206" s="84">
        <f t="shared" si="373"/>
        <v>5.0849181328180615E-2</v>
      </c>
      <c r="O206" s="84"/>
      <c r="P206" s="85">
        <f t="shared" si="374"/>
        <v>0.86189362351266141</v>
      </c>
      <c r="Q206" s="87">
        <f t="shared" si="375"/>
        <v>5.0849181328180615E-2</v>
      </c>
      <c r="R206" s="96">
        <f t="shared" si="376"/>
        <v>8.7257195159157974E-2</v>
      </c>
      <c r="AB206" s="119">
        <f t="shared" si="377"/>
        <v>237.28571428571428</v>
      </c>
      <c r="AC206" s="120">
        <f t="shared" si="378"/>
        <v>1.2857142857142858</v>
      </c>
    </row>
    <row r="207" spans="1:29" ht="13.8" x14ac:dyDescent="0.25">
      <c r="A207" s="95">
        <v>44065</v>
      </c>
      <c r="B207" s="81">
        <v>39627</v>
      </c>
      <c r="C207" s="81">
        <v>2000</v>
      </c>
      <c r="D207" s="81">
        <v>34100</v>
      </c>
      <c r="E207" s="81"/>
      <c r="F207" s="81">
        <f t="shared" si="365"/>
        <v>295</v>
      </c>
      <c r="G207" s="81">
        <f t="shared" si="366"/>
        <v>0</v>
      </c>
      <c r="H207" s="81">
        <f t="shared" si="367"/>
        <v>200</v>
      </c>
      <c r="I207" s="81">
        <f t="shared" si="368"/>
        <v>3527</v>
      </c>
      <c r="J207" s="82">
        <f t="shared" si="369"/>
        <v>8.6348130714455004E-2</v>
      </c>
      <c r="K207" s="82">
        <f t="shared" si="370"/>
        <v>0</v>
      </c>
      <c r="L207" s="82">
        <f t="shared" si="371"/>
        <v>5.8275058275058272E-2</v>
      </c>
      <c r="M207" s="81">
        <f t="shared" si="372"/>
        <v>1.4817339230600479</v>
      </c>
      <c r="N207" s="84">
        <f t="shared" si="373"/>
        <v>5.0470638705932824E-2</v>
      </c>
      <c r="O207" s="84"/>
      <c r="P207" s="85">
        <f t="shared" si="374"/>
        <v>0.86052438993615465</v>
      </c>
      <c r="Q207" s="87">
        <f t="shared" si="375"/>
        <v>5.0470638705932824E-2</v>
      </c>
      <c r="R207" s="96">
        <f t="shared" si="376"/>
        <v>8.9004971357912521E-2</v>
      </c>
      <c r="AB207" s="119">
        <f t="shared" si="377"/>
        <v>243.28571428571428</v>
      </c>
      <c r="AC207" s="120">
        <f t="shared" si="378"/>
        <v>1.2857142857142858</v>
      </c>
    </row>
    <row r="208" spans="1:29" ht="13.8" x14ac:dyDescent="0.25">
      <c r="A208" s="95">
        <v>44066</v>
      </c>
      <c r="B208" s="81">
        <v>39903</v>
      </c>
      <c r="C208" s="81">
        <v>2001</v>
      </c>
      <c r="D208" s="81">
        <v>34400</v>
      </c>
      <c r="E208" s="81"/>
      <c r="F208" s="81">
        <f t="shared" ref="F208:F214" si="379">B208-B207</f>
        <v>276</v>
      </c>
      <c r="G208" s="81">
        <f t="shared" ref="G208:G214" si="380">C208-C207</f>
        <v>1</v>
      </c>
      <c r="H208" s="81">
        <f t="shared" ref="H208:H214" si="381">D208-D207</f>
        <v>300</v>
      </c>
      <c r="I208" s="81">
        <f t="shared" ref="I208:I214" si="382">B208-C208-D208</f>
        <v>3502</v>
      </c>
      <c r="J208" s="82">
        <f t="shared" ref="J208:J214" si="383">F208/I207*$B$2/($B$2-B207)</f>
        <v>7.8613421225553884E-2</v>
      </c>
      <c r="K208" s="82">
        <f t="shared" ref="K208:K214" si="384">G208/I207</f>
        <v>2.8352707683583782E-4</v>
      </c>
      <c r="L208" s="82">
        <f t="shared" ref="L208:L214" si="385">H208/I207</f>
        <v>8.5058123050751347E-2</v>
      </c>
      <c r="M208" s="81">
        <f t="shared" ref="M208:M214" si="386">J208/(K208+L208)</f>
        <v>0.92116125137052673</v>
      </c>
      <c r="N208" s="84">
        <f t="shared" ref="N208:N214" si="387">C208/B208</f>
        <v>5.0146605518382077E-2</v>
      </c>
      <c r="O208" s="84"/>
      <c r="P208" s="85">
        <f t="shared" ref="P208:P214" si="388">D208/B208</f>
        <v>0.862090569631356</v>
      </c>
      <c r="Q208" s="87">
        <f t="shared" ref="Q208:Q214" si="389">N208</f>
        <v>5.0146605518382077E-2</v>
      </c>
      <c r="R208" s="96">
        <f t="shared" ref="R208:R214" si="390">IF(P208="","",1-SUM(P208:Q208))</f>
        <v>8.7762824850261878E-2</v>
      </c>
      <c r="AB208" s="119">
        <f t="shared" ref="AB208:AB214" si="391">AVERAGE(F202:F208)</f>
        <v>254.14285714285714</v>
      </c>
      <c r="AC208" s="120">
        <f t="shared" ref="AC208:AC214" si="392">AVERAGE(G202:G208)</f>
        <v>1.4285714285714286</v>
      </c>
    </row>
    <row r="209" spans="1:29" ht="13.8" x14ac:dyDescent="0.25">
      <c r="A209" s="95">
        <v>44067</v>
      </c>
      <c r="B209" s="81">
        <v>40060</v>
      </c>
      <c r="C209" s="81">
        <v>2001</v>
      </c>
      <c r="D209" s="81">
        <v>34400</v>
      </c>
      <c r="E209" s="81"/>
      <c r="F209" s="81">
        <f t="shared" si="379"/>
        <v>157</v>
      </c>
      <c r="G209" s="81">
        <f t="shared" si="380"/>
        <v>0</v>
      </c>
      <c r="H209" s="81">
        <f t="shared" si="381"/>
        <v>0</v>
      </c>
      <c r="I209" s="81">
        <f t="shared" si="382"/>
        <v>3659</v>
      </c>
      <c r="J209" s="82">
        <f t="shared" si="383"/>
        <v>4.5039182496761032E-2</v>
      </c>
      <c r="K209" s="82">
        <f t="shared" si="384"/>
        <v>0</v>
      </c>
      <c r="L209" s="82">
        <f t="shared" si="385"/>
        <v>0</v>
      </c>
      <c r="M209" s="81" t="e">
        <f t="shared" si="386"/>
        <v>#DIV/0!</v>
      </c>
      <c r="N209" s="84">
        <f t="shared" si="387"/>
        <v>4.9950074887668498E-2</v>
      </c>
      <c r="O209" s="84"/>
      <c r="P209" s="85">
        <f t="shared" si="388"/>
        <v>0.85871193210184726</v>
      </c>
      <c r="Q209" s="87">
        <f t="shared" si="389"/>
        <v>4.9950074887668498E-2</v>
      </c>
      <c r="R209" s="96">
        <f t="shared" si="390"/>
        <v>9.1337993010484286E-2</v>
      </c>
      <c r="AB209" s="119">
        <f t="shared" si="391"/>
        <v>258.28571428571428</v>
      </c>
      <c r="AC209" s="120">
        <f t="shared" si="392"/>
        <v>1.4285714285714286</v>
      </c>
    </row>
    <row r="210" spans="1:29" ht="13.8" x14ac:dyDescent="0.25">
      <c r="A210" s="95">
        <v>44068</v>
      </c>
      <c r="B210" s="81">
        <v>40262</v>
      </c>
      <c r="C210" s="81">
        <v>2002</v>
      </c>
      <c r="D210" s="81">
        <v>34400</v>
      </c>
      <c r="E210" s="81"/>
      <c r="F210" s="81">
        <f t="shared" si="379"/>
        <v>202</v>
      </c>
      <c r="G210" s="81">
        <f t="shared" si="380"/>
        <v>1</v>
      </c>
      <c r="H210" s="81">
        <f t="shared" si="381"/>
        <v>0</v>
      </c>
      <c r="I210" s="81">
        <f t="shared" si="382"/>
        <v>3860</v>
      </c>
      <c r="J210" s="82">
        <f t="shared" si="383"/>
        <v>5.5463064667960638E-2</v>
      </c>
      <c r="K210" s="82">
        <f t="shared" si="384"/>
        <v>2.7329871549603714E-4</v>
      </c>
      <c r="L210" s="82">
        <f t="shared" si="385"/>
        <v>0</v>
      </c>
      <c r="M210" s="81">
        <f t="shared" si="386"/>
        <v>202.939353620068</v>
      </c>
      <c r="N210" s="84">
        <f t="shared" si="387"/>
        <v>4.972430579702946E-2</v>
      </c>
      <c r="O210" s="84"/>
      <c r="P210" s="85">
        <f t="shared" si="388"/>
        <v>0.85440365605285384</v>
      </c>
      <c r="Q210" s="87">
        <f t="shared" si="389"/>
        <v>4.972430579702946E-2</v>
      </c>
      <c r="R210" s="96">
        <f t="shared" si="390"/>
        <v>9.587203815011669E-2</v>
      </c>
      <c r="AB210" s="119">
        <f t="shared" si="391"/>
        <v>259</v>
      </c>
      <c r="AC210" s="120">
        <f t="shared" si="392"/>
        <v>1.4285714285714286</v>
      </c>
    </row>
    <row r="211" spans="1:29" ht="13.8" x14ac:dyDescent="0.25">
      <c r="A211" s="95">
        <v>44069</v>
      </c>
      <c r="B211" s="81">
        <v>40645</v>
      </c>
      <c r="C211" s="81">
        <v>2003</v>
      </c>
      <c r="D211" s="81">
        <v>34800</v>
      </c>
      <c r="E211" s="81"/>
      <c r="F211" s="81">
        <f t="shared" si="379"/>
        <v>383</v>
      </c>
      <c r="G211" s="81">
        <f t="shared" si="380"/>
        <v>1</v>
      </c>
      <c r="H211" s="81">
        <f t="shared" si="381"/>
        <v>400</v>
      </c>
      <c r="I211" s="81">
        <f t="shared" si="382"/>
        <v>3842</v>
      </c>
      <c r="J211" s="82">
        <f t="shared" si="383"/>
        <v>9.968654779282031E-2</v>
      </c>
      <c r="K211" s="82">
        <f t="shared" si="384"/>
        <v>2.5906735751295336E-4</v>
      </c>
      <c r="L211" s="82">
        <f t="shared" si="385"/>
        <v>0.10362694300518134</v>
      </c>
      <c r="M211" s="81">
        <f t="shared" si="386"/>
        <v>0.95957624558674914</v>
      </c>
      <c r="N211" s="84">
        <f t="shared" si="387"/>
        <v>4.9280354287120187E-2</v>
      </c>
      <c r="O211" s="84"/>
      <c r="P211" s="85">
        <f t="shared" si="388"/>
        <v>0.85619387378521339</v>
      </c>
      <c r="Q211" s="87">
        <f t="shared" si="389"/>
        <v>4.9280354287120187E-2</v>
      </c>
      <c r="R211" s="96">
        <f t="shared" si="390"/>
        <v>9.4525771927666424E-2</v>
      </c>
      <c r="AB211" s="119">
        <f t="shared" si="391"/>
        <v>269.28571428571428</v>
      </c>
      <c r="AC211" s="120">
        <f t="shared" si="392"/>
        <v>1</v>
      </c>
    </row>
    <row r="212" spans="1:29" ht="13.8" x14ac:dyDescent="0.25">
      <c r="A212" s="95">
        <v>44070</v>
      </c>
      <c r="B212" s="81">
        <v>41006</v>
      </c>
      <c r="C212" s="81">
        <v>2003</v>
      </c>
      <c r="D212" s="81">
        <v>34800</v>
      </c>
      <c r="E212" s="81"/>
      <c r="F212" s="81">
        <f t="shared" si="379"/>
        <v>361</v>
      </c>
      <c r="G212" s="81">
        <f t="shared" si="380"/>
        <v>0</v>
      </c>
      <c r="H212" s="81">
        <f t="shared" si="381"/>
        <v>0</v>
      </c>
      <c r="I212" s="81">
        <f t="shared" si="382"/>
        <v>4203</v>
      </c>
      <c r="J212" s="82">
        <f t="shared" si="383"/>
        <v>9.4404835081905975E-2</v>
      </c>
      <c r="K212" s="82">
        <f t="shared" si="384"/>
        <v>0</v>
      </c>
      <c r="L212" s="82">
        <f t="shared" si="385"/>
        <v>0</v>
      </c>
      <c r="M212" s="81" t="e">
        <f t="shared" si="386"/>
        <v>#DIV/0!</v>
      </c>
      <c r="N212" s="84">
        <f t="shared" si="387"/>
        <v>4.8846510266790225E-2</v>
      </c>
      <c r="O212" s="84"/>
      <c r="P212" s="85">
        <f t="shared" si="388"/>
        <v>0.84865629420084865</v>
      </c>
      <c r="Q212" s="87">
        <f t="shared" si="389"/>
        <v>4.8846510266790225E-2</v>
      </c>
      <c r="R212" s="96">
        <f t="shared" si="390"/>
        <v>0.10249719553236114</v>
      </c>
      <c r="AB212" s="119">
        <f t="shared" si="391"/>
        <v>282.85714285714283</v>
      </c>
      <c r="AC212" s="120">
        <f t="shared" si="392"/>
        <v>0.7142857142857143</v>
      </c>
    </row>
    <row r="213" spans="1:29" ht="13.8" x14ac:dyDescent="0.25">
      <c r="A213" s="95">
        <v>44071</v>
      </c>
      <c r="B213" s="81">
        <v>41346</v>
      </c>
      <c r="C213" s="81">
        <v>2004</v>
      </c>
      <c r="D213" s="81">
        <v>34800</v>
      </c>
      <c r="E213" s="81"/>
      <c r="F213" s="81">
        <f t="shared" si="379"/>
        <v>340</v>
      </c>
      <c r="G213" s="81">
        <f t="shared" si="380"/>
        <v>1</v>
      </c>
      <c r="H213" s="81">
        <f t="shared" si="381"/>
        <v>0</v>
      </c>
      <c r="I213" s="81">
        <f t="shared" si="382"/>
        <v>4542</v>
      </c>
      <c r="J213" s="82">
        <f t="shared" si="383"/>
        <v>8.1279706109073924E-2</v>
      </c>
      <c r="K213" s="82">
        <f t="shared" si="384"/>
        <v>2.3792529145848205E-4</v>
      </c>
      <c r="L213" s="82">
        <f t="shared" si="385"/>
        <v>0</v>
      </c>
      <c r="M213" s="81">
        <f t="shared" si="386"/>
        <v>341.61860477643768</v>
      </c>
      <c r="N213" s="84">
        <f t="shared" si="387"/>
        <v>4.8469017559135102E-2</v>
      </c>
      <c r="O213" s="84"/>
      <c r="P213" s="85">
        <f t="shared" si="388"/>
        <v>0.84167755042809467</v>
      </c>
      <c r="Q213" s="87">
        <f t="shared" si="389"/>
        <v>4.8469017559135102E-2</v>
      </c>
      <c r="R213" s="96">
        <f t="shared" si="390"/>
        <v>0.1098534320127702</v>
      </c>
      <c r="AB213" s="119">
        <f t="shared" si="391"/>
        <v>287.71428571428572</v>
      </c>
      <c r="AC213" s="120">
        <f t="shared" si="392"/>
        <v>0.5714285714285714</v>
      </c>
    </row>
    <row r="214" spans="1:29" ht="13.8" x14ac:dyDescent="0.25">
      <c r="A214" s="95">
        <v>44072</v>
      </c>
      <c r="B214" s="81">
        <v>41722</v>
      </c>
      <c r="C214" s="81">
        <v>2005</v>
      </c>
      <c r="D214" s="81">
        <v>35200</v>
      </c>
      <c r="E214" s="81"/>
      <c r="F214" s="81">
        <f t="shared" si="379"/>
        <v>376</v>
      </c>
      <c r="G214" s="81">
        <f t="shared" si="380"/>
        <v>1</v>
      </c>
      <c r="H214" s="81">
        <f t="shared" si="381"/>
        <v>400</v>
      </c>
      <c r="I214" s="81">
        <f t="shared" si="382"/>
        <v>4517</v>
      </c>
      <c r="J214" s="82">
        <f t="shared" si="383"/>
        <v>8.3180294874622904E-2</v>
      </c>
      <c r="K214" s="82">
        <f t="shared" si="384"/>
        <v>2.2016732716864817E-4</v>
      </c>
      <c r="L214" s="82">
        <f t="shared" si="385"/>
        <v>8.8066930867459273E-2</v>
      </c>
      <c r="M214" s="81">
        <f t="shared" si="386"/>
        <v>0.94215685616094069</v>
      </c>
      <c r="N214" s="84">
        <f t="shared" si="387"/>
        <v>4.8056181391112604E-2</v>
      </c>
      <c r="O214" s="84"/>
      <c r="P214" s="85">
        <f t="shared" si="388"/>
        <v>0.84367959349983224</v>
      </c>
      <c r="Q214" s="87">
        <f t="shared" si="389"/>
        <v>4.8056181391112604E-2</v>
      </c>
      <c r="R214" s="96">
        <f t="shared" si="390"/>
        <v>0.1082642251090552</v>
      </c>
      <c r="AB214" s="119">
        <f t="shared" si="391"/>
        <v>299.28571428571428</v>
      </c>
      <c r="AC214" s="120">
        <f t="shared" si="392"/>
        <v>0.7142857142857143</v>
      </c>
    </row>
    <row r="215" spans="1:29" ht="13.8" x14ac:dyDescent="0.25">
      <c r="A215" s="95">
        <v>44073</v>
      </c>
      <c r="B215" s="81">
        <v>42014</v>
      </c>
      <c r="C215" s="81">
        <v>2005</v>
      </c>
      <c r="D215" s="81">
        <v>35800</v>
      </c>
      <c r="E215" s="81"/>
      <c r="F215" s="81">
        <f t="shared" ref="F215:F221" si="393">B215-B214</f>
        <v>292</v>
      </c>
      <c r="G215" s="81">
        <f t="shared" ref="G215:G221" si="394">C215-C214</f>
        <v>0</v>
      </c>
      <c r="H215" s="81">
        <f t="shared" ref="H215:H221" si="395">D215-D214</f>
        <v>600</v>
      </c>
      <c r="I215" s="81">
        <f t="shared" ref="I215:I221" si="396">B215-C215-D215</f>
        <v>4209</v>
      </c>
      <c r="J215" s="82">
        <f t="shared" ref="J215:J221" si="397">F215/I214*$B$2/($B$2-B214)</f>
        <v>6.4957822827826112E-2</v>
      </c>
      <c r="K215" s="82">
        <f t="shared" ref="K215:K221" si="398">G215/I214</f>
        <v>0</v>
      </c>
      <c r="L215" s="82">
        <f t="shared" ref="L215:L221" si="399">H215/I214</f>
        <v>0.13283152534868276</v>
      </c>
      <c r="M215" s="81">
        <f t="shared" ref="M215:M221" si="400">J215/(K215+L215)</f>
        <v>0.48902414285548423</v>
      </c>
      <c r="N215" s="84">
        <f t="shared" ref="N215:N221" si="401">C215/B215</f>
        <v>4.7722187842147858E-2</v>
      </c>
      <c r="O215" s="84"/>
      <c r="P215" s="85">
        <f t="shared" ref="P215:P221" si="402">D215/B215</f>
        <v>0.85209692007426097</v>
      </c>
      <c r="Q215" s="87">
        <f t="shared" ref="Q215:Q221" si="403">N215</f>
        <v>4.7722187842147858E-2</v>
      </c>
      <c r="R215" s="96">
        <f t="shared" ref="R215:R221" si="404">IF(P215="","",1-SUM(P215:Q215))</f>
        <v>0.10018089208359116</v>
      </c>
      <c r="AB215" s="119">
        <f t="shared" ref="AB215:AB221" si="405">AVERAGE(F209:F215)</f>
        <v>301.57142857142856</v>
      </c>
      <c r="AC215" s="120">
        <f t="shared" ref="AC215:AC221" si="406">AVERAGE(G209:G215)</f>
        <v>0.5714285714285714</v>
      </c>
    </row>
    <row r="216" spans="1:29" ht="13.8" x14ac:dyDescent="0.25">
      <c r="A216" s="95">
        <v>44074</v>
      </c>
      <c r="B216" s="81">
        <v>42177</v>
      </c>
      <c r="C216" s="81">
        <v>2006</v>
      </c>
      <c r="D216" s="81">
        <v>36100</v>
      </c>
      <c r="E216" s="81"/>
      <c r="F216" s="81">
        <f t="shared" si="393"/>
        <v>163</v>
      </c>
      <c r="G216" s="81">
        <f t="shared" si="394"/>
        <v>1</v>
      </c>
      <c r="H216" s="81">
        <f t="shared" si="395"/>
        <v>300</v>
      </c>
      <c r="I216" s="81">
        <f t="shared" si="396"/>
        <v>4071</v>
      </c>
      <c r="J216" s="82">
        <f t="shared" si="397"/>
        <v>3.8915454060166658E-2</v>
      </c>
      <c r="K216" s="82">
        <f t="shared" si="398"/>
        <v>2.3758612497030174E-4</v>
      </c>
      <c r="L216" s="82">
        <f t="shared" si="399"/>
        <v>7.1275837491090524E-2</v>
      </c>
      <c r="M216" s="81">
        <f t="shared" si="400"/>
        <v>0.544169920728377</v>
      </c>
      <c r="N216" s="84">
        <f t="shared" si="401"/>
        <v>4.7561467150342603E-2</v>
      </c>
      <c r="O216" s="84"/>
      <c r="P216" s="85">
        <f t="shared" si="402"/>
        <v>0.85591673186807971</v>
      </c>
      <c r="Q216" s="87">
        <f t="shared" si="403"/>
        <v>4.7561467150342603E-2</v>
      </c>
      <c r="R216" s="96">
        <f t="shared" si="404"/>
        <v>9.6521800981577699E-2</v>
      </c>
      <c r="AB216" s="119">
        <f t="shared" si="405"/>
        <v>302.42857142857144</v>
      </c>
      <c r="AC216" s="120">
        <f t="shared" si="406"/>
        <v>0.7142857142857143</v>
      </c>
    </row>
    <row r="217" spans="1:29" ht="13.8" x14ac:dyDescent="0.25">
      <c r="A217" s="95">
        <v>44075</v>
      </c>
      <c r="B217" s="81">
        <v>42393</v>
      </c>
      <c r="C217" s="81">
        <v>2011</v>
      </c>
      <c r="D217" s="81">
        <v>36300</v>
      </c>
      <c r="E217" s="81"/>
      <c r="F217" s="81">
        <f t="shared" si="393"/>
        <v>216</v>
      </c>
      <c r="G217" s="81">
        <f t="shared" si="394"/>
        <v>5</v>
      </c>
      <c r="H217" s="81">
        <f t="shared" si="395"/>
        <v>200</v>
      </c>
      <c r="I217" s="81">
        <f t="shared" si="396"/>
        <v>4082</v>
      </c>
      <c r="J217" s="82">
        <f t="shared" si="397"/>
        <v>5.3318054180642546E-2</v>
      </c>
      <c r="K217" s="82">
        <f t="shared" si="398"/>
        <v>1.2281994595922379E-3</v>
      </c>
      <c r="L217" s="82">
        <f t="shared" si="399"/>
        <v>4.9127978383689513E-2</v>
      </c>
      <c r="M217" s="81">
        <f t="shared" si="400"/>
        <v>1.0588185296068087</v>
      </c>
      <c r="N217" s="84">
        <f t="shared" si="401"/>
        <v>4.743707687589932E-2</v>
      </c>
      <c r="O217" s="84"/>
      <c r="P217" s="85">
        <f t="shared" si="402"/>
        <v>0.85627344137003747</v>
      </c>
      <c r="Q217" s="87">
        <f t="shared" si="403"/>
        <v>4.743707687589932E-2</v>
      </c>
      <c r="R217" s="96">
        <f t="shared" si="404"/>
        <v>9.6289481754063155E-2</v>
      </c>
      <c r="AB217" s="119">
        <f t="shared" si="405"/>
        <v>304.42857142857144</v>
      </c>
      <c r="AC217" s="120">
        <f t="shared" si="406"/>
        <v>1.2857142857142858</v>
      </c>
    </row>
    <row r="218" spans="1:29" ht="13.8" x14ac:dyDescent="0.25">
      <c r="A218" s="95">
        <v>44076</v>
      </c>
      <c r="B218" s="81">
        <v>42763</v>
      </c>
      <c r="C218" s="81">
        <v>2011</v>
      </c>
      <c r="D218" s="81">
        <v>36500</v>
      </c>
      <c r="E218" s="81"/>
      <c r="F218" s="81">
        <f t="shared" si="393"/>
        <v>370</v>
      </c>
      <c r="G218" s="81">
        <f t="shared" si="394"/>
        <v>0</v>
      </c>
      <c r="H218" s="81">
        <f t="shared" si="395"/>
        <v>200</v>
      </c>
      <c r="I218" s="81">
        <f t="shared" si="396"/>
        <v>4252</v>
      </c>
      <c r="J218" s="82">
        <f t="shared" si="397"/>
        <v>9.108801936416544E-2</v>
      </c>
      <c r="K218" s="82">
        <f t="shared" si="398"/>
        <v>0</v>
      </c>
      <c r="L218" s="82">
        <f t="shared" si="399"/>
        <v>4.8995590396864283E-2</v>
      </c>
      <c r="M218" s="81">
        <f t="shared" si="400"/>
        <v>1.8591064752226165</v>
      </c>
      <c r="N218" s="84">
        <f t="shared" si="401"/>
        <v>4.7026635175268339E-2</v>
      </c>
      <c r="O218" s="84"/>
      <c r="P218" s="85">
        <f t="shared" si="402"/>
        <v>0.85354161307672516</v>
      </c>
      <c r="Q218" s="87">
        <f t="shared" si="403"/>
        <v>4.7026635175268339E-2</v>
      </c>
      <c r="R218" s="96">
        <f t="shared" si="404"/>
        <v>9.9431751748006558E-2</v>
      </c>
      <c r="AB218" s="119">
        <f t="shared" si="405"/>
        <v>302.57142857142856</v>
      </c>
      <c r="AC218" s="120">
        <f t="shared" si="406"/>
        <v>1.1428571428571428</v>
      </c>
    </row>
    <row r="219" spans="1:29" ht="13.8" x14ac:dyDescent="0.25">
      <c r="A219" s="95">
        <v>44077</v>
      </c>
      <c r="B219" s="81">
        <v>43127</v>
      </c>
      <c r="C219" s="81">
        <v>2013</v>
      </c>
      <c r="D219" s="81">
        <v>36500</v>
      </c>
      <c r="E219" s="81"/>
      <c r="F219" s="81">
        <f t="shared" si="393"/>
        <v>364</v>
      </c>
      <c r="G219" s="81">
        <f t="shared" si="394"/>
        <v>2</v>
      </c>
      <c r="H219" s="81">
        <f t="shared" si="395"/>
        <v>0</v>
      </c>
      <c r="I219" s="81">
        <f t="shared" si="396"/>
        <v>4614</v>
      </c>
      <c r="J219" s="82">
        <f t="shared" si="397"/>
        <v>8.6031861808868015E-2</v>
      </c>
      <c r="K219" s="82">
        <f t="shared" si="398"/>
        <v>4.7036688617121356E-4</v>
      </c>
      <c r="L219" s="82">
        <f t="shared" si="399"/>
        <v>0</v>
      </c>
      <c r="M219" s="81">
        <f t="shared" si="400"/>
        <v>182.90373820565338</v>
      </c>
      <c r="N219" s="84">
        <f t="shared" si="401"/>
        <v>4.6676096181046678E-2</v>
      </c>
      <c r="O219" s="84"/>
      <c r="P219" s="85">
        <f t="shared" si="402"/>
        <v>0.8463375611565841</v>
      </c>
      <c r="Q219" s="87">
        <f t="shared" si="403"/>
        <v>4.6676096181046678E-2</v>
      </c>
      <c r="R219" s="96">
        <f t="shared" si="404"/>
        <v>0.10698634266236917</v>
      </c>
      <c r="AB219" s="119">
        <f t="shared" si="405"/>
        <v>303</v>
      </c>
      <c r="AC219" s="120">
        <f t="shared" si="406"/>
        <v>1.4285714285714286</v>
      </c>
    </row>
    <row r="220" spans="1:29" ht="13.8" x14ac:dyDescent="0.25">
      <c r="A220" s="95">
        <v>44078</v>
      </c>
      <c r="B220" s="81">
        <v>43532</v>
      </c>
      <c r="C220" s="81">
        <v>2013</v>
      </c>
      <c r="D220" s="81">
        <v>36500</v>
      </c>
      <c r="E220" s="81"/>
      <c r="F220" s="81">
        <f t="shared" si="393"/>
        <v>405</v>
      </c>
      <c r="G220" s="81">
        <f t="shared" si="394"/>
        <v>0</v>
      </c>
      <c r="H220" s="81">
        <f t="shared" si="395"/>
        <v>0</v>
      </c>
      <c r="I220" s="81">
        <f t="shared" si="396"/>
        <v>5019</v>
      </c>
      <c r="J220" s="82">
        <f t="shared" si="397"/>
        <v>8.8215923227562498E-2</v>
      </c>
      <c r="K220" s="82">
        <f t="shared" si="398"/>
        <v>0</v>
      </c>
      <c r="L220" s="82">
        <f t="shared" si="399"/>
        <v>0</v>
      </c>
      <c r="M220" s="81" t="e">
        <f t="shared" si="400"/>
        <v>#DIV/0!</v>
      </c>
      <c r="N220" s="84">
        <f t="shared" si="401"/>
        <v>4.6241845079481758E-2</v>
      </c>
      <c r="O220" s="84"/>
      <c r="P220" s="85">
        <f t="shared" si="402"/>
        <v>0.8384636589175779</v>
      </c>
      <c r="Q220" s="87">
        <f t="shared" si="403"/>
        <v>4.6241845079481758E-2</v>
      </c>
      <c r="R220" s="96">
        <f t="shared" si="404"/>
        <v>0.11529449600294028</v>
      </c>
      <c r="AB220" s="119">
        <f t="shared" si="405"/>
        <v>312.28571428571428</v>
      </c>
      <c r="AC220" s="120">
        <f t="shared" si="406"/>
        <v>1.2857142857142858</v>
      </c>
    </row>
    <row r="221" spans="1:29" ht="13.8" x14ac:dyDescent="0.25">
      <c r="A221" s="95">
        <v>44079</v>
      </c>
      <c r="B221" s="81">
        <v>43957</v>
      </c>
      <c r="C221" s="81">
        <v>2013</v>
      </c>
      <c r="D221" s="81">
        <v>37100</v>
      </c>
      <c r="E221" s="81"/>
      <c r="F221" s="81">
        <f t="shared" si="393"/>
        <v>425</v>
      </c>
      <c r="G221" s="81">
        <f t="shared" si="394"/>
        <v>0</v>
      </c>
      <c r="H221" s="81">
        <f t="shared" si="395"/>
        <v>600</v>
      </c>
      <c r="I221" s="81">
        <f t="shared" si="396"/>
        <v>4844</v>
      </c>
      <c r="J221" s="82">
        <f t="shared" si="397"/>
        <v>8.5106300080902433E-2</v>
      </c>
      <c r="K221" s="82">
        <f t="shared" si="398"/>
        <v>0</v>
      </c>
      <c r="L221" s="82">
        <f t="shared" si="399"/>
        <v>0.11954572624028691</v>
      </c>
      <c r="M221" s="81">
        <f t="shared" si="400"/>
        <v>0.71191420017674889</v>
      </c>
      <c r="N221" s="84">
        <f t="shared" si="401"/>
        <v>4.5794753964101279E-2</v>
      </c>
      <c r="O221" s="84"/>
      <c r="P221" s="85">
        <f t="shared" si="402"/>
        <v>0.84400664285551785</v>
      </c>
      <c r="Q221" s="87">
        <f t="shared" si="403"/>
        <v>4.5794753964101279E-2</v>
      </c>
      <c r="R221" s="96">
        <f t="shared" si="404"/>
        <v>0.11019860318038088</v>
      </c>
      <c r="AB221" s="119">
        <f t="shared" si="405"/>
        <v>319.28571428571428</v>
      </c>
      <c r="AC221" s="120">
        <f t="shared" si="406"/>
        <v>1.1428571428571428</v>
      </c>
    </row>
    <row r="222" spans="1:29" ht="13.8" x14ac:dyDescent="0.25">
      <c r="A222" s="95">
        <v>44080</v>
      </c>
      <c r="B222" s="81">
        <v>44401</v>
      </c>
      <c r="C222" s="81">
        <v>2013</v>
      </c>
      <c r="D222" s="81">
        <v>37100</v>
      </c>
      <c r="E222" s="81"/>
      <c r="F222" s="81">
        <f t="shared" ref="F222:F228" si="407">B222-B221</f>
        <v>444</v>
      </c>
      <c r="G222" s="81">
        <f t="shared" ref="G222:G228" si="408">C222-C221</f>
        <v>0</v>
      </c>
      <c r="H222" s="81">
        <f t="shared" ref="H222:H228" si="409">D222-D221</f>
        <v>0</v>
      </c>
      <c r="I222" s="81">
        <f t="shared" ref="I222:I228" si="410">B222-C222-D222</f>
        <v>5288</v>
      </c>
      <c r="J222" s="82">
        <f t="shared" ref="J222:J228" si="411">F222/I221*$B$2/($B$2-B221)</f>
        <v>9.2127703770243763E-2</v>
      </c>
      <c r="K222" s="82">
        <f t="shared" ref="K222:K228" si="412">G222/I221</f>
        <v>0</v>
      </c>
      <c r="L222" s="82">
        <f t="shared" ref="L222:L228" si="413">H222/I221</f>
        <v>0</v>
      </c>
      <c r="M222" s="81" t="e">
        <f t="shared" ref="M222:M228" si="414">J222/(K222+L222)</f>
        <v>#DIV/0!</v>
      </c>
      <c r="N222" s="84">
        <f t="shared" ref="N222:N228" si="415">C222/B222</f>
        <v>4.5336816738361749E-2</v>
      </c>
      <c r="O222" s="84"/>
      <c r="P222" s="85">
        <f t="shared" ref="P222:P228" si="416">D222/B222</f>
        <v>0.83556676651426764</v>
      </c>
      <c r="Q222" s="87">
        <f t="shared" ref="Q222:Q228" si="417">N222</f>
        <v>4.5336816738361749E-2</v>
      </c>
      <c r="R222" s="96">
        <f t="shared" ref="R222:R228" si="418">IF(P222="","",1-SUM(P222:Q222))</f>
        <v>0.11909641674737059</v>
      </c>
      <c r="AB222" s="119">
        <f t="shared" ref="AB222:AB228" si="419">AVERAGE(F216:F222)</f>
        <v>341</v>
      </c>
      <c r="AC222" s="120">
        <f t="shared" ref="AC222:AC228" si="420">AVERAGE(G216:G222)</f>
        <v>1.1428571428571428</v>
      </c>
    </row>
    <row r="223" spans="1:29" ht="13.8" x14ac:dyDescent="0.25">
      <c r="A223" s="95">
        <v>44081</v>
      </c>
      <c r="B223" s="81">
        <v>44592</v>
      </c>
      <c r="C223" s="81">
        <v>2014</v>
      </c>
      <c r="D223" s="81">
        <v>37700</v>
      </c>
      <c r="E223" s="81"/>
      <c r="F223" s="81">
        <f t="shared" si="407"/>
        <v>191</v>
      </c>
      <c r="G223" s="81">
        <f t="shared" si="408"/>
        <v>1</v>
      </c>
      <c r="H223" s="81">
        <f t="shared" si="409"/>
        <v>600</v>
      </c>
      <c r="I223" s="81">
        <f t="shared" si="410"/>
        <v>4878</v>
      </c>
      <c r="J223" s="82">
        <f t="shared" si="411"/>
        <v>3.6305776217342954E-2</v>
      </c>
      <c r="K223" s="82">
        <f t="shared" si="412"/>
        <v>1.8910741301059002E-4</v>
      </c>
      <c r="L223" s="82">
        <f t="shared" si="413"/>
        <v>0.11346444780635401</v>
      </c>
      <c r="M223" s="81">
        <f t="shared" si="414"/>
        <v>0.31944250355625547</v>
      </c>
      <c r="N223" s="84">
        <f t="shared" si="415"/>
        <v>4.5165052027269469E-2</v>
      </c>
      <c r="O223" s="84"/>
      <c r="P223" s="85">
        <f t="shared" si="416"/>
        <v>0.84544312881234307</v>
      </c>
      <c r="Q223" s="87">
        <f t="shared" si="417"/>
        <v>4.5165052027269469E-2</v>
      </c>
      <c r="R223" s="96">
        <f t="shared" si="418"/>
        <v>0.10939181916038743</v>
      </c>
      <c r="AB223" s="119">
        <f t="shared" si="419"/>
        <v>345</v>
      </c>
      <c r="AC223" s="120">
        <f t="shared" si="420"/>
        <v>1.1428571428571428</v>
      </c>
    </row>
    <row r="224" spans="1:29" ht="13.8" x14ac:dyDescent="0.25">
      <c r="A224" s="95">
        <v>44082</v>
      </c>
      <c r="B224" s="81">
        <v>44837</v>
      </c>
      <c r="C224" s="81">
        <v>2018</v>
      </c>
      <c r="D224" s="81">
        <v>37700</v>
      </c>
      <c r="E224" s="81"/>
      <c r="F224" s="81">
        <f t="shared" si="407"/>
        <v>245</v>
      </c>
      <c r="G224" s="81">
        <f t="shared" si="408"/>
        <v>4</v>
      </c>
      <c r="H224" s="81">
        <f t="shared" si="409"/>
        <v>0</v>
      </c>
      <c r="I224" s="81">
        <f t="shared" si="410"/>
        <v>5119</v>
      </c>
      <c r="J224" s="82">
        <f t="shared" si="411"/>
        <v>5.0485623949901193E-2</v>
      </c>
      <c r="K224" s="82">
        <f t="shared" si="412"/>
        <v>8.2000820008200077E-4</v>
      </c>
      <c r="L224" s="82">
        <f t="shared" si="413"/>
        <v>0</v>
      </c>
      <c r="M224" s="81">
        <f t="shared" si="414"/>
        <v>61.567218406904509</v>
      </c>
      <c r="N224" s="84">
        <f t="shared" si="415"/>
        <v>4.5007471507906419E-2</v>
      </c>
      <c r="O224" s="84"/>
      <c r="P224" s="85">
        <f t="shared" si="416"/>
        <v>0.8408234270803131</v>
      </c>
      <c r="Q224" s="87">
        <f t="shared" si="417"/>
        <v>4.5007471507906419E-2</v>
      </c>
      <c r="R224" s="96">
        <f t="shared" si="418"/>
        <v>0.11416910141178049</v>
      </c>
      <c r="AB224" s="119">
        <f t="shared" si="419"/>
        <v>349.14285714285717</v>
      </c>
      <c r="AC224" s="120">
        <f t="shared" si="420"/>
        <v>1</v>
      </c>
    </row>
    <row r="225" spans="1:29" ht="13.8" x14ac:dyDescent="0.25">
      <c r="A225" s="95">
        <v>44083</v>
      </c>
      <c r="B225" s="81">
        <v>45306</v>
      </c>
      <c r="C225" s="81">
        <v>2019</v>
      </c>
      <c r="D225" s="81">
        <v>38100</v>
      </c>
      <c r="E225" s="81"/>
      <c r="F225" s="81">
        <f t="shared" si="407"/>
        <v>469</v>
      </c>
      <c r="G225" s="81">
        <f t="shared" si="408"/>
        <v>1</v>
      </c>
      <c r="H225" s="81">
        <f t="shared" si="409"/>
        <v>400</v>
      </c>
      <c r="I225" s="81">
        <f t="shared" si="410"/>
        <v>5187</v>
      </c>
      <c r="J225" s="82">
        <f t="shared" si="411"/>
        <v>9.2096581683830808E-2</v>
      </c>
      <c r="K225" s="82">
        <f t="shared" si="412"/>
        <v>1.9535065442469231E-4</v>
      </c>
      <c r="L225" s="82">
        <f t="shared" si="413"/>
        <v>7.8140261769876929E-2</v>
      </c>
      <c r="M225" s="81">
        <f t="shared" si="414"/>
        <v>1.175666837006309</v>
      </c>
      <c r="N225" s="84">
        <f t="shared" si="415"/>
        <v>4.456363395576745E-2</v>
      </c>
      <c r="O225" s="84"/>
      <c r="P225" s="85">
        <f t="shared" si="416"/>
        <v>0.84094821877896964</v>
      </c>
      <c r="Q225" s="87">
        <f t="shared" si="417"/>
        <v>4.456363395576745E-2</v>
      </c>
      <c r="R225" s="96">
        <f t="shared" si="418"/>
        <v>0.11448814726526291</v>
      </c>
      <c r="AB225" s="119">
        <f t="shared" si="419"/>
        <v>363.28571428571428</v>
      </c>
      <c r="AC225" s="120">
        <f t="shared" si="420"/>
        <v>1.1428571428571428</v>
      </c>
    </row>
    <row r="226" spans="1:29" ht="13.8" x14ac:dyDescent="0.25">
      <c r="A226" s="95">
        <v>44084</v>
      </c>
      <c r="B226" s="81">
        <v>45711</v>
      </c>
      <c r="C226" s="81">
        <v>2020</v>
      </c>
      <c r="D226" s="81">
        <v>38100</v>
      </c>
      <c r="E226" s="81"/>
      <c r="F226" s="81">
        <f t="shared" si="407"/>
        <v>405</v>
      </c>
      <c r="G226" s="81">
        <f t="shared" si="408"/>
        <v>1</v>
      </c>
      <c r="H226" s="81">
        <f t="shared" si="409"/>
        <v>0</v>
      </c>
      <c r="I226" s="81">
        <f t="shared" si="410"/>
        <v>5591</v>
      </c>
      <c r="J226" s="82">
        <f t="shared" si="411"/>
        <v>7.849070518252306E-2</v>
      </c>
      <c r="K226" s="82">
        <f t="shared" si="412"/>
        <v>1.92789666473877E-4</v>
      </c>
      <c r="L226" s="82">
        <f t="shared" si="413"/>
        <v>0</v>
      </c>
      <c r="M226" s="81">
        <f t="shared" si="414"/>
        <v>407.13128778174712</v>
      </c>
      <c r="N226" s="84">
        <f t="shared" si="415"/>
        <v>4.4190676204852224E-2</v>
      </c>
      <c r="O226" s="84"/>
      <c r="P226" s="85">
        <f t="shared" si="416"/>
        <v>0.83349740762617308</v>
      </c>
      <c r="Q226" s="87">
        <f t="shared" si="417"/>
        <v>4.4190676204852224E-2</v>
      </c>
      <c r="R226" s="96">
        <f t="shared" si="418"/>
        <v>0.12231191616897474</v>
      </c>
      <c r="AB226" s="119">
        <f t="shared" si="419"/>
        <v>369.14285714285717</v>
      </c>
      <c r="AC226" s="120">
        <f t="shared" si="420"/>
        <v>1</v>
      </c>
    </row>
    <row r="227" spans="1:29" ht="13.8" x14ac:dyDescent="0.25">
      <c r="A227" s="95">
        <v>44085</v>
      </c>
      <c r="B227" s="81">
        <v>46239</v>
      </c>
      <c r="C227" s="81">
        <v>2020</v>
      </c>
      <c r="D227" s="81">
        <v>38100</v>
      </c>
      <c r="E227" s="81"/>
      <c r="F227" s="81">
        <f t="shared" si="407"/>
        <v>528</v>
      </c>
      <c r="G227" s="81">
        <f t="shared" si="408"/>
        <v>0</v>
      </c>
      <c r="H227" s="81">
        <f t="shared" si="409"/>
        <v>0</v>
      </c>
      <c r="I227" s="81">
        <f t="shared" si="410"/>
        <v>6119</v>
      </c>
      <c r="J227" s="82">
        <f t="shared" si="411"/>
        <v>9.4938926465583162E-2</v>
      </c>
      <c r="K227" s="82">
        <f t="shared" si="412"/>
        <v>0</v>
      </c>
      <c r="L227" s="82">
        <f t="shared" si="413"/>
        <v>0</v>
      </c>
      <c r="M227" s="81" t="e">
        <f t="shared" si="414"/>
        <v>#DIV/0!</v>
      </c>
      <c r="N227" s="84">
        <f t="shared" si="415"/>
        <v>4.3686065875127057E-2</v>
      </c>
      <c r="O227" s="84"/>
      <c r="P227" s="85">
        <f t="shared" si="416"/>
        <v>0.82397975734769346</v>
      </c>
      <c r="Q227" s="87">
        <f t="shared" si="417"/>
        <v>4.3686065875127057E-2</v>
      </c>
      <c r="R227" s="96">
        <f t="shared" si="418"/>
        <v>0.13233417677717951</v>
      </c>
      <c r="AB227" s="119">
        <f t="shared" si="419"/>
        <v>386.71428571428572</v>
      </c>
      <c r="AC227" s="120">
        <f t="shared" si="420"/>
        <v>1</v>
      </c>
    </row>
    <row r="228" spans="1:29" ht="13.8" x14ac:dyDescent="0.25">
      <c r="A228" s="95">
        <v>44086</v>
      </c>
      <c r="B228" s="81">
        <v>46704</v>
      </c>
      <c r="C228" s="81">
        <v>2020</v>
      </c>
      <c r="D228" s="81">
        <v>38500</v>
      </c>
      <c r="E228" s="81"/>
      <c r="F228" s="81">
        <f t="shared" si="407"/>
        <v>465</v>
      </c>
      <c r="G228" s="81">
        <f t="shared" si="408"/>
        <v>0</v>
      </c>
      <c r="H228" s="81">
        <f t="shared" si="409"/>
        <v>400</v>
      </c>
      <c r="I228" s="81">
        <f t="shared" si="410"/>
        <v>6184</v>
      </c>
      <c r="J228" s="82">
        <f t="shared" si="411"/>
        <v>7.6400996454115674E-2</v>
      </c>
      <c r="K228" s="82">
        <f t="shared" si="412"/>
        <v>0</v>
      </c>
      <c r="L228" s="82">
        <f t="shared" si="413"/>
        <v>6.537015852263442E-2</v>
      </c>
      <c r="M228" s="81">
        <f t="shared" si="414"/>
        <v>1.1687442432568345</v>
      </c>
      <c r="N228" s="84">
        <f t="shared" si="415"/>
        <v>4.3251113394998285E-2</v>
      </c>
      <c r="O228" s="84"/>
      <c r="P228" s="85">
        <f t="shared" si="416"/>
        <v>0.82434052757793763</v>
      </c>
      <c r="Q228" s="87">
        <f t="shared" si="417"/>
        <v>4.3251113394998285E-2</v>
      </c>
      <c r="R228" s="96">
        <f t="shared" si="418"/>
        <v>0.13240835902706405</v>
      </c>
      <c r="AB228" s="119">
        <f t="shared" si="419"/>
        <v>392.42857142857144</v>
      </c>
      <c r="AC228" s="120">
        <f t="shared" si="420"/>
        <v>1</v>
      </c>
    </row>
    <row r="229" spans="1:29" ht="13.8" x14ac:dyDescent="0.25">
      <c r="A229" s="95">
        <v>44087</v>
      </c>
      <c r="B229" s="81">
        <v>47179</v>
      </c>
      <c r="C229" s="81">
        <v>2021</v>
      </c>
      <c r="D229" s="81">
        <v>38900</v>
      </c>
      <c r="E229" s="81"/>
      <c r="F229" s="81">
        <f t="shared" ref="F229:F235" si="421">B229-B228</f>
        <v>475</v>
      </c>
      <c r="G229" s="81">
        <f t="shared" ref="G229:G235" si="422">C229-C228</f>
        <v>1</v>
      </c>
      <c r="H229" s="81">
        <f t="shared" ref="H229:H235" si="423">D229-D228</f>
        <v>400</v>
      </c>
      <c r="I229" s="81">
        <f t="shared" ref="I229:I235" si="424">B229-C229-D229</f>
        <v>6258</v>
      </c>
      <c r="J229" s="82">
        <f t="shared" ref="J229:J235" si="425">F229/I228*$B$2/($B$2-B228)</f>
        <v>7.7227879780953454E-2</v>
      </c>
      <c r="K229" s="82">
        <f t="shared" ref="K229:K235" si="426">G229/I228</f>
        <v>1.6170763260025875E-4</v>
      </c>
      <c r="L229" s="82">
        <f t="shared" ref="L229:L235" si="427">H229/I228</f>
        <v>6.4683053040103494E-2</v>
      </c>
      <c r="M229" s="81">
        <f t="shared" ref="M229:M235" si="428">J229/(K229+L229)</f>
        <v>1.1909656073950527</v>
      </c>
      <c r="N229" s="84">
        <f t="shared" ref="N229:N235" si="429">C229/B229</f>
        <v>4.2836855380571866E-2</v>
      </c>
      <c r="O229" s="84"/>
      <c r="P229" s="85">
        <f t="shared" ref="P229:P235" si="430">D229/B229</f>
        <v>0.82451938362407007</v>
      </c>
      <c r="Q229" s="87">
        <f t="shared" ref="Q229:Q235" si="431">N229</f>
        <v>4.2836855380571866E-2</v>
      </c>
      <c r="R229" s="96">
        <f t="shared" ref="R229:R235" si="432">IF(P229="","",1-SUM(P229:Q229))</f>
        <v>0.13264376099535802</v>
      </c>
      <c r="AB229" s="119">
        <f t="shared" ref="AB229:AB235" si="433">AVERAGE(F223:F229)</f>
        <v>396.85714285714283</v>
      </c>
      <c r="AC229" s="120">
        <f t="shared" ref="AC229:AC235" si="434">AVERAGE(G223:G229)</f>
        <v>1.1428571428571428</v>
      </c>
    </row>
    <row r="230" spans="1:29" ht="13.8" x14ac:dyDescent="0.25">
      <c r="A230" s="95">
        <v>44088</v>
      </c>
      <c r="B230" s="81">
        <v>47436</v>
      </c>
      <c r="C230" s="81">
        <v>2025</v>
      </c>
      <c r="D230" s="81">
        <v>39600</v>
      </c>
      <c r="E230" s="81"/>
      <c r="F230" s="81">
        <f t="shared" si="421"/>
        <v>257</v>
      </c>
      <c r="G230" s="81">
        <f t="shared" si="422"/>
        <v>4</v>
      </c>
      <c r="H230" s="81">
        <f t="shared" si="423"/>
        <v>700</v>
      </c>
      <c r="I230" s="81">
        <f t="shared" si="424"/>
        <v>5811</v>
      </c>
      <c r="J230" s="82">
        <f t="shared" si="425"/>
        <v>4.1292531946215912E-2</v>
      </c>
      <c r="K230" s="82">
        <f t="shared" si="426"/>
        <v>6.3918184723553851E-4</v>
      </c>
      <c r="L230" s="82">
        <f t="shared" si="427"/>
        <v>0.11185682326621924</v>
      </c>
      <c r="M230" s="81">
        <f t="shared" si="428"/>
        <v>0.36705776266962953</v>
      </c>
      <c r="N230" s="84">
        <f t="shared" si="429"/>
        <v>4.2689096888439158E-2</v>
      </c>
      <c r="O230" s="84"/>
      <c r="P230" s="85">
        <f t="shared" si="430"/>
        <v>0.83480900581836581</v>
      </c>
      <c r="Q230" s="87">
        <f t="shared" si="431"/>
        <v>4.2689096888439158E-2</v>
      </c>
      <c r="R230" s="96">
        <f t="shared" si="432"/>
        <v>0.12250189729319505</v>
      </c>
      <c r="AB230" s="119">
        <f t="shared" si="433"/>
        <v>406.28571428571428</v>
      </c>
      <c r="AC230" s="120">
        <f t="shared" si="434"/>
        <v>1.5714285714285714</v>
      </c>
    </row>
    <row r="231" spans="1:29" ht="13.8" x14ac:dyDescent="0.25">
      <c r="A231" s="95">
        <v>44089</v>
      </c>
      <c r="B231" s="81">
        <v>47751</v>
      </c>
      <c r="C231" s="81">
        <v>2028</v>
      </c>
      <c r="D231" s="81">
        <v>39900</v>
      </c>
      <c r="E231" s="81"/>
      <c r="F231" s="81">
        <f t="shared" si="421"/>
        <v>315</v>
      </c>
      <c r="G231" s="81">
        <f t="shared" si="422"/>
        <v>3</v>
      </c>
      <c r="H231" s="81">
        <f t="shared" si="423"/>
        <v>300</v>
      </c>
      <c r="I231" s="81">
        <f t="shared" si="424"/>
        <v>5823</v>
      </c>
      <c r="J231" s="82">
        <f t="shared" si="425"/>
        <v>5.4506286491190908E-2</v>
      </c>
      <c r="K231" s="82">
        <f t="shared" si="426"/>
        <v>5.1626226122870422E-4</v>
      </c>
      <c r="L231" s="82">
        <f t="shared" si="427"/>
        <v>5.1626226122870419E-2</v>
      </c>
      <c r="M231" s="81">
        <f t="shared" si="428"/>
        <v>1.0453334349845227</v>
      </c>
      <c r="N231" s="84">
        <f t="shared" si="429"/>
        <v>4.2470314757806119E-2</v>
      </c>
      <c r="O231" s="84"/>
      <c r="P231" s="85">
        <f t="shared" si="430"/>
        <v>0.83558459508701388</v>
      </c>
      <c r="Q231" s="87">
        <f t="shared" si="431"/>
        <v>4.2470314757806119E-2</v>
      </c>
      <c r="R231" s="96">
        <f t="shared" si="432"/>
        <v>0.12194509015517996</v>
      </c>
      <c r="AB231" s="119">
        <f t="shared" si="433"/>
        <v>416.28571428571428</v>
      </c>
      <c r="AC231" s="120">
        <f t="shared" si="434"/>
        <v>1.4285714285714286</v>
      </c>
    </row>
    <row r="232" spans="1:29" ht="13.8" x14ac:dyDescent="0.25">
      <c r="A232" s="95">
        <v>44090</v>
      </c>
      <c r="B232" s="81">
        <v>48265</v>
      </c>
      <c r="C232" s="81">
        <v>2039</v>
      </c>
      <c r="D232" s="81">
        <v>39900</v>
      </c>
      <c r="E232" s="81"/>
      <c r="F232" s="81">
        <f t="shared" si="421"/>
        <v>514</v>
      </c>
      <c r="G232" s="81">
        <f t="shared" si="422"/>
        <v>11</v>
      </c>
      <c r="H232" s="81">
        <f t="shared" si="423"/>
        <v>0</v>
      </c>
      <c r="I232" s="81">
        <f t="shared" si="424"/>
        <v>6326</v>
      </c>
      <c r="J232" s="82">
        <f t="shared" si="425"/>
        <v>8.8760377255570094E-2</v>
      </c>
      <c r="K232" s="82">
        <f t="shared" si="426"/>
        <v>1.8890606216726772E-3</v>
      </c>
      <c r="L232" s="82">
        <f t="shared" si="427"/>
        <v>0</v>
      </c>
      <c r="M232" s="81">
        <f t="shared" si="428"/>
        <v>46.986516069016787</v>
      </c>
      <c r="N232" s="84">
        <f t="shared" si="429"/>
        <v>4.2245933906557544E-2</v>
      </c>
      <c r="O232" s="84"/>
      <c r="P232" s="85">
        <f t="shared" si="430"/>
        <v>0.82668600435097894</v>
      </c>
      <c r="Q232" s="87">
        <f t="shared" si="431"/>
        <v>4.2245933906557544E-2</v>
      </c>
      <c r="R232" s="96">
        <f t="shared" si="432"/>
        <v>0.13106806174246355</v>
      </c>
      <c r="AB232" s="119">
        <f t="shared" si="433"/>
        <v>422.71428571428572</v>
      </c>
      <c r="AC232" s="120">
        <f t="shared" si="434"/>
        <v>2.8571428571428572</v>
      </c>
    </row>
    <row r="233" spans="1:29" ht="13.8" x14ac:dyDescent="0.25">
      <c r="A233" s="95">
        <v>44091</v>
      </c>
      <c r="B233" s="81">
        <v>48795</v>
      </c>
      <c r="C233" s="81">
        <v>2042</v>
      </c>
      <c r="D233" s="81">
        <v>39900</v>
      </c>
      <c r="E233" s="81"/>
      <c r="F233" s="81">
        <f t="shared" si="421"/>
        <v>530</v>
      </c>
      <c r="G233" s="81">
        <f t="shared" si="422"/>
        <v>3</v>
      </c>
      <c r="H233" s="81">
        <f t="shared" si="423"/>
        <v>0</v>
      </c>
      <c r="I233" s="81">
        <f t="shared" si="424"/>
        <v>6853</v>
      </c>
      <c r="J233" s="82">
        <f t="shared" si="425"/>
        <v>8.4251070797796992E-2</v>
      </c>
      <c r="K233" s="82">
        <f t="shared" si="426"/>
        <v>4.7423332279481503E-4</v>
      </c>
      <c r="L233" s="82">
        <f t="shared" si="427"/>
        <v>0</v>
      </c>
      <c r="M233" s="81">
        <f t="shared" si="428"/>
        <v>177.65742462228792</v>
      </c>
      <c r="N233" s="84">
        <f t="shared" si="429"/>
        <v>4.1848550056358236E-2</v>
      </c>
      <c r="O233" s="84"/>
      <c r="P233" s="85">
        <f t="shared" si="430"/>
        <v>0.81770673224715651</v>
      </c>
      <c r="Q233" s="87">
        <f t="shared" si="431"/>
        <v>4.1848550056358236E-2</v>
      </c>
      <c r="R233" s="96">
        <f t="shared" si="432"/>
        <v>0.14044471769648526</v>
      </c>
      <c r="AB233" s="119">
        <f t="shared" si="433"/>
        <v>440.57142857142856</v>
      </c>
      <c r="AC233" s="120">
        <f t="shared" si="434"/>
        <v>3.1428571428571428</v>
      </c>
    </row>
    <row r="234" spans="1:29" ht="13.8" x14ac:dyDescent="0.25">
      <c r="A234" s="95">
        <v>44092</v>
      </c>
      <c r="B234" s="81">
        <v>49283</v>
      </c>
      <c r="C234" s="81">
        <v>2045</v>
      </c>
      <c r="D234" s="81">
        <v>40500</v>
      </c>
      <c r="E234" s="81"/>
      <c r="F234" s="81">
        <f t="shared" si="421"/>
        <v>488</v>
      </c>
      <c r="G234" s="81">
        <f t="shared" si="422"/>
        <v>3</v>
      </c>
      <c r="H234" s="81">
        <f t="shared" si="423"/>
        <v>600</v>
      </c>
      <c r="I234" s="81">
        <f t="shared" si="424"/>
        <v>6738</v>
      </c>
      <c r="J234" s="82">
        <f t="shared" si="425"/>
        <v>7.161344780145508E-2</v>
      </c>
      <c r="K234" s="82">
        <f t="shared" si="426"/>
        <v>4.3776448270830295E-4</v>
      </c>
      <c r="L234" s="82">
        <f t="shared" si="427"/>
        <v>8.7552896541660583E-2</v>
      </c>
      <c r="M234" s="81">
        <f t="shared" si="428"/>
        <v>0.81387555187955507</v>
      </c>
      <c r="N234" s="84">
        <f t="shared" si="429"/>
        <v>4.1495038857212424E-2</v>
      </c>
      <c r="O234" s="84"/>
      <c r="P234" s="85">
        <f t="shared" si="430"/>
        <v>0.82178438812572285</v>
      </c>
      <c r="Q234" s="87">
        <f t="shared" si="431"/>
        <v>4.1495038857212424E-2</v>
      </c>
      <c r="R234" s="96">
        <f t="shared" si="432"/>
        <v>0.13672057301706475</v>
      </c>
      <c r="AB234" s="119">
        <f t="shared" si="433"/>
        <v>434.85714285714283</v>
      </c>
      <c r="AC234" s="120">
        <f t="shared" si="434"/>
        <v>3.5714285714285716</v>
      </c>
    </row>
    <row r="235" spans="1:29" ht="13.8" x14ac:dyDescent="0.25">
      <c r="A235" s="95">
        <v>44093</v>
      </c>
      <c r="B235" s="81">
        <v>49283</v>
      </c>
      <c r="C235" s="81">
        <v>2045</v>
      </c>
      <c r="D235" s="81">
        <v>40500</v>
      </c>
      <c r="E235" s="81"/>
      <c r="F235" s="81">
        <f t="shared" si="421"/>
        <v>0</v>
      </c>
      <c r="G235" s="81">
        <f t="shared" si="422"/>
        <v>0</v>
      </c>
      <c r="H235" s="81">
        <f t="shared" si="423"/>
        <v>0</v>
      </c>
      <c r="I235" s="81">
        <f t="shared" si="424"/>
        <v>6738</v>
      </c>
      <c r="J235" s="82">
        <f t="shared" si="425"/>
        <v>0</v>
      </c>
      <c r="K235" s="82">
        <f t="shared" si="426"/>
        <v>0</v>
      </c>
      <c r="L235" s="82">
        <f t="shared" si="427"/>
        <v>0</v>
      </c>
      <c r="M235" s="81" t="e">
        <f t="shared" si="428"/>
        <v>#DIV/0!</v>
      </c>
      <c r="N235" s="84">
        <f t="shared" si="429"/>
        <v>4.1495038857212424E-2</v>
      </c>
      <c r="O235" s="84"/>
      <c r="P235" s="85">
        <f t="shared" si="430"/>
        <v>0.82178438812572285</v>
      </c>
      <c r="Q235" s="87">
        <f t="shared" si="431"/>
        <v>4.1495038857212424E-2</v>
      </c>
      <c r="R235" s="96">
        <f t="shared" si="432"/>
        <v>0.13672057301706475</v>
      </c>
      <c r="AB235" s="119">
        <f t="shared" si="433"/>
        <v>368.42857142857144</v>
      </c>
      <c r="AC235" s="120">
        <f t="shared" si="434"/>
        <v>3.5714285714285716</v>
      </c>
    </row>
    <row r="236" spans="1:29" ht="13.8" x14ac:dyDescent="0.25">
      <c r="A236" s="95">
        <v>44094</v>
      </c>
      <c r="B236" s="81">
        <v>49283</v>
      </c>
      <c r="C236" s="81">
        <v>2045</v>
      </c>
      <c r="D236" s="81">
        <v>40500</v>
      </c>
      <c r="E236" s="81"/>
      <c r="F236" s="81">
        <f t="shared" ref="F236:F242" si="435">B236-B235</f>
        <v>0</v>
      </c>
      <c r="G236" s="81">
        <f t="shared" ref="G236:G242" si="436">C236-C235</f>
        <v>0</v>
      </c>
      <c r="H236" s="81">
        <f t="shared" ref="H236:H242" si="437">D236-D235</f>
        <v>0</v>
      </c>
      <c r="I236" s="81">
        <f t="shared" ref="I236:I242" si="438">B236-C236-D236</f>
        <v>6738</v>
      </c>
      <c r="J236" s="82">
        <f t="shared" ref="J236:J242" si="439">F236/I235*$B$2/($B$2-B235)</f>
        <v>0</v>
      </c>
      <c r="K236" s="82">
        <f t="shared" ref="K236:K242" si="440">G236/I235</f>
        <v>0</v>
      </c>
      <c r="L236" s="82">
        <f t="shared" ref="L236:L242" si="441">H236/I235</f>
        <v>0</v>
      </c>
      <c r="M236" s="81" t="e">
        <f t="shared" ref="M236:M242" si="442">J236/(K236+L236)</f>
        <v>#DIV/0!</v>
      </c>
      <c r="N236" s="84">
        <f t="shared" ref="N236:N242" si="443">C236/B236</f>
        <v>4.1495038857212424E-2</v>
      </c>
      <c r="O236" s="84"/>
      <c r="P236" s="85">
        <f t="shared" ref="P236:P242" si="444">D236/B236</f>
        <v>0.82178438812572285</v>
      </c>
      <c r="Q236" s="87">
        <f t="shared" ref="Q236:Q242" si="445">N236</f>
        <v>4.1495038857212424E-2</v>
      </c>
      <c r="R236" s="96">
        <f t="shared" ref="R236:R242" si="446">IF(P236="","",1-SUM(P236:Q236))</f>
        <v>0.13672057301706475</v>
      </c>
      <c r="AB236" s="119">
        <f t="shared" ref="AB236:AB242" si="447">AVERAGE(F230:F236)</f>
        <v>300.57142857142856</v>
      </c>
      <c r="AC236" s="120">
        <f t="shared" ref="AC236:AC242" si="448">AVERAGE(G230:G236)</f>
        <v>3.4285714285714284</v>
      </c>
    </row>
    <row r="237" spans="1:29" ht="13.8" x14ac:dyDescent="0.25">
      <c r="A237" s="95">
        <v>44095</v>
      </c>
      <c r="B237" s="81">
        <v>50378</v>
      </c>
      <c r="C237" s="81">
        <v>2050</v>
      </c>
      <c r="D237" s="81">
        <v>40500</v>
      </c>
      <c r="E237" s="81"/>
      <c r="F237" s="81">
        <f t="shared" si="435"/>
        <v>1095</v>
      </c>
      <c r="G237" s="81">
        <f t="shared" si="436"/>
        <v>5</v>
      </c>
      <c r="H237" s="81">
        <f t="shared" si="437"/>
        <v>0</v>
      </c>
      <c r="I237" s="81">
        <f t="shared" si="438"/>
        <v>7828</v>
      </c>
      <c r="J237" s="82">
        <f t="shared" si="439"/>
        <v>0.1634418363677044</v>
      </c>
      <c r="K237" s="82">
        <f t="shared" si="440"/>
        <v>7.4205995844464233E-4</v>
      </c>
      <c r="L237" s="82">
        <f t="shared" si="441"/>
        <v>0</v>
      </c>
      <c r="M237" s="81">
        <f t="shared" si="442"/>
        <v>220.25421868911846</v>
      </c>
      <c r="N237" s="84">
        <f t="shared" si="443"/>
        <v>4.0692365715193142E-2</v>
      </c>
      <c r="O237" s="84"/>
      <c r="P237" s="85">
        <f t="shared" si="444"/>
        <v>0.80392234705625476</v>
      </c>
      <c r="Q237" s="87">
        <f t="shared" si="445"/>
        <v>4.0692365715193142E-2</v>
      </c>
      <c r="R237" s="96">
        <f t="shared" si="446"/>
        <v>0.15538528722855205</v>
      </c>
      <c r="AB237" s="119">
        <f t="shared" si="447"/>
        <v>420.28571428571428</v>
      </c>
      <c r="AC237" s="120">
        <f t="shared" si="448"/>
        <v>3.5714285714285716</v>
      </c>
    </row>
    <row r="238" spans="1:29" ht="13.8" x14ac:dyDescent="0.25">
      <c r="A238" s="95">
        <v>44096</v>
      </c>
      <c r="B238" s="81">
        <v>50664</v>
      </c>
      <c r="C238" s="81">
        <v>2054</v>
      </c>
      <c r="D238" s="81">
        <v>42100</v>
      </c>
      <c r="E238" s="81"/>
      <c r="F238" s="81">
        <f t="shared" si="435"/>
        <v>286</v>
      </c>
      <c r="G238" s="81">
        <f t="shared" si="436"/>
        <v>4</v>
      </c>
      <c r="H238" s="81">
        <f t="shared" si="437"/>
        <v>1600</v>
      </c>
      <c r="I238" s="81">
        <f t="shared" si="438"/>
        <v>6510</v>
      </c>
      <c r="J238" s="82">
        <f t="shared" si="439"/>
        <v>3.6749429615710517E-2</v>
      </c>
      <c r="K238" s="82">
        <f t="shared" si="440"/>
        <v>5.1098620337250899E-4</v>
      </c>
      <c r="L238" s="82">
        <f t="shared" si="441"/>
        <v>0.20439448134900357</v>
      </c>
      <c r="M238" s="81">
        <f t="shared" si="442"/>
        <v>0.17934821386021318</v>
      </c>
      <c r="N238" s="84">
        <f t="shared" si="443"/>
        <v>4.0541607453023841E-2</v>
      </c>
      <c r="O238" s="84"/>
      <c r="P238" s="85">
        <f t="shared" si="444"/>
        <v>0.83096478762040105</v>
      </c>
      <c r="Q238" s="87">
        <f t="shared" si="445"/>
        <v>4.0541607453023841E-2</v>
      </c>
      <c r="R238" s="96">
        <f t="shared" si="446"/>
        <v>0.12849360492657513</v>
      </c>
      <c r="AB238" s="119">
        <f t="shared" si="447"/>
        <v>416.14285714285717</v>
      </c>
      <c r="AC238" s="120">
        <f t="shared" si="448"/>
        <v>3.7142857142857144</v>
      </c>
    </row>
    <row r="239" spans="1:29" ht="13.8" x14ac:dyDescent="0.25">
      <c r="A239" s="95">
        <v>44097</v>
      </c>
      <c r="B239" s="81">
        <v>51101</v>
      </c>
      <c r="C239" s="81">
        <v>2060</v>
      </c>
      <c r="D239" s="81">
        <v>42100</v>
      </c>
      <c r="E239" s="81"/>
      <c r="F239" s="81">
        <f t="shared" si="435"/>
        <v>437</v>
      </c>
      <c r="G239" s="81">
        <f t="shared" si="436"/>
        <v>6</v>
      </c>
      <c r="H239" s="81">
        <f t="shared" si="437"/>
        <v>0</v>
      </c>
      <c r="I239" s="81">
        <f t="shared" si="438"/>
        <v>6941</v>
      </c>
      <c r="J239" s="82">
        <f t="shared" si="439"/>
        <v>6.7522773247977771E-2</v>
      </c>
      <c r="K239" s="82">
        <f t="shared" si="440"/>
        <v>9.2165898617511521E-4</v>
      </c>
      <c r="L239" s="82">
        <f t="shared" si="441"/>
        <v>0</v>
      </c>
      <c r="M239" s="81">
        <f t="shared" si="442"/>
        <v>73.262208974055881</v>
      </c>
      <c r="N239" s="84">
        <f t="shared" si="443"/>
        <v>4.0312322655133952E-2</v>
      </c>
      <c r="O239" s="84"/>
      <c r="P239" s="85">
        <f t="shared" si="444"/>
        <v>0.82385863290346573</v>
      </c>
      <c r="Q239" s="87">
        <f t="shared" si="445"/>
        <v>4.0312322655133952E-2</v>
      </c>
      <c r="R239" s="96">
        <f t="shared" si="446"/>
        <v>0.13582904444140032</v>
      </c>
      <c r="AB239" s="119">
        <f t="shared" si="447"/>
        <v>405.14285714285717</v>
      </c>
      <c r="AC239" s="120">
        <f t="shared" si="448"/>
        <v>3</v>
      </c>
    </row>
    <row r="240" spans="1:29" ht="13.8" x14ac:dyDescent="0.25">
      <c r="A240" s="95">
        <v>44098</v>
      </c>
      <c r="B240" s="81">
        <v>51492</v>
      </c>
      <c r="C240" s="81">
        <v>2061</v>
      </c>
      <c r="D240" s="81">
        <v>42600</v>
      </c>
      <c r="E240" s="81"/>
      <c r="F240" s="81">
        <f t="shared" si="435"/>
        <v>391</v>
      </c>
      <c r="G240" s="81">
        <f t="shared" si="436"/>
        <v>1</v>
      </c>
      <c r="H240" s="81">
        <f t="shared" si="437"/>
        <v>500</v>
      </c>
      <c r="I240" s="81">
        <f t="shared" si="438"/>
        <v>6831</v>
      </c>
      <c r="J240" s="82">
        <f t="shared" si="439"/>
        <v>5.6666526738039319E-2</v>
      </c>
      <c r="K240" s="82">
        <f t="shared" si="440"/>
        <v>1.4407145944388418E-4</v>
      </c>
      <c r="L240" s="82">
        <f t="shared" si="441"/>
        <v>7.2035729721942082E-2</v>
      </c>
      <c r="M240" s="81">
        <f t="shared" si="442"/>
        <v>0.78507457502740707</v>
      </c>
      <c r="N240" s="84">
        <f t="shared" si="443"/>
        <v>4.0025635050104869E-2</v>
      </c>
      <c r="O240" s="84"/>
      <c r="P240" s="85">
        <f t="shared" si="444"/>
        <v>0.8273129806571895</v>
      </c>
      <c r="Q240" s="87">
        <f t="shared" si="445"/>
        <v>4.0025635050104869E-2</v>
      </c>
      <c r="R240" s="96">
        <f t="shared" si="446"/>
        <v>0.13266138429270558</v>
      </c>
      <c r="AB240" s="119">
        <f t="shared" si="447"/>
        <v>385.28571428571428</v>
      </c>
      <c r="AC240" s="120">
        <f t="shared" si="448"/>
        <v>2.7142857142857144</v>
      </c>
    </row>
    <row r="241" spans="1:29" ht="13.8" x14ac:dyDescent="0.25">
      <c r="A241" s="95">
        <v>44099</v>
      </c>
      <c r="B241" s="81">
        <v>51864</v>
      </c>
      <c r="C241" s="81">
        <v>2064</v>
      </c>
      <c r="D241" s="81">
        <v>42600</v>
      </c>
      <c r="E241" s="81"/>
      <c r="F241" s="81">
        <f t="shared" si="435"/>
        <v>372</v>
      </c>
      <c r="G241" s="81">
        <f t="shared" si="436"/>
        <v>3</v>
      </c>
      <c r="H241" s="81">
        <f t="shared" si="437"/>
        <v>0</v>
      </c>
      <c r="I241" s="81">
        <f t="shared" si="438"/>
        <v>7200</v>
      </c>
      <c r="J241" s="82">
        <f t="shared" si="439"/>
        <v>5.4783562878508503E-2</v>
      </c>
      <c r="K241" s="82">
        <f t="shared" si="440"/>
        <v>4.391743522178305E-4</v>
      </c>
      <c r="L241" s="82">
        <f t="shared" si="441"/>
        <v>0</v>
      </c>
      <c r="M241" s="81">
        <f t="shared" si="442"/>
        <v>124.74217267436386</v>
      </c>
      <c r="N241" s="84">
        <f t="shared" si="443"/>
        <v>3.9796390559925961E-2</v>
      </c>
      <c r="O241" s="84"/>
      <c r="P241" s="85">
        <f t="shared" si="444"/>
        <v>0.82137899120777413</v>
      </c>
      <c r="Q241" s="87">
        <f t="shared" si="445"/>
        <v>3.9796390559925961E-2</v>
      </c>
      <c r="R241" s="96">
        <f t="shared" si="446"/>
        <v>0.13882461823229986</v>
      </c>
      <c r="AB241" s="119">
        <f t="shared" si="447"/>
        <v>368.71428571428572</v>
      </c>
      <c r="AC241" s="120">
        <f t="shared" si="448"/>
        <v>2.7142857142857144</v>
      </c>
    </row>
    <row r="242" spans="1:29" ht="13.8" x14ac:dyDescent="0.25">
      <c r="A242" s="95">
        <v>44100</v>
      </c>
      <c r="B242" s="81">
        <v>51864</v>
      </c>
      <c r="C242" s="81">
        <v>2064</v>
      </c>
      <c r="D242" s="81">
        <v>42600</v>
      </c>
      <c r="E242" s="81"/>
      <c r="F242" s="81">
        <f t="shared" si="435"/>
        <v>0</v>
      </c>
      <c r="G242" s="81">
        <f t="shared" si="436"/>
        <v>0</v>
      </c>
      <c r="H242" s="81">
        <f t="shared" si="437"/>
        <v>0</v>
      </c>
      <c r="I242" s="81">
        <f t="shared" si="438"/>
        <v>7200</v>
      </c>
      <c r="J242" s="82">
        <f t="shared" si="439"/>
        <v>0</v>
      </c>
      <c r="K242" s="82">
        <f t="shared" si="440"/>
        <v>0</v>
      </c>
      <c r="L242" s="82">
        <f t="shared" si="441"/>
        <v>0</v>
      </c>
      <c r="M242" s="81" t="e">
        <f t="shared" si="442"/>
        <v>#DIV/0!</v>
      </c>
      <c r="N242" s="84">
        <f t="shared" si="443"/>
        <v>3.9796390559925961E-2</v>
      </c>
      <c r="O242" s="84"/>
      <c r="P242" s="85">
        <f t="shared" si="444"/>
        <v>0.82137899120777413</v>
      </c>
      <c r="Q242" s="87">
        <f t="shared" si="445"/>
        <v>3.9796390559925961E-2</v>
      </c>
      <c r="R242" s="96">
        <f t="shared" si="446"/>
        <v>0.13882461823229986</v>
      </c>
      <c r="AB242" s="119">
        <f t="shared" si="447"/>
        <v>368.71428571428572</v>
      </c>
      <c r="AC242" s="120">
        <f t="shared" si="448"/>
        <v>2.7142857142857144</v>
      </c>
    </row>
    <row r="243" spans="1:29" ht="13.8" x14ac:dyDescent="0.25">
      <c r="A243" s="95">
        <v>44101</v>
      </c>
      <c r="B243" s="81">
        <v>51864</v>
      </c>
      <c r="C243" s="81">
        <v>2064</v>
      </c>
      <c r="D243" s="81">
        <v>42700</v>
      </c>
      <c r="E243" s="81"/>
      <c r="F243" s="81">
        <f t="shared" ref="F243:F249" si="449">B243-B242</f>
        <v>0</v>
      </c>
      <c r="G243" s="81">
        <f t="shared" ref="G243:G249" si="450">C243-C242</f>
        <v>0</v>
      </c>
      <c r="H243" s="81">
        <f t="shared" ref="H243:H249" si="451">D243-D242</f>
        <v>100</v>
      </c>
      <c r="I243" s="81">
        <f t="shared" ref="I243:I249" si="452">B243-C243-D243</f>
        <v>7100</v>
      </c>
      <c r="J243" s="82">
        <f t="shared" ref="J243:J249" si="453">F243/I242*$B$2/($B$2-B242)</f>
        <v>0</v>
      </c>
      <c r="K243" s="82">
        <f t="shared" ref="K243:K249" si="454">G243/I242</f>
        <v>0</v>
      </c>
      <c r="L243" s="82">
        <f t="shared" ref="L243:L249" si="455">H243/I242</f>
        <v>1.3888888888888888E-2</v>
      </c>
      <c r="M243" s="81">
        <f t="shared" ref="M243:M249" si="456">J243/(K243+L243)</f>
        <v>0</v>
      </c>
      <c r="N243" s="84">
        <f t="shared" ref="N243:N249" si="457">C243/B243</f>
        <v>3.9796390559925961E-2</v>
      </c>
      <c r="O243" s="84"/>
      <c r="P243" s="85">
        <f t="shared" ref="P243:P249" si="458">D243/B243</f>
        <v>0.82330711090544506</v>
      </c>
      <c r="Q243" s="87">
        <f t="shared" ref="Q243:Q249" si="459">N243</f>
        <v>3.9796390559925961E-2</v>
      </c>
      <c r="R243" s="96">
        <f t="shared" ref="R243:R249" si="460">IF(P243="","",1-SUM(P243:Q243))</f>
        <v>0.13689649853462893</v>
      </c>
      <c r="AB243" s="119">
        <f t="shared" ref="AB243:AB249" si="461">AVERAGE(F237:F243)</f>
        <v>368.71428571428572</v>
      </c>
      <c r="AC243" s="120">
        <f t="shared" ref="AC243:AC249" si="462">AVERAGE(G237:G243)</f>
        <v>2.7142857142857144</v>
      </c>
    </row>
    <row r="244" spans="1:29" ht="13.8" x14ac:dyDescent="0.25">
      <c r="A244" s="95">
        <v>44102</v>
      </c>
      <c r="B244" s="81">
        <v>52646</v>
      </c>
      <c r="C244" s="81">
        <v>2065</v>
      </c>
      <c r="D244" s="81">
        <v>42700</v>
      </c>
      <c r="E244" s="81"/>
      <c r="F244" s="81">
        <f t="shared" si="449"/>
        <v>782</v>
      </c>
      <c r="G244" s="81">
        <f t="shared" si="450"/>
        <v>1</v>
      </c>
      <c r="H244" s="81">
        <f t="shared" si="451"/>
        <v>0</v>
      </c>
      <c r="I244" s="81">
        <f t="shared" si="452"/>
        <v>7881</v>
      </c>
      <c r="J244" s="82">
        <f t="shared" si="453"/>
        <v>0.11080485826116117</v>
      </c>
      <c r="K244" s="82">
        <f t="shared" si="454"/>
        <v>1.4084507042253522E-4</v>
      </c>
      <c r="L244" s="82">
        <f t="shared" si="455"/>
        <v>0</v>
      </c>
      <c r="M244" s="81">
        <f t="shared" si="456"/>
        <v>786.71449365424428</v>
      </c>
      <c r="N244" s="84">
        <f t="shared" si="457"/>
        <v>3.9224252554799985E-2</v>
      </c>
      <c r="O244" s="84"/>
      <c r="P244" s="85">
        <f t="shared" si="458"/>
        <v>0.81107776469247428</v>
      </c>
      <c r="Q244" s="87">
        <f t="shared" si="459"/>
        <v>3.9224252554799985E-2</v>
      </c>
      <c r="R244" s="96">
        <f t="shared" si="460"/>
        <v>0.14969798275272572</v>
      </c>
      <c r="AB244" s="119">
        <f t="shared" si="461"/>
        <v>324</v>
      </c>
      <c r="AC244" s="120">
        <f t="shared" si="462"/>
        <v>2.1428571428571428</v>
      </c>
    </row>
    <row r="245" spans="1:29" ht="13.8" x14ac:dyDescent="0.25">
      <c r="A245" s="95">
        <v>44103</v>
      </c>
      <c r="B245" s="81">
        <v>52871</v>
      </c>
      <c r="C245" s="81">
        <v>2069</v>
      </c>
      <c r="D245" s="81">
        <v>42700</v>
      </c>
      <c r="E245" s="81"/>
      <c r="F245" s="81">
        <f t="shared" si="449"/>
        <v>225</v>
      </c>
      <c r="G245" s="81">
        <f t="shared" si="450"/>
        <v>4</v>
      </c>
      <c r="H245" s="81">
        <f t="shared" si="451"/>
        <v>0</v>
      </c>
      <c r="I245" s="81">
        <f t="shared" si="452"/>
        <v>8102</v>
      </c>
      <c r="J245" s="82">
        <f t="shared" si="453"/>
        <v>2.872440678566705E-2</v>
      </c>
      <c r="K245" s="82">
        <f t="shared" si="454"/>
        <v>5.0754980332445116E-4</v>
      </c>
      <c r="L245" s="82">
        <f t="shared" si="455"/>
        <v>0</v>
      </c>
      <c r="M245" s="81">
        <f t="shared" si="456"/>
        <v>56.59426246946051</v>
      </c>
      <c r="N245" s="84">
        <f t="shared" si="457"/>
        <v>3.9132984055531388E-2</v>
      </c>
      <c r="O245" s="84"/>
      <c r="P245" s="85">
        <f t="shared" si="458"/>
        <v>0.80762610883092811</v>
      </c>
      <c r="Q245" s="87">
        <f t="shared" si="459"/>
        <v>3.9132984055531388E-2</v>
      </c>
      <c r="R245" s="96">
        <f t="shared" si="460"/>
        <v>0.15324090711354055</v>
      </c>
      <c r="AB245" s="119">
        <f t="shared" si="461"/>
        <v>315.28571428571428</v>
      </c>
      <c r="AC245" s="120">
        <f t="shared" si="462"/>
        <v>2.1428571428571428</v>
      </c>
    </row>
    <row r="246" spans="1:29" ht="13.8" x14ac:dyDescent="0.25">
      <c r="A246" s="95">
        <v>44104</v>
      </c>
      <c r="B246" s="81">
        <v>53282</v>
      </c>
      <c r="C246" s="81">
        <v>2074</v>
      </c>
      <c r="D246" s="81">
        <v>42700</v>
      </c>
      <c r="E246" s="81"/>
      <c r="F246" s="81">
        <f t="shared" si="449"/>
        <v>411</v>
      </c>
      <c r="G246" s="81">
        <f t="shared" si="450"/>
        <v>5</v>
      </c>
      <c r="H246" s="81">
        <f t="shared" si="451"/>
        <v>0</v>
      </c>
      <c r="I246" s="81">
        <f t="shared" si="452"/>
        <v>8508</v>
      </c>
      <c r="J246" s="82">
        <f t="shared" si="453"/>
        <v>5.1040018220815823E-2</v>
      </c>
      <c r="K246" s="82">
        <f t="shared" si="454"/>
        <v>6.171315724512466E-4</v>
      </c>
      <c r="L246" s="82">
        <f t="shared" si="455"/>
        <v>0</v>
      </c>
      <c r="M246" s="81">
        <f t="shared" si="456"/>
        <v>82.705245525009957</v>
      </c>
      <c r="N246" s="84">
        <f t="shared" si="457"/>
        <v>3.8924965279081118E-2</v>
      </c>
      <c r="O246" s="84"/>
      <c r="P246" s="85">
        <f t="shared" si="458"/>
        <v>0.80139634398108184</v>
      </c>
      <c r="Q246" s="87">
        <f t="shared" si="459"/>
        <v>3.8924965279081118E-2</v>
      </c>
      <c r="R246" s="96">
        <f t="shared" si="460"/>
        <v>0.15967869073983709</v>
      </c>
      <c r="AB246" s="119">
        <f t="shared" si="461"/>
        <v>311.57142857142856</v>
      </c>
      <c r="AC246" s="120">
        <f t="shared" si="462"/>
        <v>2</v>
      </c>
    </row>
    <row r="247" spans="1:29" ht="13.8" x14ac:dyDescent="0.25">
      <c r="A247" s="95">
        <v>44105</v>
      </c>
      <c r="B247" s="81">
        <v>53832</v>
      </c>
      <c r="C247" s="81">
        <v>2074</v>
      </c>
      <c r="D247" s="81">
        <v>45300</v>
      </c>
      <c r="E247" s="81"/>
      <c r="F247" s="81">
        <f t="shared" si="449"/>
        <v>550</v>
      </c>
      <c r="G247" s="81">
        <f t="shared" si="450"/>
        <v>0</v>
      </c>
      <c r="H247" s="81">
        <f t="shared" si="451"/>
        <v>2600</v>
      </c>
      <c r="I247" s="81">
        <f t="shared" si="452"/>
        <v>6458</v>
      </c>
      <c r="J247" s="82">
        <f t="shared" si="453"/>
        <v>6.5045491173394518E-2</v>
      </c>
      <c r="K247" s="82">
        <f t="shared" si="454"/>
        <v>0</v>
      </c>
      <c r="L247" s="82">
        <f t="shared" si="455"/>
        <v>0.305594734367654</v>
      </c>
      <c r="M247" s="81">
        <f t="shared" si="456"/>
        <v>0.21284886111663096</v>
      </c>
      <c r="N247" s="84">
        <f t="shared" si="457"/>
        <v>3.8527270025263786E-2</v>
      </c>
      <c r="O247" s="84"/>
      <c r="P247" s="85">
        <f t="shared" si="458"/>
        <v>0.8415069103878734</v>
      </c>
      <c r="Q247" s="87">
        <f t="shared" si="459"/>
        <v>3.8527270025263786E-2</v>
      </c>
      <c r="R247" s="96">
        <f t="shared" si="460"/>
        <v>0.11996581958686281</v>
      </c>
      <c r="AB247" s="119">
        <f t="shared" si="461"/>
        <v>334.28571428571428</v>
      </c>
      <c r="AC247" s="120">
        <f t="shared" si="462"/>
        <v>1.8571428571428572</v>
      </c>
    </row>
    <row r="248" spans="1:29" ht="13.8" x14ac:dyDescent="0.25">
      <c r="A248" s="95">
        <v>44106</v>
      </c>
      <c r="B248" s="81">
        <v>54384</v>
      </c>
      <c r="C248" s="81">
        <v>2075</v>
      </c>
      <c r="D248" s="81">
        <v>45800</v>
      </c>
      <c r="E248" s="81"/>
      <c r="F248" s="81">
        <f t="shared" si="449"/>
        <v>552</v>
      </c>
      <c r="G248" s="81">
        <f t="shared" si="450"/>
        <v>1</v>
      </c>
      <c r="H248" s="81">
        <f t="shared" si="451"/>
        <v>500</v>
      </c>
      <c r="I248" s="81">
        <f t="shared" si="452"/>
        <v>6509</v>
      </c>
      <c r="J248" s="82">
        <f t="shared" si="453"/>
        <v>8.6010366349160441E-2</v>
      </c>
      <c r="K248" s="82">
        <f t="shared" si="454"/>
        <v>1.548467017652524E-4</v>
      </c>
      <c r="L248" s="82">
        <f t="shared" si="455"/>
        <v>7.7423350882626196E-2</v>
      </c>
      <c r="M248" s="81">
        <f t="shared" si="456"/>
        <v>1.1086925067522517</v>
      </c>
      <c r="N248" s="84">
        <f t="shared" si="457"/>
        <v>3.8154604295380992E-2</v>
      </c>
      <c r="O248" s="84"/>
      <c r="P248" s="85">
        <f t="shared" si="458"/>
        <v>0.84215945866431308</v>
      </c>
      <c r="Q248" s="87">
        <f t="shared" si="459"/>
        <v>3.8154604295380992E-2</v>
      </c>
      <c r="R248" s="96">
        <f t="shared" si="460"/>
        <v>0.11968593704030595</v>
      </c>
      <c r="AB248" s="119">
        <f t="shared" si="461"/>
        <v>360</v>
      </c>
      <c r="AC248" s="120">
        <f t="shared" si="462"/>
        <v>1.5714285714285714</v>
      </c>
    </row>
    <row r="249" spans="1:29" ht="13.8" x14ac:dyDescent="0.25">
      <c r="A249" s="95">
        <v>44107</v>
      </c>
      <c r="B249" s="81">
        <v>54384</v>
      </c>
      <c r="C249" s="81">
        <v>2076</v>
      </c>
      <c r="D249" s="81">
        <v>45800</v>
      </c>
      <c r="E249" s="81"/>
      <c r="F249" s="81">
        <f t="shared" si="449"/>
        <v>0</v>
      </c>
      <c r="G249" s="81">
        <f t="shared" si="450"/>
        <v>1</v>
      </c>
      <c r="H249" s="81">
        <f t="shared" si="451"/>
        <v>0</v>
      </c>
      <c r="I249" s="81">
        <f t="shared" si="452"/>
        <v>6508</v>
      </c>
      <c r="J249" s="82">
        <f t="shared" si="453"/>
        <v>0</v>
      </c>
      <c r="K249" s="82">
        <f t="shared" si="454"/>
        <v>1.5363343063450608E-4</v>
      </c>
      <c r="L249" s="82">
        <f t="shared" si="455"/>
        <v>0</v>
      </c>
      <c r="M249" s="81">
        <f t="shared" si="456"/>
        <v>0</v>
      </c>
      <c r="N249" s="84">
        <f t="shared" si="457"/>
        <v>3.81729920564872E-2</v>
      </c>
      <c r="O249" s="84"/>
      <c r="P249" s="85">
        <f t="shared" si="458"/>
        <v>0.84215945866431308</v>
      </c>
      <c r="Q249" s="87">
        <f t="shared" si="459"/>
        <v>3.81729920564872E-2</v>
      </c>
      <c r="R249" s="96">
        <f t="shared" si="460"/>
        <v>0.11966754927919976</v>
      </c>
      <c r="AB249" s="119">
        <f t="shared" si="461"/>
        <v>360</v>
      </c>
      <c r="AC249" s="120">
        <f t="shared" si="462"/>
        <v>1.7142857142857142</v>
      </c>
    </row>
    <row r="250" spans="1:29" ht="13.8" x14ac:dyDescent="0.25">
      <c r="A250" s="95">
        <v>44108</v>
      </c>
      <c r="B250" s="81">
        <v>54384</v>
      </c>
      <c r="C250" s="81">
        <v>2077</v>
      </c>
      <c r="D250" s="81">
        <v>45800</v>
      </c>
      <c r="E250" s="81"/>
      <c r="F250" s="81">
        <f t="shared" ref="F250:F270" si="463">B250-B249</f>
        <v>0</v>
      </c>
      <c r="G250" s="81">
        <f t="shared" ref="G250:G270" si="464">C250-C249</f>
        <v>1</v>
      </c>
      <c r="H250" s="81">
        <f t="shared" ref="H250:H270" si="465">D250-D249</f>
        <v>0</v>
      </c>
      <c r="I250" s="81">
        <f t="shared" ref="I250:I270" si="466">B250-C250-D250</f>
        <v>6507</v>
      </c>
      <c r="J250" s="82">
        <f t="shared" ref="J250:J270" si="467">F250/I249*$B$2/($B$2-B249)</f>
        <v>0</v>
      </c>
      <c r="K250" s="82">
        <f t="shared" ref="K250:K270" si="468">G250/I249</f>
        <v>1.5365703749231714E-4</v>
      </c>
      <c r="L250" s="82">
        <f t="shared" ref="L250:L270" si="469">H250/I249</f>
        <v>0</v>
      </c>
      <c r="M250" s="81">
        <f t="shared" ref="M250:M270" si="470">J250/(K250+L250)</f>
        <v>0</v>
      </c>
      <c r="N250" s="84">
        <f t="shared" ref="N250:N270" si="471">C250/B250</f>
        <v>3.8191379817593407E-2</v>
      </c>
      <c r="O250" s="84"/>
      <c r="P250" s="85">
        <f t="shared" ref="P250:P270" si="472">D250/B250</f>
        <v>0.84215945866431308</v>
      </c>
      <c r="Q250" s="87">
        <f t="shared" ref="Q250:Q270" si="473">N250</f>
        <v>3.8191379817593407E-2</v>
      </c>
      <c r="R250" s="96">
        <f t="shared" ref="R250:R270" si="474">IF(P250="","",1-SUM(P250:Q250))</f>
        <v>0.11964916151809346</v>
      </c>
      <c r="AB250" s="119">
        <f t="shared" ref="AB250:AB270" si="475">AVERAGE(F244:F250)</f>
        <v>360</v>
      </c>
      <c r="AC250" s="120">
        <f t="shared" ref="AC250:AC270" si="476">AVERAGE(G244:G250)</f>
        <v>1.8571428571428572</v>
      </c>
    </row>
    <row r="251" spans="1:29" ht="13.8" x14ac:dyDescent="0.25">
      <c r="A251" s="95">
        <v>44109</v>
      </c>
      <c r="B251" s="81">
        <v>55932</v>
      </c>
      <c r="C251" s="81">
        <v>2078</v>
      </c>
      <c r="D251" s="81">
        <v>45800</v>
      </c>
      <c r="E251" s="81"/>
      <c r="F251" s="81">
        <f t="shared" si="463"/>
        <v>1548</v>
      </c>
      <c r="G251" s="81">
        <f t="shared" si="464"/>
        <v>1</v>
      </c>
      <c r="H251" s="81">
        <f t="shared" si="465"/>
        <v>0</v>
      </c>
      <c r="I251" s="81">
        <f t="shared" si="466"/>
        <v>8054</v>
      </c>
      <c r="J251" s="82">
        <f t="shared" si="467"/>
        <v>0.2394020053940821</v>
      </c>
      <c r="K251" s="82">
        <f t="shared" si="468"/>
        <v>1.536806516059628E-4</v>
      </c>
      <c r="L251" s="82">
        <f t="shared" si="469"/>
        <v>0</v>
      </c>
      <c r="M251" s="81">
        <f t="shared" si="470"/>
        <v>1557.7888490992923</v>
      </c>
      <c r="N251" s="84">
        <f t="shared" si="471"/>
        <v>3.7152256311235074E-2</v>
      </c>
      <c r="O251" s="84"/>
      <c r="P251" s="85">
        <f t="shared" si="472"/>
        <v>0.8188514624901666</v>
      </c>
      <c r="Q251" s="87">
        <f t="shared" si="473"/>
        <v>3.7152256311235074E-2</v>
      </c>
      <c r="R251" s="96">
        <f t="shared" si="474"/>
        <v>0.14399628119859831</v>
      </c>
      <c r="AB251" s="119">
        <f t="shared" si="475"/>
        <v>469.42857142857144</v>
      </c>
      <c r="AC251" s="120">
        <f t="shared" si="476"/>
        <v>1.8571428571428572</v>
      </c>
    </row>
    <row r="252" spans="1:29" ht="13.8" x14ac:dyDescent="0.25">
      <c r="A252" s="95">
        <v>44110</v>
      </c>
      <c r="B252" s="81">
        <v>56632</v>
      </c>
      <c r="C252" s="81">
        <v>2081</v>
      </c>
      <c r="D252" s="81">
        <v>47300</v>
      </c>
      <c r="E252" s="81"/>
      <c r="F252" s="81">
        <f t="shared" si="463"/>
        <v>700</v>
      </c>
      <c r="G252" s="81">
        <f t="shared" si="464"/>
        <v>3</v>
      </c>
      <c r="H252" s="81">
        <f t="shared" si="465"/>
        <v>1500</v>
      </c>
      <c r="I252" s="81">
        <f t="shared" si="466"/>
        <v>7251</v>
      </c>
      <c r="J252" s="82">
        <f t="shared" si="467"/>
        <v>8.7478681181396054E-2</v>
      </c>
      <c r="K252" s="82">
        <f t="shared" si="468"/>
        <v>3.7248572138068043E-4</v>
      </c>
      <c r="L252" s="82">
        <f t="shared" si="469"/>
        <v>0.18624286069034021</v>
      </c>
      <c r="M252" s="81">
        <f t="shared" si="470"/>
        <v>0.46876466948434048</v>
      </c>
      <c r="N252" s="84">
        <f t="shared" si="471"/>
        <v>3.6746009323350759E-2</v>
      </c>
      <c r="O252" s="84"/>
      <c r="P252" s="85">
        <f t="shared" si="472"/>
        <v>0.8352168385365164</v>
      </c>
      <c r="Q252" s="87">
        <f t="shared" si="473"/>
        <v>3.6746009323350759E-2</v>
      </c>
      <c r="R252" s="96">
        <f t="shared" si="474"/>
        <v>0.12803715214013289</v>
      </c>
      <c r="AB252" s="119">
        <f t="shared" si="475"/>
        <v>537.28571428571433</v>
      </c>
      <c r="AC252" s="120">
        <f t="shared" si="476"/>
        <v>1.7142857142857142</v>
      </c>
    </row>
    <row r="253" spans="1:29" ht="13.8" x14ac:dyDescent="0.25">
      <c r="A253" s="95">
        <v>44111</v>
      </c>
      <c r="B253" s="81">
        <v>57709</v>
      </c>
      <c r="C253" s="81">
        <v>2082</v>
      </c>
      <c r="D253" s="81">
        <v>47300</v>
      </c>
      <c r="E253" s="81"/>
      <c r="F253" s="81">
        <f t="shared" si="463"/>
        <v>1077</v>
      </c>
      <c r="G253" s="81">
        <f t="shared" si="464"/>
        <v>1</v>
      </c>
      <c r="H253" s="81">
        <f t="shared" si="465"/>
        <v>0</v>
      </c>
      <c r="I253" s="81">
        <f t="shared" si="466"/>
        <v>8327</v>
      </c>
      <c r="J253" s="82">
        <f t="shared" si="467"/>
        <v>0.14950956119275768</v>
      </c>
      <c r="K253" s="82">
        <f t="shared" si="468"/>
        <v>1.3791201213625708E-4</v>
      </c>
      <c r="L253" s="82">
        <f t="shared" si="469"/>
        <v>0</v>
      </c>
      <c r="M253" s="81">
        <f t="shared" si="470"/>
        <v>1084.0938282086859</v>
      </c>
      <c r="N253" s="84">
        <f t="shared" si="471"/>
        <v>3.6077561558855636E-2</v>
      </c>
      <c r="O253" s="84"/>
      <c r="P253" s="85">
        <f t="shared" si="472"/>
        <v>0.81962952052539462</v>
      </c>
      <c r="Q253" s="87">
        <f t="shared" si="473"/>
        <v>3.6077561558855636E-2</v>
      </c>
      <c r="R253" s="96">
        <f t="shared" si="474"/>
        <v>0.14429291791574972</v>
      </c>
      <c r="AB253" s="119">
        <f t="shared" si="475"/>
        <v>632.42857142857144</v>
      </c>
      <c r="AC253" s="120">
        <f t="shared" si="476"/>
        <v>1.1428571428571428</v>
      </c>
    </row>
    <row r="254" spans="1:29" ht="13.8" x14ac:dyDescent="0.25">
      <c r="A254" s="95">
        <v>44112</v>
      </c>
      <c r="B254" s="81">
        <v>58881</v>
      </c>
      <c r="C254" s="81">
        <v>2087</v>
      </c>
      <c r="D254" s="81">
        <v>48400</v>
      </c>
      <c r="E254" s="81"/>
      <c r="F254" s="81">
        <f t="shared" si="463"/>
        <v>1172</v>
      </c>
      <c r="G254" s="81">
        <f t="shared" si="464"/>
        <v>5</v>
      </c>
      <c r="H254" s="81">
        <f t="shared" si="465"/>
        <v>1100</v>
      </c>
      <c r="I254" s="81">
        <f t="shared" si="466"/>
        <v>8394</v>
      </c>
      <c r="J254" s="82">
        <f t="shared" si="467"/>
        <v>0.1416917680858604</v>
      </c>
      <c r="K254" s="82">
        <f t="shared" si="468"/>
        <v>6.0045634682358588E-4</v>
      </c>
      <c r="L254" s="82">
        <f t="shared" si="469"/>
        <v>0.13210039630118892</v>
      </c>
      <c r="M254" s="81">
        <f t="shared" si="470"/>
        <v>1.0677532604986057</v>
      </c>
      <c r="N254" s="84">
        <f t="shared" si="471"/>
        <v>3.5444370849679864E-2</v>
      </c>
      <c r="O254" s="84"/>
      <c r="P254" s="85">
        <f t="shared" si="472"/>
        <v>0.82199690901988753</v>
      </c>
      <c r="Q254" s="87">
        <f t="shared" si="473"/>
        <v>3.5444370849679864E-2</v>
      </c>
      <c r="R254" s="96">
        <f t="shared" si="474"/>
        <v>0.14255872013043258</v>
      </c>
      <c r="AB254" s="119">
        <f t="shared" si="475"/>
        <v>721.28571428571433</v>
      </c>
      <c r="AC254" s="120">
        <f t="shared" si="476"/>
        <v>1.8571428571428572</v>
      </c>
    </row>
    <row r="255" spans="1:29" ht="13.8" x14ac:dyDescent="0.25">
      <c r="A255" s="95">
        <v>44113</v>
      </c>
      <c r="B255" s="81">
        <v>60368</v>
      </c>
      <c r="C255" s="81">
        <v>2088</v>
      </c>
      <c r="D255" s="81">
        <v>48400</v>
      </c>
      <c r="E255" s="81"/>
      <c r="F255" s="81">
        <f t="shared" si="463"/>
        <v>1487</v>
      </c>
      <c r="G255" s="81">
        <f t="shared" si="464"/>
        <v>1</v>
      </c>
      <c r="H255" s="81">
        <f t="shared" si="465"/>
        <v>0</v>
      </c>
      <c r="I255" s="81">
        <f t="shared" si="466"/>
        <v>9880</v>
      </c>
      <c r="J255" s="82">
        <f t="shared" si="467"/>
        <v>0.17836382894051345</v>
      </c>
      <c r="K255" s="82">
        <f t="shared" si="468"/>
        <v>1.1913271384322135E-4</v>
      </c>
      <c r="L255" s="82">
        <f t="shared" si="469"/>
        <v>0</v>
      </c>
      <c r="M255" s="81">
        <f t="shared" si="470"/>
        <v>1497.1859801266698</v>
      </c>
      <c r="N255" s="84">
        <f t="shared" si="471"/>
        <v>3.4587861118473361E-2</v>
      </c>
      <c r="O255" s="84"/>
      <c r="P255" s="85">
        <f t="shared" si="472"/>
        <v>0.80174927113702621</v>
      </c>
      <c r="Q255" s="87">
        <f t="shared" si="473"/>
        <v>3.4587861118473361E-2</v>
      </c>
      <c r="R255" s="96">
        <f t="shared" si="474"/>
        <v>0.16366286774450045</v>
      </c>
      <c r="AB255" s="119">
        <f t="shared" si="475"/>
        <v>854.85714285714289</v>
      </c>
      <c r="AC255" s="120">
        <f t="shared" si="476"/>
        <v>1.8571428571428572</v>
      </c>
    </row>
    <row r="256" spans="1:29" ht="13.8" x14ac:dyDescent="0.25">
      <c r="A256" s="95">
        <v>44114</v>
      </c>
      <c r="B256" s="81">
        <v>60368</v>
      </c>
      <c r="C256" s="81">
        <v>2088</v>
      </c>
      <c r="D256" s="81">
        <v>48400</v>
      </c>
      <c r="E256" s="81"/>
      <c r="F256" s="81">
        <f t="shared" si="463"/>
        <v>0</v>
      </c>
      <c r="G256" s="81">
        <f t="shared" si="464"/>
        <v>0</v>
      </c>
      <c r="H256" s="81">
        <f t="shared" si="465"/>
        <v>0</v>
      </c>
      <c r="I256" s="81">
        <f t="shared" si="466"/>
        <v>9880</v>
      </c>
      <c r="J256" s="82">
        <f t="shared" si="467"/>
        <v>0</v>
      </c>
      <c r="K256" s="82">
        <f t="shared" si="468"/>
        <v>0</v>
      </c>
      <c r="L256" s="82">
        <f t="shared" si="469"/>
        <v>0</v>
      </c>
      <c r="M256" s="81" t="e">
        <f t="shared" si="470"/>
        <v>#DIV/0!</v>
      </c>
      <c r="N256" s="84">
        <f t="shared" si="471"/>
        <v>3.4587861118473361E-2</v>
      </c>
      <c r="O256" s="84"/>
      <c r="P256" s="85">
        <f t="shared" si="472"/>
        <v>0.80174927113702621</v>
      </c>
      <c r="Q256" s="87">
        <f t="shared" si="473"/>
        <v>3.4587861118473361E-2</v>
      </c>
      <c r="R256" s="96">
        <f t="shared" si="474"/>
        <v>0.16366286774450045</v>
      </c>
      <c r="AB256" s="119">
        <f t="shared" si="475"/>
        <v>854.85714285714289</v>
      </c>
      <c r="AC256" s="120">
        <f t="shared" si="476"/>
        <v>1.7142857142857142</v>
      </c>
    </row>
    <row r="257" spans="1:29" ht="13.8" x14ac:dyDescent="0.25">
      <c r="A257" s="95">
        <v>44115</v>
      </c>
      <c r="B257" s="81">
        <v>60368</v>
      </c>
      <c r="C257" s="81">
        <v>2088</v>
      </c>
      <c r="D257" s="81">
        <v>48400</v>
      </c>
      <c r="E257" s="81"/>
      <c r="F257" s="81">
        <f t="shared" si="463"/>
        <v>0</v>
      </c>
      <c r="G257" s="81">
        <f t="shared" si="464"/>
        <v>0</v>
      </c>
      <c r="H257" s="81">
        <f t="shared" si="465"/>
        <v>0</v>
      </c>
      <c r="I257" s="81">
        <f t="shared" si="466"/>
        <v>9880</v>
      </c>
      <c r="J257" s="82">
        <f t="shared" si="467"/>
        <v>0</v>
      </c>
      <c r="K257" s="82">
        <f t="shared" si="468"/>
        <v>0</v>
      </c>
      <c r="L257" s="82">
        <f t="shared" si="469"/>
        <v>0</v>
      </c>
      <c r="M257" s="81" t="e">
        <f t="shared" si="470"/>
        <v>#DIV/0!</v>
      </c>
      <c r="N257" s="84">
        <f t="shared" si="471"/>
        <v>3.4587861118473361E-2</v>
      </c>
      <c r="O257" s="84"/>
      <c r="P257" s="85">
        <f t="shared" si="472"/>
        <v>0.80174927113702621</v>
      </c>
      <c r="Q257" s="87">
        <f t="shared" si="473"/>
        <v>3.4587861118473361E-2</v>
      </c>
      <c r="R257" s="96">
        <f t="shared" si="474"/>
        <v>0.16366286774450045</v>
      </c>
      <c r="AB257" s="119">
        <f t="shared" si="475"/>
        <v>854.85714285714289</v>
      </c>
      <c r="AC257" s="120">
        <f t="shared" si="476"/>
        <v>1.5714285714285714</v>
      </c>
    </row>
    <row r="258" spans="1:29" ht="13.8" x14ac:dyDescent="0.25">
      <c r="A258" s="95">
        <v>44116</v>
      </c>
      <c r="B258" s="81">
        <v>64436</v>
      </c>
      <c r="C258" s="81">
        <v>2096</v>
      </c>
      <c r="D258" s="81">
        <v>49500</v>
      </c>
      <c r="E258" s="81"/>
      <c r="F258" s="81">
        <f t="shared" si="463"/>
        <v>4068</v>
      </c>
      <c r="G258" s="81">
        <f t="shared" si="464"/>
        <v>8</v>
      </c>
      <c r="H258" s="81">
        <f t="shared" si="465"/>
        <v>1100</v>
      </c>
      <c r="I258" s="81">
        <f t="shared" si="466"/>
        <v>12840</v>
      </c>
      <c r="J258" s="82">
        <f t="shared" si="467"/>
        <v>0.41463305260121497</v>
      </c>
      <c r="K258" s="82">
        <f t="shared" si="468"/>
        <v>8.0971659919028337E-4</v>
      </c>
      <c r="L258" s="82">
        <f t="shared" si="469"/>
        <v>0.11133603238866396</v>
      </c>
      <c r="M258" s="81">
        <f t="shared" si="470"/>
        <v>3.6972694582129999</v>
      </c>
      <c r="N258" s="84">
        <f t="shared" si="471"/>
        <v>3.2528400273139239E-2</v>
      </c>
      <c r="O258" s="84"/>
      <c r="P258" s="85">
        <f t="shared" si="472"/>
        <v>0.76820410950400397</v>
      </c>
      <c r="Q258" s="87">
        <f t="shared" si="473"/>
        <v>3.2528400273139239E-2</v>
      </c>
      <c r="R258" s="96">
        <f t="shared" si="474"/>
        <v>0.19926749022285684</v>
      </c>
      <c r="AB258" s="119">
        <f t="shared" si="475"/>
        <v>1214.8571428571429</v>
      </c>
      <c r="AC258" s="120">
        <f t="shared" si="476"/>
        <v>2.5714285714285716</v>
      </c>
    </row>
    <row r="259" spans="1:29" ht="13.8" x14ac:dyDescent="0.25">
      <c r="A259" s="95">
        <v>44117</v>
      </c>
      <c r="B259" s="81">
        <v>65881</v>
      </c>
      <c r="C259" s="81">
        <v>2103</v>
      </c>
      <c r="D259" s="81">
        <v>49800</v>
      </c>
      <c r="E259" s="81"/>
      <c r="F259" s="81">
        <f t="shared" si="463"/>
        <v>1445</v>
      </c>
      <c r="G259" s="81">
        <f t="shared" si="464"/>
        <v>7</v>
      </c>
      <c r="H259" s="81">
        <f t="shared" si="465"/>
        <v>300</v>
      </c>
      <c r="I259" s="81">
        <f t="shared" si="466"/>
        <v>13978</v>
      </c>
      <c r="J259" s="82">
        <f t="shared" si="467"/>
        <v>0.11338310869993434</v>
      </c>
      <c r="K259" s="82">
        <f t="shared" si="468"/>
        <v>5.4517133956386292E-4</v>
      </c>
      <c r="L259" s="82">
        <f t="shared" si="469"/>
        <v>2.336448598130841E-2</v>
      </c>
      <c r="M259" s="81">
        <f t="shared" si="470"/>
        <v>4.7421469567008367</v>
      </c>
      <c r="N259" s="84">
        <f t="shared" si="471"/>
        <v>3.1921191238748654E-2</v>
      </c>
      <c r="O259" s="84"/>
      <c r="P259" s="85">
        <f t="shared" si="472"/>
        <v>0.75590838026138041</v>
      </c>
      <c r="Q259" s="87">
        <f t="shared" si="473"/>
        <v>3.1921191238748654E-2</v>
      </c>
      <c r="R259" s="96">
        <f t="shared" si="474"/>
        <v>0.21217042849987089</v>
      </c>
      <c r="AB259" s="119">
        <f t="shared" si="475"/>
        <v>1321.2857142857142</v>
      </c>
      <c r="AC259" s="120">
        <f t="shared" si="476"/>
        <v>3.1428571428571428</v>
      </c>
    </row>
    <row r="260" spans="1:29" ht="13.8" x14ac:dyDescent="0.25">
      <c r="A260" s="95">
        <v>44118</v>
      </c>
      <c r="B260" s="81">
        <v>68704</v>
      </c>
      <c r="C260" s="81">
        <v>2109</v>
      </c>
      <c r="D260" s="81">
        <v>49800</v>
      </c>
      <c r="E260" s="81"/>
      <c r="F260" s="81">
        <f t="shared" si="463"/>
        <v>2823</v>
      </c>
      <c r="G260" s="81">
        <f t="shared" si="464"/>
        <v>6</v>
      </c>
      <c r="H260" s="81">
        <f t="shared" si="465"/>
        <v>0</v>
      </c>
      <c r="I260" s="81">
        <f t="shared" si="466"/>
        <v>16795</v>
      </c>
      <c r="J260" s="82">
        <f t="shared" si="467"/>
        <v>0.20350938407619765</v>
      </c>
      <c r="K260" s="82">
        <f t="shared" si="468"/>
        <v>4.2924595793389613E-4</v>
      </c>
      <c r="L260" s="82">
        <f t="shared" si="469"/>
        <v>0</v>
      </c>
      <c r="M260" s="81">
        <f t="shared" si="470"/>
        <v>474.10902843618175</v>
      </c>
      <c r="N260" s="84">
        <f t="shared" si="471"/>
        <v>3.0696902654867256E-2</v>
      </c>
      <c r="O260" s="84"/>
      <c r="P260" s="85">
        <f t="shared" si="472"/>
        <v>0.72484862598975319</v>
      </c>
      <c r="Q260" s="87">
        <f t="shared" si="473"/>
        <v>3.0696902654867256E-2</v>
      </c>
      <c r="R260" s="96">
        <f t="shared" si="474"/>
        <v>0.24445447135537957</v>
      </c>
      <c r="AB260" s="119">
        <f t="shared" si="475"/>
        <v>1570.7142857142858</v>
      </c>
      <c r="AC260" s="120">
        <f t="shared" si="476"/>
        <v>3.8571428571428572</v>
      </c>
    </row>
    <row r="261" spans="1:29" ht="13.8" x14ac:dyDescent="0.25">
      <c r="A261" s="95">
        <v>44119</v>
      </c>
      <c r="B261" s="81">
        <v>71317</v>
      </c>
      <c r="C261" s="81">
        <v>2115</v>
      </c>
      <c r="D261" s="81">
        <v>50500</v>
      </c>
      <c r="E261" s="81"/>
      <c r="F261" s="81">
        <f t="shared" si="463"/>
        <v>2613</v>
      </c>
      <c r="G261" s="81">
        <f t="shared" si="464"/>
        <v>6</v>
      </c>
      <c r="H261" s="81">
        <f t="shared" si="465"/>
        <v>700</v>
      </c>
      <c r="I261" s="81">
        <f t="shared" si="466"/>
        <v>18702</v>
      </c>
      <c r="J261" s="82">
        <f t="shared" si="467"/>
        <v>0.15682697642231447</v>
      </c>
      <c r="K261" s="82">
        <f t="shared" si="468"/>
        <v>3.572491813039595E-4</v>
      </c>
      <c r="L261" s="82">
        <f t="shared" si="469"/>
        <v>4.1679071152128606E-2</v>
      </c>
      <c r="M261" s="81">
        <f t="shared" si="470"/>
        <v>3.7307493895365038</v>
      </c>
      <c r="N261" s="84">
        <f t="shared" si="471"/>
        <v>2.9656323176802165E-2</v>
      </c>
      <c r="O261" s="84"/>
      <c r="P261" s="85">
        <f t="shared" si="472"/>
        <v>0.7081060616683259</v>
      </c>
      <c r="Q261" s="87">
        <f t="shared" si="473"/>
        <v>2.9656323176802165E-2</v>
      </c>
      <c r="R261" s="96">
        <f t="shared" si="474"/>
        <v>0.26223761515487198</v>
      </c>
      <c r="AB261" s="119">
        <f t="shared" si="475"/>
        <v>1776.5714285714287</v>
      </c>
      <c r="AC261" s="120">
        <f t="shared" si="476"/>
        <v>4</v>
      </c>
    </row>
    <row r="262" spans="1:29" ht="13.8" x14ac:dyDescent="0.25">
      <c r="A262" s="95">
        <v>44120</v>
      </c>
      <c r="B262" s="81">
        <v>74422</v>
      </c>
      <c r="C262" s="81">
        <v>2122</v>
      </c>
      <c r="D262" s="81">
        <v>50500</v>
      </c>
      <c r="E262" s="81"/>
      <c r="F262" s="81">
        <f t="shared" si="463"/>
        <v>3105</v>
      </c>
      <c r="G262" s="81">
        <f t="shared" si="464"/>
        <v>7</v>
      </c>
      <c r="H262" s="81">
        <f t="shared" si="465"/>
        <v>0</v>
      </c>
      <c r="I262" s="81">
        <f t="shared" si="466"/>
        <v>21800</v>
      </c>
      <c r="J262" s="82">
        <f t="shared" si="467"/>
        <v>0.16740449346656477</v>
      </c>
      <c r="K262" s="82">
        <f t="shared" si="468"/>
        <v>3.7429151962356966E-4</v>
      </c>
      <c r="L262" s="82">
        <f t="shared" si="469"/>
        <v>0</v>
      </c>
      <c r="M262" s="81">
        <f t="shared" si="470"/>
        <v>447.25697668738491</v>
      </c>
      <c r="N262" s="84">
        <f t="shared" si="471"/>
        <v>2.8513074090994597E-2</v>
      </c>
      <c r="O262" s="84"/>
      <c r="P262" s="85">
        <f t="shared" si="472"/>
        <v>0.6785627905726801</v>
      </c>
      <c r="Q262" s="87">
        <f t="shared" si="473"/>
        <v>2.8513074090994597E-2</v>
      </c>
      <c r="R262" s="96">
        <f t="shared" si="474"/>
        <v>0.29292413533632533</v>
      </c>
      <c r="AB262" s="119">
        <f t="shared" si="475"/>
        <v>2007.7142857142858</v>
      </c>
      <c r="AC262" s="120">
        <f t="shared" si="476"/>
        <v>4.8571428571428568</v>
      </c>
    </row>
    <row r="263" spans="1:29" ht="13.8" x14ac:dyDescent="0.25">
      <c r="A263" s="95">
        <v>44121</v>
      </c>
      <c r="B263" s="81">
        <v>74422</v>
      </c>
      <c r="C263" s="81">
        <v>2122</v>
      </c>
      <c r="D263" s="81">
        <v>50600</v>
      </c>
      <c r="E263" s="81"/>
      <c r="F263" s="81">
        <f t="shared" si="463"/>
        <v>0</v>
      </c>
      <c r="G263" s="81">
        <f t="shared" si="464"/>
        <v>0</v>
      </c>
      <c r="H263" s="81">
        <f t="shared" si="465"/>
        <v>100</v>
      </c>
      <c r="I263" s="81">
        <f t="shared" si="466"/>
        <v>21700</v>
      </c>
      <c r="J263" s="82">
        <f t="shared" si="467"/>
        <v>0</v>
      </c>
      <c r="K263" s="82">
        <f t="shared" si="468"/>
        <v>0</v>
      </c>
      <c r="L263" s="82">
        <f t="shared" si="469"/>
        <v>4.5871559633027525E-3</v>
      </c>
      <c r="M263" s="81">
        <f t="shared" si="470"/>
        <v>0</v>
      </c>
      <c r="N263" s="84">
        <f t="shared" si="471"/>
        <v>2.8513074090994597E-2</v>
      </c>
      <c r="O263" s="84"/>
      <c r="P263" s="85">
        <f t="shared" si="472"/>
        <v>0.67990647926688341</v>
      </c>
      <c r="Q263" s="87">
        <f t="shared" si="473"/>
        <v>2.8513074090994597E-2</v>
      </c>
      <c r="R263" s="96">
        <f t="shared" si="474"/>
        <v>0.29158044664212202</v>
      </c>
      <c r="AB263" s="119">
        <f t="shared" si="475"/>
        <v>2007.7142857142858</v>
      </c>
      <c r="AC263" s="120">
        <f t="shared" si="476"/>
        <v>4.8571428571428568</v>
      </c>
    </row>
    <row r="264" spans="1:29" ht="13.8" x14ac:dyDescent="0.25">
      <c r="A264" s="95">
        <v>44122</v>
      </c>
      <c r="B264" s="81">
        <v>74422</v>
      </c>
      <c r="C264" s="81">
        <v>2123</v>
      </c>
      <c r="D264" s="81">
        <v>50600</v>
      </c>
      <c r="E264" s="81"/>
      <c r="F264" s="81">
        <f t="shared" si="463"/>
        <v>0</v>
      </c>
      <c r="G264" s="81">
        <f t="shared" si="464"/>
        <v>1</v>
      </c>
      <c r="H264" s="81">
        <f t="shared" si="465"/>
        <v>0</v>
      </c>
      <c r="I264" s="81">
        <f t="shared" si="466"/>
        <v>21699</v>
      </c>
      <c r="J264" s="82">
        <f t="shared" si="467"/>
        <v>0</v>
      </c>
      <c r="K264" s="82">
        <f t="shared" si="468"/>
        <v>4.608294930875576E-5</v>
      </c>
      <c r="L264" s="82">
        <f t="shared" si="469"/>
        <v>0</v>
      </c>
      <c r="M264" s="81">
        <f t="shared" si="470"/>
        <v>0</v>
      </c>
      <c r="N264" s="84">
        <f t="shared" si="471"/>
        <v>2.8526510977936632E-2</v>
      </c>
      <c r="O264" s="84"/>
      <c r="P264" s="85">
        <f t="shared" si="472"/>
        <v>0.67990647926688341</v>
      </c>
      <c r="Q264" s="87">
        <f t="shared" si="473"/>
        <v>2.8526510977936632E-2</v>
      </c>
      <c r="R264" s="96">
        <f t="shared" si="474"/>
        <v>0.29156700975517991</v>
      </c>
      <c r="AB264" s="119">
        <f t="shared" si="475"/>
        <v>2007.7142857142858</v>
      </c>
      <c r="AC264" s="120">
        <f t="shared" si="476"/>
        <v>5</v>
      </c>
    </row>
    <row r="265" spans="1:29" ht="13.8" x14ac:dyDescent="0.25">
      <c r="A265" s="95">
        <v>44123</v>
      </c>
      <c r="B265" s="81">
        <v>83159</v>
      </c>
      <c r="C265" s="81">
        <v>2138</v>
      </c>
      <c r="D265" s="81">
        <v>53400</v>
      </c>
      <c r="E265" s="81"/>
      <c r="F265" s="81">
        <f t="shared" si="463"/>
        <v>8737</v>
      </c>
      <c r="G265" s="81">
        <f t="shared" si="464"/>
        <v>15</v>
      </c>
      <c r="H265" s="81">
        <f t="shared" si="465"/>
        <v>2800</v>
      </c>
      <c r="I265" s="81">
        <f t="shared" si="466"/>
        <v>27621</v>
      </c>
      <c r="J265" s="82">
        <f t="shared" si="467"/>
        <v>0.406137703796696</v>
      </c>
      <c r="K265" s="82">
        <f t="shared" si="468"/>
        <v>6.9127609567261165E-4</v>
      </c>
      <c r="L265" s="82">
        <f t="shared" si="469"/>
        <v>0.12903820452555417</v>
      </c>
      <c r="M265" s="81">
        <f t="shared" si="470"/>
        <v>3.1306508116108374</v>
      </c>
      <c r="N265" s="84">
        <f t="shared" si="471"/>
        <v>2.5709784869947933E-2</v>
      </c>
      <c r="O265" s="84"/>
      <c r="P265" s="85">
        <f t="shared" si="472"/>
        <v>0.64214336391731497</v>
      </c>
      <c r="Q265" s="87">
        <f t="shared" si="473"/>
        <v>2.5709784869947933E-2</v>
      </c>
      <c r="R265" s="96">
        <f t="shared" si="474"/>
        <v>0.33214685121273713</v>
      </c>
      <c r="AB265" s="119">
        <f t="shared" si="475"/>
        <v>2674.7142857142858</v>
      </c>
      <c r="AC265" s="120">
        <f t="shared" si="476"/>
        <v>6</v>
      </c>
    </row>
    <row r="266" spans="1:29" ht="13.8" x14ac:dyDescent="0.25">
      <c r="A266" s="95">
        <v>44124</v>
      </c>
      <c r="B266" s="81">
        <v>86167</v>
      </c>
      <c r="C266" s="81">
        <v>2145</v>
      </c>
      <c r="D266" s="81">
        <v>54600</v>
      </c>
      <c r="E266" s="81"/>
      <c r="F266" s="81">
        <f t="shared" si="463"/>
        <v>3008</v>
      </c>
      <c r="G266" s="81">
        <f t="shared" si="464"/>
        <v>7</v>
      </c>
      <c r="H266" s="81">
        <f t="shared" si="465"/>
        <v>1200</v>
      </c>
      <c r="I266" s="81">
        <f t="shared" si="466"/>
        <v>29422</v>
      </c>
      <c r="J266" s="82">
        <f t="shared" si="467"/>
        <v>0.1099592030646135</v>
      </c>
      <c r="K266" s="82">
        <f t="shared" si="468"/>
        <v>2.5343036095724268E-4</v>
      </c>
      <c r="L266" s="82">
        <f t="shared" si="469"/>
        <v>4.3445204735527314E-2</v>
      </c>
      <c r="M266" s="81">
        <f t="shared" si="470"/>
        <v>2.5163074961455592</v>
      </c>
      <c r="N266" s="84">
        <f t="shared" si="471"/>
        <v>2.489352072138986E-2</v>
      </c>
      <c r="O266" s="84"/>
      <c r="P266" s="85">
        <f t="shared" si="472"/>
        <v>0.63365325472628731</v>
      </c>
      <c r="Q266" s="87">
        <f t="shared" si="473"/>
        <v>2.489352072138986E-2</v>
      </c>
      <c r="R266" s="96">
        <f t="shared" si="474"/>
        <v>0.34145322455232285</v>
      </c>
      <c r="AB266" s="119">
        <f t="shared" si="475"/>
        <v>2898</v>
      </c>
      <c r="AC266" s="120">
        <f t="shared" si="476"/>
        <v>6</v>
      </c>
    </row>
    <row r="267" spans="1:29" ht="13.8" x14ac:dyDescent="0.25">
      <c r="A267" s="95">
        <v>44125</v>
      </c>
      <c r="B267" s="81">
        <v>91763</v>
      </c>
      <c r="C267" s="81">
        <v>2039</v>
      </c>
      <c r="D267" s="81">
        <v>54600</v>
      </c>
      <c r="E267" s="81"/>
      <c r="F267" s="81">
        <f t="shared" si="463"/>
        <v>5596</v>
      </c>
      <c r="G267" s="81">
        <f t="shared" si="464"/>
        <v>-106</v>
      </c>
      <c r="H267" s="81">
        <f t="shared" si="465"/>
        <v>0</v>
      </c>
      <c r="I267" s="81">
        <f t="shared" si="466"/>
        <v>35124</v>
      </c>
      <c r="J267" s="82">
        <f t="shared" si="467"/>
        <v>0.19211049843081751</v>
      </c>
      <c r="K267" s="82">
        <f t="shared" si="468"/>
        <v>-3.6027462443069813E-3</v>
      </c>
      <c r="L267" s="82">
        <f t="shared" si="469"/>
        <v>0</v>
      </c>
      <c r="M267" s="81">
        <f t="shared" si="470"/>
        <v>-53.323349856901061</v>
      </c>
      <c r="N267" s="84">
        <f t="shared" si="471"/>
        <v>2.2220284864269912E-2</v>
      </c>
      <c r="O267" s="84"/>
      <c r="P267" s="85">
        <f t="shared" si="472"/>
        <v>0.59501106110305901</v>
      </c>
      <c r="Q267" s="87">
        <f t="shared" si="473"/>
        <v>2.2220284864269912E-2</v>
      </c>
      <c r="R267" s="96">
        <f t="shared" si="474"/>
        <v>0.38276865403267113</v>
      </c>
      <c r="AB267" s="119">
        <f t="shared" si="475"/>
        <v>3294.1428571428573</v>
      </c>
      <c r="AC267" s="120">
        <f t="shared" si="476"/>
        <v>-10</v>
      </c>
    </row>
    <row r="268" spans="1:29" ht="13.8" x14ac:dyDescent="0.25">
      <c r="A268" s="95">
        <v>44126</v>
      </c>
      <c r="B268" s="81">
        <v>97019</v>
      </c>
      <c r="C268" s="81">
        <v>2046</v>
      </c>
      <c r="D268" s="81">
        <v>55700</v>
      </c>
      <c r="E268" s="81"/>
      <c r="F268" s="81">
        <f t="shared" si="463"/>
        <v>5256</v>
      </c>
      <c r="G268" s="81">
        <f t="shared" si="464"/>
        <v>7</v>
      </c>
      <c r="H268" s="81">
        <f t="shared" si="465"/>
        <v>1100</v>
      </c>
      <c r="I268" s="81">
        <f t="shared" si="466"/>
        <v>39273</v>
      </c>
      <c r="J268" s="82">
        <f t="shared" si="467"/>
        <v>0.1512448862538705</v>
      </c>
      <c r="K268" s="82">
        <f t="shared" si="468"/>
        <v>1.992939300763011E-4</v>
      </c>
      <c r="L268" s="82">
        <f t="shared" si="469"/>
        <v>3.1317617583418743E-2</v>
      </c>
      <c r="M268" s="81">
        <f t="shared" si="470"/>
        <v>4.7988485860713164</v>
      </c>
      <c r="N268" s="84">
        <f t="shared" si="471"/>
        <v>2.1088652738123461E-2</v>
      </c>
      <c r="O268" s="84"/>
      <c r="P268" s="85">
        <f t="shared" si="472"/>
        <v>0.57411434873581468</v>
      </c>
      <c r="Q268" s="87">
        <f t="shared" si="473"/>
        <v>2.1088652738123461E-2</v>
      </c>
      <c r="R268" s="96">
        <f t="shared" si="474"/>
        <v>0.40479699852606188</v>
      </c>
      <c r="AB268" s="119">
        <f t="shared" si="475"/>
        <v>3671.7142857142858</v>
      </c>
      <c r="AC268" s="120">
        <f t="shared" si="476"/>
        <v>-9.8571428571428577</v>
      </c>
    </row>
    <row r="269" spans="1:29" ht="13.8" x14ac:dyDescent="0.25">
      <c r="A269" s="95">
        <v>44127</v>
      </c>
      <c r="B269" s="81">
        <v>103653</v>
      </c>
      <c r="C269" s="81">
        <v>2067</v>
      </c>
      <c r="D269" s="81">
        <v>55800</v>
      </c>
      <c r="E269" s="81"/>
      <c r="F269" s="81">
        <f t="shared" si="463"/>
        <v>6634</v>
      </c>
      <c r="G269" s="81">
        <f t="shared" si="464"/>
        <v>21</v>
      </c>
      <c r="H269" s="81">
        <f t="shared" si="465"/>
        <v>100</v>
      </c>
      <c r="I269" s="81">
        <f t="shared" si="466"/>
        <v>45786</v>
      </c>
      <c r="J269" s="82">
        <f t="shared" si="467"/>
        <v>0.17083519939340713</v>
      </c>
      <c r="K269" s="82">
        <f t="shared" si="468"/>
        <v>5.3471850889924371E-4</v>
      </c>
      <c r="L269" s="82">
        <f t="shared" si="469"/>
        <v>2.5462786138059227E-3</v>
      </c>
      <c r="M269" s="81">
        <f t="shared" si="470"/>
        <v>55.448023022952711</v>
      </c>
      <c r="N269" s="84">
        <f t="shared" si="471"/>
        <v>1.9941535700848022E-2</v>
      </c>
      <c r="O269" s="84"/>
      <c r="P269" s="85">
        <f t="shared" si="472"/>
        <v>0.53833463575583917</v>
      </c>
      <c r="Q269" s="87">
        <f t="shared" si="473"/>
        <v>1.9941535700848022E-2</v>
      </c>
      <c r="R269" s="96">
        <f t="shared" si="474"/>
        <v>0.44172382854331282</v>
      </c>
      <c r="AB269" s="119">
        <f t="shared" si="475"/>
        <v>4175.8571428571431</v>
      </c>
      <c r="AC269" s="120">
        <f t="shared" si="476"/>
        <v>-7.8571428571428568</v>
      </c>
    </row>
    <row r="270" spans="1:29" ht="13.8" x14ac:dyDescent="0.25">
      <c r="A270" s="95">
        <v>44128</v>
      </c>
      <c r="B270" s="81">
        <v>103653</v>
      </c>
      <c r="C270" s="81">
        <v>2081</v>
      </c>
      <c r="D270" s="81">
        <v>55800</v>
      </c>
      <c r="E270" s="81"/>
      <c r="F270" s="81">
        <f t="shared" si="463"/>
        <v>0</v>
      </c>
      <c r="G270" s="81">
        <f t="shared" si="464"/>
        <v>14</v>
      </c>
      <c r="H270" s="81">
        <f t="shared" si="465"/>
        <v>0</v>
      </c>
      <c r="I270" s="81">
        <f t="shared" si="466"/>
        <v>45772</v>
      </c>
      <c r="J270" s="82">
        <f t="shared" si="467"/>
        <v>0</v>
      </c>
      <c r="K270" s="82">
        <f t="shared" si="468"/>
        <v>3.0577032280609795E-4</v>
      </c>
      <c r="L270" s="82">
        <f t="shared" si="469"/>
        <v>0</v>
      </c>
      <c r="M270" s="81">
        <f t="shared" si="470"/>
        <v>0</v>
      </c>
      <c r="N270" s="84">
        <f t="shared" si="471"/>
        <v>2.0076601738492857E-2</v>
      </c>
      <c r="O270" s="84"/>
      <c r="P270" s="85">
        <f t="shared" si="472"/>
        <v>0.53833463575583917</v>
      </c>
      <c r="Q270" s="87">
        <f t="shared" si="473"/>
        <v>2.0076601738492857E-2</v>
      </c>
      <c r="R270" s="96">
        <f t="shared" si="474"/>
        <v>0.44158876250566792</v>
      </c>
      <c r="AB270" s="119">
        <f t="shared" si="475"/>
        <v>4175.8571428571431</v>
      </c>
      <c r="AC270" s="120">
        <f t="shared" si="476"/>
        <v>-5.8571428571428568</v>
      </c>
    </row>
    <row r="271" spans="1:29" ht="13.8" x14ac:dyDescent="0.25">
      <c r="A271" s="95">
        <v>44129</v>
      </c>
      <c r="B271" s="81">
        <v>103653</v>
      </c>
      <c r="C271" s="81">
        <v>2083</v>
      </c>
      <c r="D271" s="81">
        <v>55800</v>
      </c>
      <c r="E271" s="81"/>
      <c r="F271" s="81">
        <f t="shared" ref="F271:F284" si="477">B271-B270</f>
        <v>0</v>
      </c>
      <c r="G271" s="81">
        <f t="shared" ref="G271:G284" si="478">C271-C270</f>
        <v>2</v>
      </c>
      <c r="H271" s="81">
        <f t="shared" ref="H271:H284" si="479">D271-D270</f>
        <v>0</v>
      </c>
      <c r="I271" s="81">
        <f t="shared" ref="I271:I284" si="480">B271-C271-D271</f>
        <v>45770</v>
      </c>
      <c r="J271" s="82">
        <f t="shared" ref="J271:J284" si="481">F271/I270*$B$2/($B$2-B270)</f>
        <v>0</v>
      </c>
      <c r="K271" s="82">
        <f t="shared" ref="K271:K284" si="482">G271/I270</f>
        <v>4.3694835270471033E-5</v>
      </c>
      <c r="L271" s="82">
        <f t="shared" ref="L271:L284" si="483">H271/I270</f>
        <v>0</v>
      </c>
      <c r="M271" s="81">
        <f t="shared" ref="M271:M284" si="484">J271/(K271+L271)</f>
        <v>0</v>
      </c>
      <c r="N271" s="84">
        <f t="shared" ref="N271:N284" si="485">C271/B271</f>
        <v>2.0095896886727832E-2</v>
      </c>
      <c r="O271" s="84"/>
      <c r="P271" s="85">
        <f t="shared" ref="P271:P284" si="486">D271/B271</f>
        <v>0.53833463575583917</v>
      </c>
      <c r="Q271" s="87">
        <f t="shared" ref="Q271:Q284" si="487">N271</f>
        <v>2.0095896886727832E-2</v>
      </c>
      <c r="R271" s="96">
        <f t="shared" ref="R271:R284" si="488">IF(P271="","",1-SUM(P271:Q271))</f>
        <v>0.44156946735743297</v>
      </c>
      <c r="AB271" s="119">
        <f t="shared" ref="AB271:AB284" si="489">AVERAGE(F265:F271)</f>
        <v>4175.8571428571431</v>
      </c>
      <c r="AC271" s="120">
        <f t="shared" ref="AC271:AC284" si="490">AVERAGE(G265:G271)</f>
        <v>-5.7142857142857144</v>
      </c>
    </row>
    <row r="272" spans="1:29" ht="13.8" x14ac:dyDescent="0.25">
      <c r="A272" s="95">
        <v>44130</v>
      </c>
      <c r="B272" s="81">
        <v>121093</v>
      </c>
      <c r="C272" s="81">
        <v>2111</v>
      </c>
      <c r="D272" s="81">
        <v>61700</v>
      </c>
      <c r="E272" s="81"/>
      <c r="F272" s="81">
        <f t="shared" si="477"/>
        <v>17440</v>
      </c>
      <c r="G272" s="81">
        <f t="shared" si="478"/>
        <v>28</v>
      </c>
      <c r="H272" s="81">
        <f t="shared" si="479"/>
        <v>5900</v>
      </c>
      <c r="I272" s="81">
        <f t="shared" si="480"/>
        <v>57282</v>
      </c>
      <c r="J272" s="82">
        <f t="shared" si="481"/>
        <v>0.38565444427734086</v>
      </c>
      <c r="K272" s="82">
        <f t="shared" si="482"/>
        <v>6.1175442429539E-4</v>
      </c>
      <c r="L272" s="82">
        <f t="shared" si="483"/>
        <v>0.12890539654795719</v>
      </c>
      <c r="M272" s="81">
        <f t="shared" si="484"/>
        <v>2.9776322393005885</v>
      </c>
      <c r="N272" s="84">
        <f t="shared" si="485"/>
        <v>1.7432882164947601E-2</v>
      </c>
      <c r="O272" s="84"/>
      <c r="P272" s="85">
        <f t="shared" si="486"/>
        <v>0.50952573641746424</v>
      </c>
      <c r="Q272" s="87">
        <f t="shared" si="487"/>
        <v>1.7432882164947601E-2</v>
      </c>
      <c r="R272" s="96">
        <f t="shared" si="488"/>
        <v>0.47304138141758811</v>
      </c>
      <c r="AB272" s="119">
        <f t="shared" si="489"/>
        <v>5419.1428571428569</v>
      </c>
      <c r="AC272" s="120">
        <f t="shared" si="490"/>
        <v>-3.8571428571428572</v>
      </c>
    </row>
    <row r="273" spans="1:29" ht="13.8" x14ac:dyDescent="0.25">
      <c r="A273" s="95">
        <v>44131</v>
      </c>
      <c r="B273" s="81">
        <v>127042</v>
      </c>
      <c r="C273" s="81">
        <v>2147</v>
      </c>
      <c r="D273" s="81">
        <v>62700</v>
      </c>
      <c r="E273" s="81"/>
      <c r="F273" s="81">
        <f t="shared" si="477"/>
        <v>5949</v>
      </c>
      <c r="G273" s="81">
        <f t="shared" si="478"/>
        <v>36</v>
      </c>
      <c r="H273" s="81">
        <f t="shared" si="479"/>
        <v>1000</v>
      </c>
      <c r="I273" s="81">
        <f t="shared" si="480"/>
        <v>62195</v>
      </c>
      <c r="J273" s="82">
        <f t="shared" si="481"/>
        <v>0.10532833804802619</v>
      </c>
      <c r="K273" s="82">
        <f t="shared" si="482"/>
        <v>6.2846967633811669E-4</v>
      </c>
      <c r="L273" s="82">
        <f t="shared" si="483"/>
        <v>1.7457491009392131E-2</v>
      </c>
      <c r="M273" s="81">
        <f t="shared" si="484"/>
        <v>5.8237624131921191</v>
      </c>
      <c r="N273" s="84">
        <f t="shared" si="485"/>
        <v>1.6899922860156482E-2</v>
      </c>
      <c r="O273" s="84"/>
      <c r="P273" s="85">
        <f t="shared" si="486"/>
        <v>0.4935375702523575</v>
      </c>
      <c r="Q273" s="87">
        <f t="shared" si="487"/>
        <v>1.6899922860156482E-2</v>
      </c>
      <c r="R273" s="96">
        <f t="shared" si="488"/>
        <v>0.48956250688748604</v>
      </c>
      <c r="AB273" s="119">
        <f t="shared" si="489"/>
        <v>5839.2857142857147</v>
      </c>
      <c r="AC273" s="120">
        <f t="shared" si="490"/>
        <v>0.2857142857142857</v>
      </c>
    </row>
    <row r="274" spans="1:29" ht="13.8" x14ac:dyDescent="0.25">
      <c r="A274" s="95">
        <v>44132</v>
      </c>
      <c r="B274" s="81">
        <v>135658</v>
      </c>
      <c r="C274" s="81">
        <v>2158</v>
      </c>
      <c r="D274" s="81">
        <v>65100</v>
      </c>
      <c r="E274" s="81"/>
      <c r="F274" s="81">
        <f t="shared" si="477"/>
        <v>8616</v>
      </c>
      <c r="G274" s="81">
        <f t="shared" si="478"/>
        <v>11</v>
      </c>
      <c r="H274" s="81">
        <f t="shared" si="479"/>
        <v>2400</v>
      </c>
      <c r="I274" s="81">
        <f t="shared" si="480"/>
        <v>68400</v>
      </c>
      <c r="J274" s="82">
        <f t="shared" si="481"/>
        <v>0.14059585596263213</v>
      </c>
      <c r="K274" s="82">
        <f t="shared" si="482"/>
        <v>1.7686309188841547E-4</v>
      </c>
      <c r="L274" s="82">
        <f t="shared" si="483"/>
        <v>3.8588310957472463E-2</v>
      </c>
      <c r="M274" s="81">
        <f t="shared" si="484"/>
        <v>3.6268599177087957</v>
      </c>
      <c r="N274" s="84">
        <f t="shared" si="485"/>
        <v>1.5907650120155097E-2</v>
      </c>
      <c r="O274" s="84"/>
      <c r="P274" s="85">
        <f t="shared" si="486"/>
        <v>0.47988323578410413</v>
      </c>
      <c r="Q274" s="87">
        <f t="shared" si="487"/>
        <v>1.5907650120155097E-2</v>
      </c>
      <c r="R274" s="96">
        <f t="shared" si="488"/>
        <v>0.50420911409574076</v>
      </c>
      <c r="AB274" s="119">
        <f t="shared" si="489"/>
        <v>6270.7142857142853</v>
      </c>
      <c r="AC274" s="120">
        <f t="shared" si="490"/>
        <v>17</v>
      </c>
    </row>
    <row r="275" spans="1:29" ht="13.8" x14ac:dyDescent="0.25">
      <c r="A275" s="95">
        <v>44133</v>
      </c>
      <c r="B275" s="81">
        <v>145044</v>
      </c>
      <c r="C275" s="81">
        <v>2200</v>
      </c>
      <c r="D275" s="81">
        <v>65100</v>
      </c>
      <c r="E275" s="81"/>
      <c r="F275" s="81">
        <f t="shared" si="477"/>
        <v>9386</v>
      </c>
      <c r="G275" s="81">
        <f t="shared" si="478"/>
        <v>42</v>
      </c>
      <c r="H275" s="81">
        <f t="shared" si="479"/>
        <v>0</v>
      </c>
      <c r="I275" s="81">
        <f t="shared" si="480"/>
        <v>77744</v>
      </c>
      <c r="J275" s="82">
        <f t="shared" si="481"/>
        <v>0.13940738138268144</v>
      </c>
      <c r="K275" s="82">
        <f t="shared" si="482"/>
        <v>6.1403508771929827E-4</v>
      </c>
      <c r="L275" s="82">
        <f t="shared" si="483"/>
        <v>0</v>
      </c>
      <c r="M275" s="81">
        <f t="shared" si="484"/>
        <v>227.03487825179548</v>
      </c>
      <c r="N275" s="84">
        <f t="shared" si="485"/>
        <v>1.5167811146962301E-2</v>
      </c>
      <c r="O275" s="84"/>
      <c r="P275" s="85">
        <f t="shared" si="486"/>
        <v>0.44882932075783899</v>
      </c>
      <c r="Q275" s="87">
        <f t="shared" si="487"/>
        <v>1.5167811146962301E-2</v>
      </c>
      <c r="R275" s="96">
        <f t="shared" si="488"/>
        <v>0.5360028680951987</v>
      </c>
      <c r="AB275" s="119">
        <f t="shared" si="489"/>
        <v>6860.7142857142853</v>
      </c>
      <c r="AC275" s="120">
        <f t="shared" si="490"/>
        <v>22</v>
      </c>
    </row>
    <row r="276" spans="1:29" ht="13.8" x14ac:dyDescent="0.25">
      <c r="A276" s="95">
        <v>44134</v>
      </c>
      <c r="B276" s="81">
        <v>154251</v>
      </c>
      <c r="C276" s="81">
        <v>2277</v>
      </c>
      <c r="D276" s="81">
        <v>65200</v>
      </c>
      <c r="E276" s="81"/>
      <c r="F276" s="81">
        <f t="shared" si="477"/>
        <v>9207</v>
      </c>
      <c r="G276" s="81">
        <f t="shared" si="478"/>
        <v>77</v>
      </c>
      <c r="H276" s="81">
        <f t="shared" si="479"/>
        <v>100</v>
      </c>
      <c r="I276" s="81">
        <f t="shared" si="480"/>
        <v>86774</v>
      </c>
      <c r="J276" s="82">
        <f t="shared" si="481"/>
        <v>0.12044571174611819</v>
      </c>
      <c r="K276" s="82">
        <f t="shared" si="482"/>
        <v>9.9043012965630787E-4</v>
      </c>
      <c r="L276" s="82">
        <f t="shared" si="483"/>
        <v>1.2862728956575427E-3</v>
      </c>
      <c r="M276" s="81">
        <f t="shared" si="484"/>
        <v>52.903567310679172</v>
      </c>
      <c r="N276" s="84">
        <f t="shared" si="485"/>
        <v>1.4761654705642103E-2</v>
      </c>
      <c r="O276" s="84"/>
      <c r="P276" s="85">
        <f t="shared" si="486"/>
        <v>0.42268769732449063</v>
      </c>
      <c r="Q276" s="87">
        <f t="shared" si="487"/>
        <v>1.4761654705642103E-2</v>
      </c>
      <c r="R276" s="96">
        <f t="shared" si="488"/>
        <v>0.5625506479698672</v>
      </c>
      <c r="AB276" s="119">
        <f t="shared" si="489"/>
        <v>7228.2857142857147</v>
      </c>
      <c r="AC276" s="120">
        <f t="shared" si="490"/>
        <v>30</v>
      </c>
    </row>
    <row r="277" spans="1:29" ht="13.8" x14ac:dyDescent="0.25">
      <c r="A277" s="95">
        <v>44135</v>
      </c>
      <c r="B277" s="81">
        <v>154251</v>
      </c>
      <c r="C277" s="81">
        <v>2297</v>
      </c>
      <c r="D277" s="81">
        <v>65200</v>
      </c>
      <c r="E277" s="81"/>
      <c r="F277" s="81">
        <f t="shared" si="477"/>
        <v>0</v>
      </c>
      <c r="G277" s="81">
        <f t="shared" si="478"/>
        <v>20</v>
      </c>
      <c r="H277" s="81">
        <f t="shared" si="479"/>
        <v>0</v>
      </c>
      <c r="I277" s="81">
        <f t="shared" si="480"/>
        <v>86754</v>
      </c>
      <c r="J277" s="82">
        <f t="shared" si="481"/>
        <v>0</v>
      </c>
      <c r="K277" s="82">
        <f t="shared" si="482"/>
        <v>2.3048378546569248E-4</v>
      </c>
      <c r="L277" s="82">
        <f t="shared" si="483"/>
        <v>0</v>
      </c>
      <c r="M277" s="81">
        <f t="shared" si="484"/>
        <v>0</v>
      </c>
      <c r="N277" s="84">
        <f t="shared" si="485"/>
        <v>1.4891313508502375E-2</v>
      </c>
      <c r="O277" s="84"/>
      <c r="P277" s="85">
        <f t="shared" si="486"/>
        <v>0.42268769732449063</v>
      </c>
      <c r="Q277" s="87">
        <f t="shared" si="487"/>
        <v>1.4891313508502375E-2</v>
      </c>
      <c r="R277" s="96">
        <f t="shared" si="488"/>
        <v>0.562420989167007</v>
      </c>
      <c r="AB277" s="119">
        <f t="shared" si="489"/>
        <v>7228.2857142857147</v>
      </c>
      <c r="AC277" s="120">
        <f t="shared" si="490"/>
        <v>30.857142857142858</v>
      </c>
    </row>
    <row r="278" spans="1:29" ht="13.8" x14ac:dyDescent="0.25">
      <c r="A278" s="95">
        <v>44136</v>
      </c>
      <c r="B278" s="81">
        <v>154251</v>
      </c>
      <c r="C278" s="81">
        <v>2326</v>
      </c>
      <c r="D278" s="81">
        <v>65200</v>
      </c>
      <c r="E278" s="81"/>
      <c r="F278" s="81">
        <f t="shared" si="477"/>
        <v>0</v>
      </c>
      <c r="G278" s="81">
        <f t="shared" si="478"/>
        <v>29</v>
      </c>
      <c r="H278" s="81">
        <f t="shared" si="479"/>
        <v>0</v>
      </c>
      <c r="I278" s="81">
        <f t="shared" si="480"/>
        <v>86725</v>
      </c>
      <c r="J278" s="82">
        <f t="shared" si="481"/>
        <v>0</v>
      </c>
      <c r="K278" s="82">
        <f t="shared" si="482"/>
        <v>3.342785347073334E-4</v>
      </c>
      <c r="L278" s="82">
        <f t="shared" si="483"/>
        <v>0</v>
      </c>
      <c r="M278" s="81">
        <f t="shared" si="484"/>
        <v>0</v>
      </c>
      <c r="N278" s="84">
        <f t="shared" si="485"/>
        <v>1.5079318772649772E-2</v>
      </c>
      <c r="O278" s="84"/>
      <c r="P278" s="85">
        <f t="shared" si="486"/>
        <v>0.42268769732449063</v>
      </c>
      <c r="Q278" s="87">
        <f t="shared" si="487"/>
        <v>1.5079318772649772E-2</v>
      </c>
      <c r="R278" s="96">
        <f t="shared" si="488"/>
        <v>0.56223298390285958</v>
      </c>
      <c r="AB278" s="119">
        <f t="shared" si="489"/>
        <v>7228.2857142857147</v>
      </c>
      <c r="AC278" s="120">
        <f t="shared" si="490"/>
        <v>34.714285714285715</v>
      </c>
    </row>
    <row r="279" spans="1:29" ht="13.8" x14ac:dyDescent="0.25">
      <c r="A279" s="95">
        <v>44137</v>
      </c>
      <c r="B279" s="81">
        <v>176177</v>
      </c>
      <c r="C279" s="81">
        <v>2404</v>
      </c>
      <c r="D279" s="81">
        <v>80400</v>
      </c>
      <c r="E279" s="81"/>
      <c r="F279" s="81">
        <f t="shared" si="477"/>
        <v>21926</v>
      </c>
      <c r="G279" s="81">
        <f t="shared" si="478"/>
        <v>78</v>
      </c>
      <c r="H279" s="81">
        <f t="shared" si="479"/>
        <v>15200</v>
      </c>
      <c r="I279" s="81">
        <f t="shared" si="480"/>
        <v>93373</v>
      </c>
      <c r="J279" s="82">
        <f t="shared" si="481"/>
        <v>0.25740994667173267</v>
      </c>
      <c r="K279" s="82">
        <f t="shared" si="482"/>
        <v>8.9939463822427213E-4</v>
      </c>
      <c r="L279" s="82">
        <f t="shared" si="483"/>
        <v>0.17526664744883252</v>
      </c>
      <c r="M279" s="81">
        <f t="shared" si="484"/>
        <v>1.4611780092358957</v>
      </c>
      <c r="N279" s="84">
        <f t="shared" si="485"/>
        <v>1.3645368010580269E-2</v>
      </c>
      <c r="O279" s="84"/>
      <c r="P279" s="85">
        <f t="shared" si="486"/>
        <v>0.45635922963837505</v>
      </c>
      <c r="Q279" s="87">
        <f t="shared" si="487"/>
        <v>1.3645368010580269E-2</v>
      </c>
      <c r="R279" s="96">
        <f t="shared" si="488"/>
        <v>0.5299954023510447</v>
      </c>
      <c r="AB279" s="119">
        <f t="shared" si="489"/>
        <v>7869.1428571428569</v>
      </c>
      <c r="AC279" s="120">
        <f t="shared" si="490"/>
        <v>41.857142857142854</v>
      </c>
    </row>
    <row r="280" spans="1:29" ht="13.8" x14ac:dyDescent="0.25">
      <c r="A280" s="95">
        <v>44138</v>
      </c>
      <c r="B280" s="81">
        <v>182303</v>
      </c>
      <c r="C280" s="81">
        <v>2471</v>
      </c>
      <c r="D280" s="81">
        <v>83400</v>
      </c>
      <c r="E280" s="81"/>
      <c r="F280" s="81">
        <f t="shared" si="477"/>
        <v>6126</v>
      </c>
      <c r="G280" s="81">
        <f t="shared" si="478"/>
        <v>67</v>
      </c>
      <c r="H280" s="81">
        <f t="shared" si="479"/>
        <v>3000</v>
      </c>
      <c r="I280" s="81">
        <f t="shared" si="480"/>
        <v>96432</v>
      </c>
      <c r="J280" s="82">
        <f t="shared" si="481"/>
        <v>6.6971122319901419E-2</v>
      </c>
      <c r="K280" s="82">
        <f t="shared" si="482"/>
        <v>7.1755218317929171E-4</v>
      </c>
      <c r="L280" s="82">
        <f t="shared" si="483"/>
        <v>3.2129202231908585E-2</v>
      </c>
      <c r="M280" s="81">
        <f t="shared" si="484"/>
        <v>2.0388961866241129</v>
      </c>
      <c r="N280" s="84">
        <f t="shared" si="485"/>
        <v>1.3554357306242904E-2</v>
      </c>
      <c r="O280" s="84"/>
      <c r="P280" s="85">
        <f t="shared" si="486"/>
        <v>0.45748012923539383</v>
      </c>
      <c r="Q280" s="87">
        <f t="shared" si="487"/>
        <v>1.3554357306242904E-2</v>
      </c>
      <c r="R280" s="96">
        <f t="shared" si="488"/>
        <v>0.52896551345836329</v>
      </c>
      <c r="AB280" s="119">
        <f t="shared" si="489"/>
        <v>7894.4285714285716</v>
      </c>
      <c r="AC280" s="120">
        <f t="shared" si="490"/>
        <v>46.285714285714285</v>
      </c>
    </row>
    <row r="281" spans="1:29" ht="13.8" x14ac:dyDescent="0.25">
      <c r="A281" s="95">
        <v>44139</v>
      </c>
      <c r="B281" s="81">
        <v>192376</v>
      </c>
      <c r="C281" s="81">
        <v>2555</v>
      </c>
      <c r="D281" s="81">
        <v>87100</v>
      </c>
      <c r="E281" s="81"/>
      <c r="F281" s="81">
        <f t="shared" si="477"/>
        <v>10073</v>
      </c>
      <c r="G281" s="81">
        <f t="shared" si="478"/>
        <v>84</v>
      </c>
      <c r="H281" s="81">
        <f t="shared" si="479"/>
        <v>3700</v>
      </c>
      <c r="I281" s="81">
        <f t="shared" si="480"/>
        <v>102721</v>
      </c>
      <c r="J281" s="82">
        <f t="shared" si="481"/>
        <v>0.10670467925558434</v>
      </c>
      <c r="K281" s="82">
        <f t="shared" si="482"/>
        <v>8.710801393728223E-4</v>
      </c>
      <c r="L281" s="82">
        <f t="shared" si="483"/>
        <v>3.8369006139040984E-2</v>
      </c>
      <c r="M281" s="81">
        <f t="shared" si="484"/>
        <v>2.7192773863568998</v>
      </c>
      <c r="N281" s="84">
        <f t="shared" si="485"/>
        <v>1.3281282488460099E-2</v>
      </c>
      <c r="O281" s="84"/>
      <c r="P281" s="85">
        <f t="shared" si="486"/>
        <v>0.45275917993928555</v>
      </c>
      <c r="Q281" s="87">
        <f t="shared" si="487"/>
        <v>1.3281282488460099E-2</v>
      </c>
      <c r="R281" s="96">
        <f t="shared" si="488"/>
        <v>0.53395953757225434</v>
      </c>
      <c r="AB281" s="119">
        <f t="shared" si="489"/>
        <v>8102.5714285714284</v>
      </c>
      <c r="AC281" s="120">
        <f t="shared" si="490"/>
        <v>56.714285714285715</v>
      </c>
    </row>
    <row r="282" spans="1:29" ht="13.8" x14ac:dyDescent="0.25">
      <c r="A282" s="95">
        <v>44140</v>
      </c>
      <c r="B282" s="81">
        <v>202504</v>
      </c>
      <c r="C282" s="81">
        <v>2628</v>
      </c>
      <c r="D282" s="81">
        <v>87100</v>
      </c>
      <c r="E282" s="81"/>
      <c r="F282" s="81">
        <f t="shared" si="477"/>
        <v>10128</v>
      </c>
      <c r="G282" s="81">
        <f t="shared" si="478"/>
        <v>73</v>
      </c>
      <c r="H282" s="81">
        <f t="shared" si="479"/>
        <v>0</v>
      </c>
      <c r="I282" s="81">
        <f t="shared" si="480"/>
        <v>112776</v>
      </c>
      <c r="J282" s="82">
        <f t="shared" si="481"/>
        <v>0.1008386242944647</v>
      </c>
      <c r="K282" s="82">
        <f t="shared" si="482"/>
        <v>7.1066286348458443E-4</v>
      </c>
      <c r="L282" s="82">
        <f t="shared" si="483"/>
        <v>0</v>
      </c>
      <c r="M282" s="81">
        <f t="shared" si="484"/>
        <v>141.89375789248916</v>
      </c>
      <c r="N282" s="84">
        <f t="shared" si="485"/>
        <v>1.2977521431675423E-2</v>
      </c>
      <c r="O282" s="84"/>
      <c r="P282" s="85">
        <f t="shared" si="486"/>
        <v>0.43011496069213445</v>
      </c>
      <c r="Q282" s="87">
        <f t="shared" si="487"/>
        <v>1.2977521431675423E-2</v>
      </c>
      <c r="R282" s="96">
        <f t="shared" si="488"/>
        <v>0.55690751787619019</v>
      </c>
      <c r="AB282" s="119">
        <f t="shared" si="489"/>
        <v>8208.5714285714294</v>
      </c>
      <c r="AC282" s="120">
        <f t="shared" si="490"/>
        <v>61.142857142857146</v>
      </c>
    </row>
    <row r="283" spans="1:29" ht="13.8" x14ac:dyDescent="0.25">
      <c r="A283" s="95">
        <v>44141</v>
      </c>
      <c r="B283" s="81">
        <v>211913</v>
      </c>
      <c r="C283" s="81">
        <v>2710</v>
      </c>
      <c r="D283" s="81">
        <v>87300</v>
      </c>
      <c r="E283" s="81"/>
      <c r="F283" s="81">
        <f t="shared" si="477"/>
        <v>9409</v>
      </c>
      <c r="G283" s="81">
        <f t="shared" si="478"/>
        <v>82</v>
      </c>
      <c r="H283" s="81">
        <f t="shared" si="479"/>
        <v>200</v>
      </c>
      <c r="I283" s="81">
        <f t="shared" si="480"/>
        <v>121903</v>
      </c>
      <c r="J283" s="82">
        <f t="shared" si="481"/>
        <v>8.5429789161010239E-2</v>
      </c>
      <c r="K283" s="82">
        <f t="shared" si="482"/>
        <v>7.2710505781371922E-4</v>
      </c>
      <c r="L283" s="82">
        <f t="shared" si="483"/>
        <v>1.7734269702773639E-3</v>
      </c>
      <c r="M283" s="81">
        <f t="shared" si="484"/>
        <v>34.164645044049969</v>
      </c>
      <c r="N283" s="84">
        <f t="shared" si="485"/>
        <v>1.2788266883107691E-2</v>
      </c>
      <c r="O283" s="84"/>
      <c r="P283" s="85">
        <f t="shared" si="486"/>
        <v>0.4119615125074913</v>
      </c>
      <c r="Q283" s="87">
        <f t="shared" si="487"/>
        <v>1.2788266883107691E-2</v>
      </c>
      <c r="R283" s="96">
        <f t="shared" si="488"/>
        <v>0.57525022060940101</v>
      </c>
      <c r="AB283" s="119">
        <f t="shared" si="489"/>
        <v>8237.4285714285706</v>
      </c>
      <c r="AC283" s="120">
        <f t="shared" si="490"/>
        <v>61.857142857142854</v>
      </c>
    </row>
    <row r="284" spans="1:29" ht="14.4" thickBot="1" x14ac:dyDescent="0.3">
      <c r="A284" s="99">
        <v>44142</v>
      </c>
      <c r="B284" s="100">
        <v>211913</v>
      </c>
      <c r="C284" s="100">
        <v>2749</v>
      </c>
      <c r="D284" s="100">
        <v>87300</v>
      </c>
      <c r="E284" s="100"/>
      <c r="F284" s="100">
        <f t="shared" si="477"/>
        <v>0</v>
      </c>
      <c r="G284" s="100">
        <f t="shared" si="478"/>
        <v>39</v>
      </c>
      <c r="H284" s="100">
        <f t="shared" si="479"/>
        <v>0</v>
      </c>
      <c r="I284" s="100">
        <f t="shared" si="480"/>
        <v>121864</v>
      </c>
      <c r="J284" s="101">
        <f t="shared" si="481"/>
        <v>0</v>
      </c>
      <c r="K284" s="101">
        <f t="shared" si="482"/>
        <v>3.1992649893767996E-4</v>
      </c>
      <c r="L284" s="101">
        <f t="shared" si="483"/>
        <v>0</v>
      </c>
      <c r="M284" s="100">
        <f t="shared" si="484"/>
        <v>0</v>
      </c>
      <c r="N284" s="102">
        <f t="shared" si="485"/>
        <v>1.2972304672200384E-2</v>
      </c>
      <c r="O284" s="102"/>
      <c r="P284" s="103">
        <f t="shared" si="486"/>
        <v>0.4119615125074913</v>
      </c>
      <c r="Q284" s="104">
        <f t="shared" si="487"/>
        <v>1.2972304672200384E-2</v>
      </c>
      <c r="R284" s="105">
        <f t="shared" si="488"/>
        <v>0.5750661828203083</v>
      </c>
      <c r="AB284" s="121">
        <f t="shared" si="489"/>
        <v>8237.4285714285706</v>
      </c>
      <c r="AC284" s="122">
        <f t="shared" si="490"/>
        <v>64.571428571428569</v>
      </c>
    </row>
  </sheetData>
  <hyperlinks>
    <hyperlink ref="D2" r:id="rId1"/>
  </hyperlinks>
  <pageMargins left="0.7" right="0.7" top="0.78740157499999996" bottom="0.78740157499999996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a729617-940b-463d-a580-46cc6a3ad9da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f3c6f0c0-389c-4324-ac00-59fc67b57edf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C86347EBABEC4AB4BB0E3588D7561B" ma:contentTypeVersion="11" ma:contentTypeDescription="Create a new document." ma:contentTypeScope="" ma:versionID="7194df6824aa6fd04274ae690759e032">
  <xsd:schema xmlns:xsd="http://www.w3.org/2001/XMLSchema" xmlns:xs="http://www.w3.org/2001/XMLSchema" xmlns:p="http://schemas.microsoft.com/office/2006/metadata/properties" xmlns:ns3="ca729617-940b-463d-a580-46cc6a3ad9da" xmlns:ns4="3099dd98-601e-4b79-9381-de728f13e060" targetNamespace="http://schemas.microsoft.com/office/2006/metadata/properties" ma:root="true" ma:fieldsID="216d2f682e009babb276e14a5a8b4a28" ns3:_="" ns4:_="">
    <xsd:import namespace="ca729617-940b-463d-a580-46cc6a3ad9da"/>
    <xsd:import namespace="3099dd98-601e-4b79-9381-de728f13e060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729617-940b-463d-a580-46cc6a3ad9d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a67d01e6-2dc5-49dd-94bc-113b224713e6}" ma:internalName="TaxCatchAll" ma:showField="CatchAllData" ma:web="354a90c0-db86-46a8-a245-18dd3b401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a67d01e6-2dc5-49dd-94bc-113b224713e6}" ma:internalName="TaxCatchAllLabel" ma:readOnly="true" ma:showField="CatchAllDataLabel" ma:web="354a90c0-db86-46a8-a245-18dd3b401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9dd98-601e-4b79-9381-de728f13e0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75C43C-0690-4340-BBFC-DA0F63A5C86C}">
  <ds:schemaRefs>
    <ds:schemaRef ds:uri="http://schemas.openxmlformats.org/package/2006/metadata/core-properties"/>
    <ds:schemaRef ds:uri="http://purl.org/dc/terms/"/>
    <ds:schemaRef ds:uri="http://purl.org/dc/dcmitype/"/>
    <ds:schemaRef ds:uri="3099dd98-601e-4b79-9381-de728f13e060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ca729617-940b-463d-a580-46cc6a3ad9da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F8B595B-ED5A-4535-A411-D1F5DED1ED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6241E8-6CC6-47ED-984D-A8F17CFCB8C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ABD3639D-7B30-41A6-A16B-2836B1D1C7CE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ca729617-940b-463d-a580-46cc6a3ad9da"/>
    <ds:schemaRef ds:uri="3099dd98-601e-4b79-9381-de728f13e060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23</vt:i4>
      </vt:variant>
    </vt:vector>
  </HeadingPairs>
  <TitlesOfParts>
    <vt:vector size="23" baseType="lpstr">
      <vt:lpstr>Model</vt:lpstr>
      <vt:lpstr>Data CHN</vt:lpstr>
      <vt:lpstr>Data KOR</vt:lpstr>
      <vt:lpstr>Data ITA</vt:lpstr>
      <vt:lpstr>Data ESP</vt:lpstr>
      <vt:lpstr>Data FRA</vt:lpstr>
      <vt:lpstr>Data GER</vt:lpstr>
      <vt:lpstr>Data AUT</vt:lpstr>
      <vt:lpstr>Data CH</vt:lpstr>
      <vt:lpstr>Data UK</vt:lpstr>
      <vt:lpstr>Data SWE</vt:lpstr>
      <vt:lpstr>data CZE</vt:lpstr>
      <vt:lpstr>Data USA</vt:lpstr>
      <vt:lpstr>Data ISR</vt:lpstr>
      <vt:lpstr>data AUS</vt:lpstr>
      <vt:lpstr>data BRA</vt:lpstr>
      <vt:lpstr>data SRB</vt:lpstr>
      <vt:lpstr>data RUS</vt:lpstr>
      <vt:lpstr>data IND</vt:lpstr>
      <vt:lpstr>data BAL</vt:lpstr>
      <vt:lpstr>Case Fatality Rates</vt:lpstr>
      <vt:lpstr>Country Statistics</vt:lpstr>
      <vt:lpstr>References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Schiller Dr. Frank - Munich-MR</dc:creator>
  <cp:lastModifiedBy>Jedlička Petr</cp:lastModifiedBy>
  <dcterms:created xsi:type="dcterms:W3CDTF">2020-03-10T16:44:48Z</dcterms:created>
  <dcterms:modified xsi:type="dcterms:W3CDTF">2020-11-11T11:34:06Z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5d0447-72b7-4595-8ee5-b32b4892557e_Enabled">
    <vt:lpwstr>True</vt:lpwstr>
  </property>
  <property fmtid="{D5CDD505-2E9C-101B-9397-08002B2CF9AE}" pid="3" name="MSIP_Label_f45d0447-72b7-4595-8ee5-b32b4892557e_SiteId">
    <vt:lpwstr>582259a1-dcaa-4cca-b1cf-e60d3f045ecd</vt:lpwstr>
  </property>
  <property fmtid="{D5CDD505-2E9C-101B-9397-08002B2CF9AE}" pid="4" name="MSIP_Label_f45d0447-72b7-4595-8ee5-b32b4892557e_Owner">
    <vt:lpwstr>FSchiller@munichre.com</vt:lpwstr>
  </property>
  <property fmtid="{D5CDD505-2E9C-101B-9397-08002B2CF9AE}" pid="5" name="MSIP_Label_f45d0447-72b7-4595-8ee5-b32b4892557e_SetDate">
    <vt:lpwstr>2020-03-10T16:44:54.1081650Z</vt:lpwstr>
  </property>
  <property fmtid="{D5CDD505-2E9C-101B-9397-08002B2CF9AE}" pid="6" name="MSIP_Label_f45d0447-72b7-4595-8ee5-b32b4892557e_Name">
    <vt:lpwstr>Public unrestricted (C1)</vt:lpwstr>
  </property>
  <property fmtid="{D5CDD505-2E9C-101B-9397-08002B2CF9AE}" pid="7" name="MSIP_Label_f45d0447-72b7-4595-8ee5-b32b4892557e_Application">
    <vt:lpwstr>Microsoft Azure Information Protection</vt:lpwstr>
  </property>
  <property fmtid="{D5CDD505-2E9C-101B-9397-08002B2CF9AE}" pid="8" name="MSIP_Label_f45d0447-72b7-4595-8ee5-b32b4892557e_ActionId">
    <vt:lpwstr>9bd555c2-41f8-40c0-8f0c-1e52c2ad1aea</vt:lpwstr>
  </property>
  <property fmtid="{D5CDD505-2E9C-101B-9397-08002B2CF9AE}" pid="9" name="MSIP_Label_f45d0447-72b7-4595-8ee5-b32b4892557e_Extended_MSFT_Method">
    <vt:lpwstr>Manual</vt:lpwstr>
  </property>
  <property fmtid="{D5CDD505-2E9C-101B-9397-08002B2CF9AE}" pid="10" name="Sensitivity">
    <vt:lpwstr>Public unrestricted (C1)</vt:lpwstr>
  </property>
  <property fmtid="{D5CDD505-2E9C-101B-9397-08002B2CF9AE}" pid="11" name="ContentTypeId">
    <vt:lpwstr>0x01010082C86347EBABEC4AB4BB0E3588D7561B</vt:lpwstr>
  </property>
</Properties>
</file>